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30" windowWidth="18735" windowHeight="12885" tabRatio="867"/>
  </bookViews>
  <sheets>
    <sheet name="Pourcentage et liste entreprise" sheetId="2" r:id="rId1"/>
    <sheet name="BC Déco Choffray" sheetId="33" r:id="rId2"/>
    <sheet name="Berra" sheetId="32" r:id="rId3"/>
    <sheet name="Cheminée Leroi" sheetId="31" r:id="rId4"/>
    <sheet name="Cofely" sheetId="30" r:id="rId5"/>
    <sheet name="Domofen" sheetId="29" r:id="rId6"/>
    <sheet name="Electricité des Hêtres" sheetId="28" r:id="rId7"/>
    <sheet name="Fazio &amp; Rante" sheetId="27" r:id="rId8"/>
    <sheet name="Getaz Romang" sheetId="26" r:id="rId9"/>
    <sheet name="Jacot chauffage SA" sheetId="25" r:id="rId10"/>
    <sheet name="Jardin Passion Sàrl" sheetId="24" r:id="rId11"/>
    <sheet name="JB Garage" sheetId="23" r:id="rId12"/>
    <sheet name="Jura Néon" sheetId="22" r:id="rId13"/>
    <sheet name="Kaufmann" sheetId="21" r:id="rId14"/>
    <sheet name="Marbrerie Mathez" sheetId="20" r:id="rId15"/>
    <sheet name="Minerba SA" sheetId="19" r:id="rId16"/>
    <sheet name="Nogueira SA" sheetId="18" r:id="rId17"/>
    <sheet name="Nussbaum" sheetId="17" r:id="rId18"/>
    <sheet name="Les artisans contemporains" sheetId="16" r:id="rId19"/>
    <sheet name="Obrist &amp; Cie" sheetId="15" r:id="rId20"/>
    <sheet name="Ortlieb &amp; Hirschy SA" sheetId="14" r:id="rId21"/>
    <sheet name="Perrucchini" sheetId="13" r:id="rId22"/>
    <sheet name="Portabri" sheetId="12" r:id="rId23"/>
    <sheet name="Quinca" sheetId="11" r:id="rId24"/>
    <sheet name="RFC Chauffage" sheetId="10" r:id="rId25"/>
    <sheet name="Roland's coolbright" sheetId="9" r:id="rId26"/>
    <sheet name="S. Fachinetti" sheetId="8" r:id="rId27"/>
    <sheet name="Sambiago Style" sheetId="7" r:id="rId28"/>
    <sheet name="Sol&amp;Lit" sheetId="6" r:id="rId29"/>
    <sheet name="Steiner SA" sheetId="5" r:id="rId30"/>
    <sheet name="Therm Services" sheetId="4" r:id="rId31"/>
    <sheet name="Vitrerie Bel-Air" sheetId="3" r:id="rId32"/>
  </sheets>
  <externalReferences>
    <externalReference r:id="rId33"/>
  </externalReferences>
  <definedNames>
    <definedName name="_xlnm._FilterDatabase" localSheetId="0" hidden="1">'Pourcentage et liste entreprise'!$A$5:$I$42</definedName>
    <definedName name="_xlnm.Print_Area" localSheetId="0">'Pourcentage et liste entreprise'!$A$1:$J$45</definedName>
  </definedNames>
  <calcPr calcId="145621"/>
</workbook>
</file>

<file path=xl/calcChain.xml><?xml version="1.0" encoding="utf-8"?>
<calcChain xmlns="http://schemas.openxmlformats.org/spreadsheetml/2006/main">
  <c r="B16" i="2" l="1"/>
  <c r="B18" i="2"/>
  <c r="B19" i="2"/>
  <c r="B24" i="2"/>
  <c r="B39" i="2"/>
  <c r="B41" i="2"/>
  <c r="B40" i="2"/>
  <c r="B38" i="2"/>
  <c r="B37" i="2"/>
  <c r="B36" i="2"/>
  <c r="B35" i="2"/>
  <c r="B34" i="2"/>
  <c r="B33" i="2"/>
  <c r="B32" i="2"/>
  <c r="B31" i="2"/>
  <c r="B29" i="2"/>
  <c r="B28" i="2"/>
  <c r="B27" i="2"/>
  <c r="B26" i="2"/>
  <c r="B25" i="2"/>
  <c r="B23" i="2"/>
  <c r="B22" i="2"/>
  <c r="B21" i="2"/>
  <c r="B20" i="2"/>
  <c r="B9" i="2"/>
  <c r="L42" i="27"/>
  <c r="L17" i="5"/>
  <c r="L28" i="17"/>
  <c r="L16" i="19"/>
  <c r="L19" i="24"/>
  <c r="L18" i="25"/>
  <c r="L19" i="30"/>
  <c r="B14" i="2" l="1"/>
  <c r="B13" i="2"/>
  <c r="B12" i="2"/>
  <c r="B11" i="2"/>
  <c r="B8" i="2"/>
  <c r="B7" i="2"/>
  <c r="L21" i="5" l="1"/>
  <c r="L19" i="5"/>
  <c r="L32" i="17"/>
  <c r="L30" i="17"/>
  <c r="L20" i="19"/>
  <c r="L18" i="19"/>
  <c r="K15" i="23"/>
  <c r="L23" i="24"/>
  <c r="L21" i="24"/>
  <c r="K17" i="24"/>
  <c r="L22" i="25"/>
  <c r="L20" i="25"/>
  <c r="L45" i="26"/>
  <c r="L41" i="26"/>
  <c r="J39" i="26"/>
  <c r="K39" i="26"/>
  <c r="L46" i="27"/>
  <c r="B15" i="2" s="1"/>
  <c r="L44" i="27"/>
  <c r="K40" i="27"/>
  <c r="J40" i="27"/>
  <c r="L29" i="28"/>
  <c r="L27" i="28"/>
  <c r="K15" i="5"/>
  <c r="K17" i="7"/>
  <c r="J17" i="7"/>
  <c r="L23" i="30" l="1"/>
  <c r="B10" i="2" s="1"/>
  <c r="L21" i="30"/>
  <c r="K17" i="30"/>
  <c r="J17" i="30"/>
  <c r="G43" i="2" l="1"/>
</calcChain>
</file>

<file path=xl/sharedStrings.xml><?xml version="1.0" encoding="utf-8"?>
<sst xmlns="http://schemas.openxmlformats.org/spreadsheetml/2006/main" count="3205" uniqueCount="742">
  <si>
    <t>Entreprise</t>
  </si>
  <si>
    <t>Montant</t>
  </si>
  <si>
    <t>Chiffre d'affaire trimestriel</t>
  </si>
  <si>
    <t>%</t>
  </si>
  <si>
    <t>Montant final bon</t>
  </si>
  <si>
    <t>Société :</t>
  </si>
  <si>
    <t>N° de bon</t>
  </si>
  <si>
    <t>Arrondi</t>
  </si>
  <si>
    <t>Année :</t>
  </si>
  <si>
    <t>Trimestre :</t>
  </si>
  <si>
    <t xml:space="preserve">Type de bon </t>
  </si>
  <si>
    <t>Type taux</t>
  </si>
  <si>
    <t>Remarques</t>
  </si>
  <si>
    <t>Si le bon à établir présente un solde inférieur à 50.-- aucun bon ne sera établi. Le montant sera reporté sur le décompte suivant</t>
  </si>
  <si>
    <t>TOTAL</t>
  </si>
  <si>
    <t>Affutron, Santschi</t>
  </si>
  <si>
    <t>BC Déco Choffray</t>
  </si>
  <si>
    <t>Cheminée Leroi</t>
  </si>
  <si>
    <t>Cofely</t>
  </si>
  <si>
    <t>Cuisine Morel</t>
  </si>
  <si>
    <t>Domofen</t>
  </si>
  <si>
    <t>Electricité des Hêtres</t>
  </si>
  <si>
    <t>Electro Pro</t>
  </si>
  <si>
    <t>Fazio &amp; Rante</t>
  </si>
  <si>
    <t>Getaz Romang</t>
  </si>
  <si>
    <t>Grenacher</t>
  </si>
  <si>
    <t>Jardin Passion Sàrl</t>
  </si>
  <si>
    <t>JB Garage</t>
  </si>
  <si>
    <t>Jura Néon</t>
  </si>
  <si>
    <t>Kaufmann</t>
  </si>
  <si>
    <t>Marbrerie Mathez</t>
  </si>
  <si>
    <t>Minerba SA</t>
  </si>
  <si>
    <t>Nogueira SA</t>
  </si>
  <si>
    <t>Les artisans contemporains</t>
  </si>
  <si>
    <t>Obrist &amp; Cie</t>
  </si>
  <si>
    <t>Ortlieb &amp; Hirschy SA</t>
  </si>
  <si>
    <t>Perrazolo</t>
  </si>
  <si>
    <t>Perrucchini</t>
  </si>
  <si>
    <t>Portabri</t>
  </si>
  <si>
    <t>Quinca</t>
  </si>
  <si>
    <t>RFC Chauffage</t>
  </si>
  <si>
    <t>Roland's coolbright</t>
  </si>
  <si>
    <t>S. Fachinetti</t>
  </si>
  <si>
    <t>Steiner SA</t>
  </si>
  <si>
    <t>Therm Services</t>
  </si>
  <si>
    <t>Vitrerie Bel-Air</t>
  </si>
  <si>
    <t>Berra</t>
  </si>
  <si>
    <t>Jacot chauffage SA</t>
  </si>
  <si>
    <t>Nussbaum</t>
  </si>
  <si>
    <t>Sambiago Style</t>
  </si>
  <si>
    <t>Sol&amp;Lit</t>
  </si>
  <si>
    <t>Sareg SA</t>
  </si>
  <si>
    <t>Comptes créanciers 2014</t>
  </si>
  <si>
    <t>(SA) SAREG SA</t>
  </si>
  <si>
    <t>Période du 01-04-2014 au 30-06-2014,avec écritures provisoires</t>
  </si>
  <si>
    <t>Compte 20081</t>
  </si>
  <si>
    <t>VITRERIE BEL-AIR</t>
  </si>
  <si>
    <t>Collectif</t>
  </si>
  <si>
    <t>2000</t>
  </si>
  <si>
    <t>Monnaie</t>
  </si>
  <si>
    <t>CHF</t>
  </si>
  <si>
    <t>Date</t>
  </si>
  <si>
    <t>Ecriture</t>
  </si>
  <si>
    <t>Pièce</t>
  </si>
  <si>
    <t>Libellé</t>
  </si>
  <si>
    <t>Débit CHF</t>
  </si>
  <si>
    <t>Crédit CHF</t>
  </si>
  <si>
    <t>0.00</t>
  </si>
  <si>
    <t/>
  </si>
  <si>
    <t>Totaux</t>
  </si>
  <si>
    <t>TOTAL Q2</t>
  </si>
  <si>
    <t>TOTAL ADJU</t>
  </si>
  <si>
    <t>TOTAL FINAL</t>
  </si>
  <si>
    <t>Chantiers</t>
  </si>
  <si>
    <t>Avenant du</t>
  </si>
  <si>
    <t>Founisseur</t>
  </si>
  <si>
    <t>Chantier</t>
  </si>
  <si>
    <t>Adjudication</t>
  </si>
  <si>
    <t>Société</t>
  </si>
  <si>
    <t>Bon n°</t>
  </si>
  <si>
    <t>Technicien   responsable</t>
  </si>
  <si>
    <t>date établisemment</t>
  </si>
  <si>
    <t xml:space="preserve"> quittance remise le</t>
  </si>
  <si>
    <t>Jacob-Brandt 108</t>
  </si>
  <si>
    <t>J. Rodrigues</t>
  </si>
  <si>
    <t>Tertre 1</t>
  </si>
  <si>
    <t>Orée du Bois 20</t>
  </si>
  <si>
    <t>P. Schultheiss</t>
  </si>
  <si>
    <t>Orée du Bois 55</t>
  </si>
  <si>
    <t>Roncinier</t>
  </si>
  <si>
    <t>J.Salvi</t>
  </si>
  <si>
    <t>Orée du Bois 26</t>
  </si>
  <si>
    <t>Orée du Bois 25</t>
  </si>
  <si>
    <t>Chemin de Closel 8</t>
  </si>
  <si>
    <t>chez Adrien</t>
  </si>
  <si>
    <t>Mi-Côtes 27</t>
  </si>
  <si>
    <t>Orée-du-Bois 16-17</t>
  </si>
  <si>
    <t>Adrien,16.08.12</t>
  </si>
  <si>
    <t>Orée du Bois 14-15</t>
  </si>
  <si>
    <t>Villa Berberat</t>
  </si>
  <si>
    <t>AM 22.11.2012</t>
  </si>
  <si>
    <t>Neuve 6</t>
  </si>
  <si>
    <t>Lulu 14.02.2013</t>
  </si>
  <si>
    <t>Sur la Cluse, villa A</t>
  </si>
  <si>
    <t>transmis à Adrien le 02.09.2013</t>
  </si>
  <si>
    <t>Sur la Cluse, villa B</t>
  </si>
  <si>
    <t>Orée du Bois 12-13</t>
  </si>
  <si>
    <t>L. Luder</t>
  </si>
  <si>
    <t>Orée du Bois 30</t>
  </si>
  <si>
    <t>transmis à Adrien le 12.02.2014</t>
  </si>
  <si>
    <t>Orée du Bois 41</t>
  </si>
  <si>
    <t>Orée du Bois 56</t>
  </si>
  <si>
    <t>Orée du bois 59</t>
  </si>
  <si>
    <t>transmis à Adrien le 25.08.2014</t>
  </si>
  <si>
    <t>Orée du Bois 21-21A</t>
  </si>
  <si>
    <t>transmis Adrien le 11.08.2014</t>
  </si>
  <si>
    <t>Orée du Bois 28</t>
  </si>
  <si>
    <t>Orée du Bois 37</t>
  </si>
  <si>
    <t>Orée du Bois 44</t>
  </si>
  <si>
    <t>Orée du Bois 49</t>
  </si>
  <si>
    <t>Orée du Bois 40</t>
  </si>
  <si>
    <t>transmis A. Moser le 17.11.2014</t>
  </si>
  <si>
    <t>ODB 48-48A</t>
  </si>
  <si>
    <t>Sareg Sa</t>
  </si>
  <si>
    <t>Transmis A.Moser 13.10.2015</t>
  </si>
  <si>
    <t>Stavay Mollondin 29a,31.33</t>
  </si>
  <si>
    <t>split</t>
  </si>
  <si>
    <t>1872 B à J</t>
  </si>
  <si>
    <t>1872A</t>
  </si>
  <si>
    <t>Compte 20459</t>
  </si>
  <si>
    <t>THERMSERVICE</t>
  </si>
  <si>
    <t>Compte 20044</t>
  </si>
  <si>
    <t>STEINER CONSTR. METAL. SA</t>
  </si>
  <si>
    <t>01/04/14</t>
  </si>
  <si>
    <t>CR</t>
  </si>
  <si>
    <t>1429</t>
  </si>
  <si>
    <t>584/4</t>
  </si>
  <si>
    <t>Facture
ODB 5 U2</t>
  </si>
  <si>
    <t>59'200.00</t>
  </si>
  <si>
    <t>04/04/14</t>
  </si>
  <si>
    <t>29/04/14</t>
  </si>
  <si>
    <t>B20140429</t>
  </si>
  <si>
    <t>13/05/14</t>
  </si>
  <si>
    <t>27/05/14</t>
  </si>
  <si>
    <t>2552</t>
  </si>
  <si>
    <t>624/1</t>
  </si>
  <si>
    <t>Facture
ODB 13</t>
  </si>
  <si>
    <t>48'000.00</t>
  </si>
  <si>
    <t>19/06/14</t>
  </si>
  <si>
    <t>2713</t>
  </si>
  <si>
    <t>14182</t>
  </si>
  <si>
    <t>Facture
ODB IMM. 14-15</t>
  </si>
  <si>
    <t>67'313.95</t>
  </si>
  <si>
    <t>3576</t>
  </si>
  <si>
    <t>14183</t>
  </si>
  <si>
    <t>Facture
ODB 17</t>
  </si>
  <si>
    <t>1'220.00</t>
  </si>
  <si>
    <t>Compte 20036</t>
  </si>
  <si>
    <t>SOL &amp; LIT SARL</t>
  </si>
  <si>
    <t>Compte 20100</t>
  </si>
  <si>
    <t>SAMBIAGIO STYLE SA</t>
  </si>
  <si>
    <t>2016</t>
  </si>
  <si>
    <t>20140513</t>
  </si>
  <si>
    <t>Facture
ODB 59</t>
  </si>
  <si>
    <t>11'000.00</t>
  </si>
  <si>
    <t>2546</t>
  </si>
  <si>
    <t>Facture
ODB 15</t>
  </si>
  <si>
    <t>4'645.50</t>
  </si>
  <si>
    <t>05/06/14</t>
  </si>
  <si>
    <t>2528</t>
  </si>
  <si>
    <t>20140605</t>
  </si>
  <si>
    <t>Facture
ODB 14</t>
  </si>
  <si>
    <t>4'330.00</t>
  </si>
  <si>
    <t>2529</t>
  </si>
  <si>
    <t>5'225.00</t>
  </si>
  <si>
    <t>16/06/14</t>
  </si>
  <si>
    <t>2730</t>
  </si>
  <si>
    <t>20140616</t>
  </si>
  <si>
    <t>Facture
ODB VILLA 30</t>
  </si>
  <si>
    <t>5'500.00</t>
  </si>
  <si>
    <t>30/06/14</t>
  </si>
  <si>
    <t>3522</t>
  </si>
  <si>
    <t>20140630</t>
  </si>
  <si>
    <t>6'300.00</t>
  </si>
  <si>
    <t>37'000.50</t>
  </si>
  <si>
    <t>Compte 20437</t>
  </si>
  <si>
    <t>S. FACCHINETTI SA</t>
  </si>
  <si>
    <t>Compte 20356</t>
  </si>
  <si>
    <t>ROLAND'S COOLBRIGHT</t>
  </si>
  <si>
    <t>Compte 20504</t>
  </si>
  <si>
    <t>RFC CHAUFFAGE SA</t>
  </si>
  <si>
    <t>Compte 20370</t>
  </si>
  <si>
    <t>QUINCA SA</t>
  </si>
  <si>
    <t>33.00</t>
  </si>
  <si>
    <t>Compte 20302</t>
  </si>
  <si>
    <t>PORTABRI SA</t>
  </si>
  <si>
    <t>1426</t>
  </si>
  <si>
    <t>1071</t>
  </si>
  <si>
    <t>7'900.00</t>
  </si>
  <si>
    <t>16/04/14</t>
  </si>
  <si>
    <t>1979</t>
  </si>
  <si>
    <t>1097</t>
  </si>
  <si>
    <t>Facture
ODB 56</t>
  </si>
  <si>
    <t>4'400.00</t>
  </si>
  <si>
    <t>1982</t>
  </si>
  <si>
    <t>1123</t>
  </si>
  <si>
    <t>Facture
ODB 30</t>
  </si>
  <si>
    <t>4'536.00</t>
  </si>
  <si>
    <t>16'836.00</t>
  </si>
  <si>
    <t>Compte 20288</t>
  </si>
  <si>
    <t>PERUCCHINI FRS &amp; FILS SA</t>
  </si>
  <si>
    <t>Compte 20165</t>
  </si>
  <si>
    <t>A.ORTLIEB &amp; L.HIRSCHY SA</t>
  </si>
  <si>
    <t>Compte 20368</t>
  </si>
  <si>
    <t>OBRIST MONTAGE SARL</t>
  </si>
  <si>
    <t>Compte 20730</t>
  </si>
  <si>
    <t>LES ARTISANS CONTEMPORAIN</t>
  </si>
  <si>
    <t>Compte 20047</t>
  </si>
  <si>
    <t>F. NUSSBAUM &amp; FILS</t>
  </si>
  <si>
    <t>15/04/14</t>
  </si>
  <si>
    <t>10'000.00</t>
  </si>
  <si>
    <t>02/05/14</t>
  </si>
  <si>
    <t>2171</t>
  </si>
  <si>
    <t>2252014900</t>
  </si>
  <si>
    <t>Facture
ODB 60 ET 51-51A</t>
  </si>
  <si>
    <t>3'822.60</t>
  </si>
  <si>
    <t>09/05/14</t>
  </si>
  <si>
    <t>2521</t>
  </si>
  <si>
    <t>2372014211</t>
  </si>
  <si>
    <t>484.10</t>
  </si>
  <si>
    <t>2522</t>
  </si>
  <si>
    <t>2362014211</t>
  </si>
  <si>
    <t>4'200.00</t>
  </si>
  <si>
    <t>2579</t>
  </si>
  <si>
    <t>2392014224</t>
  </si>
  <si>
    <t>3'720.00</t>
  </si>
  <si>
    <t>2580</t>
  </si>
  <si>
    <t>2382014900</t>
  </si>
  <si>
    <t>2'003.60</t>
  </si>
  <si>
    <t>28/05/14</t>
  </si>
  <si>
    <t>B20140528</t>
  </si>
  <si>
    <t>30/05/14</t>
  </si>
  <si>
    <t>2503</t>
  </si>
  <si>
    <t>2632014211</t>
  </si>
  <si>
    <t>2504</t>
  </si>
  <si>
    <t>2'000.00</t>
  </si>
  <si>
    <t>2505</t>
  </si>
  <si>
    <t>2652014211</t>
  </si>
  <si>
    <t>2555</t>
  </si>
  <si>
    <t>2602014211</t>
  </si>
  <si>
    <t>Facture
EMPETIERE - VILLA B1</t>
  </si>
  <si>
    <t>2556</t>
  </si>
  <si>
    <t>2592014211</t>
  </si>
  <si>
    <t>4'900.00</t>
  </si>
  <si>
    <t>2557</t>
  </si>
  <si>
    <t>2582014211</t>
  </si>
  <si>
    <t>03/06/14</t>
  </si>
  <si>
    <t>2739</t>
  </si>
  <si>
    <t>2692014900</t>
  </si>
  <si>
    <t>Facture
SUR LA CLUSE VILLA A</t>
  </si>
  <si>
    <t>1'658.40</t>
  </si>
  <si>
    <t>27/06/14</t>
  </si>
  <si>
    <t>3454</t>
  </si>
  <si>
    <t>3012014900</t>
  </si>
  <si>
    <t>Facture
ODB 22</t>
  </si>
  <si>
    <t>333.40</t>
  </si>
  <si>
    <t>3470</t>
  </si>
  <si>
    <t>2982014900</t>
  </si>
  <si>
    <t>1'524.60</t>
  </si>
  <si>
    <t>3471</t>
  </si>
  <si>
    <t>2972014224</t>
  </si>
  <si>
    <t>9'000.00</t>
  </si>
  <si>
    <t>40'814.90</t>
  </si>
  <si>
    <t>Compte 20025</t>
  </si>
  <si>
    <t>NOGUEIRA HENRIQUE</t>
  </si>
  <si>
    <t>Compte 20045</t>
  </si>
  <si>
    <t>MINERBA SA</t>
  </si>
  <si>
    <t>15'000.00</t>
  </si>
  <si>
    <t>19/05/14</t>
  </si>
  <si>
    <t>2554</t>
  </si>
  <si>
    <t>3993/8096</t>
  </si>
  <si>
    <t>Facture
EMPETIERE VILLA B1</t>
  </si>
  <si>
    <t>6'500.00</t>
  </si>
  <si>
    <t>08/06/14</t>
  </si>
  <si>
    <t>3485</t>
  </si>
  <si>
    <t>4005/8107</t>
  </si>
  <si>
    <t>9'500.00</t>
  </si>
  <si>
    <t>2595</t>
  </si>
  <si>
    <t>4006/8108</t>
  </si>
  <si>
    <t>Facture
ODB 41</t>
  </si>
  <si>
    <t>31'000.00</t>
  </si>
  <si>
    <t>Compte 20117</t>
  </si>
  <si>
    <t>MARBRERIE MATHEZ SA</t>
  </si>
  <si>
    <t>Compte 20037</t>
  </si>
  <si>
    <t>KAUFMANN &amp; FILS SA</t>
  </si>
  <si>
    <t>2128</t>
  </si>
  <si>
    <t>383854</t>
  </si>
  <si>
    <t>Facture
NUMA-DROZ 159</t>
  </si>
  <si>
    <t>121.90</t>
  </si>
  <si>
    <t>2130</t>
  </si>
  <si>
    <t>383853</t>
  </si>
  <si>
    <t>Facture
STOCK</t>
  </si>
  <si>
    <t>341.30</t>
  </si>
  <si>
    <t>30/04/14</t>
  </si>
  <si>
    <t>2129</t>
  </si>
  <si>
    <t>384567</t>
  </si>
  <si>
    <t>153.00</t>
  </si>
  <si>
    <t>CR20140502</t>
  </si>
  <si>
    <t>CR20140603</t>
  </si>
  <si>
    <t>3441</t>
  </si>
  <si>
    <t>FV-388211</t>
  </si>
  <si>
    <t>Facture
Sécurité</t>
  </si>
  <si>
    <t>26.45</t>
  </si>
  <si>
    <t>4450</t>
  </si>
  <si>
    <t>388210</t>
  </si>
  <si>
    <t>108.90</t>
  </si>
  <si>
    <t>751.55</t>
  </si>
  <si>
    <t>Compte 20169</t>
  </si>
  <si>
    <t>JURA NEON SA</t>
  </si>
  <si>
    <t>22/04/14</t>
  </si>
  <si>
    <t>1957</t>
  </si>
  <si>
    <t>20140363</t>
  </si>
  <si>
    <t>Facture</t>
  </si>
  <si>
    <t>1'665.90</t>
  </si>
  <si>
    <t>Compte 20305</t>
  </si>
  <si>
    <t>JB GARAGE SARL</t>
  </si>
  <si>
    <t>10/04/14</t>
  </si>
  <si>
    <t>1551</t>
  </si>
  <si>
    <t>6035</t>
  </si>
  <si>
    <t>Facture
FIAT PANDA 1.2 4X4 NE 139526</t>
  </si>
  <si>
    <t>278.65</t>
  </si>
  <si>
    <t>07/05/14</t>
  </si>
  <si>
    <t>2018</t>
  </si>
  <si>
    <t>6160</t>
  </si>
  <si>
    <t>Facture
FIAT 500 NE 137002</t>
  </si>
  <si>
    <t>292.45</t>
  </si>
  <si>
    <t>14/05/14</t>
  </si>
  <si>
    <t>2484</t>
  </si>
  <si>
    <t>6202</t>
  </si>
  <si>
    <t>Facture
FIAT 500, PANDA ET LANCIA</t>
  </si>
  <si>
    <t>792.90</t>
  </si>
  <si>
    <t>06/06/14</t>
  </si>
  <si>
    <t>2483</t>
  </si>
  <si>
    <t>6343</t>
  </si>
  <si>
    <t>Facture
OPEL CORSA C12</t>
  </si>
  <si>
    <t>2'086.90</t>
  </si>
  <si>
    <t>3'450.90</t>
  </si>
  <si>
    <t>Compte 20069</t>
  </si>
  <si>
    <t>JARDIN PASSION</t>
  </si>
  <si>
    <t>12/05/14</t>
  </si>
  <si>
    <t>2008</t>
  </si>
  <si>
    <t>603525</t>
  </si>
  <si>
    <t>Facture
ODB 60</t>
  </si>
  <si>
    <t>930.95</t>
  </si>
  <si>
    <t>2010</t>
  </si>
  <si>
    <t>603523</t>
  </si>
  <si>
    <t>Facture
ODB 26</t>
  </si>
  <si>
    <t>192.00</t>
  </si>
  <si>
    <t>2011</t>
  </si>
  <si>
    <t>603524</t>
  </si>
  <si>
    <t>Facture
ODB 54</t>
  </si>
  <si>
    <t>2715</t>
  </si>
  <si>
    <t>603573</t>
  </si>
  <si>
    <t>Facture
ODB COMMUN</t>
  </si>
  <si>
    <t>3'183.85</t>
  </si>
  <si>
    <t>2732</t>
  </si>
  <si>
    <t>603572</t>
  </si>
  <si>
    <t>Facture
ODB VILLA 22</t>
  </si>
  <si>
    <t>6'632.00</t>
  </si>
  <si>
    <t>2737</t>
  </si>
  <si>
    <t>603574</t>
  </si>
  <si>
    <t>Facture
ENDROITS-VERTS 30A</t>
  </si>
  <si>
    <t>3'031.00</t>
  </si>
  <si>
    <t>Compte 20304</t>
  </si>
  <si>
    <t>JACOT CHAUFFAGE SA</t>
  </si>
  <si>
    <t>24/04/14</t>
  </si>
  <si>
    <t>1991</t>
  </si>
  <si>
    <t>14-4042</t>
  </si>
  <si>
    <t>Facture
EMPETIERES B1 - VILHENA</t>
  </si>
  <si>
    <t>11'500.00</t>
  </si>
  <si>
    <t>2104</t>
  </si>
  <si>
    <t>ACOMPTE1</t>
  </si>
  <si>
    <t>Facture
ROUGES-TERRES HAUTERIVE</t>
  </si>
  <si>
    <t>2606</t>
  </si>
  <si>
    <t>ACOMPTE 2</t>
  </si>
  <si>
    <t>Facture
ROUGES-TERRES</t>
  </si>
  <si>
    <t>30'000.00</t>
  </si>
  <si>
    <t>2508</t>
  </si>
  <si>
    <t>2576</t>
  </si>
  <si>
    <t>2515</t>
  </si>
  <si>
    <t>14-4061</t>
  </si>
  <si>
    <t>24'000.00</t>
  </si>
  <si>
    <t>12'000.00</t>
  </si>
  <si>
    <t>44'000.00</t>
  </si>
  <si>
    <t>85'500.00</t>
  </si>
  <si>
    <t>Compte 20127</t>
  </si>
  <si>
    <t>GETAZ ROMANG</t>
  </si>
  <si>
    <t>14/04/14</t>
  </si>
  <si>
    <t>2002</t>
  </si>
  <si>
    <t>1431210</t>
  </si>
  <si>
    <t>600.85</t>
  </si>
  <si>
    <t>2131</t>
  </si>
  <si>
    <t>1431135</t>
  </si>
  <si>
    <t>51.40</t>
  </si>
  <si>
    <t>2132</t>
  </si>
  <si>
    <t>1431136</t>
  </si>
  <si>
    <t>102.80</t>
  </si>
  <si>
    <t>2133</t>
  </si>
  <si>
    <t>1431137</t>
  </si>
  <si>
    <t>351.85</t>
  </si>
  <si>
    <t>2134</t>
  </si>
  <si>
    <t>1431138</t>
  </si>
  <si>
    <t>4.50</t>
  </si>
  <si>
    <t>2135</t>
  </si>
  <si>
    <t>1431134</t>
  </si>
  <si>
    <t>Facture
1ER AOUT 22</t>
  </si>
  <si>
    <t>21.75</t>
  </si>
  <si>
    <t>1704</t>
  </si>
  <si>
    <t>Escompte</t>
  </si>
  <si>
    <t>23.35</t>
  </si>
  <si>
    <t>1825</t>
  </si>
  <si>
    <t>1.45</t>
  </si>
  <si>
    <t>1826</t>
  </si>
  <si>
    <t>7.25</t>
  </si>
  <si>
    <t>1827</t>
  </si>
  <si>
    <t>1.30</t>
  </si>
  <si>
    <t>2166</t>
  </si>
  <si>
    <t>1480377</t>
  </si>
  <si>
    <t>2167</t>
  </si>
  <si>
    <t>1480378</t>
  </si>
  <si>
    <t>447.95</t>
  </si>
  <si>
    <t>2168</t>
  </si>
  <si>
    <t>1480376</t>
  </si>
  <si>
    <t>Facture
ODB IMM. 06</t>
  </si>
  <si>
    <t>9.65</t>
  </si>
  <si>
    <t>2535</t>
  </si>
  <si>
    <t>1480454</t>
  </si>
  <si>
    <t>1'081.70</t>
  </si>
  <si>
    <t>2603</t>
  </si>
  <si>
    <t>1480453</t>
  </si>
  <si>
    <t>Facture
CHASSELAS 15-17</t>
  </si>
  <si>
    <t>4'645.55</t>
  </si>
  <si>
    <t>2227</t>
  </si>
  <si>
    <t>382.85</t>
  </si>
  <si>
    <t>2228</t>
  </si>
  <si>
    <t>12.00</t>
  </si>
  <si>
    <t>2331</t>
  </si>
  <si>
    <t>0.40</t>
  </si>
  <si>
    <t>2332</t>
  </si>
  <si>
    <t>1.00</t>
  </si>
  <si>
    <t>2333</t>
  </si>
  <si>
    <t>2.05</t>
  </si>
  <si>
    <t>2334</t>
  </si>
  <si>
    <t>7.00</t>
  </si>
  <si>
    <t>2335</t>
  </si>
  <si>
    <t>0.15</t>
  </si>
  <si>
    <t>2336</t>
  </si>
  <si>
    <t>0.25</t>
  </si>
  <si>
    <t>2337</t>
  </si>
  <si>
    <t>0.65</t>
  </si>
  <si>
    <t>2338</t>
  </si>
  <si>
    <t>9.00</t>
  </si>
  <si>
    <t>10/06/14</t>
  </si>
  <si>
    <t>2776</t>
  </si>
  <si>
    <t>1539530</t>
  </si>
  <si>
    <t>205.10</t>
  </si>
  <si>
    <t>2777</t>
  </si>
  <si>
    <t>1539531</t>
  </si>
  <si>
    <t>19.25</t>
  </si>
  <si>
    <t>2778</t>
  </si>
  <si>
    <t>1539532</t>
  </si>
  <si>
    <t>5.00</t>
  </si>
  <si>
    <t>Compte 20200</t>
  </si>
  <si>
    <t>FAZIO &amp; RANTE SA</t>
  </si>
  <si>
    <t>1427</t>
  </si>
  <si>
    <t>20</t>
  </si>
  <si>
    <t>40'000.00</t>
  </si>
  <si>
    <t>08/04/14</t>
  </si>
  <si>
    <t>1549</t>
  </si>
  <si>
    <t>23</t>
  </si>
  <si>
    <t>Facture
ODB 12-13</t>
  </si>
  <si>
    <t>20'000.00</t>
  </si>
  <si>
    <t>11/04/14</t>
  </si>
  <si>
    <t>1547</t>
  </si>
  <si>
    <t>29</t>
  </si>
  <si>
    <t>3'000.00</t>
  </si>
  <si>
    <t>1548</t>
  </si>
  <si>
    <t>27</t>
  </si>
  <si>
    <t>1550</t>
  </si>
  <si>
    <t>26</t>
  </si>
  <si>
    <t>3743</t>
  </si>
  <si>
    <t>40</t>
  </si>
  <si>
    <t>Facture
ODB 14-15</t>
  </si>
  <si>
    <t>1673</t>
  </si>
  <si>
    <t>64.00</t>
  </si>
  <si>
    <t>2012</t>
  </si>
  <si>
    <t>57</t>
  </si>
  <si>
    <t>5'300.00</t>
  </si>
  <si>
    <t>2013</t>
  </si>
  <si>
    <t>56</t>
  </si>
  <si>
    <t>1'339.00</t>
  </si>
  <si>
    <t>2014</t>
  </si>
  <si>
    <t>55</t>
  </si>
  <si>
    <t>2'860.00</t>
  </si>
  <si>
    <t>2015</t>
  </si>
  <si>
    <t>54</t>
  </si>
  <si>
    <t>8'210.00</t>
  </si>
  <si>
    <t>15/05/14</t>
  </si>
  <si>
    <t>2547</t>
  </si>
  <si>
    <t>61</t>
  </si>
  <si>
    <t>2564</t>
  </si>
  <si>
    <t>60</t>
  </si>
  <si>
    <t>4'850.00</t>
  </si>
  <si>
    <t>23/05/14</t>
  </si>
  <si>
    <t>2541</t>
  </si>
  <si>
    <t>64</t>
  </si>
  <si>
    <t>7'390.00</t>
  </si>
  <si>
    <t>2558</t>
  </si>
  <si>
    <t>65</t>
  </si>
  <si>
    <t>2559</t>
  </si>
  <si>
    <t>66</t>
  </si>
  <si>
    <t>1'315.75</t>
  </si>
  <si>
    <t>2574</t>
  </si>
  <si>
    <t>62</t>
  </si>
  <si>
    <t>19'165.40</t>
  </si>
  <si>
    <t>2226</t>
  </si>
  <si>
    <t>2'918.10</t>
  </si>
  <si>
    <t>13/06/14</t>
  </si>
  <si>
    <t>3507</t>
  </si>
  <si>
    <t>86</t>
  </si>
  <si>
    <t>25'000.00</t>
  </si>
  <si>
    <t>2720</t>
  </si>
  <si>
    <t>92</t>
  </si>
  <si>
    <t>Facture
ODB VILLA 59</t>
  </si>
  <si>
    <t>1'738.50</t>
  </si>
  <si>
    <t>2721</t>
  </si>
  <si>
    <t>90</t>
  </si>
  <si>
    <t>10'700.00</t>
  </si>
  <si>
    <t>2722</t>
  </si>
  <si>
    <t>91</t>
  </si>
  <si>
    <t>10'800.00</t>
  </si>
  <si>
    <t>2589</t>
  </si>
  <si>
    <t>103</t>
  </si>
  <si>
    <t>Facture
ODB 28</t>
  </si>
  <si>
    <t>2590</t>
  </si>
  <si>
    <t>102</t>
  </si>
  <si>
    <t>2591</t>
  </si>
  <si>
    <t>101</t>
  </si>
  <si>
    <t>2592</t>
  </si>
  <si>
    <t>100</t>
  </si>
  <si>
    <t>9'200.00</t>
  </si>
  <si>
    <t>2593</t>
  </si>
  <si>
    <t>99</t>
  </si>
  <si>
    <t>2594</t>
  </si>
  <si>
    <t>98</t>
  </si>
  <si>
    <t>23/06/14</t>
  </si>
  <si>
    <t>3475</t>
  </si>
  <si>
    <t>108</t>
  </si>
  <si>
    <t>Facture
ODB 59 et 30</t>
  </si>
  <si>
    <t>1'497.85</t>
  </si>
  <si>
    <t>Compte 20260</t>
  </si>
  <si>
    <t>ELECTRICITE DES HÊTRES SA</t>
  </si>
  <si>
    <t>2106</t>
  </si>
  <si>
    <t>132344</t>
  </si>
  <si>
    <t>Facture
NEUVE 8 BALLARIN</t>
  </si>
  <si>
    <t>265.65</t>
  </si>
  <si>
    <t>2553</t>
  </si>
  <si>
    <t>140960</t>
  </si>
  <si>
    <t>54'000.00</t>
  </si>
  <si>
    <t>04/06/14</t>
  </si>
  <si>
    <t>2496</t>
  </si>
  <si>
    <t>141076</t>
  </si>
  <si>
    <t>Facture
ODB 23</t>
  </si>
  <si>
    <t>1'000.00</t>
  </si>
  <si>
    <t>2716</t>
  </si>
  <si>
    <t>141195</t>
  </si>
  <si>
    <t>15'257.15</t>
  </si>
  <si>
    <t>2717</t>
  </si>
  <si>
    <t>141194</t>
  </si>
  <si>
    <t>4'196.85</t>
  </si>
  <si>
    <t>17/06/14</t>
  </si>
  <si>
    <t>2727</t>
  </si>
  <si>
    <t>141196</t>
  </si>
  <si>
    <t>3'996.80</t>
  </si>
  <si>
    <t>2728</t>
  </si>
  <si>
    <t>141197</t>
  </si>
  <si>
    <t>7'712.75</t>
  </si>
  <si>
    <t>3554</t>
  </si>
  <si>
    <t>141215</t>
  </si>
  <si>
    <t>Facture
Empetière B1</t>
  </si>
  <si>
    <t>4'500.00</t>
  </si>
  <si>
    <t>3555</t>
  </si>
  <si>
    <t>141214</t>
  </si>
  <si>
    <t>12'600.00</t>
  </si>
  <si>
    <t>3556</t>
  </si>
  <si>
    <t>141217</t>
  </si>
  <si>
    <t>130.00</t>
  </si>
  <si>
    <t>3557</t>
  </si>
  <si>
    <t>141216</t>
  </si>
  <si>
    <t>990.00</t>
  </si>
  <si>
    <t>3694</t>
  </si>
  <si>
    <t>141313</t>
  </si>
  <si>
    <t>Facture
ODB USINE U2</t>
  </si>
  <si>
    <t>104'709.70</t>
  </si>
  <si>
    <t>209'358.90</t>
  </si>
  <si>
    <t>Compte 20270</t>
  </si>
  <si>
    <t>DOMOFEN SA</t>
  </si>
  <si>
    <t>Compte 20172</t>
  </si>
  <si>
    <t>COFELY SA</t>
  </si>
  <si>
    <t>1556</t>
  </si>
  <si>
    <t>90213400</t>
  </si>
  <si>
    <t>1976</t>
  </si>
  <si>
    <t>90213706</t>
  </si>
  <si>
    <t>11'736.35</t>
  </si>
  <si>
    <t>1719</t>
  </si>
  <si>
    <t>8.00</t>
  </si>
  <si>
    <t>1720</t>
  </si>
  <si>
    <t>2.00</t>
  </si>
  <si>
    <t>1721</t>
  </si>
  <si>
    <t>1722</t>
  </si>
  <si>
    <t>6.00</t>
  </si>
  <si>
    <t>Compte 20080</t>
  </si>
  <si>
    <t>CHEM.DECO LEROI ET LEITE</t>
  </si>
  <si>
    <t>Compte 20028</t>
  </si>
  <si>
    <t>RENE BERRA SA</t>
  </si>
  <si>
    <t>Compte 20425</t>
  </si>
  <si>
    <t>BC DECO SA</t>
  </si>
  <si>
    <t>x</t>
  </si>
  <si>
    <t xml:space="preserve"> </t>
  </si>
  <si>
    <t>Orée-du-Bois 1-2</t>
  </si>
  <si>
    <t>Orée-du-Bois 84-85</t>
  </si>
  <si>
    <t>Orée du Bois 19</t>
  </si>
  <si>
    <t>Orée du Bois 51-51A</t>
  </si>
  <si>
    <t>Orée du Bois 22</t>
  </si>
  <si>
    <t>Orée du bois 14-15</t>
  </si>
  <si>
    <t>U2</t>
  </si>
  <si>
    <t>Paix 121</t>
  </si>
  <si>
    <t>Arrangement</t>
  </si>
  <si>
    <t xml:space="preserve">Domofen </t>
  </si>
  <si>
    <t>Divers chantiers</t>
  </si>
  <si>
    <t>rien</t>
  </si>
  <si>
    <t>Divers</t>
  </si>
  <si>
    <t>Lucien Duc</t>
  </si>
  <si>
    <t>Décompte 31.12.2011</t>
  </si>
  <si>
    <t>pas d'avenant</t>
  </si>
  <si>
    <t>tous chantiers</t>
  </si>
  <si>
    <t>Orée du Bois 58-58A</t>
  </si>
  <si>
    <t>Orée du Bois 54-54A</t>
  </si>
  <si>
    <t>Orée du Bois 23</t>
  </si>
  <si>
    <t>Orée du Bois 24</t>
  </si>
  <si>
    <t>Orée du Bois 60-60A</t>
  </si>
  <si>
    <t xml:space="preserve">Electricité des Hêtres </t>
  </si>
  <si>
    <t>Orée du Bois 59</t>
  </si>
  <si>
    <t>Orée du Bois 29</t>
  </si>
  <si>
    <t>Orée du Bois 27</t>
  </si>
  <si>
    <t>Orée du Bois 22A</t>
  </si>
  <si>
    <t>Orée du Bois 21</t>
  </si>
  <si>
    <t>Orée du Bois 21A</t>
  </si>
  <si>
    <t>transmis le 18.12.2014</t>
  </si>
  <si>
    <t>Orée du Bois 39</t>
  </si>
  <si>
    <t>ODB 48A</t>
  </si>
  <si>
    <t>ODB 48</t>
  </si>
  <si>
    <t>Orée du Bois 57</t>
  </si>
  <si>
    <t>1863/er1852</t>
  </si>
  <si>
    <t>Jacot Chauffage SA</t>
  </si>
  <si>
    <t>Prés-Verts 20</t>
  </si>
  <si>
    <t>ODB 57</t>
  </si>
  <si>
    <t>Adj, 06.09.2011</t>
  </si>
  <si>
    <t>Empetières, villa B1</t>
  </si>
  <si>
    <t>1981A</t>
  </si>
  <si>
    <t>1981B</t>
  </si>
  <si>
    <t>Orée-du-Bois 7</t>
  </si>
  <si>
    <t>Orée du Bois 7, U3</t>
  </si>
  <si>
    <t>ODB 25</t>
  </si>
  <si>
    <t>ODB 26</t>
  </si>
  <si>
    <t>ODB 51</t>
  </si>
  <si>
    <t>HC Andersen</t>
  </si>
  <si>
    <t>Endroits Verts, villa C</t>
  </si>
  <si>
    <t>ODB 29</t>
  </si>
  <si>
    <t>transmis le 07.11.2014</t>
  </si>
  <si>
    <t>Nussbaum &amp; Fils SA</t>
  </si>
  <si>
    <t>Paix 139</t>
  </si>
  <si>
    <t>annuler</t>
  </si>
  <si>
    <t>Helvétie 28-30</t>
  </si>
  <si>
    <t>Orée du Bois 4-6</t>
  </si>
  <si>
    <t>Endroits Verts, Villa B</t>
  </si>
  <si>
    <t>Endroits Verts, Villa H</t>
  </si>
  <si>
    <t>ODB 19</t>
  </si>
  <si>
    <t>Endroits Verts, Villa E</t>
  </si>
  <si>
    <t>Orée du Bois 92</t>
  </si>
  <si>
    <t>Endroits Verts, Villa A</t>
  </si>
  <si>
    <t>Endroits Verts, Villa J</t>
  </si>
  <si>
    <t>Orée du Bois 84-85</t>
  </si>
  <si>
    <t>Cité de l'Ouest 2</t>
  </si>
  <si>
    <t>Orée du Bois 25+26</t>
  </si>
  <si>
    <t>Paix 87</t>
  </si>
  <si>
    <t>ODB 54</t>
  </si>
  <si>
    <t>ODB 60</t>
  </si>
  <si>
    <t>PS</t>
  </si>
  <si>
    <t>Orée du bois 16-17</t>
  </si>
  <si>
    <t>Endroits Verts, Villa G</t>
  </si>
  <si>
    <t>Orée-du-Bois 4</t>
  </si>
  <si>
    <t xml:space="preserve">supprimé </t>
  </si>
  <si>
    <t>Orée du Bois 22-22A</t>
  </si>
  <si>
    <t>transmis le 30.04.2014</t>
  </si>
  <si>
    <t>annulé et remplacé pour client</t>
  </si>
  <si>
    <t>1909Aà 1909Y</t>
  </si>
  <si>
    <t>par 1909A à 1909Y</t>
  </si>
  <si>
    <t>1929Aà Y</t>
  </si>
  <si>
    <t>sans avenant</t>
  </si>
  <si>
    <t>lettre 01.06.2011</t>
  </si>
  <si>
    <t>Endroits Verts, villa G</t>
  </si>
  <si>
    <t>1848-A-</t>
  </si>
  <si>
    <t>1848-B-</t>
  </si>
  <si>
    <t>1848-C-</t>
  </si>
  <si>
    <t>1849-A-</t>
  </si>
  <si>
    <t>1849-B-</t>
  </si>
  <si>
    <t>1849-C-</t>
  </si>
  <si>
    <t>1850-A-</t>
  </si>
  <si>
    <t>1850-B-</t>
  </si>
  <si>
    <t>1850-C-</t>
  </si>
  <si>
    <t xml:space="preserve">Quinca </t>
  </si>
  <si>
    <t>Coteaux 30-32</t>
  </si>
  <si>
    <t>Orée du Bois 16-17</t>
  </si>
  <si>
    <t>Adrien 17.08.2012</t>
  </si>
  <si>
    <t>transmis à Adrien le 27.03.2013</t>
  </si>
  <si>
    <t>Orée du Bois 23-24</t>
  </si>
  <si>
    <t>transmis à Adrien le 10.06.2013</t>
  </si>
  <si>
    <t>transmis à Adrien le 03.10.2014</t>
  </si>
  <si>
    <t>Les Endroits, villa Waser</t>
  </si>
  <si>
    <t>transmis à Adrien le 09.01.2014</t>
  </si>
  <si>
    <t>Sur la Cluse 16</t>
  </si>
  <si>
    <t>envoyé le 04.04.2014</t>
  </si>
  <si>
    <t>envoyé 7.10.2014, quit. 09.10.2014</t>
  </si>
  <si>
    <t>Usine U2, ODB 5</t>
  </si>
  <si>
    <t>transmis le 09.12.2014</t>
  </si>
  <si>
    <t>envoyé le 10.12.2014</t>
  </si>
  <si>
    <t>Usine U1. ODB 3</t>
  </si>
  <si>
    <t>ODB 130, Tanner</t>
  </si>
  <si>
    <t>J. Salvi</t>
  </si>
  <si>
    <t>Quittance reçue le 09.02.2015</t>
  </si>
  <si>
    <t>transmis A. Moser le 15.01.2015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</si>
</sst>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</font>
    <font>
      <sz val="10"/>
      <name val="Arial"/>
      <family val="2"/>
    </font>
    <font>
      <b/>
      <sz val="14"/>
      <name val="Century Gothic"/>
      <family val="2"/>
    </font>
    <font>
      <sz val="12"/>
      <name val="Century Gothic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b/>
      <sz val="10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8"/>
      <color rgb="FF000000"/>
      <name val="Arial"/>
      <family val="2"/>
    </font>
    <font>
      <sz val="7"/>
      <color rgb="FF000000"/>
      <name val="Arial"/>
      <family val="2"/>
    </font>
    <font>
      <b/>
      <sz val="11"/>
      <name val="Arial"/>
      <family val="2"/>
    </font>
    <font>
      <sz val="16"/>
      <name val="Arial"/>
      <family val="2"/>
    </font>
    <font>
      <sz val="16"/>
      <color indexed="8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000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6" fillId="0" borderId="0"/>
    <xf numFmtId="0" fontId="7" fillId="0" borderId="0"/>
    <xf numFmtId="0" fontId="6" fillId="0" borderId="0"/>
    <xf numFmtId="0" fontId="8" fillId="0" borderId="0"/>
    <xf numFmtId="0" fontId="1" fillId="0" borderId="0"/>
  </cellStyleXfs>
  <cellXfs count="643">
    <xf numFmtId="0" fontId="0" fillId="0" borderId="0" xfId="0"/>
    <xf numFmtId="0" fontId="0" fillId="0" borderId="0" xfId="0" applyProtection="1">
      <protection locked="0"/>
    </xf>
    <xf numFmtId="0" fontId="2" fillId="3" borderId="14" xfId="0" applyFont="1" applyFill="1" applyBorder="1" applyAlignment="1" applyProtection="1">
      <alignment vertical="center"/>
      <protection locked="0"/>
    </xf>
    <xf numFmtId="0" fontId="2" fillId="3" borderId="15" xfId="0" applyFont="1" applyFill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 wrapText="1"/>
      <protection locked="0"/>
    </xf>
    <xf numFmtId="0" fontId="2" fillId="4" borderId="17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2" borderId="18" xfId="0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4" fontId="3" fillId="0" borderId="12" xfId="0" applyNumberFormat="1" applyFont="1" applyBorder="1" applyAlignment="1" applyProtection="1">
      <alignment horizontal="right"/>
      <protection locked="0"/>
    </xf>
    <xf numFmtId="1" fontId="3" fillId="4" borderId="12" xfId="0" applyNumberFormat="1" applyFont="1" applyFill="1" applyBorder="1" applyAlignment="1" applyProtection="1">
      <alignment horizontal="center" vertical="center"/>
      <protection locked="0"/>
    </xf>
    <xf numFmtId="1" fontId="3" fillId="0" borderId="13" xfId="0" applyNumberFormat="1" applyFont="1" applyBorder="1" applyAlignment="1" applyProtection="1">
      <alignment horizontal="center"/>
      <protection locked="0"/>
    </xf>
    <xf numFmtId="4" fontId="3" fillId="0" borderId="1" xfId="0" applyNumberFormat="1" applyFont="1" applyBorder="1" applyAlignment="1" applyProtection="1">
      <alignment horizontal="right"/>
      <protection locked="0"/>
    </xf>
    <xf numFmtId="1" fontId="3" fillId="4" borderId="1" xfId="0" applyNumberFormat="1" applyFont="1" applyFill="1" applyBorder="1" applyAlignment="1" applyProtection="1">
      <alignment horizontal="center" vertical="center"/>
      <protection locked="0"/>
    </xf>
    <xf numFmtId="1" fontId="3" fillId="0" borderId="7" xfId="0" applyNumberFormat="1" applyFont="1" applyBorder="1" applyAlignment="1" applyProtection="1">
      <alignment horizontal="center"/>
      <protection locked="0"/>
    </xf>
    <xf numFmtId="4" fontId="4" fillId="0" borderId="1" xfId="0" applyNumberFormat="1" applyFont="1" applyBorder="1" applyAlignment="1" applyProtection="1">
      <alignment horizontal="right"/>
      <protection locked="0"/>
    </xf>
    <xf numFmtId="0" fontId="4" fillId="4" borderId="1" xfId="0" applyFont="1" applyFill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/>
      <protection locked="0"/>
    </xf>
    <xf numFmtId="1" fontId="3" fillId="0" borderId="7" xfId="0" applyNumberFormat="1" applyFont="1" applyFill="1" applyBorder="1" applyAlignment="1" applyProtection="1">
      <alignment horizontal="center"/>
      <protection locked="0"/>
    </xf>
    <xf numFmtId="4" fontId="3" fillId="0" borderId="9" xfId="0" applyNumberFormat="1" applyFont="1" applyBorder="1" applyAlignment="1" applyProtection="1">
      <alignment horizontal="right"/>
      <protection locked="0"/>
    </xf>
    <xf numFmtId="1" fontId="3" fillId="4" borderId="9" xfId="0" applyNumberFormat="1" applyFont="1" applyFill="1" applyBorder="1" applyAlignment="1" applyProtection="1">
      <alignment horizontal="center" vertical="center"/>
      <protection locked="0"/>
    </xf>
    <xf numFmtId="1" fontId="3" fillId="0" borderId="10" xfId="0" applyNumberFormat="1" applyFont="1" applyBorder="1" applyAlignment="1" applyProtection="1">
      <alignment horizontal="center"/>
      <protection locked="0"/>
    </xf>
    <xf numFmtId="10" fontId="3" fillId="0" borderId="12" xfId="0" applyNumberFormat="1" applyFont="1" applyBorder="1" applyAlignment="1" applyProtection="1">
      <alignment horizontal="center" vertical="center"/>
    </xf>
    <xf numFmtId="4" fontId="3" fillId="0" borderId="12" xfId="0" applyNumberFormat="1" applyFont="1" applyBorder="1" applyAlignment="1" applyProtection="1">
      <alignment horizontal="right"/>
    </xf>
    <xf numFmtId="4" fontId="3" fillId="0" borderId="19" xfId="0" applyNumberFormat="1" applyFont="1" applyBorder="1" applyAlignment="1" applyProtection="1">
      <alignment horizontal="right"/>
    </xf>
    <xf numFmtId="4" fontId="3" fillId="2" borderId="19" xfId="0" applyNumberFormat="1" applyFont="1" applyFill="1" applyBorder="1" applyAlignment="1" applyProtection="1">
      <alignment horizontal="right"/>
    </xf>
    <xf numFmtId="10" fontId="3" fillId="0" borderId="1" xfId="0" applyNumberFormat="1" applyFont="1" applyBorder="1" applyAlignment="1" applyProtection="1">
      <alignment horizontal="center" vertical="center"/>
    </xf>
    <xf numFmtId="4" fontId="3" fillId="0" borderId="2" xfId="0" applyNumberFormat="1" applyFont="1" applyBorder="1" applyAlignment="1" applyProtection="1">
      <alignment horizontal="right"/>
    </xf>
    <xf numFmtId="4" fontId="3" fillId="0" borderId="20" xfId="0" applyNumberFormat="1" applyFont="1" applyBorder="1" applyAlignment="1" applyProtection="1">
      <alignment horizontal="right"/>
    </xf>
    <xf numFmtId="4" fontId="3" fillId="2" borderId="21" xfId="0" applyNumberFormat="1" applyFont="1" applyFill="1" applyBorder="1" applyAlignment="1" applyProtection="1">
      <alignment horizontal="right"/>
    </xf>
    <xf numFmtId="10" fontId="3" fillId="0" borderId="9" xfId="0" applyNumberFormat="1" applyFont="1" applyBorder="1" applyAlignment="1" applyProtection="1">
      <alignment horizontal="center" vertical="center"/>
    </xf>
    <xf numFmtId="4" fontId="3" fillId="0" borderId="22" xfId="0" applyNumberFormat="1" applyFont="1" applyBorder="1" applyAlignment="1" applyProtection="1">
      <alignment horizontal="right"/>
    </xf>
    <xf numFmtId="4" fontId="3" fillId="0" borderId="23" xfId="0" applyNumberFormat="1" applyFont="1" applyBorder="1" applyAlignment="1" applyProtection="1">
      <alignment horizontal="right"/>
    </xf>
    <xf numFmtId="4" fontId="3" fillId="2" borderId="24" xfId="0" applyNumberFormat="1" applyFont="1" applyFill="1" applyBorder="1" applyAlignment="1" applyProtection="1">
      <alignment horizontal="right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3" fontId="3" fillId="2" borderId="19" xfId="0" applyNumberFormat="1" applyFont="1" applyFill="1" applyBorder="1" applyAlignment="1" applyProtection="1">
      <alignment horizontal="center"/>
    </xf>
    <xf numFmtId="3" fontId="3" fillId="2" borderId="21" xfId="0" applyNumberFormat="1" applyFont="1" applyFill="1" applyBorder="1" applyAlignment="1" applyProtection="1">
      <alignment horizontal="center"/>
    </xf>
    <xf numFmtId="3" fontId="3" fillId="2" borderId="24" xfId="0" applyNumberFormat="1" applyFont="1" applyFill="1" applyBorder="1" applyAlignment="1" applyProtection="1">
      <alignment horizontal="center"/>
    </xf>
    <xf numFmtId="0" fontId="4" fillId="4" borderId="1" xfId="0" applyFont="1" applyFill="1" applyBorder="1" applyAlignment="1" applyProtection="1">
      <alignment horizontal="left" vertical="center"/>
      <protection locked="0"/>
    </xf>
    <xf numFmtId="0" fontId="2" fillId="0" borderId="25" xfId="0" applyFont="1" applyBorder="1" applyAlignment="1" applyProtection="1">
      <alignment horizontal="center" vertical="center" wrapText="1"/>
      <protection locked="0"/>
    </xf>
    <xf numFmtId="1" fontId="3" fillId="0" borderId="19" xfId="0" applyNumberFormat="1" applyFont="1" applyBorder="1" applyAlignment="1" applyProtection="1">
      <alignment horizontal="center"/>
      <protection locked="0"/>
    </xf>
    <xf numFmtId="1" fontId="3" fillId="0" borderId="21" xfId="0" applyNumberFormat="1" applyFont="1" applyBorder="1" applyAlignment="1" applyProtection="1">
      <alignment horizontal="center"/>
      <protection locked="0"/>
    </xf>
    <xf numFmtId="0" fontId="4" fillId="0" borderId="21" xfId="0" applyFont="1" applyBorder="1" applyAlignment="1" applyProtection="1">
      <alignment horizontal="center"/>
      <protection locked="0"/>
    </xf>
    <xf numFmtId="1" fontId="3" fillId="0" borderId="21" xfId="0" applyNumberFormat="1" applyFont="1" applyFill="1" applyBorder="1" applyAlignment="1" applyProtection="1">
      <alignment horizontal="center"/>
      <protection locked="0"/>
    </xf>
    <xf numFmtId="1" fontId="3" fillId="0" borderId="24" xfId="0" applyNumberFormat="1" applyFont="1" applyBorder="1" applyAlignment="1" applyProtection="1">
      <alignment horizontal="center"/>
      <protection locked="0"/>
    </xf>
    <xf numFmtId="1" fontId="3" fillId="0" borderId="7" xfId="0" applyNumberFormat="1" applyFont="1" applyBorder="1" applyAlignment="1" applyProtection="1">
      <alignment horizontal="center" wrapText="1"/>
      <protection locked="0"/>
    </xf>
    <xf numFmtId="0" fontId="5" fillId="6" borderId="14" xfId="0" applyFont="1" applyFill="1" applyBorder="1" applyProtection="1">
      <protection locked="0"/>
    </xf>
    <xf numFmtId="4" fontId="5" fillId="6" borderId="15" xfId="0" applyNumberFormat="1" applyFont="1" applyFill="1" applyBorder="1" applyProtection="1"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0" fillId="0" borderId="0" xfId="0" applyFill="1" applyProtection="1">
      <protection locked="0"/>
    </xf>
    <xf numFmtId="0" fontId="1" fillId="0" borderId="6" xfId="0" applyFont="1" applyBorder="1" applyProtection="1">
      <protection locked="0"/>
    </xf>
    <xf numFmtId="0" fontId="1" fillId="0" borderId="8" xfId="0" applyFont="1" applyBorder="1" applyProtection="1">
      <protection locked="0"/>
    </xf>
    <xf numFmtId="0" fontId="1" fillId="0" borderId="11" xfId="0" applyFont="1" applyBorder="1" applyProtection="1">
      <protection locked="0"/>
    </xf>
    <xf numFmtId="0" fontId="0" fillId="0" borderId="6" xfId="0" applyBorder="1" applyProtection="1">
      <protection locked="0"/>
    </xf>
    <xf numFmtId="0" fontId="0" fillId="0" borderId="6" xfId="0" applyFill="1" applyBorder="1" applyProtection="1">
      <protection locked="0"/>
    </xf>
    <xf numFmtId="0" fontId="6" fillId="0" borderId="0" xfId="1"/>
    <xf numFmtId="0" fontId="6" fillId="0" borderId="26" xfId="1" applyFill="1" applyBorder="1"/>
    <xf numFmtId="49" fontId="12" fillId="0" borderId="27" xfId="1" applyNumberFormat="1" applyFont="1" applyFill="1" applyBorder="1" applyAlignment="1">
      <alignment horizontal="left" vertical="top" wrapText="1"/>
    </xf>
    <xf numFmtId="49" fontId="12" fillId="0" borderId="27" xfId="1" applyNumberFormat="1" applyFont="1" applyFill="1" applyBorder="1" applyAlignment="1">
      <alignment horizontal="right" vertical="top" wrapText="1"/>
    </xf>
    <xf numFmtId="49" fontId="12" fillId="7" borderId="28" xfId="1" applyNumberFormat="1" applyFont="1" applyFill="1" applyBorder="1" applyAlignment="1">
      <alignment horizontal="center" vertical="top" wrapText="1"/>
    </xf>
    <xf numFmtId="49" fontId="12" fillId="7" borderId="28" xfId="1" applyNumberFormat="1" applyFont="1" applyFill="1" applyBorder="1" applyAlignment="1">
      <alignment horizontal="left" vertical="top" wrapText="1"/>
    </xf>
    <xf numFmtId="0" fontId="6" fillId="7" borderId="29" xfId="1" applyFill="1" applyBorder="1"/>
    <xf numFmtId="49" fontId="12" fillId="7" borderId="28" xfId="1" applyNumberFormat="1" applyFont="1" applyFill="1" applyBorder="1" applyAlignment="1">
      <alignment horizontal="right" vertical="top" wrapText="1"/>
    </xf>
    <xf numFmtId="49" fontId="13" fillId="0" borderId="0" xfId="1" applyNumberFormat="1" applyFont="1" applyFill="1" applyBorder="1" applyAlignment="1">
      <alignment horizontal="right" vertical="top" wrapText="1"/>
    </xf>
    <xf numFmtId="49" fontId="12" fillId="0" borderId="28" xfId="1" applyNumberFormat="1" applyFont="1" applyFill="1" applyBorder="1" applyAlignment="1">
      <alignment horizontal="center" vertical="top" wrapText="1"/>
    </xf>
    <xf numFmtId="49" fontId="12" fillId="0" borderId="29" xfId="1" applyNumberFormat="1" applyFont="1" applyFill="1" applyBorder="1" applyAlignment="1">
      <alignment horizontal="left" vertical="top" wrapText="1"/>
    </xf>
    <xf numFmtId="49" fontId="13" fillId="0" borderId="31" xfId="1" applyNumberFormat="1" applyFont="1" applyFill="1" applyBorder="1" applyAlignment="1">
      <alignment horizontal="right" vertical="top" wrapText="1"/>
    </xf>
    <xf numFmtId="0" fontId="14" fillId="0" borderId="0" xfId="1" applyFont="1"/>
    <xf numFmtId="0" fontId="14" fillId="0" borderId="34" xfId="1" applyFont="1" applyBorder="1"/>
    <xf numFmtId="0" fontId="14" fillId="8" borderId="0" xfId="1" applyFont="1" applyFill="1"/>
    <xf numFmtId="4" fontId="12" fillId="0" borderId="28" xfId="1" applyNumberFormat="1" applyFont="1" applyFill="1" applyBorder="1" applyAlignment="1">
      <alignment horizontal="right" vertical="top" wrapText="1"/>
    </xf>
    <xf numFmtId="0" fontId="1" fillId="0" borderId="0" xfId="1" applyFont="1"/>
    <xf numFmtId="14" fontId="1" fillId="0" borderId="35" xfId="0" applyNumberFormat="1" applyFont="1" applyBorder="1" applyAlignment="1">
      <alignment wrapText="1"/>
    </xf>
    <xf numFmtId="0" fontId="1" fillId="0" borderId="35" xfId="0" applyFont="1" applyBorder="1" applyAlignment="1">
      <alignment wrapText="1"/>
    </xf>
    <xf numFmtId="4" fontId="1" fillId="0" borderId="35" xfId="0" applyNumberFormat="1" applyFont="1" applyBorder="1" applyAlignment="1">
      <alignment wrapText="1"/>
    </xf>
    <xf numFmtId="0" fontId="1" fillId="0" borderId="35" xfId="0" applyFont="1" applyBorder="1" applyAlignment="1">
      <alignment horizontal="center" wrapText="1"/>
    </xf>
    <xf numFmtId="14" fontId="1" fillId="9" borderId="36" xfId="0" applyNumberFormat="1" applyFont="1" applyFill="1" applyBorder="1"/>
    <xf numFmtId="0" fontId="1" fillId="9" borderId="35" xfId="0" applyFont="1" applyFill="1" applyBorder="1"/>
    <xf numFmtId="4" fontId="1" fillId="9" borderId="35" xfId="0" applyNumberFormat="1" applyFont="1" applyFill="1" applyBorder="1"/>
    <xf numFmtId="0" fontId="1" fillId="9" borderId="35" xfId="0" applyFont="1" applyFill="1" applyBorder="1" applyAlignment="1">
      <alignment horizontal="center"/>
    </xf>
    <xf numFmtId="14" fontId="1" fillId="9" borderId="35" xfId="0" applyNumberFormat="1" applyFont="1" applyFill="1" applyBorder="1"/>
    <xf numFmtId="14" fontId="1" fillId="9" borderId="37" xfId="0" applyNumberFormat="1" applyFont="1" applyFill="1" applyBorder="1"/>
    <xf numFmtId="14" fontId="1" fillId="10" borderId="6" xfId="0" applyNumberFormat="1" applyFont="1" applyFill="1" applyBorder="1"/>
    <xf numFmtId="0" fontId="1" fillId="10" borderId="1" xfId="0" applyFont="1" applyFill="1" applyBorder="1"/>
    <xf numFmtId="4" fontId="1" fillId="10" borderId="1" xfId="0" applyNumberFormat="1" applyFont="1" applyFill="1" applyBorder="1"/>
    <xf numFmtId="0" fontId="1" fillId="10" borderId="1" xfId="0" applyFont="1" applyFill="1" applyBorder="1" applyAlignment="1">
      <alignment horizontal="center"/>
    </xf>
    <xf numFmtId="14" fontId="1" fillId="10" borderId="1" xfId="0" applyNumberFormat="1" applyFont="1" applyFill="1" applyBorder="1"/>
    <xf numFmtId="14" fontId="1" fillId="10" borderId="7" xfId="0" applyNumberFormat="1" applyFont="1" applyFill="1" applyBorder="1"/>
    <xf numFmtId="14" fontId="1" fillId="5" borderId="6" xfId="0" applyNumberFormat="1" applyFont="1" applyFill="1" applyBorder="1"/>
    <xf numFmtId="0" fontId="1" fillId="5" borderId="1" xfId="0" applyFont="1" applyFill="1" applyBorder="1"/>
    <xf numFmtId="4" fontId="1" fillId="5" borderId="1" xfId="0" applyNumberFormat="1" applyFont="1" applyFill="1" applyBorder="1"/>
    <xf numFmtId="0" fontId="1" fillId="5" borderId="1" xfId="0" applyFont="1" applyFill="1" applyBorder="1" applyAlignment="1">
      <alignment horizontal="right"/>
    </xf>
    <xf numFmtId="0" fontId="1" fillId="5" borderId="1" xfId="0" applyFont="1" applyFill="1" applyBorder="1" applyAlignment="1">
      <alignment horizontal="center"/>
    </xf>
    <xf numFmtId="14" fontId="1" fillId="5" borderId="1" xfId="0" applyNumberFormat="1" applyFont="1" applyFill="1" applyBorder="1"/>
    <xf numFmtId="14" fontId="1" fillId="5" borderId="7" xfId="0" applyNumberFormat="1" applyFont="1" applyFill="1" applyBorder="1"/>
    <xf numFmtId="14" fontId="1" fillId="5" borderId="36" xfId="0" applyNumberFormat="1" applyFont="1" applyFill="1" applyBorder="1"/>
    <xf numFmtId="0" fontId="1" fillId="5" borderId="35" xfId="0" applyFont="1" applyFill="1" applyBorder="1"/>
    <xf numFmtId="4" fontId="1" fillId="5" borderId="35" xfId="0" applyNumberFormat="1" applyFont="1" applyFill="1" applyBorder="1"/>
    <xf numFmtId="0" fontId="1" fillId="5" borderId="35" xfId="0" applyFont="1" applyFill="1" applyBorder="1" applyAlignment="1">
      <alignment horizontal="right"/>
    </xf>
    <xf numFmtId="0" fontId="1" fillId="5" borderId="35" xfId="0" applyFont="1" applyFill="1" applyBorder="1" applyAlignment="1">
      <alignment horizontal="center"/>
    </xf>
    <xf numFmtId="14" fontId="1" fillId="5" borderId="35" xfId="0" applyNumberFormat="1" applyFont="1" applyFill="1" applyBorder="1"/>
    <xf numFmtId="14" fontId="1" fillId="5" borderId="37" xfId="0" applyNumberFormat="1" applyFont="1" applyFill="1" applyBorder="1"/>
    <xf numFmtId="0" fontId="1" fillId="10" borderId="1" xfId="0" applyFont="1" applyFill="1" applyBorder="1" applyAlignment="1">
      <alignment horizontal="right"/>
    </xf>
    <xf numFmtId="14" fontId="1" fillId="10" borderId="36" xfId="0" applyNumberFormat="1" applyFont="1" applyFill="1" applyBorder="1"/>
    <xf numFmtId="0" fontId="1" fillId="10" borderId="35" xfId="0" applyFont="1" applyFill="1" applyBorder="1"/>
    <xf numFmtId="4" fontId="1" fillId="10" borderId="35" xfId="0" applyNumberFormat="1" applyFont="1" applyFill="1" applyBorder="1"/>
    <xf numFmtId="0" fontId="1" fillId="10" borderId="35" xfId="0" applyFont="1" applyFill="1" applyBorder="1" applyAlignment="1">
      <alignment horizontal="right"/>
    </xf>
    <xf numFmtId="0" fontId="1" fillId="10" borderId="35" xfId="0" applyFont="1" applyFill="1" applyBorder="1" applyAlignment="1">
      <alignment horizontal="center"/>
    </xf>
    <xf numFmtId="14" fontId="1" fillId="10" borderId="35" xfId="0" applyNumberFormat="1" applyFont="1" applyFill="1" applyBorder="1"/>
    <xf numFmtId="14" fontId="1" fillId="10" borderId="37" xfId="0" applyNumberFormat="1" applyFont="1" applyFill="1" applyBorder="1"/>
    <xf numFmtId="14" fontId="1" fillId="11" borderId="6" xfId="0" applyNumberFormat="1" applyFont="1" applyFill="1" applyBorder="1"/>
    <xf numFmtId="14" fontId="1" fillId="11" borderId="7" xfId="0" applyNumberFormat="1" applyFont="1" applyFill="1" applyBorder="1"/>
    <xf numFmtId="0" fontId="1" fillId="11" borderId="1" xfId="0" applyFont="1" applyFill="1" applyBorder="1"/>
    <xf numFmtId="4" fontId="1" fillId="11" borderId="1" xfId="0" applyNumberFormat="1" applyFont="1" applyFill="1" applyBorder="1"/>
    <xf numFmtId="0" fontId="1" fillId="11" borderId="1" xfId="0" applyFont="1" applyFill="1" applyBorder="1" applyAlignment="1">
      <alignment horizontal="center"/>
    </xf>
    <xf numFmtId="14" fontId="1" fillId="11" borderId="1" xfId="0" applyNumberFormat="1" applyFont="1" applyFill="1" applyBorder="1"/>
    <xf numFmtId="14" fontId="1" fillId="11" borderId="37" xfId="0" applyNumberFormat="1" applyFont="1" applyFill="1" applyBorder="1"/>
    <xf numFmtId="4" fontId="1" fillId="11" borderId="37" xfId="0" applyNumberFormat="1" applyFont="1" applyFill="1" applyBorder="1"/>
    <xf numFmtId="1" fontId="1" fillId="11" borderId="37" xfId="0" applyNumberFormat="1" applyFont="1" applyFill="1" applyBorder="1"/>
    <xf numFmtId="14" fontId="1" fillId="11" borderId="36" xfId="0" applyNumberFormat="1" applyFont="1" applyFill="1" applyBorder="1"/>
    <xf numFmtId="0" fontId="1" fillId="11" borderId="35" xfId="0" applyFont="1" applyFill="1" applyBorder="1"/>
    <xf numFmtId="4" fontId="1" fillId="11" borderId="35" xfId="0" applyNumberFormat="1" applyFont="1" applyFill="1" applyBorder="1"/>
    <xf numFmtId="0" fontId="1" fillId="11" borderId="35" xfId="0" applyFont="1" applyFill="1" applyBorder="1" applyAlignment="1">
      <alignment horizontal="center"/>
    </xf>
    <xf numFmtId="14" fontId="1" fillId="11" borderId="35" xfId="0" applyNumberFormat="1" applyFont="1" applyFill="1" applyBorder="1"/>
    <xf numFmtId="14" fontId="1" fillId="11" borderId="1" xfId="0" applyNumberFormat="1" applyFont="1" applyFill="1" applyBorder="1" applyAlignment="1">
      <alignment horizontal="right"/>
    </xf>
    <xf numFmtId="0" fontId="1" fillId="11" borderId="2" xfId="0" applyFont="1" applyFill="1" applyBorder="1"/>
    <xf numFmtId="4" fontId="1" fillId="11" borderId="21" xfId="0" applyNumberFormat="1" applyFont="1" applyFill="1" applyBorder="1"/>
    <xf numFmtId="4" fontId="1" fillId="11" borderId="38" xfId="0" applyNumberFormat="1" applyFont="1" applyFill="1" applyBorder="1"/>
    <xf numFmtId="0" fontId="1" fillId="11" borderId="38" xfId="0" applyFont="1" applyFill="1" applyBorder="1" applyAlignment="1">
      <alignment horizontal="center"/>
    </xf>
    <xf numFmtId="14" fontId="1" fillId="11" borderId="39" xfId="0" applyNumberFormat="1" applyFont="1" applyFill="1" applyBorder="1"/>
    <xf numFmtId="14" fontId="1" fillId="12" borderId="35" xfId="0" applyNumberFormat="1" applyFont="1" applyFill="1" applyBorder="1"/>
    <xf numFmtId="0" fontId="1" fillId="12" borderId="40" xfId="0" applyFont="1" applyFill="1" applyBorder="1"/>
    <xf numFmtId="0" fontId="1" fillId="12" borderId="35" xfId="0" applyFont="1" applyFill="1" applyBorder="1"/>
    <xf numFmtId="4" fontId="1" fillId="12" borderId="41" xfId="0" applyNumberFormat="1" applyFont="1" applyFill="1" applyBorder="1"/>
    <xf numFmtId="4" fontId="1" fillId="12" borderId="33" xfId="0" applyNumberFormat="1" applyFont="1" applyFill="1" applyBorder="1"/>
    <xf numFmtId="0" fontId="1" fillId="12" borderId="33" xfId="0" applyFont="1" applyFill="1" applyBorder="1" applyAlignment="1">
      <alignment horizontal="center"/>
    </xf>
    <xf numFmtId="14" fontId="1" fillId="12" borderId="42" xfId="0" applyNumberFormat="1" applyFont="1" applyFill="1" applyBorder="1"/>
    <xf numFmtId="14" fontId="1" fillId="12" borderId="1" xfId="0" applyNumberFormat="1" applyFont="1" applyFill="1" applyBorder="1"/>
    <xf numFmtId="0" fontId="1" fillId="12" borderId="1" xfId="0" applyFont="1" applyFill="1" applyBorder="1"/>
    <xf numFmtId="4" fontId="1" fillId="12" borderId="1" xfId="0" applyNumberFormat="1" applyFont="1" applyFill="1" applyBorder="1"/>
    <xf numFmtId="0" fontId="1" fillId="12" borderId="1" xfId="0" applyFont="1" applyFill="1" applyBorder="1" applyAlignment="1">
      <alignment horizontal="center"/>
    </xf>
    <xf numFmtId="0" fontId="1" fillId="11" borderId="40" xfId="0" applyFont="1" applyFill="1" applyBorder="1"/>
    <xf numFmtId="4" fontId="1" fillId="11" borderId="41" xfId="0" applyNumberFormat="1" applyFont="1" applyFill="1" applyBorder="1"/>
    <xf numFmtId="4" fontId="1" fillId="11" borderId="33" xfId="0" applyNumberFormat="1" applyFont="1" applyFill="1" applyBorder="1"/>
    <xf numFmtId="0" fontId="1" fillId="11" borderId="33" xfId="0" applyFont="1" applyFill="1" applyBorder="1" applyAlignment="1">
      <alignment horizontal="center"/>
    </xf>
    <xf numFmtId="14" fontId="1" fillId="11" borderId="42" xfId="0" applyNumberFormat="1" applyFont="1" applyFill="1" applyBorder="1"/>
    <xf numFmtId="0" fontId="1" fillId="11" borderId="38" xfId="0" applyFont="1" applyFill="1" applyBorder="1"/>
    <xf numFmtId="0" fontId="1" fillId="11" borderId="39" xfId="0" applyFont="1" applyFill="1" applyBorder="1" applyAlignment="1">
      <alignment horizontal="right"/>
    </xf>
    <xf numFmtId="0" fontId="1" fillId="10" borderId="2" xfId="0" applyFont="1" applyFill="1" applyBorder="1"/>
    <xf numFmtId="4" fontId="1" fillId="10" borderId="21" xfId="0" applyNumberFormat="1" applyFont="1" applyFill="1" applyBorder="1"/>
    <xf numFmtId="4" fontId="1" fillId="10" borderId="38" xfId="0" applyNumberFormat="1" applyFont="1" applyFill="1" applyBorder="1"/>
    <xf numFmtId="0" fontId="1" fillId="10" borderId="38" xfId="0" applyFont="1" applyFill="1" applyBorder="1" applyAlignment="1">
      <alignment horizontal="center"/>
    </xf>
    <xf numFmtId="14" fontId="1" fillId="10" borderId="39" xfId="0" applyNumberFormat="1" applyFont="1" applyFill="1" applyBorder="1"/>
    <xf numFmtId="14" fontId="1" fillId="9" borderId="1" xfId="0" applyNumberFormat="1" applyFont="1" applyFill="1" applyBorder="1"/>
    <xf numFmtId="0" fontId="1" fillId="9" borderId="2" xfId="0" applyFont="1" applyFill="1" applyBorder="1"/>
    <xf numFmtId="4" fontId="1" fillId="9" borderId="21" xfId="0" applyNumberFormat="1" applyFont="1" applyFill="1" applyBorder="1"/>
    <xf numFmtId="4" fontId="1" fillId="9" borderId="38" xfId="0" applyNumberFormat="1" applyFont="1" applyFill="1" applyBorder="1"/>
    <xf numFmtId="0" fontId="1" fillId="9" borderId="21" xfId="0" applyFont="1" applyFill="1" applyBorder="1" applyAlignment="1">
      <alignment horizontal="right"/>
    </xf>
    <xf numFmtId="0" fontId="1" fillId="9" borderId="1" xfId="0" applyFont="1" applyFill="1" applyBorder="1" applyAlignment="1">
      <alignment horizontal="center"/>
    </xf>
    <xf numFmtId="49" fontId="13" fillId="0" borderId="31" xfId="1" applyNumberFormat="1" applyFont="1" applyFill="1" applyBorder="1" applyAlignment="1">
      <alignment horizontal="left" vertical="top" wrapText="1"/>
    </xf>
    <xf numFmtId="4" fontId="6" fillId="0" borderId="31" xfId="1" applyNumberFormat="1" applyFill="1" applyBorder="1"/>
    <xf numFmtId="4" fontId="13" fillId="0" borderId="31" xfId="1" applyNumberFormat="1" applyFont="1" applyFill="1" applyBorder="1" applyAlignment="1">
      <alignment horizontal="right" vertical="top" wrapText="1"/>
    </xf>
    <xf numFmtId="4" fontId="6" fillId="0" borderId="0" xfId="1" applyNumberFormat="1" applyFill="1" applyBorder="1"/>
    <xf numFmtId="49" fontId="13" fillId="13" borderId="31" xfId="1" applyNumberFormat="1" applyFont="1" applyFill="1" applyBorder="1" applyAlignment="1">
      <alignment horizontal="right" vertical="top" wrapText="1"/>
    </xf>
    <xf numFmtId="49" fontId="13" fillId="13" borderId="31" xfId="1" applyNumberFormat="1" applyFont="1" applyFill="1" applyBorder="1" applyAlignment="1">
      <alignment horizontal="left" vertical="top" wrapText="1"/>
    </xf>
    <xf numFmtId="49" fontId="13" fillId="13" borderId="31" xfId="1" applyNumberFormat="1" applyFont="1" applyFill="1" applyBorder="1" applyAlignment="1">
      <alignment horizontal="left" vertical="top" wrapText="1"/>
    </xf>
    <xf numFmtId="4" fontId="6" fillId="13" borderId="31" xfId="1" applyNumberFormat="1" applyFill="1" applyBorder="1"/>
    <xf numFmtId="4" fontId="6" fillId="13" borderId="31" xfId="1" applyNumberFormat="1" applyFill="1" applyBorder="1"/>
    <xf numFmtId="49" fontId="13" fillId="13" borderId="31" xfId="1" applyNumberFormat="1" applyFont="1" applyFill="1" applyBorder="1" applyAlignment="1">
      <alignment horizontal="right" vertical="top" wrapText="1"/>
    </xf>
    <xf numFmtId="0" fontId="2" fillId="3" borderId="14" xfId="0" applyFont="1" applyFill="1" applyBorder="1" applyAlignment="1" applyProtection="1">
      <alignment horizontal="center" vertical="center"/>
      <protection locked="0"/>
    </xf>
    <xf numFmtId="0" fontId="2" fillId="3" borderId="18" xfId="0" applyFont="1" applyFill="1" applyBorder="1" applyAlignment="1" applyProtection="1">
      <alignment horizontal="center" vertical="center"/>
      <protection locked="0"/>
    </xf>
    <xf numFmtId="0" fontId="5" fillId="5" borderId="14" xfId="0" applyFont="1" applyFill="1" applyBorder="1" applyAlignment="1" applyProtection="1">
      <alignment horizontal="center" vertical="center" wrapText="1"/>
      <protection locked="0"/>
    </xf>
    <xf numFmtId="0" fontId="5" fillId="5" borderId="18" xfId="0" applyFont="1" applyFill="1" applyBorder="1" applyAlignment="1" applyProtection="1">
      <alignment horizontal="center" vertical="center" wrapText="1"/>
      <protection locked="0"/>
    </xf>
    <xf numFmtId="0" fontId="5" fillId="5" borderId="15" xfId="0" applyFont="1" applyFill="1" applyBorder="1" applyAlignment="1" applyProtection="1">
      <alignment horizontal="center" vertical="center" wrapText="1"/>
      <protection locked="0"/>
    </xf>
    <xf numFmtId="49" fontId="9" fillId="0" borderId="0" xfId="1" applyNumberFormat="1" applyFont="1" applyFill="1" applyBorder="1" applyAlignment="1">
      <alignment horizontal="left" vertical="top" wrapText="1"/>
    </xf>
    <xf numFmtId="0" fontId="6" fillId="0" borderId="0" xfId="1"/>
    <xf numFmtId="49" fontId="10" fillId="0" borderId="0" xfId="1" applyNumberFormat="1" applyFont="1" applyFill="1" applyBorder="1" applyAlignment="1">
      <alignment horizontal="right" vertical="top" wrapText="1"/>
    </xf>
    <xf numFmtId="49" fontId="11" fillId="0" borderId="0" xfId="1" applyNumberFormat="1" applyFont="1" applyFill="1" applyBorder="1" applyAlignment="1">
      <alignment horizontal="left" vertical="top" wrapText="1"/>
    </xf>
    <xf numFmtId="49" fontId="12" fillId="0" borderId="27" xfId="1" applyNumberFormat="1" applyFont="1" applyFill="1" applyBorder="1" applyAlignment="1">
      <alignment horizontal="left" vertical="top" wrapText="1"/>
    </xf>
    <xf numFmtId="0" fontId="6" fillId="0" borderId="27" xfId="1" applyFill="1" applyBorder="1"/>
    <xf numFmtId="49" fontId="12" fillId="0" borderId="27" xfId="1" applyNumberFormat="1" applyFont="1" applyFill="1" applyBorder="1" applyAlignment="1">
      <alignment horizontal="right" vertical="top" wrapText="1"/>
    </xf>
    <xf numFmtId="49" fontId="12" fillId="7" borderId="28" xfId="1" applyNumberFormat="1" applyFont="1" applyFill="1" applyBorder="1" applyAlignment="1">
      <alignment horizontal="left" vertical="top" wrapText="1"/>
    </xf>
    <xf numFmtId="0" fontId="6" fillId="7" borderId="28" xfId="1" applyFill="1" applyBorder="1"/>
    <xf numFmtId="49" fontId="12" fillId="7" borderId="28" xfId="1" applyNumberFormat="1" applyFont="1" applyFill="1" applyBorder="1" applyAlignment="1">
      <alignment horizontal="right" vertical="top" wrapText="1"/>
    </xf>
    <xf numFmtId="0" fontId="6" fillId="7" borderId="30" xfId="1" applyFill="1" applyBorder="1"/>
    <xf numFmtId="49" fontId="12" fillId="0" borderId="29" xfId="1" applyNumberFormat="1" applyFont="1" applyFill="1" applyBorder="1" applyAlignment="1">
      <alignment horizontal="center" vertical="top" wrapText="1"/>
    </xf>
    <xf numFmtId="0" fontId="6" fillId="0" borderId="29" xfId="1" applyFill="1" applyBorder="1"/>
    <xf numFmtId="49" fontId="12" fillId="0" borderId="28" xfId="1" applyNumberFormat="1" applyFont="1" applyFill="1" applyBorder="1" applyAlignment="1">
      <alignment horizontal="left" vertical="top" wrapText="1"/>
    </xf>
    <xf numFmtId="0" fontId="6" fillId="0" borderId="28" xfId="1" applyFill="1" applyBorder="1"/>
    <xf numFmtId="4" fontId="12" fillId="0" borderId="28" xfId="1" applyNumberFormat="1" applyFont="1" applyFill="1" applyBorder="1" applyAlignment="1">
      <alignment horizontal="right" vertical="top" wrapText="1"/>
    </xf>
    <xf numFmtId="4" fontId="6" fillId="0" borderId="28" xfId="1" applyNumberFormat="1" applyFill="1" applyBorder="1"/>
    <xf numFmtId="49" fontId="12" fillId="0" borderId="28" xfId="1" applyNumberFormat="1" applyFont="1" applyFill="1" applyBorder="1" applyAlignment="1">
      <alignment horizontal="right" vertical="top" wrapText="1"/>
    </xf>
    <xf numFmtId="0" fontId="6" fillId="0" borderId="30" xfId="1" applyFill="1" applyBorder="1"/>
    <xf numFmtId="4" fontId="14" fillId="0" borderId="0" xfId="1" applyNumberFormat="1" applyFont="1" applyAlignment="1">
      <alignment horizontal="center"/>
    </xf>
    <xf numFmtId="4" fontId="14" fillId="8" borderId="0" xfId="1" applyNumberFormat="1" applyFont="1" applyFill="1" applyAlignment="1">
      <alignment horizontal="center"/>
    </xf>
    <xf numFmtId="0" fontId="14" fillId="8" borderId="0" xfId="1" applyFont="1" applyFill="1" applyAlignment="1">
      <alignment horizontal="center"/>
    </xf>
    <xf numFmtId="4" fontId="14" fillId="0" borderId="34" xfId="1" applyNumberFormat="1" applyFont="1" applyBorder="1" applyAlignment="1">
      <alignment horizontal="center"/>
    </xf>
    <xf numFmtId="0" fontId="14" fillId="0" borderId="34" xfId="1" applyFont="1" applyBorder="1" applyAlignment="1">
      <alignment horizontal="center"/>
    </xf>
    <xf numFmtId="49" fontId="13" fillId="0" borderId="31" xfId="1" applyNumberFormat="1" applyFont="1" applyFill="1" applyBorder="1" applyAlignment="1">
      <alignment horizontal="left" vertical="top" wrapText="1"/>
    </xf>
    <xf numFmtId="0" fontId="6" fillId="0" borderId="31" xfId="1" applyFill="1" applyBorder="1"/>
    <xf numFmtId="4" fontId="13" fillId="0" borderId="31" xfId="1" applyNumberFormat="1" applyFont="1" applyFill="1" applyBorder="1" applyAlignment="1">
      <alignment horizontal="right" vertical="top" wrapText="1"/>
    </xf>
    <xf numFmtId="4" fontId="6" fillId="0" borderId="31" xfId="1" applyNumberFormat="1" applyFill="1" applyBorder="1"/>
    <xf numFmtId="49" fontId="13" fillId="0" borderId="31" xfId="1" applyNumberFormat="1" applyFont="1" applyFill="1" applyBorder="1" applyAlignment="1">
      <alignment horizontal="right" vertical="top" wrapText="1"/>
    </xf>
    <xf numFmtId="0" fontId="6" fillId="0" borderId="32" xfId="1" applyFill="1" applyBorder="1"/>
    <xf numFmtId="49" fontId="13" fillId="13" borderId="31" xfId="1" applyNumberFormat="1" applyFont="1" applyFill="1" applyBorder="1" applyAlignment="1">
      <alignment horizontal="left" vertical="top" wrapText="1"/>
    </xf>
    <xf numFmtId="0" fontId="6" fillId="13" borderId="31" xfId="1" applyFill="1" applyBorder="1"/>
    <xf numFmtId="4" fontId="13" fillId="13" borderId="31" xfId="1" applyNumberFormat="1" applyFont="1" applyFill="1" applyBorder="1" applyAlignment="1">
      <alignment horizontal="right" vertical="top" wrapText="1"/>
    </xf>
    <xf numFmtId="4" fontId="6" fillId="13" borderId="31" xfId="1" applyNumberFormat="1" applyFill="1" applyBorder="1"/>
    <xf numFmtId="49" fontId="13" fillId="13" borderId="31" xfId="1" applyNumberFormat="1" applyFont="1" applyFill="1" applyBorder="1" applyAlignment="1">
      <alignment horizontal="right" vertical="top" wrapText="1"/>
    </xf>
    <xf numFmtId="0" fontId="6" fillId="13" borderId="32" xfId="1" applyFill="1" applyBorder="1"/>
    <xf numFmtId="14" fontId="15" fillId="14" borderId="36" xfId="5" applyNumberFormat="1" applyFont="1" applyFill="1" applyBorder="1"/>
    <xf numFmtId="0" fontId="15" fillId="14" borderId="35" xfId="5" applyFont="1" applyFill="1" applyBorder="1"/>
    <xf numFmtId="4" fontId="15" fillId="14" borderId="35" xfId="5" applyNumberFormat="1" applyFont="1" applyFill="1" applyBorder="1"/>
    <xf numFmtId="14" fontId="15" fillId="14" borderId="35" xfId="5" applyNumberFormat="1" applyFont="1" applyFill="1" applyBorder="1"/>
    <xf numFmtId="14" fontId="15" fillId="14" borderId="37" xfId="5" applyNumberFormat="1" applyFont="1" applyFill="1" applyBorder="1"/>
    <xf numFmtId="0" fontId="15" fillId="11" borderId="1" xfId="5" applyFont="1" applyFill="1" applyBorder="1"/>
    <xf numFmtId="0" fontId="15" fillId="11" borderId="1" xfId="5" applyFont="1" applyFill="1" applyBorder="1" applyAlignment="1">
      <alignment horizontal="center"/>
    </xf>
    <xf numFmtId="4" fontId="15" fillId="11" borderId="1" xfId="5" applyNumberFormat="1" applyFont="1" applyFill="1" applyBorder="1"/>
    <xf numFmtId="14" fontId="15" fillId="11" borderId="1" xfId="5" applyNumberFormat="1" applyFont="1" applyFill="1" applyBorder="1"/>
    <xf numFmtId="0" fontId="15" fillId="5" borderId="1" xfId="5" applyFont="1" applyFill="1" applyBorder="1"/>
    <xf numFmtId="4" fontId="15" fillId="5" borderId="1" xfId="5" applyNumberFormat="1" applyFont="1" applyFill="1" applyBorder="1"/>
    <xf numFmtId="0" fontId="15" fillId="5" borderId="1" xfId="5" applyFont="1" applyFill="1" applyBorder="1" applyAlignment="1">
      <alignment horizontal="center"/>
    </xf>
    <xf numFmtId="14" fontId="15" fillId="5" borderId="1" xfId="5" applyNumberFormat="1" applyFont="1" applyFill="1" applyBorder="1"/>
    <xf numFmtId="0" fontId="15" fillId="11" borderId="2" xfId="5" applyFont="1" applyFill="1" applyBorder="1"/>
    <xf numFmtId="4" fontId="15" fillId="11" borderId="21" xfId="5" applyNumberFormat="1" applyFont="1" applyFill="1" applyBorder="1"/>
    <xf numFmtId="4" fontId="15" fillId="11" borderId="38" xfId="5" applyNumberFormat="1" applyFont="1" applyFill="1" applyBorder="1"/>
    <xf numFmtId="0" fontId="15" fillId="11" borderId="38" xfId="5" applyFont="1" applyFill="1" applyBorder="1" applyAlignment="1">
      <alignment horizontal="center"/>
    </xf>
    <xf numFmtId="14" fontId="15" fillId="11" borderId="39" xfId="5" applyNumberFormat="1" applyFont="1" applyFill="1" applyBorder="1"/>
    <xf numFmtId="14" fontId="15" fillId="5" borderId="6" xfId="5" applyNumberFormat="1" applyFont="1" applyFill="1" applyBorder="1"/>
    <xf numFmtId="14" fontId="15" fillId="5" borderId="7" xfId="5" applyNumberFormat="1" applyFont="1" applyFill="1" applyBorder="1"/>
    <xf numFmtId="0" fontId="15" fillId="5" borderId="1" xfId="5" applyFont="1" applyFill="1" applyBorder="1" applyAlignment="1">
      <alignment horizontal="right"/>
    </xf>
    <xf numFmtId="14" fontId="15" fillId="11" borderId="36" xfId="5" applyNumberFormat="1" applyFont="1" applyFill="1" applyBorder="1"/>
    <xf numFmtId="0" fontId="15" fillId="11" borderId="35" xfId="5" applyFont="1" applyFill="1" applyBorder="1"/>
    <xf numFmtId="4" fontId="15" fillId="11" borderId="35" xfId="5" applyNumberFormat="1" applyFont="1" applyFill="1" applyBorder="1"/>
    <xf numFmtId="0" fontId="15" fillId="11" borderId="35" xfId="5" applyFont="1" applyFill="1" applyBorder="1" applyAlignment="1">
      <alignment horizontal="center"/>
    </xf>
    <xf numFmtId="14" fontId="15" fillId="11" borderId="35" xfId="5" applyNumberFormat="1" applyFont="1" applyFill="1" applyBorder="1"/>
    <xf numFmtId="14" fontId="15" fillId="11" borderId="37" xfId="5" applyNumberFormat="1" applyFont="1" applyFill="1" applyBorder="1"/>
    <xf numFmtId="14" fontId="15" fillId="5" borderId="36" xfId="5" applyNumberFormat="1" applyFont="1" applyFill="1" applyBorder="1"/>
    <xf numFmtId="0" fontId="15" fillId="5" borderId="35" xfId="5" applyFont="1" applyFill="1" applyBorder="1"/>
    <xf numFmtId="4" fontId="15" fillId="5" borderId="35" xfId="5" applyNumberFormat="1" applyFont="1" applyFill="1" applyBorder="1"/>
    <xf numFmtId="0" fontId="15" fillId="5" borderId="35" xfId="5" applyFont="1" applyFill="1" applyBorder="1" applyAlignment="1">
      <alignment horizontal="center"/>
    </xf>
    <xf numFmtId="14" fontId="15" fillId="5" borderId="35" xfId="5" applyNumberFormat="1" applyFont="1" applyFill="1" applyBorder="1"/>
    <xf numFmtId="14" fontId="15" fillId="5" borderId="37" xfId="5" applyNumberFormat="1" applyFont="1" applyFill="1" applyBorder="1"/>
    <xf numFmtId="0" fontId="15" fillId="14" borderId="35" xfId="5" applyFont="1" applyFill="1" applyBorder="1" applyAlignment="1">
      <alignment horizontal="right"/>
    </xf>
    <xf numFmtId="0" fontId="15" fillId="14" borderId="35" xfId="5" applyFont="1" applyFill="1" applyBorder="1" applyAlignment="1">
      <alignment horizontal="center"/>
    </xf>
    <xf numFmtId="14" fontId="15" fillId="10" borderId="1" xfId="5" applyNumberFormat="1" applyFont="1" applyFill="1" applyBorder="1"/>
    <xf numFmtId="0" fontId="15" fillId="10" borderId="1" xfId="5" applyFont="1" applyFill="1" applyBorder="1"/>
    <xf numFmtId="4" fontId="15" fillId="10" borderId="1" xfId="5" applyNumberFormat="1" applyFont="1" applyFill="1" applyBorder="1"/>
    <xf numFmtId="0" fontId="15" fillId="10" borderId="1" xfId="5" applyFont="1" applyFill="1" applyBorder="1" applyAlignment="1">
      <alignment horizontal="center"/>
    </xf>
    <xf numFmtId="14" fontId="15" fillId="10" borderId="6" xfId="5" applyNumberFormat="1" applyFont="1" applyFill="1" applyBorder="1"/>
    <xf numFmtId="14" fontId="15" fillId="10" borderId="7" xfId="5" applyNumberFormat="1" applyFont="1" applyFill="1" applyBorder="1"/>
    <xf numFmtId="0" fontId="15" fillId="11" borderId="1" xfId="5" applyFont="1" applyFill="1" applyBorder="1"/>
    <xf numFmtId="0" fontId="15" fillId="11" borderId="1" xfId="5" applyFont="1" applyFill="1" applyBorder="1" applyAlignment="1">
      <alignment horizontal="center"/>
    </xf>
    <xf numFmtId="14" fontId="15" fillId="11" borderId="6" xfId="5" applyNumberFormat="1" applyFont="1" applyFill="1" applyBorder="1"/>
    <xf numFmtId="4" fontId="15" fillId="11" borderId="1" xfId="5" applyNumberFormat="1" applyFont="1" applyFill="1" applyBorder="1"/>
    <xf numFmtId="14" fontId="15" fillId="11" borderId="1" xfId="5" applyNumberFormat="1" applyFont="1" applyFill="1" applyBorder="1"/>
    <xf numFmtId="14" fontId="15" fillId="11" borderId="7" xfId="5" applyNumberFormat="1" applyFont="1" applyFill="1" applyBorder="1"/>
    <xf numFmtId="0" fontId="15" fillId="5" borderId="1" xfId="5" applyFont="1" applyFill="1" applyBorder="1"/>
    <xf numFmtId="4" fontId="15" fillId="5" borderId="1" xfId="5" applyNumberFormat="1" applyFont="1" applyFill="1" applyBorder="1"/>
    <xf numFmtId="0" fontId="15" fillId="5" borderId="1" xfId="5" applyFont="1" applyFill="1" applyBorder="1" applyAlignment="1">
      <alignment horizontal="center"/>
    </xf>
    <xf numFmtId="14" fontId="15" fillId="5" borderId="1" xfId="5" applyNumberFormat="1" applyFont="1" applyFill="1" applyBorder="1"/>
    <xf numFmtId="0" fontId="15" fillId="11" borderId="2" xfId="5" applyFont="1" applyFill="1" applyBorder="1"/>
    <xf numFmtId="4" fontId="15" fillId="11" borderId="21" xfId="5" applyNumberFormat="1" applyFont="1" applyFill="1" applyBorder="1"/>
    <xf numFmtId="4" fontId="15" fillId="11" borderId="38" xfId="5" applyNumberFormat="1" applyFont="1" applyFill="1" applyBorder="1"/>
    <xf numFmtId="0" fontId="15" fillId="11" borderId="38" xfId="5" applyFont="1" applyFill="1" applyBorder="1" applyAlignment="1">
      <alignment horizontal="center"/>
    </xf>
    <xf numFmtId="14" fontId="15" fillId="11" borderId="39" xfId="5" applyNumberFormat="1" applyFont="1" applyFill="1" applyBorder="1"/>
    <xf numFmtId="14" fontId="15" fillId="5" borderId="6" xfId="5" applyNumberFormat="1" applyFont="1" applyFill="1" applyBorder="1"/>
    <xf numFmtId="14" fontId="15" fillId="5" borderId="7" xfId="5" applyNumberFormat="1" applyFont="1" applyFill="1" applyBorder="1"/>
    <xf numFmtId="0" fontId="15" fillId="5" borderId="1" xfId="5" applyFont="1" applyFill="1" applyBorder="1" applyAlignment="1">
      <alignment horizontal="right"/>
    </xf>
    <xf numFmtId="14" fontId="15" fillId="11" borderId="1" xfId="5" applyNumberFormat="1" applyFont="1" applyFill="1" applyBorder="1" applyAlignment="1">
      <alignment horizontal="right"/>
    </xf>
    <xf numFmtId="14" fontId="15" fillId="10" borderId="1" xfId="5" applyNumberFormat="1" applyFont="1" applyFill="1" applyBorder="1"/>
    <xf numFmtId="0" fontId="15" fillId="10" borderId="1" xfId="5" applyFont="1" applyFill="1" applyBorder="1"/>
    <xf numFmtId="0" fontId="15" fillId="10" borderId="1" xfId="5" applyFont="1" applyFill="1" applyBorder="1" applyAlignment="1">
      <alignment horizontal="right"/>
    </xf>
    <xf numFmtId="0" fontId="15" fillId="10" borderId="2" xfId="5" applyFont="1" applyFill="1" applyBorder="1"/>
    <xf numFmtId="0" fontId="15" fillId="12" borderId="1" xfId="5" applyFont="1" applyFill="1" applyBorder="1"/>
    <xf numFmtId="0" fontId="15" fillId="11" borderId="1" xfId="5" applyFont="1" applyFill="1" applyBorder="1"/>
    <xf numFmtId="0" fontId="15" fillId="11" borderId="1" xfId="5" applyFont="1" applyFill="1" applyBorder="1" applyAlignment="1">
      <alignment horizontal="center"/>
    </xf>
    <xf numFmtId="0" fontId="15" fillId="12" borderId="2" xfId="5" applyFont="1" applyFill="1" applyBorder="1"/>
    <xf numFmtId="14" fontId="15" fillId="11" borderId="6" xfId="5" applyNumberFormat="1" applyFont="1" applyFill="1" applyBorder="1"/>
    <xf numFmtId="4" fontId="15" fillId="11" borderId="1" xfId="5" applyNumberFormat="1" applyFont="1" applyFill="1" applyBorder="1"/>
    <xf numFmtId="14" fontId="15" fillId="11" borderId="1" xfId="5" applyNumberFormat="1" applyFont="1" applyFill="1" applyBorder="1"/>
    <xf numFmtId="14" fontId="15" fillId="12" borderId="1" xfId="5" applyNumberFormat="1" applyFont="1" applyFill="1" applyBorder="1"/>
    <xf numFmtId="14" fontId="15" fillId="11" borderId="7" xfId="5" applyNumberFormat="1" applyFont="1" applyFill="1" applyBorder="1"/>
    <xf numFmtId="0" fontId="15" fillId="5" borderId="1" xfId="5" applyFont="1" applyFill="1" applyBorder="1"/>
    <xf numFmtId="4" fontId="15" fillId="5" borderId="1" xfId="5" applyNumberFormat="1" applyFont="1" applyFill="1" applyBorder="1"/>
    <xf numFmtId="0" fontId="15" fillId="5" borderId="1" xfId="5" applyFont="1" applyFill="1" applyBorder="1" applyAlignment="1">
      <alignment horizontal="center"/>
    </xf>
    <xf numFmtId="14" fontId="15" fillId="5" borderId="1" xfId="5" applyNumberFormat="1" applyFont="1" applyFill="1" applyBorder="1"/>
    <xf numFmtId="4" fontId="15" fillId="12" borderId="21" xfId="5" applyNumberFormat="1" applyFont="1" applyFill="1" applyBorder="1"/>
    <xf numFmtId="4" fontId="15" fillId="12" borderId="38" xfId="5" applyNumberFormat="1" applyFont="1" applyFill="1" applyBorder="1"/>
    <xf numFmtId="0" fontId="15" fillId="12" borderId="38" xfId="5" applyFont="1" applyFill="1" applyBorder="1" applyAlignment="1">
      <alignment horizontal="center"/>
    </xf>
    <xf numFmtId="14" fontId="15" fillId="12" borderId="39" xfId="5" applyNumberFormat="1" applyFont="1" applyFill="1" applyBorder="1"/>
    <xf numFmtId="0" fontId="15" fillId="11" borderId="2" xfId="5" applyFont="1" applyFill="1" applyBorder="1"/>
    <xf numFmtId="4" fontId="15" fillId="11" borderId="21" xfId="5" applyNumberFormat="1" applyFont="1" applyFill="1" applyBorder="1"/>
    <xf numFmtId="4" fontId="15" fillId="11" borderId="38" xfId="5" applyNumberFormat="1" applyFont="1" applyFill="1" applyBorder="1"/>
    <xf numFmtId="0" fontId="15" fillId="11" borderId="38" xfId="5" applyFont="1" applyFill="1" applyBorder="1" applyAlignment="1">
      <alignment horizontal="center"/>
    </xf>
    <xf numFmtId="14" fontId="15" fillId="11" borderId="39" xfId="5" applyNumberFormat="1" applyFont="1" applyFill="1" applyBorder="1"/>
    <xf numFmtId="14" fontId="15" fillId="5" borderId="6" xfId="5" applyNumberFormat="1" applyFont="1" applyFill="1" applyBorder="1"/>
    <xf numFmtId="14" fontId="15" fillId="5" borderId="7" xfId="5" applyNumberFormat="1" applyFont="1" applyFill="1" applyBorder="1"/>
    <xf numFmtId="0" fontId="15" fillId="5" borderId="1" xfId="5" applyFont="1" applyFill="1" applyBorder="1" applyAlignment="1">
      <alignment horizontal="right"/>
    </xf>
    <xf numFmtId="4" fontId="15" fillId="10" borderId="21" xfId="5" applyNumberFormat="1" applyFont="1" applyFill="1" applyBorder="1"/>
    <xf numFmtId="4" fontId="15" fillId="10" borderId="38" xfId="5" applyNumberFormat="1" applyFont="1" applyFill="1" applyBorder="1"/>
    <xf numFmtId="14" fontId="15" fillId="10" borderId="39" xfId="5" applyNumberFormat="1" applyFont="1" applyFill="1" applyBorder="1"/>
    <xf numFmtId="0" fontId="15" fillId="10" borderId="38" xfId="5" applyFont="1" applyFill="1" applyBorder="1" applyAlignment="1">
      <alignment horizontal="center"/>
    </xf>
    <xf numFmtId="0" fontId="15" fillId="11" borderId="35" xfId="5" applyFont="1" applyFill="1" applyBorder="1"/>
    <xf numFmtId="14" fontId="15" fillId="11" borderId="35" xfId="5" applyNumberFormat="1" applyFont="1" applyFill="1" applyBorder="1"/>
    <xf numFmtId="14" fontId="15" fillId="5" borderId="36" xfId="5" applyNumberFormat="1" applyFont="1" applyFill="1" applyBorder="1"/>
    <xf numFmtId="0" fontId="15" fillId="5" borderId="35" xfId="5" applyFont="1" applyFill="1" applyBorder="1"/>
    <xf numFmtId="4" fontId="15" fillId="5" borderId="35" xfId="5" applyNumberFormat="1" applyFont="1" applyFill="1" applyBorder="1"/>
    <xf numFmtId="0" fontId="15" fillId="5" borderId="35" xfId="5" applyFont="1" applyFill="1" applyBorder="1" applyAlignment="1">
      <alignment horizontal="center"/>
    </xf>
    <xf numFmtId="14" fontId="15" fillId="5" borderId="35" xfId="5" applyNumberFormat="1" applyFont="1" applyFill="1" applyBorder="1"/>
    <xf numFmtId="14" fontId="15" fillId="5" borderId="37" xfId="5" applyNumberFormat="1" applyFont="1" applyFill="1" applyBorder="1"/>
    <xf numFmtId="0" fontId="15" fillId="5" borderId="35" xfId="5" applyFont="1" applyFill="1" applyBorder="1" applyAlignment="1">
      <alignment horizontal="right"/>
    </xf>
    <xf numFmtId="0" fontId="15" fillId="11" borderId="40" xfId="5" applyFont="1" applyFill="1" applyBorder="1"/>
    <xf numFmtId="4" fontId="15" fillId="11" borderId="41" xfId="5" applyNumberFormat="1" applyFont="1" applyFill="1" applyBorder="1"/>
    <xf numFmtId="4" fontId="15" fillId="11" borderId="33" xfId="5" applyNumberFormat="1" applyFont="1" applyFill="1" applyBorder="1"/>
    <xf numFmtId="0" fontId="15" fillId="11" borderId="33" xfId="5" applyFont="1" applyFill="1" applyBorder="1" applyAlignment="1">
      <alignment horizontal="center"/>
    </xf>
    <xf numFmtId="14" fontId="15" fillId="11" borderId="42" xfId="5" applyNumberFormat="1" applyFont="1" applyFill="1" applyBorder="1"/>
    <xf numFmtId="14" fontId="15" fillId="10" borderId="1" xfId="5" applyNumberFormat="1" applyFont="1" applyFill="1" applyBorder="1"/>
    <xf numFmtId="0" fontId="15" fillId="10" borderId="1" xfId="5" applyFont="1" applyFill="1" applyBorder="1"/>
    <xf numFmtId="4" fontId="15" fillId="10" borderId="1" xfId="5" applyNumberFormat="1" applyFont="1" applyFill="1" applyBorder="1"/>
    <xf numFmtId="0" fontId="15" fillId="10" borderId="1" xfId="5" applyFont="1" applyFill="1" applyBorder="1" applyAlignment="1">
      <alignment horizontal="center"/>
    </xf>
    <xf numFmtId="0" fontId="15" fillId="10" borderId="1" xfId="5" applyFont="1" applyFill="1" applyBorder="1" applyAlignment="1">
      <alignment horizontal="right"/>
    </xf>
    <xf numFmtId="0" fontId="15" fillId="10" borderId="35" xfId="5" applyFont="1" applyFill="1" applyBorder="1"/>
    <xf numFmtId="14" fontId="15" fillId="10" borderId="7" xfId="5" applyNumberFormat="1" applyFont="1" applyFill="1" applyBorder="1"/>
    <xf numFmtId="0" fontId="15" fillId="11" borderId="1" xfId="5" applyFont="1" applyFill="1" applyBorder="1"/>
    <xf numFmtId="0" fontId="15" fillId="11" borderId="1" xfId="5" applyFont="1" applyFill="1" applyBorder="1" applyAlignment="1">
      <alignment horizontal="center"/>
    </xf>
    <xf numFmtId="14" fontId="15" fillId="11" borderId="6" xfId="5" applyNumberFormat="1" applyFont="1" applyFill="1" applyBorder="1"/>
    <xf numFmtId="4" fontId="15" fillId="11" borderId="1" xfId="5" applyNumberFormat="1" applyFont="1" applyFill="1" applyBorder="1"/>
    <xf numFmtId="14" fontId="15" fillId="11" borderId="1" xfId="5" applyNumberFormat="1" applyFont="1" applyFill="1" applyBorder="1"/>
    <xf numFmtId="14" fontId="15" fillId="11" borderId="7" xfId="5" applyNumberFormat="1" applyFont="1" applyFill="1" applyBorder="1"/>
    <xf numFmtId="0" fontId="15" fillId="5" borderId="1" xfId="5" applyFont="1" applyFill="1" applyBorder="1"/>
    <xf numFmtId="4" fontId="15" fillId="5" borderId="1" xfId="5" applyNumberFormat="1" applyFont="1" applyFill="1" applyBorder="1"/>
    <xf numFmtId="0" fontId="15" fillId="5" borderId="1" xfId="5" applyFont="1" applyFill="1" applyBorder="1" applyAlignment="1">
      <alignment horizontal="center"/>
    </xf>
    <xf numFmtId="14" fontId="15" fillId="5" borderId="1" xfId="5" applyNumberFormat="1" applyFont="1" applyFill="1" applyBorder="1"/>
    <xf numFmtId="0" fontId="15" fillId="11" borderId="2" xfId="5" applyFont="1" applyFill="1" applyBorder="1"/>
    <xf numFmtId="4" fontId="15" fillId="11" borderId="21" xfId="5" applyNumberFormat="1" applyFont="1" applyFill="1" applyBorder="1"/>
    <xf numFmtId="4" fontId="15" fillId="11" borderId="38" xfId="5" applyNumberFormat="1" applyFont="1" applyFill="1" applyBorder="1"/>
    <xf numFmtId="0" fontId="15" fillId="11" borderId="38" xfId="5" applyFont="1" applyFill="1" applyBorder="1" applyAlignment="1">
      <alignment horizontal="center"/>
    </xf>
    <xf numFmtId="14" fontId="15" fillId="11" borderId="39" xfId="5" applyNumberFormat="1" applyFont="1" applyFill="1" applyBorder="1"/>
    <xf numFmtId="14" fontId="15" fillId="5" borderId="6" xfId="5" applyNumberFormat="1" applyFont="1" applyFill="1" applyBorder="1"/>
    <xf numFmtId="14" fontId="15" fillId="5" borderId="7" xfId="5" applyNumberFormat="1" applyFont="1" applyFill="1" applyBorder="1"/>
    <xf numFmtId="0" fontId="15" fillId="5" borderId="1" xfId="5" applyFont="1" applyFill="1" applyBorder="1" applyAlignment="1">
      <alignment horizontal="right"/>
    </xf>
    <xf numFmtId="0" fontId="15" fillId="11" borderId="1" xfId="5" applyFont="1" applyFill="1" applyBorder="1" applyAlignment="1">
      <alignment horizontal="right"/>
    </xf>
    <xf numFmtId="14" fontId="16" fillId="10" borderId="36" xfId="5" applyNumberFormat="1" applyFont="1" applyFill="1" applyBorder="1"/>
    <xf numFmtId="0" fontId="15" fillId="10" borderId="37" xfId="5" applyFont="1" applyFill="1" applyBorder="1"/>
    <xf numFmtId="14" fontId="15" fillId="10" borderId="1" xfId="5" applyNumberFormat="1" applyFont="1" applyFill="1" applyBorder="1"/>
    <xf numFmtId="0" fontId="15" fillId="10" borderId="1" xfId="5" applyFont="1" applyFill="1" applyBorder="1"/>
    <xf numFmtId="4" fontId="15" fillId="10" borderId="1" xfId="5" applyNumberFormat="1" applyFont="1" applyFill="1" applyBorder="1"/>
    <xf numFmtId="0" fontId="15" fillId="10" borderId="1" xfId="5" applyFont="1" applyFill="1" applyBorder="1" applyAlignment="1">
      <alignment horizontal="center"/>
    </xf>
    <xf numFmtId="0" fontId="15" fillId="10" borderId="35" xfId="5" applyFont="1" applyFill="1" applyBorder="1"/>
    <xf numFmtId="14" fontId="15" fillId="10" borderId="6" xfId="5" applyNumberFormat="1" applyFont="1" applyFill="1" applyBorder="1"/>
    <xf numFmtId="14" fontId="15" fillId="10" borderId="7" xfId="5" applyNumberFormat="1" applyFont="1" applyFill="1" applyBorder="1"/>
    <xf numFmtId="14" fontId="15" fillId="10" borderId="36" xfId="5" applyNumberFormat="1" applyFont="1" applyFill="1" applyBorder="1"/>
    <xf numFmtId="4" fontId="15" fillId="10" borderId="35" xfId="5" applyNumberFormat="1" applyFont="1" applyFill="1" applyBorder="1"/>
    <xf numFmtId="0" fontId="15" fillId="10" borderId="35" xfId="5" applyFont="1" applyFill="1" applyBorder="1" applyAlignment="1">
      <alignment horizontal="center"/>
    </xf>
    <xf numFmtId="14" fontId="15" fillId="10" borderId="35" xfId="5" applyNumberFormat="1" applyFont="1" applyFill="1" applyBorder="1"/>
    <xf numFmtId="14" fontId="15" fillId="10" borderId="37" xfId="5" applyNumberFormat="1" applyFont="1" applyFill="1" applyBorder="1"/>
    <xf numFmtId="0" fontId="15" fillId="11" borderId="1" xfId="5" applyFont="1" applyFill="1" applyBorder="1"/>
    <xf numFmtId="0" fontId="15" fillId="11" borderId="1" xfId="5" applyFont="1" applyFill="1" applyBorder="1" applyAlignment="1">
      <alignment horizontal="center"/>
    </xf>
    <xf numFmtId="14" fontId="15" fillId="11" borderId="6" xfId="5" applyNumberFormat="1" applyFont="1" applyFill="1" applyBorder="1"/>
    <xf numFmtId="4" fontId="15" fillId="11" borderId="1" xfId="5" applyNumberFormat="1" applyFont="1" applyFill="1" applyBorder="1"/>
    <xf numFmtId="14" fontId="15" fillId="11" borderId="1" xfId="5" applyNumberFormat="1" applyFont="1" applyFill="1" applyBorder="1"/>
    <xf numFmtId="14" fontId="15" fillId="11" borderId="7" xfId="5" applyNumberFormat="1" applyFont="1" applyFill="1" applyBorder="1"/>
    <xf numFmtId="0" fontId="15" fillId="5" borderId="1" xfId="5" applyFont="1" applyFill="1" applyBorder="1"/>
    <xf numFmtId="4" fontId="15" fillId="5" borderId="1" xfId="5" applyNumberFormat="1" applyFont="1" applyFill="1" applyBorder="1"/>
    <xf numFmtId="0" fontId="15" fillId="5" borderId="1" xfId="5" applyFont="1" applyFill="1" applyBorder="1" applyAlignment="1">
      <alignment horizontal="center"/>
    </xf>
    <xf numFmtId="14" fontId="15" fillId="5" borderId="1" xfId="5" applyNumberFormat="1" applyFont="1" applyFill="1" applyBorder="1"/>
    <xf numFmtId="14" fontId="15" fillId="5" borderId="6" xfId="5" applyNumberFormat="1" applyFont="1" applyFill="1" applyBorder="1"/>
    <xf numFmtId="14" fontId="15" fillId="5" borderId="7" xfId="5" applyNumberFormat="1" applyFont="1" applyFill="1" applyBorder="1"/>
    <xf numFmtId="14" fontId="15" fillId="11" borderId="36" xfId="5" applyNumberFormat="1" applyFont="1" applyFill="1" applyBorder="1"/>
    <xf numFmtId="0" fontId="15" fillId="11" borderId="35" xfId="5" applyFont="1" applyFill="1" applyBorder="1"/>
    <xf numFmtId="4" fontId="15" fillId="11" borderId="35" xfId="5" applyNumberFormat="1" applyFont="1" applyFill="1" applyBorder="1"/>
    <xf numFmtId="0" fontId="15" fillId="11" borderId="35" xfId="5" applyFont="1" applyFill="1" applyBorder="1" applyAlignment="1">
      <alignment horizontal="center"/>
    </xf>
    <xf numFmtId="14" fontId="15" fillId="11" borderId="35" xfId="5" applyNumberFormat="1" applyFont="1" applyFill="1" applyBorder="1"/>
    <xf numFmtId="14" fontId="15" fillId="11" borderId="37" xfId="5" applyNumberFormat="1" applyFont="1" applyFill="1" applyBorder="1"/>
    <xf numFmtId="14" fontId="15" fillId="10" borderId="1" xfId="5" applyNumberFormat="1" applyFont="1" applyFill="1" applyBorder="1"/>
    <xf numFmtId="0" fontId="15" fillId="10" borderId="1" xfId="5" applyFont="1" applyFill="1" applyBorder="1"/>
    <xf numFmtId="4" fontId="15" fillId="10" borderId="1" xfId="5" applyNumberFormat="1" applyFont="1" applyFill="1" applyBorder="1"/>
    <xf numFmtId="0" fontId="15" fillId="10" borderId="1" xfId="5" applyFont="1" applyFill="1" applyBorder="1" applyAlignment="1">
      <alignment horizontal="center"/>
    </xf>
    <xf numFmtId="0" fontId="15" fillId="10" borderId="1" xfId="5" applyFont="1" applyFill="1" applyBorder="1" applyAlignment="1">
      <alignment horizontal="right"/>
    </xf>
    <xf numFmtId="0" fontId="15" fillId="12" borderId="1" xfId="5" applyFont="1" applyFill="1" applyBorder="1"/>
    <xf numFmtId="0" fontId="15" fillId="11" borderId="1" xfId="5" applyFont="1" applyFill="1" applyBorder="1"/>
    <xf numFmtId="0" fontId="15" fillId="11" borderId="1" xfId="5" applyFont="1" applyFill="1" applyBorder="1" applyAlignment="1">
      <alignment horizontal="center"/>
    </xf>
    <xf numFmtId="4" fontId="15" fillId="11" borderId="1" xfId="5" applyNumberFormat="1" applyFont="1" applyFill="1" applyBorder="1"/>
    <xf numFmtId="14" fontId="15" fillId="11" borderId="1" xfId="5" applyNumberFormat="1" applyFont="1" applyFill="1" applyBorder="1"/>
    <xf numFmtId="14" fontId="15" fillId="12" borderId="1" xfId="5" applyNumberFormat="1" applyFont="1" applyFill="1" applyBorder="1"/>
    <xf numFmtId="0" fontId="15" fillId="11" borderId="2" xfId="5" applyFont="1" applyFill="1" applyBorder="1"/>
    <xf numFmtId="4" fontId="15" fillId="11" borderId="21" xfId="5" applyNumberFormat="1" applyFont="1" applyFill="1" applyBorder="1"/>
    <xf numFmtId="4" fontId="15" fillId="11" borderId="38" xfId="5" applyNumberFormat="1" applyFont="1" applyFill="1" applyBorder="1"/>
    <xf numFmtId="0" fontId="15" fillId="11" borderId="38" xfId="5" applyFont="1" applyFill="1" applyBorder="1" applyAlignment="1">
      <alignment horizontal="center"/>
    </xf>
    <xf numFmtId="14" fontId="15" fillId="11" borderId="39" xfId="5" applyNumberFormat="1" applyFont="1" applyFill="1" applyBorder="1"/>
    <xf numFmtId="0" fontId="15" fillId="12" borderId="1" xfId="5" applyFont="1" applyFill="1" applyBorder="1" applyAlignment="1">
      <alignment horizontal="center"/>
    </xf>
    <xf numFmtId="4" fontId="15" fillId="12" borderId="1" xfId="5" applyNumberFormat="1" applyFont="1" applyFill="1" applyBorder="1"/>
    <xf numFmtId="0" fontId="15" fillId="11" borderId="35" xfId="5" applyFont="1" applyFill="1" applyBorder="1"/>
    <xf numFmtId="14" fontId="15" fillId="11" borderId="35" xfId="5" applyNumberFormat="1" applyFont="1" applyFill="1" applyBorder="1"/>
    <xf numFmtId="0" fontId="15" fillId="11" borderId="40" xfId="5" applyFont="1" applyFill="1" applyBorder="1"/>
    <xf numFmtId="4" fontId="15" fillId="11" borderId="41" xfId="5" applyNumberFormat="1" applyFont="1" applyFill="1" applyBorder="1"/>
    <xf numFmtId="4" fontId="15" fillId="11" borderId="33" xfId="5" applyNumberFormat="1" applyFont="1" applyFill="1" applyBorder="1"/>
    <xf numFmtId="0" fontId="15" fillId="11" borderId="33" xfId="5" applyFont="1" applyFill="1" applyBorder="1" applyAlignment="1">
      <alignment horizontal="center"/>
    </xf>
    <xf numFmtId="14" fontId="15" fillId="11" borderId="42" xfId="5" applyNumberFormat="1" applyFont="1" applyFill="1" applyBorder="1"/>
    <xf numFmtId="14" fontId="15" fillId="12" borderId="6" xfId="5" applyNumberFormat="1" applyFont="1" applyFill="1" applyBorder="1"/>
    <xf numFmtId="14" fontId="15" fillId="12" borderId="7" xfId="5" applyNumberFormat="1" applyFont="1" applyFill="1" applyBorder="1"/>
    <xf numFmtId="14" fontId="15" fillId="9" borderId="1" xfId="5" applyNumberFormat="1" applyFont="1" applyFill="1" applyBorder="1"/>
    <xf numFmtId="0" fontId="15" fillId="9" borderId="1" xfId="5" applyFont="1" applyFill="1" applyBorder="1"/>
    <xf numFmtId="4" fontId="15" fillId="9" borderId="1" xfId="5" applyNumberFormat="1" applyFont="1" applyFill="1" applyBorder="1"/>
    <xf numFmtId="14" fontId="15" fillId="15" borderId="1" xfId="5" applyNumberFormat="1" applyFont="1" applyFill="1" applyBorder="1"/>
    <xf numFmtId="0" fontId="15" fillId="15" borderId="1" xfId="5" applyFont="1" applyFill="1" applyBorder="1"/>
    <xf numFmtId="4" fontId="15" fillId="15" borderId="1" xfId="5" applyNumberFormat="1" applyFont="1" applyFill="1" applyBorder="1"/>
    <xf numFmtId="14" fontId="16" fillId="15" borderId="1" xfId="5" applyNumberFormat="1" applyFont="1" applyFill="1" applyBorder="1"/>
    <xf numFmtId="0" fontId="16" fillId="15" borderId="1" xfId="5" applyFont="1" applyFill="1" applyBorder="1"/>
    <xf numFmtId="4" fontId="16" fillId="15" borderId="1" xfId="5" applyNumberFormat="1" applyFont="1" applyFill="1" applyBorder="1"/>
    <xf numFmtId="0" fontId="16" fillId="15" borderId="1" xfId="5" applyFont="1" applyFill="1" applyBorder="1" applyAlignment="1">
      <alignment horizontal="right"/>
    </xf>
    <xf numFmtId="0" fontId="15" fillId="9" borderId="1" xfId="5" applyFont="1" applyFill="1" applyBorder="1" applyAlignment="1">
      <alignment horizontal="center"/>
    </xf>
    <xf numFmtId="0" fontId="15" fillId="10" borderId="35" xfId="5" applyFont="1" applyFill="1" applyBorder="1"/>
    <xf numFmtId="14" fontId="15" fillId="9" borderId="6" xfId="5" applyNumberFormat="1" applyFont="1" applyFill="1" applyBorder="1"/>
    <xf numFmtId="14" fontId="15" fillId="9" borderId="7" xfId="5" applyNumberFormat="1" applyFont="1" applyFill="1" applyBorder="1"/>
    <xf numFmtId="14" fontId="15" fillId="15" borderId="6" xfId="5" applyNumberFormat="1" applyFont="1" applyFill="1" applyBorder="1"/>
    <xf numFmtId="14" fontId="15" fillId="15" borderId="7" xfId="5" applyNumberFormat="1" applyFont="1" applyFill="1" applyBorder="1"/>
    <xf numFmtId="14" fontId="16" fillId="15" borderId="6" xfId="5" applyNumberFormat="1" applyFont="1" applyFill="1" applyBorder="1"/>
    <xf numFmtId="14" fontId="16" fillId="15" borderId="7" xfId="5" applyNumberFormat="1" applyFont="1" applyFill="1" applyBorder="1"/>
    <xf numFmtId="14" fontId="15" fillId="10" borderId="36" xfId="5" applyNumberFormat="1" applyFont="1" applyFill="1" applyBorder="1"/>
    <xf numFmtId="4" fontId="15" fillId="10" borderId="35" xfId="5" applyNumberFormat="1" applyFont="1" applyFill="1" applyBorder="1"/>
    <xf numFmtId="0" fontId="15" fillId="10" borderId="35" xfId="5" applyFont="1" applyFill="1" applyBorder="1" applyAlignment="1">
      <alignment horizontal="center"/>
    </xf>
    <xf numFmtId="14" fontId="15" fillId="10" borderId="35" xfId="5" applyNumberFormat="1" applyFont="1" applyFill="1" applyBorder="1"/>
    <xf numFmtId="14" fontId="15" fillId="10" borderId="37" xfId="5" applyNumberFormat="1" applyFont="1" applyFill="1" applyBorder="1"/>
    <xf numFmtId="0" fontId="15" fillId="12" borderId="1" xfId="5" applyFont="1" applyFill="1" applyBorder="1"/>
    <xf numFmtId="0" fontId="15" fillId="11" borderId="1" xfId="5" applyFont="1" applyFill="1" applyBorder="1"/>
    <xf numFmtId="0" fontId="15" fillId="11" borderId="1" xfId="5" applyFont="1" applyFill="1" applyBorder="1" applyAlignment="1">
      <alignment horizontal="center"/>
    </xf>
    <xf numFmtId="0" fontId="15" fillId="12" borderId="2" xfId="5" applyFont="1" applyFill="1" applyBorder="1"/>
    <xf numFmtId="14" fontId="15" fillId="11" borderId="6" xfId="5" applyNumberFormat="1" applyFont="1" applyFill="1" applyBorder="1"/>
    <xf numFmtId="4" fontId="15" fillId="11" borderId="1" xfId="5" applyNumberFormat="1" applyFont="1" applyFill="1" applyBorder="1"/>
    <xf numFmtId="14" fontId="15" fillId="11" borderId="1" xfId="5" applyNumberFormat="1" applyFont="1" applyFill="1" applyBorder="1"/>
    <xf numFmtId="14" fontId="15" fillId="12" borderId="1" xfId="5" applyNumberFormat="1" applyFont="1" applyFill="1" applyBorder="1"/>
    <xf numFmtId="14" fontId="15" fillId="11" borderId="7" xfId="5" applyNumberFormat="1" applyFont="1" applyFill="1" applyBorder="1"/>
    <xf numFmtId="0" fontId="15" fillId="5" borderId="1" xfId="5" applyFont="1" applyFill="1" applyBorder="1"/>
    <xf numFmtId="4" fontId="15" fillId="5" borderId="1" xfId="5" applyNumberFormat="1" applyFont="1" applyFill="1" applyBorder="1"/>
    <xf numFmtId="0" fontId="15" fillId="5" borderId="1" xfId="5" applyFont="1" applyFill="1" applyBorder="1" applyAlignment="1">
      <alignment horizontal="center"/>
    </xf>
    <xf numFmtId="14" fontId="15" fillId="5" borderId="1" xfId="5" applyNumberFormat="1" applyFont="1" applyFill="1" applyBorder="1"/>
    <xf numFmtId="4" fontId="15" fillId="12" borderId="21" xfId="5" applyNumberFormat="1" applyFont="1" applyFill="1" applyBorder="1"/>
    <xf numFmtId="4" fontId="15" fillId="12" borderId="38" xfId="5" applyNumberFormat="1" applyFont="1" applyFill="1" applyBorder="1"/>
    <xf numFmtId="0" fontId="15" fillId="12" borderId="38" xfId="5" applyFont="1" applyFill="1" applyBorder="1" applyAlignment="1">
      <alignment horizontal="center"/>
    </xf>
    <xf numFmtId="14" fontId="15" fillId="12" borderId="39" xfId="5" applyNumberFormat="1" applyFont="1" applyFill="1" applyBorder="1"/>
    <xf numFmtId="0" fontId="15" fillId="11" borderId="2" xfId="5" applyFont="1" applyFill="1" applyBorder="1"/>
    <xf numFmtId="4" fontId="15" fillId="11" borderId="21" xfId="5" applyNumberFormat="1" applyFont="1" applyFill="1" applyBorder="1"/>
    <xf numFmtId="4" fontId="15" fillId="11" borderId="38" xfId="5" applyNumberFormat="1" applyFont="1" applyFill="1" applyBorder="1"/>
    <xf numFmtId="0" fontId="15" fillId="11" borderId="38" xfId="5" applyFont="1" applyFill="1" applyBorder="1" applyAlignment="1">
      <alignment horizontal="center"/>
    </xf>
    <xf numFmtId="14" fontId="15" fillId="11" borderId="39" xfId="5" applyNumberFormat="1" applyFont="1" applyFill="1" applyBorder="1"/>
    <xf numFmtId="14" fontId="15" fillId="5" borderId="6" xfId="5" applyNumberFormat="1" applyFont="1" applyFill="1" applyBorder="1"/>
    <xf numFmtId="14" fontId="15" fillId="5" borderId="7" xfId="5" applyNumberFormat="1" applyFont="1" applyFill="1" applyBorder="1"/>
    <xf numFmtId="0" fontId="15" fillId="5" borderId="1" xfId="5" applyFont="1" applyFill="1" applyBorder="1" applyAlignment="1">
      <alignment horizontal="right"/>
    </xf>
    <xf numFmtId="0" fontId="15" fillId="16" borderId="1" xfId="5" applyFont="1" applyFill="1" applyBorder="1"/>
    <xf numFmtId="14" fontId="15" fillId="16" borderId="1" xfId="5" applyNumberFormat="1" applyFont="1" applyFill="1" applyBorder="1"/>
    <xf numFmtId="0" fontId="15" fillId="16" borderId="2" xfId="5" applyFont="1" applyFill="1" applyBorder="1"/>
    <xf numFmtId="4" fontId="15" fillId="16" borderId="21" xfId="5" applyNumberFormat="1" applyFont="1" applyFill="1" applyBorder="1"/>
    <xf numFmtId="4" fontId="15" fillId="16" borderId="38" xfId="5" applyNumberFormat="1" applyFont="1" applyFill="1" applyBorder="1"/>
    <xf numFmtId="0" fontId="15" fillId="16" borderId="38" xfId="5" applyFont="1" applyFill="1" applyBorder="1" applyAlignment="1">
      <alignment horizontal="center"/>
    </xf>
    <xf numFmtId="14" fontId="15" fillId="16" borderId="39" xfId="5" applyNumberFormat="1" applyFont="1" applyFill="1" applyBorder="1"/>
    <xf numFmtId="14" fontId="15" fillId="11" borderId="36" xfId="5" applyNumberFormat="1" applyFont="1" applyFill="1" applyBorder="1"/>
    <xf numFmtId="0" fontId="15" fillId="11" borderId="35" xfId="5" applyFont="1" applyFill="1" applyBorder="1"/>
    <xf numFmtId="4" fontId="15" fillId="11" borderId="35" xfId="5" applyNumberFormat="1" applyFont="1" applyFill="1" applyBorder="1"/>
    <xf numFmtId="0" fontId="15" fillId="11" borderId="35" xfId="5" applyFont="1" applyFill="1" applyBorder="1" applyAlignment="1">
      <alignment horizontal="center"/>
    </xf>
    <xf numFmtId="14" fontId="15" fillId="11" borderId="35" xfId="5" applyNumberFormat="1" applyFont="1" applyFill="1" applyBorder="1"/>
    <xf numFmtId="14" fontId="15" fillId="11" borderId="37" xfId="5" applyNumberFormat="1" applyFont="1" applyFill="1" applyBorder="1"/>
    <xf numFmtId="14" fontId="15" fillId="5" borderId="36" xfId="5" applyNumberFormat="1" applyFont="1" applyFill="1" applyBorder="1"/>
    <xf numFmtId="0" fontId="15" fillId="5" borderId="35" xfId="5" applyFont="1" applyFill="1" applyBorder="1"/>
    <xf numFmtId="4" fontId="15" fillId="5" borderId="35" xfId="5" applyNumberFormat="1" applyFont="1" applyFill="1" applyBorder="1"/>
    <xf numFmtId="0" fontId="15" fillId="5" borderId="35" xfId="5" applyFont="1" applyFill="1" applyBorder="1" applyAlignment="1">
      <alignment horizontal="center"/>
    </xf>
    <xf numFmtId="14" fontId="15" fillId="5" borderId="35" xfId="5" applyNumberFormat="1" applyFont="1" applyFill="1" applyBorder="1"/>
    <xf numFmtId="14" fontId="15" fillId="5" borderId="37" xfId="5" applyNumberFormat="1" applyFont="1" applyFill="1" applyBorder="1"/>
    <xf numFmtId="0" fontId="15" fillId="5" borderId="35" xfId="5" applyFont="1" applyFill="1" applyBorder="1" applyAlignment="1">
      <alignment horizontal="right"/>
    </xf>
    <xf numFmtId="0" fontId="15" fillId="11" borderId="40" xfId="5" applyFont="1" applyFill="1" applyBorder="1"/>
    <xf numFmtId="4" fontId="15" fillId="11" borderId="41" xfId="5" applyNumberFormat="1" applyFont="1" applyFill="1" applyBorder="1"/>
    <xf numFmtId="4" fontId="15" fillId="11" borderId="33" xfId="5" applyNumberFormat="1" applyFont="1" applyFill="1" applyBorder="1"/>
    <xf numFmtId="0" fontId="15" fillId="11" borderId="33" xfId="5" applyFont="1" applyFill="1" applyBorder="1" applyAlignment="1">
      <alignment horizontal="center"/>
    </xf>
    <xf numFmtId="14" fontId="15" fillId="11" borderId="42" xfId="5" applyNumberFormat="1" applyFont="1" applyFill="1" applyBorder="1"/>
    <xf numFmtId="0" fontId="15" fillId="11" borderId="1" xfId="5" applyNumberFormat="1" applyFont="1" applyFill="1" applyBorder="1"/>
    <xf numFmtId="14" fontId="15" fillId="10" borderId="1" xfId="5" applyNumberFormat="1" applyFont="1" applyFill="1" applyBorder="1"/>
    <xf numFmtId="0" fontId="15" fillId="10" borderId="1" xfId="5" applyFont="1" applyFill="1" applyBorder="1"/>
    <xf numFmtId="0" fontId="15" fillId="10" borderId="1" xfId="5" applyFont="1" applyFill="1" applyBorder="1" applyAlignment="1">
      <alignment horizontal="right"/>
    </xf>
    <xf numFmtId="0" fontId="15" fillId="10" borderId="2" xfId="5" applyFont="1" applyFill="1" applyBorder="1"/>
    <xf numFmtId="0" fontId="15" fillId="11" borderId="1" xfId="5" applyFont="1" applyFill="1" applyBorder="1"/>
    <xf numFmtId="0" fontId="15" fillId="11" borderId="1" xfId="5" applyFont="1" applyFill="1" applyBorder="1" applyAlignment="1">
      <alignment horizontal="center"/>
    </xf>
    <xf numFmtId="4" fontId="15" fillId="11" borderId="1" xfId="5" applyNumberFormat="1" applyFont="1" applyFill="1" applyBorder="1"/>
    <xf numFmtId="14" fontId="15" fillId="11" borderId="1" xfId="5" applyNumberFormat="1" applyFont="1" applyFill="1" applyBorder="1"/>
    <xf numFmtId="0" fontId="15" fillId="5" borderId="1" xfId="5" applyFont="1" applyFill="1" applyBorder="1"/>
    <xf numFmtId="4" fontId="15" fillId="5" borderId="1" xfId="5" applyNumberFormat="1" applyFont="1" applyFill="1" applyBorder="1"/>
    <xf numFmtId="0" fontId="15" fillId="5" borderId="1" xfId="5" applyFont="1" applyFill="1" applyBorder="1" applyAlignment="1">
      <alignment horizontal="center"/>
    </xf>
    <xf numFmtId="14" fontId="15" fillId="5" borderId="1" xfId="5" applyNumberFormat="1" applyFont="1" applyFill="1" applyBorder="1"/>
    <xf numFmtId="14" fontId="15" fillId="5" borderId="6" xfId="5" applyNumberFormat="1" applyFont="1" applyFill="1" applyBorder="1"/>
    <xf numFmtId="14" fontId="15" fillId="5" borderId="7" xfId="5" applyNumberFormat="1" applyFont="1" applyFill="1" applyBorder="1"/>
    <xf numFmtId="0" fontId="15" fillId="5" borderId="1" xfId="5" applyFont="1" applyFill="1" applyBorder="1" applyAlignment="1">
      <alignment horizontal="right"/>
    </xf>
    <xf numFmtId="0" fontId="15" fillId="16" borderId="1" xfId="5" applyFont="1" applyFill="1" applyBorder="1"/>
    <xf numFmtId="4" fontId="15" fillId="16" borderId="1" xfId="5" applyNumberFormat="1" applyFont="1" applyFill="1" applyBorder="1"/>
    <xf numFmtId="0" fontId="15" fillId="16" borderId="1" xfId="5" applyFont="1" applyFill="1" applyBorder="1" applyAlignment="1">
      <alignment horizontal="center"/>
    </xf>
    <xf numFmtId="14" fontId="15" fillId="16" borderId="1" xfId="5" applyNumberFormat="1" applyFont="1" applyFill="1" applyBorder="1"/>
    <xf numFmtId="4" fontId="15" fillId="10" borderId="21" xfId="5" applyNumberFormat="1" applyFont="1" applyFill="1" applyBorder="1"/>
    <xf numFmtId="4" fontId="15" fillId="10" borderId="38" xfId="5" applyNumberFormat="1" applyFont="1" applyFill="1" applyBorder="1"/>
    <xf numFmtId="14" fontId="15" fillId="10" borderId="39" xfId="5" applyNumberFormat="1" applyFont="1" applyFill="1" applyBorder="1"/>
    <xf numFmtId="0" fontId="15" fillId="10" borderId="38" xfId="5" applyFont="1" applyFill="1" applyBorder="1" applyAlignment="1">
      <alignment horizontal="center"/>
    </xf>
    <xf numFmtId="14" fontId="15" fillId="11" borderId="36" xfId="5" applyNumberFormat="1" applyFont="1" applyFill="1" applyBorder="1"/>
    <xf numFmtId="0" fontId="15" fillId="11" borderId="35" xfId="5" applyFont="1" applyFill="1" applyBorder="1"/>
    <xf numFmtId="4" fontId="15" fillId="11" borderId="35" xfId="5" applyNumberFormat="1" applyFont="1" applyFill="1" applyBorder="1"/>
    <xf numFmtId="14" fontId="15" fillId="11" borderId="35" xfId="5" applyNumberFormat="1" applyFont="1" applyFill="1" applyBorder="1"/>
    <xf numFmtId="14" fontId="15" fillId="11" borderId="37" xfId="5" applyNumberFormat="1" applyFont="1" applyFill="1" applyBorder="1"/>
    <xf numFmtId="14" fontId="15" fillId="5" borderId="36" xfId="5" applyNumberFormat="1" applyFont="1" applyFill="1" applyBorder="1"/>
    <xf numFmtId="0" fontId="15" fillId="5" borderId="35" xfId="5" applyFont="1" applyFill="1" applyBorder="1"/>
    <xf numFmtId="4" fontId="15" fillId="5" borderId="35" xfId="5" applyNumberFormat="1" applyFont="1" applyFill="1" applyBorder="1"/>
    <xf numFmtId="0" fontId="15" fillId="5" borderId="35" xfId="5" applyFont="1" applyFill="1" applyBorder="1" applyAlignment="1">
      <alignment horizontal="center"/>
    </xf>
    <xf numFmtId="14" fontId="15" fillId="5" borderId="35" xfId="5" applyNumberFormat="1" applyFont="1" applyFill="1" applyBorder="1"/>
    <xf numFmtId="14" fontId="15" fillId="5" borderId="37" xfId="5" applyNumberFormat="1" applyFont="1" applyFill="1" applyBorder="1"/>
    <xf numFmtId="0" fontId="15" fillId="5" borderId="35" xfId="5" applyFont="1" applyFill="1" applyBorder="1" applyAlignment="1">
      <alignment horizontal="right"/>
    </xf>
    <xf numFmtId="0" fontId="15" fillId="16" borderId="1" xfId="5" applyFont="1" applyFill="1" applyBorder="1" applyAlignment="1">
      <alignment horizontal="right"/>
    </xf>
    <xf numFmtId="14" fontId="15" fillId="16" borderId="6" xfId="5" applyNumberFormat="1" applyFont="1" applyFill="1" applyBorder="1"/>
    <xf numFmtId="14" fontId="15" fillId="16" borderId="7" xfId="5" applyNumberFormat="1" applyFont="1" applyFill="1" applyBorder="1"/>
    <xf numFmtId="14" fontId="15" fillId="10" borderId="1" xfId="5" applyNumberFormat="1" applyFont="1" applyFill="1" applyBorder="1"/>
    <xf numFmtId="0" fontId="15" fillId="10" borderId="1" xfId="5" applyFont="1" applyFill="1" applyBorder="1"/>
    <xf numFmtId="14" fontId="15" fillId="9" borderId="1" xfId="5" applyNumberFormat="1" applyFont="1" applyFill="1" applyBorder="1"/>
    <xf numFmtId="0" fontId="15" fillId="9" borderId="1" xfId="5" applyFont="1" applyFill="1" applyBorder="1"/>
    <xf numFmtId="4" fontId="15" fillId="9" borderId="1" xfId="5" applyNumberFormat="1" applyFont="1" applyFill="1" applyBorder="1"/>
    <xf numFmtId="0" fontId="15" fillId="10" borderId="1" xfId="5" applyFont="1" applyFill="1" applyBorder="1" applyAlignment="1">
      <alignment horizontal="center"/>
    </xf>
    <xf numFmtId="0" fontId="15" fillId="9" borderId="1" xfId="5" applyFont="1" applyFill="1" applyBorder="1" applyAlignment="1">
      <alignment horizontal="center"/>
    </xf>
    <xf numFmtId="0" fontId="15" fillId="10" borderId="1" xfId="5" applyFont="1" applyFill="1" applyBorder="1" applyAlignment="1">
      <alignment horizontal="right"/>
    </xf>
    <xf numFmtId="14" fontId="16" fillId="10" borderId="1" xfId="5" applyNumberFormat="1" applyFont="1" applyFill="1" applyBorder="1"/>
    <xf numFmtId="0" fontId="15" fillId="10" borderId="2" xfId="5" applyFont="1" applyFill="1" applyBorder="1"/>
    <xf numFmtId="14" fontId="15" fillId="9" borderId="6" xfId="5" applyNumberFormat="1" applyFont="1" applyFill="1" applyBorder="1"/>
    <xf numFmtId="14" fontId="15" fillId="9" borderId="7" xfId="5" applyNumberFormat="1" applyFont="1" applyFill="1" applyBorder="1"/>
    <xf numFmtId="0" fontId="15" fillId="11" borderId="1" xfId="5" applyFont="1" applyFill="1" applyBorder="1"/>
    <xf numFmtId="0" fontId="15" fillId="11" borderId="1" xfId="5" applyFont="1" applyFill="1" applyBorder="1" applyAlignment="1">
      <alignment horizontal="center"/>
    </xf>
    <xf numFmtId="14" fontId="15" fillId="11" borderId="6" xfId="5" applyNumberFormat="1" applyFont="1" applyFill="1" applyBorder="1"/>
    <xf numFmtId="4" fontId="15" fillId="11" borderId="1" xfId="5" applyNumberFormat="1" applyFont="1" applyFill="1" applyBorder="1"/>
    <xf numFmtId="14" fontId="15" fillId="11" borderId="1" xfId="5" applyNumberFormat="1" applyFont="1" applyFill="1" applyBorder="1"/>
    <xf numFmtId="14" fontId="15" fillId="11" borderId="7" xfId="5" applyNumberFormat="1" applyFont="1" applyFill="1" applyBorder="1"/>
    <xf numFmtId="0" fontId="15" fillId="11" borderId="2" xfId="5" applyFont="1" applyFill="1" applyBorder="1"/>
    <xf numFmtId="4" fontId="15" fillId="11" borderId="21" xfId="5" applyNumberFormat="1" applyFont="1" applyFill="1" applyBorder="1"/>
    <xf numFmtId="4" fontId="15" fillId="11" borderId="38" xfId="5" applyNumberFormat="1" applyFont="1" applyFill="1" applyBorder="1"/>
    <xf numFmtId="0" fontId="15" fillId="11" borderId="38" xfId="5" applyFont="1" applyFill="1" applyBorder="1" applyAlignment="1">
      <alignment horizontal="center"/>
    </xf>
    <xf numFmtId="4" fontId="15" fillId="10" borderId="21" xfId="5" applyNumberFormat="1" applyFont="1" applyFill="1" applyBorder="1"/>
    <xf numFmtId="4" fontId="15" fillId="10" borderId="38" xfId="5" applyNumberFormat="1" applyFont="1" applyFill="1" applyBorder="1"/>
    <xf numFmtId="14" fontId="15" fillId="10" borderId="39" xfId="5" applyNumberFormat="1" applyFont="1" applyFill="1" applyBorder="1"/>
    <xf numFmtId="0" fontId="15" fillId="10" borderId="38" xfId="5" applyFont="1" applyFill="1" applyBorder="1" applyAlignment="1">
      <alignment horizontal="center"/>
    </xf>
    <xf numFmtId="0" fontId="15" fillId="11" borderId="1" xfId="5" applyFont="1" applyFill="1" applyBorder="1" applyAlignment="1">
      <alignment horizontal="right"/>
    </xf>
    <xf numFmtId="14" fontId="15" fillId="11" borderId="36" xfId="5" applyNumberFormat="1" applyFont="1" applyFill="1" applyBorder="1"/>
    <xf numFmtId="0" fontId="15" fillId="11" borderId="35" xfId="5" applyFont="1" applyFill="1" applyBorder="1"/>
    <xf numFmtId="4" fontId="15" fillId="11" borderId="35" xfId="5" applyNumberFormat="1" applyFont="1" applyFill="1" applyBorder="1"/>
    <xf numFmtId="0" fontId="15" fillId="11" borderId="35" xfId="5" applyFont="1" applyFill="1" applyBorder="1" applyAlignment="1">
      <alignment horizontal="center"/>
    </xf>
    <xf numFmtId="14" fontId="15" fillId="11" borderId="35" xfId="5" applyNumberFormat="1" applyFont="1" applyFill="1" applyBorder="1"/>
    <xf numFmtId="14" fontId="15" fillId="11" borderId="37" xfId="5" applyNumberFormat="1" applyFont="1" applyFill="1" applyBorder="1"/>
    <xf numFmtId="4" fontId="15" fillId="11" borderId="33" xfId="5" applyNumberFormat="1" applyFont="1" applyFill="1" applyBorder="1"/>
    <xf numFmtId="14" fontId="15" fillId="11" borderId="38" xfId="5" applyNumberFormat="1" applyFont="1" applyFill="1" applyBorder="1"/>
    <xf numFmtId="14" fontId="15" fillId="11" borderId="33" xfId="5" applyNumberFormat="1" applyFont="1" applyFill="1" applyBorder="1"/>
    <xf numFmtId="14" fontId="15" fillId="11" borderId="21" xfId="5" applyNumberFormat="1" applyFont="1" applyFill="1" applyBorder="1"/>
    <xf numFmtId="0" fontId="15" fillId="11" borderId="36" xfId="5" applyFont="1" applyFill="1" applyBorder="1"/>
    <xf numFmtId="0" fontId="15" fillId="11" borderId="43" xfId="5" applyFont="1" applyFill="1" applyBorder="1"/>
    <xf numFmtId="2" fontId="15" fillId="10" borderId="1" xfId="5" applyNumberFormat="1" applyFont="1" applyFill="1" applyBorder="1"/>
    <xf numFmtId="14" fontId="15" fillId="10" borderId="1" xfId="5" applyNumberFormat="1" applyFont="1" applyFill="1" applyBorder="1"/>
    <xf numFmtId="0" fontId="15" fillId="10" borderId="1" xfId="5" applyFont="1" applyFill="1" applyBorder="1"/>
    <xf numFmtId="4" fontId="15" fillId="10" borderId="1" xfId="5" applyNumberFormat="1" applyFont="1" applyFill="1" applyBorder="1"/>
    <xf numFmtId="14" fontId="15" fillId="10" borderId="6" xfId="5" applyNumberFormat="1" applyFont="1" applyFill="1" applyBorder="1"/>
    <xf numFmtId="14" fontId="15" fillId="10" borderId="7" xfId="5" applyNumberFormat="1" applyFont="1" applyFill="1" applyBorder="1"/>
    <xf numFmtId="0" fontId="15" fillId="5" borderId="1" xfId="5" applyFont="1" applyFill="1" applyBorder="1"/>
    <xf numFmtId="4" fontId="15" fillId="5" borderId="1" xfId="5" applyNumberFormat="1" applyFont="1" applyFill="1" applyBorder="1"/>
    <xf numFmtId="14" fontId="15" fillId="5" borderId="1" xfId="5" applyNumberFormat="1" applyFont="1" applyFill="1" applyBorder="1"/>
    <xf numFmtId="14" fontId="15" fillId="5" borderId="6" xfId="5" applyNumberFormat="1" applyFont="1" applyFill="1" applyBorder="1"/>
    <xf numFmtId="14" fontId="15" fillId="5" borderId="7" xfId="5" applyNumberFormat="1" applyFont="1" applyFill="1" applyBorder="1"/>
    <xf numFmtId="14" fontId="15" fillId="14" borderId="1" xfId="5" applyNumberFormat="1" applyFont="1" applyFill="1" applyBorder="1"/>
    <xf numFmtId="0" fontId="15" fillId="14" borderId="1" xfId="5" applyFont="1" applyFill="1" applyBorder="1"/>
    <xf numFmtId="4" fontId="15" fillId="14" borderId="1" xfId="5" applyNumberFormat="1" applyFont="1" applyFill="1" applyBorder="1"/>
    <xf numFmtId="0" fontId="15" fillId="14" borderId="1" xfId="5" applyFont="1" applyFill="1" applyBorder="1" applyAlignment="1">
      <alignment horizontal="center"/>
    </xf>
    <xf numFmtId="0" fontId="15" fillId="14" borderId="1" xfId="5" applyFont="1" applyFill="1" applyBorder="1" applyAlignment="1">
      <alignment horizontal="right"/>
    </xf>
    <xf numFmtId="0" fontId="15" fillId="12" borderId="1" xfId="5" applyFont="1" applyFill="1" applyBorder="1"/>
    <xf numFmtId="0" fontId="15" fillId="11" borderId="1" xfId="5" applyFont="1" applyFill="1" applyBorder="1"/>
    <xf numFmtId="0" fontId="15" fillId="11" borderId="1" xfId="5" applyFont="1" applyFill="1" applyBorder="1" applyAlignment="1">
      <alignment horizontal="center"/>
    </xf>
    <xf numFmtId="0" fontId="15" fillId="12" borderId="2" xfId="5" applyFont="1" applyFill="1" applyBorder="1"/>
    <xf numFmtId="14" fontId="15" fillId="11" borderId="6" xfId="5" applyNumberFormat="1" applyFont="1" applyFill="1" applyBorder="1"/>
    <xf numFmtId="4" fontId="15" fillId="11" borderId="1" xfId="5" applyNumberFormat="1" applyFont="1" applyFill="1" applyBorder="1"/>
    <xf numFmtId="14" fontId="15" fillId="11" borderId="1" xfId="5" applyNumberFormat="1" applyFont="1" applyFill="1" applyBorder="1"/>
    <xf numFmtId="14" fontId="15" fillId="12" borderId="1" xfId="5" applyNumberFormat="1" applyFont="1" applyFill="1" applyBorder="1"/>
    <xf numFmtId="14" fontId="15" fillId="11" borderId="7" xfId="5" applyNumberFormat="1" applyFont="1" applyFill="1" applyBorder="1"/>
    <xf numFmtId="0" fontId="15" fillId="5" borderId="1" xfId="5" applyFont="1" applyFill="1" applyBorder="1"/>
    <xf numFmtId="4" fontId="15" fillId="5" borderId="1" xfId="5" applyNumberFormat="1" applyFont="1" applyFill="1" applyBorder="1"/>
    <xf numFmtId="0" fontId="15" fillId="5" borderId="1" xfId="5" applyFont="1" applyFill="1" applyBorder="1" applyAlignment="1">
      <alignment horizontal="center"/>
    </xf>
    <xf numFmtId="14" fontId="15" fillId="5" borderId="1" xfId="5" applyNumberFormat="1" applyFont="1" applyFill="1" applyBorder="1"/>
    <xf numFmtId="4" fontId="15" fillId="12" borderId="21" xfId="5" applyNumberFormat="1" applyFont="1" applyFill="1" applyBorder="1"/>
    <xf numFmtId="4" fontId="15" fillId="12" borderId="38" xfId="5" applyNumberFormat="1" applyFont="1" applyFill="1" applyBorder="1"/>
    <xf numFmtId="0" fontId="15" fillId="12" borderId="38" xfId="5" applyFont="1" applyFill="1" applyBorder="1" applyAlignment="1">
      <alignment horizontal="center"/>
    </xf>
    <xf numFmtId="14" fontId="15" fillId="12" borderId="39" xfId="5" applyNumberFormat="1" applyFont="1" applyFill="1" applyBorder="1"/>
    <xf numFmtId="0" fontId="15" fillId="11" borderId="2" xfId="5" applyFont="1" applyFill="1" applyBorder="1"/>
    <xf numFmtId="4" fontId="15" fillId="11" borderId="21" xfId="5" applyNumberFormat="1" applyFont="1" applyFill="1" applyBorder="1"/>
    <xf numFmtId="4" fontId="15" fillId="11" borderId="38" xfId="5" applyNumberFormat="1" applyFont="1" applyFill="1" applyBorder="1"/>
    <xf numFmtId="0" fontId="15" fillId="11" borderId="38" xfId="5" applyFont="1" applyFill="1" applyBorder="1" applyAlignment="1">
      <alignment horizontal="center"/>
    </xf>
    <xf numFmtId="14" fontId="15" fillId="11" borderId="39" xfId="5" applyNumberFormat="1" applyFont="1" applyFill="1" applyBorder="1"/>
    <xf numFmtId="14" fontId="15" fillId="5" borderId="6" xfId="5" applyNumberFormat="1" applyFont="1" applyFill="1" applyBorder="1"/>
    <xf numFmtId="0" fontId="15" fillId="12" borderId="1" xfId="5" applyFont="1" applyFill="1" applyBorder="1" applyAlignment="1">
      <alignment horizontal="center"/>
    </xf>
    <xf numFmtId="14" fontId="15" fillId="5" borderId="7" xfId="5" applyNumberFormat="1" applyFont="1" applyFill="1" applyBorder="1"/>
    <xf numFmtId="0" fontId="15" fillId="5" borderId="1" xfId="5" applyFont="1" applyFill="1" applyBorder="1" applyAlignment="1">
      <alignment horizontal="right"/>
    </xf>
    <xf numFmtId="0" fontId="15" fillId="16" borderId="1" xfId="5" applyFont="1" applyFill="1" applyBorder="1"/>
    <xf numFmtId="14" fontId="15" fillId="16" borderId="1" xfId="5" applyNumberFormat="1" applyFont="1" applyFill="1" applyBorder="1"/>
    <xf numFmtId="4" fontId="15" fillId="12" borderId="1" xfId="5" applyNumberFormat="1" applyFont="1" applyFill="1" applyBorder="1"/>
    <xf numFmtId="0" fontId="15" fillId="16" borderId="2" xfId="5" applyFont="1" applyFill="1" applyBorder="1"/>
    <xf numFmtId="4" fontId="15" fillId="16" borderId="21" xfId="5" applyNumberFormat="1" applyFont="1" applyFill="1" applyBorder="1"/>
    <xf numFmtId="4" fontId="15" fillId="16" borderId="38" xfId="5" applyNumberFormat="1" applyFont="1" applyFill="1" applyBorder="1"/>
    <xf numFmtId="0" fontId="15" fillId="16" borderId="38" xfId="5" applyFont="1" applyFill="1" applyBorder="1" applyAlignment="1">
      <alignment horizontal="center"/>
    </xf>
    <xf numFmtId="14" fontId="15" fillId="16" borderId="39" xfId="5" applyNumberFormat="1" applyFont="1" applyFill="1" applyBorder="1"/>
    <xf numFmtId="14" fontId="15" fillId="11" borderId="36" xfId="5" applyNumberFormat="1" applyFont="1" applyFill="1" applyBorder="1"/>
    <xf numFmtId="0" fontId="15" fillId="12" borderId="35" xfId="5" applyFont="1" applyFill="1" applyBorder="1"/>
    <xf numFmtId="0" fontId="15" fillId="11" borderId="35" xfId="5" applyFont="1" applyFill="1" applyBorder="1"/>
    <xf numFmtId="14" fontId="15" fillId="12" borderId="35" xfId="5" applyNumberFormat="1" applyFont="1" applyFill="1" applyBorder="1"/>
    <xf numFmtId="4" fontId="15" fillId="11" borderId="35" xfId="5" applyNumberFormat="1" applyFont="1" applyFill="1" applyBorder="1"/>
    <xf numFmtId="4" fontId="15" fillId="12" borderId="33" xfId="5" applyNumberFormat="1" applyFont="1" applyFill="1" applyBorder="1"/>
    <xf numFmtId="0" fontId="15" fillId="11" borderId="35" xfId="5" applyFont="1" applyFill="1" applyBorder="1" applyAlignment="1">
      <alignment horizontal="center"/>
    </xf>
    <xf numFmtId="14" fontId="15" fillId="11" borderId="35" xfId="5" applyNumberFormat="1" applyFont="1" applyFill="1" applyBorder="1"/>
    <xf numFmtId="14" fontId="15" fillId="11" borderId="37" xfId="5" applyNumberFormat="1" applyFont="1" applyFill="1" applyBorder="1"/>
    <xf numFmtId="14" fontId="15" fillId="11" borderId="1" xfId="5" applyNumberFormat="1" applyFont="1" applyFill="1" applyBorder="1" applyAlignment="1">
      <alignment horizontal="right"/>
    </xf>
    <xf numFmtId="14" fontId="15" fillId="5" borderId="36" xfId="5" applyNumberFormat="1" applyFont="1" applyFill="1" applyBorder="1"/>
    <xf numFmtId="0" fontId="15" fillId="5" borderId="35" xfId="5" applyFont="1" applyFill="1" applyBorder="1"/>
    <xf numFmtId="4" fontId="15" fillId="5" borderId="35" xfId="5" applyNumberFormat="1" applyFont="1" applyFill="1" applyBorder="1"/>
    <xf numFmtId="0" fontId="15" fillId="5" borderId="35" xfId="5" applyFont="1" applyFill="1" applyBorder="1" applyAlignment="1">
      <alignment horizontal="center"/>
    </xf>
    <xf numFmtId="14" fontId="15" fillId="5" borderId="35" xfId="5" applyNumberFormat="1" applyFont="1" applyFill="1" applyBorder="1"/>
    <xf numFmtId="14" fontId="15" fillId="5" borderId="37" xfId="5" applyNumberFormat="1" applyFont="1" applyFill="1" applyBorder="1"/>
    <xf numFmtId="0" fontId="15" fillId="5" borderId="35" xfId="5" applyFont="1" applyFill="1" applyBorder="1" applyAlignment="1">
      <alignment horizontal="right"/>
    </xf>
    <xf numFmtId="0" fontId="15" fillId="12" borderId="40" xfId="5" applyFont="1" applyFill="1" applyBorder="1"/>
    <xf numFmtId="4" fontId="15" fillId="12" borderId="41" xfId="5" applyNumberFormat="1" applyFont="1" applyFill="1" applyBorder="1"/>
    <xf numFmtId="0" fontId="15" fillId="12" borderId="33" xfId="5" applyFont="1" applyFill="1" applyBorder="1" applyAlignment="1">
      <alignment horizontal="center"/>
    </xf>
    <xf numFmtId="14" fontId="15" fillId="12" borderId="42" xfId="5" applyNumberFormat="1" applyFont="1" applyFill="1" applyBorder="1"/>
    <xf numFmtId="0" fontId="15" fillId="11" borderId="40" xfId="5" applyFont="1" applyFill="1" applyBorder="1"/>
    <xf numFmtId="4" fontId="15" fillId="11" borderId="41" xfId="5" applyNumberFormat="1" applyFont="1" applyFill="1" applyBorder="1"/>
    <xf numFmtId="4" fontId="15" fillId="11" borderId="33" xfId="5" applyNumberFormat="1" applyFont="1" applyFill="1" applyBorder="1"/>
    <xf numFmtId="0" fontId="15" fillId="11" borderId="33" xfId="5" applyFont="1" applyFill="1" applyBorder="1" applyAlignment="1">
      <alignment horizontal="center"/>
    </xf>
    <xf numFmtId="14" fontId="15" fillId="11" borderId="42" xfId="5" applyNumberFormat="1" applyFont="1" applyFill="1" applyBorder="1"/>
    <xf numFmtId="4" fontId="14" fillId="8" borderId="0" xfId="1" applyNumberFormat="1" applyFont="1" applyFill="1"/>
    <xf numFmtId="4" fontId="14" fillId="8" borderId="0" xfId="1" applyNumberFormat="1" applyFont="1" applyFill="1" applyAlignment="1">
      <alignment horizontal="left"/>
    </xf>
    <xf numFmtId="4" fontId="14" fillId="0" borderId="0" xfId="1" applyNumberFormat="1" applyFont="1"/>
    <xf numFmtId="49" fontId="13" fillId="13" borderId="0" xfId="1" applyNumberFormat="1" applyFont="1" applyFill="1" applyBorder="1" applyAlignment="1">
      <alignment horizontal="right" vertical="top" wrapText="1"/>
    </xf>
    <xf numFmtId="4" fontId="14" fillId="0" borderId="34" xfId="1" applyNumberFormat="1" applyFont="1" applyBorder="1" applyAlignment="1">
      <alignment horizontal="left"/>
    </xf>
    <xf numFmtId="0" fontId="14" fillId="0" borderId="0" xfId="1" applyFont="1" applyAlignment="1">
      <alignment horizontal="center"/>
    </xf>
    <xf numFmtId="4" fontId="14" fillId="0" borderId="0" xfId="1" applyNumberFormat="1" applyFont="1" applyAlignment="1">
      <alignment horizontal="left"/>
    </xf>
    <xf numFmtId="0" fontId="12" fillId="0" borderId="28" xfId="1" applyNumberFormat="1" applyFont="1" applyFill="1" applyBorder="1" applyAlignment="1">
      <alignment horizontal="right" vertical="top" wrapText="1"/>
    </xf>
  </cellXfs>
  <cellStyles count="6">
    <cellStyle name="Normal" xfId="0" builtinId="0"/>
    <cellStyle name="Normal 2" xfId="1"/>
    <cellStyle name="Normal 3" xfId="2"/>
    <cellStyle name="Normal 4" xfId="5"/>
    <cellStyle name="Standard 2" xfId="3"/>
    <cellStyle name="Standard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1.xml"/><Relationship Id="rId38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ommun/BONS/Bons%20&#224;%20faire%20valoir%20sur%20chantiers/DECOMPTE-BONS-A-FAIRE-VALOIR-SUR-CHANTIER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pte, pour Nussbaum prov."/>
      <sheetName val="Décompte"/>
      <sheetName val="Suivi bon et fa RR"/>
      <sheetName val="Suivi bon et fa SA"/>
      <sheetName val="Procédure adjudications"/>
      <sheetName val="Procédure"/>
      <sheetName val="Conventions"/>
      <sheetName val="Spécificités"/>
      <sheetName val="Fournisseur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L45"/>
  <sheetViews>
    <sheetView tabSelected="1" zoomScaleNormal="100" workbookViewId="0">
      <selection activeCell="B17" sqref="B17"/>
    </sheetView>
  </sheetViews>
  <sheetFormatPr baseColWidth="10" defaultRowHeight="12.75" x14ac:dyDescent="0.2"/>
  <cols>
    <col min="1" max="1" width="29.85546875" style="1" bestFit="1" customWidth="1"/>
    <col min="2" max="2" width="28.5703125" style="1" customWidth="1"/>
    <col min="3" max="3" width="13.42578125" style="1" bestFit="1" customWidth="1"/>
    <col min="4" max="4" width="8.7109375" style="1" bestFit="1" customWidth="1"/>
    <col min="5" max="5" width="12.28515625" style="1" bestFit="1" customWidth="1"/>
    <col min="6" max="6" width="11.5703125" style="1" bestFit="1" customWidth="1"/>
    <col min="7" max="7" width="12.7109375" style="1" bestFit="1" customWidth="1"/>
    <col min="8" max="8" width="12.7109375" style="1" customWidth="1"/>
    <col min="9" max="9" width="11.42578125" style="1" customWidth="1"/>
    <col min="10" max="10" width="28" style="1" customWidth="1"/>
    <col min="11" max="16384" width="11.42578125" style="1"/>
  </cols>
  <sheetData>
    <row r="1" spans="1:12" ht="13.5" thickBot="1" x14ac:dyDescent="0.25"/>
    <row r="2" spans="1:12" ht="22.5" customHeight="1" thickBot="1" x14ac:dyDescent="0.25">
      <c r="A2" s="2" t="s">
        <v>5</v>
      </c>
      <c r="B2" s="3" t="s">
        <v>51</v>
      </c>
      <c r="C2" s="4"/>
      <c r="D2" s="175" t="s">
        <v>8</v>
      </c>
      <c r="E2" s="176"/>
      <c r="F2" s="3">
        <v>2015</v>
      </c>
      <c r="H2" s="6"/>
    </row>
    <row r="3" spans="1:12" ht="22.5" customHeight="1" thickBot="1" x14ac:dyDescent="0.25">
      <c r="A3" s="5"/>
      <c r="B3" s="5"/>
      <c r="C3" s="5"/>
      <c r="D3" s="175" t="s">
        <v>9</v>
      </c>
      <c r="E3" s="176"/>
      <c r="F3" s="3">
        <v>2</v>
      </c>
      <c r="G3" s="5"/>
      <c r="H3" s="5"/>
      <c r="I3" s="5"/>
      <c r="K3" s="6"/>
      <c r="L3" s="6"/>
    </row>
    <row r="4" spans="1:12" ht="22.5" customHeight="1" thickBot="1" x14ac:dyDescent="0.25">
      <c r="A4" s="5"/>
      <c r="B4" s="5"/>
      <c r="C4" s="5"/>
      <c r="D4" s="7"/>
      <c r="E4" s="7"/>
      <c r="F4" s="8"/>
      <c r="G4" s="5"/>
      <c r="H4" s="5"/>
      <c r="I4" s="5"/>
      <c r="J4" s="6"/>
    </row>
    <row r="5" spans="1:12" ht="39" customHeight="1" thickBot="1" x14ac:dyDescent="0.25">
      <c r="A5" s="9" t="s">
        <v>0</v>
      </c>
      <c r="B5" s="10" t="s">
        <v>2</v>
      </c>
      <c r="C5" s="11" t="s">
        <v>11</v>
      </c>
      <c r="D5" s="10" t="s">
        <v>3</v>
      </c>
      <c r="E5" s="10" t="s">
        <v>1</v>
      </c>
      <c r="F5" s="12" t="s">
        <v>7</v>
      </c>
      <c r="G5" s="13" t="s">
        <v>4</v>
      </c>
      <c r="H5" s="40" t="s">
        <v>10</v>
      </c>
      <c r="I5" s="45" t="s">
        <v>6</v>
      </c>
      <c r="J5" s="14" t="s">
        <v>12</v>
      </c>
    </row>
    <row r="6" spans="1:12" ht="17.25" x14ac:dyDescent="0.3">
      <c r="A6" s="58" t="s">
        <v>15</v>
      </c>
      <c r="B6" s="15">
        <v>0</v>
      </c>
      <c r="C6" s="16"/>
      <c r="D6" s="28"/>
      <c r="E6" s="29"/>
      <c r="F6" s="30"/>
      <c r="G6" s="31"/>
      <c r="H6" s="41"/>
      <c r="I6" s="46"/>
      <c r="J6" s="17"/>
    </row>
    <row r="7" spans="1:12" ht="17.25" x14ac:dyDescent="0.3">
      <c r="A7" s="56" t="s">
        <v>16</v>
      </c>
      <c r="B7" s="18">
        <f>'BC Déco Choffray'!L17</f>
        <v>0</v>
      </c>
      <c r="C7" s="19"/>
      <c r="D7" s="32"/>
      <c r="E7" s="33"/>
      <c r="F7" s="34"/>
      <c r="G7" s="35"/>
      <c r="H7" s="42"/>
      <c r="I7" s="47"/>
      <c r="J7" s="20"/>
    </row>
    <row r="8" spans="1:12" ht="17.25" x14ac:dyDescent="0.3">
      <c r="A8" s="56" t="s">
        <v>46</v>
      </c>
      <c r="B8" s="18">
        <f>Berra!L17</f>
        <v>0</v>
      </c>
      <c r="C8" s="19"/>
      <c r="D8" s="32"/>
      <c r="E8" s="33"/>
      <c r="F8" s="34"/>
      <c r="G8" s="35"/>
      <c r="H8" s="42"/>
      <c r="I8" s="47"/>
      <c r="J8" s="20"/>
    </row>
    <row r="9" spans="1:12" ht="17.25" x14ac:dyDescent="0.3">
      <c r="A9" s="56" t="s">
        <v>17</v>
      </c>
      <c r="B9" s="21">
        <f>'Cheminée Leroi'!L17</f>
        <v>0</v>
      </c>
      <c r="C9" s="22"/>
      <c r="D9" s="32"/>
      <c r="E9" s="33"/>
      <c r="F9" s="34"/>
      <c r="G9" s="35"/>
      <c r="H9" s="42"/>
      <c r="I9" s="48"/>
      <c r="J9" s="23"/>
      <c r="L9" s="6"/>
    </row>
    <row r="10" spans="1:12" ht="17.25" x14ac:dyDescent="0.3">
      <c r="A10" s="56" t="s">
        <v>18</v>
      </c>
      <c r="B10" s="18">
        <f>Cofely!L23</f>
        <v>44581.35</v>
      </c>
      <c r="C10" s="19"/>
      <c r="D10" s="32"/>
      <c r="E10" s="33"/>
      <c r="F10" s="34"/>
      <c r="G10" s="35"/>
      <c r="H10" s="42"/>
      <c r="I10" s="47"/>
      <c r="J10" s="20"/>
    </row>
    <row r="11" spans="1:12" ht="17.25" x14ac:dyDescent="0.3">
      <c r="A11" s="56" t="s">
        <v>19</v>
      </c>
      <c r="B11" s="21">
        <f>0</f>
        <v>0</v>
      </c>
      <c r="C11" s="44"/>
      <c r="D11" s="32"/>
      <c r="E11" s="33"/>
      <c r="F11" s="34"/>
      <c r="G11" s="35"/>
      <c r="H11" s="42"/>
      <c r="I11" s="48"/>
      <c r="J11" s="23"/>
    </row>
    <row r="12" spans="1:12" ht="17.25" x14ac:dyDescent="0.3">
      <c r="A12" s="59" t="s">
        <v>20</v>
      </c>
      <c r="B12" s="18">
        <f>Domofen!L17</f>
        <v>0</v>
      </c>
      <c r="C12" s="19"/>
      <c r="D12" s="32"/>
      <c r="E12" s="33"/>
      <c r="F12" s="34"/>
      <c r="G12" s="35"/>
      <c r="H12" s="42"/>
      <c r="I12" s="47"/>
      <c r="J12" s="20"/>
      <c r="L12" s="55"/>
    </row>
    <row r="13" spans="1:12" ht="17.25" x14ac:dyDescent="0.3">
      <c r="A13" s="59" t="s">
        <v>21</v>
      </c>
      <c r="B13" s="18">
        <f>'Electricité des Hêtres'!L29</f>
        <v>177195.35</v>
      </c>
      <c r="C13" s="19"/>
      <c r="D13" s="32"/>
      <c r="E13" s="33"/>
      <c r="F13" s="34"/>
      <c r="G13" s="35"/>
      <c r="H13" s="42"/>
      <c r="I13" s="47"/>
      <c r="J13" s="20"/>
      <c r="L13" s="55"/>
    </row>
    <row r="14" spans="1:12" ht="17.25" x14ac:dyDescent="0.3">
      <c r="A14" s="59" t="s">
        <v>22</v>
      </c>
      <c r="B14" s="18">
        <f>0</f>
        <v>0</v>
      </c>
      <c r="C14" s="19"/>
      <c r="D14" s="32"/>
      <c r="E14" s="33"/>
      <c r="F14" s="34"/>
      <c r="G14" s="35"/>
      <c r="H14" s="42"/>
      <c r="I14" s="49"/>
      <c r="J14" s="24"/>
      <c r="L14" s="55"/>
    </row>
    <row r="15" spans="1:12" ht="17.25" x14ac:dyDescent="0.3">
      <c r="A15" s="59" t="s">
        <v>23</v>
      </c>
      <c r="B15" s="18">
        <f>'Fazio &amp; Rante'!L46</f>
        <v>55849.050000000017</v>
      </c>
      <c r="C15" s="19"/>
      <c r="D15" s="32"/>
      <c r="E15" s="33"/>
      <c r="F15" s="34"/>
      <c r="G15" s="35"/>
      <c r="H15" s="42"/>
      <c r="I15" s="47"/>
      <c r="J15" s="20"/>
      <c r="L15" s="55"/>
    </row>
    <row r="16" spans="1:12" ht="17.25" x14ac:dyDescent="0.3">
      <c r="A16" s="60" t="s">
        <v>24</v>
      </c>
      <c r="B16" s="18">
        <f>'Getaz Romang'!L45</f>
        <v>7131.6500000000005</v>
      </c>
      <c r="C16" s="19"/>
      <c r="D16" s="32"/>
      <c r="E16" s="33"/>
      <c r="F16" s="34"/>
      <c r="G16" s="35"/>
      <c r="H16" s="42"/>
      <c r="I16" s="47"/>
      <c r="J16" s="20"/>
      <c r="L16" s="55"/>
    </row>
    <row r="17" spans="1:12" ht="17.25" x14ac:dyDescent="0.3">
      <c r="A17" s="60" t="s">
        <v>25</v>
      </c>
      <c r="B17" s="18">
        <v>0</v>
      </c>
      <c r="C17" s="19"/>
      <c r="D17" s="32"/>
      <c r="E17" s="33"/>
      <c r="F17" s="34"/>
      <c r="G17" s="35"/>
      <c r="H17" s="42"/>
      <c r="I17" s="47"/>
      <c r="J17" s="20"/>
      <c r="L17" s="55"/>
    </row>
    <row r="18" spans="1:12" ht="17.25" x14ac:dyDescent="0.3">
      <c r="A18" s="60" t="s">
        <v>47</v>
      </c>
      <c r="B18" s="18">
        <f>'Jacot chauffage SA'!L22</f>
        <v>40000</v>
      </c>
      <c r="C18" s="19"/>
      <c r="D18" s="32"/>
      <c r="E18" s="33"/>
      <c r="F18" s="34"/>
      <c r="G18" s="35"/>
      <c r="H18" s="42"/>
      <c r="I18" s="47"/>
      <c r="J18" s="20"/>
      <c r="L18" s="55"/>
    </row>
    <row r="19" spans="1:12" ht="17.25" x14ac:dyDescent="0.3">
      <c r="A19" s="60" t="s">
        <v>26</v>
      </c>
      <c r="B19" s="18">
        <f>'Jardin Passion Sàrl'!L23</f>
        <v>14708.75</v>
      </c>
      <c r="C19" s="19"/>
      <c r="D19" s="32"/>
      <c r="E19" s="33"/>
      <c r="F19" s="34"/>
      <c r="G19" s="35"/>
      <c r="H19" s="42"/>
      <c r="I19" s="47"/>
      <c r="J19" s="20"/>
    </row>
    <row r="20" spans="1:12" ht="17.25" x14ac:dyDescent="0.3">
      <c r="A20" s="60" t="s">
        <v>27</v>
      </c>
      <c r="B20" s="18" t="str">
        <f>'JB Garage'!L21</f>
        <v>3'450.90</v>
      </c>
      <c r="C20" s="19"/>
      <c r="D20" s="32"/>
      <c r="E20" s="33"/>
      <c r="F20" s="34"/>
      <c r="G20" s="35"/>
      <c r="H20" s="42"/>
      <c r="I20" s="47"/>
      <c r="J20" s="20"/>
    </row>
    <row r="21" spans="1:12" ht="17.25" x14ac:dyDescent="0.3">
      <c r="A21" s="60" t="s">
        <v>28</v>
      </c>
      <c r="B21" s="18" t="str">
        <f>'Jura Néon'!L18</f>
        <v>1'665.90</v>
      </c>
      <c r="C21" s="19"/>
      <c r="D21" s="32"/>
      <c r="E21" s="33"/>
      <c r="F21" s="34"/>
      <c r="G21" s="35"/>
      <c r="H21" s="42"/>
      <c r="I21" s="47"/>
      <c r="J21" s="20"/>
    </row>
    <row r="22" spans="1:12" ht="17.25" x14ac:dyDescent="0.3">
      <c r="A22" s="60" t="s">
        <v>29</v>
      </c>
      <c r="B22" s="18">
        <f>Kaufmann!L22</f>
        <v>751.55</v>
      </c>
      <c r="C22" s="19"/>
      <c r="D22" s="32"/>
      <c r="E22" s="33"/>
      <c r="F22" s="34"/>
      <c r="G22" s="35"/>
      <c r="H22" s="42"/>
      <c r="I22" s="47"/>
      <c r="J22" s="20"/>
    </row>
    <row r="23" spans="1:12" ht="17.25" x14ac:dyDescent="0.3">
      <c r="A23" s="59" t="s">
        <v>30</v>
      </c>
      <c r="B23" s="21">
        <f>'Marbrerie Mathez'!L17</f>
        <v>0</v>
      </c>
      <c r="C23" s="22"/>
      <c r="D23" s="32"/>
      <c r="E23" s="33"/>
      <c r="F23" s="34"/>
      <c r="G23" s="35"/>
      <c r="H23" s="42"/>
      <c r="I23" s="48"/>
      <c r="J23" s="23"/>
    </row>
    <row r="24" spans="1:12" ht="17.25" x14ac:dyDescent="0.3">
      <c r="A24" s="59" t="s">
        <v>31</v>
      </c>
      <c r="B24" s="18">
        <f>'Minerba SA'!L20</f>
        <v>6500</v>
      </c>
      <c r="C24" s="19"/>
      <c r="D24" s="32"/>
      <c r="E24" s="33"/>
      <c r="F24" s="34"/>
      <c r="G24" s="35"/>
      <c r="H24" s="42"/>
      <c r="I24" s="47"/>
      <c r="J24" s="20"/>
    </row>
    <row r="25" spans="1:12" ht="17.25" x14ac:dyDescent="0.3">
      <c r="A25" s="59" t="s">
        <v>32</v>
      </c>
      <c r="B25" s="18">
        <f>'Nogueira SA'!L17</f>
        <v>0</v>
      </c>
      <c r="C25" s="19"/>
      <c r="D25" s="32"/>
      <c r="E25" s="33"/>
      <c r="F25" s="34"/>
      <c r="G25" s="35"/>
      <c r="H25" s="42"/>
      <c r="I25" s="47"/>
      <c r="J25" s="20"/>
    </row>
    <row r="26" spans="1:12" ht="17.25" x14ac:dyDescent="0.3">
      <c r="A26" s="59" t="s">
        <v>48</v>
      </c>
      <c r="B26" s="18">
        <f>Nussbaum!L32</f>
        <v>1658.4000000000015</v>
      </c>
      <c r="C26" s="19"/>
      <c r="D26" s="32"/>
      <c r="E26" s="33"/>
      <c r="F26" s="34"/>
      <c r="G26" s="35"/>
      <c r="H26" s="42"/>
      <c r="I26" s="47"/>
      <c r="J26" s="20"/>
    </row>
    <row r="27" spans="1:12" ht="17.25" x14ac:dyDescent="0.3">
      <c r="A27" s="59" t="s">
        <v>33</v>
      </c>
      <c r="B27" s="18">
        <f>'Les artisans contemporains'!L17</f>
        <v>0</v>
      </c>
      <c r="C27" s="19"/>
      <c r="D27" s="32"/>
      <c r="E27" s="33"/>
      <c r="F27" s="34"/>
      <c r="G27" s="35"/>
      <c r="H27" s="42"/>
      <c r="I27" s="48"/>
      <c r="J27" s="23"/>
    </row>
    <row r="28" spans="1:12" ht="17.25" x14ac:dyDescent="0.3">
      <c r="A28" s="59" t="s">
        <v>34</v>
      </c>
      <c r="B28" s="18">
        <f>'Obrist &amp; Cie'!L17</f>
        <v>0</v>
      </c>
      <c r="C28" s="19"/>
      <c r="D28" s="32"/>
      <c r="E28" s="33"/>
      <c r="F28" s="34"/>
      <c r="G28" s="35"/>
      <c r="H28" s="42"/>
      <c r="I28" s="47"/>
      <c r="J28" s="20"/>
    </row>
    <row r="29" spans="1:12" ht="17.25" x14ac:dyDescent="0.3">
      <c r="A29" s="59" t="s">
        <v>35</v>
      </c>
      <c r="B29" s="18">
        <f>'Ortlieb &amp; Hirschy SA'!L17</f>
        <v>0</v>
      </c>
      <c r="C29" s="19"/>
      <c r="D29" s="32"/>
      <c r="E29" s="33"/>
      <c r="F29" s="34"/>
      <c r="G29" s="35"/>
      <c r="H29" s="42"/>
      <c r="I29" s="47"/>
      <c r="J29" s="20"/>
    </row>
    <row r="30" spans="1:12" ht="17.25" x14ac:dyDescent="0.3">
      <c r="A30" s="59" t="s">
        <v>36</v>
      </c>
      <c r="B30" s="18">
        <v>0</v>
      </c>
      <c r="C30" s="19"/>
      <c r="D30" s="32"/>
      <c r="E30" s="33"/>
      <c r="F30" s="34"/>
      <c r="G30" s="35"/>
      <c r="H30" s="42"/>
      <c r="I30" s="47"/>
      <c r="J30" s="20"/>
    </row>
    <row r="31" spans="1:12" ht="17.25" x14ac:dyDescent="0.3">
      <c r="A31" s="59" t="s">
        <v>37</v>
      </c>
      <c r="B31" s="18">
        <f>Perrucchini!L17</f>
        <v>0</v>
      </c>
      <c r="C31" s="19"/>
      <c r="D31" s="32"/>
      <c r="E31" s="33"/>
      <c r="F31" s="34"/>
      <c r="G31" s="35"/>
      <c r="H31" s="42"/>
      <c r="I31" s="47"/>
      <c r="J31" s="20"/>
    </row>
    <row r="32" spans="1:12" ht="17.25" x14ac:dyDescent="0.3">
      <c r="A32" s="59" t="s">
        <v>38</v>
      </c>
      <c r="B32" s="21" t="str">
        <f>Portabri!L20</f>
        <v>16'836.00</v>
      </c>
      <c r="C32" s="22"/>
      <c r="D32" s="32"/>
      <c r="E32" s="33"/>
      <c r="F32" s="34"/>
      <c r="G32" s="35"/>
      <c r="H32" s="42"/>
      <c r="I32" s="48"/>
      <c r="J32" s="23"/>
    </row>
    <row r="33" spans="1:10" ht="17.25" x14ac:dyDescent="0.3">
      <c r="A33" s="59" t="s">
        <v>39</v>
      </c>
      <c r="B33" s="18">
        <f>Quinca!L17</f>
        <v>0</v>
      </c>
      <c r="C33" s="19"/>
      <c r="D33" s="32"/>
      <c r="E33" s="33"/>
      <c r="F33" s="34"/>
      <c r="G33" s="35"/>
      <c r="H33" s="42"/>
      <c r="I33" s="47"/>
      <c r="J33" s="20"/>
    </row>
    <row r="34" spans="1:10" ht="17.25" x14ac:dyDescent="0.3">
      <c r="A34" s="59" t="s">
        <v>40</v>
      </c>
      <c r="B34" s="18">
        <f>'RFC Chauffage'!L17</f>
        <v>0</v>
      </c>
      <c r="C34" s="19"/>
      <c r="D34" s="32"/>
      <c r="E34" s="33"/>
      <c r="F34" s="34"/>
      <c r="G34" s="35"/>
      <c r="H34" s="42"/>
      <c r="I34" s="47"/>
      <c r="J34" s="20"/>
    </row>
    <row r="35" spans="1:10" ht="17.25" x14ac:dyDescent="0.3">
      <c r="A35" s="59" t="s">
        <v>41</v>
      </c>
      <c r="B35" s="18">
        <f>'Roland''s coolbright'!L17</f>
        <v>0</v>
      </c>
      <c r="C35" s="19"/>
      <c r="D35" s="32"/>
      <c r="E35" s="33"/>
      <c r="F35" s="34"/>
      <c r="G35" s="35"/>
      <c r="H35" s="42"/>
      <c r="I35" s="47"/>
      <c r="J35" s="20"/>
    </row>
    <row r="36" spans="1:10" ht="17.25" x14ac:dyDescent="0.3">
      <c r="A36" s="59" t="s">
        <v>42</v>
      </c>
      <c r="B36" s="18">
        <f>'S. Fachinetti'!L17</f>
        <v>0</v>
      </c>
      <c r="C36" s="19"/>
      <c r="D36" s="32"/>
      <c r="E36" s="33"/>
      <c r="F36" s="34"/>
      <c r="G36" s="35"/>
      <c r="H36" s="42"/>
      <c r="I36" s="47"/>
      <c r="J36" s="20"/>
    </row>
    <row r="37" spans="1:10" ht="17.25" x14ac:dyDescent="0.3">
      <c r="A37" s="59" t="s">
        <v>49</v>
      </c>
      <c r="B37" s="21" t="str">
        <f>'Sambiago Style'!L23</f>
        <v>37'000.50</v>
      </c>
      <c r="C37" s="22"/>
      <c r="D37" s="32"/>
      <c r="E37" s="33"/>
      <c r="F37" s="34"/>
      <c r="G37" s="35"/>
      <c r="H37" s="42"/>
      <c r="I37" s="48"/>
      <c r="J37" s="23"/>
    </row>
    <row r="38" spans="1:10" ht="17.25" x14ac:dyDescent="0.3">
      <c r="A38" s="59" t="s">
        <v>50</v>
      </c>
      <c r="B38" s="18">
        <f>'Sol&amp;Lit'!L17</f>
        <v>0</v>
      </c>
      <c r="C38" s="19"/>
      <c r="D38" s="32"/>
      <c r="E38" s="33"/>
      <c r="F38" s="34"/>
      <c r="G38" s="35"/>
      <c r="H38" s="42"/>
      <c r="I38" s="47"/>
      <c r="J38" s="20"/>
    </row>
    <row r="39" spans="1:10" ht="17.25" x14ac:dyDescent="0.3">
      <c r="A39" s="59" t="s">
        <v>43</v>
      </c>
      <c r="B39" s="18">
        <f>'Steiner SA'!L21</f>
        <v>48000.000000000015</v>
      </c>
      <c r="C39" s="19"/>
      <c r="D39" s="32"/>
      <c r="E39" s="33"/>
      <c r="F39" s="34"/>
      <c r="G39" s="35"/>
      <c r="H39" s="42"/>
      <c r="I39" s="47"/>
      <c r="J39" s="51"/>
    </row>
    <row r="40" spans="1:10" ht="17.25" x14ac:dyDescent="0.3">
      <c r="A40" s="59" t="s">
        <v>44</v>
      </c>
      <c r="B40" s="18">
        <f>'Therm Services'!L17</f>
        <v>0</v>
      </c>
      <c r="C40" s="19"/>
      <c r="D40" s="32"/>
      <c r="E40" s="33"/>
      <c r="F40" s="34"/>
      <c r="G40" s="35"/>
      <c r="H40" s="42"/>
      <c r="I40" s="47"/>
      <c r="J40" s="20"/>
    </row>
    <row r="41" spans="1:10" ht="17.25" x14ac:dyDescent="0.3">
      <c r="A41" s="59" t="s">
        <v>45</v>
      </c>
      <c r="B41" s="18">
        <f>'Vitrerie Bel-Air'!L17</f>
        <v>0</v>
      </c>
      <c r="C41" s="19"/>
      <c r="D41" s="32"/>
      <c r="E41" s="33"/>
      <c r="F41" s="34"/>
      <c r="G41" s="35"/>
      <c r="H41" s="42"/>
      <c r="I41" s="47"/>
      <c r="J41" s="20"/>
    </row>
    <row r="42" spans="1:10" ht="18" thickBot="1" x14ac:dyDescent="0.35">
      <c r="A42" s="57"/>
      <c r="B42" s="25"/>
      <c r="C42" s="26"/>
      <c r="D42" s="36"/>
      <c r="E42" s="37"/>
      <c r="F42" s="38"/>
      <c r="G42" s="39"/>
      <c r="H42" s="43"/>
      <c r="I42" s="50"/>
      <c r="J42" s="27"/>
    </row>
    <row r="43" spans="1:10" ht="15.75" customHeight="1" thickBot="1" x14ac:dyDescent="0.3">
      <c r="F43" s="52" t="s">
        <v>14</v>
      </c>
      <c r="G43" s="53">
        <f>SUM(G6:G42)</f>
        <v>0</v>
      </c>
    </row>
    <row r="44" spans="1:10" ht="13.5" thickBot="1" x14ac:dyDescent="0.25"/>
    <row r="45" spans="1:10" ht="39.75" customHeight="1" thickBot="1" x14ac:dyDescent="0.25">
      <c r="A45" s="54"/>
      <c r="B45" s="177" t="s">
        <v>13</v>
      </c>
      <c r="C45" s="178"/>
      <c r="D45" s="178"/>
      <c r="E45" s="178"/>
      <c r="F45" s="178"/>
      <c r="G45" s="178"/>
      <c r="H45" s="178"/>
      <c r="I45" s="178"/>
      <c r="J45" s="179"/>
    </row>
  </sheetData>
  <mergeCells count="3">
    <mergeCell ref="D2:E2"/>
    <mergeCell ref="D3:E3"/>
    <mergeCell ref="B45:J45"/>
  </mergeCells>
  <phoneticPr fontId="0" type="noConversion"/>
  <printOptions horizontalCentered="1"/>
  <pageMargins left="0.17" right="0.17" top="0.59055118110236227" bottom="0.78740157480314965" header="0.31496062992125984" footer="0.51181102362204722"/>
  <pageSetup paperSize="9" scale="92" fitToWidth="0" orientation="portrait" r:id="rId1"/>
  <headerFooter alignWithMargins="0">
    <oddHeader>&amp;C&amp;"Arial,Gras"Décompte sur chiffre d'affaires</oddHeader>
    <oddFooter xml:space="preserve">&amp;RLa Chaux-de-Fonds, le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18"/>
  <sheetViews>
    <sheetView zoomScaleNormal="100" workbookViewId="0">
      <selection activeCell="A1000" sqref="A1000"/>
    </sheetView>
  </sheetViews>
  <sheetFormatPr baseColWidth="10" defaultRowHeight="14.25" x14ac:dyDescent="0.2"/>
  <cols>
    <col min="1" max="1" width="10.5703125" style="61" customWidth="1"/>
    <col min="2" max="2" width="7.42578125" style="61" customWidth="1"/>
    <col min="3" max="3" width="3.85546875" style="61" customWidth="1"/>
    <col min="4" max="4" width="5.85546875" style="61" customWidth="1"/>
    <col min="5" max="6" width="10.5703125" style="61" customWidth="1"/>
    <col min="7" max="7" width="12.7109375" style="61" customWidth="1"/>
    <col min="8" max="8" width="0.85546875" style="61" customWidth="1"/>
    <col min="9" max="9" width="7" style="61" customWidth="1"/>
    <col min="10" max="10" width="14.28515625" style="61" customWidth="1"/>
    <col min="11" max="11" width="11.140625" style="61" customWidth="1"/>
    <col min="12" max="12" width="3.85546875" style="61" customWidth="1"/>
    <col min="13" max="13" width="10.140625" style="61" customWidth="1"/>
    <col min="14" max="14" width="4.85546875" style="61" customWidth="1"/>
    <col min="15" max="15" width="11.42578125" style="61"/>
    <col min="16" max="16" width="10.140625" style="77" bestFit="1" customWidth="1"/>
    <col min="17" max="17" width="12.85546875" style="77" bestFit="1" customWidth="1"/>
    <col min="18" max="18" width="24" style="77" bestFit="1" customWidth="1"/>
    <col min="19" max="19" width="11.5703125" style="77" bestFit="1" customWidth="1"/>
    <col min="20" max="20" width="15.7109375" style="77" bestFit="1" customWidth="1"/>
    <col min="21" max="21" width="8.85546875" style="77" bestFit="1" customWidth="1"/>
    <col min="22" max="22" width="9.85546875" style="77" bestFit="1" customWidth="1"/>
    <col min="23" max="23" width="21.85546875" style="77" bestFit="1" customWidth="1"/>
    <col min="24" max="24" width="17.42578125" style="77" bestFit="1" customWidth="1"/>
    <col min="25" max="25" width="28.42578125" style="77" bestFit="1" customWidth="1"/>
    <col min="26" max="16384" width="11.42578125" style="61"/>
  </cols>
  <sheetData>
    <row r="1" spans="2:25" ht="51" customHeight="1" x14ac:dyDescent="0.2"/>
    <row r="2" spans="2:25" ht="13.35" customHeight="1" x14ac:dyDescent="0.2">
      <c r="B2" s="180" t="s">
        <v>52</v>
      </c>
      <c r="C2" s="181"/>
      <c r="D2" s="181"/>
      <c r="E2" s="181"/>
      <c r="F2" s="181"/>
      <c r="G2" s="181"/>
      <c r="I2" s="182" t="s">
        <v>53</v>
      </c>
      <c r="J2" s="181"/>
      <c r="K2" s="181"/>
      <c r="L2" s="181"/>
      <c r="M2" s="181"/>
      <c r="N2" s="181"/>
    </row>
    <row r="3" spans="2:25" ht="0.95" customHeight="1" x14ac:dyDescent="0.2">
      <c r="B3" s="181"/>
      <c r="C3" s="181"/>
      <c r="D3" s="181"/>
      <c r="E3" s="181"/>
      <c r="F3" s="181"/>
      <c r="G3" s="181"/>
    </row>
    <row r="4" spans="2:25" ht="7.9" customHeight="1" x14ac:dyDescent="0.2"/>
    <row r="5" spans="2:25" ht="5.0999999999999996" customHeight="1" x14ac:dyDescent="0.2"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</row>
    <row r="6" spans="2:25" ht="13.35" customHeight="1" x14ac:dyDescent="0.2">
      <c r="B6" s="183" t="s">
        <v>54</v>
      </c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</row>
    <row r="7" spans="2:25" ht="20.65" customHeight="1" x14ac:dyDescent="0.2"/>
    <row r="8" spans="2:25" ht="21.4" customHeight="1" x14ac:dyDescent="0.2">
      <c r="B8" s="184" t="s">
        <v>625</v>
      </c>
      <c r="C8" s="185"/>
      <c r="D8" s="185"/>
      <c r="E8" s="185"/>
      <c r="F8" s="184" t="s">
        <v>626</v>
      </c>
      <c r="G8" s="185"/>
      <c r="H8" s="185"/>
      <c r="I8" s="185"/>
      <c r="J8" s="63" t="s">
        <v>57</v>
      </c>
      <c r="K8" s="63" t="s">
        <v>58</v>
      </c>
      <c r="L8" s="186" t="s">
        <v>59</v>
      </c>
      <c r="M8" s="185"/>
      <c r="N8" s="64" t="s">
        <v>60</v>
      </c>
    </row>
    <row r="9" spans="2:25" ht="3.4" customHeight="1" x14ac:dyDescent="0.2"/>
    <row r="10" spans="2:25" ht="16.350000000000001" customHeight="1" x14ac:dyDescent="0.2">
      <c r="B10" s="65" t="s">
        <v>61</v>
      </c>
      <c r="C10" s="187" t="s">
        <v>62</v>
      </c>
      <c r="D10" s="188"/>
      <c r="E10" s="66" t="s">
        <v>63</v>
      </c>
      <c r="F10" s="66" t="s">
        <v>64</v>
      </c>
      <c r="G10" s="67"/>
      <c r="H10" s="67"/>
      <c r="I10" s="67"/>
      <c r="J10" s="68" t="s">
        <v>65</v>
      </c>
      <c r="K10" s="189" t="s">
        <v>66</v>
      </c>
      <c r="L10" s="188"/>
      <c r="M10" s="189" t="s">
        <v>73</v>
      </c>
      <c r="N10" s="190"/>
      <c r="P10" s="78" t="s">
        <v>74</v>
      </c>
      <c r="Q10" s="79" t="s">
        <v>75</v>
      </c>
      <c r="R10" s="79" t="s">
        <v>76</v>
      </c>
      <c r="S10" s="79" t="s">
        <v>77</v>
      </c>
      <c r="T10" s="79" t="s">
        <v>78</v>
      </c>
      <c r="U10" s="80" t="s">
        <v>1</v>
      </c>
      <c r="V10" s="79" t="s">
        <v>79</v>
      </c>
      <c r="W10" s="81" t="s">
        <v>80</v>
      </c>
      <c r="X10" s="78" t="s">
        <v>81</v>
      </c>
      <c r="Y10" s="78" t="s">
        <v>82</v>
      </c>
    </row>
    <row r="11" spans="2:25" ht="16.350000000000001" customHeight="1" x14ac:dyDescent="0.2">
      <c r="B11" s="70" t="s">
        <v>68</v>
      </c>
      <c r="C11" s="191" t="s">
        <v>68</v>
      </c>
      <c r="D11" s="192"/>
      <c r="E11" s="71" t="s">
        <v>68</v>
      </c>
      <c r="F11" s="193" t="s">
        <v>69</v>
      </c>
      <c r="G11" s="194"/>
      <c r="H11" s="194"/>
      <c r="I11" s="194"/>
      <c r="J11" s="76" t="s">
        <v>67</v>
      </c>
      <c r="K11" s="195" t="s">
        <v>67</v>
      </c>
      <c r="L11" s="196"/>
      <c r="M11" s="197"/>
      <c r="N11" s="198"/>
    </row>
    <row r="13" spans="2:25" ht="15" x14ac:dyDescent="0.25">
      <c r="J13" s="73" t="s">
        <v>70</v>
      </c>
      <c r="K13" s="73"/>
      <c r="L13" s="73">
        <v>0</v>
      </c>
      <c r="M13" s="73"/>
    </row>
    <row r="14" spans="2:25" ht="15" x14ac:dyDescent="0.25">
      <c r="J14" s="73"/>
      <c r="K14" s="73"/>
      <c r="L14" s="73"/>
      <c r="M14" s="73"/>
    </row>
    <row r="15" spans="2:25" ht="15" x14ac:dyDescent="0.25">
      <c r="J15" s="75" t="s">
        <v>71</v>
      </c>
      <c r="K15" s="75"/>
      <c r="L15" s="75"/>
      <c r="M15" s="75"/>
    </row>
    <row r="16" spans="2:25" ht="15" x14ac:dyDescent="0.25">
      <c r="J16" s="73"/>
      <c r="K16" s="73"/>
      <c r="L16" s="73"/>
      <c r="M16" s="73"/>
    </row>
    <row r="17" spans="10:13" ht="15.75" thickBot="1" x14ac:dyDescent="0.3">
      <c r="J17" s="74" t="s">
        <v>72</v>
      </c>
      <c r="K17" s="74"/>
      <c r="L17" s="74">
        <v>0</v>
      </c>
      <c r="M17" s="74"/>
    </row>
    <row r="18" spans="10:13" ht="15" thickTop="1" x14ac:dyDescent="0.2"/>
  </sheetData>
  <mergeCells count="13">
    <mergeCell ref="C10:D10"/>
    <mergeCell ref="K10:L10"/>
    <mergeCell ref="M10:N10"/>
    <mergeCell ref="C11:D11"/>
    <mergeCell ref="F11:I11"/>
    <mergeCell ref="K11:L11"/>
    <mergeCell ref="M11:N11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18"/>
  <sheetViews>
    <sheetView zoomScaleNormal="100" workbookViewId="0">
      <selection activeCell="F33" sqref="F33"/>
    </sheetView>
  </sheetViews>
  <sheetFormatPr baseColWidth="10" defaultRowHeight="14.25" x14ac:dyDescent="0.2"/>
  <cols>
    <col min="1" max="1" width="10.5703125" style="61" customWidth="1"/>
    <col min="2" max="2" width="7.42578125" style="61" customWidth="1"/>
    <col min="3" max="3" width="3.85546875" style="61" customWidth="1"/>
    <col min="4" max="4" width="5.85546875" style="61" customWidth="1"/>
    <col min="5" max="6" width="10.5703125" style="61" customWidth="1"/>
    <col min="7" max="7" width="12.7109375" style="61" customWidth="1"/>
    <col min="8" max="8" width="0.85546875" style="61" customWidth="1"/>
    <col min="9" max="9" width="7" style="61" customWidth="1"/>
    <col min="10" max="10" width="14.28515625" style="61" customWidth="1"/>
    <col min="11" max="11" width="11.140625" style="61" customWidth="1"/>
    <col min="12" max="12" width="3.85546875" style="61" customWidth="1"/>
    <col min="13" max="13" width="10.140625" style="61" customWidth="1"/>
    <col min="14" max="14" width="4.85546875" style="61" customWidth="1"/>
    <col min="15" max="15" width="11.42578125" style="61"/>
    <col min="16" max="16" width="10.140625" style="77" bestFit="1" customWidth="1"/>
    <col min="17" max="17" width="12.85546875" style="77" bestFit="1" customWidth="1"/>
    <col min="18" max="18" width="24" style="77" bestFit="1" customWidth="1"/>
    <col min="19" max="19" width="11.5703125" style="77" bestFit="1" customWidth="1"/>
    <col min="20" max="20" width="15.7109375" style="77" bestFit="1" customWidth="1"/>
    <col min="21" max="21" width="8.85546875" style="77" bestFit="1" customWidth="1"/>
    <col min="22" max="22" width="9.85546875" style="77" bestFit="1" customWidth="1"/>
    <col min="23" max="23" width="21.85546875" style="77" bestFit="1" customWidth="1"/>
    <col min="24" max="24" width="17.42578125" style="77" bestFit="1" customWidth="1"/>
    <col min="25" max="25" width="28.42578125" style="77" bestFit="1" customWidth="1"/>
    <col min="26" max="16384" width="11.42578125" style="61"/>
  </cols>
  <sheetData>
    <row r="1" spans="2:25" ht="51" customHeight="1" x14ac:dyDescent="0.2"/>
    <row r="2" spans="2:25" ht="13.35" customHeight="1" x14ac:dyDescent="0.2">
      <c r="B2" s="180" t="s">
        <v>52</v>
      </c>
      <c r="C2" s="181"/>
      <c r="D2" s="181"/>
      <c r="E2" s="181"/>
      <c r="F2" s="181"/>
      <c r="G2" s="181"/>
      <c r="I2" s="182" t="s">
        <v>53</v>
      </c>
      <c r="J2" s="181"/>
      <c r="K2" s="181"/>
      <c r="L2" s="181"/>
      <c r="M2" s="181"/>
      <c r="N2" s="181"/>
    </row>
    <row r="3" spans="2:25" ht="0.95" customHeight="1" x14ac:dyDescent="0.2">
      <c r="B3" s="181"/>
      <c r="C3" s="181"/>
      <c r="D3" s="181"/>
      <c r="E3" s="181"/>
      <c r="F3" s="181"/>
      <c r="G3" s="181"/>
    </row>
    <row r="4" spans="2:25" ht="7.9" customHeight="1" x14ac:dyDescent="0.2"/>
    <row r="5" spans="2:25" ht="5.0999999999999996" customHeight="1" x14ac:dyDescent="0.2"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</row>
    <row r="6" spans="2:25" ht="13.35" customHeight="1" x14ac:dyDescent="0.2">
      <c r="B6" s="183" t="s">
        <v>54</v>
      </c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</row>
    <row r="7" spans="2:25" ht="20.65" customHeight="1" x14ac:dyDescent="0.2"/>
    <row r="8" spans="2:25" ht="21.4" customHeight="1" x14ac:dyDescent="0.2">
      <c r="B8" s="184" t="s">
        <v>623</v>
      </c>
      <c r="C8" s="185"/>
      <c r="D8" s="185"/>
      <c r="E8" s="185"/>
      <c r="F8" s="184" t="s">
        <v>624</v>
      </c>
      <c r="G8" s="185"/>
      <c r="H8" s="185"/>
      <c r="I8" s="185"/>
      <c r="J8" s="63" t="s">
        <v>57</v>
      </c>
      <c r="K8" s="63" t="s">
        <v>58</v>
      </c>
      <c r="L8" s="186" t="s">
        <v>59</v>
      </c>
      <c r="M8" s="185"/>
      <c r="N8" s="64" t="s">
        <v>60</v>
      </c>
    </row>
    <row r="9" spans="2:25" ht="3.4" customHeight="1" x14ac:dyDescent="0.2"/>
    <row r="10" spans="2:25" ht="16.350000000000001" customHeight="1" x14ac:dyDescent="0.2">
      <c r="B10" s="65" t="s">
        <v>61</v>
      </c>
      <c r="C10" s="187" t="s">
        <v>62</v>
      </c>
      <c r="D10" s="188"/>
      <c r="E10" s="66" t="s">
        <v>63</v>
      </c>
      <c r="F10" s="66" t="s">
        <v>64</v>
      </c>
      <c r="G10" s="67"/>
      <c r="H10" s="67"/>
      <c r="I10" s="67"/>
      <c r="J10" s="68" t="s">
        <v>65</v>
      </c>
      <c r="K10" s="189" t="s">
        <v>66</v>
      </c>
      <c r="L10" s="188"/>
      <c r="M10" s="189" t="s">
        <v>73</v>
      </c>
      <c r="N10" s="190"/>
      <c r="P10" s="78" t="s">
        <v>74</v>
      </c>
      <c r="Q10" s="79" t="s">
        <v>75</v>
      </c>
      <c r="R10" s="79" t="s">
        <v>76</v>
      </c>
      <c r="S10" s="79" t="s">
        <v>77</v>
      </c>
      <c r="T10" s="79" t="s">
        <v>78</v>
      </c>
      <c r="U10" s="80" t="s">
        <v>1</v>
      </c>
      <c r="V10" s="79" t="s">
        <v>79</v>
      </c>
      <c r="W10" s="81" t="s">
        <v>80</v>
      </c>
      <c r="X10" s="78" t="s">
        <v>81</v>
      </c>
      <c r="Y10" s="78" t="s">
        <v>82</v>
      </c>
    </row>
    <row r="11" spans="2:25" ht="16.350000000000001" customHeight="1" x14ac:dyDescent="0.2">
      <c r="B11" s="70" t="s">
        <v>68</v>
      </c>
      <c r="C11" s="191" t="s">
        <v>68</v>
      </c>
      <c r="D11" s="192"/>
      <c r="E11" s="71" t="s">
        <v>68</v>
      </c>
      <c r="F11" s="193" t="s">
        <v>69</v>
      </c>
      <c r="G11" s="194"/>
      <c r="H11" s="194"/>
      <c r="I11" s="194"/>
      <c r="J11" s="76">
        <v>0</v>
      </c>
      <c r="K11" s="195" t="s">
        <v>67</v>
      </c>
      <c r="L11" s="196"/>
      <c r="M11" s="197"/>
      <c r="N11" s="198"/>
    </row>
    <row r="13" spans="2:25" ht="15" x14ac:dyDescent="0.25">
      <c r="J13" s="73" t="s">
        <v>70</v>
      </c>
      <c r="K13" s="73"/>
      <c r="L13" s="73">
        <v>0</v>
      </c>
      <c r="M13" s="73"/>
    </row>
    <row r="14" spans="2:25" ht="15" x14ac:dyDescent="0.25">
      <c r="J14" s="73"/>
      <c r="K14" s="73"/>
      <c r="L14" s="73"/>
      <c r="M14" s="73"/>
    </row>
    <row r="15" spans="2:25" ht="15" x14ac:dyDescent="0.25">
      <c r="J15" s="75" t="s">
        <v>71</v>
      </c>
      <c r="K15" s="75"/>
      <c r="L15" s="75"/>
      <c r="M15" s="75"/>
    </row>
    <row r="16" spans="2:25" ht="15" x14ac:dyDescent="0.25">
      <c r="J16" s="73"/>
      <c r="K16" s="73"/>
      <c r="L16" s="73"/>
      <c r="M16" s="73"/>
    </row>
    <row r="17" spans="10:13" ht="15.75" thickBot="1" x14ac:dyDescent="0.3">
      <c r="J17" s="74" t="s">
        <v>72</v>
      </c>
      <c r="K17" s="74"/>
      <c r="L17" s="74">
        <v>0</v>
      </c>
      <c r="M17" s="74"/>
    </row>
    <row r="18" spans="10:13" ht="15" thickTop="1" x14ac:dyDescent="0.2"/>
  </sheetData>
  <mergeCells count="13">
    <mergeCell ref="C10:D10"/>
    <mergeCell ref="K10:L10"/>
    <mergeCell ref="M10:N10"/>
    <mergeCell ref="C11:D11"/>
    <mergeCell ref="F11:I11"/>
    <mergeCell ref="K11:L11"/>
    <mergeCell ref="M11:N11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18"/>
  <sheetViews>
    <sheetView zoomScaleNormal="100" workbookViewId="0">
      <selection activeCell="J33" sqref="J33"/>
    </sheetView>
  </sheetViews>
  <sheetFormatPr baseColWidth="10" defaultRowHeight="14.25" x14ac:dyDescent="0.2"/>
  <cols>
    <col min="1" max="1" width="10.5703125" style="61" customWidth="1"/>
    <col min="2" max="2" width="7.42578125" style="61" customWidth="1"/>
    <col min="3" max="3" width="3.85546875" style="61" customWidth="1"/>
    <col min="4" max="4" width="5.85546875" style="61" customWidth="1"/>
    <col min="5" max="6" width="10.5703125" style="61" customWidth="1"/>
    <col min="7" max="7" width="12.7109375" style="61" customWidth="1"/>
    <col min="8" max="8" width="0.85546875" style="61" customWidth="1"/>
    <col min="9" max="9" width="7" style="61" customWidth="1"/>
    <col min="10" max="10" width="14.28515625" style="61" customWidth="1"/>
    <col min="11" max="11" width="11.140625" style="61" customWidth="1"/>
    <col min="12" max="12" width="3.85546875" style="61" customWidth="1"/>
    <col min="13" max="13" width="10.140625" style="61" customWidth="1"/>
    <col min="14" max="14" width="4.85546875" style="61" customWidth="1"/>
    <col min="15" max="15" width="11.42578125" style="61"/>
    <col min="16" max="16" width="10.140625" style="77" bestFit="1" customWidth="1"/>
    <col min="17" max="17" width="12.85546875" style="77" bestFit="1" customWidth="1"/>
    <col min="18" max="18" width="24" style="77" bestFit="1" customWidth="1"/>
    <col min="19" max="19" width="11.5703125" style="77" bestFit="1" customWidth="1"/>
    <col min="20" max="20" width="15.7109375" style="77" bestFit="1" customWidth="1"/>
    <col min="21" max="21" width="8.85546875" style="77" bestFit="1" customWidth="1"/>
    <col min="22" max="22" width="9.85546875" style="77" bestFit="1" customWidth="1"/>
    <col min="23" max="23" width="21.85546875" style="77" bestFit="1" customWidth="1"/>
    <col min="24" max="24" width="17.42578125" style="77" bestFit="1" customWidth="1"/>
    <col min="25" max="25" width="28.42578125" style="77" bestFit="1" customWidth="1"/>
    <col min="26" max="16384" width="11.42578125" style="61"/>
  </cols>
  <sheetData>
    <row r="1" spans="2:25" ht="51" customHeight="1" x14ac:dyDescent="0.2"/>
    <row r="2" spans="2:25" ht="13.35" customHeight="1" x14ac:dyDescent="0.2">
      <c r="B2" s="180" t="s">
        <v>52</v>
      </c>
      <c r="C2" s="181"/>
      <c r="D2" s="181"/>
      <c r="E2" s="181"/>
      <c r="F2" s="181"/>
      <c r="G2" s="181"/>
      <c r="I2" s="182" t="s">
        <v>53</v>
      </c>
      <c r="J2" s="181"/>
      <c r="K2" s="181"/>
      <c r="L2" s="181"/>
      <c r="M2" s="181"/>
      <c r="N2" s="181"/>
    </row>
    <row r="3" spans="2:25" ht="0.95" customHeight="1" x14ac:dyDescent="0.2">
      <c r="B3" s="181"/>
      <c r="C3" s="181"/>
      <c r="D3" s="181"/>
      <c r="E3" s="181"/>
      <c r="F3" s="181"/>
      <c r="G3" s="181"/>
    </row>
    <row r="4" spans="2:25" ht="7.9" customHeight="1" x14ac:dyDescent="0.2"/>
    <row r="5" spans="2:25" ht="5.0999999999999996" customHeight="1" x14ac:dyDescent="0.2"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</row>
    <row r="6" spans="2:25" ht="13.35" customHeight="1" x14ac:dyDescent="0.2">
      <c r="B6" s="183" t="s">
        <v>54</v>
      </c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</row>
    <row r="7" spans="2:25" ht="20.65" customHeight="1" x14ac:dyDescent="0.2"/>
    <row r="8" spans="2:25" ht="21.4" customHeight="1" x14ac:dyDescent="0.2">
      <c r="B8" s="184" t="s">
        <v>621</v>
      </c>
      <c r="C8" s="185"/>
      <c r="D8" s="185"/>
      <c r="E8" s="185"/>
      <c r="F8" s="184" t="s">
        <v>622</v>
      </c>
      <c r="G8" s="185"/>
      <c r="H8" s="185"/>
      <c r="I8" s="185"/>
      <c r="J8" s="63" t="s">
        <v>57</v>
      </c>
      <c r="K8" s="63" t="s">
        <v>58</v>
      </c>
      <c r="L8" s="186" t="s">
        <v>59</v>
      </c>
      <c r="M8" s="185"/>
      <c r="N8" s="64" t="s">
        <v>60</v>
      </c>
    </row>
    <row r="9" spans="2:25" ht="3.4" customHeight="1" x14ac:dyDescent="0.2"/>
    <row r="10" spans="2:25" ht="16.350000000000001" customHeight="1" x14ac:dyDescent="0.2">
      <c r="B10" s="65" t="s">
        <v>61</v>
      </c>
      <c r="C10" s="187" t="s">
        <v>62</v>
      </c>
      <c r="D10" s="188"/>
      <c r="E10" s="66" t="s">
        <v>63</v>
      </c>
      <c r="F10" s="66" t="s">
        <v>64</v>
      </c>
      <c r="G10" s="67"/>
      <c r="H10" s="67"/>
      <c r="I10" s="67"/>
      <c r="J10" s="68" t="s">
        <v>65</v>
      </c>
      <c r="K10" s="189" t="s">
        <v>66</v>
      </c>
      <c r="L10" s="188"/>
      <c r="M10" s="189" t="s">
        <v>73</v>
      </c>
      <c r="N10" s="190"/>
      <c r="P10" s="78" t="s">
        <v>74</v>
      </c>
      <c r="Q10" s="79" t="s">
        <v>75</v>
      </c>
      <c r="R10" s="79" t="s">
        <v>76</v>
      </c>
      <c r="S10" s="79" t="s">
        <v>77</v>
      </c>
      <c r="T10" s="79" t="s">
        <v>78</v>
      </c>
      <c r="U10" s="80" t="s">
        <v>1</v>
      </c>
      <c r="V10" s="79" t="s">
        <v>79</v>
      </c>
      <c r="W10" s="81" t="s">
        <v>80</v>
      </c>
      <c r="X10" s="78" t="s">
        <v>81</v>
      </c>
      <c r="Y10" s="78" t="s">
        <v>82</v>
      </c>
    </row>
    <row r="11" spans="2:25" ht="16.350000000000001" customHeight="1" x14ac:dyDescent="0.2">
      <c r="B11" s="70" t="s">
        <v>68</v>
      </c>
      <c r="C11" s="191" t="s">
        <v>68</v>
      </c>
      <c r="D11" s="192"/>
      <c r="E11" s="71" t="s">
        <v>68</v>
      </c>
      <c r="F11" s="193" t="s">
        <v>69</v>
      </c>
      <c r="G11" s="194"/>
      <c r="H11" s="194"/>
      <c r="I11" s="194"/>
      <c r="J11" s="76">
        <v>0</v>
      </c>
      <c r="K11" s="195" t="s">
        <v>67</v>
      </c>
      <c r="L11" s="196"/>
      <c r="M11" s="197"/>
      <c r="N11" s="198"/>
    </row>
    <row r="13" spans="2:25" ht="15" x14ac:dyDescent="0.25">
      <c r="J13" s="73" t="s">
        <v>70</v>
      </c>
      <c r="K13" s="73"/>
      <c r="L13" s="73">
        <v>0</v>
      </c>
      <c r="M13" s="73"/>
    </row>
    <row r="14" spans="2:25" ht="15" x14ac:dyDescent="0.25">
      <c r="J14" s="73"/>
      <c r="K14" s="73"/>
      <c r="L14" s="73"/>
      <c r="M14" s="73"/>
    </row>
    <row r="15" spans="2:25" ht="15" x14ac:dyDescent="0.25">
      <c r="J15" s="75" t="s">
        <v>71</v>
      </c>
      <c r="K15" s="75"/>
      <c r="L15" s="75"/>
      <c r="M15" s="75"/>
    </row>
    <row r="16" spans="2:25" ht="15" x14ac:dyDescent="0.25">
      <c r="J16" s="73"/>
      <c r="K16" s="73"/>
      <c r="L16" s="73"/>
      <c r="M16" s="73"/>
    </row>
    <row r="17" spans="10:13" ht="15.75" thickBot="1" x14ac:dyDescent="0.3">
      <c r="J17" s="74" t="s">
        <v>72</v>
      </c>
      <c r="K17" s="74"/>
      <c r="L17" s="74">
        <v>0</v>
      </c>
      <c r="M17" s="74"/>
    </row>
    <row r="18" spans="10:13" ht="15" thickTop="1" x14ac:dyDescent="0.2"/>
  </sheetData>
  <mergeCells count="13">
    <mergeCell ref="C10:D10"/>
    <mergeCell ref="K10:L10"/>
    <mergeCell ref="M10:N10"/>
    <mergeCell ref="C11:D11"/>
    <mergeCell ref="F11:I11"/>
    <mergeCell ref="K11:L11"/>
    <mergeCell ref="M11:N11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AA24"/>
  <sheetViews>
    <sheetView topLeftCell="A4" zoomScaleNormal="100" workbookViewId="0">
      <selection activeCell="L20" sqref="L20"/>
    </sheetView>
  </sheetViews>
  <sheetFormatPr baseColWidth="10" defaultRowHeight="14.25" x14ac:dyDescent="0.2"/>
  <cols>
    <col min="1" max="1" width="10.5703125" style="61" customWidth="1"/>
    <col min="2" max="2" width="7.42578125" style="61" customWidth="1"/>
    <col min="3" max="3" width="3.85546875" style="61" customWidth="1"/>
    <col min="4" max="4" width="5.85546875" style="61" customWidth="1"/>
    <col min="5" max="6" width="10.5703125" style="61" customWidth="1"/>
    <col min="7" max="7" width="12.7109375" style="61" customWidth="1"/>
    <col min="8" max="8" width="0.85546875" style="61" customWidth="1"/>
    <col min="9" max="9" width="7" style="61" customWidth="1"/>
    <col min="10" max="10" width="14.28515625" style="61" customWidth="1"/>
    <col min="11" max="11" width="11.140625" style="61" customWidth="1"/>
    <col min="12" max="12" width="3.85546875" style="61" customWidth="1"/>
    <col min="13" max="13" width="10.140625" style="61" customWidth="1"/>
    <col min="14" max="14" width="4.85546875" style="61" customWidth="1"/>
    <col min="15" max="15" width="11.42578125" style="61"/>
    <col min="16" max="16" width="16.85546875" style="77" bestFit="1" customWidth="1"/>
    <col min="17" max="17" width="12.85546875" style="77" bestFit="1" customWidth="1"/>
    <col min="18" max="18" width="29.85546875" style="77" bestFit="1" customWidth="1"/>
    <col min="19" max="19" width="16.5703125" style="77" bestFit="1" customWidth="1"/>
    <col min="20" max="20" width="15.7109375" style="77" bestFit="1" customWidth="1"/>
    <col min="21" max="21" width="14.7109375" style="77" bestFit="1" customWidth="1"/>
    <col min="22" max="22" width="9.85546875" style="77" bestFit="1" customWidth="1"/>
    <col min="23" max="23" width="21.85546875" style="77" bestFit="1" customWidth="1"/>
    <col min="24" max="24" width="17.42578125" style="77" bestFit="1" customWidth="1"/>
    <col min="25" max="25" width="28.42578125" style="77" bestFit="1" customWidth="1"/>
    <col min="26" max="16384" width="11.42578125" style="61"/>
  </cols>
  <sheetData>
    <row r="1" spans="2:703" ht="51" customHeight="1" x14ac:dyDescent="0.2"/>
    <row r="2" spans="2:703" ht="13.35" customHeight="1" x14ac:dyDescent="0.2">
      <c r="B2" s="180" t="s">
        <v>52</v>
      </c>
      <c r="C2" s="181"/>
      <c r="D2" s="181"/>
      <c r="E2" s="181"/>
      <c r="F2" s="181"/>
      <c r="G2" s="181"/>
      <c r="I2" s="182" t="s">
        <v>53</v>
      </c>
      <c r="J2" s="181"/>
      <c r="K2" s="181"/>
      <c r="L2" s="181"/>
      <c r="M2" s="181"/>
      <c r="N2" s="181"/>
    </row>
    <row r="3" spans="2:703" ht="0.95" customHeight="1" x14ac:dyDescent="0.2">
      <c r="B3" s="181"/>
      <c r="C3" s="181"/>
      <c r="D3" s="181"/>
      <c r="E3" s="181"/>
      <c r="F3" s="181"/>
      <c r="G3" s="181"/>
    </row>
    <row r="4" spans="2:703" ht="7.9" customHeight="1" x14ac:dyDescent="0.2"/>
    <row r="5" spans="2:703" ht="5.0999999999999996" customHeight="1" x14ac:dyDescent="0.2"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</row>
    <row r="6" spans="2:703" ht="13.35" customHeight="1" x14ac:dyDescent="0.2">
      <c r="B6" s="183" t="s">
        <v>54</v>
      </c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</row>
    <row r="7" spans="2:703" ht="20.65" customHeight="1" x14ac:dyDescent="0.2"/>
    <row r="8" spans="2:703" ht="21.4" customHeight="1" x14ac:dyDescent="0.2">
      <c r="B8" s="184" t="s">
        <v>607</v>
      </c>
      <c r="C8" s="185"/>
      <c r="D8" s="185"/>
      <c r="E8" s="185"/>
      <c r="F8" s="184" t="s">
        <v>608</v>
      </c>
      <c r="G8" s="185"/>
      <c r="H8" s="185"/>
      <c r="I8" s="185"/>
      <c r="J8" s="63" t="s">
        <v>57</v>
      </c>
      <c r="K8" s="63" t="s">
        <v>58</v>
      </c>
      <c r="L8" s="186" t="s">
        <v>59</v>
      </c>
      <c r="M8" s="185"/>
      <c r="N8" s="64" t="s">
        <v>60</v>
      </c>
    </row>
    <row r="9" spans="2:703" ht="3.4" customHeight="1" x14ac:dyDescent="0.2"/>
    <row r="10" spans="2:703" ht="16.350000000000001" customHeight="1" x14ac:dyDescent="0.2">
      <c r="B10" s="65" t="s">
        <v>61</v>
      </c>
      <c r="C10" s="187" t="s">
        <v>62</v>
      </c>
      <c r="D10" s="188"/>
      <c r="E10" s="66" t="s">
        <v>63</v>
      </c>
      <c r="F10" s="66" t="s">
        <v>64</v>
      </c>
      <c r="G10" s="67"/>
      <c r="H10" s="67"/>
      <c r="I10" s="67"/>
      <c r="J10" s="68" t="s">
        <v>65</v>
      </c>
      <c r="K10" s="189" t="s">
        <v>66</v>
      </c>
      <c r="L10" s="188"/>
      <c r="M10" s="189" t="s">
        <v>73</v>
      </c>
      <c r="N10" s="190"/>
      <c r="P10" s="78" t="s">
        <v>74</v>
      </c>
      <c r="Q10" s="79" t="s">
        <v>75</v>
      </c>
      <c r="R10" s="79" t="s">
        <v>76</v>
      </c>
      <c r="S10" s="79" t="s">
        <v>77</v>
      </c>
      <c r="T10" s="79" t="s">
        <v>78</v>
      </c>
      <c r="U10" s="80" t="s">
        <v>1</v>
      </c>
      <c r="V10" s="79" t="s">
        <v>79</v>
      </c>
      <c r="W10" s="81" t="s">
        <v>80</v>
      </c>
      <c r="X10" s="78" t="s">
        <v>81</v>
      </c>
      <c r="Y10" s="78" t="s">
        <v>82</v>
      </c>
    </row>
    <row r="11" spans="2:703" ht="26.45" customHeight="1" x14ac:dyDescent="0.3">
      <c r="B11" s="174" t="s">
        <v>482</v>
      </c>
      <c r="C11" s="171" t="s">
        <v>134</v>
      </c>
      <c r="D11" s="174" t="s">
        <v>609</v>
      </c>
      <c r="E11" s="171" t="s">
        <v>610</v>
      </c>
      <c r="F11" s="210" t="s">
        <v>480</v>
      </c>
      <c r="G11" s="211"/>
      <c r="H11" s="211"/>
      <c r="I11" s="211"/>
      <c r="J11" s="173"/>
      <c r="K11" s="212">
        <v>44581.35</v>
      </c>
      <c r="L11" s="213"/>
      <c r="M11" s="214"/>
      <c r="N11" s="215"/>
      <c r="P11" s="234">
        <v>40031</v>
      </c>
      <c r="Q11" s="225" t="s">
        <v>18</v>
      </c>
      <c r="R11" s="225" t="s">
        <v>629</v>
      </c>
      <c r="S11" s="226">
        <v>375000</v>
      </c>
      <c r="T11" s="225" t="s">
        <v>51</v>
      </c>
      <c r="U11" s="226">
        <v>11250</v>
      </c>
      <c r="V11" s="225">
        <v>1812</v>
      </c>
      <c r="W11" s="227" t="s">
        <v>87</v>
      </c>
      <c r="X11" s="228">
        <v>40147</v>
      </c>
      <c r="Y11" s="235">
        <v>40150</v>
      </c>
      <c r="AAA11" s="61" t="s">
        <v>627</v>
      </c>
    </row>
    <row r="12" spans="2:703" ht="26.45" customHeight="1" x14ac:dyDescent="0.3">
      <c r="B12" s="169" t="s">
        <v>397</v>
      </c>
      <c r="C12" s="170" t="s">
        <v>134</v>
      </c>
      <c r="D12" s="169" t="s">
        <v>611</v>
      </c>
      <c r="E12" s="170" t="s">
        <v>612</v>
      </c>
      <c r="F12" s="210" t="s">
        <v>492</v>
      </c>
      <c r="G12" s="211"/>
      <c r="H12" s="211"/>
      <c r="I12" s="211"/>
      <c r="J12" s="172"/>
      <c r="K12" s="212" t="s">
        <v>613</v>
      </c>
      <c r="L12" s="213"/>
      <c r="M12" s="214"/>
      <c r="N12" s="215"/>
      <c r="P12" s="243">
        <v>40260</v>
      </c>
      <c r="Q12" s="244" t="s">
        <v>18</v>
      </c>
      <c r="R12" s="244" t="s">
        <v>630</v>
      </c>
      <c r="S12" s="245">
        <v>362000</v>
      </c>
      <c r="T12" s="244" t="s">
        <v>51</v>
      </c>
      <c r="U12" s="245">
        <v>10860</v>
      </c>
      <c r="V12" s="244">
        <v>1831</v>
      </c>
      <c r="W12" s="246" t="s">
        <v>87</v>
      </c>
      <c r="X12" s="247">
        <v>40331</v>
      </c>
      <c r="Y12" s="248">
        <v>40350</v>
      </c>
      <c r="AAA12" s="61" t="s">
        <v>627</v>
      </c>
    </row>
    <row r="13" spans="2:703" ht="15" customHeight="1" x14ac:dyDescent="0.3">
      <c r="B13" s="72" t="s">
        <v>140</v>
      </c>
      <c r="C13" s="165" t="s">
        <v>134</v>
      </c>
      <c r="D13" s="72" t="s">
        <v>614</v>
      </c>
      <c r="E13" s="165" t="s">
        <v>141</v>
      </c>
      <c r="F13" s="204" t="s">
        <v>418</v>
      </c>
      <c r="G13" s="205"/>
      <c r="H13" s="205"/>
      <c r="I13" s="205"/>
      <c r="J13" s="167" t="s">
        <v>615</v>
      </c>
      <c r="K13" s="166"/>
      <c r="L13" s="168"/>
      <c r="M13" s="208"/>
      <c r="N13" s="209"/>
      <c r="P13" s="234">
        <v>40471</v>
      </c>
      <c r="Q13" s="225" t="s">
        <v>18</v>
      </c>
      <c r="R13" s="225" t="s">
        <v>631</v>
      </c>
      <c r="S13" s="226">
        <v>16000</v>
      </c>
      <c r="T13" s="225" t="s">
        <v>51</v>
      </c>
      <c r="U13" s="226">
        <v>500</v>
      </c>
      <c r="V13" s="236">
        <v>1861</v>
      </c>
      <c r="W13" s="227" t="s">
        <v>87</v>
      </c>
      <c r="X13" s="228">
        <v>40534</v>
      </c>
      <c r="Y13" s="235">
        <v>40558</v>
      </c>
    </row>
    <row r="14" spans="2:703" ht="15" customHeight="1" x14ac:dyDescent="0.3">
      <c r="B14" s="72" t="s">
        <v>140</v>
      </c>
      <c r="C14" s="165" t="s">
        <v>134</v>
      </c>
      <c r="D14" s="72" t="s">
        <v>616</v>
      </c>
      <c r="E14" s="165" t="s">
        <v>141</v>
      </c>
      <c r="F14" s="204" t="s">
        <v>418</v>
      </c>
      <c r="G14" s="205"/>
      <c r="H14" s="205"/>
      <c r="I14" s="205"/>
      <c r="J14" s="167" t="s">
        <v>617</v>
      </c>
      <c r="K14" s="166"/>
      <c r="L14" s="168"/>
      <c r="M14" s="208"/>
      <c r="N14" s="209"/>
      <c r="P14" s="234">
        <v>40471</v>
      </c>
      <c r="Q14" s="225" t="s">
        <v>18</v>
      </c>
      <c r="R14" s="225" t="s">
        <v>86</v>
      </c>
      <c r="S14" s="226">
        <v>16000</v>
      </c>
      <c r="T14" s="225" t="s">
        <v>51</v>
      </c>
      <c r="U14" s="226">
        <v>500</v>
      </c>
      <c r="V14" s="236">
        <v>1862</v>
      </c>
      <c r="W14" s="227" t="s">
        <v>87</v>
      </c>
      <c r="X14" s="228">
        <v>40534</v>
      </c>
      <c r="Y14" s="235">
        <v>40558</v>
      </c>
    </row>
    <row r="15" spans="2:703" ht="15" customHeight="1" x14ac:dyDescent="0.3">
      <c r="B15" s="72" t="s">
        <v>140</v>
      </c>
      <c r="C15" s="165" t="s">
        <v>134</v>
      </c>
      <c r="D15" s="72" t="s">
        <v>618</v>
      </c>
      <c r="E15" s="165" t="s">
        <v>141</v>
      </c>
      <c r="F15" s="204" t="s">
        <v>418</v>
      </c>
      <c r="G15" s="205"/>
      <c r="H15" s="205"/>
      <c r="I15" s="205"/>
      <c r="J15" s="167" t="s">
        <v>447</v>
      </c>
      <c r="K15" s="166"/>
      <c r="L15" s="168"/>
      <c r="M15" s="208"/>
      <c r="N15" s="209"/>
      <c r="P15" s="216">
        <v>40610</v>
      </c>
      <c r="Q15" s="217" t="s">
        <v>18</v>
      </c>
      <c r="R15" s="217" t="s">
        <v>96</v>
      </c>
      <c r="S15" s="218">
        <v>380000</v>
      </c>
      <c r="T15" s="217" t="s">
        <v>51</v>
      </c>
      <c r="U15" s="218">
        <v>11400</v>
      </c>
      <c r="V15" s="249">
        <v>1871</v>
      </c>
      <c r="W15" s="250" t="s">
        <v>87</v>
      </c>
      <c r="X15" s="219">
        <v>40660</v>
      </c>
      <c r="Y15" s="220"/>
    </row>
    <row r="16" spans="2:703" ht="15" customHeight="1" x14ac:dyDescent="0.3">
      <c r="B16" s="72" t="s">
        <v>140</v>
      </c>
      <c r="C16" s="165" t="s">
        <v>134</v>
      </c>
      <c r="D16" s="72" t="s">
        <v>619</v>
      </c>
      <c r="E16" s="165" t="s">
        <v>141</v>
      </c>
      <c r="F16" s="204" t="s">
        <v>418</v>
      </c>
      <c r="G16" s="205"/>
      <c r="H16" s="205"/>
      <c r="I16" s="205"/>
      <c r="J16" s="167" t="s">
        <v>620</v>
      </c>
      <c r="K16" s="166"/>
      <c r="L16" s="168"/>
      <c r="M16" s="208"/>
      <c r="N16" s="209"/>
      <c r="P16" s="237">
        <v>40833</v>
      </c>
      <c r="Q16" s="242" t="s">
        <v>18</v>
      </c>
      <c r="R16" s="238" t="s">
        <v>632</v>
      </c>
      <c r="S16" s="239">
        <v>65000</v>
      </c>
      <c r="T16" s="238" t="s">
        <v>51</v>
      </c>
      <c r="U16" s="239">
        <v>2000</v>
      </c>
      <c r="V16" s="238">
        <v>1956</v>
      </c>
      <c r="W16" s="240" t="s">
        <v>84</v>
      </c>
      <c r="X16" s="241">
        <v>40926</v>
      </c>
      <c r="Y16" s="242">
        <v>41080</v>
      </c>
    </row>
    <row r="17" spans="2:25" ht="16.350000000000001" customHeight="1" x14ac:dyDescent="0.3">
      <c r="B17" s="70" t="s">
        <v>68</v>
      </c>
      <c r="C17" s="191" t="s">
        <v>68</v>
      </c>
      <c r="D17" s="192"/>
      <c r="E17" s="71" t="s">
        <v>68</v>
      </c>
      <c r="F17" s="193" t="s">
        <v>69</v>
      </c>
      <c r="G17" s="194"/>
      <c r="H17" s="194"/>
      <c r="I17" s="194"/>
      <c r="J17" s="76">
        <f>J11+J12+J13+J14+J15+J16</f>
        <v>16.399999999999999</v>
      </c>
      <c r="K17" s="195">
        <f>K11+K12</f>
        <v>56317.7</v>
      </c>
      <c r="L17" s="196"/>
      <c r="M17" s="197"/>
      <c r="N17" s="198"/>
      <c r="P17" s="237">
        <v>41129</v>
      </c>
      <c r="Q17" s="238" t="s">
        <v>18</v>
      </c>
      <c r="R17" s="238" t="s">
        <v>98</v>
      </c>
      <c r="S17" s="239">
        <v>420000</v>
      </c>
      <c r="T17" s="238" t="s">
        <v>51</v>
      </c>
      <c r="U17" s="239">
        <v>12600</v>
      </c>
      <c r="V17" s="238">
        <v>1999</v>
      </c>
      <c r="W17" s="240" t="s">
        <v>84</v>
      </c>
      <c r="X17" s="241">
        <v>41137</v>
      </c>
      <c r="Y17" s="242">
        <v>41319</v>
      </c>
    </row>
    <row r="18" spans="2:25" ht="20.25" x14ac:dyDescent="0.3">
      <c r="P18" s="237">
        <v>41257</v>
      </c>
      <c r="Q18" s="238" t="s">
        <v>18</v>
      </c>
      <c r="R18" s="238" t="s">
        <v>633</v>
      </c>
      <c r="S18" s="239">
        <v>28000</v>
      </c>
      <c r="T18" s="238" t="s">
        <v>51</v>
      </c>
      <c r="U18" s="239">
        <v>840</v>
      </c>
      <c r="V18" s="238">
        <v>2033</v>
      </c>
      <c r="W18" s="240" t="s">
        <v>84</v>
      </c>
      <c r="X18" s="241">
        <v>41137</v>
      </c>
      <c r="Y18" s="242">
        <v>41319</v>
      </c>
    </row>
    <row r="19" spans="2:25" ht="20.25" x14ac:dyDescent="0.3">
      <c r="J19" s="73" t="s">
        <v>70</v>
      </c>
      <c r="K19" s="73"/>
      <c r="L19" s="199">
        <f>K17</f>
        <v>56317.7</v>
      </c>
      <c r="M19" s="199"/>
      <c r="P19" s="224"/>
      <c r="Q19" s="229" t="s">
        <v>18</v>
      </c>
      <c r="R19" s="224" t="s">
        <v>634</v>
      </c>
      <c r="S19" s="230">
        <v>4050</v>
      </c>
      <c r="T19" s="224" t="s">
        <v>51</v>
      </c>
      <c r="U19" s="231">
        <v>120</v>
      </c>
      <c r="V19" s="221">
        <v>2047</v>
      </c>
      <c r="W19" s="232" t="s">
        <v>84</v>
      </c>
      <c r="X19" s="224">
        <v>41324</v>
      </c>
      <c r="Y19" s="233">
        <v>41411</v>
      </c>
    </row>
    <row r="20" spans="2:25" ht="20.25" x14ac:dyDescent="0.3">
      <c r="J20" s="73"/>
      <c r="K20" s="73"/>
      <c r="L20" s="73"/>
      <c r="M20" s="73"/>
      <c r="P20" s="224">
        <v>41339</v>
      </c>
      <c r="Q20" s="229" t="s">
        <v>18</v>
      </c>
      <c r="R20" s="224" t="s">
        <v>635</v>
      </c>
      <c r="S20" s="230">
        <v>203000</v>
      </c>
      <c r="T20" s="224" t="s">
        <v>51</v>
      </c>
      <c r="U20" s="231">
        <v>6000</v>
      </c>
      <c r="V20" s="221">
        <v>2050</v>
      </c>
      <c r="W20" s="232" t="s">
        <v>87</v>
      </c>
      <c r="X20" s="224">
        <v>41344</v>
      </c>
      <c r="Y20" s="233">
        <v>41411</v>
      </c>
    </row>
    <row r="21" spans="2:25" ht="20.25" x14ac:dyDescent="0.3">
      <c r="J21" s="75" t="s">
        <v>71</v>
      </c>
      <c r="K21" s="75"/>
      <c r="L21" s="200" t="str">
        <f>K12</f>
        <v>11'736.35</v>
      </c>
      <c r="M21" s="201"/>
      <c r="P21" s="224">
        <v>41701</v>
      </c>
      <c r="Q21" s="229" t="s">
        <v>18</v>
      </c>
      <c r="R21" s="221" t="s">
        <v>108</v>
      </c>
      <c r="S21" s="230">
        <v>26000</v>
      </c>
      <c r="T21" s="221" t="s">
        <v>51</v>
      </c>
      <c r="U21" s="231">
        <v>500</v>
      </c>
      <c r="V21" s="221">
        <v>2107</v>
      </c>
      <c r="W21" s="232" t="s">
        <v>84</v>
      </c>
      <c r="X21" s="224">
        <v>41718</v>
      </c>
      <c r="Y21" s="233">
        <v>41781</v>
      </c>
    </row>
    <row r="22" spans="2:25" ht="20.25" x14ac:dyDescent="0.3">
      <c r="J22" s="73"/>
      <c r="K22" s="73"/>
      <c r="L22" s="73"/>
      <c r="M22" s="73"/>
      <c r="P22" s="224">
        <v>41701</v>
      </c>
      <c r="Q22" s="229" t="s">
        <v>18</v>
      </c>
      <c r="R22" s="221" t="s">
        <v>118</v>
      </c>
      <c r="S22" s="230">
        <v>27000</v>
      </c>
      <c r="T22" s="221" t="s">
        <v>51</v>
      </c>
      <c r="U22" s="231">
        <v>500</v>
      </c>
      <c r="V22" s="221">
        <v>2108</v>
      </c>
      <c r="W22" s="232" t="s">
        <v>84</v>
      </c>
      <c r="X22" s="224">
        <v>41718</v>
      </c>
      <c r="Y22" s="233">
        <v>41781</v>
      </c>
    </row>
    <row r="23" spans="2:25" ht="21" thickBot="1" x14ac:dyDescent="0.35">
      <c r="J23" s="74" t="s">
        <v>72</v>
      </c>
      <c r="K23" s="74"/>
      <c r="L23" s="202">
        <f>L19-L21</f>
        <v>44581.35</v>
      </c>
      <c r="M23" s="203"/>
      <c r="O23" s="61" t="s">
        <v>628</v>
      </c>
      <c r="P23" s="224">
        <v>41491</v>
      </c>
      <c r="Q23" s="221" t="s">
        <v>18</v>
      </c>
      <c r="R23" s="221" t="s">
        <v>106</v>
      </c>
      <c r="S23" s="223">
        <v>420000</v>
      </c>
      <c r="T23" s="221" t="s">
        <v>51</v>
      </c>
      <c r="U23" s="223">
        <v>13000</v>
      </c>
      <c r="V23" s="221">
        <v>2118</v>
      </c>
      <c r="W23" s="222" t="s">
        <v>107</v>
      </c>
      <c r="X23" s="224">
        <v>41737</v>
      </c>
      <c r="Y23" s="224">
        <v>41781</v>
      </c>
    </row>
    <row r="24" spans="2:25" ht="15" thickTop="1" x14ac:dyDescent="0.2"/>
  </sheetData>
  <mergeCells count="30">
    <mergeCell ref="C17:D17"/>
    <mergeCell ref="F17:I17"/>
    <mergeCell ref="K17:L17"/>
    <mergeCell ref="M17:N17"/>
    <mergeCell ref="F15:I15"/>
    <mergeCell ref="M15:N15"/>
    <mergeCell ref="F16:I16"/>
    <mergeCell ref="M16:N16"/>
    <mergeCell ref="M14:N14"/>
    <mergeCell ref="F13:I13"/>
    <mergeCell ref="M13:N13"/>
    <mergeCell ref="F12:I12"/>
    <mergeCell ref="K12:L12"/>
    <mergeCell ref="M12:N12"/>
    <mergeCell ref="L19:M19"/>
    <mergeCell ref="L21:M21"/>
    <mergeCell ref="L23:M23"/>
    <mergeCell ref="B2:G3"/>
    <mergeCell ref="I2:N2"/>
    <mergeCell ref="B6:N6"/>
    <mergeCell ref="B8:E8"/>
    <mergeCell ref="F8:I8"/>
    <mergeCell ref="L8:M8"/>
    <mergeCell ref="C10:D10"/>
    <mergeCell ref="K10:L10"/>
    <mergeCell ref="M10:N10"/>
    <mergeCell ref="F11:I11"/>
    <mergeCell ref="K11:L11"/>
    <mergeCell ref="M11:N11"/>
    <mergeCell ref="F14:I14"/>
  </mergeCells>
  <pageMargins left="0" right="0" top="0" bottom="0" header="0" footer="0"/>
  <pageSetup paperSize="9" scale="90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18"/>
  <sheetViews>
    <sheetView zoomScaleNormal="100" workbookViewId="0">
      <selection activeCell="S35" sqref="S35:S38"/>
    </sheetView>
  </sheetViews>
  <sheetFormatPr baseColWidth="10" defaultRowHeight="14.25" x14ac:dyDescent="0.2"/>
  <cols>
    <col min="1" max="1" width="10.5703125" style="61" customWidth="1"/>
    <col min="2" max="2" width="7.42578125" style="61" customWidth="1"/>
    <col min="3" max="3" width="3.85546875" style="61" customWidth="1"/>
    <col min="4" max="4" width="5.85546875" style="61" customWidth="1"/>
    <col min="5" max="6" width="10.5703125" style="61" customWidth="1"/>
    <col min="7" max="7" width="12.7109375" style="61" customWidth="1"/>
    <col min="8" max="8" width="0.85546875" style="61" customWidth="1"/>
    <col min="9" max="9" width="7" style="61" customWidth="1"/>
    <col min="10" max="10" width="14.28515625" style="61" customWidth="1"/>
    <col min="11" max="11" width="11.140625" style="61" customWidth="1"/>
    <col min="12" max="12" width="3.85546875" style="61" customWidth="1"/>
    <col min="13" max="13" width="10.140625" style="61" customWidth="1"/>
    <col min="14" max="14" width="4.85546875" style="61" customWidth="1"/>
    <col min="15" max="15" width="11.42578125" style="61"/>
    <col min="16" max="16" width="20" style="77" bestFit="1" customWidth="1"/>
    <col min="17" max="17" width="14.140625" style="77" bestFit="1" customWidth="1"/>
    <col min="18" max="18" width="31.5703125" style="77" bestFit="1" customWidth="1"/>
    <col min="19" max="19" width="18.28515625" style="77" bestFit="1" customWidth="1"/>
    <col min="20" max="20" width="14" style="77" bestFit="1" customWidth="1"/>
    <col min="21" max="21" width="14.7109375" style="77" bestFit="1" customWidth="1"/>
    <col min="22" max="22" width="8.140625" style="77" bestFit="1" customWidth="1"/>
    <col min="23" max="23" width="21.85546875" style="77" bestFit="1" customWidth="1"/>
    <col min="24" max="25" width="17.42578125" style="77" bestFit="1" customWidth="1"/>
    <col min="26" max="16384" width="11.42578125" style="61"/>
  </cols>
  <sheetData>
    <row r="1" spans="2:25" ht="51" customHeight="1" x14ac:dyDescent="0.2"/>
    <row r="2" spans="2:25" ht="13.35" customHeight="1" x14ac:dyDescent="0.2">
      <c r="B2" s="180" t="s">
        <v>52</v>
      </c>
      <c r="C2" s="181"/>
      <c r="D2" s="181"/>
      <c r="E2" s="181"/>
      <c r="F2" s="181"/>
      <c r="G2" s="181"/>
      <c r="I2" s="182" t="s">
        <v>53</v>
      </c>
      <c r="J2" s="181"/>
      <c r="K2" s="181"/>
      <c r="L2" s="181"/>
      <c r="M2" s="181"/>
      <c r="N2" s="181"/>
    </row>
    <row r="3" spans="2:25" ht="0.95" customHeight="1" x14ac:dyDescent="0.2">
      <c r="B3" s="181"/>
      <c r="C3" s="181"/>
      <c r="D3" s="181"/>
      <c r="E3" s="181"/>
      <c r="F3" s="181"/>
      <c r="G3" s="181"/>
    </row>
    <row r="4" spans="2:25" ht="7.9" customHeight="1" x14ac:dyDescent="0.2"/>
    <row r="5" spans="2:25" ht="5.0999999999999996" customHeight="1" x14ac:dyDescent="0.2"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</row>
    <row r="6" spans="2:25" ht="13.35" customHeight="1" x14ac:dyDescent="0.2">
      <c r="B6" s="183" t="s">
        <v>54</v>
      </c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</row>
    <row r="7" spans="2:25" ht="20.65" customHeight="1" x14ac:dyDescent="0.2"/>
    <row r="8" spans="2:25" ht="21.4" customHeight="1" x14ac:dyDescent="0.2">
      <c r="B8" s="184" t="s">
        <v>605</v>
      </c>
      <c r="C8" s="185"/>
      <c r="D8" s="185"/>
      <c r="E8" s="185"/>
      <c r="F8" s="184" t="s">
        <v>606</v>
      </c>
      <c r="G8" s="185"/>
      <c r="H8" s="185"/>
      <c r="I8" s="185"/>
      <c r="J8" s="63" t="s">
        <v>57</v>
      </c>
      <c r="K8" s="63" t="s">
        <v>58</v>
      </c>
      <c r="L8" s="186" t="s">
        <v>59</v>
      </c>
      <c r="M8" s="185"/>
      <c r="N8" s="64" t="s">
        <v>60</v>
      </c>
    </row>
    <row r="9" spans="2:25" ht="3.4" customHeight="1" x14ac:dyDescent="0.2"/>
    <row r="10" spans="2:25" ht="16.350000000000001" customHeight="1" x14ac:dyDescent="0.2">
      <c r="B10" s="65" t="s">
        <v>61</v>
      </c>
      <c r="C10" s="187" t="s">
        <v>62</v>
      </c>
      <c r="D10" s="188"/>
      <c r="E10" s="66" t="s">
        <v>63</v>
      </c>
      <c r="F10" s="66" t="s">
        <v>64</v>
      </c>
      <c r="G10" s="67"/>
      <c r="H10" s="67"/>
      <c r="I10" s="67"/>
      <c r="J10" s="68" t="s">
        <v>65</v>
      </c>
      <c r="K10" s="189" t="s">
        <v>66</v>
      </c>
      <c r="L10" s="188"/>
      <c r="M10" s="189" t="s">
        <v>73</v>
      </c>
      <c r="N10" s="190"/>
      <c r="P10" s="78" t="s">
        <v>74</v>
      </c>
      <c r="Q10" s="79" t="s">
        <v>75</v>
      </c>
      <c r="R10" s="79" t="s">
        <v>76</v>
      </c>
      <c r="S10" s="79" t="s">
        <v>77</v>
      </c>
      <c r="T10" s="79" t="s">
        <v>78</v>
      </c>
      <c r="U10" s="80" t="s">
        <v>1</v>
      </c>
      <c r="V10" s="79" t="s">
        <v>79</v>
      </c>
      <c r="W10" s="81" t="s">
        <v>80</v>
      </c>
      <c r="X10" s="78" t="s">
        <v>81</v>
      </c>
      <c r="Y10" s="78" t="s">
        <v>82</v>
      </c>
    </row>
    <row r="11" spans="2:25" ht="16.350000000000001" customHeight="1" x14ac:dyDescent="0.3">
      <c r="B11" s="70" t="s">
        <v>68</v>
      </c>
      <c r="C11" s="191" t="s">
        <v>68</v>
      </c>
      <c r="D11" s="192"/>
      <c r="E11" s="71" t="s">
        <v>68</v>
      </c>
      <c r="F11" s="193" t="s">
        <v>69</v>
      </c>
      <c r="G11" s="194"/>
      <c r="H11" s="194"/>
      <c r="I11" s="194"/>
      <c r="J11" s="76" t="s">
        <v>67</v>
      </c>
      <c r="K11" s="195" t="s">
        <v>67</v>
      </c>
      <c r="L11" s="196"/>
      <c r="M11" s="197"/>
      <c r="N11" s="198"/>
      <c r="P11" s="266">
        <v>40295</v>
      </c>
      <c r="Q11" s="263" t="s">
        <v>20</v>
      </c>
      <c r="R11" s="263" t="s">
        <v>636</v>
      </c>
      <c r="S11" s="264" t="s">
        <v>637</v>
      </c>
      <c r="T11" s="263" t="s">
        <v>51</v>
      </c>
      <c r="U11" s="264">
        <v>2992.6</v>
      </c>
      <c r="V11" s="263">
        <v>1833</v>
      </c>
      <c r="W11" s="265" t="s">
        <v>90</v>
      </c>
      <c r="X11" s="266">
        <v>40331</v>
      </c>
      <c r="Y11" s="266">
        <v>40332</v>
      </c>
    </row>
    <row r="12" spans="2:25" ht="20.25" x14ac:dyDescent="0.3">
      <c r="P12" s="272">
        <v>40295</v>
      </c>
      <c r="Q12" s="263" t="s">
        <v>20</v>
      </c>
      <c r="R12" s="263" t="s">
        <v>83</v>
      </c>
      <c r="S12" s="264" t="s">
        <v>637</v>
      </c>
      <c r="T12" s="263" t="s">
        <v>51</v>
      </c>
      <c r="U12" s="264">
        <v>3001.2</v>
      </c>
      <c r="V12" s="263">
        <v>1834</v>
      </c>
      <c r="W12" s="263"/>
      <c r="X12" s="266">
        <v>40331</v>
      </c>
      <c r="Y12" s="273">
        <v>40332</v>
      </c>
    </row>
    <row r="13" spans="2:25" ht="20.25" x14ac:dyDescent="0.3">
      <c r="J13" s="73" t="s">
        <v>70</v>
      </c>
      <c r="K13" s="73"/>
      <c r="L13" s="73">
        <v>0</v>
      </c>
      <c r="M13" s="73"/>
      <c r="P13" s="255">
        <v>40445</v>
      </c>
      <c r="Q13" s="252" t="s">
        <v>638</v>
      </c>
      <c r="R13" s="252" t="s">
        <v>639</v>
      </c>
      <c r="S13" s="253" t="s">
        <v>637</v>
      </c>
      <c r="T13" s="252" t="s">
        <v>51</v>
      </c>
      <c r="U13" s="253">
        <v>9399.6</v>
      </c>
      <c r="V13" s="252">
        <v>1839</v>
      </c>
      <c r="W13" s="254"/>
      <c r="X13" s="251">
        <v>40445</v>
      </c>
      <c r="Y13" s="256">
        <v>40456</v>
      </c>
    </row>
    <row r="14" spans="2:25" ht="20.25" x14ac:dyDescent="0.3">
      <c r="J14" s="73"/>
      <c r="K14" s="73"/>
      <c r="L14" s="73"/>
      <c r="M14" s="73"/>
      <c r="P14" s="272" t="s">
        <v>640</v>
      </c>
      <c r="Q14" s="263" t="s">
        <v>20</v>
      </c>
      <c r="R14" s="263" t="s">
        <v>641</v>
      </c>
      <c r="S14" s="264" t="s">
        <v>637</v>
      </c>
      <c r="T14" s="263" t="s">
        <v>51</v>
      </c>
      <c r="U14" s="264">
        <v>19113</v>
      </c>
      <c r="V14" s="274">
        <v>1911</v>
      </c>
      <c r="W14" s="265" t="s">
        <v>642</v>
      </c>
      <c r="X14" s="266">
        <v>40785</v>
      </c>
      <c r="Y14" s="273"/>
    </row>
    <row r="15" spans="2:25" ht="20.25" x14ac:dyDescent="0.3">
      <c r="J15" s="75" t="s">
        <v>71</v>
      </c>
      <c r="K15" s="75"/>
      <c r="L15" s="75"/>
      <c r="M15" s="75"/>
      <c r="P15" s="259"/>
      <c r="Q15" s="257" t="s">
        <v>20</v>
      </c>
      <c r="R15" s="257" t="s">
        <v>643</v>
      </c>
      <c r="S15" s="260"/>
      <c r="T15" s="257" t="s">
        <v>51</v>
      </c>
      <c r="U15" s="260">
        <v>12301</v>
      </c>
      <c r="V15" s="257">
        <v>1982</v>
      </c>
      <c r="W15" s="258" t="s">
        <v>642</v>
      </c>
      <c r="X15" s="261">
        <v>41090</v>
      </c>
      <c r="Y15" s="262"/>
    </row>
    <row r="16" spans="2:25" ht="20.25" x14ac:dyDescent="0.3">
      <c r="J16" s="73"/>
      <c r="K16" s="73"/>
      <c r="L16" s="73"/>
      <c r="M16" s="73"/>
      <c r="P16" s="259"/>
      <c r="Q16" s="257" t="s">
        <v>20</v>
      </c>
      <c r="R16" s="257" t="s">
        <v>639</v>
      </c>
      <c r="S16" s="260"/>
      <c r="T16" s="257" t="s">
        <v>51</v>
      </c>
      <c r="U16" s="260">
        <v>7233</v>
      </c>
      <c r="V16" s="257">
        <v>2017</v>
      </c>
      <c r="W16" s="258" t="s">
        <v>642</v>
      </c>
      <c r="X16" s="261">
        <v>41201</v>
      </c>
      <c r="Y16" s="262">
        <v>41262</v>
      </c>
    </row>
    <row r="17" spans="10:25" ht="21" thickBot="1" x14ac:dyDescent="0.35">
      <c r="J17" s="74" t="s">
        <v>72</v>
      </c>
      <c r="K17" s="74"/>
      <c r="L17" s="74">
        <v>0</v>
      </c>
      <c r="M17" s="74"/>
      <c r="P17" s="275" t="s">
        <v>644</v>
      </c>
      <c r="Q17" s="267" t="s">
        <v>20</v>
      </c>
      <c r="R17" s="257" t="s">
        <v>645</v>
      </c>
      <c r="S17" s="268"/>
      <c r="T17" s="261" t="s">
        <v>51</v>
      </c>
      <c r="U17" s="269">
        <v>7231</v>
      </c>
      <c r="V17" s="257">
        <v>2055</v>
      </c>
      <c r="W17" s="270" t="s">
        <v>642</v>
      </c>
      <c r="X17" s="261">
        <v>41379</v>
      </c>
      <c r="Y17" s="271">
        <v>41424</v>
      </c>
    </row>
    <row r="18" spans="10:25" ht="15" thickTop="1" x14ac:dyDescent="0.2"/>
  </sheetData>
  <mergeCells count="13">
    <mergeCell ref="C10:D10"/>
    <mergeCell ref="K10:L10"/>
    <mergeCell ref="M10:N10"/>
    <mergeCell ref="C11:D11"/>
    <mergeCell ref="F11:I11"/>
    <mergeCell ref="K11:L11"/>
    <mergeCell ref="M11:N11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AA44"/>
  <sheetViews>
    <sheetView topLeftCell="A13" zoomScaleNormal="100" workbookViewId="0">
      <selection activeCell="L29" sqref="L29:M29"/>
    </sheetView>
  </sheetViews>
  <sheetFormatPr baseColWidth="10" defaultRowHeight="14.25" x14ac:dyDescent="0.2"/>
  <cols>
    <col min="1" max="1" width="10.5703125" style="61" customWidth="1"/>
    <col min="2" max="2" width="7.42578125" style="61" customWidth="1"/>
    <col min="3" max="3" width="3.85546875" style="61" customWidth="1"/>
    <col min="4" max="4" width="5.85546875" style="61" customWidth="1"/>
    <col min="5" max="6" width="10.5703125" style="61" customWidth="1"/>
    <col min="7" max="7" width="12.7109375" style="61" customWidth="1"/>
    <col min="8" max="8" width="0.85546875" style="61" customWidth="1"/>
    <col min="9" max="9" width="7" style="61" customWidth="1"/>
    <col min="10" max="10" width="14.28515625" style="61" customWidth="1"/>
    <col min="11" max="11" width="11.140625" style="61" customWidth="1"/>
    <col min="12" max="12" width="3.85546875" style="61" customWidth="1"/>
    <col min="13" max="13" width="10.140625" style="61" customWidth="1"/>
    <col min="14" max="14" width="4.85546875" style="61" customWidth="1"/>
    <col min="15" max="15" width="11.42578125" style="61"/>
    <col min="16" max="16" width="16.85546875" style="77" bestFit="1" customWidth="1"/>
    <col min="17" max="17" width="2.5703125" style="77" customWidth="1"/>
    <col min="18" max="18" width="29.85546875" style="77" bestFit="1" customWidth="1"/>
    <col min="19" max="19" width="14.7109375" style="77" bestFit="1" customWidth="1"/>
    <col min="20" max="20" width="14" style="77" bestFit="1" customWidth="1"/>
    <col min="21" max="21" width="14.7109375" style="77" bestFit="1" customWidth="1"/>
    <col min="22" max="22" width="18.7109375" style="77" bestFit="1" customWidth="1"/>
    <col min="23" max="23" width="21.85546875" style="77" bestFit="1" customWidth="1"/>
    <col min="24" max="24" width="17.42578125" style="77" bestFit="1" customWidth="1"/>
    <col min="25" max="25" width="32.5703125" style="77" bestFit="1" customWidth="1"/>
    <col min="26" max="16384" width="11.42578125" style="61"/>
  </cols>
  <sheetData>
    <row r="1" spans="2:703" ht="51" customHeight="1" x14ac:dyDescent="0.2"/>
    <row r="2" spans="2:703" ht="13.35" customHeight="1" x14ac:dyDescent="0.2">
      <c r="B2" s="180" t="s">
        <v>52</v>
      </c>
      <c r="C2" s="181"/>
      <c r="D2" s="181"/>
      <c r="E2" s="181"/>
      <c r="F2" s="181"/>
      <c r="G2" s="181"/>
      <c r="I2" s="182" t="s">
        <v>53</v>
      </c>
      <c r="J2" s="181"/>
      <c r="K2" s="181"/>
      <c r="L2" s="181"/>
      <c r="M2" s="181"/>
      <c r="N2" s="181"/>
    </row>
    <row r="3" spans="2:703" ht="0.95" customHeight="1" x14ac:dyDescent="0.2">
      <c r="B3" s="181"/>
      <c r="C3" s="181"/>
      <c r="D3" s="181"/>
      <c r="E3" s="181"/>
      <c r="F3" s="181"/>
      <c r="G3" s="181"/>
    </row>
    <row r="4" spans="2:703" ht="7.9" customHeight="1" x14ac:dyDescent="0.2"/>
    <row r="5" spans="2:703" ht="5.0999999999999996" customHeight="1" x14ac:dyDescent="0.2"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</row>
    <row r="6" spans="2:703" ht="13.35" customHeight="1" x14ac:dyDescent="0.2">
      <c r="B6" s="183" t="s">
        <v>54</v>
      </c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</row>
    <row r="7" spans="2:703" ht="20.65" customHeight="1" x14ac:dyDescent="0.2"/>
    <row r="8" spans="2:703" ht="21.4" customHeight="1" x14ac:dyDescent="0.2">
      <c r="B8" s="184" t="s">
        <v>560</v>
      </c>
      <c r="C8" s="185"/>
      <c r="D8" s="185"/>
      <c r="E8" s="185"/>
      <c r="F8" s="184" t="s">
        <v>561</v>
      </c>
      <c r="G8" s="185"/>
      <c r="H8" s="185"/>
      <c r="I8" s="185"/>
      <c r="J8" s="63" t="s">
        <v>57</v>
      </c>
      <c r="K8" s="63" t="s">
        <v>58</v>
      </c>
      <c r="L8" s="186" t="s">
        <v>59</v>
      </c>
      <c r="M8" s="185"/>
      <c r="N8" s="64" t="s">
        <v>60</v>
      </c>
    </row>
    <row r="9" spans="2:703" ht="3.4" customHeight="1" x14ac:dyDescent="0.2"/>
    <row r="10" spans="2:703" ht="16.350000000000001" customHeight="1" x14ac:dyDescent="0.2">
      <c r="B10" s="65" t="s">
        <v>61</v>
      </c>
      <c r="C10" s="187" t="s">
        <v>62</v>
      </c>
      <c r="D10" s="188"/>
      <c r="E10" s="66" t="s">
        <v>63</v>
      </c>
      <c r="F10" s="66" t="s">
        <v>64</v>
      </c>
      <c r="G10" s="67"/>
      <c r="H10" s="67"/>
      <c r="I10" s="67"/>
      <c r="J10" s="68" t="s">
        <v>65</v>
      </c>
      <c r="K10" s="189" t="s">
        <v>66</v>
      </c>
      <c r="L10" s="188"/>
      <c r="M10" s="189" t="s">
        <v>73</v>
      </c>
      <c r="N10" s="190"/>
      <c r="P10" s="78" t="s">
        <v>74</v>
      </c>
      <c r="Q10" s="79" t="s">
        <v>75</v>
      </c>
      <c r="R10" s="79" t="s">
        <v>76</v>
      </c>
      <c r="S10" s="79" t="s">
        <v>77</v>
      </c>
      <c r="T10" s="79" t="s">
        <v>78</v>
      </c>
      <c r="U10" s="80" t="s">
        <v>1</v>
      </c>
      <c r="V10" s="79" t="s">
        <v>79</v>
      </c>
      <c r="W10" s="81" t="s">
        <v>80</v>
      </c>
      <c r="X10" s="78" t="s">
        <v>81</v>
      </c>
      <c r="Y10" s="78" t="s">
        <v>82</v>
      </c>
    </row>
    <row r="11" spans="2:703" ht="26.45" customHeight="1" x14ac:dyDescent="0.3">
      <c r="B11" s="72" t="s">
        <v>349</v>
      </c>
      <c r="C11" s="165" t="s">
        <v>134</v>
      </c>
      <c r="D11" s="72" t="s">
        <v>562</v>
      </c>
      <c r="E11" s="165" t="s">
        <v>563</v>
      </c>
      <c r="F11" s="204" t="s">
        <v>564</v>
      </c>
      <c r="G11" s="205"/>
      <c r="H11" s="205"/>
      <c r="I11" s="205"/>
      <c r="J11" s="166"/>
      <c r="K11" s="206" t="s">
        <v>565</v>
      </c>
      <c r="L11" s="207"/>
      <c r="M11" s="208"/>
      <c r="N11" s="209"/>
      <c r="P11" s="302">
        <v>40471</v>
      </c>
      <c r="Q11" s="289" t="s">
        <v>21</v>
      </c>
      <c r="R11" s="289" t="s">
        <v>88</v>
      </c>
      <c r="S11" s="290">
        <v>10500</v>
      </c>
      <c r="T11" s="289" t="s">
        <v>51</v>
      </c>
      <c r="U11" s="290">
        <v>500</v>
      </c>
      <c r="V11" s="289">
        <v>1841</v>
      </c>
      <c r="W11" s="291" t="s">
        <v>87</v>
      </c>
      <c r="X11" s="292">
        <v>40492</v>
      </c>
      <c r="Y11" s="303">
        <v>40534</v>
      </c>
    </row>
    <row r="12" spans="2:703" ht="26.45" customHeight="1" x14ac:dyDescent="0.3">
      <c r="B12" s="72" t="s">
        <v>513</v>
      </c>
      <c r="C12" s="165" t="s">
        <v>134</v>
      </c>
      <c r="D12" s="72" t="s">
        <v>566</v>
      </c>
      <c r="E12" s="165" t="s">
        <v>567</v>
      </c>
      <c r="F12" s="204" t="s">
        <v>146</v>
      </c>
      <c r="G12" s="205"/>
      <c r="H12" s="205"/>
      <c r="I12" s="205"/>
      <c r="J12" s="166"/>
      <c r="K12" s="206" t="s">
        <v>568</v>
      </c>
      <c r="L12" s="207"/>
      <c r="M12" s="208"/>
      <c r="N12" s="209"/>
      <c r="P12" s="302">
        <v>40610</v>
      </c>
      <c r="Q12" s="289" t="s">
        <v>21</v>
      </c>
      <c r="R12" s="289" t="s">
        <v>646</v>
      </c>
      <c r="S12" s="290">
        <v>10500</v>
      </c>
      <c r="T12" s="289" t="s">
        <v>51</v>
      </c>
      <c r="U12" s="290">
        <v>500</v>
      </c>
      <c r="V12" s="304">
        <v>1876</v>
      </c>
      <c r="W12" s="291" t="s">
        <v>87</v>
      </c>
      <c r="X12" s="292">
        <v>40660</v>
      </c>
      <c r="Y12" s="303">
        <v>40862</v>
      </c>
    </row>
    <row r="13" spans="2:703" ht="26.45" customHeight="1" x14ac:dyDescent="0.3">
      <c r="B13" s="174" t="s">
        <v>569</v>
      </c>
      <c r="C13" s="171" t="s">
        <v>134</v>
      </c>
      <c r="D13" s="174" t="s">
        <v>570</v>
      </c>
      <c r="E13" s="171" t="s">
        <v>571</v>
      </c>
      <c r="F13" s="210" t="s">
        <v>572</v>
      </c>
      <c r="G13" s="211"/>
      <c r="H13" s="211"/>
      <c r="I13" s="211"/>
      <c r="J13" s="173"/>
      <c r="K13" s="212" t="s">
        <v>573</v>
      </c>
      <c r="L13" s="213"/>
      <c r="M13" s="214"/>
      <c r="N13" s="215"/>
      <c r="P13" s="302">
        <v>40721</v>
      </c>
      <c r="Q13" s="289" t="s">
        <v>21</v>
      </c>
      <c r="R13" s="289" t="s">
        <v>92</v>
      </c>
      <c r="S13" s="290">
        <v>10500</v>
      </c>
      <c r="T13" s="289" t="s">
        <v>51</v>
      </c>
      <c r="U13" s="290">
        <v>500</v>
      </c>
      <c r="V13" s="304">
        <v>1910</v>
      </c>
      <c r="W13" s="291" t="s">
        <v>87</v>
      </c>
      <c r="X13" s="292">
        <v>40785</v>
      </c>
      <c r="Y13" s="303">
        <v>40862</v>
      </c>
      <c r="AAA13" s="61" t="s">
        <v>627</v>
      </c>
    </row>
    <row r="14" spans="2:703" ht="26.45" customHeight="1" x14ac:dyDescent="0.3">
      <c r="B14" s="174" t="s">
        <v>175</v>
      </c>
      <c r="C14" s="171" t="s">
        <v>134</v>
      </c>
      <c r="D14" s="174" t="s">
        <v>574</v>
      </c>
      <c r="E14" s="171" t="s">
        <v>575</v>
      </c>
      <c r="F14" s="210" t="s">
        <v>533</v>
      </c>
      <c r="G14" s="211"/>
      <c r="H14" s="211"/>
      <c r="I14" s="211"/>
      <c r="J14" s="173"/>
      <c r="K14" s="212" t="s">
        <v>576</v>
      </c>
      <c r="L14" s="213"/>
      <c r="M14" s="214"/>
      <c r="N14" s="215"/>
      <c r="P14" s="302">
        <v>40787</v>
      </c>
      <c r="Q14" s="289" t="s">
        <v>21</v>
      </c>
      <c r="R14" s="289" t="s">
        <v>91</v>
      </c>
      <c r="S14" s="290">
        <v>11800</v>
      </c>
      <c r="T14" s="289" t="s">
        <v>51</v>
      </c>
      <c r="U14" s="290">
        <v>590</v>
      </c>
      <c r="V14" s="304">
        <v>1912</v>
      </c>
      <c r="W14" s="291" t="s">
        <v>84</v>
      </c>
      <c r="X14" s="292">
        <v>40821</v>
      </c>
      <c r="Y14" s="303">
        <v>40862</v>
      </c>
      <c r="AAA14" s="61" t="s">
        <v>627</v>
      </c>
    </row>
    <row r="15" spans="2:703" ht="26.45" customHeight="1" x14ac:dyDescent="0.3">
      <c r="B15" s="174" t="s">
        <v>175</v>
      </c>
      <c r="C15" s="171" t="s">
        <v>134</v>
      </c>
      <c r="D15" s="174" t="s">
        <v>577</v>
      </c>
      <c r="E15" s="171" t="s">
        <v>578</v>
      </c>
      <c r="F15" s="210" t="s">
        <v>533</v>
      </c>
      <c r="G15" s="211"/>
      <c r="H15" s="211"/>
      <c r="I15" s="211"/>
      <c r="J15" s="173"/>
      <c r="K15" s="212" t="s">
        <v>579</v>
      </c>
      <c r="L15" s="213"/>
      <c r="M15" s="214"/>
      <c r="N15" s="215"/>
      <c r="P15" s="302">
        <v>40806</v>
      </c>
      <c r="Q15" s="289" t="s">
        <v>21</v>
      </c>
      <c r="R15" s="289" t="s">
        <v>91</v>
      </c>
      <c r="S15" s="290">
        <v>10500</v>
      </c>
      <c r="T15" s="289" t="s">
        <v>51</v>
      </c>
      <c r="U15" s="290">
        <v>500</v>
      </c>
      <c r="V15" s="304">
        <v>1913</v>
      </c>
      <c r="W15" s="291" t="s">
        <v>84</v>
      </c>
      <c r="X15" s="292">
        <v>40821</v>
      </c>
      <c r="Y15" s="303">
        <v>40862</v>
      </c>
      <c r="AAA15" s="61" t="s">
        <v>627</v>
      </c>
    </row>
    <row r="16" spans="2:703" ht="26.45" customHeight="1" x14ac:dyDescent="0.3">
      <c r="B16" s="174" t="s">
        <v>580</v>
      </c>
      <c r="C16" s="171" t="s">
        <v>134</v>
      </c>
      <c r="D16" s="174" t="s">
        <v>581</v>
      </c>
      <c r="E16" s="171" t="s">
        <v>582</v>
      </c>
      <c r="F16" s="210" t="s">
        <v>178</v>
      </c>
      <c r="G16" s="211"/>
      <c r="H16" s="211"/>
      <c r="I16" s="211"/>
      <c r="J16" s="173"/>
      <c r="K16" s="212" t="s">
        <v>583</v>
      </c>
      <c r="L16" s="213"/>
      <c r="M16" s="214"/>
      <c r="N16" s="215"/>
      <c r="P16" s="302">
        <v>40814</v>
      </c>
      <c r="Q16" s="289" t="s">
        <v>21</v>
      </c>
      <c r="R16" s="289" t="s">
        <v>647</v>
      </c>
      <c r="S16" s="290">
        <v>9600</v>
      </c>
      <c r="T16" s="289" t="s">
        <v>51</v>
      </c>
      <c r="U16" s="290">
        <v>480</v>
      </c>
      <c r="V16" s="304">
        <v>1914</v>
      </c>
      <c r="W16" s="291" t="s">
        <v>84</v>
      </c>
      <c r="X16" s="292">
        <v>40821</v>
      </c>
      <c r="Y16" s="303">
        <v>40862</v>
      </c>
      <c r="AAA16" s="61" t="s">
        <v>627</v>
      </c>
    </row>
    <row r="17" spans="2:703" ht="26.45" customHeight="1" x14ac:dyDescent="0.3">
      <c r="B17" s="174" t="s">
        <v>580</v>
      </c>
      <c r="C17" s="171" t="s">
        <v>134</v>
      </c>
      <c r="D17" s="174" t="s">
        <v>584</v>
      </c>
      <c r="E17" s="171" t="s">
        <v>585</v>
      </c>
      <c r="F17" s="210" t="s">
        <v>178</v>
      </c>
      <c r="G17" s="211"/>
      <c r="H17" s="211"/>
      <c r="I17" s="211"/>
      <c r="J17" s="173"/>
      <c r="K17" s="212" t="s">
        <v>586</v>
      </c>
      <c r="L17" s="213"/>
      <c r="M17" s="214"/>
      <c r="N17" s="215"/>
      <c r="P17" s="311">
        <v>40814</v>
      </c>
      <c r="Q17" s="312" t="s">
        <v>21</v>
      </c>
      <c r="R17" s="312" t="s">
        <v>647</v>
      </c>
      <c r="S17" s="313">
        <v>9800</v>
      </c>
      <c r="T17" s="312" t="s">
        <v>51</v>
      </c>
      <c r="U17" s="313">
        <v>490</v>
      </c>
      <c r="V17" s="317">
        <v>1915</v>
      </c>
      <c r="W17" s="314" t="s">
        <v>84</v>
      </c>
      <c r="X17" s="315">
        <v>40821</v>
      </c>
      <c r="Y17" s="315">
        <v>40862</v>
      </c>
      <c r="AAA17" s="61" t="s">
        <v>627</v>
      </c>
    </row>
    <row r="18" spans="2:703" ht="26.45" customHeight="1" x14ac:dyDescent="0.3">
      <c r="B18" s="72" t="s">
        <v>555</v>
      </c>
      <c r="C18" s="165" t="s">
        <v>134</v>
      </c>
      <c r="D18" s="72" t="s">
        <v>587</v>
      </c>
      <c r="E18" s="165" t="s">
        <v>588</v>
      </c>
      <c r="F18" s="204" t="s">
        <v>589</v>
      </c>
      <c r="G18" s="205"/>
      <c r="H18" s="205"/>
      <c r="I18" s="205"/>
      <c r="J18" s="166"/>
      <c r="K18" s="206" t="s">
        <v>590</v>
      </c>
      <c r="L18" s="207"/>
      <c r="M18" s="208"/>
      <c r="N18" s="209"/>
      <c r="P18" s="311">
        <v>40861</v>
      </c>
      <c r="Q18" s="312" t="s">
        <v>21</v>
      </c>
      <c r="R18" s="312" t="s">
        <v>646</v>
      </c>
      <c r="S18" s="313">
        <v>10500</v>
      </c>
      <c r="T18" s="312" t="s">
        <v>51</v>
      </c>
      <c r="U18" s="313">
        <v>500</v>
      </c>
      <c r="V18" s="317">
        <v>1933</v>
      </c>
      <c r="W18" s="314" t="s">
        <v>87</v>
      </c>
      <c r="X18" s="315">
        <v>40861</v>
      </c>
      <c r="Y18" s="316">
        <v>40862</v>
      </c>
    </row>
    <row r="19" spans="2:703" ht="26.45" customHeight="1" x14ac:dyDescent="0.3">
      <c r="B19" s="72" t="s">
        <v>555</v>
      </c>
      <c r="C19" s="165" t="s">
        <v>134</v>
      </c>
      <c r="D19" s="72" t="s">
        <v>591</v>
      </c>
      <c r="E19" s="165" t="s">
        <v>592</v>
      </c>
      <c r="F19" s="204" t="s">
        <v>589</v>
      </c>
      <c r="G19" s="205"/>
      <c r="H19" s="205"/>
      <c r="I19" s="205"/>
      <c r="J19" s="166"/>
      <c r="K19" s="206" t="s">
        <v>593</v>
      </c>
      <c r="L19" s="207"/>
      <c r="M19" s="208"/>
      <c r="N19" s="209"/>
      <c r="P19" s="284">
        <v>40864</v>
      </c>
      <c r="Q19" s="277" t="s">
        <v>21</v>
      </c>
      <c r="R19" s="281" t="s">
        <v>92</v>
      </c>
      <c r="S19" s="285">
        <v>17700</v>
      </c>
      <c r="T19" s="281" t="s">
        <v>51</v>
      </c>
      <c r="U19" s="285">
        <v>885</v>
      </c>
      <c r="V19" s="281">
        <v>1958</v>
      </c>
      <c r="W19" s="282" t="s">
        <v>87</v>
      </c>
      <c r="X19" s="286">
        <v>40926</v>
      </c>
      <c r="Y19" s="288">
        <v>40982</v>
      </c>
    </row>
    <row r="20" spans="2:703" ht="26.45" customHeight="1" x14ac:dyDescent="0.3">
      <c r="B20" s="72" t="s">
        <v>555</v>
      </c>
      <c r="C20" s="165" t="s">
        <v>134</v>
      </c>
      <c r="D20" s="72" t="s">
        <v>594</v>
      </c>
      <c r="E20" s="165" t="s">
        <v>595</v>
      </c>
      <c r="F20" s="204" t="s">
        <v>589</v>
      </c>
      <c r="G20" s="205"/>
      <c r="H20" s="205"/>
      <c r="I20" s="205"/>
      <c r="J20" s="166"/>
      <c r="K20" s="206" t="s">
        <v>596</v>
      </c>
      <c r="L20" s="207"/>
      <c r="M20" s="208"/>
      <c r="N20" s="209"/>
      <c r="P20" s="302">
        <v>40885</v>
      </c>
      <c r="Q20" s="289" t="s">
        <v>21</v>
      </c>
      <c r="R20" s="289" t="s">
        <v>647</v>
      </c>
      <c r="S20" s="290">
        <v>5800</v>
      </c>
      <c r="T20" s="289" t="s">
        <v>51</v>
      </c>
      <c r="U20" s="290">
        <v>290</v>
      </c>
      <c r="V20" s="289">
        <v>1959</v>
      </c>
      <c r="W20" s="291" t="s">
        <v>84</v>
      </c>
      <c r="X20" s="292">
        <v>40926</v>
      </c>
      <c r="Y20" s="303">
        <v>40982</v>
      </c>
    </row>
    <row r="21" spans="2:703" ht="26.45" customHeight="1" x14ac:dyDescent="0.3">
      <c r="B21" s="72" t="s">
        <v>555</v>
      </c>
      <c r="C21" s="165" t="s">
        <v>134</v>
      </c>
      <c r="D21" s="72" t="s">
        <v>597</v>
      </c>
      <c r="E21" s="165" t="s">
        <v>598</v>
      </c>
      <c r="F21" s="204" t="s">
        <v>589</v>
      </c>
      <c r="G21" s="205"/>
      <c r="H21" s="205"/>
      <c r="I21" s="205"/>
      <c r="J21" s="166"/>
      <c r="K21" s="206" t="s">
        <v>599</v>
      </c>
      <c r="L21" s="207"/>
      <c r="M21" s="208"/>
      <c r="N21" s="209"/>
      <c r="P21" s="284">
        <v>41171</v>
      </c>
      <c r="Q21" s="281" t="s">
        <v>21</v>
      </c>
      <c r="R21" s="281" t="s">
        <v>648</v>
      </c>
      <c r="S21" s="285">
        <v>11800</v>
      </c>
      <c r="T21" s="281" t="s">
        <v>51</v>
      </c>
      <c r="U21" s="285">
        <v>350</v>
      </c>
      <c r="V21" s="281">
        <v>2018</v>
      </c>
      <c r="W21" s="282" t="s">
        <v>84</v>
      </c>
      <c r="X21" s="286">
        <v>41201</v>
      </c>
      <c r="Y21" s="288">
        <v>41243</v>
      </c>
    </row>
    <row r="22" spans="2:703" ht="26.45" customHeight="1" x14ac:dyDescent="0.3">
      <c r="B22" s="72" t="s">
        <v>180</v>
      </c>
      <c r="C22" s="165" t="s">
        <v>134</v>
      </c>
      <c r="D22" s="72" t="s">
        <v>600</v>
      </c>
      <c r="E22" s="165" t="s">
        <v>601</v>
      </c>
      <c r="F22" s="204" t="s">
        <v>602</v>
      </c>
      <c r="G22" s="205"/>
      <c r="H22" s="205"/>
      <c r="I22" s="205"/>
      <c r="J22" s="166"/>
      <c r="K22" s="206" t="s">
        <v>603</v>
      </c>
      <c r="L22" s="207"/>
      <c r="M22" s="208"/>
      <c r="N22" s="209"/>
      <c r="P22" s="284">
        <v>41171</v>
      </c>
      <c r="Q22" s="281" t="s">
        <v>21</v>
      </c>
      <c r="R22" s="281" t="s">
        <v>649</v>
      </c>
      <c r="S22" s="285">
        <v>12300</v>
      </c>
      <c r="T22" s="281" t="s">
        <v>51</v>
      </c>
      <c r="U22" s="285">
        <v>370</v>
      </c>
      <c r="V22" s="281">
        <v>2019</v>
      </c>
      <c r="W22" s="282" t="s">
        <v>84</v>
      </c>
      <c r="X22" s="286">
        <v>41201</v>
      </c>
      <c r="Y22" s="288">
        <v>41243</v>
      </c>
    </row>
    <row r="23" spans="2:703" ht="16.350000000000001" customHeight="1" x14ac:dyDescent="0.3">
      <c r="B23" s="70" t="s">
        <v>68</v>
      </c>
      <c r="C23" s="191" t="s">
        <v>68</v>
      </c>
      <c r="D23" s="192"/>
      <c r="E23" s="71" t="s">
        <v>68</v>
      </c>
      <c r="F23" s="193" t="s">
        <v>69</v>
      </c>
      <c r="G23" s="194"/>
      <c r="H23" s="194"/>
      <c r="I23" s="194"/>
      <c r="J23" s="76"/>
      <c r="K23" s="195" t="s">
        <v>604</v>
      </c>
      <c r="L23" s="196"/>
      <c r="M23" s="197"/>
      <c r="N23" s="198"/>
      <c r="P23" s="284">
        <v>41171</v>
      </c>
      <c r="Q23" s="281" t="s">
        <v>21</v>
      </c>
      <c r="R23" s="281" t="s">
        <v>650</v>
      </c>
      <c r="S23" s="285">
        <v>11900</v>
      </c>
      <c r="T23" s="281" t="s">
        <v>51</v>
      </c>
      <c r="U23" s="285">
        <v>350</v>
      </c>
      <c r="V23" s="281">
        <v>2020</v>
      </c>
      <c r="W23" s="282" t="s">
        <v>84</v>
      </c>
      <c r="X23" s="286">
        <v>41201</v>
      </c>
      <c r="Y23" s="288">
        <v>41243</v>
      </c>
    </row>
    <row r="24" spans="2:703" ht="20.25" x14ac:dyDescent="0.3">
      <c r="P24" s="284">
        <v>41171</v>
      </c>
      <c r="Q24" s="281" t="s">
        <v>21</v>
      </c>
      <c r="R24" s="281" t="s">
        <v>650</v>
      </c>
      <c r="S24" s="285">
        <v>11350</v>
      </c>
      <c r="T24" s="281" t="s">
        <v>51</v>
      </c>
      <c r="U24" s="285">
        <v>340</v>
      </c>
      <c r="V24" s="281">
        <v>2021</v>
      </c>
      <c r="W24" s="282" t="s">
        <v>84</v>
      </c>
      <c r="X24" s="286">
        <v>41201</v>
      </c>
      <c r="Y24" s="288">
        <v>41243</v>
      </c>
    </row>
    <row r="25" spans="2:703" ht="20.25" x14ac:dyDescent="0.3">
      <c r="J25" s="73" t="s">
        <v>70</v>
      </c>
      <c r="K25" s="73"/>
      <c r="L25" s="73" t="s">
        <v>604</v>
      </c>
      <c r="M25" s="73"/>
      <c r="P25" s="286">
        <v>41425</v>
      </c>
      <c r="Q25" s="297" t="s">
        <v>651</v>
      </c>
      <c r="R25" s="281" t="s">
        <v>103</v>
      </c>
      <c r="S25" s="298">
        <v>12000</v>
      </c>
      <c r="T25" s="281" t="s">
        <v>51</v>
      </c>
      <c r="U25" s="299">
        <v>500</v>
      </c>
      <c r="V25" s="281">
        <v>2067</v>
      </c>
      <c r="W25" s="300" t="s">
        <v>90</v>
      </c>
      <c r="X25" s="286">
        <v>41435</v>
      </c>
      <c r="Y25" s="301">
        <v>41614</v>
      </c>
    </row>
    <row r="26" spans="2:703" ht="20.25" x14ac:dyDescent="0.3">
      <c r="J26" s="73"/>
      <c r="K26" s="73"/>
      <c r="L26" s="73"/>
      <c r="M26" s="73"/>
      <c r="P26" s="286">
        <v>41425</v>
      </c>
      <c r="Q26" s="297" t="s">
        <v>651</v>
      </c>
      <c r="R26" s="281" t="s">
        <v>105</v>
      </c>
      <c r="S26" s="298">
        <v>14000</v>
      </c>
      <c r="T26" s="281" t="s">
        <v>51</v>
      </c>
      <c r="U26" s="299">
        <v>500</v>
      </c>
      <c r="V26" s="281">
        <v>2068</v>
      </c>
      <c r="W26" s="300" t="s">
        <v>90</v>
      </c>
      <c r="X26" s="286">
        <v>41435</v>
      </c>
      <c r="Y26" s="301">
        <v>41614</v>
      </c>
    </row>
    <row r="27" spans="2:703" ht="20.25" x14ac:dyDescent="0.3">
      <c r="J27" s="75" t="s">
        <v>71</v>
      </c>
      <c r="K27" s="75"/>
      <c r="L27" s="636">
        <f>K13+K14+K15+K16+K17</f>
        <v>32163.55</v>
      </c>
      <c r="M27" s="636"/>
      <c r="P27" s="286">
        <v>41508</v>
      </c>
      <c r="Q27" s="297" t="s">
        <v>21</v>
      </c>
      <c r="R27" s="281" t="s">
        <v>652</v>
      </c>
      <c r="S27" s="298">
        <v>12300</v>
      </c>
      <c r="T27" s="281" t="s">
        <v>51</v>
      </c>
      <c r="U27" s="299">
        <v>500</v>
      </c>
      <c r="V27" s="281">
        <v>2070</v>
      </c>
      <c r="W27" s="282" t="s">
        <v>84</v>
      </c>
      <c r="X27" s="286">
        <v>41508</v>
      </c>
      <c r="Y27" s="301">
        <v>41614</v>
      </c>
    </row>
    <row r="28" spans="2:703" ht="20.25" x14ac:dyDescent="0.3">
      <c r="J28" s="73"/>
      <c r="K28" s="73"/>
      <c r="L28" s="73"/>
      <c r="M28" s="73"/>
      <c r="P28" s="286">
        <v>41508</v>
      </c>
      <c r="Q28" s="297" t="s">
        <v>21</v>
      </c>
      <c r="R28" s="281" t="s">
        <v>111</v>
      </c>
      <c r="S28" s="298">
        <v>11700</v>
      </c>
      <c r="T28" s="281" t="s">
        <v>51</v>
      </c>
      <c r="U28" s="299">
        <v>500</v>
      </c>
      <c r="V28" s="281">
        <v>2071</v>
      </c>
      <c r="W28" s="282" t="s">
        <v>84</v>
      </c>
      <c r="X28" s="286">
        <v>41508</v>
      </c>
      <c r="Y28" s="301">
        <v>41614</v>
      </c>
    </row>
    <row r="29" spans="2:703" ht="21" thickBot="1" x14ac:dyDescent="0.35">
      <c r="J29" s="74" t="s">
        <v>72</v>
      </c>
      <c r="K29" s="74"/>
      <c r="L29" s="639">
        <f>L25-L27</f>
        <v>177195.35</v>
      </c>
      <c r="M29" s="639"/>
      <c r="P29" s="286">
        <v>41508</v>
      </c>
      <c r="Q29" s="297" t="s">
        <v>21</v>
      </c>
      <c r="R29" s="281" t="s">
        <v>108</v>
      </c>
      <c r="S29" s="298">
        <v>12100</v>
      </c>
      <c r="T29" s="281" t="s">
        <v>51</v>
      </c>
      <c r="U29" s="299">
        <v>500</v>
      </c>
      <c r="V29" s="281">
        <v>2072</v>
      </c>
      <c r="W29" s="282" t="s">
        <v>84</v>
      </c>
      <c r="X29" s="286">
        <v>41508</v>
      </c>
      <c r="Y29" s="301">
        <v>41614</v>
      </c>
    </row>
    <row r="30" spans="2:703" ht="21" thickTop="1" x14ac:dyDescent="0.3">
      <c r="P30" s="286">
        <v>41508</v>
      </c>
      <c r="Q30" s="297" t="s">
        <v>21</v>
      </c>
      <c r="R30" s="281" t="s">
        <v>653</v>
      </c>
      <c r="S30" s="298">
        <v>11800</v>
      </c>
      <c r="T30" s="281" t="s">
        <v>51</v>
      </c>
      <c r="U30" s="299">
        <v>500</v>
      </c>
      <c r="V30" s="281">
        <v>2073</v>
      </c>
      <c r="W30" s="300" t="s">
        <v>84</v>
      </c>
      <c r="X30" s="286">
        <v>41508</v>
      </c>
      <c r="Y30" s="301">
        <v>41614</v>
      </c>
    </row>
    <row r="31" spans="2:703" ht="20.25" x14ac:dyDescent="0.3">
      <c r="P31" s="286">
        <v>41508</v>
      </c>
      <c r="Q31" s="297" t="s">
        <v>21</v>
      </c>
      <c r="R31" s="281" t="s">
        <v>654</v>
      </c>
      <c r="S31" s="298">
        <v>12000</v>
      </c>
      <c r="T31" s="281" t="s">
        <v>51</v>
      </c>
      <c r="U31" s="299">
        <v>500</v>
      </c>
      <c r="V31" s="281">
        <v>2074</v>
      </c>
      <c r="W31" s="300" t="s">
        <v>84</v>
      </c>
      <c r="X31" s="286">
        <v>41508</v>
      </c>
      <c r="Y31" s="301">
        <v>41614</v>
      </c>
    </row>
    <row r="32" spans="2:703" ht="20.25" x14ac:dyDescent="0.3">
      <c r="P32" s="310">
        <v>41508</v>
      </c>
      <c r="Q32" s="318" t="s">
        <v>21</v>
      </c>
      <c r="R32" s="309" t="s">
        <v>633</v>
      </c>
      <c r="S32" s="319">
        <v>11900</v>
      </c>
      <c r="T32" s="309" t="s">
        <v>51</v>
      </c>
      <c r="U32" s="320">
        <v>500</v>
      </c>
      <c r="V32" s="309">
        <v>2075</v>
      </c>
      <c r="W32" s="321" t="s">
        <v>84</v>
      </c>
      <c r="X32" s="310">
        <v>41508</v>
      </c>
      <c r="Y32" s="322">
        <v>41614</v>
      </c>
    </row>
    <row r="33" spans="16:25" ht="20.25" x14ac:dyDescent="0.3">
      <c r="P33" s="286">
        <v>41508</v>
      </c>
      <c r="Q33" s="281" t="s">
        <v>21</v>
      </c>
      <c r="R33" s="281" t="s">
        <v>655</v>
      </c>
      <c r="S33" s="285">
        <v>11800</v>
      </c>
      <c r="T33" s="281" t="s">
        <v>51</v>
      </c>
      <c r="U33" s="285">
        <v>11800</v>
      </c>
      <c r="V33" s="281">
        <v>2076</v>
      </c>
      <c r="W33" s="282" t="s">
        <v>84</v>
      </c>
      <c r="X33" s="286">
        <v>41508</v>
      </c>
      <c r="Y33" s="286">
        <v>41614</v>
      </c>
    </row>
    <row r="34" spans="16:25" ht="20.25" x14ac:dyDescent="0.3">
      <c r="P34" s="310">
        <v>41774</v>
      </c>
      <c r="Q34" s="318" t="s">
        <v>21</v>
      </c>
      <c r="R34" s="309" t="s">
        <v>116</v>
      </c>
      <c r="S34" s="319">
        <v>12100</v>
      </c>
      <c r="T34" s="309" t="s">
        <v>51</v>
      </c>
      <c r="U34" s="320">
        <v>500</v>
      </c>
      <c r="V34" s="309">
        <v>2122</v>
      </c>
      <c r="W34" s="321" t="s">
        <v>84</v>
      </c>
      <c r="X34" s="310">
        <v>41774</v>
      </c>
      <c r="Y34" s="322">
        <v>41864</v>
      </c>
    </row>
    <row r="35" spans="16:25" ht="20.25" x14ac:dyDescent="0.3">
      <c r="P35" s="286">
        <v>41774</v>
      </c>
      <c r="Q35" s="281" t="s">
        <v>21</v>
      </c>
      <c r="R35" s="281" t="s">
        <v>110</v>
      </c>
      <c r="S35" s="285">
        <v>12100</v>
      </c>
      <c r="T35" s="281" t="s">
        <v>51</v>
      </c>
      <c r="U35" s="285">
        <v>500</v>
      </c>
      <c r="V35" s="281">
        <v>2123</v>
      </c>
      <c r="W35" s="282" t="s">
        <v>84</v>
      </c>
      <c r="X35" s="286">
        <v>41774</v>
      </c>
      <c r="Y35" s="286">
        <v>41864</v>
      </c>
    </row>
    <row r="36" spans="16:25" ht="20.25" x14ac:dyDescent="0.3">
      <c r="P36" s="286">
        <v>41774</v>
      </c>
      <c r="Q36" s="297" t="s">
        <v>21</v>
      </c>
      <c r="R36" s="281" t="s">
        <v>118</v>
      </c>
      <c r="S36" s="298">
        <v>12500</v>
      </c>
      <c r="T36" s="281" t="s">
        <v>51</v>
      </c>
      <c r="U36" s="299">
        <v>500</v>
      </c>
      <c r="V36" s="281">
        <v>2124</v>
      </c>
      <c r="W36" s="300" t="s">
        <v>84</v>
      </c>
      <c r="X36" s="286">
        <v>41774</v>
      </c>
      <c r="Y36" s="301">
        <v>41864</v>
      </c>
    </row>
    <row r="37" spans="16:25" ht="20.25" x14ac:dyDescent="0.3">
      <c r="P37" s="286">
        <v>41862</v>
      </c>
      <c r="Q37" s="297" t="s">
        <v>21</v>
      </c>
      <c r="R37" s="281" t="s">
        <v>656</v>
      </c>
      <c r="S37" s="298">
        <v>11500</v>
      </c>
      <c r="T37" s="281" t="s">
        <v>51</v>
      </c>
      <c r="U37" s="299">
        <v>500</v>
      </c>
      <c r="V37" s="281">
        <v>2125</v>
      </c>
      <c r="W37" s="300" t="s">
        <v>84</v>
      </c>
      <c r="X37" s="286">
        <v>41814</v>
      </c>
      <c r="Y37" s="301">
        <v>41864</v>
      </c>
    </row>
    <row r="38" spans="16:25" ht="20.25" x14ac:dyDescent="0.3">
      <c r="P38" s="286">
        <v>41862</v>
      </c>
      <c r="Q38" s="297" t="s">
        <v>21</v>
      </c>
      <c r="R38" s="281" t="s">
        <v>657</v>
      </c>
      <c r="S38" s="298">
        <v>11000</v>
      </c>
      <c r="T38" s="281" t="s">
        <v>51</v>
      </c>
      <c r="U38" s="299">
        <v>500</v>
      </c>
      <c r="V38" s="281">
        <v>2126</v>
      </c>
      <c r="W38" s="300" t="s">
        <v>84</v>
      </c>
      <c r="X38" s="286">
        <v>41814</v>
      </c>
      <c r="Y38" s="301">
        <v>41864</v>
      </c>
    </row>
    <row r="39" spans="16:25" ht="20.25" x14ac:dyDescent="0.3">
      <c r="P39" s="286">
        <v>41863</v>
      </c>
      <c r="Q39" s="297" t="s">
        <v>21</v>
      </c>
      <c r="R39" s="281" t="s">
        <v>117</v>
      </c>
      <c r="S39" s="298">
        <v>12800</v>
      </c>
      <c r="T39" s="281" t="s">
        <v>51</v>
      </c>
      <c r="U39" s="299">
        <v>500</v>
      </c>
      <c r="V39" s="281">
        <v>2133</v>
      </c>
      <c r="W39" s="300" t="s">
        <v>84</v>
      </c>
      <c r="X39" s="286">
        <v>41873</v>
      </c>
      <c r="Y39" s="301" t="s">
        <v>658</v>
      </c>
    </row>
    <row r="40" spans="16:25" ht="20.25" x14ac:dyDescent="0.3">
      <c r="P40" s="286">
        <v>41913</v>
      </c>
      <c r="Q40" s="297" t="s">
        <v>21</v>
      </c>
      <c r="R40" s="281" t="s">
        <v>119</v>
      </c>
      <c r="S40" s="298">
        <v>18000</v>
      </c>
      <c r="T40" s="281" t="s">
        <v>51</v>
      </c>
      <c r="U40" s="299">
        <v>500</v>
      </c>
      <c r="V40" s="281">
        <v>2134</v>
      </c>
      <c r="W40" s="300" t="s">
        <v>84</v>
      </c>
      <c r="X40" s="286">
        <v>41919</v>
      </c>
      <c r="Y40" s="301" t="s">
        <v>658</v>
      </c>
    </row>
    <row r="41" spans="16:25" ht="20.25" x14ac:dyDescent="0.3">
      <c r="P41" s="286">
        <v>41933</v>
      </c>
      <c r="Q41" s="297" t="s">
        <v>21</v>
      </c>
      <c r="R41" s="281" t="s">
        <v>659</v>
      </c>
      <c r="S41" s="298">
        <v>13500</v>
      </c>
      <c r="T41" s="281" t="s">
        <v>51</v>
      </c>
      <c r="U41" s="299">
        <v>500</v>
      </c>
      <c r="V41" s="281">
        <v>2139</v>
      </c>
      <c r="W41" s="300" t="s">
        <v>84</v>
      </c>
      <c r="X41" s="286">
        <v>41948</v>
      </c>
      <c r="Y41" s="301" t="s">
        <v>658</v>
      </c>
    </row>
    <row r="42" spans="16:25" ht="20.25" x14ac:dyDescent="0.3">
      <c r="P42" s="287">
        <v>42264</v>
      </c>
      <c r="Q42" s="283" t="s">
        <v>21</v>
      </c>
      <c r="R42" s="280" t="s">
        <v>660</v>
      </c>
      <c r="S42" s="293">
        <v>13340</v>
      </c>
      <c r="T42" s="280" t="s">
        <v>51</v>
      </c>
      <c r="U42" s="294">
        <v>500</v>
      </c>
      <c r="V42" s="280">
        <v>2158</v>
      </c>
      <c r="W42" s="295" t="s">
        <v>84</v>
      </c>
      <c r="X42" s="287">
        <v>42278</v>
      </c>
      <c r="Y42" s="296"/>
    </row>
    <row r="43" spans="16:25" ht="20.25" x14ac:dyDescent="0.3">
      <c r="P43" s="287">
        <v>42264</v>
      </c>
      <c r="Q43" s="283" t="s">
        <v>21</v>
      </c>
      <c r="R43" s="280" t="s">
        <v>661</v>
      </c>
      <c r="S43" s="293">
        <v>13610</v>
      </c>
      <c r="T43" s="280" t="s">
        <v>51</v>
      </c>
      <c r="U43" s="294">
        <v>500</v>
      </c>
      <c r="V43" s="280">
        <v>2159</v>
      </c>
      <c r="W43" s="295" t="s">
        <v>84</v>
      </c>
      <c r="X43" s="287">
        <v>42278</v>
      </c>
      <c r="Y43" s="296"/>
    </row>
    <row r="44" spans="16:25" ht="20.25" x14ac:dyDescent="0.3">
      <c r="P44" s="276">
        <v>40507</v>
      </c>
      <c r="Q44" s="279" t="s">
        <v>21</v>
      </c>
      <c r="R44" s="281" t="s">
        <v>662</v>
      </c>
      <c r="S44" s="305">
        <v>10500</v>
      </c>
      <c r="T44" s="277" t="s">
        <v>51</v>
      </c>
      <c r="U44" s="306">
        <v>500</v>
      </c>
      <c r="V44" s="278" t="s">
        <v>663</v>
      </c>
      <c r="W44" s="308" t="s">
        <v>87</v>
      </c>
      <c r="X44" s="276">
        <v>40528</v>
      </c>
      <c r="Y44" s="307">
        <v>40534</v>
      </c>
    </row>
  </sheetData>
  <mergeCells count="51">
    <mergeCell ref="L27:M27"/>
    <mergeCell ref="L29:M29"/>
    <mergeCell ref="C23:D23"/>
    <mergeCell ref="F23:I23"/>
    <mergeCell ref="K23:L23"/>
    <mergeCell ref="M23:N23"/>
    <mergeCell ref="F21:I21"/>
    <mergeCell ref="K21:L21"/>
    <mergeCell ref="M21:N21"/>
    <mergeCell ref="F22:I22"/>
    <mergeCell ref="K22:L22"/>
    <mergeCell ref="M22:N22"/>
    <mergeCell ref="F19:I19"/>
    <mergeCell ref="K19:L19"/>
    <mergeCell ref="M19:N19"/>
    <mergeCell ref="F20:I20"/>
    <mergeCell ref="K20:L20"/>
    <mergeCell ref="M20:N20"/>
    <mergeCell ref="F17:I17"/>
    <mergeCell ref="K17:L17"/>
    <mergeCell ref="M17:N17"/>
    <mergeCell ref="F18:I18"/>
    <mergeCell ref="K18:L18"/>
    <mergeCell ref="M18:N18"/>
    <mergeCell ref="F15:I15"/>
    <mergeCell ref="K15:L15"/>
    <mergeCell ref="M15:N15"/>
    <mergeCell ref="F16:I16"/>
    <mergeCell ref="K16:L16"/>
    <mergeCell ref="M16:N16"/>
    <mergeCell ref="F13:I13"/>
    <mergeCell ref="K13:L13"/>
    <mergeCell ref="M13:N13"/>
    <mergeCell ref="F14:I14"/>
    <mergeCell ref="K14:L14"/>
    <mergeCell ref="M14:N14"/>
    <mergeCell ref="F12:I12"/>
    <mergeCell ref="K12:L12"/>
    <mergeCell ref="M12:N12"/>
    <mergeCell ref="F11:I11"/>
    <mergeCell ref="K11:L11"/>
    <mergeCell ref="M11:N11"/>
    <mergeCell ref="C10:D10"/>
    <mergeCell ref="K10:L10"/>
    <mergeCell ref="M10:N10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AA49"/>
  <sheetViews>
    <sheetView topLeftCell="A27" zoomScale="85" zoomScaleNormal="85" workbookViewId="0">
      <selection activeCell="K50" sqref="K50"/>
    </sheetView>
  </sheetViews>
  <sheetFormatPr baseColWidth="10" defaultRowHeight="14.25" x14ac:dyDescent="0.2"/>
  <cols>
    <col min="1" max="1" width="10.5703125" style="61" customWidth="1"/>
    <col min="2" max="2" width="7.42578125" style="61" customWidth="1"/>
    <col min="3" max="3" width="3.85546875" style="61" customWidth="1"/>
    <col min="4" max="4" width="5.85546875" style="61" customWidth="1"/>
    <col min="5" max="6" width="10.5703125" style="61" customWidth="1"/>
    <col min="7" max="7" width="12.7109375" style="61" customWidth="1"/>
    <col min="8" max="8" width="0.85546875" style="61" customWidth="1"/>
    <col min="9" max="9" width="7" style="61" customWidth="1"/>
    <col min="10" max="10" width="14.28515625" style="61" customWidth="1"/>
    <col min="11" max="11" width="11.140625" style="61" customWidth="1"/>
    <col min="12" max="12" width="3.85546875" style="61" customWidth="1"/>
    <col min="13" max="13" width="10.140625" style="61" customWidth="1"/>
    <col min="14" max="14" width="4.85546875" style="61" customWidth="1"/>
    <col min="15" max="15" width="11.42578125" style="61"/>
    <col min="16" max="16" width="10.140625" style="77" bestFit="1" customWidth="1"/>
    <col min="17" max="17" width="12.85546875" style="77" bestFit="1" customWidth="1"/>
    <col min="18" max="18" width="24" style="77" bestFit="1" customWidth="1"/>
    <col min="19" max="19" width="11.5703125" style="77" bestFit="1" customWidth="1"/>
    <col min="20" max="20" width="15.7109375" style="77" bestFit="1" customWidth="1"/>
    <col min="21" max="21" width="8.85546875" style="77" bestFit="1" customWidth="1"/>
    <col min="22" max="22" width="9.85546875" style="77" bestFit="1" customWidth="1"/>
    <col min="23" max="23" width="21.85546875" style="77" bestFit="1" customWidth="1"/>
    <col min="24" max="24" width="17.42578125" style="77" bestFit="1" customWidth="1"/>
    <col min="25" max="25" width="28.42578125" style="77" bestFit="1" customWidth="1"/>
    <col min="26" max="16384" width="11.42578125" style="61"/>
  </cols>
  <sheetData>
    <row r="1" spans="2:703" ht="51" customHeight="1" x14ac:dyDescent="0.2"/>
    <row r="2" spans="2:703" ht="13.35" customHeight="1" x14ac:dyDescent="0.2">
      <c r="B2" s="180" t="s">
        <v>52</v>
      </c>
      <c r="C2" s="181"/>
      <c r="D2" s="181"/>
      <c r="E2" s="181"/>
      <c r="F2" s="181"/>
      <c r="G2" s="181"/>
      <c r="I2" s="182" t="s">
        <v>53</v>
      </c>
      <c r="J2" s="181"/>
      <c r="K2" s="181"/>
      <c r="L2" s="181"/>
      <c r="M2" s="181"/>
      <c r="N2" s="181"/>
    </row>
    <row r="3" spans="2:703" ht="0.95" customHeight="1" x14ac:dyDescent="0.2">
      <c r="B3" s="181"/>
      <c r="C3" s="181"/>
      <c r="D3" s="181"/>
      <c r="E3" s="181"/>
      <c r="F3" s="181"/>
      <c r="G3" s="181"/>
    </row>
    <row r="4" spans="2:703" ht="7.9" customHeight="1" x14ac:dyDescent="0.2"/>
    <row r="5" spans="2:703" ht="5.0999999999999996" customHeight="1" x14ac:dyDescent="0.2"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</row>
    <row r="6" spans="2:703" ht="13.35" customHeight="1" x14ac:dyDescent="0.2">
      <c r="B6" s="183" t="s">
        <v>54</v>
      </c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</row>
    <row r="7" spans="2:703" ht="20.65" customHeight="1" x14ac:dyDescent="0.2"/>
    <row r="8" spans="2:703" ht="21.4" customHeight="1" x14ac:dyDescent="0.2">
      <c r="B8" s="184" t="s">
        <v>472</v>
      </c>
      <c r="C8" s="185"/>
      <c r="D8" s="185"/>
      <c r="E8" s="185"/>
      <c r="F8" s="184" t="s">
        <v>473</v>
      </c>
      <c r="G8" s="185"/>
      <c r="H8" s="185"/>
      <c r="I8" s="185"/>
      <c r="J8" s="63" t="s">
        <v>57</v>
      </c>
      <c r="K8" s="63" t="s">
        <v>58</v>
      </c>
      <c r="L8" s="186" t="s">
        <v>59</v>
      </c>
      <c r="M8" s="185"/>
      <c r="N8" s="64" t="s">
        <v>60</v>
      </c>
    </row>
    <row r="9" spans="2:703" ht="3.4" customHeight="1" x14ac:dyDescent="0.2"/>
    <row r="10" spans="2:703" ht="16.350000000000001" customHeight="1" x14ac:dyDescent="0.2">
      <c r="B10" s="65" t="s">
        <v>61</v>
      </c>
      <c r="C10" s="187" t="s">
        <v>62</v>
      </c>
      <c r="D10" s="188"/>
      <c r="E10" s="66" t="s">
        <v>63</v>
      </c>
      <c r="F10" s="66" t="s">
        <v>64</v>
      </c>
      <c r="G10" s="67"/>
      <c r="H10" s="67"/>
      <c r="I10" s="67"/>
      <c r="J10" s="68" t="s">
        <v>65</v>
      </c>
      <c r="K10" s="189" t="s">
        <v>66</v>
      </c>
      <c r="L10" s="188"/>
      <c r="M10" s="189" t="s">
        <v>73</v>
      </c>
      <c r="N10" s="190"/>
      <c r="P10" s="78" t="s">
        <v>74</v>
      </c>
      <c r="Q10" s="79" t="s">
        <v>75</v>
      </c>
      <c r="R10" s="79" t="s">
        <v>76</v>
      </c>
      <c r="S10" s="79" t="s">
        <v>77</v>
      </c>
      <c r="T10" s="79" t="s">
        <v>78</v>
      </c>
      <c r="U10" s="80" t="s">
        <v>1</v>
      </c>
      <c r="V10" s="79" t="s">
        <v>79</v>
      </c>
      <c r="W10" s="81" t="s">
        <v>80</v>
      </c>
      <c r="X10" s="78" t="s">
        <v>81</v>
      </c>
      <c r="Y10" s="78" t="s">
        <v>82</v>
      </c>
    </row>
    <row r="11" spans="2:703" ht="26.45" customHeight="1" x14ac:dyDescent="0.2">
      <c r="B11" s="72" t="s">
        <v>139</v>
      </c>
      <c r="C11" s="165" t="s">
        <v>134</v>
      </c>
      <c r="D11" s="69" t="s">
        <v>474</v>
      </c>
      <c r="E11" s="165" t="s">
        <v>475</v>
      </c>
      <c r="F11" s="204" t="s">
        <v>137</v>
      </c>
      <c r="G11" s="205"/>
      <c r="H11" s="205"/>
      <c r="I11" s="205"/>
      <c r="J11" s="166"/>
      <c r="K11" s="206" t="s">
        <v>476</v>
      </c>
      <c r="L11" s="207"/>
      <c r="M11" s="208"/>
      <c r="N11" s="209"/>
      <c r="P11" s="82">
        <v>40028</v>
      </c>
      <c r="Q11" s="83" t="s">
        <v>23</v>
      </c>
      <c r="R11" s="83" t="s">
        <v>83</v>
      </c>
      <c r="S11" s="84">
        <v>284000</v>
      </c>
      <c r="T11" s="83" t="s">
        <v>51</v>
      </c>
      <c r="U11" s="84">
        <v>14200</v>
      </c>
      <c r="V11" s="83">
        <v>1808</v>
      </c>
      <c r="W11" s="85" t="s">
        <v>84</v>
      </c>
      <c r="X11" s="86">
        <v>40043</v>
      </c>
      <c r="Y11" s="87">
        <v>40144</v>
      </c>
    </row>
    <row r="12" spans="2:703" ht="26.45" customHeight="1" x14ac:dyDescent="0.2">
      <c r="B12" s="174" t="s">
        <v>477</v>
      </c>
      <c r="C12" s="171" t="s">
        <v>134</v>
      </c>
      <c r="D12" s="638" t="s">
        <v>478</v>
      </c>
      <c r="E12" s="171" t="s">
        <v>479</v>
      </c>
      <c r="F12" s="210" t="s">
        <v>480</v>
      </c>
      <c r="G12" s="211"/>
      <c r="H12" s="211"/>
      <c r="I12" s="211"/>
      <c r="J12" s="173"/>
      <c r="K12" s="212" t="s">
        <v>481</v>
      </c>
      <c r="L12" s="213"/>
      <c r="M12" s="214"/>
      <c r="N12" s="215"/>
      <c r="P12" s="82">
        <v>40156</v>
      </c>
      <c r="Q12" s="83" t="s">
        <v>23</v>
      </c>
      <c r="R12" s="83" t="s">
        <v>83</v>
      </c>
      <c r="S12" s="84">
        <v>34630</v>
      </c>
      <c r="T12" s="83" t="s">
        <v>51</v>
      </c>
      <c r="U12" s="84">
        <v>1731.5</v>
      </c>
      <c r="V12" s="83">
        <v>1825</v>
      </c>
      <c r="W12" s="83"/>
      <c r="X12" s="86">
        <v>40247</v>
      </c>
      <c r="Y12" s="87">
        <v>40255</v>
      </c>
      <c r="AAA12" s="61" t="s">
        <v>627</v>
      </c>
    </row>
    <row r="13" spans="2:703" ht="26.45" customHeight="1" x14ac:dyDescent="0.2">
      <c r="B13" s="174" t="s">
        <v>482</v>
      </c>
      <c r="C13" s="171" t="s">
        <v>134</v>
      </c>
      <c r="D13" s="174" t="s">
        <v>483</v>
      </c>
      <c r="E13" s="171" t="s">
        <v>484</v>
      </c>
      <c r="F13" s="210" t="s">
        <v>171</v>
      </c>
      <c r="G13" s="211"/>
      <c r="H13" s="211"/>
      <c r="I13" s="211"/>
      <c r="J13" s="173"/>
      <c r="K13" s="212" t="s">
        <v>485</v>
      </c>
      <c r="L13" s="213"/>
      <c r="M13" s="214"/>
      <c r="N13" s="215"/>
      <c r="P13" s="88">
        <v>40242</v>
      </c>
      <c r="Q13" s="89" t="s">
        <v>23</v>
      </c>
      <c r="R13" s="89" t="s">
        <v>85</v>
      </c>
      <c r="S13" s="90">
        <v>194000</v>
      </c>
      <c r="T13" s="89" t="s">
        <v>51</v>
      </c>
      <c r="U13" s="90">
        <v>10000</v>
      </c>
      <c r="V13" s="89">
        <v>1828</v>
      </c>
      <c r="W13" s="91" t="s">
        <v>84</v>
      </c>
      <c r="X13" s="92">
        <v>40331</v>
      </c>
      <c r="Y13" s="93">
        <v>40413</v>
      </c>
      <c r="AAA13" s="61" t="s">
        <v>627</v>
      </c>
    </row>
    <row r="14" spans="2:703" ht="26.45" customHeight="1" x14ac:dyDescent="0.2">
      <c r="B14" s="174" t="s">
        <v>482</v>
      </c>
      <c r="C14" s="171" t="s">
        <v>134</v>
      </c>
      <c r="D14" s="174" t="s">
        <v>486</v>
      </c>
      <c r="E14" s="171" t="s">
        <v>487</v>
      </c>
      <c r="F14" s="210" t="s">
        <v>206</v>
      </c>
      <c r="G14" s="211"/>
      <c r="H14" s="211"/>
      <c r="I14" s="211"/>
      <c r="J14" s="173"/>
      <c r="K14" s="212" t="s">
        <v>392</v>
      </c>
      <c r="L14" s="213"/>
      <c r="M14" s="214"/>
      <c r="N14" s="215"/>
      <c r="P14" s="94">
        <v>40456</v>
      </c>
      <c r="Q14" s="95" t="s">
        <v>23</v>
      </c>
      <c r="R14" s="95" t="s">
        <v>86</v>
      </c>
      <c r="S14" s="96">
        <v>23000</v>
      </c>
      <c r="T14" s="95" t="s">
        <v>51</v>
      </c>
      <c r="U14" s="96">
        <v>1200</v>
      </c>
      <c r="V14" s="97">
        <v>1853</v>
      </c>
      <c r="W14" s="98" t="s">
        <v>87</v>
      </c>
      <c r="X14" s="99">
        <v>40528</v>
      </c>
      <c r="Y14" s="100">
        <v>40667</v>
      </c>
      <c r="AAA14" s="61" t="s">
        <v>627</v>
      </c>
    </row>
    <row r="15" spans="2:703" ht="26.45" customHeight="1" x14ac:dyDescent="0.2">
      <c r="B15" s="174" t="s">
        <v>482</v>
      </c>
      <c r="C15" s="171" t="s">
        <v>134</v>
      </c>
      <c r="D15" s="174" t="s">
        <v>488</v>
      </c>
      <c r="E15" s="171" t="s">
        <v>489</v>
      </c>
      <c r="F15" s="210" t="s">
        <v>480</v>
      </c>
      <c r="G15" s="211"/>
      <c r="H15" s="211"/>
      <c r="I15" s="211"/>
      <c r="J15" s="173"/>
      <c r="K15" s="212" t="s">
        <v>481</v>
      </c>
      <c r="L15" s="213"/>
      <c r="M15" s="214"/>
      <c r="N15" s="215"/>
      <c r="P15" s="101">
        <v>40456</v>
      </c>
      <c r="Q15" s="102" t="s">
        <v>23</v>
      </c>
      <c r="R15" s="102" t="s">
        <v>88</v>
      </c>
      <c r="S15" s="103">
        <v>24000</v>
      </c>
      <c r="T15" s="102" t="s">
        <v>51</v>
      </c>
      <c r="U15" s="103">
        <v>1200</v>
      </c>
      <c r="V15" s="104">
        <v>1854</v>
      </c>
      <c r="W15" s="105" t="s">
        <v>87</v>
      </c>
      <c r="X15" s="106">
        <v>40528</v>
      </c>
      <c r="Y15" s="107">
        <v>40455</v>
      </c>
      <c r="AAA15" s="61" t="s">
        <v>627</v>
      </c>
    </row>
    <row r="16" spans="2:703" ht="26.45" customHeight="1" x14ac:dyDescent="0.2">
      <c r="B16" s="174" t="s">
        <v>375</v>
      </c>
      <c r="C16" s="171" t="s">
        <v>134</v>
      </c>
      <c r="D16" s="174" t="s">
        <v>490</v>
      </c>
      <c r="E16" s="171" t="s">
        <v>491</v>
      </c>
      <c r="F16" s="210" t="s">
        <v>492</v>
      </c>
      <c r="G16" s="211"/>
      <c r="H16" s="211"/>
      <c r="I16" s="211"/>
      <c r="J16" s="173"/>
      <c r="K16" s="212" t="s">
        <v>277</v>
      </c>
      <c r="L16" s="213"/>
      <c r="M16" s="214"/>
      <c r="N16" s="215"/>
      <c r="P16" s="92">
        <v>40673</v>
      </c>
      <c r="Q16" s="89" t="s">
        <v>23</v>
      </c>
      <c r="R16" s="89" t="s">
        <v>89</v>
      </c>
      <c r="S16" s="90">
        <v>190000</v>
      </c>
      <c r="T16" s="89" t="s">
        <v>51</v>
      </c>
      <c r="U16" s="90">
        <v>9500</v>
      </c>
      <c r="V16" s="108">
        <v>1905</v>
      </c>
      <c r="W16" s="91" t="s">
        <v>90</v>
      </c>
      <c r="X16" s="92">
        <v>40721</v>
      </c>
      <c r="Y16" s="92">
        <v>40898</v>
      </c>
      <c r="AAA16" s="61" t="s">
        <v>627</v>
      </c>
    </row>
    <row r="17" spans="2:703" ht="15" customHeight="1" x14ac:dyDescent="0.2">
      <c r="B17" s="72" t="s">
        <v>140</v>
      </c>
      <c r="C17" s="165" t="s">
        <v>134</v>
      </c>
      <c r="D17" s="72" t="s">
        <v>493</v>
      </c>
      <c r="E17" s="165" t="s">
        <v>141</v>
      </c>
      <c r="F17" s="204" t="s">
        <v>418</v>
      </c>
      <c r="G17" s="205"/>
      <c r="H17" s="205"/>
      <c r="I17" s="205"/>
      <c r="J17" s="167" t="s">
        <v>494</v>
      </c>
      <c r="K17" s="166"/>
      <c r="L17" s="168"/>
      <c r="M17" s="208"/>
      <c r="N17" s="209"/>
      <c r="P17" s="88">
        <v>40833</v>
      </c>
      <c r="Q17" s="89" t="s">
        <v>23</v>
      </c>
      <c r="R17" s="89" t="s">
        <v>91</v>
      </c>
      <c r="S17" s="90">
        <v>20000</v>
      </c>
      <c r="T17" s="89" t="s">
        <v>51</v>
      </c>
      <c r="U17" s="90">
        <v>800</v>
      </c>
      <c r="V17" s="108">
        <v>1920</v>
      </c>
      <c r="W17" s="91" t="s">
        <v>84</v>
      </c>
      <c r="X17" s="92">
        <v>40848</v>
      </c>
      <c r="Y17" s="93">
        <v>40898</v>
      </c>
    </row>
    <row r="18" spans="2:703" ht="26.45" customHeight="1" x14ac:dyDescent="0.2">
      <c r="B18" s="174" t="s">
        <v>142</v>
      </c>
      <c r="C18" s="171" t="s">
        <v>134</v>
      </c>
      <c r="D18" s="174" t="s">
        <v>495</v>
      </c>
      <c r="E18" s="171" t="s">
        <v>496</v>
      </c>
      <c r="F18" s="210" t="s">
        <v>166</v>
      </c>
      <c r="G18" s="211"/>
      <c r="H18" s="211"/>
      <c r="I18" s="211"/>
      <c r="J18" s="173"/>
      <c r="K18" s="212" t="s">
        <v>497</v>
      </c>
      <c r="L18" s="213"/>
      <c r="M18" s="214"/>
      <c r="N18" s="215"/>
      <c r="P18" s="88">
        <v>40833</v>
      </c>
      <c r="Q18" s="89" t="s">
        <v>23</v>
      </c>
      <c r="R18" s="89" t="s">
        <v>91</v>
      </c>
      <c r="S18" s="90">
        <v>22800</v>
      </c>
      <c r="T18" s="89" t="s">
        <v>51</v>
      </c>
      <c r="U18" s="90">
        <v>912</v>
      </c>
      <c r="V18" s="108">
        <v>1921</v>
      </c>
      <c r="W18" s="91" t="s">
        <v>84</v>
      </c>
      <c r="X18" s="92">
        <v>40848</v>
      </c>
      <c r="Y18" s="93">
        <v>40898</v>
      </c>
      <c r="AAA18" s="61" t="s">
        <v>627</v>
      </c>
    </row>
    <row r="19" spans="2:703" ht="26.45" customHeight="1" x14ac:dyDescent="0.2">
      <c r="B19" s="174" t="s">
        <v>142</v>
      </c>
      <c r="C19" s="171" t="s">
        <v>134</v>
      </c>
      <c r="D19" s="174" t="s">
        <v>498</v>
      </c>
      <c r="E19" s="171" t="s">
        <v>499</v>
      </c>
      <c r="F19" s="210" t="s">
        <v>202</v>
      </c>
      <c r="G19" s="211"/>
      <c r="H19" s="211"/>
      <c r="I19" s="211"/>
      <c r="J19" s="173"/>
      <c r="K19" s="212" t="s">
        <v>500</v>
      </c>
      <c r="L19" s="213"/>
      <c r="M19" s="214"/>
      <c r="N19" s="215"/>
      <c r="P19" s="88">
        <v>40833</v>
      </c>
      <c r="Q19" s="89" t="s">
        <v>23</v>
      </c>
      <c r="R19" s="89" t="s">
        <v>92</v>
      </c>
      <c r="S19" s="90">
        <v>23000</v>
      </c>
      <c r="T19" s="89" t="s">
        <v>51</v>
      </c>
      <c r="U19" s="90">
        <v>920</v>
      </c>
      <c r="V19" s="108">
        <v>1922</v>
      </c>
      <c r="W19" s="91" t="s">
        <v>84</v>
      </c>
      <c r="X19" s="92">
        <v>40848</v>
      </c>
      <c r="Y19" s="93">
        <v>40898</v>
      </c>
      <c r="AAA19" s="61" t="s">
        <v>627</v>
      </c>
    </row>
    <row r="20" spans="2:703" ht="26.45" customHeight="1" x14ac:dyDescent="0.2">
      <c r="B20" s="174" t="s">
        <v>142</v>
      </c>
      <c r="C20" s="171" t="s">
        <v>134</v>
      </c>
      <c r="D20" s="174" t="s">
        <v>501</v>
      </c>
      <c r="E20" s="171" t="s">
        <v>502</v>
      </c>
      <c r="F20" s="210" t="s">
        <v>166</v>
      </c>
      <c r="G20" s="211"/>
      <c r="H20" s="211"/>
      <c r="I20" s="211"/>
      <c r="J20" s="173"/>
      <c r="K20" s="212" t="s">
        <v>503</v>
      </c>
      <c r="L20" s="213"/>
      <c r="M20" s="214"/>
      <c r="N20" s="215"/>
      <c r="P20" s="109">
        <v>40833</v>
      </c>
      <c r="Q20" s="110" t="s">
        <v>23</v>
      </c>
      <c r="R20" s="110" t="s">
        <v>92</v>
      </c>
      <c r="S20" s="111">
        <v>17000</v>
      </c>
      <c r="T20" s="110" t="s">
        <v>51</v>
      </c>
      <c r="U20" s="111">
        <v>680</v>
      </c>
      <c r="V20" s="112">
        <v>1923</v>
      </c>
      <c r="W20" s="113" t="s">
        <v>84</v>
      </c>
      <c r="X20" s="114">
        <v>40848</v>
      </c>
      <c r="Y20" s="115">
        <v>40898</v>
      </c>
      <c r="AAA20" s="61" t="s">
        <v>627</v>
      </c>
    </row>
    <row r="21" spans="2:703" ht="26.45" customHeight="1" x14ac:dyDescent="0.2">
      <c r="B21" s="174" t="s">
        <v>142</v>
      </c>
      <c r="C21" s="171" t="s">
        <v>134</v>
      </c>
      <c r="D21" s="174" t="s">
        <v>504</v>
      </c>
      <c r="E21" s="171" t="s">
        <v>505</v>
      </c>
      <c r="F21" s="210" t="s">
        <v>166</v>
      </c>
      <c r="G21" s="211"/>
      <c r="H21" s="211"/>
      <c r="I21" s="211"/>
      <c r="J21" s="173"/>
      <c r="K21" s="212" t="s">
        <v>506</v>
      </c>
      <c r="L21" s="213"/>
      <c r="M21" s="214"/>
      <c r="N21" s="215"/>
      <c r="P21" s="92">
        <v>40800</v>
      </c>
      <c r="Q21" s="89" t="s">
        <v>23</v>
      </c>
      <c r="R21" s="89" t="s">
        <v>89</v>
      </c>
      <c r="S21" s="90">
        <v>2938.95</v>
      </c>
      <c r="T21" s="89" t="s">
        <v>51</v>
      </c>
      <c r="U21" s="90">
        <v>146.94999999999999</v>
      </c>
      <c r="V21" s="108">
        <v>1924</v>
      </c>
      <c r="W21" s="91" t="s">
        <v>90</v>
      </c>
      <c r="X21" s="92">
        <v>40848</v>
      </c>
      <c r="Y21" s="92">
        <v>40898</v>
      </c>
      <c r="AAA21" s="61" t="s">
        <v>627</v>
      </c>
    </row>
    <row r="22" spans="2:703" ht="26.45" customHeight="1" x14ac:dyDescent="0.2">
      <c r="B22" s="174" t="s">
        <v>507</v>
      </c>
      <c r="C22" s="171" t="s">
        <v>134</v>
      </c>
      <c r="D22" s="174" t="s">
        <v>508</v>
      </c>
      <c r="E22" s="171" t="s">
        <v>509</v>
      </c>
      <c r="F22" s="210" t="s">
        <v>166</v>
      </c>
      <c r="G22" s="211"/>
      <c r="H22" s="211"/>
      <c r="I22" s="211"/>
      <c r="J22" s="173"/>
      <c r="K22" s="212" t="s">
        <v>481</v>
      </c>
      <c r="L22" s="213"/>
      <c r="M22" s="214"/>
      <c r="N22" s="215"/>
      <c r="P22" s="92">
        <v>40861</v>
      </c>
      <c r="Q22" s="89" t="s">
        <v>23</v>
      </c>
      <c r="R22" s="89" t="s">
        <v>89</v>
      </c>
      <c r="S22" s="90">
        <v>115000</v>
      </c>
      <c r="T22" s="89" t="s">
        <v>51</v>
      </c>
      <c r="U22" s="90">
        <v>4600</v>
      </c>
      <c r="V22" s="108">
        <v>1930</v>
      </c>
      <c r="W22" s="91" t="s">
        <v>90</v>
      </c>
      <c r="X22" s="92">
        <v>40861</v>
      </c>
      <c r="Y22" s="92">
        <v>40898</v>
      </c>
      <c r="AAA22" s="61" t="s">
        <v>627</v>
      </c>
    </row>
    <row r="23" spans="2:703" ht="26.45" customHeight="1" x14ac:dyDescent="0.2">
      <c r="B23" s="72" t="s">
        <v>507</v>
      </c>
      <c r="C23" s="165" t="s">
        <v>134</v>
      </c>
      <c r="D23" s="72" t="s">
        <v>510</v>
      </c>
      <c r="E23" s="165" t="s">
        <v>511</v>
      </c>
      <c r="F23" s="204" t="s">
        <v>250</v>
      </c>
      <c r="G23" s="205"/>
      <c r="H23" s="205"/>
      <c r="I23" s="205"/>
      <c r="J23" s="166"/>
      <c r="K23" s="206" t="s">
        <v>512</v>
      </c>
      <c r="L23" s="207"/>
      <c r="M23" s="208"/>
      <c r="N23" s="209"/>
      <c r="P23" s="99">
        <v>40861</v>
      </c>
      <c r="Q23" s="95" t="s">
        <v>23</v>
      </c>
      <c r="R23" s="99" t="s">
        <v>93</v>
      </c>
      <c r="S23" s="96">
        <v>21000</v>
      </c>
      <c r="T23" s="95" t="s">
        <v>51</v>
      </c>
      <c r="U23" s="96">
        <v>840</v>
      </c>
      <c r="V23" s="97">
        <v>1931</v>
      </c>
      <c r="W23" s="98" t="s">
        <v>90</v>
      </c>
      <c r="X23" s="99">
        <v>40861</v>
      </c>
      <c r="Y23" s="99">
        <v>40898</v>
      </c>
    </row>
    <row r="24" spans="2:703" ht="26.45" customHeight="1" x14ac:dyDescent="0.2">
      <c r="B24" s="174" t="s">
        <v>513</v>
      </c>
      <c r="C24" s="171" t="s">
        <v>134</v>
      </c>
      <c r="D24" s="174" t="s">
        <v>514</v>
      </c>
      <c r="E24" s="171" t="s">
        <v>515</v>
      </c>
      <c r="F24" s="210" t="s">
        <v>166</v>
      </c>
      <c r="G24" s="211"/>
      <c r="H24" s="211"/>
      <c r="I24" s="211"/>
      <c r="J24" s="173"/>
      <c r="K24" s="212" t="s">
        <v>516</v>
      </c>
      <c r="L24" s="213"/>
      <c r="M24" s="214"/>
      <c r="N24" s="215"/>
      <c r="P24" s="92">
        <v>40885</v>
      </c>
      <c r="Q24" s="89" t="s">
        <v>23</v>
      </c>
      <c r="R24" s="89" t="s">
        <v>89</v>
      </c>
      <c r="S24" s="90">
        <v>8400</v>
      </c>
      <c r="T24" s="89" t="s">
        <v>51</v>
      </c>
      <c r="U24" s="90">
        <v>420</v>
      </c>
      <c r="V24" s="89">
        <v>1943</v>
      </c>
      <c r="W24" s="91" t="s">
        <v>90</v>
      </c>
      <c r="X24" s="92">
        <v>40898</v>
      </c>
      <c r="Y24" s="92">
        <v>40898</v>
      </c>
      <c r="AAA24" s="61" t="s">
        <v>627</v>
      </c>
    </row>
    <row r="25" spans="2:703" ht="26.45" customHeight="1" x14ac:dyDescent="0.2">
      <c r="B25" s="72" t="s">
        <v>513</v>
      </c>
      <c r="C25" s="165" t="s">
        <v>134</v>
      </c>
      <c r="D25" s="72" t="s">
        <v>517</v>
      </c>
      <c r="E25" s="165" t="s">
        <v>518</v>
      </c>
      <c r="F25" s="204" t="s">
        <v>250</v>
      </c>
      <c r="G25" s="205"/>
      <c r="H25" s="205"/>
      <c r="I25" s="205"/>
      <c r="J25" s="166"/>
      <c r="K25" s="206" t="s">
        <v>179</v>
      </c>
      <c r="L25" s="207"/>
      <c r="M25" s="208"/>
      <c r="N25" s="209"/>
      <c r="P25" s="116">
        <v>40932</v>
      </c>
      <c r="Q25" s="117" t="s">
        <v>23</v>
      </c>
      <c r="R25" s="118" t="s">
        <v>85</v>
      </c>
      <c r="S25" s="119"/>
      <c r="T25" s="118" t="s">
        <v>51</v>
      </c>
      <c r="U25" s="119">
        <v>9500</v>
      </c>
      <c r="V25" s="118">
        <v>1968</v>
      </c>
      <c r="W25" s="120" t="s">
        <v>84</v>
      </c>
      <c r="X25" s="121">
        <v>40932</v>
      </c>
      <c r="Y25" s="117" t="s">
        <v>94</v>
      </c>
    </row>
    <row r="26" spans="2:703" ht="26.45" customHeight="1" x14ac:dyDescent="0.2">
      <c r="B26" s="72" t="s">
        <v>513</v>
      </c>
      <c r="C26" s="165" t="s">
        <v>134</v>
      </c>
      <c r="D26" s="72" t="s">
        <v>519</v>
      </c>
      <c r="E26" s="165" t="s">
        <v>520</v>
      </c>
      <c r="F26" s="204" t="s">
        <v>250</v>
      </c>
      <c r="G26" s="205"/>
      <c r="H26" s="205"/>
      <c r="I26" s="205"/>
      <c r="J26" s="166"/>
      <c r="K26" s="206" t="s">
        <v>521</v>
      </c>
      <c r="L26" s="207"/>
      <c r="M26" s="208"/>
      <c r="N26" s="209"/>
      <c r="P26" s="122">
        <v>40701</v>
      </c>
      <c r="Q26" s="122" t="s">
        <v>23</v>
      </c>
      <c r="R26" s="122" t="s">
        <v>95</v>
      </c>
      <c r="S26" s="122">
        <v>32300</v>
      </c>
      <c r="T26" s="122" t="s">
        <v>51</v>
      </c>
      <c r="U26" s="123">
        <v>1700</v>
      </c>
      <c r="V26" s="124">
        <v>1971</v>
      </c>
      <c r="W26" s="122" t="s">
        <v>84</v>
      </c>
      <c r="X26" s="122">
        <v>40960</v>
      </c>
      <c r="Y26" s="122" t="s">
        <v>94</v>
      </c>
    </row>
    <row r="27" spans="2:703" ht="26.45" customHeight="1" x14ac:dyDescent="0.2">
      <c r="B27" s="72" t="s">
        <v>513</v>
      </c>
      <c r="C27" s="165" t="s">
        <v>134</v>
      </c>
      <c r="D27" s="72" t="s">
        <v>522</v>
      </c>
      <c r="E27" s="165" t="s">
        <v>523</v>
      </c>
      <c r="F27" s="204" t="s">
        <v>137</v>
      </c>
      <c r="G27" s="205"/>
      <c r="H27" s="205"/>
      <c r="I27" s="205"/>
      <c r="J27" s="166"/>
      <c r="K27" s="206" t="s">
        <v>524</v>
      </c>
      <c r="L27" s="207"/>
      <c r="M27" s="208"/>
      <c r="N27" s="209"/>
      <c r="P27" s="116">
        <v>41101</v>
      </c>
      <c r="Q27" s="118" t="s">
        <v>23</v>
      </c>
      <c r="R27" s="118" t="s">
        <v>96</v>
      </c>
      <c r="S27" s="119">
        <v>205000</v>
      </c>
      <c r="T27" s="118" t="s">
        <v>51</v>
      </c>
      <c r="U27" s="119">
        <v>8200</v>
      </c>
      <c r="V27" s="118">
        <v>1996</v>
      </c>
      <c r="W27" s="120" t="s">
        <v>87</v>
      </c>
      <c r="X27" s="121">
        <v>41137</v>
      </c>
      <c r="Y27" s="117" t="s">
        <v>97</v>
      </c>
    </row>
    <row r="28" spans="2:703" ht="15" customHeight="1" x14ac:dyDescent="0.2">
      <c r="B28" s="72" t="s">
        <v>239</v>
      </c>
      <c r="C28" s="165" t="s">
        <v>134</v>
      </c>
      <c r="D28" s="72" t="s">
        <v>525</v>
      </c>
      <c r="E28" s="165" t="s">
        <v>240</v>
      </c>
      <c r="F28" s="204" t="s">
        <v>418</v>
      </c>
      <c r="G28" s="205"/>
      <c r="H28" s="205"/>
      <c r="I28" s="205"/>
      <c r="J28" s="167" t="s">
        <v>526</v>
      </c>
      <c r="K28" s="166"/>
      <c r="L28" s="168"/>
      <c r="M28" s="208"/>
      <c r="N28" s="209"/>
      <c r="P28" s="125">
        <v>41101</v>
      </c>
      <c r="Q28" s="126" t="s">
        <v>23</v>
      </c>
      <c r="R28" s="126" t="s">
        <v>98</v>
      </c>
      <c r="S28" s="127">
        <v>370000</v>
      </c>
      <c r="T28" s="126" t="s">
        <v>51</v>
      </c>
      <c r="U28" s="127">
        <v>14800</v>
      </c>
      <c r="V28" s="126">
        <v>1997</v>
      </c>
      <c r="W28" s="128" t="s">
        <v>84</v>
      </c>
      <c r="X28" s="129">
        <v>41137</v>
      </c>
      <c r="Y28" s="122" t="s">
        <v>97</v>
      </c>
    </row>
    <row r="29" spans="2:703" ht="26.45" customHeight="1" x14ac:dyDescent="0.2">
      <c r="B29" s="174" t="s">
        <v>527</v>
      </c>
      <c r="C29" s="171" t="s">
        <v>134</v>
      </c>
      <c r="D29" s="174" t="s">
        <v>528</v>
      </c>
      <c r="E29" s="171" t="s">
        <v>529</v>
      </c>
      <c r="F29" s="210" t="s">
        <v>480</v>
      </c>
      <c r="G29" s="211"/>
      <c r="H29" s="211"/>
      <c r="I29" s="211"/>
      <c r="J29" s="173"/>
      <c r="K29" s="212" t="s">
        <v>530</v>
      </c>
      <c r="L29" s="213"/>
      <c r="M29" s="214"/>
      <c r="N29" s="215"/>
      <c r="P29" s="121">
        <v>41058</v>
      </c>
      <c r="Q29" s="118" t="s">
        <v>23</v>
      </c>
      <c r="R29" s="118" t="s">
        <v>99</v>
      </c>
      <c r="S29" s="119">
        <v>16000</v>
      </c>
      <c r="T29" s="118" t="s">
        <v>51</v>
      </c>
      <c r="U29" s="119">
        <v>800</v>
      </c>
      <c r="V29" s="118">
        <v>1998</v>
      </c>
      <c r="W29" s="120" t="s">
        <v>90</v>
      </c>
      <c r="X29" s="121">
        <v>41137</v>
      </c>
      <c r="Y29" s="130" t="s">
        <v>97</v>
      </c>
      <c r="AAA29" s="61" t="s">
        <v>627</v>
      </c>
    </row>
    <row r="30" spans="2:703" ht="26.45" customHeight="1" x14ac:dyDescent="0.2">
      <c r="B30" s="174" t="s">
        <v>175</v>
      </c>
      <c r="C30" s="171" t="s">
        <v>134</v>
      </c>
      <c r="D30" s="174" t="s">
        <v>531</v>
      </c>
      <c r="E30" s="171" t="s">
        <v>532</v>
      </c>
      <c r="F30" s="210" t="s">
        <v>533</v>
      </c>
      <c r="G30" s="211"/>
      <c r="H30" s="211"/>
      <c r="I30" s="211"/>
      <c r="J30" s="173"/>
      <c r="K30" s="212" t="s">
        <v>534</v>
      </c>
      <c r="L30" s="213"/>
      <c r="M30" s="214"/>
      <c r="N30" s="215"/>
      <c r="P30" s="125">
        <v>41205</v>
      </c>
      <c r="Q30" s="126" t="s">
        <v>23</v>
      </c>
      <c r="R30" s="126" t="s">
        <v>98</v>
      </c>
      <c r="S30" s="127">
        <v>2050000</v>
      </c>
      <c r="T30" s="126" t="s">
        <v>51</v>
      </c>
      <c r="U30" s="127">
        <v>6150</v>
      </c>
      <c r="V30" s="126">
        <v>2029</v>
      </c>
      <c r="W30" s="128" t="s">
        <v>84</v>
      </c>
      <c r="X30" s="129">
        <v>41235</v>
      </c>
      <c r="Y30" s="122" t="s">
        <v>100</v>
      </c>
      <c r="AAA30" s="61" t="s">
        <v>627</v>
      </c>
    </row>
    <row r="31" spans="2:703" ht="26.45" customHeight="1" x14ac:dyDescent="0.2">
      <c r="B31" s="174" t="s">
        <v>175</v>
      </c>
      <c r="C31" s="171" t="s">
        <v>134</v>
      </c>
      <c r="D31" s="174" t="s">
        <v>535</v>
      </c>
      <c r="E31" s="171" t="s">
        <v>536</v>
      </c>
      <c r="F31" s="210" t="s">
        <v>533</v>
      </c>
      <c r="G31" s="211"/>
      <c r="H31" s="211"/>
      <c r="I31" s="211"/>
      <c r="J31" s="173"/>
      <c r="K31" s="212" t="s">
        <v>537</v>
      </c>
      <c r="L31" s="213"/>
      <c r="M31" s="214"/>
      <c r="N31" s="215"/>
      <c r="P31" s="121">
        <v>40981</v>
      </c>
      <c r="Q31" s="118" t="s">
        <v>23</v>
      </c>
      <c r="R31" s="118" t="s">
        <v>101</v>
      </c>
      <c r="S31" s="119">
        <v>120000</v>
      </c>
      <c r="T31" s="118" t="s">
        <v>51</v>
      </c>
      <c r="U31" s="119">
        <v>480</v>
      </c>
      <c r="V31" s="118">
        <v>2035</v>
      </c>
      <c r="W31" s="120" t="s">
        <v>90</v>
      </c>
      <c r="X31" s="121">
        <v>41262</v>
      </c>
      <c r="Y31" s="121" t="s">
        <v>102</v>
      </c>
      <c r="AAA31" s="61" t="s">
        <v>627</v>
      </c>
    </row>
    <row r="32" spans="2:703" ht="26.45" customHeight="1" x14ac:dyDescent="0.2">
      <c r="B32" s="174" t="s">
        <v>175</v>
      </c>
      <c r="C32" s="171" t="s">
        <v>134</v>
      </c>
      <c r="D32" s="174" t="s">
        <v>538</v>
      </c>
      <c r="E32" s="171" t="s">
        <v>539</v>
      </c>
      <c r="F32" s="210" t="s">
        <v>533</v>
      </c>
      <c r="G32" s="211"/>
      <c r="H32" s="211"/>
      <c r="I32" s="211"/>
      <c r="J32" s="173"/>
      <c r="K32" s="212" t="s">
        <v>540</v>
      </c>
      <c r="L32" s="213"/>
      <c r="M32" s="214"/>
      <c r="N32" s="215"/>
      <c r="P32" s="121">
        <v>41519</v>
      </c>
      <c r="Q32" s="131" t="s">
        <v>23</v>
      </c>
      <c r="R32" s="118" t="s">
        <v>103</v>
      </c>
      <c r="S32" s="132">
        <v>23000</v>
      </c>
      <c r="T32" s="118" t="s">
        <v>51</v>
      </c>
      <c r="U32" s="133">
        <v>1150</v>
      </c>
      <c r="V32" s="118">
        <v>2077</v>
      </c>
      <c r="W32" s="134" t="s">
        <v>90</v>
      </c>
      <c r="X32" s="121">
        <v>41519</v>
      </c>
      <c r="Y32" s="135" t="s">
        <v>104</v>
      </c>
      <c r="AAA32" s="61" t="s">
        <v>627</v>
      </c>
    </row>
    <row r="33" spans="2:703" ht="26.45" customHeight="1" x14ac:dyDescent="0.2">
      <c r="B33" s="174" t="s">
        <v>148</v>
      </c>
      <c r="C33" s="171" t="s">
        <v>134</v>
      </c>
      <c r="D33" s="174" t="s">
        <v>541</v>
      </c>
      <c r="E33" s="171" t="s">
        <v>542</v>
      </c>
      <c r="F33" s="210" t="s">
        <v>543</v>
      </c>
      <c r="G33" s="211"/>
      <c r="H33" s="211"/>
      <c r="I33" s="211"/>
      <c r="J33" s="173"/>
      <c r="K33" s="212" t="s">
        <v>392</v>
      </c>
      <c r="L33" s="213"/>
      <c r="M33" s="214"/>
      <c r="N33" s="215"/>
      <c r="P33" s="121">
        <v>41519</v>
      </c>
      <c r="Q33" s="131" t="s">
        <v>23</v>
      </c>
      <c r="R33" s="118" t="s">
        <v>105</v>
      </c>
      <c r="S33" s="132">
        <v>27000</v>
      </c>
      <c r="T33" s="118" t="s">
        <v>51</v>
      </c>
      <c r="U33" s="133">
        <v>1350</v>
      </c>
      <c r="V33" s="118">
        <v>2078</v>
      </c>
      <c r="W33" s="120" t="s">
        <v>90</v>
      </c>
      <c r="X33" s="121">
        <v>41519</v>
      </c>
      <c r="Y33" s="135" t="s">
        <v>104</v>
      </c>
      <c r="AAA33" s="61" t="s">
        <v>627</v>
      </c>
    </row>
    <row r="34" spans="2:703" ht="26.45" customHeight="1" x14ac:dyDescent="0.2">
      <c r="B34" s="174" t="s">
        <v>148</v>
      </c>
      <c r="C34" s="171" t="s">
        <v>134</v>
      </c>
      <c r="D34" s="174" t="s">
        <v>544</v>
      </c>
      <c r="E34" s="171" t="s">
        <v>545</v>
      </c>
      <c r="F34" s="210" t="s">
        <v>202</v>
      </c>
      <c r="G34" s="211"/>
      <c r="H34" s="211"/>
      <c r="I34" s="211"/>
      <c r="J34" s="173"/>
      <c r="K34" s="212" t="s">
        <v>392</v>
      </c>
      <c r="L34" s="213"/>
      <c r="M34" s="214"/>
      <c r="N34" s="215"/>
      <c r="P34" s="136">
        <v>41597</v>
      </c>
      <c r="Q34" s="137" t="s">
        <v>23</v>
      </c>
      <c r="R34" s="138" t="s">
        <v>106</v>
      </c>
      <c r="S34" s="139">
        <v>328800</v>
      </c>
      <c r="T34" s="138" t="s">
        <v>51</v>
      </c>
      <c r="U34" s="140">
        <v>10200</v>
      </c>
      <c r="V34" s="138">
        <v>2093</v>
      </c>
      <c r="W34" s="141" t="s">
        <v>107</v>
      </c>
      <c r="X34" s="136">
        <v>41614</v>
      </c>
      <c r="Y34" s="142"/>
      <c r="AAA34" s="61" t="s">
        <v>627</v>
      </c>
    </row>
    <row r="35" spans="2:703" ht="26.45" customHeight="1" x14ac:dyDescent="0.2">
      <c r="B35" s="174" t="s">
        <v>148</v>
      </c>
      <c r="C35" s="171" t="s">
        <v>134</v>
      </c>
      <c r="D35" s="174" t="s">
        <v>546</v>
      </c>
      <c r="E35" s="171" t="s">
        <v>547</v>
      </c>
      <c r="F35" s="210" t="s">
        <v>206</v>
      </c>
      <c r="G35" s="211"/>
      <c r="H35" s="211"/>
      <c r="I35" s="211"/>
      <c r="J35" s="173"/>
      <c r="K35" s="212" t="s">
        <v>271</v>
      </c>
      <c r="L35" s="213"/>
      <c r="M35" s="214"/>
      <c r="N35" s="215"/>
      <c r="P35" s="143">
        <v>41597</v>
      </c>
      <c r="Q35" s="144" t="s">
        <v>23</v>
      </c>
      <c r="R35" s="144" t="s">
        <v>106</v>
      </c>
      <c r="S35" s="145">
        <v>216300</v>
      </c>
      <c r="T35" s="144" t="s">
        <v>51</v>
      </c>
      <c r="U35" s="145">
        <v>6700</v>
      </c>
      <c r="V35" s="144">
        <v>2094</v>
      </c>
      <c r="W35" s="146" t="s">
        <v>107</v>
      </c>
      <c r="X35" s="143">
        <v>41614</v>
      </c>
      <c r="Y35" s="143"/>
      <c r="AAA35" s="61" t="s">
        <v>627</v>
      </c>
    </row>
    <row r="36" spans="2:703" ht="26.45" customHeight="1" x14ac:dyDescent="0.2">
      <c r="B36" s="174" t="s">
        <v>148</v>
      </c>
      <c r="C36" s="171" t="s">
        <v>134</v>
      </c>
      <c r="D36" s="174" t="s">
        <v>548</v>
      </c>
      <c r="E36" s="171" t="s">
        <v>549</v>
      </c>
      <c r="F36" s="210" t="s">
        <v>206</v>
      </c>
      <c r="G36" s="211"/>
      <c r="H36" s="211"/>
      <c r="I36" s="211"/>
      <c r="J36" s="173"/>
      <c r="K36" s="212" t="s">
        <v>550</v>
      </c>
      <c r="L36" s="213"/>
      <c r="M36" s="214"/>
      <c r="N36" s="215"/>
      <c r="P36" s="129">
        <v>41667</v>
      </c>
      <c r="Q36" s="147" t="s">
        <v>23</v>
      </c>
      <c r="R36" s="126" t="s">
        <v>108</v>
      </c>
      <c r="S36" s="148">
        <v>21000</v>
      </c>
      <c r="T36" s="126" t="s">
        <v>51</v>
      </c>
      <c r="U36" s="149">
        <v>500</v>
      </c>
      <c r="V36" s="126">
        <v>2095</v>
      </c>
      <c r="W36" s="150" t="s">
        <v>84</v>
      </c>
      <c r="X36" s="129">
        <v>41682</v>
      </c>
      <c r="Y36" s="151" t="s">
        <v>109</v>
      </c>
      <c r="AAA36" s="61" t="s">
        <v>627</v>
      </c>
    </row>
    <row r="37" spans="2:703" ht="26.45" customHeight="1" x14ac:dyDescent="0.2">
      <c r="B37" s="174" t="s">
        <v>148</v>
      </c>
      <c r="C37" s="171" t="s">
        <v>134</v>
      </c>
      <c r="D37" s="174" t="s">
        <v>551</v>
      </c>
      <c r="E37" s="171" t="s">
        <v>552</v>
      </c>
      <c r="F37" s="210" t="s">
        <v>289</v>
      </c>
      <c r="G37" s="211"/>
      <c r="H37" s="211"/>
      <c r="I37" s="211"/>
      <c r="J37" s="173"/>
      <c r="K37" s="212" t="s">
        <v>392</v>
      </c>
      <c r="L37" s="213"/>
      <c r="M37" s="214"/>
      <c r="N37" s="215"/>
      <c r="P37" s="121">
        <v>41667</v>
      </c>
      <c r="Q37" s="131" t="s">
        <v>23</v>
      </c>
      <c r="R37" s="118" t="s">
        <v>110</v>
      </c>
      <c r="S37" s="132">
        <v>22000</v>
      </c>
      <c r="T37" s="118" t="s">
        <v>51</v>
      </c>
      <c r="U37" s="133">
        <v>500</v>
      </c>
      <c r="V37" s="118">
        <v>2097</v>
      </c>
      <c r="W37" s="134" t="s">
        <v>84</v>
      </c>
      <c r="X37" s="121">
        <v>41682</v>
      </c>
      <c r="Y37" s="135" t="s">
        <v>109</v>
      </c>
      <c r="AAA37" s="61" t="s">
        <v>627</v>
      </c>
    </row>
    <row r="38" spans="2:703" ht="26.45" customHeight="1" x14ac:dyDescent="0.2">
      <c r="B38" s="174" t="s">
        <v>148</v>
      </c>
      <c r="C38" s="171" t="s">
        <v>134</v>
      </c>
      <c r="D38" s="174" t="s">
        <v>553</v>
      </c>
      <c r="E38" s="171" t="s">
        <v>554</v>
      </c>
      <c r="F38" s="210" t="s">
        <v>492</v>
      </c>
      <c r="G38" s="211"/>
      <c r="H38" s="211"/>
      <c r="I38" s="211"/>
      <c r="J38" s="173"/>
      <c r="K38" s="212" t="s">
        <v>481</v>
      </c>
      <c r="L38" s="213"/>
      <c r="M38" s="214"/>
      <c r="N38" s="215"/>
      <c r="P38" s="121">
        <v>41667</v>
      </c>
      <c r="Q38" s="131" t="s">
        <v>23</v>
      </c>
      <c r="R38" s="118" t="s">
        <v>111</v>
      </c>
      <c r="S38" s="132">
        <v>21500</v>
      </c>
      <c r="T38" s="118" t="s">
        <v>51</v>
      </c>
      <c r="U38" s="133">
        <v>500</v>
      </c>
      <c r="V38" s="118">
        <v>2103</v>
      </c>
      <c r="W38" s="134" t="s">
        <v>84</v>
      </c>
      <c r="X38" s="121">
        <v>41682</v>
      </c>
      <c r="Y38" s="135" t="s">
        <v>109</v>
      </c>
      <c r="AAA38" s="61" t="s">
        <v>627</v>
      </c>
    </row>
    <row r="39" spans="2:703" ht="26.45" customHeight="1" x14ac:dyDescent="0.2">
      <c r="B39" s="174" t="s">
        <v>555</v>
      </c>
      <c r="C39" s="171" t="s">
        <v>134</v>
      </c>
      <c r="D39" s="174" t="s">
        <v>556</v>
      </c>
      <c r="E39" s="171" t="s">
        <v>557</v>
      </c>
      <c r="F39" s="210" t="s">
        <v>558</v>
      </c>
      <c r="G39" s="211"/>
      <c r="H39" s="211"/>
      <c r="I39" s="211"/>
      <c r="J39" s="173"/>
      <c r="K39" s="212" t="s">
        <v>559</v>
      </c>
      <c r="L39" s="213"/>
      <c r="M39" s="214"/>
      <c r="N39" s="215"/>
      <c r="P39" s="121">
        <v>41667</v>
      </c>
      <c r="Q39" s="131" t="s">
        <v>23</v>
      </c>
      <c r="R39" s="118" t="s">
        <v>112</v>
      </c>
      <c r="S39" s="132">
        <v>22800</v>
      </c>
      <c r="T39" s="118" t="s">
        <v>51</v>
      </c>
      <c r="U39" s="133">
        <v>500</v>
      </c>
      <c r="V39" s="118">
        <v>2104</v>
      </c>
      <c r="W39" s="134" t="s">
        <v>84</v>
      </c>
      <c r="X39" s="121">
        <v>41682</v>
      </c>
      <c r="Y39" s="135" t="s">
        <v>109</v>
      </c>
      <c r="AAA39" s="61" t="s">
        <v>627</v>
      </c>
    </row>
    <row r="40" spans="2:703" ht="16.350000000000001" customHeight="1" x14ac:dyDescent="0.2">
      <c r="B40" s="70" t="s">
        <v>68</v>
      </c>
      <c r="C40" s="191" t="s">
        <v>68</v>
      </c>
      <c r="D40" s="192"/>
      <c r="E40" s="71" t="s">
        <v>68</v>
      </c>
      <c r="F40" s="193" t="s">
        <v>69</v>
      </c>
      <c r="G40" s="194"/>
      <c r="H40" s="194"/>
      <c r="I40" s="194"/>
      <c r="J40" s="76">
        <f>J28+J17</f>
        <v>2982.1</v>
      </c>
      <c r="K40" s="195">
        <f>K11+K12+K13+K15+K16+K18+K19+K20+K21+K22+K23+K24+K25+K26+K27+K29+K30+K31+K32+K33+K34+K35+K36+K37+K38+K39</f>
        <v>297866.5</v>
      </c>
      <c r="L40" s="196"/>
      <c r="M40" s="197"/>
      <c r="N40" s="198"/>
      <c r="P40" s="129">
        <v>41726</v>
      </c>
      <c r="Q40" s="147" t="s">
        <v>23</v>
      </c>
      <c r="R40" s="126" t="s">
        <v>106</v>
      </c>
      <c r="S40" s="148">
        <v>16000</v>
      </c>
      <c r="T40" s="126" t="s">
        <v>51</v>
      </c>
      <c r="U40" s="149">
        <v>480</v>
      </c>
      <c r="V40" s="126">
        <v>2119</v>
      </c>
      <c r="W40" s="150" t="s">
        <v>107</v>
      </c>
      <c r="X40" s="129">
        <v>41737</v>
      </c>
      <c r="Y40" s="129" t="s">
        <v>113</v>
      </c>
    </row>
    <row r="41" spans="2:703" x14ac:dyDescent="0.2">
      <c r="P41" s="121">
        <v>41827</v>
      </c>
      <c r="Q41" s="131" t="s">
        <v>23</v>
      </c>
      <c r="R41" s="118" t="s">
        <v>114</v>
      </c>
      <c r="S41" s="132">
        <v>41500</v>
      </c>
      <c r="T41" s="118" t="s">
        <v>51</v>
      </c>
      <c r="U41" s="133">
        <v>500</v>
      </c>
      <c r="V41" s="118">
        <v>2127</v>
      </c>
      <c r="W41" s="134" t="s">
        <v>84</v>
      </c>
      <c r="X41" s="121">
        <v>41862</v>
      </c>
      <c r="Y41" s="135" t="s">
        <v>115</v>
      </c>
    </row>
    <row r="42" spans="2:703" ht="15" x14ac:dyDescent="0.25">
      <c r="J42" s="73" t="s">
        <v>70</v>
      </c>
      <c r="K42" s="73"/>
      <c r="L42" s="199">
        <f>K40-J40</f>
        <v>294884.40000000002</v>
      </c>
      <c r="M42" s="199"/>
      <c r="P42" s="121">
        <v>41827</v>
      </c>
      <c r="Q42" s="131" t="s">
        <v>23</v>
      </c>
      <c r="R42" s="118" t="s">
        <v>116</v>
      </c>
      <c r="S42" s="132">
        <v>21500</v>
      </c>
      <c r="T42" s="118" t="s">
        <v>51</v>
      </c>
      <c r="U42" s="133">
        <v>500</v>
      </c>
      <c r="V42" s="118">
        <v>2128</v>
      </c>
      <c r="W42" s="134" t="s">
        <v>84</v>
      </c>
      <c r="X42" s="121">
        <v>41862</v>
      </c>
      <c r="Y42" s="135" t="s">
        <v>115</v>
      </c>
    </row>
    <row r="43" spans="2:703" ht="15" x14ac:dyDescent="0.25">
      <c r="J43" s="73"/>
      <c r="K43" s="73"/>
      <c r="L43" s="73"/>
      <c r="M43" s="73"/>
      <c r="P43" s="121">
        <v>41827</v>
      </c>
      <c r="Q43" s="131" t="s">
        <v>23</v>
      </c>
      <c r="R43" s="118" t="s">
        <v>117</v>
      </c>
      <c r="S43" s="132">
        <v>21500</v>
      </c>
      <c r="T43" s="118" t="s">
        <v>51</v>
      </c>
      <c r="U43" s="133">
        <v>500</v>
      </c>
      <c r="V43" s="118">
        <v>2129</v>
      </c>
      <c r="W43" s="134" t="s">
        <v>84</v>
      </c>
      <c r="X43" s="121">
        <v>41862</v>
      </c>
      <c r="Y43" s="135" t="s">
        <v>115</v>
      </c>
    </row>
    <row r="44" spans="2:703" ht="15" x14ac:dyDescent="0.25">
      <c r="J44" s="75" t="s">
        <v>71</v>
      </c>
      <c r="K44" s="75"/>
      <c r="L44" s="200">
        <f>K39+K38+K37+K36+K35+K34+K33+K32+K31+K29+K30+K24+K22+K21+K20+K19+K18+K16+K15+K14+K13+K12</f>
        <v>239035.35</v>
      </c>
      <c r="M44" s="201"/>
      <c r="P44" s="121">
        <v>41827</v>
      </c>
      <c r="Q44" s="131" t="s">
        <v>23</v>
      </c>
      <c r="R44" s="118" t="s">
        <v>118</v>
      </c>
      <c r="S44" s="132">
        <v>25500</v>
      </c>
      <c r="T44" s="118" t="s">
        <v>51</v>
      </c>
      <c r="U44" s="133">
        <v>500</v>
      </c>
      <c r="V44" s="118">
        <v>2130</v>
      </c>
      <c r="W44" s="134" t="s">
        <v>84</v>
      </c>
      <c r="X44" s="121">
        <v>41862</v>
      </c>
      <c r="Y44" s="135" t="s">
        <v>115</v>
      </c>
    </row>
    <row r="45" spans="2:703" ht="15" x14ac:dyDescent="0.25">
      <c r="J45" s="73"/>
      <c r="K45" s="73"/>
      <c r="L45" s="73"/>
      <c r="M45" s="73"/>
      <c r="P45" s="121">
        <v>41827</v>
      </c>
      <c r="Q45" s="131" t="s">
        <v>23</v>
      </c>
      <c r="R45" s="118" t="s">
        <v>119</v>
      </c>
      <c r="S45" s="132">
        <v>45500</v>
      </c>
      <c r="T45" s="118" t="s">
        <v>51</v>
      </c>
      <c r="U45" s="133">
        <v>500</v>
      </c>
      <c r="V45" s="118">
        <v>2131</v>
      </c>
      <c r="W45" s="134" t="s">
        <v>84</v>
      </c>
      <c r="X45" s="121">
        <v>41862</v>
      </c>
      <c r="Y45" s="135" t="s">
        <v>115</v>
      </c>
    </row>
    <row r="46" spans="2:703" ht="15.75" thickBot="1" x14ac:dyDescent="0.3">
      <c r="J46" s="74" t="s">
        <v>72</v>
      </c>
      <c r="K46" s="74"/>
      <c r="L46" s="202">
        <f>L42-L44</f>
        <v>55849.050000000017</v>
      </c>
      <c r="M46" s="202"/>
      <c r="P46" s="129">
        <v>41941</v>
      </c>
      <c r="Q46" s="147" t="s">
        <v>23</v>
      </c>
      <c r="R46" s="126" t="s">
        <v>120</v>
      </c>
      <c r="S46" s="148">
        <v>22000</v>
      </c>
      <c r="T46" s="126" t="s">
        <v>51</v>
      </c>
      <c r="U46" s="149">
        <v>500</v>
      </c>
      <c r="V46" s="126">
        <v>2140</v>
      </c>
      <c r="W46" s="150" t="s">
        <v>84</v>
      </c>
      <c r="X46" s="129">
        <v>41960</v>
      </c>
      <c r="Y46" s="151" t="s">
        <v>121</v>
      </c>
    </row>
    <row r="47" spans="2:703" ht="15" thickTop="1" x14ac:dyDescent="0.2">
      <c r="P47" s="121">
        <v>42276</v>
      </c>
      <c r="Q47" s="131" t="s">
        <v>23</v>
      </c>
      <c r="R47" s="118" t="s">
        <v>122</v>
      </c>
      <c r="S47" s="132">
        <v>49900</v>
      </c>
      <c r="T47" s="118" t="s">
        <v>123</v>
      </c>
      <c r="U47" s="133">
        <v>1000</v>
      </c>
      <c r="V47" s="119">
        <v>2161</v>
      </c>
      <c r="W47" s="152" t="s">
        <v>84</v>
      </c>
      <c r="X47" s="121">
        <v>42290</v>
      </c>
      <c r="Y47" s="153" t="s">
        <v>124</v>
      </c>
    </row>
    <row r="48" spans="2:703" x14ac:dyDescent="0.2">
      <c r="P48" s="92">
        <v>40534</v>
      </c>
      <c r="Q48" s="154" t="s">
        <v>23</v>
      </c>
      <c r="R48" s="118" t="s">
        <v>125</v>
      </c>
      <c r="S48" s="155" t="s">
        <v>126</v>
      </c>
      <c r="T48" s="89" t="s">
        <v>51</v>
      </c>
      <c r="U48" s="156">
        <v>7250</v>
      </c>
      <c r="V48" s="108" t="s">
        <v>127</v>
      </c>
      <c r="W48" s="157" t="s">
        <v>90</v>
      </c>
      <c r="X48" s="92">
        <v>40660</v>
      </c>
      <c r="Y48" s="158">
        <v>40667</v>
      </c>
    </row>
    <row r="49" spans="16:25" x14ac:dyDescent="0.2">
      <c r="P49" s="159">
        <v>40534</v>
      </c>
      <c r="Q49" s="160" t="s">
        <v>23</v>
      </c>
      <c r="R49" s="95" t="s">
        <v>125</v>
      </c>
      <c r="S49" s="161">
        <v>425000</v>
      </c>
      <c r="T49" s="160" t="s">
        <v>51</v>
      </c>
      <c r="U49" s="162">
        <v>14000</v>
      </c>
      <c r="V49" s="163" t="s">
        <v>128</v>
      </c>
      <c r="W49" s="164" t="s">
        <v>90</v>
      </c>
      <c r="X49" s="159">
        <v>40660</v>
      </c>
      <c r="Y49" s="159">
        <v>40667</v>
      </c>
    </row>
  </sheetData>
  <mergeCells count="101">
    <mergeCell ref="L42:M42"/>
    <mergeCell ref="L44:M44"/>
    <mergeCell ref="L46:M46"/>
    <mergeCell ref="C40:D40"/>
    <mergeCell ref="F40:I40"/>
    <mergeCell ref="K40:L40"/>
    <mergeCell ref="M40:N40"/>
    <mergeCell ref="F38:I38"/>
    <mergeCell ref="K38:L38"/>
    <mergeCell ref="M38:N38"/>
    <mergeCell ref="F39:I39"/>
    <mergeCell ref="K39:L39"/>
    <mergeCell ref="M39:N39"/>
    <mergeCell ref="F36:I36"/>
    <mergeCell ref="K36:L36"/>
    <mergeCell ref="M36:N36"/>
    <mergeCell ref="F37:I37"/>
    <mergeCell ref="K37:L37"/>
    <mergeCell ref="M37:N37"/>
    <mergeCell ref="F34:I34"/>
    <mergeCell ref="K34:L34"/>
    <mergeCell ref="M34:N34"/>
    <mergeCell ref="F35:I35"/>
    <mergeCell ref="K35:L35"/>
    <mergeCell ref="M35:N35"/>
    <mergeCell ref="F33:I33"/>
    <mergeCell ref="K33:L33"/>
    <mergeCell ref="M33:N33"/>
    <mergeCell ref="F31:I31"/>
    <mergeCell ref="K31:L31"/>
    <mergeCell ref="M31:N31"/>
    <mergeCell ref="F32:I32"/>
    <mergeCell ref="K32:L32"/>
    <mergeCell ref="M32:N32"/>
    <mergeCell ref="F30:I30"/>
    <mergeCell ref="K30:L30"/>
    <mergeCell ref="M30:N30"/>
    <mergeCell ref="F26:I26"/>
    <mergeCell ref="K26:L26"/>
    <mergeCell ref="M26:N26"/>
    <mergeCell ref="F27:I27"/>
    <mergeCell ref="K27:L27"/>
    <mergeCell ref="M27:N27"/>
    <mergeCell ref="F28:I28"/>
    <mergeCell ref="M28:N28"/>
    <mergeCell ref="F29:I29"/>
    <mergeCell ref="K29:L29"/>
    <mergeCell ref="M29:N29"/>
    <mergeCell ref="F24:I24"/>
    <mergeCell ref="K24:L24"/>
    <mergeCell ref="M24:N24"/>
    <mergeCell ref="F25:I25"/>
    <mergeCell ref="K25:L25"/>
    <mergeCell ref="M25:N25"/>
    <mergeCell ref="F22:I22"/>
    <mergeCell ref="K22:L22"/>
    <mergeCell ref="M22:N22"/>
    <mergeCell ref="F23:I23"/>
    <mergeCell ref="K23:L23"/>
    <mergeCell ref="M23:N23"/>
    <mergeCell ref="F20:I20"/>
    <mergeCell ref="K20:L20"/>
    <mergeCell ref="M20:N20"/>
    <mergeCell ref="F21:I21"/>
    <mergeCell ref="K21:L21"/>
    <mergeCell ref="M21:N21"/>
    <mergeCell ref="F18:I18"/>
    <mergeCell ref="K18:L18"/>
    <mergeCell ref="M18:N18"/>
    <mergeCell ref="F19:I19"/>
    <mergeCell ref="K19:L19"/>
    <mergeCell ref="M19:N19"/>
    <mergeCell ref="F17:I17"/>
    <mergeCell ref="M17:N17"/>
    <mergeCell ref="F16:I16"/>
    <mergeCell ref="K16:L16"/>
    <mergeCell ref="M16:N16"/>
    <mergeCell ref="F14:I14"/>
    <mergeCell ref="K14:L14"/>
    <mergeCell ref="M14:N14"/>
    <mergeCell ref="F15:I15"/>
    <mergeCell ref="K15:L15"/>
    <mergeCell ref="M15:N15"/>
    <mergeCell ref="F12:I12"/>
    <mergeCell ref="K12:L12"/>
    <mergeCell ref="M12:N12"/>
    <mergeCell ref="F13:I13"/>
    <mergeCell ref="K13:L13"/>
    <mergeCell ref="M13:N13"/>
    <mergeCell ref="C10:D10"/>
    <mergeCell ref="K10:L10"/>
    <mergeCell ref="M10:N10"/>
    <mergeCell ref="F11:I11"/>
    <mergeCell ref="K11:L11"/>
    <mergeCell ref="M11:N11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fitToHeight="2" orientation="portrait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errorTitle="ATTENTION !!!" error="Veuillez utiliser la liste déroulante !!!!!!!!!!!">
          <x14:formula1>
            <xm:f>[1]Fournisseurs!#REF!</xm:f>
          </x14:formula1>
          <xm:sqref>Q11:Q49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46"/>
  <sheetViews>
    <sheetView topLeftCell="A22" zoomScaleNormal="100" workbookViewId="0">
      <selection activeCell="L44" sqref="L44"/>
    </sheetView>
  </sheetViews>
  <sheetFormatPr baseColWidth="10" defaultRowHeight="14.25" x14ac:dyDescent="0.2"/>
  <cols>
    <col min="1" max="1" width="10.5703125" style="61" customWidth="1"/>
    <col min="2" max="2" width="7.42578125" style="61" customWidth="1"/>
    <col min="3" max="3" width="3.85546875" style="61" customWidth="1"/>
    <col min="4" max="4" width="5.85546875" style="61" customWidth="1"/>
    <col min="5" max="6" width="10.5703125" style="61" customWidth="1"/>
    <col min="7" max="7" width="12.7109375" style="61" customWidth="1"/>
    <col min="8" max="8" width="0.85546875" style="61" customWidth="1"/>
    <col min="9" max="9" width="7" style="61" customWidth="1"/>
    <col min="10" max="10" width="14.28515625" style="61" customWidth="1"/>
    <col min="11" max="11" width="11.140625" style="61" customWidth="1"/>
    <col min="12" max="12" width="3.85546875" style="61" customWidth="1"/>
    <col min="13" max="13" width="10.140625" style="61" customWidth="1"/>
    <col min="14" max="14" width="4.85546875" style="61" customWidth="1"/>
    <col min="15" max="15" width="11.42578125" style="61"/>
    <col min="16" max="16" width="10.140625" style="77" bestFit="1" customWidth="1"/>
    <col min="17" max="17" width="12.85546875" style="77" bestFit="1" customWidth="1"/>
    <col min="18" max="18" width="24" style="77" bestFit="1" customWidth="1"/>
    <col min="19" max="19" width="11.5703125" style="77" bestFit="1" customWidth="1"/>
    <col min="20" max="20" width="15.7109375" style="77" bestFit="1" customWidth="1"/>
    <col min="21" max="21" width="8.85546875" style="77" bestFit="1" customWidth="1"/>
    <col min="22" max="22" width="9.85546875" style="77" bestFit="1" customWidth="1"/>
    <col min="23" max="23" width="21.85546875" style="77" bestFit="1" customWidth="1"/>
    <col min="24" max="24" width="17.42578125" style="77" bestFit="1" customWidth="1"/>
    <col min="25" max="25" width="28.42578125" style="77" bestFit="1" customWidth="1"/>
    <col min="26" max="16384" width="11.42578125" style="61"/>
  </cols>
  <sheetData>
    <row r="1" spans="2:25" ht="51" customHeight="1" x14ac:dyDescent="0.2"/>
    <row r="2" spans="2:25" ht="13.35" customHeight="1" x14ac:dyDescent="0.2">
      <c r="B2" s="180" t="s">
        <v>52</v>
      </c>
      <c r="C2" s="181"/>
      <c r="D2" s="181"/>
      <c r="E2" s="181"/>
      <c r="F2" s="181"/>
      <c r="G2" s="181"/>
      <c r="I2" s="182" t="s">
        <v>53</v>
      </c>
      <c r="J2" s="181"/>
      <c r="K2" s="181"/>
      <c r="L2" s="181"/>
      <c r="M2" s="181"/>
      <c r="N2" s="181"/>
    </row>
    <row r="3" spans="2:25" ht="0.95" customHeight="1" x14ac:dyDescent="0.2">
      <c r="B3" s="181"/>
      <c r="C3" s="181"/>
      <c r="D3" s="181"/>
      <c r="E3" s="181"/>
      <c r="F3" s="181"/>
      <c r="G3" s="181"/>
    </row>
    <row r="4" spans="2:25" ht="7.9" customHeight="1" x14ac:dyDescent="0.2"/>
    <row r="5" spans="2:25" ht="5.0999999999999996" customHeight="1" x14ac:dyDescent="0.2"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</row>
    <row r="6" spans="2:25" ht="13.35" customHeight="1" x14ac:dyDescent="0.2">
      <c r="B6" s="183" t="s">
        <v>54</v>
      </c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</row>
    <row r="7" spans="2:25" ht="20.65" customHeight="1" x14ac:dyDescent="0.2"/>
    <row r="8" spans="2:25" ht="21.4" customHeight="1" x14ac:dyDescent="0.2">
      <c r="B8" s="184" t="s">
        <v>395</v>
      </c>
      <c r="C8" s="185"/>
      <c r="D8" s="185"/>
      <c r="E8" s="185"/>
      <c r="F8" s="184" t="s">
        <v>396</v>
      </c>
      <c r="G8" s="185"/>
      <c r="H8" s="185"/>
      <c r="I8" s="185"/>
      <c r="J8" s="63" t="s">
        <v>57</v>
      </c>
      <c r="K8" s="63" t="s">
        <v>58</v>
      </c>
      <c r="L8" s="186" t="s">
        <v>59</v>
      </c>
      <c r="M8" s="185"/>
      <c r="N8" s="64" t="s">
        <v>60</v>
      </c>
    </row>
    <row r="9" spans="2:25" ht="3.4" customHeight="1" x14ac:dyDescent="0.2"/>
    <row r="10" spans="2:25" ht="16.350000000000001" customHeight="1" x14ac:dyDescent="0.2">
      <c r="B10" s="65" t="s">
        <v>61</v>
      </c>
      <c r="C10" s="187" t="s">
        <v>62</v>
      </c>
      <c r="D10" s="188"/>
      <c r="E10" s="66" t="s">
        <v>63</v>
      </c>
      <c r="F10" s="66" t="s">
        <v>64</v>
      </c>
      <c r="G10" s="67"/>
      <c r="H10" s="67"/>
      <c r="I10" s="67"/>
      <c r="J10" s="68" t="s">
        <v>65</v>
      </c>
      <c r="K10" s="189" t="s">
        <v>66</v>
      </c>
      <c r="L10" s="188"/>
      <c r="M10" s="189" t="s">
        <v>73</v>
      </c>
      <c r="N10" s="190"/>
      <c r="P10" s="78" t="s">
        <v>74</v>
      </c>
      <c r="Q10" s="79" t="s">
        <v>75</v>
      </c>
      <c r="R10" s="79" t="s">
        <v>76</v>
      </c>
      <c r="S10" s="79" t="s">
        <v>77</v>
      </c>
      <c r="T10" s="79" t="s">
        <v>78</v>
      </c>
      <c r="U10" s="80" t="s">
        <v>1</v>
      </c>
      <c r="V10" s="79" t="s">
        <v>79</v>
      </c>
      <c r="W10" s="81" t="s">
        <v>80</v>
      </c>
      <c r="X10" s="78" t="s">
        <v>81</v>
      </c>
      <c r="Y10" s="78" t="s">
        <v>82</v>
      </c>
    </row>
    <row r="11" spans="2:25" ht="26.45" customHeight="1" x14ac:dyDescent="0.2">
      <c r="B11" s="72" t="s">
        <v>397</v>
      </c>
      <c r="C11" s="165" t="s">
        <v>134</v>
      </c>
      <c r="D11" s="69" t="s">
        <v>398</v>
      </c>
      <c r="E11" s="165" t="s">
        <v>399</v>
      </c>
      <c r="F11" s="204" t="s">
        <v>171</v>
      </c>
      <c r="G11" s="205"/>
      <c r="H11" s="205"/>
      <c r="I11" s="205"/>
      <c r="J11" s="166"/>
      <c r="K11" s="206" t="s">
        <v>400</v>
      </c>
      <c r="L11" s="207"/>
      <c r="M11" s="208"/>
      <c r="N11" s="209"/>
    </row>
    <row r="12" spans="2:25" ht="26.45" customHeight="1" x14ac:dyDescent="0.2">
      <c r="B12" s="72" t="s">
        <v>397</v>
      </c>
      <c r="C12" s="165" t="s">
        <v>134</v>
      </c>
      <c r="D12" s="69" t="s">
        <v>401</v>
      </c>
      <c r="E12" s="165" t="s">
        <v>402</v>
      </c>
      <c r="F12" s="204" t="s">
        <v>301</v>
      </c>
      <c r="G12" s="205"/>
      <c r="H12" s="205"/>
      <c r="I12" s="205"/>
      <c r="J12" s="166"/>
      <c r="K12" s="206" t="s">
        <v>403</v>
      </c>
      <c r="L12" s="207"/>
      <c r="M12" s="208"/>
      <c r="N12" s="209"/>
    </row>
    <row r="13" spans="2:25" ht="26.45" customHeight="1" x14ac:dyDescent="0.2">
      <c r="B13" s="72" t="s">
        <v>397</v>
      </c>
      <c r="C13" s="165" t="s">
        <v>134</v>
      </c>
      <c r="D13" s="69" t="s">
        <v>404</v>
      </c>
      <c r="E13" s="165" t="s">
        <v>405</v>
      </c>
      <c r="F13" s="204" t="s">
        <v>301</v>
      </c>
      <c r="G13" s="205"/>
      <c r="H13" s="205"/>
      <c r="I13" s="205"/>
      <c r="J13" s="166"/>
      <c r="K13" s="206" t="s">
        <v>406</v>
      </c>
      <c r="L13" s="207"/>
      <c r="M13" s="208"/>
      <c r="N13" s="209"/>
    </row>
    <row r="14" spans="2:25" ht="26.45" customHeight="1" x14ac:dyDescent="0.2">
      <c r="B14" s="72" t="s">
        <v>397</v>
      </c>
      <c r="C14" s="165" t="s">
        <v>134</v>
      </c>
      <c r="D14" s="69" t="s">
        <v>407</v>
      </c>
      <c r="E14" s="165" t="s">
        <v>408</v>
      </c>
      <c r="F14" s="204" t="s">
        <v>301</v>
      </c>
      <c r="G14" s="205"/>
      <c r="H14" s="205"/>
      <c r="I14" s="205"/>
      <c r="J14" s="166"/>
      <c r="K14" s="206" t="s">
        <v>409</v>
      </c>
      <c r="L14" s="207"/>
      <c r="M14" s="208"/>
      <c r="N14" s="209"/>
    </row>
    <row r="15" spans="2:25" ht="26.45" customHeight="1" x14ac:dyDescent="0.2">
      <c r="B15" s="72" t="s">
        <v>397</v>
      </c>
      <c r="C15" s="165" t="s">
        <v>134</v>
      </c>
      <c r="D15" s="69" t="s">
        <v>410</v>
      </c>
      <c r="E15" s="165" t="s">
        <v>411</v>
      </c>
      <c r="F15" s="204" t="s">
        <v>301</v>
      </c>
      <c r="G15" s="205"/>
      <c r="H15" s="205"/>
      <c r="I15" s="205"/>
      <c r="J15" s="166"/>
      <c r="K15" s="206" t="s">
        <v>412</v>
      </c>
      <c r="L15" s="207"/>
      <c r="M15" s="208"/>
      <c r="N15" s="209"/>
    </row>
    <row r="16" spans="2:25" ht="26.45" customHeight="1" x14ac:dyDescent="0.2">
      <c r="B16" s="72" t="s">
        <v>397</v>
      </c>
      <c r="C16" s="165" t="s">
        <v>134</v>
      </c>
      <c r="D16" s="69" t="s">
        <v>413</v>
      </c>
      <c r="E16" s="165" t="s">
        <v>414</v>
      </c>
      <c r="F16" s="204" t="s">
        <v>415</v>
      </c>
      <c r="G16" s="205"/>
      <c r="H16" s="205"/>
      <c r="I16" s="205"/>
      <c r="J16" s="166"/>
      <c r="K16" s="206" t="s">
        <v>416</v>
      </c>
      <c r="L16" s="207"/>
      <c r="M16" s="208"/>
      <c r="N16" s="209"/>
    </row>
    <row r="17" spans="2:14" ht="15" customHeight="1" x14ac:dyDescent="0.2">
      <c r="B17" s="72" t="s">
        <v>140</v>
      </c>
      <c r="C17" s="165" t="s">
        <v>134</v>
      </c>
      <c r="D17" s="69" t="s">
        <v>417</v>
      </c>
      <c r="E17" s="165" t="s">
        <v>141</v>
      </c>
      <c r="F17" s="204" t="s">
        <v>418</v>
      </c>
      <c r="G17" s="205"/>
      <c r="H17" s="205"/>
      <c r="I17" s="205"/>
      <c r="J17" s="167" t="s">
        <v>419</v>
      </c>
      <c r="K17" s="166"/>
      <c r="L17" s="168"/>
      <c r="M17" s="208"/>
      <c r="N17" s="209"/>
    </row>
    <row r="18" spans="2:14" ht="15" customHeight="1" x14ac:dyDescent="0.2">
      <c r="B18" s="72" t="s">
        <v>221</v>
      </c>
      <c r="C18" s="165" t="s">
        <v>134</v>
      </c>
      <c r="D18" s="72" t="s">
        <v>420</v>
      </c>
      <c r="E18" s="165" t="s">
        <v>307</v>
      </c>
      <c r="F18" s="204" t="s">
        <v>418</v>
      </c>
      <c r="G18" s="205"/>
      <c r="H18" s="205"/>
      <c r="I18" s="205"/>
      <c r="J18" s="167" t="s">
        <v>421</v>
      </c>
      <c r="K18" s="166"/>
      <c r="L18" s="168"/>
      <c r="M18" s="208"/>
      <c r="N18" s="209"/>
    </row>
    <row r="19" spans="2:14" ht="15" customHeight="1" x14ac:dyDescent="0.2">
      <c r="B19" s="72" t="s">
        <v>221</v>
      </c>
      <c r="C19" s="165" t="s">
        <v>134</v>
      </c>
      <c r="D19" s="72" t="s">
        <v>422</v>
      </c>
      <c r="E19" s="165" t="s">
        <v>307</v>
      </c>
      <c r="F19" s="204" t="s">
        <v>418</v>
      </c>
      <c r="G19" s="205"/>
      <c r="H19" s="205"/>
      <c r="I19" s="205"/>
      <c r="J19" s="167" t="s">
        <v>423</v>
      </c>
      <c r="K19" s="166"/>
      <c r="L19" s="168"/>
      <c r="M19" s="208"/>
      <c r="N19" s="209"/>
    </row>
    <row r="20" spans="2:14" ht="15" customHeight="1" x14ac:dyDescent="0.2">
      <c r="B20" s="72" t="s">
        <v>221</v>
      </c>
      <c r="C20" s="165" t="s">
        <v>134</v>
      </c>
      <c r="D20" s="72" t="s">
        <v>424</v>
      </c>
      <c r="E20" s="165" t="s">
        <v>307</v>
      </c>
      <c r="F20" s="204" t="s">
        <v>418</v>
      </c>
      <c r="G20" s="205"/>
      <c r="H20" s="205"/>
      <c r="I20" s="205"/>
      <c r="J20" s="167" t="s">
        <v>425</v>
      </c>
      <c r="K20" s="166"/>
      <c r="L20" s="168"/>
      <c r="M20" s="208"/>
      <c r="N20" s="209"/>
    </row>
    <row r="21" spans="2:14" ht="26.45" customHeight="1" x14ac:dyDescent="0.2">
      <c r="B21" s="72" t="s">
        <v>349</v>
      </c>
      <c r="C21" s="165" t="s">
        <v>134</v>
      </c>
      <c r="D21" s="72" t="s">
        <v>426</v>
      </c>
      <c r="E21" s="165" t="s">
        <v>427</v>
      </c>
      <c r="F21" s="204" t="s">
        <v>301</v>
      </c>
      <c r="G21" s="205"/>
      <c r="H21" s="205"/>
      <c r="I21" s="205"/>
      <c r="J21" s="166"/>
      <c r="K21" s="206" t="s">
        <v>193</v>
      </c>
      <c r="L21" s="207"/>
      <c r="M21" s="208"/>
      <c r="N21" s="209"/>
    </row>
    <row r="22" spans="2:14" ht="26.45" customHeight="1" x14ac:dyDescent="0.2">
      <c r="B22" s="72" t="s">
        <v>349</v>
      </c>
      <c r="C22" s="165" t="s">
        <v>134</v>
      </c>
      <c r="D22" s="72" t="s">
        <v>428</v>
      </c>
      <c r="E22" s="165" t="s">
        <v>429</v>
      </c>
      <c r="F22" s="204" t="s">
        <v>301</v>
      </c>
      <c r="G22" s="205"/>
      <c r="H22" s="205"/>
      <c r="I22" s="205"/>
      <c r="J22" s="166"/>
      <c r="K22" s="206" t="s">
        <v>430</v>
      </c>
      <c r="L22" s="207"/>
      <c r="M22" s="208"/>
      <c r="N22" s="209"/>
    </row>
    <row r="23" spans="2:14" ht="26.45" customHeight="1" x14ac:dyDescent="0.2">
      <c r="B23" s="72" t="s">
        <v>349</v>
      </c>
      <c r="C23" s="165" t="s">
        <v>134</v>
      </c>
      <c r="D23" s="72" t="s">
        <v>431</v>
      </c>
      <c r="E23" s="165" t="s">
        <v>432</v>
      </c>
      <c r="F23" s="204" t="s">
        <v>433</v>
      </c>
      <c r="G23" s="205"/>
      <c r="H23" s="205"/>
      <c r="I23" s="205"/>
      <c r="J23" s="166"/>
      <c r="K23" s="206" t="s">
        <v>434</v>
      </c>
      <c r="L23" s="207"/>
      <c r="M23" s="208"/>
      <c r="N23" s="209"/>
    </row>
    <row r="24" spans="2:14" ht="26.45" customHeight="1" x14ac:dyDescent="0.2">
      <c r="B24" s="72" t="s">
        <v>349</v>
      </c>
      <c r="C24" s="165" t="s">
        <v>134</v>
      </c>
      <c r="D24" s="72" t="s">
        <v>435</v>
      </c>
      <c r="E24" s="165" t="s">
        <v>436</v>
      </c>
      <c r="F24" s="204" t="s">
        <v>171</v>
      </c>
      <c r="G24" s="205"/>
      <c r="H24" s="205"/>
      <c r="I24" s="205"/>
      <c r="J24" s="166"/>
      <c r="K24" s="206" t="s">
        <v>437</v>
      </c>
      <c r="L24" s="207"/>
      <c r="M24" s="208"/>
      <c r="N24" s="209"/>
    </row>
    <row r="25" spans="2:14" ht="26.45" customHeight="1" x14ac:dyDescent="0.2">
      <c r="B25" s="72" t="s">
        <v>349</v>
      </c>
      <c r="C25" s="165" t="s">
        <v>134</v>
      </c>
      <c r="D25" s="72" t="s">
        <v>438</v>
      </c>
      <c r="E25" s="165" t="s">
        <v>439</v>
      </c>
      <c r="F25" s="204" t="s">
        <v>440</v>
      </c>
      <c r="G25" s="205"/>
      <c r="H25" s="205"/>
      <c r="I25" s="205"/>
      <c r="J25" s="166"/>
      <c r="K25" s="206" t="s">
        <v>441</v>
      </c>
      <c r="L25" s="207"/>
      <c r="M25" s="208"/>
      <c r="N25" s="209"/>
    </row>
    <row r="26" spans="2:14" ht="15" customHeight="1" x14ac:dyDescent="0.2">
      <c r="B26" s="72" t="s">
        <v>239</v>
      </c>
      <c r="C26" s="165" t="s">
        <v>134</v>
      </c>
      <c r="D26" s="72" t="s">
        <v>442</v>
      </c>
      <c r="E26" s="165" t="s">
        <v>240</v>
      </c>
      <c r="F26" s="204" t="s">
        <v>418</v>
      </c>
      <c r="G26" s="205"/>
      <c r="H26" s="205"/>
      <c r="I26" s="205"/>
      <c r="J26" s="167" t="s">
        <v>443</v>
      </c>
      <c r="K26" s="166"/>
      <c r="L26" s="168"/>
      <c r="M26" s="208"/>
      <c r="N26" s="209"/>
    </row>
    <row r="27" spans="2:14" ht="15" customHeight="1" x14ac:dyDescent="0.2">
      <c r="B27" s="72" t="s">
        <v>239</v>
      </c>
      <c r="C27" s="165" t="s">
        <v>134</v>
      </c>
      <c r="D27" s="72" t="s">
        <v>444</v>
      </c>
      <c r="E27" s="165" t="s">
        <v>240</v>
      </c>
      <c r="F27" s="204" t="s">
        <v>418</v>
      </c>
      <c r="G27" s="205"/>
      <c r="H27" s="205"/>
      <c r="I27" s="205"/>
      <c r="J27" s="167" t="s">
        <v>445</v>
      </c>
      <c r="K27" s="166"/>
      <c r="L27" s="168"/>
      <c r="M27" s="208"/>
      <c r="N27" s="209"/>
    </row>
    <row r="28" spans="2:14" ht="15" customHeight="1" x14ac:dyDescent="0.2">
      <c r="B28" s="72" t="s">
        <v>256</v>
      </c>
      <c r="C28" s="165" t="s">
        <v>134</v>
      </c>
      <c r="D28" s="72" t="s">
        <v>446</v>
      </c>
      <c r="E28" s="165" t="s">
        <v>308</v>
      </c>
      <c r="F28" s="204" t="s">
        <v>418</v>
      </c>
      <c r="G28" s="205"/>
      <c r="H28" s="205"/>
      <c r="I28" s="205"/>
      <c r="J28" s="167" t="s">
        <v>447</v>
      </c>
      <c r="K28" s="166"/>
      <c r="L28" s="168"/>
      <c r="M28" s="208"/>
      <c r="N28" s="209"/>
    </row>
    <row r="29" spans="2:14" ht="15" customHeight="1" x14ac:dyDescent="0.2">
      <c r="B29" s="72" t="s">
        <v>256</v>
      </c>
      <c r="C29" s="165" t="s">
        <v>134</v>
      </c>
      <c r="D29" s="72" t="s">
        <v>448</v>
      </c>
      <c r="E29" s="165" t="s">
        <v>308</v>
      </c>
      <c r="F29" s="204" t="s">
        <v>418</v>
      </c>
      <c r="G29" s="205"/>
      <c r="H29" s="205"/>
      <c r="I29" s="205"/>
      <c r="J29" s="167" t="s">
        <v>449</v>
      </c>
      <c r="K29" s="166"/>
      <c r="L29" s="168"/>
      <c r="M29" s="208"/>
      <c r="N29" s="209"/>
    </row>
    <row r="30" spans="2:14" ht="15" customHeight="1" x14ac:dyDescent="0.2">
      <c r="B30" s="72" t="s">
        <v>256</v>
      </c>
      <c r="C30" s="165" t="s">
        <v>134</v>
      </c>
      <c r="D30" s="72" t="s">
        <v>450</v>
      </c>
      <c r="E30" s="165" t="s">
        <v>308</v>
      </c>
      <c r="F30" s="204" t="s">
        <v>418</v>
      </c>
      <c r="G30" s="205"/>
      <c r="H30" s="205"/>
      <c r="I30" s="205"/>
      <c r="J30" s="167" t="s">
        <v>451</v>
      </c>
      <c r="K30" s="166"/>
      <c r="L30" s="168"/>
      <c r="M30" s="208"/>
      <c r="N30" s="209"/>
    </row>
    <row r="31" spans="2:14" ht="15" customHeight="1" x14ac:dyDescent="0.2">
      <c r="B31" s="72" t="s">
        <v>256</v>
      </c>
      <c r="C31" s="165" t="s">
        <v>134</v>
      </c>
      <c r="D31" s="72" t="s">
        <v>452</v>
      </c>
      <c r="E31" s="165" t="s">
        <v>308</v>
      </c>
      <c r="F31" s="204" t="s">
        <v>418</v>
      </c>
      <c r="G31" s="205"/>
      <c r="H31" s="205"/>
      <c r="I31" s="205"/>
      <c r="J31" s="167" t="s">
        <v>453</v>
      </c>
      <c r="K31" s="166"/>
      <c r="L31" s="168"/>
      <c r="M31" s="208"/>
      <c r="N31" s="209"/>
    </row>
    <row r="32" spans="2:14" ht="15" customHeight="1" x14ac:dyDescent="0.2">
      <c r="B32" s="72" t="s">
        <v>256</v>
      </c>
      <c r="C32" s="165" t="s">
        <v>134</v>
      </c>
      <c r="D32" s="72" t="s">
        <v>454</v>
      </c>
      <c r="E32" s="165" t="s">
        <v>308</v>
      </c>
      <c r="F32" s="204" t="s">
        <v>418</v>
      </c>
      <c r="G32" s="205"/>
      <c r="H32" s="205"/>
      <c r="I32" s="205"/>
      <c r="J32" s="167" t="s">
        <v>455</v>
      </c>
      <c r="K32" s="166"/>
      <c r="L32" s="168"/>
      <c r="M32" s="208"/>
      <c r="N32" s="209"/>
    </row>
    <row r="33" spans="2:14" ht="15" customHeight="1" x14ac:dyDescent="0.2">
      <c r="B33" s="72" t="s">
        <v>256</v>
      </c>
      <c r="C33" s="165" t="s">
        <v>134</v>
      </c>
      <c r="D33" s="72" t="s">
        <v>456</v>
      </c>
      <c r="E33" s="165" t="s">
        <v>308</v>
      </c>
      <c r="F33" s="204" t="s">
        <v>418</v>
      </c>
      <c r="G33" s="205"/>
      <c r="H33" s="205"/>
      <c r="I33" s="205"/>
      <c r="J33" s="167" t="s">
        <v>457</v>
      </c>
      <c r="K33" s="166"/>
      <c r="L33" s="168"/>
      <c r="M33" s="208"/>
      <c r="N33" s="209"/>
    </row>
    <row r="34" spans="2:14" ht="15" customHeight="1" x14ac:dyDescent="0.2">
      <c r="B34" s="72" t="s">
        <v>256</v>
      </c>
      <c r="C34" s="165" t="s">
        <v>134</v>
      </c>
      <c r="D34" s="72" t="s">
        <v>458</v>
      </c>
      <c r="E34" s="165" t="s">
        <v>308</v>
      </c>
      <c r="F34" s="204" t="s">
        <v>418</v>
      </c>
      <c r="G34" s="205"/>
      <c r="H34" s="205"/>
      <c r="I34" s="205"/>
      <c r="J34" s="167" t="s">
        <v>459</v>
      </c>
      <c r="K34" s="166"/>
      <c r="L34" s="168"/>
      <c r="M34" s="208"/>
      <c r="N34" s="209"/>
    </row>
    <row r="35" spans="2:14" ht="15" customHeight="1" x14ac:dyDescent="0.2">
      <c r="B35" s="72" t="s">
        <v>256</v>
      </c>
      <c r="C35" s="165" t="s">
        <v>134</v>
      </c>
      <c r="D35" s="72" t="s">
        <v>460</v>
      </c>
      <c r="E35" s="165" t="s">
        <v>308</v>
      </c>
      <c r="F35" s="204" t="s">
        <v>418</v>
      </c>
      <c r="G35" s="205"/>
      <c r="H35" s="205"/>
      <c r="I35" s="205"/>
      <c r="J35" s="167" t="s">
        <v>461</v>
      </c>
      <c r="K35" s="166"/>
      <c r="L35" s="168"/>
      <c r="M35" s="208"/>
      <c r="N35" s="209"/>
    </row>
    <row r="36" spans="2:14" ht="26.45" customHeight="1" x14ac:dyDescent="0.2">
      <c r="B36" s="72" t="s">
        <v>462</v>
      </c>
      <c r="C36" s="165" t="s">
        <v>134</v>
      </c>
      <c r="D36" s="72" t="s">
        <v>463</v>
      </c>
      <c r="E36" s="165" t="s">
        <v>464</v>
      </c>
      <c r="F36" s="204" t="s">
        <v>301</v>
      </c>
      <c r="G36" s="205"/>
      <c r="H36" s="205"/>
      <c r="I36" s="205"/>
      <c r="J36" s="166"/>
      <c r="K36" s="206" t="s">
        <v>465</v>
      </c>
      <c r="L36" s="207"/>
      <c r="M36" s="208"/>
      <c r="N36" s="209"/>
    </row>
    <row r="37" spans="2:14" ht="26.45" customHeight="1" x14ac:dyDescent="0.2">
      <c r="B37" s="72" t="s">
        <v>462</v>
      </c>
      <c r="C37" s="165" t="s">
        <v>134</v>
      </c>
      <c r="D37" s="72" t="s">
        <v>466</v>
      </c>
      <c r="E37" s="165" t="s">
        <v>467</v>
      </c>
      <c r="F37" s="204" t="s">
        <v>301</v>
      </c>
      <c r="G37" s="205"/>
      <c r="H37" s="205"/>
      <c r="I37" s="205"/>
      <c r="J37" s="166"/>
      <c r="K37" s="206" t="s">
        <v>468</v>
      </c>
      <c r="L37" s="207"/>
      <c r="M37" s="208"/>
      <c r="N37" s="209"/>
    </row>
    <row r="38" spans="2:14" ht="26.45" customHeight="1" x14ac:dyDescent="0.2">
      <c r="B38" s="72" t="s">
        <v>462</v>
      </c>
      <c r="C38" s="165" t="s">
        <v>134</v>
      </c>
      <c r="D38" s="72" t="s">
        <v>469</v>
      </c>
      <c r="E38" s="165" t="s">
        <v>470</v>
      </c>
      <c r="F38" s="204" t="s">
        <v>301</v>
      </c>
      <c r="G38" s="205"/>
      <c r="H38" s="205"/>
      <c r="I38" s="205"/>
      <c r="J38" s="166"/>
      <c r="K38" s="206" t="s">
        <v>471</v>
      </c>
      <c r="L38" s="207"/>
      <c r="M38" s="208"/>
      <c r="N38" s="209"/>
    </row>
    <row r="39" spans="2:14" ht="16.350000000000001" customHeight="1" x14ac:dyDescent="0.2">
      <c r="B39" s="70" t="s">
        <v>68</v>
      </c>
      <c r="C39" s="191" t="s">
        <v>68</v>
      </c>
      <c r="D39" s="192"/>
      <c r="E39" s="71" t="s">
        <v>68</v>
      </c>
      <c r="F39" s="193" t="s">
        <v>69</v>
      </c>
      <c r="G39" s="194"/>
      <c r="H39" s="194"/>
      <c r="I39" s="194"/>
      <c r="J39" s="76">
        <f>J35+J34+J33+J32+J31+J30+J29+J28+J27+J26+J19+J18+J20+J17</f>
        <v>448.70000000000005</v>
      </c>
      <c r="K39" s="195">
        <f>K38+K37+K36+K24+K25+K23+K22+K21+K16+K15+K14+K13+K12+K11</f>
        <v>7580.35</v>
      </c>
      <c r="L39" s="196"/>
      <c r="M39" s="197"/>
      <c r="N39" s="198"/>
    </row>
    <row r="41" spans="2:14" ht="15" x14ac:dyDescent="0.25">
      <c r="J41" s="73" t="s">
        <v>70</v>
      </c>
      <c r="K41" s="73"/>
      <c r="L41" s="199">
        <f>K39-J39</f>
        <v>7131.6500000000005</v>
      </c>
      <c r="M41" s="199"/>
    </row>
    <row r="42" spans="2:14" ht="15" x14ac:dyDescent="0.25">
      <c r="J42" s="73"/>
      <c r="K42" s="73"/>
      <c r="L42" s="73"/>
      <c r="M42" s="73"/>
    </row>
    <row r="43" spans="2:14" ht="15" x14ac:dyDescent="0.25">
      <c r="J43" s="75" t="s">
        <v>71</v>
      </c>
      <c r="K43" s="75"/>
      <c r="L43" s="201">
        <v>0</v>
      </c>
      <c r="M43" s="201"/>
    </row>
    <row r="44" spans="2:14" ht="15" x14ac:dyDescent="0.25">
      <c r="J44" s="73"/>
      <c r="K44" s="73"/>
      <c r="L44" s="73"/>
      <c r="M44" s="73"/>
    </row>
    <row r="45" spans="2:14" ht="15.75" thickBot="1" x14ac:dyDescent="0.3">
      <c r="J45" s="74" t="s">
        <v>72</v>
      </c>
      <c r="K45" s="74"/>
      <c r="L45" s="202">
        <f>L41-L43</f>
        <v>7131.6500000000005</v>
      </c>
      <c r="M45" s="203"/>
    </row>
    <row r="46" spans="2:14" ht="15" thickTop="1" x14ac:dyDescent="0.2"/>
  </sheetData>
  <mergeCells count="86">
    <mergeCell ref="L41:M41"/>
    <mergeCell ref="L43:M43"/>
    <mergeCell ref="L45:M45"/>
    <mergeCell ref="C39:D39"/>
    <mergeCell ref="F39:I39"/>
    <mergeCell ref="K39:L39"/>
    <mergeCell ref="M39:N39"/>
    <mergeCell ref="F38:I38"/>
    <mergeCell ref="K38:L38"/>
    <mergeCell ref="M38:N38"/>
    <mergeCell ref="F36:I36"/>
    <mergeCell ref="K36:L36"/>
    <mergeCell ref="M36:N36"/>
    <mergeCell ref="F37:I37"/>
    <mergeCell ref="K37:L37"/>
    <mergeCell ref="M37:N37"/>
    <mergeCell ref="F34:I34"/>
    <mergeCell ref="M34:N34"/>
    <mergeCell ref="F35:I35"/>
    <mergeCell ref="M35:N35"/>
    <mergeCell ref="F33:I33"/>
    <mergeCell ref="M33:N33"/>
    <mergeCell ref="F31:I31"/>
    <mergeCell ref="M31:N31"/>
    <mergeCell ref="F32:I32"/>
    <mergeCell ref="M32:N32"/>
    <mergeCell ref="F30:I30"/>
    <mergeCell ref="M30:N30"/>
    <mergeCell ref="F28:I28"/>
    <mergeCell ref="M28:N28"/>
    <mergeCell ref="F29:I29"/>
    <mergeCell ref="M29:N29"/>
    <mergeCell ref="F27:I27"/>
    <mergeCell ref="M27:N27"/>
    <mergeCell ref="F25:I25"/>
    <mergeCell ref="K25:L25"/>
    <mergeCell ref="M25:N25"/>
    <mergeCell ref="F26:I26"/>
    <mergeCell ref="M26:N26"/>
    <mergeCell ref="F23:I23"/>
    <mergeCell ref="K23:L23"/>
    <mergeCell ref="M23:N23"/>
    <mergeCell ref="F24:I24"/>
    <mergeCell ref="K24:L24"/>
    <mergeCell ref="M24:N24"/>
    <mergeCell ref="F21:I21"/>
    <mergeCell ref="K21:L21"/>
    <mergeCell ref="M21:N21"/>
    <mergeCell ref="F22:I22"/>
    <mergeCell ref="K22:L22"/>
    <mergeCell ref="M22:N22"/>
    <mergeCell ref="F19:I19"/>
    <mergeCell ref="M19:N19"/>
    <mergeCell ref="F20:I20"/>
    <mergeCell ref="M20:N20"/>
    <mergeCell ref="F18:I18"/>
    <mergeCell ref="M18:N18"/>
    <mergeCell ref="F16:I16"/>
    <mergeCell ref="K16:L16"/>
    <mergeCell ref="M16:N16"/>
    <mergeCell ref="F17:I17"/>
    <mergeCell ref="M17:N17"/>
    <mergeCell ref="F14:I14"/>
    <mergeCell ref="K14:L14"/>
    <mergeCell ref="M14:N14"/>
    <mergeCell ref="F15:I15"/>
    <mergeCell ref="K15:L15"/>
    <mergeCell ref="M15:N15"/>
    <mergeCell ref="F12:I12"/>
    <mergeCell ref="K12:L12"/>
    <mergeCell ref="M12:N12"/>
    <mergeCell ref="F13:I13"/>
    <mergeCell ref="K13:L13"/>
    <mergeCell ref="M13:N13"/>
    <mergeCell ref="C10:D10"/>
    <mergeCell ref="K10:L10"/>
    <mergeCell ref="M10:N10"/>
    <mergeCell ref="F11:I11"/>
    <mergeCell ref="K11:L11"/>
    <mergeCell ref="M11:N11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fitToHeight="2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AA43"/>
  <sheetViews>
    <sheetView zoomScale="80" zoomScaleNormal="80" workbookViewId="0">
      <selection activeCell="L19" sqref="L19"/>
    </sheetView>
  </sheetViews>
  <sheetFormatPr baseColWidth="10" defaultRowHeight="14.25" x14ac:dyDescent="0.2"/>
  <cols>
    <col min="1" max="1" width="10.5703125" style="61" customWidth="1"/>
    <col min="2" max="2" width="7.42578125" style="61" customWidth="1"/>
    <col min="3" max="3" width="3.85546875" style="61" customWidth="1"/>
    <col min="4" max="4" width="5.85546875" style="61" customWidth="1"/>
    <col min="5" max="6" width="10.5703125" style="61" customWidth="1"/>
    <col min="7" max="7" width="12.7109375" style="61" customWidth="1"/>
    <col min="8" max="8" width="0.85546875" style="61" customWidth="1"/>
    <col min="9" max="9" width="7" style="61" customWidth="1"/>
    <col min="10" max="10" width="14.28515625" style="61" customWidth="1"/>
    <col min="11" max="11" width="11.140625" style="61" customWidth="1"/>
    <col min="12" max="12" width="3.85546875" style="61" customWidth="1"/>
    <col min="13" max="13" width="10.140625" style="61" customWidth="1"/>
    <col min="14" max="14" width="4.85546875" style="61" customWidth="1"/>
    <col min="15" max="15" width="11.42578125" style="61"/>
    <col min="16" max="16" width="22.7109375" style="77" bestFit="1" customWidth="1"/>
    <col min="17" max="17" width="28.42578125" style="77" bestFit="1" customWidth="1"/>
    <col min="18" max="18" width="39.28515625" style="77" bestFit="1" customWidth="1"/>
    <col min="19" max="19" width="16.5703125" style="77" bestFit="1" customWidth="1"/>
    <col min="20" max="20" width="14" style="77" bestFit="1" customWidth="1"/>
    <col min="21" max="21" width="13" style="77" bestFit="1" customWidth="1"/>
    <col min="22" max="22" width="10.140625" style="77" bestFit="1" customWidth="1"/>
    <col min="23" max="23" width="21.85546875" style="77" bestFit="1" customWidth="1"/>
    <col min="24" max="25" width="17.42578125" style="77" bestFit="1" customWidth="1"/>
    <col min="26" max="16384" width="11.42578125" style="61"/>
  </cols>
  <sheetData>
    <row r="1" spans="2:703" ht="51" customHeight="1" x14ac:dyDescent="0.2"/>
    <row r="2" spans="2:703" ht="13.35" customHeight="1" x14ac:dyDescent="0.2">
      <c r="B2" s="180" t="s">
        <v>52</v>
      </c>
      <c r="C2" s="181"/>
      <c r="D2" s="181"/>
      <c r="E2" s="181"/>
      <c r="F2" s="181"/>
      <c r="G2" s="181"/>
      <c r="I2" s="182" t="s">
        <v>53</v>
      </c>
      <c r="J2" s="181"/>
      <c r="K2" s="181"/>
      <c r="L2" s="181"/>
      <c r="M2" s="181"/>
      <c r="N2" s="181"/>
    </row>
    <row r="3" spans="2:703" ht="0.95" customHeight="1" x14ac:dyDescent="0.2">
      <c r="B3" s="181"/>
      <c r="C3" s="181"/>
      <c r="D3" s="181"/>
      <c r="E3" s="181"/>
      <c r="F3" s="181"/>
      <c r="G3" s="181"/>
    </row>
    <row r="4" spans="2:703" ht="7.9" customHeight="1" x14ac:dyDescent="0.2"/>
    <row r="5" spans="2:703" ht="5.0999999999999996" customHeight="1" x14ac:dyDescent="0.2"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</row>
    <row r="6" spans="2:703" ht="13.35" customHeight="1" x14ac:dyDescent="0.2">
      <c r="B6" s="183" t="s">
        <v>54</v>
      </c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</row>
    <row r="7" spans="2:703" ht="20.65" customHeight="1" x14ac:dyDescent="0.2"/>
    <row r="8" spans="2:703" ht="21.4" customHeight="1" x14ac:dyDescent="0.2">
      <c r="B8" s="184" t="s">
        <v>373</v>
      </c>
      <c r="C8" s="185"/>
      <c r="D8" s="185"/>
      <c r="E8" s="185"/>
      <c r="F8" s="184" t="s">
        <v>374</v>
      </c>
      <c r="G8" s="185"/>
      <c r="H8" s="185"/>
      <c r="I8" s="185"/>
      <c r="J8" s="63" t="s">
        <v>57</v>
      </c>
      <c r="K8" s="63" t="s">
        <v>58</v>
      </c>
      <c r="L8" s="186" t="s">
        <v>59</v>
      </c>
      <c r="M8" s="185"/>
      <c r="N8" s="64" t="s">
        <v>60</v>
      </c>
    </row>
    <row r="9" spans="2:703" ht="3.4" customHeight="1" x14ac:dyDescent="0.2"/>
    <row r="10" spans="2:703" ht="16.350000000000001" customHeight="1" x14ac:dyDescent="0.2">
      <c r="B10" s="65" t="s">
        <v>61</v>
      </c>
      <c r="C10" s="187" t="s">
        <v>62</v>
      </c>
      <c r="D10" s="188"/>
      <c r="E10" s="66" t="s">
        <v>63</v>
      </c>
      <c r="F10" s="66" t="s">
        <v>64</v>
      </c>
      <c r="G10" s="67"/>
      <c r="H10" s="67"/>
      <c r="I10" s="67"/>
      <c r="J10" s="68" t="s">
        <v>65</v>
      </c>
      <c r="K10" s="189" t="s">
        <v>66</v>
      </c>
      <c r="L10" s="188"/>
      <c r="M10" s="189" t="s">
        <v>73</v>
      </c>
      <c r="N10" s="190"/>
      <c r="P10" s="78" t="s">
        <v>74</v>
      </c>
      <c r="Q10" s="79" t="s">
        <v>75</v>
      </c>
      <c r="R10" s="79" t="s">
        <v>76</v>
      </c>
      <c r="S10" s="79" t="s">
        <v>77</v>
      </c>
      <c r="T10" s="79" t="s">
        <v>78</v>
      </c>
      <c r="U10" s="80" t="s">
        <v>1</v>
      </c>
      <c r="V10" s="79" t="s">
        <v>79</v>
      </c>
      <c r="W10" s="81" t="s">
        <v>80</v>
      </c>
      <c r="X10" s="78" t="s">
        <v>81</v>
      </c>
      <c r="Y10" s="78" t="s">
        <v>82</v>
      </c>
    </row>
    <row r="11" spans="2:703" ht="26.45" customHeight="1" x14ac:dyDescent="0.3">
      <c r="B11" s="174" t="s">
        <v>375</v>
      </c>
      <c r="C11" s="171" t="s">
        <v>134</v>
      </c>
      <c r="D11" s="638" t="s">
        <v>376</v>
      </c>
      <c r="E11" s="171" t="s">
        <v>377</v>
      </c>
      <c r="F11" s="210" t="s">
        <v>378</v>
      </c>
      <c r="G11" s="211"/>
      <c r="H11" s="211"/>
      <c r="I11" s="211"/>
      <c r="J11" s="173"/>
      <c r="K11" s="212" t="s">
        <v>379</v>
      </c>
      <c r="L11" s="213"/>
      <c r="M11" s="214"/>
      <c r="N11" s="215"/>
      <c r="P11" s="345">
        <v>40336</v>
      </c>
      <c r="Q11" s="336" t="s">
        <v>664</v>
      </c>
      <c r="R11" s="336" t="s">
        <v>665</v>
      </c>
      <c r="S11" s="337">
        <v>60000</v>
      </c>
      <c r="T11" s="336" t="s">
        <v>51</v>
      </c>
      <c r="U11" s="337">
        <v>3000</v>
      </c>
      <c r="V11" s="336">
        <v>1836</v>
      </c>
      <c r="W11" s="338" t="s">
        <v>84</v>
      </c>
      <c r="X11" s="339">
        <v>40345</v>
      </c>
      <c r="Y11" s="346">
        <v>40367</v>
      </c>
      <c r="AAA11" s="61" t="s">
        <v>627</v>
      </c>
    </row>
    <row r="12" spans="2:703" ht="26.45" customHeight="1" x14ac:dyDescent="0.3">
      <c r="B12" s="72" t="s">
        <v>303</v>
      </c>
      <c r="C12" s="165" t="s">
        <v>134</v>
      </c>
      <c r="D12" s="72" t="s">
        <v>380</v>
      </c>
      <c r="E12" s="165" t="s">
        <v>381</v>
      </c>
      <c r="F12" s="204" t="s">
        <v>382</v>
      </c>
      <c r="G12" s="205"/>
      <c r="H12" s="205"/>
      <c r="I12" s="205"/>
      <c r="J12" s="166"/>
      <c r="K12" s="206" t="s">
        <v>220</v>
      </c>
      <c r="L12" s="207"/>
      <c r="M12" s="208"/>
      <c r="N12" s="209"/>
      <c r="P12" s="345"/>
      <c r="Q12" s="336" t="s">
        <v>664</v>
      </c>
      <c r="R12" s="336" t="s">
        <v>88</v>
      </c>
      <c r="S12" s="337">
        <v>16000</v>
      </c>
      <c r="T12" s="336" t="s">
        <v>51</v>
      </c>
      <c r="U12" s="337">
        <v>500</v>
      </c>
      <c r="V12" s="336">
        <v>1852</v>
      </c>
      <c r="W12" s="338" t="s">
        <v>87</v>
      </c>
      <c r="X12" s="339">
        <v>40515</v>
      </c>
      <c r="Y12" s="346">
        <v>40557</v>
      </c>
    </row>
    <row r="13" spans="2:703" ht="26.45" customHeight="1" x14ac:dyDescent="0.3">
      <c r="B13" s="72" t="s">
        <v>239</v>
      </c>
      <c r="C13" s="165" t="s">
        <v>134</v>
      </c>
      <c r="D13" s="72" t="s">
        <v>383</v>
      </c>
      <c r="E13" s="165" t="s">
        <v>384</v>
      </c>
      <c r="F13" s="204" t="s">
        <v>385</v>
      </c>
      <c r="G13" s="205"/>
      <c r="H13" s="205"/>
      <c r="I13" s="205"/>
      <c r="J13" s="166"/>
      <c r="K13" s="206" t="s">
        <v>386</v>
      </c>
      <c r="L13" s="207"/>
      <c r="M13" s="208"/>
      <c r="N13" s="209"/>
      <c r="P13" s="349">
        <v>40507</v>
      </c>
      <c r="Q13" s="328" t="s">
        <v>664</v>
      </c>
      <c r="R13" s="328" t="s">
        <v>666</v>
      </c>
      <c r="S13" s="328">
        <v>16000</v>
      </c>
      <c r="T13" s="328" t="s">
        <v>51</v>
      </c>
      <c r="U13" s="328">
        <v>500</v>
      </c>
      <c r="V13" s="328">
        <v>1866</v>
      </c>
      <c r="W13" s="328" t="s">
        <v>87</v>
      </c>
      <c r="X13" s="328">
        <v>40610</v>
      </c>
      <c r="Y13" s="350">
        <v>40623</v>
      </c>
    </row>
    <row r="14" spans="2:703" ht="26.45" customHeight="1" x14ac:dyDescent="0.3">
      <c r="B14" s="174" t="s">
        <v>341</v>
      </c>
      <c r="C14" s="171" t="s">
        <v>134</v>
      </c>
      <c r="D14" s="174" t="s">
        <v>387</v>
      </c>
      <c r="E14" s="171" t="s">
        <v>388</v>
      </c>
      <c r="F14" s="210" t="s">
        <v>289</v>
      </c>
      <c r="G14" s="211"/>
      <c r="H14" s="211"/>
      <c r="I14" s="211"/>
      <c r="J14" s="173"/>
      <c r="K14" s="212" t="s">
        <v>220</v>
      </c>
      <c r="L14" s="213"/>
      <c r="M14" s="214"/>
      <c r="N14" s="215"/>
      <c r="P14" s="339">
        <v>40534</v>
      </c>
      <c r="Q14" s="336" t="s">
        <v>664</v>
      </c>
      <c r="R14" s="336" t="s">
        <v>125</v>
      </c>
      <c r="S14" s="336">
        <v>415000</v>
      </c>
      <c r="T14" s="336" t="s">
        <v>51</v>
      </c>
      <c r="U14" s="336">
        <v>12500</v>
      </c>
      <c r="V14" s="336">
        <v>1870</v>
      </c>
      <c r="W14" s="338" t="s">
        <v>90</v>
      </c>
      <c r="X14" s="339">
        <v>40612</v>
      </c>
      <c r="Y14" s="339">
        <v>40623</v>
      </c>
      <c r="AAA14" s="61" t="s">
        <v>627</v>
      </c>
    </row>
    <row r="15" spans="2:703" ht="26.45" customHeight="1" x14ac:dyDescent="0.3">
      <c r="B15" s="174" t="s">
        <v>341</v>
      </c>
      <c r="C15" s="171" t="s">
        <v>134</v>
      </c>
      <c r="D15" s="174" t="s">
        <v>389</v>
      </c>
      <c r="E15" s="171" t="s">
        <v>390</v>
      </c>
      <c r="F15" s="210" t="s">
        <v>163</v>
      </c>
      <c r="G15" s="211"/>
      <c r="H15" s="211"/>
      <c r="I15" s="211"/>
      <c r="J15" s="173"/>
      <c r="K15" s="212" t="s">
        <v>391</v>
      </c>
      <c r="L15" s="213"/>
      <c r="M15" s="214"/>
      <c r="N15" s="215"/>
      <c r="P15" s="323">
        <v>40695</v>
      </c>
      <c r="Q15" s="324" t="s">
        <v>664</v>
      </c>
      <c r="R15" s="324" t="s">
        <v>89</v>
      </c>
      <c r="S15" s="325">
        <v>143000</v>
      </c>
      <c r="T15" s="324" t="s">
        <v>51</v>
      </c>
      <c r="U15" s="325">
        <v>500</v>
      </c>
      <c r="V15" s="327">
        <v>1891</v>
      </c>
      <c r="W15" s="326" t="s">
        <v>90</v>
      </c>
      <c r="X15" s="323">
        <v>40721</v>
      </c>
      <c r="Y15" s="323">
        <v>40878</v>
      </c>
      <c r="AAA15" s="61" t="s">
        <v>627</v>
      </c>
    </row>
    <row r="16" spans="2:703" ht="16.350000000000001" customHeight="1" x14ac:dyDescent="0.3">
      <c r="B16" s="70" t="s">
        <v>68</v>
      </c>
      <c r="C16" s="191" t="s">
        <v>68</v>
      </c>
      <c r="D16" s="192"/>
      <c r="E16" s="71" t="s">
        <v>68</v>
      </c>
      <c r="F16" s="193" t="s">
        <v>69</v>
      </c>
      <c r="G16" s="194"/>
      <c r="H16" s="194"/>
      <c r="I16" s="194"/>
      <c r="J16" s="76" t="s">
        <v>393</v>
      </c>
      <c r="K16" s="195" t="s">
        <v>394</v>
      </c>
      <c r="L16" s="196"/>
      <c r="M16" s="197"/>
      <c r="N16" s="198"/>
      <c r="P16" s="323">
        <v>40695</v>
      </c>
      <c r="Q16" s="324" t="s">
        <v>664</v>
      </c>
      <c r="R16" s="324" t="s">
        <v>89</v>
      </c>
      <c r="S16" s="325" t="s">
        <v>126</v>
      </c>
      <c r="T16" s="324" t="s">
        <v>51</v>
      </c>
      <c r="U16" s="325">
        <v>500</v>
      </c>
      <c r="V16" s="327">
        <v>1892</v>
      </c>
      <c r="W16" s="326" t="s">
        <v>90</v>
      </c>
      <c r="X16" s="323">
        <v>40721</v>
      </c>
      <c r="Y16" s="323">
        <v>40878</v>
      </c>
    </row>
    <row r="17" spans="10:25" ht="20.25" x14ac:dyDescent="0.3">
      <c r="P17" s="323">
        <v>40695</v>
      </c>
      <c r="Q17" s="324" t="s">
        <v>664</v>
      </c>
      <c r="R17" s="324" t="s">
        <v>89</v>
      </c>
      <c r="S17" s="325" t="s">
        <v>126</v>
      </c>
      <c r="T17" s="324" t="s">
        <v>51</v>
      </c>
      <c r="U17" s="325">
        <v>500</v>
      </c>
      <c r="V17" s="327">
        <v>1893</v>
      </c>
      <c r="W17" s="326" t="s">
        <v>90</v>
      </c>
      <c r="X17" s="323">
        <v>40721</v>
      </c>
      <c r="Y17" s="323">
        <v>40878</v>
      </c>
    </row>
    <row r="18" spans="10:25" ht="20.25" x14ac:dyDescent="0.3">
      <c r="J18" s="73" t="s">
        <v>70</v>
      </c>
      <c r="K18" s="73"/>
      <c r="L18" s="199" t="str">
        <f>K16</f>
        <v>85'500.00</v>
      </c>
      <c r="M18" s="199"/>
      <c r="P18" s="323">
        <v>40695</v>
      </c>
      <c r="Q18" s="324" t="s">
        <v>664</v>
      </c>
      <c r="R18" s="324" t="s">
        <v>89</v>
      </c>
      <c r="S18" s="325" t="s">
        <v>126</v>
      </c>
      <c r="T18" s="324" t="s">
        <v>51</v>
      </c>
      <c r="U18" s="325">
        <v>500</v>
      </c>
      <c r="V18" s="327">
        <v>1894</v>
      </c>
      <c r="W18" s="326" t="s">
        <v>90</v>
      </c>
      <c r="X18" s="323">
        <v>40721</v>
      </c>
      <c r="Y18" s="323">
        <v>40878</v>
      </c>
    </row>
    <row r="19" spans="10:25" ht="20.25" x14ac:dyDescent="0.3">
      <c r="J19" s="73"/>
      <c r="K19" s="73"/>
      <c r="L19" s="73"/>
      <c r="M19" s="73"/>
      <c r="P19" s="323">
        <v>40695</v>
      </c>
      <c r="Q19" s="324" t="s">
        <v>664</v>
      </c>
      <c r="R19" s="324" t="s">
        <v>89</v>
      </c>
      <c r="S19" s="325" t="s">
        <v>126</v>
      </c>
      <c r="T19" s="324" t="s">
        <v>51</v>
      </c>
      <c r="U19" s="325">
        <v>500</v>
      </c>
      <c r="V19" s="327">
        <v>1895</v>
      </c>
      <c r="W19" s="326" t="s">
        <v>90</v>
      </c>
      <c r="X19" s="323">
        <v>40721</v>
      </c>
      <c r="Y19" s="323">
        <v>40878</v>
      </c>
    </row>
    <row r="20" spans="10:25" ht="20.25" x14ac:dyDescent="0.3">
      <c r="J20" s="75" t="s">
        <v>71</v>
      </c>
      <c r="K20" s="75"/>
      <c r="L20" s="200">
        <f>K11+K14+K15</f>
        <v>45500</v>
      </c>
      <c r="M20" s="200"/>
      <c r="P20" s="323">
        <v>40695</v>
      </c>
      <c r="Q20" s="324" t="s">
        <v>664</v>
      </c>
      <c r="R20" s="324" t="s">
        <v>89</v>
      </c>
      <c r="S20" s="325" t="s">
        <v>126</v>
      </c>
      <c r="T20" s="324" t="s">
        <v>51</v>
      </c>
      <c r="U20" s="325">
        <v>500</v>
      </c>
      <c r="V20" s="327">
        <v>1896</v>
      </c>
      <c r="W20" s="326" t="s">
        <v>90</v>
      </c>
      <c r="X20" s="323">
        <v>40721</v>
      </c>
      <c r="Y20" s="323">
        <v>40878</v>
      </c>
    </row>
    <row r="21" spans="10:25" ht="20.25" x14ac:dyDescent="0.3">
      <c r="J21" s="73"/>
      <c r="K21" s="73"/>
      <c r="L21" s="73"/>
      <c r="M21" s="73"/>
      <c r="P21" s="323">
        <v>40695</v>
      </c>
      <c r="Q21" s="324" t="s">
        <v>664</v>
      </c>
      <c r="R21" s="324" t="s">
        <v>89</v>
      </c>
      <c r="S21" s="325" t="s">
        <v>126</v>
      </c>
      <c r="T21" s="324" t="s">
        <v>51</v>
      </c>
      <c r="U21" s="325">
        <v>500</v>
      </c>
      <c r="V21" s="327">
        <v>1897</v>
      </c>
      <c r="W21" s="326" t="s">
        <v>90</v>
      </c>
      <c r="X21" s="323">
        <v>40721</v>
      </c>
      <c r="Y21" s="323">
        <v>40878</v>
      </c>
    </row>
    <row r="22" spans="10:25" ht="21" thickBot="1" x14ac:dyDescent="0.35">
      <c r="J22" s="74" t="s">
        <v>72</v>
      </c>
      <c r="K22" s="74"/>
      <c r="L22" s="202">
        <f>L18-L20</f>
        <v>40000</v>
      </c>
      <c r="M22" s="203"/>
      <c r="P22" s="339">
        <v>40695</v>
      </c>
      <c r="Q22" s="336" t="s">
        <v>664</v>
      </c>
      <c r="R22" s="336" t="s">
        <v>89</v>
      </c>
      <c r="S22" s="337" t="s">
        <v>126</v>
      </c>
      <c r="T22" s="336" t="s">
        <v>51</v>
      </c>
      <c r="U22" s="337">
        <v>500</v>
      </c>
      <c r="V22" s="347">
        <v>1898</v>
      </c>
      <c r="W22" s="338" t="s">
        <v>90</v>
      </c>
      <c r="X22" s="339">
        <v>40721</v>
      </c>
      <c r="Y22" s="339">
        <v>40878</v>
      </c>
    </row>
    <row r="23" spans="10:25" ht="21" thickTop="1" x14ac:dyDescent="0.3">
      <c r="P23" s="323">
        <v>40695</v>
      </c>
      <c r="Q23" s="324" t="s">
        <v>664</v>
      </c>
      <c r="R23" s="324" t="s">
        <v>89</v>
      </c>
      <c r="S23" s="325" t="s">
        <v>126</v>
      </c>
      <c r="T23" s="324" t="s">
        <v>51</v>
      </c>
      <c r="U23" s="325">
        <v>300</v>
      </c>
      <c r="V23" s="327">
        <v>1899</v>
      </c>
      <c r="W23" s="326" t="s">
        <v>90</v>
      </c>
      <c r="X23" s="323">
        <v>40721</v>
      </c>
      <c r="Y23" s="323">
        <v>40878</v>
      </c>
    </row>
    <row r="24" spans="10:25" ht="20.25" x14ac:dyDescent="0.3">
      <c r="P24" s="324">
        <v>40976</v>
      </c>
      <c r="Q24" s="324" t="s">
        <v>664</v>
      </c>
      <c r="R24" s="330" t="s">
        <v>646</v>
      </c>
      <c r="S24" s="325">
        <v>61000</v>
      </c>
      <c r="T24" s="324" t="s">
        <v>51</v>
      </c>
      <c r="U24" s="325">
        <v>1000</v>
      </c>
      <c r="V24" s="327">
        <v>1974</v>
      </c>
      <c r="W24" s="326" t="s">
        <v>87</v>
      </c>
      <c r="X24" s="323">
        <v>41017</v>
      </c>
      <c r="Y24" s="329">
        <v>41065</v>
      </c>
    </row>
    <row r="25" spans="10:25" ht="20.25" x14ac:dyDescent="0.3">
      <c r="P25" s="324" t="s">
        <v>667</v>
      </c>
      <c r="Q25" s="324" t="s">
        <v>664</v>
      </c>
      <c r="R25" s="324" t="s">
        <v>92</v>
      </c>
      <c r="S25" s="325">
        <v>16000</v>
      </c>
      <c r="T25" s="324" t="s">
        <v>51</v>
      </c>
      <c r="U25" s="325">
        <v>500</v>
      </c>
      <c r="V25" s="327">
        <v>1975</v>
      </c>
      <c r="W25" s="326" t="s">
        <v>84</v>
      </c>
      <c r="X25" s="323">
        <v>41022</v>
      </c>
      <c r="Y25" s="329">
        <v>41065</v>
      </c>
    </row>
    <row r="26" spans="10:25" ht="20.25" x14ac:dyDescent="0.3">
      <c r="P26" s="324" t="s">
        <v>667</v>
      </c>
      <c r="Q26" s="324" t="s">
        <v>664</v>
      </c>
      <c r="R26" s="324" t="s">
        <v>91</v>
      </c>
      <c r="S26" s="325">
        <v>16000</v>
      </c>
      <c r="T26" s="324" t="s">
        <v>51</v>
      </c>
      <c r="U26" s="325">
        <v>500</v>
      </c>
      <c r="V26" s="327">
        <v>1976</v>
      </c>
      <c r="W26" s="326" t="s">
        <v>84</v>
      </c>
      <c r="X26" s="323">
        <v>41022</v>
      </c>
      <c r="Y26" s="329">
        <v>41065</v>
      </c>
    </row>
    <row r="27" spans="10:25" ht="20.25" x14ac:dyDescent="0.3">
      <c r="P27" s="332">
        <v>41190</v>
      </c>
      <c r="Q27" s="330" t="s">
        <v>664</v>
      </c>
      <c r="R27" s="330" t="s">
        <v>648</v>
      </c>
      <c r="S27" s="333">
        <v>16000</v>
      </c>
      <c r="T27" s="330" t="s">
        <v>51</v>
      </c>
      <c r="U27" s="333">
        <v>500</v>
      </c>
      <c r="V27" s="330">
        <v>2022</v>
      </c>
      <c r="W27" s="331" t="s">
        <v>84</v>
      </c>
      <c r="X27" s="334">
        <v>41201</v>
      </c>
      <c r="Y27" s="335">
        <v>41246</v>
      </c>
    </row>
    <row r="28" spans="10:25" ht="20.25" x14ac:dyDescent="0.3">
      <c r="P28" s="332">
        <v>41190</v>
      </c>
      <c r="Q28" s="330" t="s">
        <v>664</v>
      </c>
      <c r="R28" s="330" t="s">
        <v>649</v>
      </c>
      <c r="S28" s="333">
        <v>16000</v>
      </c>
      <c r="T28" s="330" t="s">
        <v>51</v>
      </c>
      <c r="U28" s="333">
        <v>500</v>
      </c>
      <c r="V28" s="330">
        <v>2023</v>
      </c>
      <c r="W28" s="331" t="s">
        <v>84</v>
      </c>
      <c r="X28" s="334">
        <v>41201</v>
      </c>
      <c r="Y28" s="335">
        <v>41246</v>
      </c>
    </row>
    <row r="29" spans="10:25" ht="20.25" x14ac:dyDescent="0.3">
      <c r="P29" s="334">
        <v>41346</v>
      </c>
      <c r="Q29" s="340" t="s">
        <v>664</v>
      </c>
      <c r="R29" s="334" t="s">
        <v>634</v>
      </c>
      <c r="S29" s="341">
        <v>55000</v>
      </c>
      <c r="T29" s="334" t="s">
        <v>51</v>
      </c>
      <c r="U29" s="342">
        <v>500</v>
      </c>
      <c r="V29" s="330">
        <v>2052</v>
      </c>
      <c r="W29" s="343" t="s">
        <v>84</v>
      </c>
      <c r="X29" s="334">
        <v>41359</v>
      </c>
      <c r="Y29" s="344">
        <v>41373</v>
      </c>
    </row>
    <row r="30" spans="10:25" ht="20.25" x14ac:dyDescent="0.3">
      <c r="P30" s="334">
        <v>41346</v>
      </c>
      <c r="Q30" s="340" t="s">
        <v>664</v>
      </c>
      <c r="R30" s="334" t="s">
        <v>634</v>
      </c>
      <c r="S30" s="341">
        <v>55000</v>
      </c>
      <c r="T30" s="334" t="s">
        <v>51</v>
      </c>
      <c r="U30" s="342">
        <v>500</v>
      </c>
      <c r="V30" s="330">
        <v>2053</v>
      </c>
      <c r="W30" s="343" t="s">
        <v>84</v>
      </c>
      <c r="X30" s="334">
        <v>41359</v>
      </c>
      <c r="Y30" s="344">
        <v>41373</v>
      </c>
    </row>
    <row r="31" spans="10:25" ht="20.25" x14ac:dyDescent="0.3">
      <c r="P31" s="334">
        <v>41425</v>
      </c>
      <c r="Q31" s="340" t="s">
        <v>664</v>
      </c>
      <c r="R31" s="330" t="s">
        <v>105</v>
      </c>
      <c r="S31" s="341">
        <v>17000</v>
      </c>
      <c r="T31" s="330" t="s">
        <v>51</v>
      </c>
      <c r="U31" s="342">
        <v>500</v>
      </c>
      <c r="V31" s="330">
        <v>2065</v>
      </c>
      <c r="W31" s="343" t="s">
        <v>90</v>
      </c>
      <c r="X31" s="334">
        <v>41435</v>
      </c>
      <c r="Y31" s="344">
        <v>41600</v>
      </c>
    </row>
    <row r="32" spans="10:25" ht="20.25" x14ac:dyDescent="0.3">
      <c r="P32" s="334">
        <v>41425</v>
      </c>
      <c r="Q32" s="330" t="s">
        <v>664</v>
      </c>
      <c r="R32" s="330" t="s">
        <v>103</v>
      </c>
      <c r="S32" s="341">
        <v>17000</v>
      </c>
      <c r="T32" s="330" t="s">
        <v>51</v>
      </c>
      <c r="U32" s="342">
        <v>500</v>
      </c>
      <c r="V32" s="330">
        <v>2066</v>
      </c>
      <c r="W32" s="343" t="s">
        <v>90</v>
      </c>
      <c r="X32" s="334">
        <v>41435</v>
      </c>
      <c r="Y32" s="344">
        <v>41600</v>
      </c>
    </row>
    <row r="33" spans="16:25" ht="20.25" x14ac:dyDescent="0.3">
      <c r="P33" s="334">
        <v>41493</v>
      </c>
      <c r="Q33" s="340" t="s">
        <v>664</v>
      </c>
      <c r="R33" s="330" t="s">
        <v>654</v>
      </c>
      <c r="S33" s="341">
        <v>16000</v>
      </c>
      <c r="T33" s="330" t="s">
        <v>51</v>
      </c>
      <c r="U33" s="342">
        <v>500</v>
      </c>
      <c r="V33" s="330">
        <v>2081</v>
      </c>
      <c r="W33" s="343" t="s">
        <v>84</v>
      </c>
      <c r="X33" s="334">
        <v>41550</v>
      </c>
      <c r="Y33" s="344">
        <v>41600</v>
      </c>
    </row>
    <row r="34" spans="16:25" ht="20.25" x14ac:dyDescent="0.3">
      <c r="P34" s="334">
        <v>41493</v>
      </c>
      <c r="Q34" s="340" t="s">
        <v>664</v>
      </c>
      <c r="R34" s="330" t="s">
        <v>653</v>
      </c>
      <c r="S34" s="341">
        <v>16000</v>
      </c>
      <c r="T34" s="330" t="s">
        <v>51</v>
      </c>
      <c r="U34" s="342">
        <v>500</v>
      </c>
      <c r="V34" s="330">
        <v>2082</v>
      </c>
      <c r="W34" s="343" t="s">
        <v>84</v>
      </c>
      <c r="X34" s="334">
        <v>41550</v>
      </c>
      <c r="Y34" s="344">
        <v>41600</v>
      </c>
    </row>
    <row r="35" spans="16:25" ht="20.25" x14ac:dyDescent="0.3">
      <c r="P35" s="334">
        <v>41556</v>
      </c>
      <c r="Q35" s="330" t="s">
        <v>664</v>
      </c>
      <c r="R35" s="330" t="s">
        <v>668</v>
      </c>
      <c r="S35" s="333">
        <v>26500</v>
      </c>
      <c r="T35" s="330" t="s">
        <v>51</v>
      </c>
      <c r="U35" s="333">
        <v>500</v>
      </c>
      <c r="V35" s="330">
        <v>2091</v>
      </c>
      <c r="W35" s="331" t="s">
        <v>107</v>
      </c>
      <c r="X35" s="334">
        <v>41598</v>
      </c>
      <c r="Y35" s="334">
        <v>41600</v>
      </c>
    </row>
    <row r="36" spans="16:25" ht="20.25" x14ac:dyDescent="0.3">
      <c r="P36" s="334">
        <v>41708</v>
      </c>
      <c r="Q36" s="330" t="s">
        <v>664</v>
      </c>
      <c r="R36" s="330" t="s">
        <v>110</v>
      </c>
      <c r="S36" s="333">
        <v>26000</v>
      </c>
      <c r="T36" s="330" t="s">
        <v>51</v>
      </c>
      <c r="U36" s="333">
        <v>500</v>
      </c>
      <c r="V36" s="330">
        <v>2113</v>
      </c>
      <c r="W36" s="331" t="s">
        <v>84</v>
      </c>
      <c r="X36" s="334">
        <v>41718</v>
      </c>
      <c r="Y36" s="334">
        <v>41970</v>
      </c>
    </row>
    <row r="37" spans="16:25" ht="20.25" x14ac:dyDescent="0.3">
      <c r="P37" s="334">
        <v>41708</v>
      </c>
      <c r="Q37" s="340" t="s">
        <v>664</v>
      </c>
      <c r="R37" s="330" t="s">
        <v>111</v>
      </c>
      <c r="S37" s="341">
        <v>27000</v>
      </c>
      <c r="T37" s="330" t="s">
        <v>51</v>
      </c>
      <c r="U37" s="342">
        <v>500</v>
      </c>
      <c r="V37" s="330">
        <v>2114</v>
      </c>
      <c r="W37" s="343" t="s">
        <v>84</v>
      </c>
      <c r="X37" s="334">
        <v>41718</v>
      </c>
      <c r="Y37" s="344">
        <v>41970</v>
      </c>
    </row>
    <row r="38" spans="16:25" ht="20.25" x14ac:dyDescent="0.3">
      <c r="P38" s="334">
        <v>41708</v>
      </c>
      <c r="Q38" s="330" t="s">
        <v>664</v>
      </c>
      <c r="R38" s="330" t="s">
        <v>652</v>
      </c>
      <c r="S38" s="333">
        <v>44000</v>
      </c>
      <c r="T38" s="330" t="s">
        <v>51</v>
      </c>
      <c r="U38" s="333">
        <v>500</v>
      </c>
      <c r="V38" s="330">
        <v>2116</v>
      </c>
      <c r="W38" s="331" t="s">
        <v>84</v>
      </c>
      <c r="X38" s="334">
        <v>41723</v>
      </c>
      <c r="Y38" s="334">
        <v>41970</v>
      </c>
    </row>
    <row r="39" spans="16:25" ht="20.25" x14ac:dyDescent="0.3">
      <c r="P39" s="334">
        <v>41723</v>
      </c>
      <c r="Q39" s="340" t="s">
        <v>664</v>
      </c>
      <c r="R39" s="330" t="s">
        <v>116</v>
      </c>
      <c r="S39" s="341">
        <v>26000</v>
      </c>
      <c r="T39" s="330" t="s">
        <v>51</v>
      </c>
      <c r="U39" s="342">
        <v>500</v>
      </c>
      <c r="V39" s="330">
        <v>2121</v>
      </c>
      <c r="W39" s="343" t="s">
        <v>84</v>
      </c>
      <c r="X39" s="334">
        <v>41744</v>
      </c>
      <c r="Y39" s="344">
        <v>41970</v>
      </c>
    </row>
    <row r="40" spans="16:25" ht="20.25" x14ac:dyDescent="0.3">
      <c r="P40" s="334">
        <v>41774</v>
      </c>
      <c r="Q40" s="340" t="s">
        <v>664</v>
      </c>
      <c r="R40" s="330" t="s">
        <v>117</v>
      </c>
      <c r="S40" s="341">
        <v>26000</v>
      </c>
      <c r="T40" s="330" t="s">
        <v>51</v>
      </c>
      <c r="U40" s="342">
        <v>500</v>
      </c>
      <c r="V40" s="330">
        <v>2132</v>
      </c>
      <c r="W40" s="343" t="s">
        <v>84</v>
      </c>
      <c r="X40" s="334">
        <v>41862</v>
      </c>
      <c r="Y40" s="344">
        <v>41970</v>
      </c>
    </row>
    <row r="41" spans="16:25" ht="20.25" x14ac:dyDescent="0.3">
      <c r="P41" s="334">
        <v>41926</v>
      </c>
      <c r="Q41" s="340" t="s">
        <v>664</v>
      </c>
      <c r="R41" s="330" t="s">
        <v>659</v>
      </c>
      <c r="S41" s="341">
        <v>26000</v>
      </c>
      <c r="T41" s="330" t="s">
        <v>51</v>
      </c>
      <c r="U41" s="342">
        <v>500</v>
      </c>
      <c r="V41" s="330">
        <v>2138</v>
      </c>
      <c r="W41" s="343" t="s">
        <v>84</v>
      </c>
      <c r="X41" s="334">
        <v>41942</v>
      </c>
      <c r="Y41" s="344">
        <v>41970</v>
      </c>
    </row>
    <row r="42" spans="16:25" ht="20.25" x14ac:dyDescent="0.3">
      <c r="P42" s="334">
        <v>41058</v>
      </c>
      <c r="Q42" s="340" t="s">
        <v>664</v>
      </c>
      <c r="R42" s="330" t="s">
        <v>647</v>
      </c>
      <c r="S42" s="341">
        <v>28000</v>
      </c>
      <c r="T42" s="330" t="s">
        <v>51</v>
      </c>
      <c r="U42" s="342">
        <v>500</v>
      </c>
      <c r="V42" s="348" t="s">
        <v>669</v>
      </c>
      <c r="W42" s="343" t="s">
        <v>84</v>
      </c>
      <c r="X42" s="334">
        <v>41058</v>
      </c>
      <c r="Y42" s="344">
        <v>41065</v>
      </c>
    </row>
    <row r="43" spans="16:25" ht="20.25" x14ac:dyDescent="0.3">
      <c r="P43" s="334">
        <v>41058</v>
      </c>
      <c r="Q43" s="340" t="s">
        <v>664</v>
      </c>
      <c r="R43" s="330" t="s">
        <v>647</v>
      </c>
      <c r="S43" s="341">
        <v>28000</v>
      </c>
      <c r="T43" s="330" t="s">
        <v>51</v>
      </c>
      <c r="U43" s="342">
        <v>500</v>
      </c>
      <c r="V43" s="348" t="s">
        <v>670</v>
      </c>
      <c r="W43" s="343" t="s">
        <v>84</v>
      </c>
      <c r="X43" s="334">
        <v>41058</v>
      </c>
      <c r="Y43" s="344">
        <v>41065</v>
      </c>
    </row>
  </sheetData>
  <mergeCells count="31">
    <mergeCell ref="L22:M22"/>
    <mergeCell ref="L20:M20"/>
    <mergeCell ref="L18:M18"/>
    <mergeCell ref="F15:I15"/>
    <mergeCell ref="K15:L15"/>
    <mergeCell ref="M15:N15"/>
    <mergeCell ref="C16:D16"/>
    <mergeCell ref="F16:I16"/>
    <mergeCell ref="K16:L16"/>
    <mergeCell ref="M16:N16"/>
    <mergeCell ref="F13:I13"/>
    <mergeCell ref="K13:L13"/>
    <mergeCell ref="M13:N13"/>
    <mergeCell ref="F14:I14"/>
    <mergeCell ref="K14:L14"/>
    <mergeCell ref="M14:N14"/>
    <mergeCell ref="F12:I12"/>
    <mergeCell ref="K12:L12"/>
    <mergeCell ref="M12:N12"/>
    <mergeCell ref="C10:D10"/>
    <mergeCell ref="K10:L10"/>
    <mergeCell ref="M10:N10"/>
    <mergeCell ref="F11:I11"/>
    <mergeCell ref="K11:L11"/>
    <mergeCell ref="M11:N11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AA24"/>
  <sheetViews>
    <sheetView topLeftCell="A7" zoomScaleNormal="100" workbookViewId="0">
      <selection activeCell="O29" sqref="O29"/>
    </sheetView>
  </sheetViews>
  <sheetFormatPr baseColWidth="10" defaultRowHeight="14.25" x14ac:dyDescent="0.2"/>
  <cols>
    <col min="1" max="1" width="10.5703125" style="61" customWidth="1"/>
    <col min="2" max="2" width="7.42578125" style="61" customWidth="1"/>
    <col min="3" max="3" width="3.85546875" style="61" customWidth="1"/>
    <col min="4" max="4" width="5.85546875" style="61" customWidth="1"/>
    <col min="5" max="6" width="10.5703125" style="61" customWidth="1"/>
    <col min="7" max="7" width="12.7109375" style="61" customWidth="1"/>
    <col min="8" max="8" width="0.85546875" style="61" customWidth="1"/>
    <col min="9" max="9" width="7" style="61" customWidth="1"/>
    <col min="10" max="10" width="14.28515625" style="61" customWidth="1"/>
    <col min="11" max="11" width="11.140625" style="61" customWidth="1"/>
    <col min="12" max="12" width="3.85546875" style="61" customWidth="1"/>
    <col min="13" max="13" width="10.140625" style="61" customWidth="1"/>
    <col min="14" max="14" width="4.85546875" style="61" customWidth="1"/>
    <col min="15" max="15" width="11.42578125" style="61"/>
    <col min="16" max="16" width="16.85546875" style="77" bestFit="1" customWidth="1"/>
    <col min="17" max="17" width="27.7109375" style="77" bestFit="1" customWidth="1"/>
    <col min="18" max="18" width="27.5703125" style="77" bestFit="1" customWidth="1"/>
    <col min="19" max="19" width="14.7109375" style="77" bestFit="1" customWidth="1"/>
    <col min="20" max="20" width="14" style="77" bestFit="1" customWidth="1"/>
    <col min="21" max="21" width="10.7109375" style="77" bestFit="1" customWidth="1"/>
    <col min="22" max="22" width="8.140625" style="77" bestFit="1" customWidth="1"/>
    <col min="23" max="23" width="21.85546875" style="77" bestFit="1" customWidth="1"/>
    <col min="24" max="25" width="17.42578125" style="77" bestFit="1" customWidth="1"/>
    <col min="26" max="16384" width="11.42578125" style="61"/>
  </cols>
  <sheetData>
    <row r="1" spans="2:703" ht="51" customHeight="1" x14ac:dyDescent="0.2"/>
    <row r="2" spans="2:703" ht="13.35" customHeight="1" x14ac:dyDescent="0.2">
      <c r="B2" s="180" t="s">
        <v>52</v>
      </c>
      <c r="C2" s="181"/>
      <c r="D2" s="181"/>
      <c r="E2" s="181"/>
      <c r="F2" s="181"/>
      <c r="G2" s="181"/>
      <c r="I2" s="182" t="s">
        <v>53</v>
      </c>
      <c r="J2" s="181"/>
      <c r="K2" s="181"/>
      <c r="L2" s="181"/>
      <c r="M2" s="181"/>
      <c r="N2" s="181"/>
    </row>
    <row r="3" spans="2:703" ht="0.95" customHeight="1" x14ac:dyDescent="0.2">
      <c r="B3" s="181"/>
      <c r="C3" s="181"/>
      <c r="D3" s="181"/>
      <c r="E3" s="181"/>
      <c r="F3" s="181"/>
      <c r="G3" s="181"/>
    </row>
    <row r="4" spans="2:703" ht="7.9" customHeight="1" x14ac:dyDescent="0.2"/>
    <row r="5" spans="2:703" ht="5.0999999999999996" customHeight="1" x14ac:dyDescent="0.2"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</row>
    <row r="6" spans="2:703" ht="13.35" customHeight="1" x14ac:dyDescent="0.2">
      <c r="B6" s="183" t="s">
        <v>54</v>
      </c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</row>
    <row r="7" spans="2:703" ht="20.65" customHeight="1" x14ac:dyDescent="0.2"/>
    <row r="8" spans="2:703" ht="21.4" customHeight="1" x14ac:dyDescent="0.2">
      <c r="B8" s="184" t="s">
        <v>347</v>
      </c>
      <c r="C8" s="185"/>
      <c r="D8" s="185"/>
      <c r="E8" s="185"/>
      <c r="F8" s="184" t="s">
        <v>348</v>
      </c>
      <c r="G8" s="185"/>
      <c r="H8" s="185"/>
      <c r="I8" s="185"/>
      <c r="J8" s="63" t="s">
        <v>57</v>
      </c>
      <c r="K8" s="63" t="s">
        <v>58</v>
      </c>
      <c r="L8" s="186" t="s">
        <v>59</v>
      </c>
      <c r="M8" s="185"/>
      <c r="N8" s="64" t="s">
        <v>60</v>
      </c>
    </row>
    <row r="9" spans="2:703" ht="3.4" customHeight="1" x14ac:dyDescent="0.2"/>
    <row r="10" spans="2:703" ht="16.350000000000001" customHeight="1" x14ac:dyDescent="0.2">
      <c r="B10" s="65" t="s">
        <v>61</v>
      </c>
      <c r="C10" s="187" t="s">
        <v>62</v>
      </c>
      <c r="D10" s="188"/>
      <c r="E10" s="66" t="s">
        <v>63</v>
      </c>
      <c r="F10" s="66" t="s">
        <v>64</v>
      </c>
      <c r="G10" s="67"/>
      <c r="H10" s="67"/>
      <c r="I10" s="67"/>
      <c r="J10" s="68" t="s">
        <v>65</v>
      </c>
      <c r="K10" s="189" t="s">
        <v>66</v>
      </c>
      <c r="L10" s="188"/>
      <c r="M10" s="189" t="s">
        <v>73</v>
      </c>
      <c r="N10" s="190"/>
      <c r="P10" s="78" t="s">
        <v>74</v>
      </c>
      <c r="Q10" s="79" t="s">
        <v>75</v>
      </c>
      <c r="R10" s="79" t="s">
        <v>76</v>
      </c>
      <c r="S10" s="79" t="s">
        <v>77</v>
      </c>
      <c r="T10" s="79" t="s">
        <v>78</v>
      </c>
      <c r="U10" s="80" t="s">
        <v>1</v>
      </c>
      <c r="V10" s="79" t="s">
        <v>79</v>
      </c>
      <c r="W10" s="81" t="s">
        <v>80</v>
      </c>
      <c r="X10" s="78" t="s">
        <v>81</v>
      </c>
      <c r="Y10" s="78" t="s">
        <v>82</v>
      </c>
    </row>
    <row r="11" spans="2:703" ht="26.45" customHeight="1" x14ac:dyDescent="0.3">
      <c r="B11" s="72" t="s">
        <v>349</v>
      </c>
      <c r="C11" s="165" t="s">
        <v>134</v>
      </c>
      <c r="D11" s="69" t="s">
        <v>350</v>
      </c>
      <c r="E11" s="165" t="s">
        <v>351</v>
      </c>
      <c r="F11" s="204" t="s">
        <v>352</v>
      </c>
      <c r="G11" s="205"/>
      <c r="H11" s="205"/>
      <c r="I11" s="205"/>
      <c r="J11" s="166"/>
      <c r="K11" s="206" t="s">
        <v>353</v>
      </c>
      <c r="L11" s="207"/>
      <c r="M11" s="208"/>
      <c r="N11" s="209"/>
      <c r="P11" s="356">
        <v>40094</v>
      </c>
      <c r="Q11" s="352" t="s">
        <v>26</v>
      </c>
      <c r="R11" s="352" t="s">
        <v>671</v>
      </c>
      <c r="S11" s="353">
        <v>10500</v>
      </c>
      <c r="T11" s="352" t="s">
        <v>51</v>
      </c>
      <c r="U11" s="353">
        <v>550</v>
      </c>
      <c r="V11" s="352">
        <v>1820</v>
      </c>
      <c r="W11" s="354" t="s">
        <v>87</v>
      </c>
      <c r="X11" s="351">
        <v>40147</v>
      </c>
      <c r="Y11" s="357">
        <v>40163</v>
      </c>
    </row>
    <row r="12" spans="2:703" ht="26.45" customHeight="1" x14ac:dyDescent="0.3">
      <c r="B12" s="174" t="s">
        <v>349</v>
      </c>
      <c r="C12" s="171" t="s">
        <v>134</v>
      </c>
      <c r="D12" s="638" t="s">
        <v>354</v>
      </c>
      <c r="E12" s="171" t="s">
        <v>355</v>
      </c>
      <c r="F12" s="210" t="s">
        <v>356</v>
      </c>
      <c r="G12" s="211"/>
      <c r="H12" s="211"/>
      <c r="I12" s="211"/>
      <c r="J12" s="173"/>
      <c r="K12" s="212" t="s">
        <v>357</v>
      </c>
      <c r="L12" s="213"/>
      <c r="M12" s="214"/>
      <c r="N12" s="215"/>
      <c r="P12" s="373">
        <v>40094</v>
      </c>
      <c r="Q12" s="369" t="s">
        <v>26</v>
      </c>
      <c r="R12" s="369" t="s">
        <v>672</v>
      </c>
      <c r="S12" s="370" t="s">
        <v>126</v>
      </c>
      <c r="T12" s="369" t="s">
        <v>51</v>
      </c>
      <c r="U12" s="370">
        <v>50</v>
      </c>
      <c r="V12" s="369">
        <v>1838</v>
      </c>
      <c r="W12" s="371" t="s">
        <v>87</v>
      </c>
      <c r="X12" s="372">
        <v>40414</v>
      </c>
      <c r="Y12" s="374">
        <v>40652</v>
      </c>
      <c r="AAA12" s="61" t="s">
        <v>627</v>
      </c>
    </row>
    <row r="13" spans="2:703" ht="26.45" customHeight="1" x14ac:dyDescent="0.3">
      <c r="B13" s="72" t="s">
        <v>349</v>
      </c>
      <c r="C13" s="165" t="s">
        <v>134</v>
      </c>
      <c r="D13" s="69" t="s">
        <v>358</v>
      </c>
      <c r="E13" s="165" t="s">
        <v>359</v>
      </c>
      <c r="F13" s="204" t="s">
        <v>360</v>
      </c>
      <c r="G13" s="205"/>
      <c r="H13" s="205"/>
      <c r="I13" s="205"/>
      <c r="J13" s="166"/>
      <c r="K13" s="206" t="s">
        <v>353</v>
      </c>
      <c r="L13" s="207"/>
      <c r="M13" s="208"/>
      <c r="N13" s="209"/>
      <c r="P13" s="351"/>
      <c r="Q13" s="352" t="s">
        <v>26</v>
      </c>
      <c r="R13" s="352" t="s">
        <v>93</v>
      </c>
      <c r="S13" s="353"/>
      <c r="T13" s="352" t="s">
        <v>51</v>
      </c>
      <c r="U13" s="353">
        <v>60</v>
      </c>
      <c r="V13" s="352">
        <v>1941</v>
      </c>
      <c r="W13" s="354" t="s">
        <v>90</v>
      </c>
      <c r="X13" s="351">
        <v>40890</v>
      </c>
      <c r="Y13" s="351">
        <v>41052</v>
      </c>
    </row>
    <row r="14" spans="2:703" ht="26.45" customHeight="1" x14ac:dyDescent="0.3">
      <c r="B14" s="72" t="s">
        <v>175</v>
      </c>
      <c r="C14" s="165" t="s">
        <v>134</v>
      </c>
      <c r="D14" s="69" t="s">
        <v>361</v>
      </c>
      <c r="E14" s="165" t="s">
        <v>362</v>
      </c>
      <c r="F14" s="204" t="s">
        <v>363</v>
      </c>
      <c r="G14" s="205"/>
      <c r="H14" s="205"/>
      <c r="I14" s="205"/>
      <c r="J14" s="166"/>
      <c r="K14" s="206" t="s">
        <v>364</v>
      </c>
      <c r="L14" s="207"/>
      <c r="M14" s="208"/>
      <c r="N14" s="209"/>
      <c r="P14" s="358">
        <v>40843</v>
      </c>
      <c r="Q14" s="355" t="s">
        <v>26</v>
      </c>
      <c r="R14" s="355" t="s">
        <v>85</v>
      </c>
      <c r="S14" s="359">
        <v>4800</v>
      </c>
      <c r="T14" s="355" t="s">
        <v>51</v>
      </c>
      <c r="U14" s="359">
        <v>150</v>
      </c>
      <c r="V14" s="355">
        <v>1942</v>
      </c>
      <c r="W14" s="360" t="s">
        <v>84</v>
      </c>
      <c r="X14" s="361">
        <v>40890</v>
      </c>
      <c r="Y14" s="362">
        <v>41052</v>
      </c>
    </row>
    <row r="15" spans="2:703" ht="26.45" customHeight="1" x14ac:dyDescent="0.3">
      <c r="B15" s="72" t="s">
        <v>175</v>
      </c>
      <c r="C15" s="165" t="s">
        <v>134</v>
      </c>
      <c r="D15" s="72" t="s">
        <v>365</v>
      </c>
      <c r="E15" s="165" t="s">
        <v>366</v>
      </c>
      <c r="F15" s="204" t="s">
        <v>367</v>
      </c>
      <c r="G15" s="205"/>
      <c r="H15" s="205"/>
      <c r="I15" s="205"/>
      <c r="J15" s="166"/>
      <c r="K15" s="206" t="s">
        <v>368</v>
      </c>
      <c r="L15" s="207"/>
      <c r="M15" s="208"/>
      <c r="N15" s="209"/>
      <c r="P15" s="375">
        <v>41043</v>
      </c>
      <c r="Q15" s="376" t="s">
        <v>26</v>
      </c>
      <c r="R15" s="376" t="s">
        <v>85</v>
      </c>
      <c r="S15" s="377">
        <v>4900</v>
      </c>
      <c r="T15" s="376" t="s">
        <v>51</v>
      </c>
      <c r="U15" s="377">
        <v>147</v>
      </c>
      <c r="V15" s="376">
        <v>1993</v>
      </c>
      <c r="W15" s="378" t="s">
        <v>84</v>
      </c>
      <c r="X15" s="379">
        <v>41095</v>
      </c>
      <c r="Y15" s="380">
        <v>41162</v>
      </c>
    </row>
    <row r="16" spans="2:703" ht="26.45" customHeight="1" x14ac:dyDescent="0.3">
      <c r="B16" s="72" t="s">
        <v>175</v>
      </c>
      <c r="C16" s="165" t="s">
        <v>134</v>
      </c>
      <c r="D16" s="72" t="s">
        <v>369</v>
      </c>
      <c r="E16" s="165" t="s">
        <v>370</v>
      </c>
      <c r="F16" s="204" t="s">
        <v>371</v>
      </c>
      <c r="G16" s="205"/>
      <c r="H16" s="205"/>
      <c r="I16" s="205"/>
      <c r="J16" s="166"/>
      <c r="K16" s="206" t="s">
        <v>372</v>
      </c>
      <c r="L16" s="207"/>
      <c r="M16" s="208"/>
      <c r="N16" s="209"/>
      <c r="P16" s="365">
        <v>41052</v>
      </c>
      <c r="Q16" s="363" t="s">
        <v>26</v>
      </c>
      <c r="R16" s="363" t="s">
        <v>673</v>
      </c>
      <c r="S16" s="366">
        <v>2484</v>
      </c>
      <c r="T16" s="363" t="s">
        <v>51</v>
      </c>
      <c r="U16" s="366">
        <v>75</v>
      </c>
      <c r="V16" s="363">
        <v>2007</v>
      </c>
      <c r="W16" s="364" t="s">
        <v>84</v>
      </c>
      <c r="X16" s="367">
        <v>41142</v>
      </c>
      <c r="Y16" s="368">
        <v>41162</v>
      </c>
    </row>
    <row r="17" spans="2:25" ht="16.350000000000001" customHeight="1" x14ac:dyDescent="0.3">
      <c r="B17" s="70" t="s">
        <v>68</v>
      </c>
      <c r="C17" s="191" t="s">
        <v>68</v>
      </c>
      <c r="D17" s="192"/>
      <c r="E17" s="71" t="s">
        <v>68</v>
      </c>
      <c r="F17" s="193" t="s">
        <v>69</v>
      </c>
      <c r="G17" s="194"/>
      <c r="H17" s="194"/>
      <c r="I17" s="194"/>
      <c r="J17" s="76">
        <v>0</v>
      </c>
      <c r="K17" s="195">
        <f>K11+K12+K13+K14++K16+K15</f>
        <v>14900.75</v>
      </c>
      <c r="L17" s="196"/>
      <c r="M17" s="197"/>
      <c r="N17" s="198"/>
      <c r="P17" s="365">
        <v>41052</v>
      </c>
      <c r="Q17" s="363" t="s">
        <v>26</v>
      </c>
      <c r="R17" s="363" t="s">
        <v>674</v>
      </c>
      <c r="S17" s="366">
        <v>2700</v>
      </c>
      <c r="T17" s="363" t="s">
        <v>51</v>
      </c>
      <c r="U17" s="366">
        <v>81</v>
      </c>
      <c r="V17" s="363">
        <v>2008</v>
      </c>
      <c r="W17" s="364" t="s">
        <v>84</v>
      </c>
      <c r="X17" s="367">
        <v>41143</v>
      </c>
      <c r="Y17" s="368">
        <v>41162</v>
      </c>
    </row>
    <row r="18" spans="2:25" ht="20.25" x14ac:dyDescent="0.3">
      <c r="P18" s="365">
        <v>41052</v>
      </c>
      <c r="Q18" s="363" t="s">
        <v>26</v>
      </c>
      <c r="R18" s="363" t="s">
        <v>675</v>
      </c>
      <c r="S18" s="366">
        <v>4147</v>
      </c>
      <c r="T18" s="363" t="s">
        <v>51</v>
      </c>
      <c r="U18" s="366">
        <v>125</v>
      </c>
      <c r="V18" s="363">
        <v>2009</v>
      </c>
      <c r="W18" s="364" t="s">
        <v>84</v>
      </c>
      <c r="X18" s="367">
        <v>41143</v>
      </c>
      <c r="Y18" s="368">
        <v>41162</v>
      </c>
    </row>
    <row r="19" spans="2:25" ht="20.25" x14ac:dyDescent="0.3">
      <c r="J19" s="73" t="s">
        <v>70</v>
      </c>
      <c r="K19" s="73"/>
      <c r="L19" s="641">
        <f>K17</f>
        <v>14900.75</v>
      </c>
      <c r="M19" s="641"/>
      <c r="P19" s="365">
        <v>41052</v>
      </c>
      <c r="Q19" s="363" t="s">
        <v>26</v>
      </c>
      <c r="R19" s="363" t="s">
        <v>95</v>
      </c>
      <c r="S19" s="366">
        <v>4320</v>
      </c>
      <c r="T19" s="363" t="s">
        <v>51</v>
      </c>
      <c r="U19" s="366">
        <v>130</v>
      </c>
      <c r="V19" s="363">
        <v>2010</v>
      </c>
      <c r="W19" s="364" t="s">
        <v>84</v>
      </c>
      <c r="X19" s="367">
        <v>41143</v>
      </c>
      <c r="Y19" s="368">
        <v>41162</v>
      </c>
    </row>
    <row r="20" spans="2:25" ht="20.25" x14ac:dyDescent="0.3">
      <c r="J20" s="73"/>
      <c r="K20" s="73"/>
      <c r="L20" s="73"/>
      <c r="M20" s="73"/>
      <c r="P20" s="367">
        <v>41080</v>
      </c>
      <c r="Q20" s="363" t="s">
        <v>26</v>
      </c>
      <c r="R20" s="363" t="s">
        <v>99</v>
      </c>
      <c r="S20" s="366">
        <v>3862.35</v>
      </c>
      <c r="T20" s="363" t="s">
        <v>51</v>
      </c>
      <c r="U20" s="366">
        <v>110</v>
      </c>
      <c r="V20" s="363">
        <v>2016</v>
      </c>
      <c r="W20" s="364" t="s">
        <v>90</v>
      </c>
      <c r="X20" s="367">
        <v>41178</v>
      </c>
      <c r="Y20" s="367">
        <v>41260</v>
      </c>
    </row>
    <row r="21" spans="2:25" ht="15" x14ac:dyDescent="0.25">
      <c r="J21" s="75" t="s">
        <v>71</v>
      </c>
      <c r="K21" s="75"/>
      <c r="L21" s="635" t="str">
        <f>K12</f>
        <v>192.00</v>
      </c>
      <c r="M21" s="75"/>
    </row>
    <row r="22" spans="2:25" ht="15" x14ac:dyDescent="0.25">
      <c r="J22" s="73"/>
      <c r="K22" s="73"/>
      <c r="L22" s="73"/>
      <c r="M22" s="73"/>
    </row>
    <row r="23" spans="2:25" ht="15.75" thickBot="1" x14ac:dyDescent="0.3">
      <c r="J23" s="74" t="s">
        <v>72</v>
      </c>
      <c r="K23" s="74"/>
      <c r="L23" s="639">
        <f>L19-L21</f>
        <v>14708.75</v>
      </c>
      <c r="M23" s="639"/>
    </row>
    <row r="24" spans="2:25" ht="15" thickTop="1" x14ac:dyDescent="0.2"/>
  </sheetData>
  <mergeCells count="33">
    <mergeCell ref="L23:M23"/>
    <mergeCell ref="L19:M19"/>
    <mergeCell ref="F16:I16"/>
    <mergeCell ref="K16:L16"/>
    <mergeCell ref="M16:N16"/>
    <mergeCell ref="C17:D17"/>
    <mergeCell ref="F17:I17"/>
    <mergeCell ref="K17:L17"/>
    <mergeCell ref="M17:N17"/>
    <mergeCell ref="F14:I14"/>
    <mergeCell ref="K14:L14"/>
    <mergeCell ref="M14:N14"/>
    <mergeCell ref="F15:I15"/>
    <mergeCell ref="K15:L15"/>
    <mergeCell ref="M15:N15"/>
    <mergeCell ref="F12:I12"/>
    <mergeCell ref="K12:L12"/>
    <mergeCell ref="M12:N12"/>
    <mergeCell ref="F13:I13"/>
    <mergeCell ref="K13:L13"/>
    <mergeCell ref="M13:N13"/>
    <mergeCell ref="C10:D10"/>
    <mergeCell ref="K10:L10"/>
    <mergeCell ref="M10:N10"/>
    <mergeCell ref="F11:I11"/>
    <mergeCell ref="K11:L11"/>
    <mergeCell ref="M11:N11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22"/>
  <sheetViews>
    <sheetView zoomScaleNormal="100" workbookViewId="0">
      <selection activeCell="N30" sqref="N30"/>
    </sheetView>
  </sheetViews>
  <sheetFormatPr baseColWidth="10" defaultRowHeight="14.25" x14ac:dyDescent="0.2"/>
  <cols>
    <col min="1" max="1" width="10.5703125" style="61" customWidth="1"/>
    <col min="2" max="2" width="7.42578125" style="61" customWidth="1"/>
    <col min="3" max="3" width="3.85546875" style="61" customWidth="1"/>
    <col min="4" max="4" width="5.85546875" style="61" customWidth="1"/>
    <col min="5" max="6" width="10.5703125" style="61" customWidth="1"/>
    <col min="7" max="7" width="12.7109375" style="61" customWidth="1"/>
    <col min="8" max="8" width="0.85546875" style="61" customWidth="1"/>
    <col min="9" max="9" width="7" style="61" customWidth="1"/>
    <col min="10" max="10" width="14.28515625" style="61" customWidth="1"/>
    <col min="11" max="11" width="11.140625" style="61" customWidth="1"/>
    <col min="12" max="12" width="3.85546875" style="61" customWidth="1"/>
    <col min="13" max="13" width="10.140625" style="61" customWidth="1"/>
    <col min="14" max="14" width="4.85546875" style="61" customWidth="1"/>
    <col min="15" max="15" width="11.42578125" style="61"/>
    <col min="16" max="16" width="10.140625" style="77" bestFit="1" customWidth="1"/>
    <col min="17" max="17" width="12.85546875" style="77" bestFit="1" customWidth="1"/>
    <col min="18" max="18" width="24" style="77" bestFit="1" customWidth="1"/>
    <col min="19" max="19" width="11.5703125" style="77" bestFit="1" customWidth="1"/>
    <col min="20" max="20" width="15.7109375" style="77" bestFit="1" customWidth="1"/>
    <col min="21" max="21" width="8.85546875" style="77" bestFit="1" customWidth="1"/>
    <col min="22" max="22" width="9.85546875" style="77" bestFit="1" customWidth="1"/>
    <col min="23" max="23" width="21.85546875" style="77" bestFit="1" customWidth="1"/>
    <col min="24" max="24" width="17.42578125" style="77" bestFit="1" customWidth="1"/>
    <col min="25" max="25" width="28.42578125" style="77" bestFit="1" customWidth="1"/>
    <col min="26" max="16384" width="11.42578125" style="61"/>
  </cols>
  <sheetData>
    <row r="1" spans="2:25" ht="51" customHeight="1" x14ac:dyDescent="0.2"/>
    <row r="2" spans="2:25" ht="13.35" customHeight="1" x14ac:dyDescent="0.2">
      <c r="B2" s="180" t="s">
        <v>52</v>
      </c>
      <c r="C2" s="181"/>
      <c r="D2" s="181"/>
      <c r="E2" s="181"/>
      <c r="F2" s="181"/>
      <c r="G2" s="181"/>
      <c r="I2" s="182" t="s">
        <v>53</v>
      </c>
      <c r="J2" s="181"/>
      <c r="K2" s="181"/>
      <c r="L2" s="181"/>
      <c r="M2" s="181"/>
      <c r="N2" s="181"/>
    </row>
    <row r="3" spans="2:25" ht="0.95" customHeight="1" x14ac:dyDescent="0.2">
      <c r="B3" s="181"/>
      <c r="C3" s="181"/>
      <c r="D3" s="181"/>
      <c r="E3" s="181"/>
      <c r="F3" s="181"/>
      <c r="G3" s="181"/>
    </row>
    <row r="4" spans="2:25" ht="7.9" customHeight="1" x14ac:dyDescent="0.2"/>
    <row r="5" spans="2:25" ht="5.0999999999999996" customHeight="1" x14ac:dyDescent="0.2"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</row>
    <row r="6" spans="2:25" ht="13.35" customHeight="1" x14ac:dyDescent="0.2">
      <c r="B6" s="183" t="s">
        <v>54</v>
      </c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</row>
    <row r="7" spans="2:25" ht="20.65" customHeight="1" x14ac:dyDescent="0.2"/>
    <row r="8" spans="2:25" ht="21.4" customHeight="1" x14ac:dyDescent="0.2">
      <c r="B8" s="184" t="s">
        <v>324</v>
      </c>
      <c r="C8" s="185"/>
      <c r="D8" s="185"/>
      <c r="E8" s="185"/>
      <c r="F8" s="184" t="s">
        <v>325</v>
      </c>
      <c r="G8" s="185"/>
      <c r="H8" s="185"/>
      <c r="I8" s="185"/>
      <c r="J8" s="63" t="s">
        <v>57</v>
      </c>
      <c r="K8" s="63" t="s">
        <v>58</v>
      </c>
      <c r="L8" s="186" t="s">
        <v>59</v>
      </c>
      <c r="M8" s="185"/>
      <c r="N8" s="64" t="s">
        <v>60</v>
      </c>
    </row>
    <row r="9" spans="2:25" ht="3.4" customHeight="1" x14ac:dyDescent="0.2"/>
    <row r="10" spans="2:25" ht="16.350000000000001" customHeight="1" x14ac:dyDescent="0.2">
      <c r="B10" s="65" t="s">
        <v>61</v>
      </c>
      <c r="C10" s="187" t="s">
        <v>62</v>
      </c>
      <c r="D10" s="188"/>
      <c r="E10" s="66" t="s">
        <v>63</v>
      </c>
      <c r="F10" s="66" t="s">
        <v>64</v>
      </c>
      <c r="G10" s="67"/>
      <c r="H10" s="67"/>
      <c r="I10" s="67"/>
      <c r="J10" s="68" t="s">
        <v>65</v>
      </c>
      <c r="K10" s="189" t="s">
        <v>66</v>
      </c>
      <c r="L10" s="188"/>
      <c r="M10" s="189" t="s">
        <v>73</v>
      </c>
      <c r="N10" s="190"/>
      <c r="P10" s="78" t="s">
        <v>74</v>
      </c>
      <c r="Q10" s="79" t="s">
        <v>75</v>
      </c>
      <c r="R10" s="79" t="s">
        <v>76</v>
      </c>
      <c r="S10" s="79" t="s">
        <v>77</v>
      </c>
      <c r="T10" s="79" t="s">
        <v>78</v>
      </c>
      <c r="U10" s="80" t="s">
        <v>1</v>
      </c>
      <c r="V10" s="79" t="s">
        <v>79</v>
      </c>
      <c r="W10" s="81" t="s">
        <v>80</v>
      </c>
      <c r="X10" s="78" t="s">
        <v>81</v>
      </c>
      <c r="Y10" s="78" t="s">
        <v>82</v>
      </c>
    </row>
    <row r="11" spans="2:25" ht="26.45" customHeight="1" x14ac:dyDescent="0.2">
      <c r="B11" s="72" t="s">
        <v>326</v>
      </c>
      <c r="C11" s="165" t="s">
        <v>134</v>
      </c>
      <c r="D11" s="69" t="s">
        <v>327</v>
      </c>
      <c r="E11" s="165" t="s">
        <v>328</v>
      </c>
      <c r="F11" s="204" t="s">
        <v>329</v>
      </c>
      <c r="G11" s="205"/>
      <c r="H11" s="205"/>
      <c r="I11" s="205"/>
      <c r="J11" s="166"/>
      <c r="K11" s="206" t="s">
        <v>330</v>
      </c>
      <c r="L11" s="207"/>
      <c r="M11" s="208"/>
      <c r="N11" s="209"/>
    </row>
    <row r="12" spans="2:25" ht="26.45" customHeight="1" x14ac:dyDescent="0.2">
      <c r="B12" s="72" t="s">
        <v>331</v>
      </c>
      <c r="C12" s="165" t="s">
        <v>134</v>
      </c>
      <c r="D12" s="72" t="s">
        <v>332</v>
      </c>
      <c r="E12" s="165" t="s">
        <v>333</v>
      </c>
      <c r="F12" s="204" t="s">
        <v>334</v>
      </c>
      <c r="G12" s="205"/>
      <c r="H12" s="205"/>
      <c r="I12" s="205"/>
      <c r="J12" s="166"/>
      <c r="K12" s="206" t="s">
        <v>335</v>
      </c>
      <c r="L12" s="207"/>
      <c r="M12" s="208"/>
      <c r="N12" s="209"/>
    </row>
    <row r="13" spans="2:25" ht="26.45" customHeight="1" x14ac:dyDescent="0.2">
      <c r="B13" s="72" t="s">
        <v>336</v>
      </c>
      <c r="C13" s="165" t="s">
        <v>134</v>
      </c>
      <c r="D13" s="72" t="s">
        <v>337</v>
      </c>
      <c r="E13" s="165" t="s">
        <v>338</v>
      </c>
      <c r="F13" s="204" t="s">
        <v>339</v>
      </c>
      <c r="G13" s="205"/>
      <c r="H13" s="205"/>
      <c r="I13" s="205"/>
      <c r="J13" s="166"/>
      <c r="K13" s="206" t="s">
        <v>340</v>
      </c>
      <c r="L13" s="207"/>
      <c r="M13" s="208"/>
      <c r="N13" s="209"/>
    </row>
    <row r="14" spans="2:25" ht="26.45" customHeight="1" x14ac:dyDescent="0.2">
      <c r="B14" s="72" t="s">
        <v>341</v>
      </c>
      <c r="C14" s="165" t="s">
        <v>134</v>
      </c>
      <c r="D14" s="72" t="s">
        <v>342</v>
      </c>
      <c r="E14" s="165" t="s">
        <v>343</v>
      </c>
      <c r="F14" s="204" t="s">
        <v>344</v>
      </c>
      <c r="G14" s="205"/>
      <c r="H14" s="205"/>
      <c r="I14" s="205"/>
      <c r="J14" s="166"/>
      <c r="K14" s="206" t="s">
        <v>345</v>
      </c>
      <c r="L14" s="207"/>
      <c r="M14" s="208"/>
      <c r="N14" s="209"/>
    </row>
    <row r="15" spans="2:25" ht="16.350000000000001" customHeight="1" x14ac:dyDescent="0.2">
      <c r="B15" s="70" t="s">
        <v>68</v>
      </c>
      <c r="C15" s="191" t="s">
        <v>68</v>
      </c>
      <c r="D15" s="192"/>
      <c r="E15" s="71" t="s">
        <v>68</v>
      </c>
      <c r="F15" s="193" t="s">
        <v>69</v>
      </c>
      <c r="G15" s="194"/>
      <c r="H15" s="194"/>
      <c r="I15" s="194"/>
      <c r="J15" s="76"/>
      <c r="K15" s="195">
        <f>K11+K12+K13+K14</f>
        <v>3450.9</v>
      </c>
      <c r="L15" s="196"/>
      <c r="M15" s="197"/>
      <c r="N15" s="198"/>
    </row>
    <row r="17" spans="10:13" ht="15" x14ac:dyDescent="0.25">
      <c r="J17" s="73" t="s">
        <v>70</v>
      </c>
      <c r="K17" s="73"/>
      <c r="L17" s="73" t="s">
        <v>346</v>
      </c>
      <c r="M17" s="73"/>
    </row>
    <row r="18" spans="10:13" ht="15" x14ac:dyDescent="0.25">
      <c r="J18" s="73"/>
      <c r="K18" s="73"/>
      <c r="L18" s="73"/>
      <c r="M18" s="73"/>
    </row>
    <row r="19" spans="10:13" ht="15" x14ac:dyDescent="0.25">
      <c r="J19" s="75" t="s">
        <v>71</v>
      </c>
      <c r="K19" s="75"/>
      <c r="L19" s="75">
        <v>0</v>
      </c>
      <c r="M19" s="75"/>
    </row>
    <row r="20" spans="10:13" ht="15" x14ac:dyDescent="0.25">
      <c r="J20" s="73"/>
      <c r="K20" s="73"/>
      <c r="L20" s="73"/>
      <c r="M20" s="73"/>
    </row>
    <row r="21" spans="10:13" ht="15.75" thickBot="1" x14ac:dyDescent="0.3">
      <c r="J21" s="74" t="s">
        <v>72</v>
      </c>
      <c r="K21" s="74"/>
      <c r="L21" s="74" t="s">
        <v>346</v>
      </c>
      <c r="M21" s="74"/>
    </row>
    <row r="22" spans="10:13" ht="15" thickTop="1" x14ac:dyDescent="0.2"/>
  </sheetData>
  <mergeCells count="25">
    <mergeCell ref="F14:I14"/>
    <mergeCell ref="K14:L14"/>
    <mergeCell ref="M14:N14"/>
    <mergeCell ref="C15:D15"/>
    <mergeCell ref="F15:I15"/>
    <mergeCell ref="K15:L15"/>
    <mergeCell ref="M15:N15"/>
    <mergeCell ref="F13:I13"/>
    <mergeCell ref="K13:L13"/>
    <mergeCell ref="M13:N13"/>
    <mergeCell ref="F12:I12"/>
    <mergeCell ref="K12:L12"/>
    <mergeCell ref="M12:N12"/>
    <mergeCell ref="C10:D10"/>
    <mergeCell ref="K10:L10"/>
    <mergeCell ref="M10:N10"/>
    <mergeCell ref="F11:I11"/>
    <mergeCell ref="K11:L11"/>
    <mergeCell ref="M11:N11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19"/>
  <sheetViews>
    <sheetView zoomScaleNormal="100" workbookViewId="0">
      <selection activeCell="L17" sqref="L17"/>
    </sheetView>
  </sheetViews>
  <sheetFormatPr baseColWidth="10" defaultRowHeight="14.25" x14ac:dyDescent="0.2"/>
  <cols>
    <col min="1" max="1" width="10.5703125" style="61" customWidth="1"/>
    <col min="2" max="2" width="7.42578125" style="61" customWidth="1"/>
    <col min="3" max="3" width="3.85546875" style="61" customWidth="1"/>
    <col min="4" max="4" width="5.85546875" style="61" customWidth="1"/>
    <col min="5" max="6" width="10.5703125" style="61" customWidth="1"/>
    <col min="7" max="7" width="12.7109375" style="61" customWidth="1"/>
    <col min="8" max="8" width="0.85546875" style="61" customWidth="1"/>
    <col min="9" max="9" width="7" style="61" customWidth="1"/>
    <col min="10" max="10" width="14.28515625" style="61" customWidth="1"/>
    <col min="11" max="11" width="11.140625" style="61" customWidth="1"/>
    <col min="12" max="12" width="3.85546875" style="61" customWidth="1"/>
    <col min="13" max="13" width="10.140625" style="61" customWidth="1"/>
    <col min="14" max="14" width="4.85546875" style="61" customWidth="1"/>
    <col min="15" max="15" width="11.42578125" style="61"/>
    <col min="16" max="16" width="10.140625" style="77" bestFit="1" customWidth="1"/>
    <col min="17" max="17" width="12.85546875" style="77" bestFit="1" customWidth="1"/>
    <col min="18" max="18" width="24" style="77" bestFit="1" customWidth="1"/>
    <col min="19" max="19" width="11.5703125" style="77" bestFit="1" customWidth="1"/>
    <col min="20" max="20" width="15.7109375" style="77" bestFit="1" customWidth="1"/>
    <col min="21" max="21" width="8.85546875" style="77" bestFit="1" customWidth="1"/>
    <col min="22" max="22" width="9.85546875" style="77" bestFit="1" customWidth="1"/>
    <col min="23" max="23" width="21.85546875" style="77" bestFit="1" customWidth="1"/>
    <col min="24" max="24" width="17.42578125" style="77" bestFit="1" customWidth="1"/>
    <col min="25" max="25" width="28.42578125" style="77" bestFit="1" customWidth="1"/>
    <col min="26" max="16384" width="11.42578125" style="61"/>
  </cols>
  <sheetData>
    <row r="1" spans="2:25" ht="51" customHeight="1" x14ac:dyDescent="0.2"/>
    <row r="2" spans="2:25" ht="13.35" customHeight="1" x14ac:dyDescent="0.2">
      <c r="B2" s="180" t="s">
        <v>52</v>
      </c>
      <c r="C2" s="181"/>
      <c r="D2" s="181"/>
      <c r="E2" s="181"/>
      <c r="F2" s="181"/>
      <c r="G2" s="181"/>
      <c r="I2" s="182" t="s">
        <v>53</v>
      </c>
      <c r="J2" s="181"/>
      <c r="K2" s="181"/>
      <c r="L2" s="181"/>
      <c r="M2" s="181"/>
      <c r="N2" s="181"/>
    </row>
    <row r="3" spans="2:25" ht="0.95" customHeight="1" x14ac:dyDescent="0.2">
      <c r="B3" s="181"/>
      <c r="C3" s="181"/>
      <c r="D3" s="181"/>
      <c r="E3" s="181"/>
      <c r="F3" s="181"/>
      <c r="G3" s="181"/>
    </row>
    <row r="4" spans="2:25" ht="7.9" customHeight="1" x14ac:dyDescent="0.2"/>
    <row r="5" spans="2:25" ht="5.0999999999999996" customHeight="1" x14ac:dyDescent="0.2"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</row>
    <row r="6" spans="2:25" ht="13.35" customHeight="1" x14ac:dyDescent="0.2">
      <c r="B6" s="183" t="s">
        <v>54</v>
      </c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</row>
    <row r="7" spans="2:25" ht="20.65" customHeight="1" x14ac:dyDescent="0.2"/>
    <row r="8" spans="2:25" ht="21.4" customHeight="1" x14ac:dyDescent="0.2">
      <c r="B8" s="184" t="s">
        <v>317</v>
      </c>
      <c r="C8" s="185"/>
      <c r="D8" s="185"/>
      <c r="E8" s="185"/>
      <c r="F8" s="184" t="s">
        <v>318</v>
      </c>
      <c r="G8" s="185"/>
      <c r="H8" s="185"/>
      <c r="I8" s="185"/>
      <c r="J8" s="63" t="s">
        <v>57</v>
      </c>
      <c r="K8" s="63" t="s">
        <v>58</v>
      </c>
      <c r="L8" s="186" t="s">
        <v>59</v>
      </c>
      <c r="M8" s="185"/>
      <c r="N8" s="64" t="s">
        <v>60</v>
      </c>
    </row>
    <row r="9" spans="2:25" ht="3.4" customHeight="1" x14ac:dyDescent="0.2"/>
    <row r="10" spans="2:25" ht="16.350000000000001" customHeight="1" x14ac:dyDescent="0.2">
      <c r="B10" s="65" t="s">
        <v>61</v>
      </c>
      <c r="C10" s="187" t="s">
        <v>62</v>
      </c>
      <c r="D10" s="188"/>
      <c r="E10" s="66" t="s">
        <v>63</v>
      </c>
      <c r="F10" s="66" t="s">
        <v>64</v>
      </c>
      <c r="G10" s="67"/>
      <c r="H10" s="67"/>
      <c r="I10" s="67"/>
      <c r="J10" s="68" t="s">
        <v>65</v>
      </c>
      <c r="K10" s="189" t="s">
        <v>66</v>
      </c>
      <c r="L10" s="188"/>
      <c r="M10" s="189" t="s">
        <v>73</v>
      </c>
      <c r="N10" s="190"/>
      <c r="P10" s="78" t="s">
        <v>74</v>
      </c>
      <c r="Q10" s="79" t="s">
        <v>75</v>
      </c>
      <c r="R10" s="79" t="s">
        <v>76</v>
      </c>
      <c r="S10" s="79" t="s">
        <v>77</v>
      </c>
      <c r="T10" s="79" t="s">
        <v>78</v>
      </c>
      <c r="U10" s="80" t="s">
        <v>1</v>
      </c>
      <c r="V10" s="79" t="s">
        <v>79</v>
      </c>
      <c r="W10" s="81" t="s">
        <v>80</v>
      </c>
      <c r="X10" s="78" t="s">
        <v>81</v>
      </c>
      <c r="Y10" s="78" t="s">
        <v>82</v>
      </c>
    </row>
    <row r="11" spans="2:25" ht="15" customHeight="1" x14ac:dyDescent="0.2">
      <c r="B11" s="72" t="s">
        <v>319</v>
      </c>
      <c r="C11" s="165" t="s">
        <v>134</v>
      </c>
      <c r="D11" s="69" t="s">
        <v>320</v>
      </c>
      <c r="E11" s="165" t="s">
        <v>321</v>
      </c>
      <c r="F11" s="204" t="s">
        <v>322</v>
      </c>
      <c r="G11" s="205"/>
      <c r="H11" s="205"/>
      <c r="I11" s="205"/>
      <c r="J11" s="166"/>
      <c r="K11" s="206" t="s">
        <v>323</v>
      </c>
      <c r="L11" s="207"/>
      <c r="M11" s="208"/>
      <c r="N11" s="209"/>
    </row>
    <row r="12" spans="2:25" ht="16.350000000000001" customHeight="1" x14ac:dyDescent="0.2">
      <c r="B12" s="70" t="s">
        <v>68</v>
      </c>
      <c r="C12" s="191" t="s">
        <v>68</v>
      </c>
      <c r="D12" s="192"/>
      <c r="E12" s="71" t="s">
        <v>68</v>
      </c>
      <c r="F12" s="193" t="s">
        <v>69</v>
      </c>
      <c r="G12" s="194"/>
      <c r="H12" s="194"/>
      <c r="I12" s="194"/>
      <c r="J12" s="76">
        <v>0</v>
      </c>
      <c r="K12" s="195" t="s">
        <v>323</v>
      </c>
      <c r="L12" s="196"/>
      <c r="M12" s="197"/>
      <c r="N12" s="198"/>
    </row>
    <row r="14" spans="2:25" ht="15" x14ac:dyDescent="0.25">
      <c r="J14" s="73" t="s">
        <v>70</v>
      </c>
      <c r="K14" s="73"/>
      <c r="L14" s="73" t="s">
        <v>323</v>
      </c>
      <c r="M14" s="73"/>
    </row>
    <row r="15" spans="2:25" ht="15" x14ac:dyDescent="0.25">
      <c r="J15" s="73"/>
      <c r="K15" s="73"/>
      <c r="L15" s="73"/>
      <c r="M15" s="73"/>
    </row>
    <row r="16" spans="2:25" ht="15" x14ac:dyDescent="0.25">
      <c r="J16" s="75" t="s">
        <v>71</v>
      </c>
      <c r="K16" s="75"/>
      <c r="L16" s="75">
        <v>0</v>
      </c>
      <c r="M16" s="75"/>
    </row>
    <row r="17" spans="10:13" ht="15" x14ac:dyDescent="0.25">
      <c r="J17" s="73"/>
      <c r="K17" s="73"/>
      <c r="L17" s="73"/>
      <c r="M17" s="73"/>
    </row>
    <row r="18" spans="10:13" ht="15.75" thickBot="1" x14ac:dyDescent="0.3">
      <c r="J18" s="74" t="s">
        <v>72</v>
      </c>
      <c r="K18" s="74"/>
      <c r="L18" s="74" t="s">
        <v>323</v>
      </c>
      <c r="M18" s="74"/>
    </row>
    <row r="19" spans="10:13" ht="15" thickTop="1" x14ac:dyDescent="0.2"/>
  </sheetData>
  <mergeCells count="16">
    <mergeCell ref="C12:D12"/>
    <mergeCell ref="F12:I12"/>
    <mergeCell ref="K12:L12"/>
    <mergeCell ref="M12:N12"/>
    <mergeCell ref="C10:D10"/>
    <mergeCell ref="K10:L10"/>
    <mergeCell ref="M10:N10"/>
    <mergeCell ref="F11:I11"/>
    <mergeCell ref="K11:L11"/>
    <mergeCell ref="M11:N11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23"/>
  <sheetViews>
    <sheetView zoomScaleNormal="100" workbookViewId="0">
      <selection activeCell="L21" sqref="L21"/>
    </sheetView>
  </sheetViews>
  <sheetFormatPr baseColWidth="10" defaultRowHeight="14.25" x14ac:dyDescent="0.2"/>
  <cols>
    <col min="1" max="1" width="10.5703125" style="61" customWidth="1"/>
    <col min="2" max="2" width="7.42578125" style="61" customWidth="1"/>
    <col min="3" max="3" width="3.85546875" style="61" customWidth="1"/>
    <col min="4" max="4" width="5.85546875" style="61" customWidth="1"/>
    <col min="5" max="6" width="10.5703125" style="61" customWidth="1"/>
    <col min="7" max="7" width="12.7109375" style="61" customWidth="1"/>
    <col min="8" max="8" width="0.85546875" style="61" customWidth="1"/>
    <col min="9" max="9" width="7" style="61" customWidth="1"/>
    <col min="10" max="10" width="14.28515625" style="61" customWidth="1"/>
    <col min="11" max="11" width="11.140625" style="61" customWidth="1"/>
    <col min="12" max="12" width="3.85546875" style="61" customWidth="1"/>
    <col min="13" max="13" width="10.140625" style="61" customWidth="1"/>
    <col min="14" max="14" width="4.85546875" style="61" customWidth="1"/>
    <col min="15" max="15" width="11.42578125" style="61"/>
    <col min="16" max="16" width="10.140625" style="77" bestFit="1" customWidth="1"/>
    <col min="17" max="17" width="12.85546875" style="77" bestFit="1" customWidth="1"/>
    <col min="18" max="18" width="24" style="77" bestFit="1" customWidth="1"/>
    <col min="19" max="19" width="11.5703125" style="77" bestFit="1" customWidth="1"/>
    <col min="20" max="20" width="15.7109375" style="77" bestFit="1" customWidth="1"/>
    <col min="21" max="21" width="8.85546875" style="77" bestFit="1" customWidth="1"/>
    <col min="22" max="22" width="9.85546875" style="77" bestFit="1" customWidth="1"/>
    <col min="23" max="23" width="21.85546875" style="77" bestFit="1" customWidth="1"/>
    <col min="24" max="24" width="17.42578125" style="77" bestFit="1" customWidth="1"/>
    <col min="25" max="25" width="28.42578125" style="77" bestFit="1" customWidth="1"/>
    <col min="26" max="16384" width="11.42578125" style="61"/>
  </cols>
  <sheetData>
    <row r="1" spans="2:25" ht="51" customHeight="1" x14ac:dyDescent="0.2"/>
    <row r="2" spans="2:25" ht="13.35" customHeight="1" x14ac:dyDescent="0.2">
      <c r="B2" s="180" t="s">
        <v>52</v>
      </c>
      <c r="C2" s="181"/>
      <c r="D2" s="181"/>
      <c r="E2" s="181"/>
      <c r="F2" s="181"/>
      <c r="G2" s="181"/>
      <c r="I2" s="182" t="s">
        <v>53</v>
      </c>
      <c r="J2" s="181"/>
      <c r="K2" s="181"/>
      <c r="L2" s="181"/>
      <c r="M2" s="181"/>
      <c r="N2" s="181"/>
    </row>
    <row r="3" spans="2:25" ht="0.95" customHeight="1" x14ac:dyDescent="0.2">
      <c r="B3" s="181"/>
      <c r="C3" s="181"/>
      <c r="D3" s="181"/>
      <c r="E3" s="181"/>
      <c r="F3" s="181"/>
      <c r="G3" s="181"/>
    </row>
    <row r="4" spans="2:25" ht="7.9" customHeight="1" x14ac:dyDescent="0.2"/>
    <row r="5" spans="2:25" ht="5.0999999999999996" customHeight="1" x14ac:dyDescent="0.2"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</row>
    <row r="6" spans="2:25" ht="13.35" customHeight="1" x14ac:dyDescent="0.2">
      <c r="B6" s="183" t="s">
        <v>54</v>
      </c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</row>
    <row r="7" spans="2:25" ht="20.65" customHeight="1" x14ac:dyDescent="0.2"/>
    <row r="8" spans="2:25" ht="21.4" customHeight="1" x14ac:dyDescent="0.2">
      <c r="B8" s="184" t="s">
        <v>293</v>
      </c>
      <c r="C8" s="185"/>
      <c r="D8" s="185"/>
      <c r="E8" s="185"/>
      <c r="F8" s="184" t="s">
        <v>294</v>
      </c>
      <c r="G8" s="185"/>
      <c r="H8" s="185"/>
      <c r="I8" s="185"/>
      <c r="J8" s="63" t="s">
        <v>57</v>
      </c>
      <c r="K8" s="63" t="s">
        <v>58</v>
      </c>
      <c r="L8" s="186" t="s">
        <v>59</v>
      </c>
      <c r="M8" s="185"/>
      <c r="N8" s="64" t="s">
        <v>60</v>
      </c>
    </row>
    <row r="9" spans="2:25" ht="3.4" customHeight="1" x14ac:dyDescent="0.2"/>
    <row r="10" spans="2:25" ht="16.350000000000001" customHeight="1" x14ac:dyDescent="0.2">
      <c r="B10" s="65" t="s">
        <v>61</v>
      </c>
      <c r="C10" s="187" t="s">
        <v>62</v>
      </c>
      <c r="D10" s="188"/>
      <c r="E10" s="66" t="s">
        <v>63</v>
      </c>
      <c r="F10" s="66" t="s">
        <v>64</v>
      </c>
      <c r="G10" s="67"/>
      <c r="H10" s="67"/>
      <c r="I10" s="67"/>
      <c r="J10" s="68" t="s">
        <v>65</v>
      </c>
      <c r="K10" s="189" t="s">
        <v>66</v>
      </c>
      <c r="L10" s="188"/>
      <c r="M10" s="189" t="s">
        <v>73</v>
      </c>
      <c r="N10" s="190"/>
      <c r="P10" s="78" t="s">
        <v>74</v>
      </c>
      <c r="Q10" s="79" t="s">
        <v>75</v>
      </c>
      <c r="R10" s="79" t="s">
        <v>76</v>
      </c>
      <c r="S10" s="79" t="s">
        <v>77</v>
      </c>
      <c r="T10" s="79" t="s">
        <v>78</v>
      </c>
      <c r="U10" s="80" t="s">
        <v>1</v>
      </c>
      <c r="V10" s="79" t="s">
        <v>79</v>
      </c>
      <c r="W10" s="81" t="s">
        <v>80</v>
      </c>
      <c r="X10" s="78" t="s">
        <v>81</v>
      </c>
      <c r="Y10" s="78" t="s">
        <v>82</v>
      </c>
    </row>
    <row r="11" spans="2:25" ht="26.45" customHeight="1" x14ac:dyDescent="0.2">
      <c r="B11" s="72" t="s">
        <v>219</v>
      </c>
      <c r="C11" s="165" t="s">
        <v>134</v>
      </c>
      <c r="D11" s="69" t="s">
        <v>295</v>
      </c>
      <c r="E11" s="165" t="s">
        <v>296</v>
      </c>
      <c r="F11" s="204" t="s">
        <v>297</v>
      </c>
      <c r="G11" s="205"/>
      <c r="H11" s="205"/>
      <c r="I11" s="205"/>
      <c r="J11" s="166"/>
      <c r="K11" s="206" t="s">
        <v>298</v>
      </c>
      <c r="L11" s="207"/>
      <c r="M11" s="208"/>
      <c r="N11" s="209"/>
    </row>
    <row r="12" spans="2:25" ht="26.45" customHeight="1" x14ac:dyDescent="0.2">
      <c r="B12" s="72" t="s">
        <v>219</v>
      </c>
      <c r="C12" s="165" t="s">
        <v>134</v>
      </c>
      <c r="D12" s="69" t="s">
        <v>299</v>
      </c>
      <c r="E12" s="165" t="s">
        <v>300</v>
      </c>
      <c r="F12" s="204" t="s">
        <v>301</v>
      </c>
      <c r="G12" s="205"/>
      <c r="H12" s="205"/>
      <c r="I12" s="205"/>
      <c r="J12" s="166"/>
      <c r="K12" s="206" t="s">
        <v>302</v>
      </c>
      <c r="L12" s="207"/>
      <c r="M12" s="208"/>
      <c r="N12" s="209"/>
    </row>
    <row r="13" spans="2:25" ht="26.45" customHeight="1" x14ac:dyDescent="0.2">
      <c r="B13" s="72" t="s">
        <v>303</v>
      </c>
      <c r="C13" s="165" t="s">
        <v>134</v>
      </c>
      <c r="D13" s="69" t="s">
        <v>304</v>
      </c>
      <c r="E13" s="165" t="s">
        <v>305</v>
      </c>
      <c r="F13" s="204" t="s">
        <v>301</v>
      </c>
      <c r="G13" s="205"/>
      <c r="H13" s="205"/>
      <c r="I13" s="205"/>
      <c r="J13" s="166"/>
      <c r="K13" s="206" t="s">
        <v>306</v>
      </c>
      <c r="L13" s="207"/>
      <c r="M13" s="208"/>
      <c r="N13" s="209"/>
    </row>
    <row r="14" spans="2:25" ht="26.45" customHeight="1" x14ac:dyDescent="0.2">
      <c r="B14" s="72" t="s">
        <v>180</v>
      </c>
      <c r="C14" s="165" t="s">
        <v>134</v>
      </c>
      <c r="D14" s="72" t="s">
        <v>309</v>
      </c>
      <c r="E14" s="165" t="s">
        <v>310</v>
      </c>
      <c r="F14" s="204" t="s">
        <v>311</v>
      </c>
      <c r="G14" s="205"/>
      <c r="H14" s="205"/>
      <c r="I14" s="205"/>
      <c r="J14" s="166"/>
      <c r="K14" s="206" t="s">
        <v>312</v>
      </c>
      <c r="L14" s="207"/>
      <c r="M14" s="208"/>
      <c r="N14" s="209"/>
    </row>
    <row r="15" spans="2:25" ht="26.45" customHeight="1" x14ac:dyDescent="0.2">
      <c r="B15" s="72" t="s">
        <v>180</v>
      </c>
      <c r="C15" s="165" t="s">
        <v>134</v>
      </c>
      <c r="D15" s="72" t="s">
        <v>313</v>
      </c>
      <c r="E15" s="165" t="s">
        <v>314</v>
      </c>
      <c r="F15" s="204" t="s">
        <v>301</v>
      </c>
      <c r="G15" s="205"/>
      <c r="H15" s="205"/>
      <c r="I15" s="205"/>
      <c r="J15" s="166"/>
      <c r="K15" s="206" t="s">
        <v>315</v>
      </c>
      <c r="L15" s="207"/>
      <c r="M15" s="208"/>
      <c r="N15" s="209"/>
    </row>
    <row r="16" spans="2:25" ht="16.350000000000001" customHeight="1" x14ac:dyDescent="0.2">
      <c r="B16" s="70" t="s">
        <v>68</v>
      </c>
      <c r="C16" s="191" t="s">
        <v>68</v>
      </c>
      <c r="D16" s="192"/>
      <c r="E16" s="71" t="s">
        <v>68</v>
      </c>
      <c r="F16" s="193" t="s">
        <v>69</v>
      </c>
      <c r="G16" s="194"/>
      <c r="H16" s="194"/>
      <c r="I16" s="194"/>
      <c r="J16" s="76"/>
      <c r="K16" s="195" t="s">
        <v>316</v>
      </c>
      <c r="L16" s="196"/>
      <c r="M16" s="197"/>
      <c r="N16" s="198"/>
    </row>
    <row r="18" spans="10:13" ht="15" x14ac:dyDescent="0.25">
      <c r="J18" s="73" t="s">
        <v>70</v>
      </c>
      <c r="K18" s="73"/>
      <c r="L18" s="640">
        <v>751.55</v>
      </c>
      <c r="M18" s="640"/>
    </row>
    <row r="19" spans="10:13" ht="15" x14ac:dyDescent="0.25">
      <c r="J19" s="73"/>
      <c r="K19" s="73"/>
      <c r="L19" s="73"/>
      <c r="M19" s="73"/>
    </row>
    <row r="20" spans="10:13" ht="15" x14ac:dyDescent="0.25">
      <c r="J20" s="75" t="s">
        <v>71</v>
      </c>
      <c r="K20" s="75"/>
      <c r="L20" s="201">
        <v>0</v>
      </c>
      <c r="M20" s="201"/>
    </row>
    <row r="21" spans="10:13" ht="15" x14ac:dyDescent="0.25">
      <c r="J21" s="73"/>
      <c r="K21" s="73"/>
      <c r="L21" s="73"/>
      <c r="M21" s="73"/>
    </row>
    <row r="22" spans="10:13" ht="15.75" thickBot="1" x14ac:dyDescent="0.3">
      <c r="J22" s="74" t="s">
        <v>72</v>
      </c>
      <c r="K22" s="74"/>
      <c r="L22" s="203">
        <v>751.55</v>
      </c>
      <c r="M22" s="203"/>
    </row>
    <row r="23" spans="10:13" ht="15" thickTop="1" x14ac:dyDescent="0.2"/>
  </sheetData>
  <mergeCells count="31">
    <mergeCell ref="L22:M22"/>
    <mergeCell ref="L18:M18"/>
    <mergeCell ref="L20:M20"/>
    <mergeCell ref="F15:I15"/>
    <mergeCell ref="K15:L15"/>
    <mergeCell ref="M15:N15"/>
    <mergeCell ref="C16:D16"/>
    <mergeCell ref="F16:I16"/>
    <mergeCell ref="K16:L16"/>
    <mergeCell ref="M16:N16"/>
    <mergeCell ref="F14:I14"/>
    <mergeCell ref="K14:L14"/>
    <mergeCell ref="M14:N14"/>
    <mergeCell ref="F12:I12"/>
    <mergeCell ref="K12:L12"/>
    <mergeCell ref="M12:N12"/>
    <mergeCell ref="F13:I13"/>
    <mergeCell ref="K13:L13"/>
    <mergeCell ref="M13:N13"/>
    <mergeCell ref="C10:D10"/>
    <mergeCell ref="K10:L10"/>
    <mergeCell ref="M10:N10"/>
    <mergeCell ref="F11:I11"/>
    <mergeCell ref="K11:L11"/>
    <mergeCell ref="M11:N11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18"/>
  <sheetViews>
    <sheetView zoomScaleNormal="100" workbookViewId="0">
      <selection activeCell="A1000" sqref="A1000"/>
    </sheetView>
  </sheetViews>
  <sheetFormatPr baseColWidth="10" defaultRowHeight="14.25" x14ac:dyDescent="0.2"/>
  <cols>
    <col min="1" max="1" width="10.5703125" style="61" customWidth="1"/>
    <col min="2" max="2" width="7.42578125" style="61" customWidth="1"/>
    <col min="3" max="3" width="3.85546875" style="61" customWidth="1"/>
    <col min="4" max="4" width="5.85546875" style="61" customWidth="1"/>
    <col min="5" max="6" width="10.5703125" style="61" customWidth="1"/>
    <col min="7" max="7" width="12.7109375" style="61" customWidth="1"/>
    <col min="8" max="8" width="0.85546875" style="61" customWidth="1"/>
    <col min="9" max="9" width="7" style="61" customWidth="1"/>
    <col min="10" max="10" width="14.28515625" style="61" customWidth="1"/>
    <col min="11" max="11" width="11.140625" style="61" customWidth="1"/>
    <col min="12" max="12" width="3.85546875" style="61" customWidth="1"/>
    <col min="13" max="13" width="10.140625" style="61" customWidth="1"/>
    <col min="14" max="14" width="4.85546875" style="61" customWidth="1"/>
    <col min="15" max="15" width="11.42578125" style="61"/>
    <col min="16" max="16" width="10.140625" style="77" bestFit="1" customWidth="1"/>
    <col min="17" max="17" width="12.85546875" style="77" bestFit="1" customWidth="1"/>
    <col min="18" max="18" width="24" style="77" bestFit="1" customWidth="1"/>
    <col min="19" max="19" width="11.5703125" style="77" bestFit="1" customWidth="1"/>
    <col min="20" max="20" width="15.7109375" style="77" bestFit="1" customWidth="1"/>
    <col min="21" max="21" width="8.85546875" style="77" bestFit="1" customWidth="1"/>
    <col min="22" max="22" width="9.85546875" style="77" bestFit="1" customWidth="1"/>
    <col min="23" max="23" width="21.85546875" style="77" bestFit="1" customWidth="1"/>
    <col min="24" max="24" width="17.42578125" style="77" bestFit="1" customWidth="1"/>
    <col min="25" max="25" width="28.42578125" style="77" bestFit="1" customWidth="1"/>
    <col min="26" max="16384" width="11.42578125" style="61"/>
  </cols>
  <sheetData>
    <row r="1" spans="2:25" ht="51" customHeight="1" x14ac:dyDescent="0.2"/>
    <row r="2" spans="2:25" ht="13.35" customHeight="1" x14ac:dyDescent="0.2">
      <c r="B2" s="180" t="s">
        <v>52</v>
      </c>
      <c r="C2" s="181"/>
      <c r="D2" s="181"/>
      <c r="E2" s="181"/>
      <c r="F2" s="181"/>
      <c r="G2" s="181"/>
      <c r="I2" s="182" t="s">
        <v>53</v>
      </c>
      <c r="J2" s="181"/>
      <c r="K2" s="181"/>
      <c r="L2" s="181"/>
      <c r="M2" s="181"/>
      <c r="N2" s="181"/>
    </row>
    <row r="3" spans="2:25" ht="0.95" customHeight="1" x14ac:dyDescent="0.2">
      <c r="B3" s="181"/>
      <c r="C3" s="181"/>
      <c r="D3" s="181"/>
      <c r="E3" s="181"/>
      <c r="F3" s="181"/>
      <c r="G3" s="181"/>
    </row>
    <row r="4" spans="2:25" ht="7.9" customHeight="1" x14ac:dyDescent="0.2"/>
    <row r="5" spans="2:25" ht="5.0999999999999996" customHeight="1" x14ac:dyDescent="0.2"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</row>
    <row r="6" spans="2:25" ht="13.35" customHeight="1" x14ac:dyDescent="0.2">
      <c r="B6" s="183" t="s">
        <v>54</v>
      </c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</row>
    <row r="7" spans="2:25" ht="20.65" customHeight="1" x14ac:dyDescent="0.2"/>
    <row r="8" spans="2:25" ht="21.4" customHeight="1" x14ac:dyDescent="0.2">
      <c r="B8" s="184" t="s">
        <v>291</v>
      </c>
      <c r="C8" s="185"/>
      <c r="D8" s="185"/>
      <c r="E8" s="185"/>
      <c r="F8" s="184" t="s">
        <v>292</v>
      </c>
      <c r="G8" s="185"/>
      <c r="H8" s="185"/>
      <c r="I8" s="185"/>
      <c r="J8" s="63" t="s">
        <v>57</v>
      </c>
      <c r="K8" s="63" t="s">
        <v>58</v>
      </c>
      <c r="L8" s="186" t="s">
        <v>59</v>
      </c>
      <c r="M8" s="185"/>
      <c r="N8" s="64" t="s">
        <v>60</v>
      </c>
    </row>
    <row r="9" spans="2:25" ht="3.4" customHeight="1" x14ac:dyDescent="0.2"/>
    <row r="10" spans="2:25" ht="16.350000000000001" customHeight="1" x14ac:dyDescent="0.2">
      <c r="B10" s="65" t="s">
        <v>61</v>
      </c>
      <c r="C10" s="187" t="s">
        <v>62</v>
      </c>
      <c r="D10" s="188"/>
      <c r="E10" s="66" t="s">
        <v>63</v>
      </c>
      <c r="F10" s="66" t="s">
        <v>64</v>
      </c>
      <c r="G10" s="67"/>
      <c r="H10" s="67"/>
      <c r="I10" s="67"/>
      <c r="J10" s="68" t="s">
        <v>65</v>
      </c>
      <c r="K10" s="189" t="s">
        <v>66</v>
      </c>
      <c r="L10" s="188"/>
      <c r="M10" s="189" t="s">
        <v>73</v>
      </c>
      <c r="N10" s="190"/>
      <c r="P10" s="78" t="s">
        <v>74</v>
      </c>
      <c r="Q10" s="79" t="s">
        <v>75</v>
      </c>
      <c r="R10" s="79" t="s">
        <v>76</v>
      </c>
      <c r="S10" s="79" t="s">
        <v>77</v>
      </c>
      <c r="T10" s="79" t="s">
        <v>78</v>
      </c>
      <c r="U10" s="80" t="s">
        <v>1</v>
      </c>
      <c r="V10" s="79" t="s">
        <v>79</v>
      </c>
      <c r="W10" s="81" t="s">
        <v>80</v>
      </c>
      <c r="X10" s="78" t="s">
        <v>81</v>
      </c>
      <c r="Y10" s="78" t="s">
        <v>82</v>
      </c>
    </row>
    <row r="11" spans="2:25" ht="16.350000000000001" customHeight="1" x14ac:dyDescent="0.2">
      <c r="B11" s="70" t="s">
        <v>68</v>
      </c>
      <c r="C11" s="191" t="s">
        <v>68</v>
      </c>
      <c r="D11" s="192"/>
      <c r="E11" s="71" t="s">
        <v>68</v>
      </c>
      <c r="F11" s="193" t="s">
        <v>69</v>
      </c>
      <c r="G11" s="194"/>
      <c r="H11" s="194"/>
      <c r="I11" s="194"/>
      <c r="J11" s="76" t="s">
        <v>67</v>
      </c>
      <c r="K11" s="195" t="s">
        <v>67</v>
      </c>
      <c r="L11" s="196"/>
      <c r="M11" s="197"/>
      <c r="N11" s="198"/>
    </row>
    <row r="13" spans="2:25" ht="15" x14ac:dyDescent="0.25">
      <c r="J13" s="73" t="s">
        <v>70</v>
      </c>
      <c r="K13" s="73"/>
      <c r="L13" s="73">
        <v>0</v>
      </c>
      <c r="M13" s="73"/>
    </row>
    <row r="14" spans="2:25" ht="15" x14ac:dyDescent="0.25">
      <c r="J14" s="73"/>
      <c r="K14" s="73"/>
      <c r="L14" s="73"/>
      <c r="M14" s="73"/>
    </row>
    <row r="15" spans="2:25" ht="15" x14ac:dyDescent="0.25">
      <c r="J15" s="75" t="s">
        <v>71</v>
      </c>
      <c r="K15" s="75"/>
      <c r="L15" s="75"/>
      <c r="M15" s="75"/>
    </row>
    <row r="16" spans="2:25" ht="15" x14ac:dyDescent="0.25">
      <c r="J16" s="73"/>
      <c r="K16" s="73"/>
      <c r="L16" s="73"/>
      <c r="M16" s="73"/>
    </row>
    <row r="17" spans="10:13" ht="15.75" thickBot="1" x14ac:dyDescent="0.3">
      <c r="J17" s="74" t="s">
        <v>72</v>
      </c>
      <c r="K17" s="74"/>
      <c r="L17" s="74">
        <v>0</v>
      </c>
      <c r="M17" s="74"/>
    </row>
    <row r="18" spans="10:13" ht="15" thickTop="1" x14ac:dyDescent="0.2"/>
  </sheetData>
  <mergeCells count="13">
    <mergeCell ref="C10:D10"/>
    <mergeCell ref="K10:L10"/>
    <mergeCell ref="M10:N10"/>
    <mergeCell ref="C11:D11"/>
    <mergeCell ref="F11:I11"/>
    <mergeCell ref="K11:L11"/>
    <mergeCell ref="M11:N11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AA21"/>
  <sheetViews>
    <sheetView zoomScaleNormal="100" workbookViewId="0">
      <selection activeCell="L17" sqref="L17"/>
    </sheetView>
  </sheetViews>
  <sheetFormatPr baseColWidth="10" defaultRowHeight="14.25" x14ac:dyDescent="0.2"/>
  <cols>
    <col min="1" max="1" width="10.5703125" style="61" customWidth="1"/>
    <col min="2" max="2" width="7.42578125" style="61" customWidth="1"/>
    <col min="3" max="3" width="3.85546875" style="61" customWidth="1"/>
    <col min="4" max="4" width="5.85546875" style="61" customWidth="1"/>
    <col min="5" max="6" width="10.5703125" style="61" customWidth="1"/>
    <col min="7" max="7" width="12.7109375" style="61" customWidth="1"/>
    <col min="8" max="8" width="0.85546875" style="61" customWidth="1"/>
    <col min="9" max="9" width="7" style="61" customWidth="1"/>
    <col min="10" max="10" width="14.28515625" style="61" customWidth="1"/>
    <col min="11" max="11" width="11.140625" style="61" customWidth="1"/>
    <col min="12" max="12" width="3.85546875" style="61" customWidth="1"/>
    <col min="13" max="13" width="10.140625" style="61" customWidth="1"/>
    <col min="14" max="14" width="4.85546875" style="61" customWidth="1"/>
    <col min="15" max="15" width="11.42578125" style="61"/>
    <col min="16" max="17" width="16.85546875" style="77" bestFit="1" customWidth="1"/>
    <col min="18" max="18" width="30.42578125" style="77" bestFit="1" customWidth="1"/>
    <col min="19" max="19" width="14.7109375" style="77" bestFit="1" customWidth="1"/>
    <col min="20" max="20" width="14" style="77" bestFit="1" customWidth="1"/>
    <col min="21" max="21" width="13" style="77" bestFit="1" customWidth="1"/>
    <col min="22" max="22" width="8.140625" style="77" bestFit="1" customWidth="1"/>
    <col min="23" max="23" width="21.85546875" style="77" bestFit="1" customWidth="1"/>
    <col min="24" max="24" width="17.42578125" style="77" bestFit="1" customWidth="1"/>
    <col min="25" max="25" width="32.5703125" style="77" bestFit="1" customWidth="1"/>
    <col min="26" max="16384" width="11.42578125" style="61"/>
  </cols>
  <sheetData>
    <row r="1" spans="2:703" ht="51" customHeight="1" x14ac:dyDescent="0.2"/>
    <row r="2" spans="2:703" ht="13.35" customHeight="1" x14ac:dyDescent="0.2">
      <c r="B2" s="180" t="s">
        <v>52</v>
      </c>
      <c r="C2" s="181"/>
      <c r="D2" s="181"/>
      <c r="E2" s="181"/>
      <c r="F2" s="181"/>
      <c r="G2" s="181"/>
      <c r="I2" s="182" t="s">
        <v>53</v>
      </c>
      <c r="J2" s="181"/>
      <c r="K2" s="181"/>
      <c r="L2" s="181"/>
      <c r="M2" s="181"/>
      <c r="N2" s="181"/>
    </row>
    <row r="3" spans="2:703" ht="0.95" customHeight="1" x14ac:dyDescent="0.2">
      <c r="B3" s="181"/>
      <c r="C3" s="181"/>
      <c r="D3" s="181"/>
      <c r="E3" s="181"/>
      <c r="F3" s="181"/>
      <c r="G3" s="181"/>
    </row>
    <row r="4" spans="2:703" ht="7.9" customHeight="1" x14ac:dyDescent="0.2"/>
    <row r="5" spans="2:703" ht="5.0999999999999996" customHeight="1" x14ac:dyDescent="0.2"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</row>
    <row r="6" spans="2:703" ht="13.35" customHeight="1" x14ac:dyDescent="0.2">
      <c r="B6" s="183" t="s">
        <v>54</v>
      </c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</row>
    <row r="7" spans="2:703" ht="20.65" customHeight="1" x14ac:dyDescent="0.2"/>
    <row r="8" spans="2:703" ht="21.4" customHeight="1" x14ac:dyDescent="0.2">
      <c r="B8" s="184" t="s">
        <v>275</v>
      </c>
      <c r="C8" s="185"/>
      <c r="D8" s="185"/>
      <c r="E8" s="185"/>
      <c r="F8" s="184" t="s">
        <v>276</v>
      </c>
      <c r="G8" s="185"/>
      <c r="H8" s="185"/>
      <c r="I8" s="185"/>
      <c r="J8" s="63" t="s">
        <v>57</v>
      </c>
      <c r="K8" s="63" t="s">
        <v>58</v>
      </c>
      <c r="L8" s="186" t="s">
        <v>59</v>
      </c>
      <c r="M8" s="185"/>
      <c r="N8" s="64" t="s">
        <v>60</v>
      </c>
    </row>
    <row r="9" spans="2:703" ht="3.4" customHeight="1" x14ac:dyDescent="0.2"/>
    <row r="10" spans="2:703" ht="16.350000000000001" customHeight="1" x14ac:dyDescent="0.2">
      <c r="B10" s="65" t="s">
        <v>61</v>
      </c>
      <c r="C10" s="187" t="s">
        <v>62</v>
      </c>
      <c r="D10" s="188"/>
      <c r="E10" s="66" t="s">
        <v>63</v>
      </c>
      <c r="F10" s="66" t="s">
        <v>64</v>
      </c>
      <c r="G10" s="67"/>
      <c r="H10" s="67"/>
      <c r="I10" s="67"/>
      <c r="J10" s="68" t="s">
        <v>65</v>
      </c>
      <c r="K10" s="189" t="s">
        <v>66</v>
      </c>
      <c r="L10" s="188"/>
      <c r="M10" s="189" t="s">
        <v>73</v>
      </c>
      <c r="N10" s="190"/>
      <c r="P10" s="78" t="s">
        <v>74</v>
      </c>
      <c r="Q10" s="79" t="s">
        <v>75</v>
      </c>
      <c r="R10" s="79" t="s">
        <v>76</v>
      </c>
      <c r="S10" s="79" t="s">
        <v>77</v>
      </c>
      <c r="T10" s="79" t="s">
        <v>78</v>
      </c>
      <c r="U10" s="80" t="s">
        <v>1</v>
      </c>
      <c r="V10" s="79" t="s">
        <v>79</v>
      </c>
      <c r="W10" s="81" t="s">
        <v>80</v>
      </c>
      <c r="X10" s="78" t="s">
        <v>81</v>
      </c>
      <c r="Y10" s="78" t="s">
        <v>82</v>
      </c>
    </row>
    <row r="11" spans="2:703" ht="26.45" customHeight="1" x14ac:dyDescent="0.3">
      <c r="B11" s="72" t="s">
        <v>278</v>
      </c>
      <c r="C11" s="165" t="s">
        <v>134</v>
      </c>
      <c r="D11" s="69" t="s">
        <v>279</v>
      </c>
      <c r="E11" s="165" t="s">
        <v>280</v>
      </c>
      <c r="F11" s="204" t="s">
        <v>281</v>
      </c>
      <c r="G11" s="205"/>
      <c r="H11" s="205"/>
      <c r="I11" s="205"/>
      <c r="J11" s="166"/>
      <c r="K11" s="206" t="s">
        <v>282</v>
      </c>
      <c r="L11" s="207"/>
      <c r="M11" s="208"/>
      <c r="N11" s="209"/>
      <c r="P11" s="381">
        <v>40889</v>
      </c>
      <c r="Q11" s="382" t="s">
        <v>31</v>
      </c>
      <c r="R11" s="387" t="s">
        <v>99</v>
      </c>
      <c r="S11" s="383">
        <v>19000</v>
      </c>
      <c r="T11" s="382" t="s">
        <v>51</v>
      </c>
      <c r="U11" s="383">
        <v>950</v>
      </c>
      <c r="V11" s="385">
        <v>1957</v>
      </c>
      <c r="W11" s="384" t="s">
        <v>90</v>
      </c>
      <c r="X11" s="381">
        <v>40926</v>
      </c>
      <c r="Y11" s="381">
        <v>41033</v>
      </c>
    </row>
    <row r="12" spans="2:703" ht="26.45" customHeight="1" x14ac:dyDescent="0.3">
      <c r="B12" s="174" t="s">
        <v>283</v>
      </c>
      <c r="C12" s="171" t="s">
        <v>134</v>
      </c>
      <c r="D12" s="174" t="s">
        <v>284</v>
      </c>
      <c r="E12" s="171" t="s">
        <v>285</v>
      </c>
      <c r="F12" s="210" t="s">
        <v>202</v>
      </c>
      <c r="G12" s="211"/>
      <c r="H12" s="211"/>
      <c r="I12" s="211"/>
      <c r="J12" s="173"/>
      <c r="K12" s="212" t="s">
        <v>286</v>
      </c>
      <c r="L12" s="213"/>
      <c r="M12" s="214"/>
      <c r="N12" s="215"/>
      <c r="P12" s="406">
        <v>41043</v>
      </c>
      <c r="Q12" s="386" t="s">
        <v>31</v>
      </c>
      <c r="R12" s="386" t="s">
        <v>676</v>
      </c>
      <c r="S12" s="398">
        <v>26000</v>
      </c>
      <c r="T12" s="386" t="s">
        <v>51</v>
      </c>
      <c r="U12" s="398">
        <v>1300</v>
      </c>
      <c r="V12" s="386">
        <v>1987</v>
      </c>
      <c r="W12" s="397" t="s">
        <v>84</v>
      </c>
      <c r="X12" s="391">
        <v>41078</v>
      </c>
      <c r="Y12" s="407"/>
      <c r="AAA12" s="61" t="s">
        <v>627</v>
      </c>
    </row>
    <row r="13" spans="2:703" ht="26.45" customHeight="1" x14ac:dyDescent="0.3">
      <c r="B13" s="174" t="s">
        <v>148</v>
      </c>
      <c r="C13" s="171" t="s">
        <v>134</v>
      </c>
      <c r="D13" s="174" t="s">
        <v>287</v>
      </c>
      <c r="E13" s="171" t="s">
        <v>288</v>
      </c>
      <c r="F13" s="210" t="s">
        <v>289</v>
      </c>
      <c r="G13" s="211"/>
      <c r="H13" s="211"/>
      <c r="I13" s="211"/>
      <c r="J13" s="173"/>
      <c r="K13" s="212" t="s">
        <v>277</v>
      </c>
      <c r="L13" s="213"/>
      <c r="M13" s="214"/>
      <c r="N13" s="215"/>
      <c r="P13" s="391">
        <v>41372</v>
      </c>
      <c r="Q13" s="392" t="s">
        <v>31</v>
      </c>
      <c r="R13" s="387" t="s">
        <v>677</v>
      </c>
      <c r="S13" s="393">
        <v>27000</v>
      </c>
      <c r="T13" s="387" t="s">
        <v>51</v>
      </c>
      <c r="U13" s="394">
        <v>1350</v>
      </c>
      <c r="V13" s="387">
        <v>2062</v>
      </c>
      <c r="W13" s="395" t="s">
        <v>90</v>
      </c>
      <c r="X13" s="390">
        <v>41422</v>
      </c>
      <c r="Y13" s="396">
        <v>41577</v>
      </c>
      <c r="AAA13" s="61" t="s">
        <v>627</v>
      </c>
    </row>
    <row r="14" spans="2:703" ht="16.350000000000001" customHeight="1" x14ac:dyDescent="0.3">
      <c r="B14" s="70" t="s">
        <v>68</v>
      </c>
      <c r="C14" s="191" t="s">
        <v>68</v>
      </c>
      <c r="D14" s="192"/>
      <c r="E14" s="71" t="s">
        <v>68</v>
      </c>
      <c r="F14" s="193" t="s">
        <v>69</v>
      </c>
      <c r="G14" s="194"/>
      <c r="H14" s="194"/>
      <c r="I14" s="194"/>
      <c r="J14" s="76"/>
      <c r="K14" s="195" t="s">
        <v>290</v>
      </c>
      <c r="L14" s="196"/>
      <c r="M14" s="197"/>
      <c r="N14" s="198"/>
      <c r="P14" s="391">
        <v>41624</v>
      </c>
      <c r="Q14" s="387" t="s">
        <v>31</v>
      </c>
      <c r="R14" s="387" t="s">
        <v>678</v>
      </c>
      <c r="S14" s="389"/>
      <c r="T14" s="387" t="s">
        <v>51</v>
      </c>
      <c r="U14" s="389">
        <v>1000</v>
      </c>
      <c r="V14" s="387">
        <v>2096</v>
      </c>
      <c r="W14" s="388" t="s">
        <v>84</v>
      </c>
      <c r="X14" s="390">
        <v>41624</v>
      </c>
      <c r="Y14" s="390">
        <v>41659</v>
      </c>
    </row>
    <row r="15" spans="2:703" ht="20.25" x14ac:dyDescent="0.3">
      <c r="P15" s="391">
        <v>41568</v>
      </c>
      <c r="Q15" s="392" t="s">
        <v>31</v>
      </c>
      <c r="R15" s="387" t="s">
        <v>111</v>
      </c>
      <c r="S15" s="393">
        <v>23500</v>
      </c>
      <c r="T15" s="387" t="s">
        <v>51</v>
      </c>
      <c r="U15" s="394">
        <v>500</v>
      </c>
      <c r="V15" s="387">
        <v>2101</v>
      </c>
      <c r="W15" s="395" t="s">
        <v>84</v>
      </c>
      <c r="X15" s="390">
        <v>41648</v>
      </c>
      <c r="Y15" s="396">
        <v>41659</v>
      </c>
    </row>
    <row r="16" spans="2:703" ht="20.25" x14ac:dyDescent="0.3">
      <c r="J16" s="73" t="s">
        <v>70</v>
      </c>
      <c r="K16" s="73"/>
      <c r="L16" s="637" t="str">
        <f>K14</f>
        <v>31'000.00</v>
      </c>
      <c r="M16" s="73"/>
      <c r="P16" s="391">
        <v>41568</v>
      </c>
      <c r="Q16" s="392" t="s">
        <v>31</v>
      </c>
      <c r="R16" s="387" t="s">
        <v>652</v>
      </c>
      <c r="S16" s="393">
        <v>23000</v>
      </c>
      <c r="T16" s="387" t="s">
        <v>51</v>
      </c>
      <c r="U16" s="394">
        <v>500</v>
      </c>
      <c r="V16" s="387">
        <v>2102</v>
      </c>
      <c r="W16" s="395" t="s">
        <v>84</v>
      </c>
      <c r="X16" s="390">
        <v>41648</v>
      </c>
      <c r="Y16" s="396">
        <v>41659</v>
      </c>
    </row>
    <row r="17" spans="10:25" ht="20.25" x14ac:dyDescent="0.3">
      <c r="J17" s="73"/>
      <c r="K17" s="73"/>
      <c r="L17" s="73"/>
      <c r="M17" s="73"/>
      <c r="P17" s="400">
        <v>41711</v>
      </c>
      <c r="Q17" s="401" t="s">
        <v>31</v>
      </c>
      <c r="R17" s="399" t="s">
        <v>110</v>
      </c>
      <c r="S17" s="402">
        <v>22500</v>
      </c>
      <c r="T17" s="399" t="s">
        <v>51</v>
      </c>
      <c r="U17" s="403">
        <v>500</v>
      </c>
      <c r="V17" s="399">
        <v>2115</v>
      </c>
      <c r="W17" s="404" t="s">
        <v>84</v>
      </c>
      <c r="X17" s="400">
        <v>41718</v>
      </c>
      <c r="Y17" s="405" t="s">
        <v>679</v>
      </c>
    </row>
    <row r="18" spans="10:25" ht="15" x14ac:dyDescent="0.25">
      <c r="J18" s="75" t="s">
        <v>71</v>
      </c>
      <c r="K18" s="75"/>
      <c r="L18" s="636">
        <f>K13+K12</f>
        <v>24500</v>
      </c>
      <c r="M18" s="636"/>
    </row>
    <row r="19" spans="10:25" ht="15" x14ac:dyDescent="0.25">
      <c r="J19" s="73"/>
      <c r="K19" s="73"/>
      <c r="L19" s="73"/>
      <c r="M19" s="73"/>
    </row>
    <row r="20" spans="10:25" ht="15.75" thickBot="1" x14ac:dyDescent="0.3">
      <c r="J20" s="74" t="s">
        <v>72</v>
      </c>
      <c r="K20" s="74"/>
      <c r="L20" s="639">
        <f>L16-L18</f>
        <v>6500</v>
      </c>
      <c r="M20" s="639"/>
    </row>
    <row r="21" spans="10:25" ht="15" thickTop="1" x14ac:dyDescent="0.2"/>
  </sheetData>
  <mergeCells count="24">
    <mergeCell ref="L18:M18"/>
    <mergeCell ref="L20:M20"/>
    <mergeCell ref="F13:I13"/>
    <mergeCell ref="K13:L13"/>
    <mergeCell ref="M13:N13"/>
    <mergeCell ref="C14:D14"/>
    <mergeCell ref="F14:I14"/>
    <mergeCell ref="K14:L14"/>
    <mergeCell ref="M14:N14"/>
    <mergeCell ref="F11:I11"/>
    <mergeCell ref="K11:L11"/>
    <mergeCell ref="M11:N11"/>
    <mergeCell ref="F12:I12"/>
    <mergeCell ref="K12:L12"/>
    <mergeCell ref="M12:N12"/>
    <mergeCell ref="C10:D10"/>
    <mergeCell ref="K10:L10"/>
    <mergeCell ref="M10:N10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18"/>
  <sheetViews>
    <sheetView zoomScaleNormal="100" workbookViewId="0">
      <selection activeCell="A1000" sqref="A1000"/>
    </sheetView>
  </sheetViews>
  <sheetFormatPr baseColWidth="10" defaultRowHeight="14.25" x14ac:dyDescent="0.2"/>
  <cols>
    <col min="1" max="1" width="10.5703125" style="61" customWidth="1"/>
    <col min="2" max="2" width="7.42578125" style="61" customWidth="1"/>
    <col min="3" max="3" width="3.85546875" style="61" customWidth="1"/>
    <col min="4" max="4" width="5.85546875" style="61" customWidth="1"/>
    <col min="5" max="6" width="10.5703125" style="61" customWidth="1"/>
    <col min="7" max="7" width="12.7109375" style="61" customWidth="1"/>
    <col min="8" max="8" width="0.85546875" style="61" customWidth="1"/>
    <col min="9" max="9" width="7" style="61" customWidth="1"/>
    <col min="10" max="10" width="14.28515625" style="61" customWidth="1"/>
    <col min="11" max="11" width="11.140625" style="61" customWidth="1"/>
    <col min="12" max="12" width="3.85546875" style="61" customWidth="1"/>
    <col min="13" max="13" width="10.140625" style="61" customWidth="1"/>
    <col min="14" max="14" width="4.85546875" style="61" customWidth="1"/>
    <col min="15" max="15" width="11.42578125" style="61"/>
    <col min="16" max="16" width="10.140625" style="77" bestFit="1" customWidth="1"/>
    <col min="17" max="17" width="12.85546875" style="77" bestFit="1" customWidth="1"/>
    <col min="18" max="18" width="24" style="77" bestFit="1" customWidth="1"/>
    <col min="19" max="19" width="11.5703125" style="77" bestFit="1" customWidth="1"/>
    <col min="20" max="20" width="15.7109375" style="77" bestFit="1" customWidth="1"/>
    <col min="21" max="21" width="8.85546875" style="77" bestFit="1" customWidth="1"/>
    <col min="22" max="22" width="9.85546875" style="77" bestFit="1" customWidth="1"/>
    <col min="23" max="23" width="21.85546875" style="77" bestFit="1" customWidth="1"/>
    <col min="24" max="24" width="17.42578125" style="77" bestFit="1" customWidth="1"/>
    <col min="25" max="25" width="28.42578125" style="77" bestFit="1" customWidth="1"/>
    <col min="26" max="16384" width="11.42578125" style="61"/>
  </cols>
  <sheetData>
    <row r="1" spans="2:25" ht="51" customHeight="1" x14ac:dyDescent="0.2"/>
    <row r="2" spans="2:25" ht="13.35" customHeight="1" x14ac:dyDescent="0.2">
      <c r="B2" s="180" t="s">
        <v>52</v>
      </c>
      <c r="C2" s="181"/>
      <c r="D2" s="181"/>
      <c r="E2" s="181"/>
      <c r="F2" s="181"/>
      <c r="G2" s="181"/>
      <c r="I2" s="182" t="s">
        <v>53</v>
      </c>
      <c r="J2" s="181"/>
      <c r="K2" s="181"/>
      <c r="L2" s="181"/>
      <c r="M2" s="181"/>
      <c r="N2" s="181"/>
    </row>
    <row r="3" spans="2:25" ht="0.95" customHeight="1" x14ac:dyDescent="0.2">
      <c r="B3" s="181"/>
      <c r="C3" s="181"/>
      <c r="D3" s="181"/>
      <c r="E3" s="181"/>
      <c r="F3" s="181"/>
      <c r="G3" s="181"/>
    </row>
    <row r="4" spans="2:25" ht="7.9" customHeight="1" x14ac:dyDescent="0.2"/>
    <row r="5" spans="2:25" ht="5.0999999999999996" customHeight="1" x14ac:dyDescent="0.2"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</row>
    <row r="6" spans="2:25" ht="13.35" customHeight="1" x14ac:dyDescent="0.2">
      <c r="B6" s="183" t="s">
        <v>54</v>
      </c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</row>
    <row r="7" spans="2:25" ht="20.65" customHeight="1" x14ac:dyDescent="0.2"/>
    <row r="8" spans="2:25" ht="21.4" customHeight="1" x14ac:dyDescent="0.2">
      <c r="B8" s="184" t="s">
        <v>273</v>
      </c>
      <c r="C8" s="185"/>
      <c r="D8" s="185"/>
      <c r="E8" s="185"/>
      <c r="F8" s="184" t="s">
        <v>274</v>
      </c>
      <c r="G8" s="185"/>
      <c r="H8" s="185"/>
      <c r="I8" s="185"/>
      <c r="J8" s="63" t="s">
        <v>57</v>
      </c>
      <c r="K8" s="63" t="s">
        <v>58</v>
      </c>
      <c r="L8" s="186" t="s">
        <v>59</v>
      </c>
      <c r="M8" s="185"/>
      <c r="N8" s="64" t="s">
        <v>60</v>
      </c>
    </row>
    <row r="9" spans="2:25" ht="3.4" customHeight="1" x14ac:dyDescent="0.2"/>
    <row r="10" spans="2:25" ht="16.350000000000001" customHeight="1" x14ac:dyDescent="0.2">
      <c r="B10" s="65" t="s">
        <v>61</v>
      </c>
      <c r="C10" s="187" t="s">
        <v>62</v>
      </c>
      <c r="D10" s="188"/>
      <c r="E10" s="66" t="s">
        <v>63</v>
      </c>
      <c r="F10" s="66" t="s">
        <v>64</v>
      </c>
      <c r="G10" s="67"/>
      <c r="H10" s="67"/>
      <c r="I10" s="67"/>
      <c r="J10" s="68" t="s">
        <v>65</v>
      </c>
      <c r="K10" s="189" t="s">
        <v>66</v>
      </c>
      <c r="L10" s="188"/>
      <c r="M10" s="189" t="s">
        <v>73</v>
      </c>
      <c r="N10" s="190"/>
      <c r="P10" s="78" t="s">
        <v>74</v>
      </c>
      <c r="Q10" s="79" t="s">
        <v>75</v>
      </c>
      <c r="R10" s="79" t="s">
        <v>76</v>
      </c>
      <c r="S10" s="79" t="s">
        <v>77</v>
      </c>
      <c r="T10" s="79" t="s">
        <v>78</v>
      </c>
      <c r="U10" s="80" t="s">
        <v>1</v>
      </c>
      <c r="V10" s="79" t="s">
        <v>79</v>
      </c>
      <c r="W10" s="81" t="s">
        <v>80</v>
      </c>
      <c r="X10" s="78" t="s">
        <v>81</v>
      </c>
      <c r="Y10" s="78" t="s">
        <v>82</v>
      </c>
    </row>
    <row r="11" spans="2:25" ht="16.350000000000001" customHeight="1" x14ac:dyDescent="0.2">
      <c r="B11" s="70" t="s">
        <v>68</v>
      </c>
      <c r="C11" s="191" t="s">
        <v>68</v>
      </c>
      <c r="D11" s="192"/>
      <c r="E11" s="71" t="s">
        <v>68</v>
      </c>
      <c r="F11" s="193" t="s">
        <v>69</v>
      </c>
      <c r="G11" s="194"/>
      <c r="H11" s="194"/>
      <c r="I11" s="194"/>
      <c r="J11" s="76" t="s">
        <v>67</v>
      </c>
      <c r="K11" s="195" t="s">
        <v>67</v>
      </c>
      <c r="L11" s="196"/>
      <c r="M11" s="197"/>
      <c r="N11" s="198"/>
    </row>
    <row r="13" spans="2:25" ht="15" x14ac:dyDescent="0.25">
      <c r="J13" s="73" t="s">
        <v>70</v>
      </c>
      <c r="K13" s="73"/>
      <c r="L13" s="73">
        <v>0</v>
      </c>
      <c r="M13" s="73"/>
    </row>
    <row r="14" spans="2:25" ht="15" x14ac:dyDescent="0.25">
      <c r="J14" s="73"/>
      <c r="K14" s="73"/>
      <c r="L14" s="73"/>
      <c r="M14" s="73"/>
    </row>
    <row r="15" spans="2:25" ht="15" x14ac:dyDescent="0.25">
      <c r="J15" s="75" t="s">
        <v>71</v>
      </c>
      <c r="K15" s="75"/>
      <c r="L15" s="75"/>
      <c r="M15" s="75"/>
    </row>
    <row r="16" spans="2:25" ht="15" x14ac:dyDescent="0.25">
      <c r="J16" s="73"/>
      <c r="K16" s="73"/>
      <c r="L16" s="73"/>
      <c r="M16" s="73"/>
    </row>
    <row r="17" spans="10:13" ht="15.75" thickBot="1" x14ac:dyDescent="0.3">
      <c r="J17" s="74" t="s">
        <v>72</v>
      </c>
      <c r="K17" s="74"/>
      <c r="L17" s="74">
        <v>0</v>
      </c>
      <c r="M17" s="74"/>
    </row>
    <row r="18" spans="10:13" ht="15" thickTop="1" x14ac:dyDescent="0.2"/>
  </sheetData>
  <mergeCells count="13">
    <mergeCell ref="C10:D10"/>
    <mergeCell ref="K10:L10"/>
    <mergeCell ref="M10:N10"/>
    <mergeCell ref="C11:D11"/>
    <mergeCell ref="F11:I11"/>
    <mergeCell ref="K11:L11"/>
    <mergeCell ref="M11:N11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AA76"/>
  <sheetViews>
    <sheetView topLeftCell="A16" zoomScaleNormal="100" workbookViewId="0">
      <selection activeCell="I31" sqref="I31"/>
    </sheetView>
  </sheetViews>
  <sheetFormatPr baseColWidth="10" defaultRowHeight="14.25" x14ac:dyDescent="0.2"/>
  <cols>
    <col min="1" max="1" width="10.5703125" style="61" customWidth="1"/>
    <col min="2" max="2" width="7.42578125" style="61" customWidth="1"/>
    <col min="3" max="3" width="3.85546875" style="61" customWidth="1"/>
    <col min="4" max="4" width="5.85546875" style="61" customWidth="1"/>
    <col min="5" max="6" width="10.5703125" style="61" customWidth="1"/>
    <col min="7" max="7" width="12.7109375" style="61" customWidth="1"/>
    <col min="8" max="8" width="0.85546875" style="61" customWidth="1"/>
    <col min="9" max="9" width="7" style="61" customWidth="1"/>
    <col min="10" max="10" width="14.28515625" style="61" customWidth="1"/>
    <col min="11" max="11" width="11.140625" style="61" customWidth="1"/>
    <col min="12" max="12" width="3.85546875" style="61" customWidth="1"/>
    <col min="13" max="13" width="10.140625" style="61" customWidth="1"/>
    <col min="14" max="14" width="4.85546875" style="61" customWidth="1"/>
    <col min="15" max="15" width="11.42578125" style="61"/>
    <col min="16" max="16" width="16.85546875" style="77" bestFit="1" customWidth="1"/>
    <col min="17" max="17" width="16" style="77" customWidth="1"/>
    <col min="18" max="18" width="39.28515625" style="77" bestFit="1" customWidth="1"/>
    <col min="19" max="19" width="16.5703125" style="77" bestFit="1" customWidth="1"/>
    <col min="20" max="20" width="14" style="77" bestFit="1" customWidth="1"/>
    <col min="21" max="21" width="13" style="77" bestFit="1" customWidth="1"/>
    <col min="22" max="22" width="8.140625" style="77" bestFit="1" customWidth="1"/>
    <col min="23" max="23" width="21.85546875" style="77" bestFit="1" customWidth="1"/>
    <col min="24" max="24" width="17.42578125" style="77" bestFit="1" customWidth="1"/>
    <col min="25" max="25" width="32.5703125" style="77" bestFit="1" customWidth="1"/>
    <col min="26" max="16384" width="11.42578125" style="61"/>
  </cols>
  <sheetData>
    <row r="1" spans="2:703" ht="51" customHeight="1" x14ac:dyDescent="0.2"/>
    <row r="2" spans="2:703" ht="13.35" customHeight="1" x14ac:dyDescent="0.2">
      <c r="B2" s="180" t="s">
        <v>52</v>
      </c>
      <c r="C2" s="181"/>
      <c r="D2" s="181"/>
      <c r="E2" s="181"/>
      <c r="F2" s="181"/>
      <c r="G2" s="181"/>
      <c r="I2" s="182" t="s">
        <v>53</v>
      </c>
      <c r="J2" s="181"/>
      <c r="K2" s="181"/>
      <c r="L2" s="181"/>
      <c r="M2" s="181"/>
      <c r="N2" s="181"/>
    </row>
    <row r="3" spans="2:703" ht="0.95" customHeight="1" x14ac:dyDescent="0.2">
      <c r="B3" s="181"/>
      <c r="C3" s="181"/>
      <c r="D3" s="181"/>
      <c r="E3" s="181"/>
      <c r="F3" s="181"/>
      <c r="G3" s="181"/>
    </row>
    <row r="4" spans="2:703" ht="7.9" customHeight="1" x14ac:dyDescent="0.2"/>
    <row r="5" spans="2:703" ht="5.0999999999999996" customHeight="1" x14ac:dyDescent="0.2"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</row>
    <row r="6" spans="2:703" ht="13.35" customHeight="1" x14ac:dyDescent="0.2">
      <c r="B6" s="183" t="s">
        <v>54</v>
      </c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</row>
    <row r="7" spans="2:703" ht="20.65" customHeight="1" x14ac:dyDescent="0.2"/>
    <row r="8" spans="2:703" ht="21.4" customHeight="1" x14ac:dyDescent="0.2">
      <c r="B8" s="184" t="s">
        <v>217</v>
      </c>
      <c r="C8" s="185"/>
      <c r="D8" s="185"/>
      <c r="E8" s="185"/>
      <c r="F8" s="184" t="s">
        <v>218</v>
      </c>
      <c r="G8" s="185"/>
      <c r="H8" s="185"/>
      <c r="I8" s="185"/>
      <c r="J8" s="63" t="s">
        <v>57</v>
      </c>
      <c r="K8" s="63" t="s">
        <v>58</v>
      </c>
      <c r="L8" s="186" t="s">
        <v>59</v>
      </c>
      <c r="M8" s="185"/>
      <c r="N8" s="64" t="s">
        <v>60</v>
      </c>
    </row>
    <row r="9" spans="2:703" ht="3.4" customHeight="1" x14ac:dyDescent="0.2"/>
    <row r="10" spans="2:703" ht="16.350000000000001" customHeight="1" x14ac:dyDescent="0.2">
      <c r="B10" s="65" t="s">
        <v>61</v>
      </c>
      <c r="C10" s="187" t="s">
        <v>62</v>
      </c>
      <c r="D10" s="188"/>
      <c r="E10" s="66" t="s">
        <v>63</v>
      </c>
      <c r="F10" s="66" t="s">
        <v>64</v>
      </c>
      <c r="G10" s="67"/>
      <c r="H10" s="67"/>
      <c r="I10" s="67"/>
      <c r="J10" s="68" t="s">
        <v>65</v>
      </c>
      <c r="K10" s="189" t="s">
        <v>66</v>
      </c>
      <c r="L10" s="188"/>
      <c r="M10" s="189" t="s">
        <v>73</v>
      </c>
      <c r="N10" s="190"/>
      <c r="P10" s="78" t="s">
        <v>74</v>
      </c>
      <c r="Q10" s="79" t="s">
        <v>75</v>
      </c>
      <c r="R10" s="79" t="s">
        <v>76</v>
      </c>
      <c r="S10" s="79" t="s">
        <v>77</v>
      </c>
      <c r="T10" s="79" t="s">
        <v>78</v>
      </c>
      <c r="U10" s="80" t="s">
        <v>1</v>
      </c>
      <c r="V10" s="79" t="s">
        <v>79</v>
      </c>
      <c r="W10" s="81" t="s">
        <v>80</v>
      </c>
      <c r="X10" s="78" t="s">
        <v>81</v>
      </c>
      <c r="Y10" s="78" t="s">
        <v>82</v>
      </c>
    </row>
    <row r="11" spans="2:703" ht="26.45" customHeight="1" x14ac:dyDescent="0.3">
      <c r="B11" s="174" t="s">
        <v>221</v>
      </c>
      <c r="C11" s="171" t="s">
        <v>134</v>
      </c>
      <c r="D11" s="638" t="s">
        <v>222</v>
      </c>
      <c r="E11" s="171" t="s">
        <v>223</v>
      </c>
      <c r="F11" s="210" t="s">
        <v>224</v>
      </c>
      <c r="G11" s="211"/>
      <c r="H11" s="211"/>
      <c r="I11" s="211"/>
      <c r="J11" s="173"/>
      <c r="K11" s="212" t="s">
        <v>225</v>
      </c>
      <c r="L11" s="213"/>
      <c r="M11" s="214"/>
      <c r="N11" s="215"/>
      <c r="P11" s="426">
        <v>40064</v>
      </c>
      <c r="Q11" s="419" t="s">
        <v>680</v>
      </c>
      <c r="R11" s="419" t="s">
        <v>629</v>
      </c>
      <c r="S11" s="427">
        <v>205000</v>
      </c>
      <c r="T11" s="419" t="s">
        <v>51</v>
      </c>
      <c r="U11" s="427">
        <v>6150</v>
      </c>
      <c r="V11" s="419">
        <v>1813</v>
      </c>
      <c r="W11" s="428" t="s">
        <v>87</v>
      </c>
      <c r="X11" s="429">
        <v>40147</v>
      </c>
      <c r="Y11" s="430">
        <v>40169</v>
      </c>
      <c r="AAA11" s="61" t="s">
        <v>627</v>
      </c>
    </row>
    <row r="12" spans="2:703" ht="26.45" customHeight="1" x14ac:dyDescent="0.3">
      <c r="B12" s="174" t="s">
        <v>226</v>
      </c>
      <c r="C12" s="171" t="s">
        <v>134</v>
      </c>
      <c r="D12" s="638" t="s">
        <v>227</v>
      </c>
      <c r="E12" s="171" t="s">
        <v>228</v>
      </c>
      <c r="F12" s="210" t="s">
        <v>163</v>
      </c>
      <c r="G12" s="211"/>
      <c r="H12" s="211"/>
      <c r="I12" s="211"/>
      <c r="J12" s="173"/>
      <c r="K12" s="212" t="s">
        <v>229</v>
      </c>
      <c r="L12" s="213"/>
      <c r="M12" s="214"/>
      <c r="N12" s="215"/>
      <c r="P12" s="420">
        <v>40064</v>
      </c>
      <c r="Q12" s="409" t="s">
        <v>680</v>
      </c>
      <c r="R12" s="409" t="s">
        <v>629</v>
      </c>
      <c r="S12" s="410">
        <v>34500</v>
      </c>
      <c r="T12" s="409" t="s">
        <v>51</v>
      </c>
      <c r="U12" s="410">
        <v>1725</v>
      </c>
      <c r="V12" s="409">
        <v>1815</v>
      </c>
      <c r="W12" s="418" t="s">
        <v>87</v>
      </c>
      <c r="X12" s="408">
        <v>40147</v>
      </c>
      <c r="Y12" s="421">
        <v>40169</v>
      </c>
      <c r="AAA12" s="61" t="s">
        <v>627</v>
      </c>
    </row>
    <row r="13" spans="2:703" ht="26.45" customHeight="1" x14ac:dyDescent="0.3">
      <c r="B13" s="174" t="s">
        <v>226</v>
      </c>
      <c r="C13" s="171" t="s">
        <v>134</v>
      </c>
      <c r="D13" s="638" t="s">
        <v>230</v>
      </c>
      <c r="E13" s="171" t="s">
        <v>231</v>
      </c>
      <c r="F13" s="210" t="s">
        <v>163</v>
      </c>
      <c r="G13" s="211"/>
      <c r="H13" s="211"/>
      <c r="I13" s="211"/>
      <c r="J13" s="173"/>
      <c r="K13" s="212" t="s">
        <v>232</v>
      </c>
      <c r="L13" s="213"/>
      <c r="M13" s="214"/>
      <c r="N13" s="215"/>
      <c r="P13" s="443">
        <v>40094</v>
      </c>
      <c r="Q13" s="440" t="s">
        <v>680</v>
      </c>
      <c r="R13" s="440" t="s">
        <v>636</v>
      </c>
      <c r="S13" s="441">
        <v>102000</v>
      </c>
      <c r="T13" s="440" t="s">
        <v>51</v>
      </c>
      <c r="U13" s="441">
        <v>3000</v>
      </c>
      <c r="V13" s="440">
        <v>1832</v>
      </c>
      <c r="W13" s="442" t="s">
        <v>90</v>
      </c>
      <c r="X13" s="443">
        <v>40331</v>
      </c>
      <c r="Y13" s="443">
        <v>40372</v>
      </c>
      <c r="AAA13" s="61" t="s">
        <v>627</v>
      </c>
    </row>
    <row r="14" spans="2:703" ht="26.45" customHeight="1" x14ac:dyDescent="0.3">
      <c r="B14" s="174" t="s">
        <v>226</v>
      </c>
      <c r="C14" s="171" t="s">
        <v>134</v>
      </c>
      <c r="D14" s="638" t="s">
        <v>233</v>
      </c>
      <c r="E14" s="171" t="s">
        <v>234</v>
      </c>
      <c r="F14" s="210" t="s">
        <v>137</v>
      </c>
      <c r="G14" s="211"/>
      <c r="H14" s="211"/>
      <c r="I14" s="211"/>
      <c r="J14" s="173"/>
      <c r="K14" s="212" t="s">
        <v>235</v>
      </c>
      <c r="L14" s="213"/>
      <c r="M14" s="214"/>
      <c r="N14" s="215"/>
      <c r="P14" s="453">
        <v>40471</v>
      </c>
      <c r="Q14" s="440" t="s">
        <v>680</v>
      </c>
      <c r="R14" s="440" t="s">
        <v>88</v>
      </c>
      <c r="S14" s="441">
        <v>4200</v>
      </c>
      <c r="T14" s="440" t="s">
        <v>51</v>
      </c>
      <c r="U14" s="441">
        <v>130</v>
      </c>
      <c r="V14" s="440">
        <v>1843</v>
      </c>
      <c r="W14" s="442" t="s">
        <v>87</v>
      </c>
      <c r="X14" s="443">
        <v>40492</v>
      </c>
      <c r="Y14" s="454">
        <v>40557</v>
      </c>
      <c r="AAA14" s="61" t="s">
        <v>627</v>
      </c>
    </row>
    <row r="15" spans="2:703" ht="26.45" customHeight="1" x14ac:dyDescent="0.3">
      <c r="B15" s="174" t="s">
        <v>226</v>
      </c>
      <c r="C15" s="171" t="s">
        <v>134</v>
      </c>
      <c r="D15" s="638" t="s">
        <v>236</v>
      </c>
      <c r="E15" s="171" t="s">
        <v>237</v>
      </c>
      <c r="F15" s="210" t="s">
        <v>137</v>
      </c>
      <c r="G15" s="211"/>
      <c r="H15" s="211"/>
      <c r="I15" s="211"/>
      <c r="J15" s="173"/>
      <c r="K15" s="212" t="s">
        <v>238</v>
      </c>
      <c r="L15" s="213"/>
      <c r="M15" s="214"/>
      <c r="N15" s="215"/>
      <c r="P15" s="453">
        <v>40471</v>
      </c>
      <c r="Q15" s="440" t="s">
        <v>680</v>
      </c>
      <c r="R15" s="440" t="s">
        <v>86</v>
      </c>
      <c r="S15" s="441">
        <v>4200</v>
      </c>
      <c r="T15" s="440" t="s">
        <v>51</v>
      </c>
      <c r="U15" s="441">
        <v>130</v>
      </c>
      <c r="V15" s="440">
        <v>1844</v>
      </c>
      <c r="W15" s="442" t="s">
        <v>87</v>
      </c>
      <c r="X15" s="443">
        <v>40492</v>
      </c>
      <c r="Y15" s="454">
        <v>40557</v>
      </c>
      <c r="AAA15" s="61" t="s">
        <v>627</v>
      </c>
    </row>
    <row r="16" spans="2:703" ht="26.45" customHeight="1" x14ac:dyDescent="0.3">
      <c r="B16" s="174" t="s">
        <v>241</v>
      </c>
      <c r="C16" s="171" t="s">
        <v>134</v>
      </c>
      <c r="D16" s="174" t="s">
        <v>242</v>
      </c>
      <c r="E16" s="171" t="s">
        <v>243</v>
      </c>
      <c r="F16" s="210" t="s">
        <v>206</v>
      </c>
      <c r="G16" s="211"/>
      <c r="H16" s="211"/>
      <c r="I16" s="211"/>
      <c r="J16" s="173"/>
      <c r="K16" s="212" t="s">
        <v>232</v>
      </c>
      <c r="L16" s="213"/>
      <c r="M16" s="214"/>
      <c r="N16" s="215"/>
      <c r="P16" s="453">
        <v>40471</v>
      </c>
      <c r="Q16" s="440" t="s">
        <v>680</v>
      </c>
      <c r="R16" s="440" t="s">
        <v>631</v>
      </c>
      <c r="S16" s="441">
        <v>4200</v>
      </c>
      <c r="T16" s="440" t="s">
        <v>51</v>
      </c>
      <c r="U16" s="441">
        <v>130</v>
      </c>
      <c r="V16" s="440">
        <v>1845</v>
      </c>
      <c r="W16" s="442" t="s">
        <v>87</v>
      </c>
      <c r="X16" s="443">
        <v>40492</v>
      </c>
      <c r="Y16" s="454">
        <v>40557</v>
      </c>
      <c r="AAA16" s="61" t="s">
        <v>627</v>
      </c>
    </row>
    <row r="17" spans="2:703" ht="26.45" customHeight="1" x14ac:dyDescent="0.3">
      <c r="B17" s="174" t="s">
        <v>241</v>
      </c>
      <c r="C17" s="171" t="s">
        <v>134</v>
      </c>
      <c r="D17" s="174" t="s">
        <v>244</v>
      </c>
      <c r="E17" s="171" t="s">
        <v>243</v>
      </c>
      <c r="F17" s="210" t="s">
        <v>206</v>
      </c>
      <c r="G17" s="211"/>
      <c r="H17" s="211"/>
      <c r="I17" s="211"/>
      <c r="J17" s="173"/>
      <c r="K17" s="212" t="s">
        <v>245</v>
      </c>
      <c r="L17" s="213"/>
      <c r="M17" s="214"/>
      <c r="N17" s="215"/>
      <c r="P17" s="422">
        <v>40406</v>
      </c>
      <c r="Q17" s="412" t="s">
        <v>680</v>
      </c>
      <c r="R17" s="412" t="s">
        <v>681</v>
      </c>
      <c r="S17" s="413" t="s">
        <v>682</v>
      </c>
      <c r="T17" s="412" t="s">
        <v>51</v>
      </c>
      <c r="U17" s="413">
        <v>290</v>
      </c>
      <c r="V17" s="412">
        <v>1846</v>
      </c>
      <c r="W17" s="412"/>
      <c r="X17" s="411">
        <v>40492</v>
      </c>
      <c r="Y17" s="423"/>
      <c r="AAA17" s="61" t="s">
        <v>627</v>
      </c>
    </row>
    <row r="18" spans="2:703" ht="26.45" customHeight="1" x14ac:dyDescent="0.3">
      <c r="B18" s="174" t="s">
        <v>241</v>
      </c>
      <c r="C18" s="171" t="s">
        <v>134</v>
      </c>
      <c r="D18" s="174" t="s">
        <v>246</v>
      </c>
      <c r="E18" s="171" t="s">
        <v>247</v>
      </c>
      <c r="F18" s="210" t="s">
        <v>206</v>
      </c>
      <c r="G18" s="211"/>
      <c r="H18" s="211"/>
      <c r="I18" s="211"/>
      <c r="J18" s="173"/>
      <c r="K18" s="212" t="s">
        <v>229</v>
      </c>
      <c r="L18" s="213"/>
      <c r="M18" s="214"/>
      <c r="N18" s="215"/>
      <c r="P18" s="422">
        <v>40406</v>
      </c>
      <c r="Q18" s="412" t="s">
        <v>680</v>
      </c>
      <c r="R18" s="412" t="s">
        <v>683</v>
      </c>
      <c r="S18" s="413" t="s">
        <v>682</v>
      </c>
      <c r="T18" s="412" t="s">
        <v>51</v>
      </c>
      <c r="U18" s="413">
        <v>162.85</v>
      </c>
      <c r="V18" s="412">
        <v>1847</v>
      </c>
      <c r="W18" s="412"/>
      <c r="X18" s="411">
        <v>40492</v>
      </c>
      <c r="Y18" s="423"/>
      <c r="AAA18" s="61" t="s">
        <v>627</v>
      </c>
    </row>
    <row r="19" spans="2:703" ht="26.45" customHeight="1" x14ac:dyDescent="0.3">
      <c r="B19" s="174" t="s">
        <v>241</v>
      </c>
      <c r="C19" s="171" t="s">
        <v>134</v>
      </c>
      <c r="D19" s="174" t="s">
        <v>248</v>
      </c>
      <c r="E19" s="171" t="s">
        <v>249</v>
      </c>
      <c r="F19" s="210" t="s">
        <v>250</v>
      </c>
      <c r="G19" s="211"/>
      <c r="H19" s="211"/>
      <c r="I19" s="211"/>
      <c r="J19" s="173"/>
      <c r="K19" s="212" t="s">
        <v>229</v>
      </c>
      <c r="L19" s="213"/>
      <c r="M19" s="214"/>
      <c r="N19" s="215"/>
      <c r="P19" s="424">
        <v>40406</v>
      </c>
      <c r="Q19" s="412" t="s">
        <v>680</v>
      </c>
      <c r="R19" s="415" t="s">
        <v>684</v>
      </c>
      <c r="S19" s="416" t="s">
        <v>682</v>
      </c>
      <c r="T19" s="415" t="s">
        <v>51</v>
      </c>
      <c r="U19" s="416">
        <v>95</v>
      </c>
      <c r="V19" s="417">
        <v>1851</v>
      </c>
      <c r="W19" s="417"/>
      <c r="X19" s="414">
        <v>40504</v>
      </c>
      <c r="Y19" s="425"/>
      <c r="AAA19" s="61" t="s">
        <v>627</v>
      </c>
    </row>
    <row r="20" spans="2:703" ht="26.45" customHeight="1" x14ac:dyDescent="0.3">
      <c r="B20" s="174" t="s">
        <v>241</v>
      </c>
      <c r="C20" s="171" t="s">
        <v>134</v>
      </c>
      <c r="D20" s="174" t="s">
        <v>251</v>
      </c>
      <c r="E20" s="171" t="s">
        <v>252</v>
      </c>
      <c r="F20" s="210" t="s">
        <v>250</v>
      </c>
      <c r="G20" s="211"/>
      <c r="H20" s="211"/>
      <c r="I20" s="211"/>
      <c r="J20" s="173"/>
      <c r="K20" s="212" t="s">
        <v>253</v>
      </c>
      <c r="L20" s="213"/>
      <c r="M20" s="214"/>
      <c r="N20" s="215"/>
      <c r="P20" s="443">
        <v>40413</v>
      </c>
      <c r="Q20" s="440" t="s">
        <v>680</v>
      </c>
      <c r="R20" s="440" t="s">
        <v>685</v>
      </c>
      <c r="S20" s="440">
        <v>4500</v>
      </c>
      <c r="T20" s="440" t="s">
        <v>51</v>
      </c>
      <c r="U20" s="440">
        <v>225</v>
      </c>
      <c r="V20" s="440">
        <v>1869</v>
      </c>
      <c r="W20" s="442" t="s">
        <v>90</v>
      </c>
      <c r="X20" s="443">
        <v>40612</v>
      </c>
      <c r="Y20" s="443">
        <v>40672</v>
      </c>
      <c r="AAA20" s="61" t="s">
        <v>627</v>
      </c>
    </row>
    <row r="21" spans="2:703" ht="26.45" customHeight="1" x14ac:dyDescent="0.3">
      <c r="B21" s="174" t="s">
        <v>241</v>
      </c>
      <c r="C21" s="171" t="s">
        <v>134</v>
      </c>
      <c r="D21" s="174" t="s">
        <v>254</v>
      </c>
      <c r="E21" s="171" t="s">
        <v>255</v>
      </c>
      <c r="F21" s="210" t="s">
        <v>250</v>
      </c>
      <c r="G21" s="211"/>
      <c r="H21" s="211"/>
      <c r="I21" s="211"/>
      <c r="J21" s="173"/>
      <c r="K21" s="212" t="s">
        <v>245</v>
      </c>
      <c r="L21" s="213"/>
      <c r="M21" s="214"/>
      <c r="N21" s="215"/>
      <c r="P21" s="443">
        <v>40623</v>
      </c>
      <c r="Q21" s="440" t="s">
        <v>680</v>
      </c>
      <c r="R21" s="440" t="s">
        <v>125</v>
      </c>
      <c r="S21" s="441">
        <v>46000</v>
      </c>
      <c r="T21" s="440" t="s">
        <v>51</v>
      </c>
      <c r="U21" s="441">
        <v>1400</v>
      </c>
      <c r="V21" s="455">
        <v>1874</v>
      </c>
      <c r="W21" s="442" t="s">
        <v>90</v>
      </c>
      <c r="X21" s="443">
        <v>40660</v>
      </c>
      <c r="Y21" s="443">
        <v>40672</v>
      </c>
      <c r="AAA21" s="61" t="s">
        <v>627</v>
      </c>
    </row>
    <row r="22" spans="2:703" ht="26.45" customHeight="1" x14ac:dyDescent="0.3">
      <c r="B22" s="72" t="s">
        <v>256</v>
      </c>
      <c r="C22" s="165" t="s">
        <v>134</v>
      </c>
      <c r="D22" s="72" t="s">
        <v>257</v>
      </c>
      <c r="E22" s="165" t="s">
        <v>258</v>
      </c>
      <c r="F22" s="204" t="s">
        <v>259</v>
      </c>
      <c r="G22" s="205"/>
      <c r="H22" s="205"/>
      <c r="I22" s="205"/>
      <c r="J22" s="166"/>
      <c r="K22" s="206" t="s">
        <v>260</v>
      </c>
      <c r="L22" s="207"/>
      <c r="M22" s="208"/>
      <c r="N22" s="209"/>
      <c r="P22" s="443">
        <v>40515</v>
      </c>
      <c r="Q22" s="440" t="s">
        <v>680</v>
      </c>
      <c r="R22" s="440" t="s">
        <v>686</v>
      </c>
      <c r="S22" s="441">
        <v>4500</v>
      </c>
      <c r="T22" s="440" t="s">
        <v>51</v>
      </c>
      <c r="U22" s="441">
        <v>225</v>
      </c>
      <c r="V22" s="455">
        <v>1875</v>
      </c>
      <c r="W22" s="442" t="s">
        <v>90</v>
      </c>
      <c r="X22" s="443">
        <v>40660</v>
      </c>
      <c r="Y22" s="443">
        <v>40672</v>
      </c>
    </row>
    <row r="23" spans="2:703" ht="26.45" customHeight="1" x14ac:dyDescent="0.3">
      <c r="B23" s="174" t="s">
        <v>261</v>
      </c>
      <c r="C23" s="171" t="s">
        <v>134</v>
      </c>
      <c r="D23" s="174" t="s">
        <v>262</v>
      </c>
      <c r="E23" s="171" t="s">
        <v>263</v>
      </c>
      <c r="F23" s="210" t="s">
        <v>264</v>
      </c>
      <c r="G23" s="211"/>
      <c r="H23" s="211"/>
      <c r="I23" s="211"/>
      <c r="J23" s="173"/>
      <c r="K23" s="212" t="s">
        <v>265</v>
      </c>
      <c r="L23" s="213"/>
      <c r="M23" s="214"/>
      <c r="N23" s="215"/>
      <c r="P23" s="453">
        <v>40610</v>
      </c>
      <c r="Q23" s="440" t="s">
        <v>680</v>
      </c>
      <c r="R23" s="440" t="s">
        <v>687</v>
      </c>
      <c r="S23" s="441">
        <v>27500</v>
      </c>
      <c r="T23" s="440" t="s">
        <v>51</v>
      </c>
      <c r="U23" s="441">
        <v>830</v>
      </c>
      <c r="V23" s="455">
        <v>1886</v>
      </c>
      <c r="W23" s="442" t="s">
        <v>87</v>
      </c>
      <c r="X23" s="443">
        <v>40660</v>
      </c>
      <c r="Y23" s="454">
        <v>40718</v>
      </c>
      <c r="AAA23" s="61" t="s">
        <v>627</v>
      </c>
    </row>
    <row r="24" spans="2:703" ht="26.45" customHeight="1" x14ac:dyDescent="0.3">
      <c r="B24" s="174" t="s">
        <v>261</v>
      </c>
      <c r="C24" s="171" t="s">
        <v>134</v>
      </c>
      <c r="D24" s="174" t="s">
        <v>266</v>
      </c>
      <c r="E24" s="171" t="s">
        <v>267</v>
      </c>
      <c r="F24" s="210" t="s">
        <v>206</v>
      </c>
      <c r="G24" s="211"/>
      <c r="H24" s="211"/>
      <c r="I24" s="211"/>
      <c r="J24" s="173"/>
      <c r="K24" s="212" t="s">
        <v>268</v>
      </c>
      <c r="L24" s="213"/>
      <c r="M24" s="214"/>
      <c r="N24" s="215"/>
      <c r="P24" s="443">
        <v>40693</v>
      </c>
      <c r="Q24" s="440" t="s">
        <v>680</v>
      </c>
      <c r="R24" s="440" t="s">
        <v>688</v>
      </c>
      <c r="S24" s="441">
        <v>4500</v>
      </c>
      <c r="T24" s="440" t="s">
        <v>51</v>
      </c>
      <c r="U24" s="441">
        <v>225</v>
      </c>
      <c r="V24" s="455">
        <v>1888</v>
      </c>
      <c r="W24" s="442" t="s">
        <v>90</v>
      </c>
      <c r="X24" s="443">
        <v>40700</v>
      </c>
      <c r="Y24" s="443">
        <v>40718</v>
      </c>
      <c r="AAA24" s="61" t="s">
        <v>627</v>
      </c>
    </row>
    <row r="25" spans="2:703" ht="26.45" customHeight="1" x14ac:dyDescent="0.3">
      <c r="B25" s="174" t="s">
        <v>261</v>
      </c>
      <c r="C25" s="171" t="s">
        <v>134</v>
      </c>
      <c r="D25" s="174" t="s">
        <v>269</v>
      </c>
      <c r="E25" s="171" t="s">
        <v>270</v>
      </c>
      <c r="F25" s="210" t="s">
        <v>206</v>
      </c>
      <c r="G25" s="211"/>
      <c r="H25" s="211"/>
      <c r="I25" s="211"/>
      <c r="J25" s="173"/>
      <c r="K25" s="212" t="s">
        <v>271</v>
      </c>
      <c r="L25" s="213"/>
      <c r="M25" s="214"/>
      <c r="N25" s="215"/>
      <c r="P25" s="453">
        <v>40406</v>
      </c>
      <c r="Q25" s="440" t="s">
        <v>680</v>
      </c>
      <c r="R25" s="440" t="s">
        <v>689</v>
      </c>
      <c r="S25" s="441">
        <v>2500</v>
      </c>
      <c r="T25" s="440" t="s">
        <v>51</v>
      </c>
      <c r="U25" s="441">
        <v>125</v>
      </c>
      <c r="V25" s="455">
        <v>1889</v>
      </c>
      <c r="W25" s="442" t="s">
        <v>87</v>
      </c>
      <c r="X25" s="443">
        <v>40721</v>
      </c>
      <c r="Y25" s="454">
        <v>40934</v>
      </c>
      <c r="AAA25" s="61" t="s">
        <v>627</v>
      </c>
    </row>
    <row r="26" spans="2:703" ht="16.350000000000001" customHeight="1" x14ac:dyDescent="0.3">
      <c r="B26" s="70" t="s">
        <v>68</v>
      </c>
      <c r="C26" s="191" t="s">
        <v>68</v>
      </c>
      <c r="D26" s="192"/>
      <c r="E26" s="71" t="s">
        <v>68</v>
      </c>
      <c r="F26" s="193" t="s">
        <v>69</v>
      </c>
      <c r="G26" s="194"/>
      <c r="H26" s="194"/>
      <c r="I26" s="194"/>
      <c r="J26" s="76"/>
      <c r="K26" s="195" t="s">
        <v>272</v>
      </c>
      <c r="L26" s="196"/>
      <c r="M26" s="197"/>
      <c r="N26" s="198"/>
      <c r="P26" s="469">
        <v>40610</v>
      </c>
      <c r="Q26" s="470" t="s">
        <v>680</v>
      </c>
      <c r="R26" s="470" t="s">
        <v>96</v>
      </c>
      <c r="S26" s="471">
        <v>42000</v>
      </c>
      <c r="T26" s="470" t="s">
        <v>51</v>
      </c>
      <c r="U26" s="471">
        <v>1500</v>
      </c>
      <c r="V26" s="475">
        <v>1890</v>
      </c>
      <c r="W26" s="472" t="s">
        <v>87</v>
      </c>
      <c r="X26" s="473">
        <v>40721</v>
      </c>
      <c r="Y26" s="474">
        <v>40934</v>
      </c>
    </row>
    <row r="27" spans="2:703" ht="20.25" x14ac:dyDescent="0.3">
      <c r="P27" s="443">
        <v>40693</v>
      </c>
      <c r="Q27" s="440" t="s">
        <v>680</v>
      </c>
      <c r="R27" s="440" t="s">
        <v>690</v>
      </c>
      <c r="S27" s="441">
        <v>4500</v>
      </c>
      <c r="T27" s="440" t="s">
        <v>51</v>
      </c>
      <c r="U27" s="441">
        <v>225</v>
      </c>
      <c r="V27" s="455">
        <v>1900</v>
      </c>
      <c r="W27" s="442" t="s">
        <v>90</v>
      </c>
      <c r="X27" s="443">
        <v>40721</v>
      </c>
      <c r="Y27" s="443">
        <v>40934</v>
      </c>
    </row>
    <row r="28" spans="2:703" ht="20.25" x14ac:dyDescent="0.3">
      <c r="J28" s="73" t="s">
        <v>70</v>
      </c>
      <c r="K28" s="73"/>
      <c r="L28" s="637" t="str">
        <f>K26</f>
        <v>40'814.90</v>
      </c>
      <c r="M28" s="73"/>
      <c r="P28" s="443">
        <v>40725</v>
      </c>
      <c r="Q28" s="440" t="s">
        <v>680</v>
      </c>
      <c r="R28" s="440" t="s">
        <v>691</v>
      </c>
      <c r="S28" s="441">
        <v>4500</v>
      </c>
      <c r="T28" s="440" t="s">
        <v>51</v>
      </c>
      <c r="U28" s="441">
        <v>225</v>
      </c>
      <c r="V28" s="455">
        <v>1906</v>
      </c>
      <c r="W28" s="442" t="s">
        <v>90</v>
      </c>
      <c r="X28" s="443">
        <v>40729</v>
      </c>
      <c r="Y28" s="443">
        <v>40934</v>
      </c>
    </row>
    <row r="29" spans="2:703" ht="20.25" x14ac:dyDescent="0.3">
      <c r="J29" s="73"/>
      <c r="K29" s="73"/>
      <c r="L29" s="73"/>
      <c r="M29" s="73"/>
      <c r="P29" s="453">
        <v>40610</v>
      </c>
      <c r="Q29" s="440" t="s">
        <v>680</v>
      </c>
      <c r="R29" s="440" t="s">
        <v>646</v>
      </c>
      <c r="S29" s="441">
        <v>6500</v>
      </c>
      <c r="T29" s="440" t="s">
        <v>51</v>
      </c>
      <c r="U29" s="441">
        <v>250</v>
      </c>
      <c r="V29" s="455">
        <v>1917</v>
      </c>
      <c r="W29" s="442" t="s">
        <v>87</v>
      </c>
      <c r="X29" s="443">
        <v>40847</v>
      </c>
      <c r="Y29" s="443">
        <v>40934</v>
      </c>
    </row>
    <row r="30" spans="2:703" ht="20.25" x14ac:dyDescent="0.3">
      <c r="J30" s="75" t="s">
        <v>71</v>
      </c>
      <c r="K30" s="75"/>
      <c r="L30" s="636">
        <f>K11+K12+K13+K14+K15+K16+K17+K18+K19+K20+K21+K23+K24+K25</f>
        <v>39156.5</v>
      </c>
      <c r="M30" s="636"/>
      <c r="P30" s="453">
        <v>40840</v>
      </c>
      <c r="Q30" s="440" t="s">
        <v>680</v>
      </c>
      <c r="R30" s="440" t="s">
        <v>666</v>
      </c>
      <c r="S30" s="441">
        <v>4070</v>
      </c>
      <c r="T30" s="440" t="s">
        <v>51</v>
      </c>
      <c r="U30" s="441">
        <v>130</v>
      </c>
      <c r="V30" s="455">
        <v>1918</v>
      </c>
      <c r="W30" s="442" t="s">
        <v>87</v>
      </c>
      <c r="X30" s="443">
        <v>40847</v>
      </c>
      <c r="Y30" s="443">
        <v>40934</v>
      </c>
    </row>
    <row r="31" spans="2:703" ht="20.25" x14ac:dyDescent="0.3">
      <c r="J31" s="73"/>
      <c r="K31" s="73"/>
      <c r="L31" s="73"/>
      <c r="M31" s="73"/>
      <c r="P31" s="469">
        <v>40883</v>
      </c>
      <c r="Q31" s="470" t="s">
        <v>680</v>
      </c>
      <c r="R31" s="470" t="s">
        <v>692</v>
      </c>
      <c r="S31" s="471">
        <v>6650</v>
      </c>
      <c r="T31" s="470" t="s">
        <v>51</v>
      </c>
      <c r="U31" s="471">
        <v>350</v>
      </c>
      <c r="V31" s="475">
        <v>1940</v>
      </c>
      <c r="W31" s="472" t="s">
        <v>87</v>
      </c>
      <c r="X31" s="473">
        <v>40890</v>
      </c>
      <c r="Y31" s="474">
        <v>40934</v>
      </c>
    </row>
    <row r="32" spans="2:703" ht="21" thickBot="1" x14ac:dyDescent="0.35">
      <c r="J32" s="74" t="s">
        <v>72</v>
      </c>
      <c r="K32" s="74"/>
      <c r="L32" s="639">
        <f>L28-L30</f>
        <v>1658.4000000000015</v>
      </c>
      <c r="M32" s="639"/>
      <c r="P32" s="453"/>
      <c r="Q32" s="440" t="s">
        <v>680</v>
      </c>
      <c r="R32" s="440" t="s">
        <v>95</v>
      </c>
      <c r="S32" s="441"/>
      <c r="T32" s="440" t="s">
        <v>51</v>
      </c>
      <c r="U32" s="441">
        <v>375</v>
      </c>
      <c r="V32" s="440">
        <v>1949</v>
      </c>
      <c r="W32" s="442" t="s">
        <v>84</v>
      </c>
      <c r="X32" s="443">
        <v>40926</v>
      </c>
      <c r="Y32" s="454">
        <v>40934</v>
      </c>
    </row>
    <row r="33" spans="16:25" ht="21" thickTop="1" x14ac:dyDescent="0.3">
      <c r="P33" s="453">
        <v>40260</v>
      </c>
      <c r="Q33" s="440" t="s">
        <v>680</v>
      </c>
      <c r="R33" s="440" t="s">
        <v>692</v>
      </c>
      <c r="S33" s="441">
        <v>202000</v>
      </c>
      <c r="T33" s="440" t="s">
        <v>51</v>
      </c>
      <c r="U33" s="441">
        <v>6000</v>
      </c>
      <c r="V33" s="440">
        <v>1950</v>
      </c>
      <c r="W33" s="442" t="s">
        <v>87</v>
      </c>
      <c r="X33" s="443">
        <v>40926</v>
      </c>
      <c r="Y33" s="454">
        <v>40934</v>
      </c>
    </row>
    <row r="34" spans="16:25" ht="20.25" x14ac:dyDescent="0.3">
      <c r="P34" s="453">
        <v>40784</v>
      </c>
      <c r="Q34" s="440" t="s">
        <v>680</v>
      </c>
      <c r="R34" s="440" t="s">
        <v>92</v>
      </c>
      <c r="S34" s="441">
        <v>4200</v>
      </c>
      <c r="T34" s="440" t="s">
        <v>51</v>
      </c>
      <c r="U34" s="441">
        <v>125</v>
      </c>
      <c r="V34" s="440">
        <v>1951</v>
      </c>
      <c r="W34" s="442" t="s">
        <v>84</v>
      </c>
      <c r="X34" s="443">
        <v>40926</v>
      </c>
      <c r="Y34" s="454">
        <v>40934</v>
      </c>
    </row>
    <row r="35" spans="16:25" ht="20.25" x14ac:dyDescent="0.3">
      <c r="P35" s="453">
        <v>40784</v>
      </c>
      <c r="Q35" s="440" t="s">
        <v>680</v>
      </c>
      <c r="R35" s="440" t="s">
        <v>91</v>
      </c>
      <c r="S35" s="441">
        <v>4200</v>
      </c>
      <c r="T35" s="440" t="s">
        <v>51</v>
      </c>
      <c r="U35" s="441">
        <v>125</v>
      </c>
      <c r="V35" s="440">
        <v>1952</v>
      </c>
      <c r="W35" s="442" t="s">
        <v>84</v>
      </c>
      <c r="X35" s="443">
        <v>40926</v>
      </c>
      <c r="Y35" s="454">
        <v>40934</v>
      </c>
    </row>
    <row r="36" spans="16:25" ht="20.25" x14ac:dyDescent="0.3">
      <c r="P36" s="453">
        <v>40784</v>
      </c>
      <c r="Q36" s="440" t="s">
        <v>680</v>
      </c>
      <c r="R36" s="440" t="s">
        <v>632</v>
      </c>
      <c r="S36" s="441">
        <v>6500</v>
      </c>
      <c r="T36" s="440" t="s">
        <v>51</v>
      </c>
      <c r="U36" s="441">
        <v>200</v>
      </c>
      <c r="V36" s="440">
        <v>1953</v>
      </c>
      <c r="W36" s="442" t="s">
        <v>84</v>
      </c>
      <c r="X36" s="443">
        <v>40926</v>
      </c>
      <c r="Y36" s="454">
        <v>40934</v>
      </c>
    </row>
    <row r="37" spans="16:25" ht="20.25" x14ac:dyDescent="0.3">
      <c r="P37" s="469">
        <v>40833</v>
      </c>
      <c r="Q37" s="470" t="s">
        <v>680</v>
      </c>
      <c r="R37" s="470" t="s">
        <v>632</v>
      </c>
      <c r="S37" s="471">
        <v>42000</v>
      </c>
      <c r="T37" s="470" t="s">
        <v>51</v>
      </c>
      <c r="U37" s="471">
        <v>1260</v>
      </c>
      <c r="V37" s="470">
        <v>1954</v>
      </c>
      <c r="W37" s="472" t="s">
        <v>84</v>
      </c>
      <c r="X37" s="473">
        <v>40926</v>
      </c>
      <c r="Y37" s="474">
        <v>40934</v>
      </c>
    </row>
    <row r="38" spans="16:25" ht="20.25" x14ac:dyDescent="0.3">
      <c r="P38" s="443">
        <v>1955</v>
      </c>
      <c r="Q38" s="440" t="s">
        <v>680</v>
      </c>
      <c r="R38" s="440" t="s">
        <v>125</v>
      </c>
      <c r="S38" s="441">
        <v>210000</v>
      </c>
      <c r="T38" s="440" t="s">
        <v>51</v>
      </c>
      <c r="U38" s="441">
        <v>6300</v>
      </c>
      <c r="V38" s="440">
        <v>1955</v>
      </c>
      <c r="W38" s="442" t="s">
        <v>90</v>
      </c>
      <c r="X38" s="443">
        <v>40926</v>
      </c>
      <c r="Y38" s="443">
        <v>40934</v>
      </c>
    </row>
    <row r="39" spans="16:25" ht="20.25" x14ac:dyDescent="0.3">
      <c r="P39" s="453">
        <v>40931</v>
      </c>
      <c r="Q39" s="440" t="s">
        <v>680</v>
      </c>
      <c r="R39" s="440" t="s">
        <v>693</v>
      </c>
      <c r="S39" s="441">
        <v>128500</v>
      </c>
      <c r="T39" s="440" t="s">
        <v>51</v>
      </c>
      <c r="U39" s="441">
        <v>4000</v>
      </c>
      <c r="V39" s="440">
        <v>1964</v>
      </c>
      <c r="W39" s="442" t="s">
        <v>87</v>
      </c>
      <c r="X39" s="443">
        <v>40931</v>
      </c>
      <c r="Y39" s="454">
        <v>40934</v>
      </c>
    </row>
    <row r="40" spans="16:25" ht="20.25" x14ac:dyDescent="0.3">
      <c r="P40" s="469">
        <v>40931</v>
      </c>
      <c r="Q40" s="470" t="s">
        <v>680</v>
      </c>
      <c r="R40" s="470" t="s">
        <v>693</v>
      </c>
      <c r="S40" s="471">
        <v>14000</v>
      </c>
      <c r="T40" s="470" t="s">
        <v>51</v>
      </c>
      <c r="U40" s="471">
        <v>400</v>
      </c>
      <c r="V40" s="470">
        <v>1965</v>
      </c>
      <c r="W40" s="472" t="s">
        <v>87</v>
      </c>
      <c r="X40" s="473">
        <v>40931</v>
      </c>
      <c r="Y40" s="474">
        <v>40934</v>
      </c>
    </row>
    <row r="41" spans="16:25" ht="20.25" x14ac:dyDescent="0.3">
      <c r="P41" s="443">
        <v>40931</v>
      </c>
      <c r="Q41" s="440" t="s">
        <v>680</v>
      </c>
      <c r="R41" s="440" t="s">
        <v>89</v>
      </c>
      <c r="S41" s="441">
        <v>16000</v>
      </c>
      <c r="T41" s="440" t="s">
        <v>51</v>
      </c>
      <c r="U41" s="441">
        <v>480</v>
      </c>
      <c r="V41" s="440">
        <v>1966</v>
      </c>
      <c r="W41" s="442" t="s">
        <v>90</v>
      </c>
      <c r="X41" s="443">
        <v>40931</v>
      </c>
      <c r="Y41" s="443">
        <v>40934</v>
      </c>
    </row>
    <row r="42" spans="16:25" ht="20.25" x14ac:dyDescent="0.3">
      <c r="P42" s="443">
        <v>40931</v>
      </c>
      <c r="Q42" s="440" t="s">
        <v>680</v>
      </c>
      <c r="R42" s="440" t="s">
        <v>99</v>
      </c>
      <c r="S42" s="441">
        <v>4900</v>
      </c>
      <c r="T42" s="440" t="s">
        <v>51</v>
      </c>
      <c r="U42" s="441">
        <v>145</v>
      </c>
      <c r="V42" s="440">
        <v>1967</v>
      </c>
      <c r="W42" s="442" t="s">
        <v>90</v>
      </c>
      <c r="X42" s="443">
        <v>40931</v>
      </c>
      <c r="Y42" s="443">
        <v>40934</v>
      </c>
    </row>
    <row r="43" spans="16:25" ht="20.25" x14ac:dyDescent="0.3">
      <c r="P43" s="453">
        <v>40842</v>
      </c>
      <c r="Q43" s="440" t="s">
        <v>680</v>
      </c>
      <c r="R43" s="440" t="s">
        <v>693</v>
      </c>
      <c r="S43" s="441">
        <v>1600</v>
      </c>
      <c r="T43" s="440" t="s">
        <v>51</v>
      </c>
      <c r="U43" s="441">
        <v>50</v>
      </c>
      <c r="V43" s="440">
        <v>1969</v>
      </c>
      <c r="W43" s="442" t="s">
        <v>87</v>
      </c>
      <c r="X43" s="443">
        <v>40959</v>
      </c>
      <c r="Y43" s="454">
        <v>40959</v>
      </c>
    </row>
    <row r="44" spans="16:25" ht="20.25" x14ac:dyDescent="0.3">
      <c r="P44" s="453">
        <v>40842</v>
      </c>
      <c r="Q44" s="440" t="s">
        <v>680</v>
      </c>
      <c r="R44" s="440" t="s">
        <v>692</v>
      </c>
      <c r="S44" s="441"/>
      <c r="T44" s="440" t="s">
        <v>51</v>
      </c>
      <c r="U44" s="441">
        <v>1725</v>
      </c>
      <c r="V44" s="440">
        <v>1970</v>
      </c>
      <c r="W44" s="442" t="s">
        <v>87</v>
      </c>
      <c r="X44" s="443">
        <v>40959</v>
      </c>
      <c r="Y44" s="454">
        <v>40959</v>
      </c>
    </row>
    <row r="45" spans="16:25" ht="20.25" x14ac:dyDescent="0.3">
      <c r="P45" s="481">
        <v>2011</v>
      </c>
      <c r="Q45" s="432" t="s">
        <v>680</v>
      </c>
      <c r="R45" s="436" t="s">
        <v>694</v>
      </c>
      <c r="S45" s="436">
        <v>7700</v>
      </c>
      <c r="T45" s="436" t="s">
        <v>51</v>
      </c>
      <c r="U45" s="436">
        <v>231</v>
      </c>
      <c r="V45" s="481">
        <v>1977</v>
      </c>
      <c r="W45" s="436" t="s">
        <v>84</v>
      </c>
      <c r="X45" s="437">
        <v>41045</v>
      </c>
      <c r="Y45" s="436">
        <v>41228</v>
      </c>
    </row>
    <row r="46" spans="16:25" ht="20.25" x14ac:dyDescent="0.3">
      <c r="P46" s="435">
        <v>41037</v>
      </c>
      <c r="Q46" s="432" t="s">
        <v>680</v>
      </c>
      <c r="R46" s="432" t="s">
        <v>695</v>
      </c>
      <c r="S46" s="436">
        <v>31000</v>
      </c>
      <c r="T46" s="432" t="s">
        <v>51</v>
      </c>
      <c r="U46" s="436">
        <v>930</v>
      </c>
      <c r="V46" s="432">
        <v>1988</v>
      </c>
      <c r="W46" s="433" t="s">
        <v>84</v>
      </c>
      <c r="X46" s="437">
        <v>41078</v>
      </c>
      <c r="Y46" s="439">
        <v>41228</v>
      </c>
    </row>
    <row r="47" spans="16:25" ht="20.25" x14ac:dyDescent="0.3">
      <c r="P47" s="435">
        <v>41037</v>
      </c>
      <c r="Q47" s="432" t="s">
        <v>680</v>
      </c>
      <c r="R47" s="432" t="s">
        <v>695</v>
      </c>
      <c r="S47" s="436">
        <v>7900</v>
      </c>
      <c r="T47" s="432" t="s">
        <v>51</v>
      </c>
      <c r="U47" s="436">
        <v>237</v>
      </c>
      <c r="V47" s="432">
        <v>1989</v>
      </c>
      <c r="W47" s="433" t="s">
        <v>84</v>
      </c>
      <c r="X47" s="437">
        <v>41078</v>
      </c>
      <c r="Y47" s="439">
        <v>41228</v>
      </c>
    </row>
    <row r="48" spans="16:25" ht="20.25" x14ac:dyDescent="0.3">
      <c r="P48" s="435">
        <v>41034</v>
      </c>
      <c r="Q48" s="432" t="s">
        <v>680</v>
      </c>
      <c r="R48" s="432" t="s">
        <v>676</v>
      </c>
      <c r="S48" s="436">
        <v>5000</v>
      </c>
      <c r="T48" s="432" t="s">
        <v>51</v>
      </c>
      <c r="U48" s="436">
        <v>150</v>
      </c>
      <c r="V48" s="432">
        <v>1990</v>
      </c>
      <c r="W48" s="433" t="s">
        <v>84</v>
      </c>
      <c r="X48" s="437">
        <v>41078</v>
      </c>
      <c r="Y48" s="439">
        <v>41228</v>
      </c>
    </row>
    <row r="49" spans="16:25" ht="20.25" x14ac:dyDescent="0.3">
      <c r="P49" s="463">
        <v>41031</v>
      </c>
      <c r="Q49" s="464" t="s">
        <v>680</v>
      </c>
      <c r="R49" s="464" t="s">
        <v>676</v>
      </c>
      <c r="S49" s="465">
        <v>5200</v>
      </c>
      <c r="T49" s="464" t="s">
        <v>51</v>
      </c>
      <c r="U49" s="465">
        <v>156</v>
      </c>
      <c r="V49" s="464">
        <v>1991</v>
      </c>
      <c r="W49" s="466" t="s">
        <v>84</v>
      </c>
      <c r="X49" s="467">
        <v>41078</v>
      </c>
      <c r="Y49" s="468">
        <v>41228</v>
      </c>
    </row>
    <row r="50" spans="16:25" ht="20.25" x14ac:dyDescent="0.3">
      <c r="P50" s="435">
        <v>41138</v>
      </c>
      <c r="Q50" s="432" t="s">
        <v>680</v>
      </c>
      <c r="R50" s="432" t="s">
        <v>696</v>
      </c>
      <c r="S50" s="436">
        <v>6500</v>
      </c>
      <c r="T50" s="432" t="s">
        <v>51</v>
      </c>
      <c r="U50" s="436">
        <v>200</v>
      </c>
      <c r="V50" s="432">
        <v>2005</v>
      </c>
      <c r="W50" s="433" t="s">
        <v>84</v>
      </c>
      <c r="X50" s="437">
        <v>41138</v>
      </c>
      <c r="Y50" s="439">
        <v>41228</v>
      </c>
    </row>
    <row r="51" spans="16:25" ht="20.25" x14ac:dyDescent="0.3">
      <c r="P51" s="435">
        <v>41138</v>
      </c>
      <c r="Q51" s="432" t="s">
        <v>680</v>
      </c>
      <c r="R51" s="432" t="s">
        <v>696</v>
      </c>
      <c r="S51" s="436">
        <v>42000</v>
      </c>
      <c r="T51" s="432" t="s">
        <v>51</v>
      </c>
      <c r="U51" s="436">
        <v>1260</v>
      </c>
      <c r="V51" s="432">
        <v>2006</v>
      </c>
      <c r="W51" s="433" t="s">
        <v>84</v>
      </c>
      <c r="X51" s="437">
        <v>41138</v>
      </c>
      <c r="Y51" s="439">
        <v>41228</v>
      </c>
    </row>
    <row r="52" spans="16:25" ht="20.25" x14ac:dyDescent="0.3">
      <c r="P52" s="435">
        <v>41142</v>
      </c>
      <c r="Q52" s="432" t="s">
        <v>680</v>
      </c>
      <c r="R52" s="432" t="s">
        <v>697</v>
      </c>
      <c r="S52" s="436">
        <v>6500</v>
      </c>
      <c r="T52" s="432" t="s">
        <v>51</v>
      </c>
      <c r="U52" s="436">
        <v>200</v>
      </c>
      <c r="V52" s="432">
        <v>2011</v>
      </c>
      <c r="W52" s="433" t="s">
        <v>84</v>
      </c>
      <c r="X52" s="437">
        <v>41157</v>
      </c>
      <c r="Y52" s="439">
        <v>41228</v>
      </c>
    </row>
    <row r="53" spans="16:25" ht="20.25" x14ac:dyDescent="0.3">
      <c r="P53" s="435">
        <v>41142</v>
      </c>
      <c r="Q53" s="432" t="s">
        <v>680</v>
      </c>
      <c r="R53" s="432" t="s">
        <v>697</v>
      </c>
      <c r="S53" s="436">
        <v>42000</v>
      </c>
      <c r="T53" s="432" t="s">
        <v>51</v>
      </c>
      <c r="U53" s="436">
        <v>1260</v>
      </c>
      <c r="V53" s="432">
        <v>2012</v>
      </c>
      <c r="W53" s="433" t="s">
        <v>84</v>
      </c>
      <c r="X53" s="437">
        <v>41157</v>
      </c>
      <c r="Y53" s="439">
        <v>41228</v>
      </c>
    </row>
    <row r="54" spans="16:25" ht="20.25" x14ac:dyDescent="0.3">
      <c r="P54" s="435">
        <v>41156</v>
      </c>
      <c r="Q54" s="432" t="s">
        <v>680</v>
      </c>
      <c r="R54" s="432" t="s">
        <v>634</v>
      </c>
      <c r="S54" s="436">
        <v>46000</v>
      </c>
      <c r="T54" s="432" t="s">
        <v>51</v>
      </c>
      <c r="U54" s="436">
        <v>1400</v>
      </c>
      <c r="V54" s="432">
        <v>2014</v>
      </c>
      <c r="W54" s="433" t="s">
        <v>84</v>
      </c>
      <c r="X54" s="437">
        <v>41178</v>
      </c>
      <c r="Y54" s="439">
        <v>41228</v>
      </c>
    </row>
    <row r="55" spans="16:25" ht="20.25" x14ac:dyDescent="0.3">
      <c r="P55" s="463" t="s">
        <v>698</v>
      </c>
      <c r="Q55" s="464" t="s">
        <v>680</v>
      </c>
      <c r="R55" s="464" t="s">
        <v>699</v>
      </c>
      <c r="S55" s="465"/>
      <c r="T55" s="464" t="s">
        <v>51</v>
      </c>
      <c r="U55" s="465">
        <v>200</v>
      </c>
      <c r="V55" s="464">
        <v>2015</v>
      </c>
      <c r="W55" s="466" t="s">
        <v>87</v>
      </c>
      <c r="X55" s="467">
        <v>41178</v>
      </c>
      <c r="Y55" s="468">
        <v>41228</v>
      </c>
    </row>
    <row r="56" spans="16:25" ht="20.25" x14ac:dyDescent="0.3">
      <c r="P56" s="435">
        <v>41170</v>
      </c>
      <c r="Q56" s="432" t="s">
        <v>680</v>
      </c>
      <c r="R56" s="432" t="s">
        <v>648</v>
      </c>
      <c r="S56" s="436">
        <v>23500</v>
      </c>
      <c r="T56" s="432" t="s">
        <v>51</v>
      </c>
      <c r="U56" s="436">
        <v>700</v>
      </c>
      <c r="V56" s="432">
        <v>2024</v>
      </c>
      <c r="W56" s="433" t="s">
        <v>84</v>
      </c>
      <c r="X56" s="437">
        <v>41201</v>
      </c>
      <c r="Y56" s="439">
        <v>41234</v>
      </c>
    </row>
    <row r="57" spans="16:25" ht="20.25" x14ac:dyDescent="0.3">
      <c r="P57" s="463">
        <v>41170</v>
      </c>
      <c r="Q57" s="464" t="s">
        <v>680</v>
      </c>
      <c r="R57" s="464" t="s">
        <v>649</v>
      </c>
      <c r="S57" s="465">
        <v>23500</v>
      </c>
      <c r="T57" s="464" t="s">
        <v>51</v>
      </c>
      <c r="U57" s="465">
        <v>700</v>
      </c>
      <c r="V57" s="464">
        <v>2025</v>
      </c>
      <c r="W57" s="466" t="s">
        <v>84</v>
      </c>
      <c r="X57" s="467">
        <v>41201</v>
      </c>
      <c r="Y57" s="468">
        <v>41234</v>
      </c>
    </row>
    <row r="58" spans="16:25" ht="20.25" x14ac:dyDescent="0.3">
      <c r="P58" s="437">
        <v>41213</v>
      </c>
      <c r="Q58" s="432" t="s">
        <v>680</v>
      </c>
      <c r="R58" s="432" t="s">
        <v>125</v>
      </c>
      <c r="S58" s="436">
        <v>3000</v>
      </c>
      <c r="T58" s="432" t="s">
        <v>51</v>
      </c>
      <c r="U58" s="436">
        <v>100</v>
      </c>
      <c r="V58" s="432">
        <v>2030</v>
      </c>
      <c r="W58" s="433" t="s">
        <v>90</v>
      </c>
      <c r="X58" s="437">
        <v>41241</v>
      </c>
      <c r="Y58" s="437">
        <v>41261</v>
      </c>
    </row>
    <row r="59" spans="16:25" ht="20.25" x14ac:dyDescent="0.3">
      <c r="P59" s="463">
        <v>41190</v>
      </c>
      <c r="Q59" s="432" t="s">
        <v>680</v>
      </c>
      <c r="R59" s="464" t="s">
        <v>648</v>
      </c>
      <c r="S59" s="465">
        <v>4200</v>
      </c>
      <c r="T59" s="432" t="s">
        <v>51</v>
      </c>
      <c r="U59" s="465">
        <v>125</v>
      </c>
      <c r="V59" s="464">
        <v>2031</v>
      </c>
      <c r="W59" s="433" t="s">
        <v>84</v>
      </c>
      <c r="X59" s="467">
        <v>41241</v>
      </c>
      <c r="Y59" s="468">
        <v>41261</v>
      </c>
    </row>
    <row r="60" spans="16:25" ht="20.25" x14ac:dyDescent="0.3">
      <c r="P60" s="463">
        <v>41190</v>
      </c>
      <c r="Q60" s="432" t="s">
        <v>680</v>
      </c>
      <c r="R60" s="464" t="s">
        <v>649</v>
      </c>
      <c r="S60" s="465">
        <v>4200</v>
      </c>
      <c r="T60" s="432" t="s">
        <v>51</v>
      </c>
      <c r="U60" s="465">
        <v>125</v>
      </c>
      <c r="V60" s="464">
        <v>2032</v>
      </c>
      <c r="W60" s="433" t="s">
        <v>84</v>
      </c>
      <c r="X60" s="467">
        <v>41241</v>
      </c>
      <c r="Y60" s="468">
        <v>41261</v>
      </c>
    </row>
    <row r="61" spans="16:25" ht="20.25" x14ac:dyDescent="0.3">
      <c r="P61" s="437">
        <v>41263</v>
      </c>
      <c r="Q61" s="432" t="s">
        <v>680</v>
      </c>
      <c r="R61" s="432" t="s">
        <v>700</v>
      </c>
      <c r="S61" s="436">
        <v>4500</v>
      </c>
      <c r="T61" s="432" t="s">
        <v>51</v>
      </c>
      <c r="U61" s="436">
        <v>225</v>
      </c>
      <c r="V61" s="432">
        <v>2036</v>
      </c>
      <c r="W61" s="433" t="s">
        <v>90</v>
      </c>
      <c r="X61" s="437">
        <v>41299</v>
      </c>
      <c r="Y61" s="437">
        <v>41563</v>
      </c>
    </row>
    <row r="62" spans="16:25" ht="20.25" x14ac:dyDescent="0.3">
      <c r="P62" s="437">
        <v>41372</v>
      </c>
      <c r="Q62" s="448" t="s">
        <v>680</v>
      </c>
      <c r="R62" s="432" t="s">
        <v>677</v>
      </c>
      <c r="S62" s="449">
        <v>4500</v>
      </c>
      <c r="T62" s="432" t="s">
        <v>51</v>
      </c>
      <c r="U62" s="450">
        <v>225</v>
      </c>
      <c r="V62" s="432">
        <v>2058</v>
      </c>
      <c r="W62" s="451" t="s">
        <v>90</v>
      </c>
      <c r="X62" s="437">
        <v>41388</v>
      </c>
      <c r="Y62" s="452">
        <v>41563</v>
      </c>
    </row>
    <row r="63" spans="16:25" ht="20.25" x14ac:dyDescent="0.3">
      <c r="P63" s="437">
        <v>41325</v>
      </c>
      <c r="Q63" s="448" t="s">
        <v>680</v>
      </c>
      <c r="R63" s="432" t="s">
        <v>635</v>
      </c>
      <c r="S63" s="449">
        <v>136000</v>
      </c>
      <c r="T63" s="432" t="s">
        <v>51</v>
      </c>
      <c r="U63" s="450">
        <v>4000</v>
      </c>
      <c r="V63" s="432">
        <v>2059</v>
      </c>
      <c r="W63" s="451" t="s">
        <v>87</v>
      </c>
      <c r="X63" s="437">
        <v>41418</v>
      </c>
      <c r="Y63" s="452">
        <v>41563</v>
      </c>
    </row>
    <row r="64" spans="16:25" ht="20.25" x14ac:dyDescent="0.3">
      <c r="P64" s="467">
        <v>41325</v>
      </c>
      <c r="Q64" s="476" t="s">
        <v>680</v>
      </c>
      <c r="R64" s="464" t="s">
        <v>635</v>
      </c>
      <c r="S64" s="477">
        <v>48000</v>
      </c>
      <c r="T64" s="464" t="s">
        <v>51</v>
      </c>
      <c r="U64" s="478">
        <v>1500</v>
      </c>
      <c r="V64" s="464">
        <v>2060</v>
      </c>
      <c r="W64" s="479" t="s">
        <v>87</v>
      </c>
      <c r="X64" s="467">
        <v>41418</v>
      </c>
      <c r="Y64" s="480">
        <v>41563</v>
      </c>
    </row>
    <row r="65" spans="16:25" ht="20.25" x14ac:dyDescent="0.3">
      <c r="P65" s="437">
        <v>41407</v>
      </c>
      <c r="Q65" s="432" t="s">
        <v>680</v>
      </c>
      <c r="R65" s="432" t="s">
        <v>648</v>
      </c>
      <c r="S65" s="436">
        <v>3200</v>
      </c>
      <c r="T65" s="432" t="s">
        <v>51</v>
      </c>
      <c r="U65" s="436">
        <v>100</v>
      </c>
      <c r="V65" s="432">
        <v>2061</v>
      </c>
      <c r="W65" s="433" t="s">
        <v>84</v>
      </c>
      <c r="X65" s="437">
        <v>41422</v>
      </c>
      <c r="Y65" s="437">
        <v>41563</v>
      </c>
    </row>
    <row r="66" spans="16:25" ht="20.25" x14ac:dyDescent="0.3">
      <c r="P66" s="457">
        <v>41383</v>
      </c>
      <c r="Q66" s="458" t="s">
        <v>680</v>
      </c>
      <c r="R66" s="456" t="s">
        <v>701</v>
      </c>
      <c r="S66" s="459">
        <v>10200</v>
      </c>
      <c r="T66" s="456" t="s">
        <v>51</v>
      </c>
      <c r="U66" s="460">
        <v>300</v>
      </c>
      <c r="V66" s="456">
        <v>2063</v>
      </c>
      <c r="W66" s="461" t="s">
        <v>87</v>
      </c>
      <c r="X66" s="457">
        <v>41425</v>
      </c>
      <c r="Y66" s="462" t="s">
        <v>702</v>
      </c>
    </row>
    <row r="67" spans="16:25" ht="20.25" x14ac:dyDescent="0.3">
      <c r="P67" s="437">
        <v>41386</v>
      </c>
      <c r="Q67" s="448" t="s">
        <v>680</v>
      </c>
      <c r="R67" s="432" t="s">
        <v>703</v>
      </c>
      <c r="S67" s="449">
        <v>48000</v>
      </c>
      <c r="T67" s="432" t="s">
        <v>51</v>
      </c>
      <c r="U67" s="450">
        <v>1500</v>
      </c>
      <c r="V67" s="432">
        <v>2064</v>
      </c>
      <c r="W67" s="451" t="s">
        <v>84</v>
      </c>
      <c r="X67" s="437">
        <v>41435</v>
      </c>
      <c r="Y67" s="452">
        <v>41563</v>
      </c>
    </row>
    <row r="68" spans="16:25" ht="20.25" x14ac:dyDescent="0.3">
      <c r="P68" s="437">
        <v>41494</v>
      </c>
      <c r="Q68" s="448" t="s">
        <v>680</v>
      </c>
      <c r="R68" s="432" t="s">
        <v>703</v>
      </c>
      <c r="S68" s="449">
        <v>6500</v>
      </c>
      <c r="T68" s="432" t="s">
        <v>51</v>
      </c>
      <c r="U68" s="450">
        <v>200</v>
      </c>
      <c r="V68" s="432">
        <v>2085</v>
      </c>
      <c r="W68" s="451" t="s">
        <v>84</v>
      </c>
      <c r="X68" s="437">
        <v>41550</v>
      </c>
      <c r="Y68" s="452">
        <v>41563</v>
      </c>
    </row>
    <row r="69" spans="16:25" ht="20.25" x14ac:dyDescent="0.3">
      <c r="P69" s="467">
        <v>41435</v>
      </c>
      <c r="Q69" s="476" t="s">
        <v>680</v>
      </c>
      <c r="R69" s="464" t="s">
        <v>654</v>
      </c>
      <c r="S69" s="477">
        <v>4200</v>
      </c>
      <c r="T69" s="464" t="s">
        <v>51</v>
      </c>
      <c r="U69" s="478">
        <v>125</v>
      </c>
      <c r="V69" s="464">
        <v>2086</v>
      </c>
      <c r="W69" s="479" t="s">
        <v>84</v>
      </c>
      <c r="X69" s="467">
        <v>41550</v>
      </c>
      <c r="Y69" s="480">
        <v>41563</v>
      </c>
    </row>
    <row r="70" spans="16:25" ht="20.25" x14ac:dyDescent="0.3">
      <c r="P70" s="437">
        <v>41435</v>
      </c>
      <c r="Q70" s="432" t="s">
        <v>680</v>
      </c>
      <c r="R70" s="432" t="s">
        <v>653</v>
      </c>
      <c r="S70" s="436">
        <v>4200</v>
      </c>
      <c r="T70" s="432" t="s">
        <v>51</v>
      </c>
      <c r="U70" s="436">
        <v>125</v>
      </c>
      <c r="V70" s="432">
        <v>2087</v>
      </c>
      <c r="W70" s="433" t="s">
        <v>84</v>
      </c>
      <c r="X70" s="437">
        <v>41550</v>
      </c>
      <c r="Y70" s="437">
        <v>41563</v>
      </c>
    </row>
    <row r="71" spans="16:25" ht="20.25" x14ac:dyDescent="0.3">
      <c r="P71" s="437">
        <v>41494</v>
      </c>
      <c r="Q71" s="448" t="s">
        <v>680</v>
      </c>
      <c r="R71" s="432" t="s">
        <v>108</v>
      </c>
      <c r="S71" s="449">
        <v>4200</v>
      </c>
      <c r="T71" s="432" t="s">
        <v>51</v>
      </c>
      <c r="U71" s="450">
        <v>125</v>
      </c>
      <c r="V71" s="432">
        <v>2088</v>
      </c>
      <c r="W71" s="451" t="s">
        <v>84</v>
      </c>
      <c r="X71" s="437">
        <v>41550</v>
      </c>
      <c r="Y71" s="452">
        <v>41563</v>
      </c>
    </row>
    <row r="72" spans="16:25" ht="20.25" x14ac:dyDescent="0.3">
      <c r="P72" s="437">
        <v>41494</v>
      </c>
      <c r="Q72" s="432" t="s">
        <v>680</v>
      </c>
      <c r="R72" s="432" t="s">
        <v>111</v>
      </c>
      <c r="S72" s="449">
        <v>4200</v>
      </c>
      <c r="T72" s="432" t="s">
        <v>51</v>
      </c>
      <c r="U72" s="450">
        <v>125</v>
      </c>
      <c r="V72" s="432">
        <v>2089</v>
      </c>
      <c r="W72" s="451" t="s">
        <v>84</v>
      </c>
      <c r="X72" s="437">
        <v>41550</v>
      </c>
      <c r="Y72" s="452">
        <v>41563</v>
      </c>
    </row>
    <row r="73" spans="16:25" ht="20.25" x14ac:dyDescent="0.3">
      <c r="P73" s="467">
        <v>41494</v>
      </c>
      <c r="Q73" s="464" t="s">
        <v>680</v>
      </c>
      <c r="R73" s="464" t="s">
        <v>652</v>
      </c>
      <c r="S73" s="477">
        <v>4200</v>
      </c>
      <c r="T73" s="464" t="s">
        <v>51</v>
      </c>
      <c r="U73" s="478">
        <v>125</v>
      </c>
      <c r="V73" s="464">
        <v>2090</v>
      </c>
      <c r="W73" s="479" t="s">
        <v>84</v>
      </c>
      <c r="X73" s="467">
        <v>41550</v>
      </c>
      <c r="Y73" s="480">
        <v>41563</v>
      </c>
    </row>
    <row r="74" spans="16:25" ht="20.25" x14ac:dyDescent="0.3">
      <c r="P74" s="438">
        <v>41556</v>
      </c>
      <c r="Q74" s="434" t="s">
        <v>680</v>
      </c>
      <c r="R74" s="431" t="s">
        <v>668</v>
      </c>
      <c r="S74" s="444">
        <v>4900</v>
      </c>
      <c r="T74" s="431" t="s">
        <v>51</v>
      </c>
      <c r="U74" s="445">
        <v>145</v>
      </c>
      <c r="V74" s="431">
        <v>2092</v>
      </c>
      <c r="W74" s="446" t="s">
        <v>107</v>
      </c>
      <c r="X74" s="438">
        <v>41598</v>
      </c>
      <c r="Y74" s="447"/>
    </row>
    <row r="75" spans="16:25" ht="20.25" x14ac:dyDescent="0.3">
      <c r="P75" s="438">
        <v>41568</v>
      </c>
      <c r="Q75" s="431" t="s">
        <v>680</v>
      </c>
      <c r="R75" s="431" t="s">
        <v>108</v>
      </c>
      <c r="S75" s="444">
        <v>27000</v>
      </c>
      <c r="T75" s="431" t="s">
        <v>51</v>
      </c>
      <c r="U75" s="445">
        <v>800</v>
      </c>
      <c r="V75" s="431">
        <v>2100</v>
      </c>
      <c r="W75" s="446" t="s">
        <v>84</v>
      </c>
      <c r="X75" s="438">
        <v>41648</v>
      </c>
      <c r="Y75" s="447"/>
    </row>
    <row r="76" spans="16:25" ht="20.25" x14ac:dyDescent="0.3">
      <c r="P76" s="437">
        <v>41724</v>
      </c>
      <c r="Q76" s="432" t="s">
        <v>680</v>
      </c>
      <c r="R76" s="432" t="s">
        <v>110</v>
      </c>
      <c r="S76" s="436">
        <v>5200</v>
      </c>
      <c r="T76" s="432" t="s">
        <v>51</v>
      </c>
      <c r="U76" s="436">
        <v>200</v>
      </c>
      <c r="V76" s="432">
        <v>2120</v>
      </c>
      <c r="W76" s="433" t="s">
        <v>84</v>
      </c>
      <c r="X76" s="437">
        <v>41744</v>
      </c>
      <c r="Y76" s="437" t="s">
        <v>704</v>
      </c>
    </row>
  </sheetData>
  <mergeCells count="60">
    <mergeCell ref="L30:M30"/>
    <mergeCell ref="L32:M32"/>
    <mergeCell ref="C26:D26"/>
    <mergeCell ref="F26:I26"/>
    <mergeCell ref="K26:L26"/>
    <mergeCell ref="M26:N26"/>
    <mergeCell ref="F24:I24"/>
    <mergeCell ref="K24:L24"/>
    <mergeCell ref="M24:N24"/>
    <mergeCell ref="F25:I25"/>
    <mergeCell ref="K25:L25"/>
    <mergeCell ref="M25:N25"/>
    <mergeCell ref="F22:I22"/>
    <mergeCell ref="K22:L22"/>
    <mergeCell ref="M22:N22"/>
    <mergeCell ref="F23:I23"/>
    <mergeCell ref="K23:L23"/>
    <mergeCell ref="M23:N23"/>
    <mergeCell ref="F20:I20"/>
    <mergeCell ref="K20:L20"/>
    <mergeCell ref="M20:N20"/>
    <mergeCell ref="F21:I21"/>
    <mergeCell ref="K21:L21"/>
    <mergeCell ref="M21:N21"/>
    <mergeCell ref="F18:I18"/>
    <mergeCell ref="K18:L18"/>
    <mergeCell ref="M18:N18"/>
    <mergeCell ref="F19:I19"/>
    <mergeCell ref="K19:L19"/>
    <mergeCell ref="M19:N19"/>
    <mergeCell ref="F16:I16"/>
    <mergeCell ref="K16:L16"/>
    <mergeCell ref="M16:N16"/>
    <mergeCell ref="F17:I17"/>
    <mergeCell ref="K17:L17"/>
    <mergeCell ref="M17:N17"/>
    <mergeCell ref="F15:I15"/>
    <mergeCell ref="K15:L15"/>
    <mergeCell ref="M15:N15"/>
    <mergeCell ref="F13:I13"/>
    <mergeCell ref="K13:L13"/>
    <mergeCell ref="M13:N13"/>
    <mergeCell ref="F14:I14"/>
    <mergeCell ref="K14:L14"/>
    <mergeCell ref="M14:N14"/>
    <mergeCell ref="F11:I11"/>
    <mergeCell ref="K11:L11"/>
    <mergeCell ref="M11:N11"/>
    <mergeCell ref="F12:I12"/>
    <mergeCell ref="K12:L12"/>
    <mergeCell ref="M12:N12"/>
    <mergeCell ref="C10:D10"/>
    <mergeCell ref="K10:L10"/>
    <mergeCell ref="M10:N10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18"/>
  <sheetViews>
    <sheetView zoomScaleNormal="100" workbookViewId="0">
      <selection activeCell="A1000" sqref="A1000"/>
    </sheetView>
  </sheetViews>
  <sheetFormatPr baseColWidth="10" defaultRowHeight="14.25" x14ac:dyDescent="0.2"/>
  <cols>
    <col min="1" max="1" width="10.5703125" style="61" customWidth="1"/>
    <col min="2" max="2" width="7.42578125" style="61" customWidth="1"/>
    <col min="3" max="3" width="3.85546875" style="61" customWidth="1"/>
    <col min="4" max="4" width="5.85546875" style="61" customWidth="1"/>
    <col min="5" max="6" width="10.5703125" style="61" customWidth="1"/>
    <col min="7" max="7" width="12.7109375" style="61" customWidth="1"/>
    <col min="8" max="8" width="0.85546875" style="61" customWidth="1"/>
    <col min="9" max="9" width="7" style="61" customWidth="1"/>
    <col min="10" max="10" width="14.28515625" style="61" customWidth="1"/>
    <col min="11" max="11" width="11.140625" style="61" customWidth="1"/>
    <col min="12" max="12" width="3.85546875" style="61" customWidth="1"/>
    <col min="13" max="13" width="10.140625" style="61" customWidth="1"/>
    <col min="14" max="14" width="4.85546875" style="61" customWidth="1"/>
    <col min="15" max="15" width="11.42578125" style="61"/>
    <col min="16" max="16" width="10.140625" style="77" bestFit="1" customWidth="1"/>
    <col min="17" max="17" width="12.85546875" style="77" bestFit="1" customWidth="1"/>
    <col min="18" max="18" width="24" style="77" bestFit="1" customWidth="1"/>
    <col min="19" max="19" width="11.5703125" style="77" bestFit="1" customWidth="1"/>
    <col min="20" max="20" width="15.7109375" style="77" bestFit="1" customWidth="1"/>
    <col min="21" max="21" width="8.85546875" style="77" bestFit="1" customWidth="1"/>
    <col min="22" max="22" width="9.85546875" style="77" bestFit="1" customWidth="1"/>
    <col min="23" max="23" width="21.85546875" style="77" bestFit="1" customWidth="1"/>
    <col min="24" max="24" width="17.42578125" style="77" bestFit="1" customWidth="1"/>
    <col min="25" max="25" width="28.42578125" style="77" bestFit="1" customWidth="1"/>
    <col min="26" max="16384" width="11.42578125" style="61"/>
  </cols>
  <sheetData>
    <row r="1" spans="2:25" ht="51" customHeight="1" x14ac:dyDescent="0.2"/>
    <row r="2" spans="2:25" ht="13.35" customHeight="1" x14ac:dyDescent="0.2">
      <c r="B2" s="180" t="s">
        <v>52</v>
      </c>
      <c r="C2" s="181"/>
      <c r="D2" s="181"/>
      <c r="E2" s="181"/>
      <c r="F2" s="181"/>
      <c r="G2" s="181"/>
      <c r="I2" s="182" t="s">
        <v>53</v>
      </c>
      <c r="J2" s="181"/>
      <c r="K2" s="181"/>
      <c r="L2" s="181"/>
      <c r="M2" s="181"/>
      <c r="N2" s="181"/>
    </row>
    <row r="3" spans="2:25" ht="0.95" customHeight="1" x14ac:dyDescent="0.2">
      <c r="B3" s="181"/>
      <c r="C3" s="181"/>
      <c r="D3" s="181"/>
      <c r="E3" s="181"/>
      <c r="F3" s="181"/>
      <c r="G3" s="181"/>
    </row>
    <row r="4" spans="2:25" ht="7.9" customHeight="1" x14ac:dyDescent="0.2"/>
    <row r="5" spans="2:25" ht="5.0999999999999996" customHeight="1" x14ac:dyDescent="0.2"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</row>
    <row r="6" spans="2:25" ht="13.35" customHeight="1" x14ac:dyDescent="0.2">
      <c r="B6" s="183" t="s">
        <v>54</v>
      </c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</row>
    <row r="7" spans="2:25" ht="20.65" customHeight="1" x14ac:dyDescent="0.2"/>
    <row r="8" spans="2:25" ht="21.4" customHeight="1" x14ac:dyDescent="0.2">
      <c r="B8" s="184" t="s">
        <v>215</v>
      </c>
      <c r="C8" s="185"/>
      <c r="D8" s="185"/>
      <c r="E8" s="185"/>
      <c r="F8" s="184" t="s">
        <v>216</v>
      </c>
      <c r="G8" s="185"/>
      <c r="H8" s="185"/>
      <c r="I8" s="185"/>
      <c r="J8" s="63" t="s">
        <v>57</v>
      </c>
      <c r="K8" s="63" t="s">
        <v>58</v>
      </c>
      <c r="L8" s="186" t="s">
        <v>59</v>
      </c>
      <c r="M8" s="185"/>
      <c r="N8" s="64" t="s">
        <v>60</v>
      </c>
    </row>
    <row r="9" spans="2:25" ht="3.4" customHeight="1" x14ac:dyDescent="0.2"/>
    <row r="10" spans="2:25" ht="16.350000000000001" customHeight="1" x14ac:dyDescent="0.2">
      <c r="B10" s="65" t="s">
        <v>61</v>
      </c>
      <c r="C10" s="187" t="s">
        <v>62</v>
      </c>
      <c r="D10" s="188"/>
      <c r="E10" s="66" t="s">
        <v>63</v>
      </c>
      <c r="F10" s="66" t="s">
        <v>64</v>
      </c>
      <c r="G10" s="67"/>
      <c r="H10" s="67"/>
      <c r="I10" s="67"/>
      <c r="J10" s="68" t="s">
        <v>65</v>
      </c>
      <c r="K10" s="189" t="s">
        <v>66</v>
      </c>
      <c r="L10" s="188"/>
      <c r="M10" s="189" t="s">
        <v>73</v>
      </c>
      <c r="N10" s="190"/>
      <c r="P10" s="78" t="s">
        <v>74</v>
      </c>
      <c r="Q10" s="79" t="s">
        <v>75</v>
      </c>
      <c r="R10" s="79" t="s">
        <v>76</v>
      </c>
      <c r="S10" s="79" t="s">
        <v>77</v>
      </c>
      <c r="T10" s="79" t="s">
        <v>78</v>
      </c>
      <c r="U10" s="80" t="s">
        <v>1</v>
      </c>
      <c r="V10" s="79" t="s">
        <v>79</v>
      </c>
      <c r="W10" s="81" t="s">
        <v>80</v>
      </c>
      <c r="X10" s="78" t="s">
        <v>81</v>
      </c>
      <c r="Y10" s="78" t="s">
        <v>82</v>
      </c>
    </row>
    <row r="11" spans="2:25" ht="16.350000000000001" customHeight="1" x14ac:dyDescent="0.2">
      <c r="B11" s="70" t="s">
        <v>68</v>
      </c>
      <c r="C11" s="191" t="s">
        <v>68</v>
      </c>
      <c r="D11" s="192"/>
      <c r="E11" s="71" t="s">
        <v>68</v>
      </c>
      <c r="F11" s="193" t="s">
        <v>69</v>
      </c>
      <c r="G11" s="194"/>
      <c r="H11" s="194"/>
      <c r="I11" s="194"/>
      <c r="J11" s="76" t="s">
        <v>67</v>
      </c>
      <c r="K11" s="195" t="s">
        <v>67</v>
      </c>
      <c r="L11" s="196"/>
      <c r="M11" s="197"/>
      <c r="N11" s="198"/>
    </row>
    <row r="13" spans="2:25" ht="15" x14ac:dyDescent="0.25">
      <c r="J13" s="73" t="s">
        <v>70</v>
      </c>
      <c r="K13" s="73"/>
      <c r="L13" s="73">
        <v>0</v>
      </c>
      <c r="M13" s="73"/>
    </row>
    <row r="14" spans="2:25" ht="15" x14ac:dyDescent="0.25">
      <c r="J14" s="73"/>
      <c r="K14" s="73"/>
      <c r="L14" s="73"/>
      <c r="M14" s="73"/>
    </row>
    <row r="15" spans="2:25" ht="15" x14ac:dyDescent="0.25">
      <c r="J15" s="75" t="s">
        <v>71</v>
      </c>
      <c r="K15" s="75"/>
      <c r="L15" s="75"/>
      <c r="M15" s="75"/>
    </row>
    <row r="16" spans="2:25" ht="15" x14ac:dyDescent="0.25">
      <c r="J16" s="73"/>
      <c r="K16" s="73"/>
      <c r="L16" s="73"/>
      <c r="M16" s="73"/>
    </row>
    <row r="17" spans="10:13" ht="15.75" thickBot="1" x14ac:dyDescent="0.3">
      <c r="J17" s="74" t="s">
        <v>72</v>
      </c>
      <c r="K17" s="74"/>
      <c r="L17" s="74">
        <v>0</v>
      </c>
      <c r="M17" s="74"/>
    </row>
    <row r="18" spans="10:13" ht="15" thickTop="1" x14ac:dyDescent="0.2"/>
  </sheetData>
  <mergeCells count="13">
    <mergeCell ref="C10:D10"/>
    <mergeCell ref="K10:L10"/>
    <mergeCell ref="M10:N10"/>
    <mergeCell ref="C11:D11"/>
    <mergeCell ref="F11:I11"/>
    <mergeCell ref="K11:L11"/>
    <mergeCell ref="M11:N11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18"/>
  <sheetViews>
    <sheetView zoomScale="90" zoomScaleNormal="90" workbookViewId="0">
      <selection activeCell="J12" sqref="J12"/>
    </sheetView>
  </sheetViews>
  <sheetFormatPr baseColWidth="10" defaultRowHeight="14.25" x14ac:dyDescent="0.2"/>
  <cols>
    <col min="1" max="1" width="10.5703125" style="61" customWidth="1"/>
    <col min="2" max="2" width="7.42578125" style="61" customWidth="1"/>
    <col min="3" max="3" width="3.85546875" style="61" customWidth="1"/>
    <col min="4" max="4" width="5.85546875" style="61" customWidth="1"/>
    <col min="5" max="6" width="10.5703125" style="61" customWidth="1"/>
    <col min="7" max="7" width="12.7109375" style="61" customWidth="1"/>
    <col min="8" max="8" width="0.85546875" style="61" customWidth="1"/>
    <col min="9" max="9" width="7" style="61" customWidth="1"/>
    <col min="10" max="10" width="14.28515625" style="61" customWidth="1"/>
    <col min="11" max="11" width="11.140625" style="61" customWidth="1"/>
    <col min="12" max="12" width="3.85546875" style="61" customWidth="1"/>
    <col min="13" max="13" width="10.140625" style="61" customWidth="1"/>
    <col min="14" max="14" width="4.85546875" style="61" customWidth="1"/>
    <col min="15" max="15" width="11.42578125" style="61"/>
    <col min="16" max="16" width="17" style="77" bestFit="1" customWidth="1"/>
    <col min="17" max="17" width="17.7109375" style="77" bestFit="1" customWidth="1"/>
    <col min="18" max="18" width="39.28515625" style="77" bestFit="1" customWidth="1"/>
    <col min="19" max="19" width="15" style="77" bestFit="1" customWidth="1"/>
    <col min="20" max="20" width="14.42578125" style="77" bestFit="1" customWidth="1"/>
    <col min="21" max="21" width="13.28515625" style="77" bestFit="1" customWidth="1"/>
    <col min="22" max="22" width="21.85546875" style="77" bestFit="1" customWidth="1"/>
    <col min="23" max="23" width="23.28515625" style="77" bestFit="1" customWidth="1"/>
    <col min="24" max="24" width="18.7109375" style="77" bestFit="1" customWidth="1"/>
    <col min="25" max="25" width="42.140625" style="77" bestFit="1" customWidth="1"/>
    <col min="26" max="16384" width="11.42578125" style="61"/>
  </cols>
  <sheetData>
    <row r="1" spans="2:25" ht="51" customHeight="1" x14ac:dyDescent="0.2"/>
    <row r="2" spans="2:25" ht="13.35" customHeight="1" x14ac:dyDescent="0.2">
      <c r="B2" s="180" t="s">
        <v>52</v>
      </c>
      <c r="C2" s="181"/>
      <c r="D2" s="181"/>
      <c r="E2" s="181"/>
      <c r="F2" s="181"/>
      <c r="G2" s="181"/>
      <c r="I2" s="182" t="s">
        <v>53</v>
      </c>
      <c r="J2" s="181"/>
      <c r="K2" s="181"/>
      <c r="L2" s="181"/>
      <c r="M2" s="181"/>
      <c r="N2" s="181"/>
    </row>
    <row r="3" spans="2:25" ht="0.95" customHeight="1" x14ac:dyDescent="0.2">
      <c r="B3" s="181"/>
      <c r="C3" s="181"/>
      <c r="D3" s="181"/>
      <c r="E3" s="181"/>
      <c r="F3" s="181"/>
      <c r="G3" s="181"/>
    </row>
    <row r="4" spans="2:25" ht="7.9" customHeight="1" x14ac:dyDescent="0.2"/>
    <row r="5" spans="2:25" ht="5.0999999999999996" customHeight="1" x14ac:dyDescent="0.2"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</row>
    <row r="6" spans="2:25" ht="13.35" customHeight="1" x14ac:dyDescent="0.2">
      <c r="B6" s="183" t="s">
        <v>54</v>
      </c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</row>
    <row r="7" spans="2:25" ht="20.65" customHeight="1" x14ac:dyDescent="0.2"/>
    <row r="8" spans="2:25" ht="21.4" customHeight="1" x14ac:dyDescent="0.2">
      <c r="B8" s="184" t="s">
        <v>213</v>
      </c>
      <c r="C8" s="185"/>
      <c r="D8" s="185"/>
      <c r="E8" s="185"/>
      <c r="F8" s="184" t="s">
        <v>214</v>
      </c>
      <c r="G8" s="185"/>
      <c r="H8" s="185"/>
      <c r="I8" s="185"/>
      <c r="J8" s="63" t="s">
        <v>57</v>
      </c>
      <c r="K8" s="63" t="s">
        <v>58</v>
      </c>
      <c r="L8" s="186" t="s">
        <v>59</v>
      </c>
      <c r="M8" s="185"/>
      <c r="N8" s="64" t="s">
        <v>60</v>
      </c>
    </row>
    <row r="9" spans="2:25" ht="3.4" customHeight="1" x14ac:dyDescent="0.2"/>
    <row r="10" spans="2:25" ht="16.350000000000001" customHeight="1" x14ac:dyDescent="0.2">
      <c r="B10" s="65" t="s">
        <v>61</v>
      </c>
      <c r="C10" s="187" t="s">
        <v>62</v>
      </c>
      <c r="D10" s="188"/>
      <c r="E10" s="66" t="s">
        <v>63</v>
      </c>
      <c r="F10" s="66" t="s">
        <v>64</v>
      </c>
      <c r="G10" s="67"/>
      <c r="H10" s="67"/>
      <c r="I10" s="67"/>
      <c r="J10" s="68" t="s">
        <v>65</v>
      </c>
      <c r="K10" s="189" t="s">
        <v>66</v>
      </c>
      <c r="L10" s="188"/>
      <c r="M10" s="189" t="s">
        <v>73</v>
      </c>
      <c r="N10" s="190"/>
      <c r="P10" s="78" t="s">
        <v>74</v>
      </c>
      <c r="Q10" s="79" t="s">
        <v>75</v>
      </c>
      <c r="R10" s="79" t="s">
        <v>76</v>
      </c>
      <c r="S10" s="79" t="s">
        <v>77</v>
      </c>
      <c r="T10" s="79" t="s">
        <v>78</v>
      </c>
      <c r="U10" s="80" t="s">
        <v>1</v>
      </c>
      <c r="V10" s="79" t="s">
        <v>79</v>
      </c>
      <c r="W10" s="81" t="s">
        <v>80</v>
      </c>
      <c r="X10" s="78" t="s">
        <v>81</v>
      </c>
      <c r="Y10" s="78" t="s">
        <v>82</v>
      </c>
    </row>
    <row r="11" spans="2:25" ht="16.350000000000001" customHeight="1" x14ac:dyDescent="0.3">
      <c r="B11" s="70" t="s">
        <v>68</v>
      </c>
      <c r="C11" s="191" t="s">
        <v>68</v>
      </c>
      <c r="D11" s="192"/>
      <c r="E11" s="71" t="s">
        <v>68</v>
      </c>
      <c r="F11" s="193" t="s">
        <v>69</v>
      </c>
      <c r="G11" s="194"/>
      <c r="H11" s="194"/>
      <c r="I11" s="194"/>
      <c r="J11" s="76"/>
      <c r="K11" s="195" t="s">
        <v>67</v>
      </c>
      <c r="L11" s="196"/>
      <c r="M11" s="197"/>
      <c r="N11" s="198"/>
      <c r="P11" s="494">
        <v>40728</v>
      </c>
      <c r="Q11" s="490" t="s">
        <v>34</v>
      </c>
      <c r="R11" s="490" t="s">
        <v>95</v>
      </c>
      <c r="S11" s="491">
        <v>5500</v>
      </c>
      <c r="T11" s="490" t="s">
        <v>51</v>
      </c>
      <c r="U11" s="491">
        <v>275</v>
      </c>
      <c r="V11" s="496">
        <v>1908</v>
      </c>
      <c r="W11" s="492" t="s">
        <v>84</v>
      </c>
      <c r="X11" s="493">
        <v>40785</v>
      </c>
      <c r="Y11" s="495">
        <v>40856</v>
      </c>
    </row>
    <row r="12" spans="2:25" ht="20.25" x14ac:dyDescent="0.3">
      <c r="P12" s="518">
        <v>40763</v>
      </c>
      <c r="Q12" s="497" t="s">
        <v>34</v>
      </c>
      <c r="R12" s="497" t="s">
        <v>96</v>
      </c>
      <c r="S12" s="498">
        <v>50000</v>
      </c>
      <c r="T12" s="497" t="s">
        <v>51</v>
      </c>
      <c r="U12" s="498">
        <v>2500</v>
      </c>
      <c r="V12" s="517">
        <v>1909</v>
      </c>
      <c r="W12" s="499" t="s">
        <v>87</v>
      </c>
      <c r="X12" s="500">
        <v>40785</v>
      </c>
      <c r="Y12" s="519" t="s">
        <v>705</v>
      </c>
    </row>
    <row r="13" spans="2:25" ht="20.25" x14ac:dyDescent="0.3">
      <c r="J13" s="73" t="s">
        <v>70</v>
      </c>
      <c r="K13" s="73"/>
      <c r="L13" s="73">
        <v>0</v>
      </c>
      <c r="M13" s="73"/>
      <c r="P13" s="510">
        <v>40840</v>
      </c>
      <c r="Q13" s="511" t="s">
        <v>34</v>
      </c>
      <c r="R13" s="511" t="s">
        <v>85</v>
      </c>
      <c r="S13" s="512">
        <v>3397.6</v>
      </c>
      <c r="T13" s="511" t="s">
        <v>51</v>
      </c>
      <c r="U13" s="512">
        <v>170</v>
      </c>
      <c r="V13" s="516">
        <v>1925</v>
      </c>
      <c r="W13" s="513" t="s">
        <v>84</v>
      </c>
      <c r="X13" s="514">
        <v>40848</v>
      </c>
      <c r="Y13" s="515">
        <v>40856</v>
      </c>
    </row>
    <row r="14" spans="2:25" ht="20.25" x14ac:dyDescent="0.3">
      <c r="J14" s="73"/>
      <c r="K14" s="73"/>
      <c r="L14" s="73"/>
      <c r="M14" s="73"/>
      <c r="P14" s="489">
        <v>40728</v>
      </c>
      <c r="Q14" s="486" t="s">
        <v>34</v>
      </c>
      <c r="R14" s="486" t="s">
        <v>89</v>
      </c>
      <c r="S14" s="488">
        <v>18670</v>
      </c>
      <c r="T14" s="486" t="s">
        <v>51</v>
      </c>
      <c r="U14" s="488">
        <v>935</v>
      </c>
      <c r="V14" s="486">
        <v>2028</v>
      </c>
      <c r="W14" s="487" t="s">
        <v>90</v>
      </c>
      <c r="X14" s="489"/>
      <c r="Y14" s="489"/>
    </row>
    <row r="15" spans="2:25" ht="20.25" x14ac:dyDescent="0.3">
      <c r="J15" s="75" t="s">
        <v>71</v>
      </c>
      <c r="K15" s="75"/>
      <c r="L15" s="75"/>
      <c r="M15" s="75"/>
      <c r="P15" s="489">
        <v>41261</v>
      </c>
      <c r="Q15" s="486" t="s">
        <v>34</v>
      </c>
      <c r="R15" s="486" t="s">
        <v>125</v>
      </c>
      <c r="S15" s="488">
        <v>21994</v>
      </c>
      <c r="T15" s="486" t="s">
        <v>51</v>
      </c>
      <c r="U15" s="488">
        <v>400</v>
      </c>
      <c r="V15" s="486">
        <v>2038</v>
      </c>
      <c r="W15" s="487" t="s">
        <v>90</v>
      </c>
      <c r="X15" s="489">
        <v>41299</v>
      </c>
      <c r="Y15" s="489">
        <v>41303</v>
      </c>
    </row>
    <row r="16" spans="2:25" ht="20.25" x14ac:dyDescent="0.3">
      <c r="J16" s="73"/>
      <c r="K16" s="73"/>
      <c r="L16" s="73"/>
      <c r="M16" s="73"/>
      <c r="P16" s="505">
        <v>41283</v>
      </c>
      <c r="Q16" s="486" t="s">
        <v>34</v>
      </c>
      <c r="R16" s="483" t="s">
        <v>665</v>
      </c>
      <c r="S16" s="507">
        <v>3250</v>
      </c>
      <c r="T16" s="486" t="s">
        <v>51</v>
      </c>
      <c r="U16" s="507">
        <v>100</v>
      </c>
      <c r="V16" s="506">
        <v>2039</v>
      </c>
      <c r="W16" s="487" t="s">
        <v>84</v>
      </c>
      <c r="X16" s="508">
        <v>41299</v>
      </c>
      <c r="Y16" s="509">
        <v>41303</v>
      </c>
    </row>
    <row r="17" spans="10:25" ht="21" thickBot="1" x14ac:dyDescent="0.35">
      <c r="J17" s="74" t="s">
        <v>72</v>
      </c>
      <c r="K17" s="74"/>
      <c r="L17" s="74">
        <v>0</v>
      </c>
      <c r="M17" s="74"/>
      <c r="P17" s="482">
        <v>40763</v>
      </c>
      <c r="Q17" s="485" t="s">
        <v>34</v>
      </c>
      <c r="R17" s="483" t="s">
        <v>96</v>
      </c>
      <c r="S17" s="501">
        <v>50000</v>
      </c>
      <c r="T17" s="483" t="s">
        <v>51</v>
      </c>
      <c r="U17" s="502">
        <v>2500</v>
      </c>
      <c r="V17" s="483" t="s">
        <v>706</v>
      </c>
      <c r="W17" s="504" t="s">
        <v>87</v>
      </c>
      <c r="X17" s="482">
        <v>40829</v>
      </c>
      <c r="Y17" s="503" t="s">
        <v>707</v>
      </c>
    </row>
    <row r="18" spans="10:25" ht="21" thickTop="1" x14ac:dyDescent="0.3">
      <c r="P18" s="482">
        <v>40851</v>
      </c>
      <c r="Q18" s="485" t="s">
        <v>34</v>
      </c>
      <c r="R18" s="486" t="s">
        <v>125</v>
      </c>
      <c r="S18" s="501">
        <v>53500</v>
      </c>
      <c r="T18" s="483" t="s">
        <v>51</v>
      </c>
      <c r="U18" s="502">
        <v>2675</v>
      </c>
      <c r="V18" s="484" t="s">
        <v>708</v>
      </c>
      <c r="W18" s="504" t="s">
        <v>90</v>
      </c>
      <c r="X18" s="482">
        <v>40856</v>
      </c>
      <c r="Y18" s="503">
        <v>40856</v>
      </c>
    </row>
  </sheetData>
  <mergeCells count="13">
    <mergeCell ref="C10:D10"/>
    <mergeCell ref="K10:L10"/>
    <mergeCell ref="M10:N10"/>
    <mergeCell ref="C11:D11"/>
    <mergeCell ref="F11:I11"/>
    <mergeCell ref="K11:L11"/>
    <mergeCell ref="M11:N11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42"/>
  <sheetViews>
    <sheetView topLeftCell="B1" zoomScale="70" zoomScaleNormal="70" workbookViewId="0">
      <selection activeCell="J12" sqref="J12"/>
    </sheetView>
  </sheetViews>
  <sheetFormatPr baseColWidth="10" defaultRowHeight="14.25" x14ac:dyDescent="0.2"/>
  <cols>
    <col min="1" max="1" width="10.5703125" style="61" customWidth="1"/>
    <col min="2" max="2" width="7.42578125" style="61" customWidth="1"/>
    <col min="3" max="3" width="3.85546875" style="61" customWidth="1"/>
    <col min="4" max="4" width="5.85546875" style="61" customWidth="1"/>
    <col min="5" max="6" width="10.5703125" style="61" customWidth="1"/>
    <col min="7" max="7" width="12.7109375" style="61" customWidth="1"/>
    <col min="8" max="8" width="0.85546875" style="61" customWidth="1"/>
    <col min="9" max="9" width="7" style="61" customWidth="1"/>
    <col min="10" max="10" width="14.28515625" style="61" customWidth="1"/>
    <col min="11" max="11" width="11.140625" style="61" customWidth="1"/>
    <col min="12" max="12" width="3.85546875" style="61" customWidth="1"/>
    <col min="13" max="13" width="10.140625" style="61" customWidth="1"/>
    <col min="14" max="14" width="4.85546875" style="61" customWidth="1"/>
    <col min="15" max="15" width="11.42578125" style="61"/>
    <col min="16" max="16" width="24.5703125" style="77" bestFit="1" customWidth="1"/>
    <col min="17" max="17" width="29.140625" style="77" bestFit="1" customWidth="1"/>
    <col min="18" max="18" width="30.5703125" style="77" bestFit="1" customWidth="1"/>
    <col min="19" max="19" width="16.5703125" style="77" bestFit="1" customWidth="1"/>
    <col min="20" max="20" width="14" style="77" bestFit="1" customWidth="1"/>
    <col min="21" max="21" width="14.7109375" style="77" bestFit="1" customWidth="1"/>
    <col min="22" max="22" width="12.28515625" style="77" bestFit="1" customWidth="1"/>
    <col min="23" max="23" width="22.5703125" style="77" bestFit="1" customWidth="1"/>
    <col min="24" max="24" width="18.140625" style="77" bestFit="1" customWidth="1"/>
    <col min="25" max="25" width="17.7109375" style="77" bestFit="1" customWidth="1"/>
    <col min="26" max="16384" width="11.42578125" style="61"/>
  </cols>
  <sheetData>
    <row r="1" spans="2:25" ht="51" customHeight="1" x14ac:dyDescent="0.2"/>
    <row r="2" spans="2:25" ht="13.35" customHeight="1" x14ac:dyDescent="0.2">
      <c r="B2" s="180" t="s">
        <v>52</v>
      </c>
      <c r="C2" s="181"/>
      <c r="D2" s="181"/>
      <c r="E2" s="181"/>
      <c r="F2" s="181"/>
      <c r="G2" s="181"/>
      <c r="I2" s="182" t="s">
        <v>53</v>
      </c>
      <c r="J2" s="181"/>
      <c r="K2" s="181"/>
      <c r="L2" s="181"/>
      <c r="M2" s="181"/>
      <c r="N2" s="181"/>
    </row>
    <row r="3" spans="2:25" ht="0.95" customHeight="1" x14ac:dyDescent="0.2">
      <c r="B3" s="181"/>
      <c r="C3" s="181"/>
      <c r="D3" s="181"/>
      <c r="E3" s="181"/>
      <c r="F3" s="181"/>
      <c r="G3" s="181"/>
    </row>
    <row r="4" spans="2:25" ht="7.9" customHeight="1" x14ac:dyDescent="0.2"/>
    <row r="5" spans="2:25" ht="5.0999999999999996" customHeight="1" x14ac:dyDescent="0.2"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</row>
    <row r="6" spans="2:25" ht="13.35" customHeight="1" x14ac:dyDescent="0.2">
      <c r="B6" s="183" t="s">
        <v>54</v>
      </c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</row>
    <row r="7" spans="2:25" ht="20.65" customHeight="1" x14ac:dyDescent="0.2"/>
    <row r="8" spans="2:25" ht="21.4" customHeight="1" x14ac:dyDescent="0.2">
      <c r="B8" s="184" t="s">
        <v>211</v>
      </c>
      <c r="C8" s="185"/>
      <c r="D8" s="185"/>
      <c r="E8" s="185"/>
      <c r="F8" s="184" t="s">
        <v>212</v>
      </c>
      <c r="G8" s="185"/>
      <c r="H8" s="185"/>
      <c r="I8" s="185"/>
      <c r="J8" s="63" t="s">
        <v>57</v>
      </c>
      <c r="K8" s="63" t="s">
        <v>58</v>
      </c>
      <c r="L8" s="186" t="s">
        <v>59</v>
      </c>
      <c r="M8" s="185"/>
      <c r="N8" s="64" t="s">
        <v>60</v>
      </c>
    </row>
    <row r="9" spans="2:25" ht="3.4" customHeight="1" x14ac:dyDescent="0.2"/>
    <row r="10" spans="2:25" ht="16.350000000000001" customHeight="1" x14ac:dyDescent="0.2">
      <c r="B10" s="65" t="s">
        <v>61</v>
      </c>
      <c r="C10" s="187" t="s">
        <v>62</v>
      </c>
      <c r="D10" s="188"/>
      <c r="E10" s="66" t="s">
        <v>63</v>
      </c>
      <c r="F10" s="66" t="s">
        <v>64</v>
      </c>
      <c r="G10" s="67"/>
      <c r="H10" s="67"/>
      <c r="I10" s="67"/>
      <c r="J10" s="68" t="s">
        <v>65</v>
      </c>
      <c r="K10" s="189" t="s">
        <v>66</v>
      </c>
      <c r="L10" s="188"/>
      <c r="M10" s="189" t="s">
        <v>73</v>
      </c>
      <c r="N10" s="190"/>
      <c r="P10" s="78" t="s">
        <v>74</v>
      </c>
      <c r="Q10" s="79" t="s">
        <v>75</v>
      </c>
      <c r="R10" s="79" t="s">
        <v>76</v>
      </c>
      <c r="S10" s="79" t="s">
        <v>77</v>
      </c>
      <c r="T10" s="79" t="s">
        <v>78</v>
      </c>
      <c r="U10" s="80" t="s">
        <v>1</v>
      </c>
      <c r="V10" s="79" t="s">
        <v>79</v>
      </c>
      <c r="W10" s="81" t="s">
        <v>80</v>
      </c>
      <c r="X10" s="78" t="s">
        <v>81</v>
      </c>
      <c r="Y10" s="78" t="s">
        <v>82</v>
      </c>
    </row>
    <row r="11" spans="2:25" ht="16.350000000000001" customHeight="1" x14ac:dyDescent="0.3">
      <c r="B11" s="70" t="s">
        <v>68</v>
      </c>
      <c r="C11" s="191" t="s">
        <v>68</v>
      </c>
      <c r="D11" s="192"/>
      <c r="E11" s="71" t="s">
        <v>68</v>
      </c>
      <c r="F11" s="193" t="s">
        <v>69</v>
      </c>
      <c r="G11" s="194"/>
      <c r="H11" s="194"/>
      <c r="I11" s="194"/>
      <c r="J11" s="76"/>
      <c r="K11" s="195" t="s">
        <v>67</v>
      </c>
      <c r="L11" s="196"/>
      <c r="M11" s="197"/>
      <c r="N11" s="198"/>
      <c r="P11" s="522">
        <v>39948</v>
      </c>
      <c r="Q11" s="523" t="s">
        <v>35</v>
      </c>
      <c r="R11" s="523" t="s">
        <v>636</v>
      </c>
      <c r="S11" s="524">
        <v>260000</v>
      </c>
      <c r="T11" s="523" t="s">
        <v>51</v>
      </c>
      <c r="U11" s="524">
        <v>5000</v>
      </c>
      <c r="V11" s="523">
        <v>1804</v>
      </c>
      <c r="W11" s="526" t="s">
        <v>90</v>
      </c>
      <c r="X11" s="522">
        <v>40039</v>
      </c>
      <c r="Y11" s="522">
        <v>39947</v>
      </c>
    </row>
    <row r="12" spans="2:25" ht="20.25" x14ac:dyDescent="0.3">
      <c r="P12" s="530">
        <v>40289</v>
      </c>
      <c r="Q12" s="523" t="s">
        <v>35</v>
      </c>
      <c r="R12" s="523" t="s">
        <v>665</v>
      </c>
      <c r="S12" s="524">
        <v>80000</v>
      </c>
      <c r="T12" s="523" t="s">
        <v>51</v>
      </c>
      <c r="U12" s="524">
        <v>2000</v>
      </c>
      <c r="V12" s="523">
        <v>1829</v>
      </c>
      <c r="W12" s="526" t="s">
        <v>84</v>
      </c>
      <c r="X12" s="522">
        <v>40331</v>
      </c>
      <c r="Y12" s="531">
        <v>40358</v>
      </c>
    </row>
    <row r="13" spans="2:25" ht="20.25" x14ac:dyDescent="0.3">
      <c r="J13" s="73" t="s">
        <v>70</v>
      </c>
      <c r="K13" s="73"/>
      <c r="L13" s="73">
        <v>0</v>
      </c>
      <c r="M13" s="73"/>
      <c r="P13" s="528">
        <v>40521</v>
      </c>
      <c r="Q13" s="521" t="s">
        <v>35</v>
      </c>
      <c r="R13" s="521" t="s">
        <v>686</v>
      </c>
      <c r="S13" s="521">
        <v>26000</v>
      </c>
      <c r="T13" s="521" t="s">
        <v>51</v>
      </c>
      <c r="U13" s="559">
        <v>750</v>
      </c>
      <c r="V13" s="521">
        <v>1867</v>
      </c>
      <c r="W13" s="525" t="s">
        <v>90</v>
      </c>
      <c r="X13" s="520">
        <v>40612</v>
      </c>
      <c r="Y13" s="520">
        <v>40704</v>
      </c>
    </row>
    <row r="14" spans="2:25" ht="20.25" x14ac:dyDescent="0.3">
      <c r="J14" s="73"/>
      <c r="K14" s="73"/>
      <c r="L14" s="73"/>
      <c r="M14" s="73"/>
      <c r="P14" s="528">
        <v>40521</v>
      </c>
      <c r="Q14" s="521" t="s">
        <v>35</v>
      </c>
      <c r="R14" s="521" t="s">
        <v>685</v>
      </c>
      <c r="S14" s="521">
        <v>26000</v>
      </c>
      <c r="T14" s="521" t="s">
        <v>51</v>
      </c>
      <c r="U14" s="559">
        <v>750</v>
      </c>
      <c r="V14" s="521">
        <v>1868</v>
      </c>
      <c r="W14" s="525" t="s">
        <v>90</v>
      </c>
      <c r="X14" s="520">
        <v>40612</v>
      </c>
      <c r="Y14" s="520">
        <v>40704</v>
      </c>
    </row>
    <row r="15" spans="2:25" ht="20.25" x14ac:dyDescent="0.3">
      <c r="J15" s="75" t="s">
        <v>71</v>
      </c>
      <c r="K15" s="75"/>
      <c r="L15" s="75"/>
      <c r="M15" s="75"/>
      <c r="P15" s="536" t="s">
        <v>709</v>
      </c>
      <c r="Q15" s="536" t="s">
        <v>35</v>
      </c>
      <c r="R15" s="532" t="s">
        <v>636</v>
      </c>
      <c r="S15" s="535"/>
      <c r="T15" s="532" t="s">
        <v>51</v>
      </c>
      <c r="U15" s="535">
        <v>2200</v>
      </c>
      <c r="V15" s="546">
        <v>1916</v>
      </c>
      <c r="W15" s="533" t="s">
        <v>90</v>
      </c>
      <c r="X15" s="536">
        <v>40841</v>
      </c>
      <c r="Y15" s="536">
        <v>40885</v>
      </c>
    </row>
    <row r="16" spans="2:25" ht="20.25" x14ac:dyDescent="0.3">
      <c r="J16" s="73"/>
      <c r="K16" s="73"/>
      <c r="L16" s="73"/>
      <c r="M16" s="73"/>
      <c r="P16" s="534" t="s">
        <v>710</v>
      </c>
      <c r="Q16" s="536" t="s">
        <v>35</v>
      </c>
      <c r="R16" s="532" t="s">
        <v>96</v>
      </c>
      <c r="S16" s="535"/>
      <c r="T16" s="532" t="s">
        <v>51</v>
      </c>
      <c r="U16" s="535">
        <v>17000</v>
      </c>
      <c r="V16" s="546">
        <v>1919</v>
      </c>
      <c r="W16" s="533" t="s">
        <v>87</v>
      </c>
      <c r="X16" s="536">
        <v>40848</v>
      </c>
      <c r="Y16" s="536">
        <v>40885</v>
      </c>
    </row>
    <row r="17" spans="10:25" ht="21" thickBot="1" x14ac:dyDescent="0.35">
      <c r="J17" s="74" t="s">
        <v>72</v>
      </c>
      <c r="K17" s="74"/>
      <c r="L17" s="74">
        <v>0</v>
      </c>
      <c r="M17" s="74"/>
      <c r="P17" s="536"/>
      <c r="Q17" s="536" t="s">
        <v>35</v>
      </c>
      <c r="R17" s="532" t="s">
        <v>690</v>
      </c>
      <c r="S17" s="535">
        <v>26000</v>
      </c>
      <c r="T17" s="532" t="s">
        <v>51</v>
      </c>
      <c r="U17" s="535">
        <v>750</v>
      </c>
      <c r="V17" s="532">
        <v>1944</v>
      </c>
      <c r="W17" s="533" t="s">
        <v>90</v>
      </c>
      <c r="X17" s="536">
        <v>40921</v>
      </c>
      <c r="Y17" s="536">
        <v>41255</v>
      </c>
    </row>
    <row r="18" spans="10:25" ht="21" thickTop="1" x14ac:dyDescent="0.3">
      <c r="P18" s="536"/>
      <c r="Q18" s="536" t="s">
        <v>35</v>
      </c>
      <c r="R18" s="532" t="s">
        <v>688</v>
      </c>
      <c r="S18" s="535">
        <v>26000</v>
      </c>
      <c r="T18" s="532" t="s">
        <v>51</v>
      </c>
      <c r="U18" s="535">
        <v>750</v>
      </c>
      <c r="V18" s="532">
        <v>1945</v>
      </c>
      <c r="W18" s="533" t="s">
        <v>90</v>
      </c>
      <c r="X18" s="536">
        <v>40921</v>
      </c>
      <c r="Y18" s="536">
        <v>41255</v>
      </c>
    </row>
    <row r="19" spans="10:25" ht="20.25" x14ac:dyDescent="0.3">
      <c r="P19" s="536"/>
      <c r="Q19" s="536" t="s">
        <v>35</v>
      </c>
      <c r="R19" s="532" t="s">
        <v>691</v>
      </c>
      <c r="S19" s="535">
        <v>26000</v>
      </c>
      <c r="T19" s="532" t="s">
        <v>51</v>
      </c>
      <c r="U19" s="535">
        <v>750</v>
      </c>
      <c r="V19" s="532">
        <v>1946</v>
      </c>
      <c r="W19" s="533" t="s">
        <v>90</v>
      </c>
      <c r="X19" s="536">
        <v>40921</v>
      </c>
      <c r="Y19" s="536">
        <v>41255</v>
      </c>
    </row>
    <row r="20" spans="10:25" ht="20.25" x14ac:dyDescent="0.3">
      <c r="P20" s="534">
        <v>40835</v>
      </c>
      <c r="Q20" s="537" t="s">
        <v>35</v>
      </c>
      <c r="R20" s="532" t="s">
        <v>666</v>
      </c>
      <c r="S20" s="535">
        <v>19000</v>
      </c>
      <c r="T20" s="532" t="s">
        <v>51</v>
      </c>
      <c r="U20" s="535">
        <v>500</v>
      </c>
      <c r="V20" s="532">
        <v>1947</v>
      </c>
      <c r="W20" s="533" t="s">
        <v>87</v>
      </c>
      <c r="X20" s="536">
        <v>40921</v>
      </c>
      <c r="Y20" s="537">
        <v>41255</v>
      </c>
    </row>
    <row r="21" spans="10:25" ht="20.25" x14ac:dyDescent="0.3">
      <c r="P21" s="534">
        <v>40835</v>
      </c>
      <c r="Q21" s="537" t="s">
        <v>35</v>
      </c>
      <c r="R21" s="532" t="s">
        <v>646</v>
      </c>
      <c r="S21" s="535">
        <v>24000</v>
      </c>
      <c r="T21" s="532" t="s">
        <v>51</v>
      </c>
      <c r="U21" s="535">
        <v>1000</v>
      </c>
      <c r="V21" s="532">
        <v>1948</v>
      </c>
      <c r="W21" s="533" t="s">
        <v>87</v>
      </c>
      <c r="X21" s="536">
        <v>40921</v>
      </c>
      <c r="Y21" s="537">
        <v>41255</v>
      </c>
    </row>
    <row r="22" spans="10:25" ht="20.25" x14ac:dyDescent="0.3">
      <c r="P22" s="534">
        <v>41059</v>
      </c>
      <c r="Q22" s="532" t="s">
        <v>35</v>
      </c>
      <c r="R22" s="532" t="s">
        <v>92</v>
      </c>
      <c r="S22" s="535">
        <v>19300</v>
      </c>
      <c r="T22" s="532" t="s">
        <v>51</v>
      </c>
      <c r="U22" s="535">
        <v>500</v>
      </c>
      <c r="V22" s="532">
        <v>1983</v>
      </c>
      <c r="W22" s="533" t="s">
        <v>84</v>
      </c>
      <c r="X22" s="536">
        <v>41078</v>
      </c>
      <c r="Y22" s="537">
        <v>41255</v>
      </c>
    </row>
    <row r="23" spans="10:25" ht="20.25" x14ac:dyDescent="0.3">
      <c r="P23" s="534">
        <v>41059</v>
      </c>
      <c r="Q23" s="532" t="s">
        <v>35</v>
      </c>
      <c r="R23" s="532" t="s">
        <v>91</v>
      </c>
      <c r="S23" s="535">
        <v>18300</v>
      </c>
      <c r="T23" s="532" t="s">
        <v>51</v>
      </c>
      <c r="U23" s="535">
        <v>500</v>
      </c>
      <c r="V23" s="532">
        <v>1984</v>
      </c>
      <c r="W23" s="533" t="s">
        <v>84</v>
      </c>
      <c r="X23" s="536">
        <v>41078</v>
      </c>
      <c r="Y23" s="537">
        <v>41255</v>
      </c>
    </row>
    <row r="24" spans="10:25" ht="20.25" x14ac:dyDescent="0.3">
      <c r="P24" s="534">
        <v>41059</v>
      </c>
      <c r="Q24" s="532" t="s">
        <v>35</v>
      </c>
      <c r="R24" s="532" t="s">
        <v>632</v>
      </c>
      <c r="S24" s="535">
        <v>34600</v>
      </c>
      <c r="T24" s="532" t="s">
        <v>51</v>
      </c>
      <c r="U24" s="535">
        <v>1000</v>
      </c>
      <c r="V24" s="532">
        <v>1985</v>
      </c>
      <c r="W24" s="533" t="s">
        <v>84</v>
      </c>
      <c r="X24" s="536">
        <v>41078</v>
      </c>
      <c r="Y24" s="537">
        <v>41255</v>
      </c>
    </row>
    <row r="25" spans="10:25" ht="20.25" x14ac:dyDescent="0.3">
      <c r="P25" s="534">
        <v>41059</v>
      </c>
      <c r="Q25" s="532" t="s">
        <v>35</v>
      </c>
      <c r="R25" s="532" t="s">
        <v>647</v>
      </c>
      <c r="S25" s="535">
        <v>34600</v>
      </c>
      <c r="T25" s="532" t="s">
        <v>51</v>
      </c>
      <c r="U25" s="535">
        <v>1000</v>
      </c>
      <c r="V25" s="532">
        <v>1986</v>
      </c>
      <c r="W25" s="533" t="s">
        <v>84</v>
      </c>
      <c r="X25" s="536">
        <v>41078</v>
      </c>
      <c r="Y25" s="537">
        <v>41255</v>
      </c>
    </row>
    <row r="26" spans="10:25" ht="20.25" x14ac:dyDescent="0.3">
      <c r="P26" s="547">
        <v>41310</v>
      </c>
      <c r="Q26" s="548" t="s">
        <v>35</v>
      </c>
      <c r="R26" s="551" t="s">
        <v>633</v>
      </c>
      <c r="S26" s="549">
        <v>18800</v>
      </c>
      <c r="T26" s="551" t="s">
        <v>51</v>
      </c>
      <c r="U26" s="549">
        <v>500</v>
      </c>
      <c r="V26" s="548">
        <v>2040</v>
      </c>
      <c r="W26" s="550" t="s">
        <v>84</v>
      </c>
      <c r="X26" s="551">
        <v>41323</v>
      </c>
      <c r="Y26" s="552">
        <v>41969</v>
      </c>
    </row>
    <row r="27" spans="10:25" ht="20.25" x14ac:dyDescent="0.3">
      <c r="P27" s="547">
        <v>41310</v>
      </c>
      <c r="Q27" s="557" t="s">
        <v>35</v>
      </c>
      <c r="R27" s="551" t="s">
        <v>655</v>
      </c>
      <c r="S27" s="549">
        <v>20000</v>
      </c>
      <c r="T27" s="547" t="s">
        <v>51</v>
      </c>
      <c r="U27" s="549">
        <v>500</v>
      </c>
      <c r="V27" s="548">
        <v>2041</v>
      </c>
      <c r="W27" s="550" t="s">
        <v>84</v>
      </c>
      <c r="X27" s="551">
        <v>41323</v>
      </c>
      <c r="Y27" s="552">
        <v>41969</v>
      </c>
    </row>
    <row r="28" spans="10:25" ht="20.25" x14ac:dyDescent="0.3">
      <c r="P28" s="555">
        <v>41310</v>
      </c>
      <c r="Q28" s="557" t="s">
        <v>35</v>
      </c>
      <c r="R28" s="555" t="s">
        <v>648</v>
      </c>
      <c r="S28" s="549">
        <v>20000</v>
      </c>
      <c r="T28" s="547" t="s">
        <v>51</v>
      </c>
      <c r="U28" s="553">
        <v>500</v>
      </c>
      <c r="V28" s="548">
        <v>2042</v>
      </c>
      <c r="W28" s="533" t="s">
        <v>84</v>
      </c>
      <c r="X28" s="551">
        <v>41323</v>
      </c>
      <c r="Y28" s="552">
        <v>41969</v>
      </c>
    </row>
    <row r="29" spans="10:25" ht="20.25" x14ac:dyDescent="0.3">
      <c r="P29" s="555">
        <v>41310</v>
      </c>
      <c r="Q29" s="557" t="s">
        <v>35</v>
      </c>
      <c r="R29" s="555" t="s">
        <v>649</v>
      </c>
      <c r="S29" s="549">
        <v>21000</v>
      </c>
      <c r="T29" s="547" t="s">
        <v>51</v>
      </c>
      <c r="U29" s="553">
        <v>500</v>
      </c>
      <c r="V29" s="548">
        <v>2043</v>
      </c>
      <c r="W29" s="533" t="s">
        <v>84</v>
      </c>
      <c r="X29" s="551">
        <v>41323</v>
      </c>
      <c r="Y29" s="552">
        <v>41969</v>
      </c>
    </row>
    <row r="30" spans="10:25" ht="20.25" x14ac:dyDescent="0.3">
      <c r="P30" s="556">
        <v>41310</v>
      </c>
      <c r="Q30" s="532" t="s">
        <v>35</v>
      </c>
      <c r="R30" s="554" t="s">
        <v>650</v>
      </c>
      <c r="S30" s="535">
        <v>20900</v>
      </c>
      <c r="T30" s="547" t="s">
        <v>51</v>
      </c>
      <c r="U30" s="540">
        <v>500</v>
      </c>
      <c r="V30" s="532">
        <v>2044</v>
      </c>
      <c r="W30" s="533" t="s">
        <v>84</v>
      </c>
      <c r="X30" s="536">
        <v>41323</v>
      </c>
      <c r="Y30" s="552">
        <v>41969</v>
      </c>
    </row>
    <row r="31" spans="10:25" ht="20.25" x14ac:dyDescent="0.3">
      <c r="P31" s="536">
        <v>41310</v>
      </c>
      <c r="Q31" s="558" t="s">
        <v>35</v>
      </c>
      <c r="R31" s="536" t="s">
        <v>633</v>
      </c>
      <c r="S31" s="539">
        <v>20900</v>
      </c>
      <c r="T31" s="536" t="s">
        <v>51</v>
      </c>
      <c r="U31" s="540">
        <v>500</v>
      </c>
      <c r="V31" s="532">
        <v>2045</v>
      </c>
      <c r="W31" s="541" t="s">
        <v>84</v>
      </c>
      <c r="X31" s="536">
        <v>41323</v>
      </c>
      <c r="Y31" s="552">
        <v>41969</v>
      </c>
    </row>
    <row r="32" spans="10:25" ht="20.25" x14ac:dyDescent="0.3">
      <c r="P32" s="536">
        <v>41443</v>
      </c>
      <c r="Q32" s="538" t="s">
        <v>35</v>
      </c>
      <c r="R32" s="532" t="s">
        <v>711</v>
      </c>
      <c r="S32" s="539">
        <v>29200</v>
      </c>
      <c r="T32" s="532" t="s">
        <v>51</v>
      </c>
      <c r="U32" s="540">
        <v>750</v>
      </c>
      <c r="V32" s="532">
        <v>2083</v>
      </c>
      <c r="W32" s="541" t="s">
        <v>90</v>
      </c>
      <c r="X32" s="536">
        <v>41550</v>
      </c>
      <c r="Y32" s="552">
        <v>41969</v>
      </c>
    </row>
    <row r="33" spans="16:25" ht="20.25" x14ac:dyDescent="0.3">
      <c r="P33" s="536">
        <v>41542</v>
      </c>
      <c r="Q33" s="538" t="s">
        <v>35</v>
      </c>
      <c r="R33" s="532" t="s">
        <v>677</v>
      </c>
      <c r="S33" s="539">
        <v>27500</v>
      </c>
      <c r="T33" s="532" t="s">
        <v>51</v>
      </c>
      <c r="U33" s="540">
        <v>750</v>
      </c>
      <c r="V33" s="532">
        <v>2084</v>
      </c>
      <c r="W33" s="541" t="s">
        <v>90</v>
      </c>
      <c r="X33" s="536">
        <v>41550</v>
      </c>
      <c r="Y33" s="552">
        <v>41969</v>
      </c>
    </row>
    <row r="34" spans="16:25" ht="20.25" x14ac:dyDescent="0.3">
      <c r="P34" s="520">
        <v>40471</v>
      </c>
      <c r="Q34" s="529" t="s">
        <v>35</v>
      </c>
      <c r="R34" s="521" t="s">
        <v>86</v>
      </c>
      <c r="S34" s="542">
        <v>17000</v>
      </c>
      <c r="T34" s="521" t="s">
        <v>51</v>
      </c>
      <c r="U34" s="543">
        <v>200</v>
      </c>
      <c r="V34" s="527" t="s">
        <v>712</v>
      </c>
      <c r="W34" s="545" t="s">
        <v>87</v>
      </c>
      <c r="X34" s="520">
        <v>40492</v>
      </c>
      <c r="Y34" s="544">
        <v>40499</v>
      </c>
    </row>
    <row r="35" spans="16:25" ht="20.25" x14ac:dyDescent="0.3">
      <c r="P35" s="520">
        <v>40471</v>
      </c>
      <c r="Q35" s="529" t="s">
        <v>35</v>
      </c>
      <c r="R35" s="521" t="s">
        <v>86</v>
      </c>
      <c r="S35" s="542" t="s">
        <v>126</v>
      </c>
      <c r="T35" s="521" t="s">
        <v>51</v>
      </c>
      <c r="U35" s="543">
        <v>200</v>
      </c>
      <c r="V35" s="527" t="s">
        <v>713</v>
      </c>
      <c r="W35" s="545" t="s">
        <v>87</v>
      </c>
      <c r="X35" s="520">
        <v>40492</v>
      </c>
      <c r="Y35" s="544">
        <v>40499</v>
      </c>
    </row>
    <row r="36" spans="16:25" ht="20.25" x14ac:dyDescent="0.3">
      <c r="P36" s="520">
        <v>40471</v>
      </c>
      <c r="Q36" s="529" t="s">
        <v>35</v>
      </c>
      <c r="R36" s="521" t="s">
        <v>86</v>
      </c>
      <c r="S36" s="542" t="s">
        <v>126</v>
      </c>
      <c r="T36" s="521" t="s">
        <v>51</v>
      </c>
      <c r="U36" s="543">
        <v>100</v>
      </c>
      <c r="V36" s="527" t="s">
        <v>714</v>
      </c>
      <c r="W36" s="545" t="s">
        <v>87</v>
      </c>
      <c r="X36" s="520">
        <v>40492</v>
      </c>
      <c r="Y36" s="544">
        <v>40499</v>
      </c>
    </row>
    <row r="37" spans="16:25" ht="20.25" x14ac:dyDescent="0.3">
      <c r="P37" s="520">
        <v>40471</v>
      </c>
      <c r="Q37" s="529" t="s">
        <v>35</v>
      </c>
      <c r="R37" s="521" t="s">
        <v>631</v>
      </c>
      <c r="S37" s="542">
        <v>18000</v>
      </c>
      <c r="T37" s="521" t="s">
        <v>51</v>
      </c>
      <c r="U37" s="543">
        <v>200</v>
      </c>
      <c r="V37" s="527" t="s">
        <v>715</v>
      </c>
      <c r="W37" s="545" t="s">
        <v>87</v>
      </c>
      <c r="X37" s="520">
        <v>40492</v>
      </c>
      <c r="Y37" s="544">
        <v>40499</v>
      </c>
    </row>
    <row r="38" spans="16:25" ht="20.25" x14ac:dyDescent="0.3">
      <c r="P38" s="520">
        <v>40471</v>
      </c>
      <c r="Q38" s="529" t="s">
        <v>35</v>
      </c>
      <c r="R38" s="521" t="s">
        <v>631</v>
      </c>
      <c r="S38" s="542" t="s">
        <v>126</v>
      </c>
      <c r="T38" s="521" t="s">
        <v>51</v>
      </c>
      <c r="U38" s="543">
        <v>200</v>
      </c>
      <c r="V38" s="527" t="s">
        <v>716</v>
      </c>
      <c r="W38" s="545" t="s">
        <v>87</v>
      </c>
      <c r="X38" s="520">
        <v>40492</v>
      </c>
      <c r="Y38" s="544">
        <v>40499</v>
      </c>
    </row>
    <row r="39" spans="16:25" ht="20.25" x14ac:dyDescent="0.3">
      <c r="P39" s="520">
        <v>40471</v>
      </c>
      <c r="Q39" s="529" t="s">
        <v>35</v>
      </c>
      <c r="R39" s="521" t="s">
        <v>631</v>
      </c>
      <c r="S39" s="542" t="s">
        <v>126</v>
      </c>
      <c r="T39" s="521" t="s">
        <v>51</v>
      </c>
      <c r="U39" s="543">
        <v>100</v>
      </c>
      <c r="V39" s="527" t="s">
        <v>717</v>
      </c>
      <c r="W39" s="545" t="s">
        <v>87</v>
      </c>
      <c r="X39" s="520">
        <v>40492</v>
      </c>
      <c r="Y39" s="544">
        <v>40499</v>
      </c>
    </row>
    <row r="40" spans="16:25" ht="20.25" x14ac:dyDescent="0.3">
      <c r="P40" s="520">
        <v>40472</v>
      </c>
      <c r="Q40" s="529" t="s">
        <v>35</v>
      </c>
      <c r="R40" s="521" t="s">
        <v>88</v>
      </c>
      <c r="S40" s="542">
        <v>16000</v>
      </c>
      <c r="T40" s="521" t="s">
        <v>51</v>
      </c>
      <c r="U40" s="543">
        <v>200</v>
      </c>
      <c r="V40" s="527" t="s">
        <v>718</v>
      </c>
      <c r="W40" s="545" t="s">
        <v>87</v>
      </c>
      <c r="X40" s="520">
        <v>40492</v>
      </c>
      <c r="Y40" s="544">
        <v>40499</v>
      </c>
    </row>
    <row r="41" spans="16:25" ht="20.25" x14ac:dyDescent="0.3">
      <c r="P41" s="520">
        <v>40472</v>
      </c>
      <c r="Q41" s="529" t="s">
        <v>35</v>
      </c>
      <c r="R41" s="521" t="s">
        <v>88</v>
      </c>
      <c r="S41" s="542" t="s">
        <v>126</v>
      </c>
      <c r="T41" s="521" t="s">
        <v>51</v>
      </c>
      <c r="U41" s="543">
        <v>200</v>
      </c>
      <c r="V41" s="527" t="s">
        <v>719</v>
      </c>
      <c r="W41" s="545" t="s">
        <v>87</v>
      </c>
      <c r="X41" s="520">
        <v>40492</v>
      </c>
      <c r="Y41" s="544">
        <v>40499</v>
      </c>
    </row>
    <row r="42" spans="16:25" ht="20.25" x14ac:dyDescent="0.3">
      <c r="P42" s="520">
        <v>40472</v>
      </c>
      <c r="Q42" s="529" t="s">
        <v>35</v>
      </c>
      <c r="R42" s="521" t="s">
        <v>88</v>
      </c>
      <c r="S42" s="542" t="s">
        <v>126</v>
      </c>
      <c r="T42" s="521" t="s">
        <v>51</v>
      </c>
      <c r="U42" s="543">
        <v>100</v>
      </c>
      <c r="V42" s="527" t="s">
        <v>720</v>
      </c>
      <c r="W42" s="545" t="s">
        <v>87</v>
      </c>
      <c r="X42" s="520">
        <v>40492</v>
      </c>
      <c r="Y42" s="544">
        <v>40499</v>
      </c>
    </row>
  </sheetData>
  <mergeCells count="13">
    <mergeCell ref="C10:D10"/>
    <mergeCell ref="K10:L10"/>
    <mergeCell ref="M10:N10"/>
    <mergeCell ref="C11:D11"/>
    <mergeCell ref="F11:I11"/>
    <mergeCell ref="K11:L11"/>
    <mergeCell ref="M11:N11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18"/>
  <sheetViews>
    <sheetView topLeftCell="A13" zoomScaleNormal="100" workbookViewId="0">
      <selection activeCell="A1000" sqref="A1000"/>
    </sheetView>
  </sheetViews>
  <sheetFormatPr baseColWidth="10" defaultRowHeight="14.25" x14ac:dyDescent="0.2"/>
  <cols>
    <col min="1" max="1" width="10.5703125" style="61" customWidth="1"/>
    <col min="2" max="2" width="7.42578125" style="61" customWidth="1"/>
    <col min="3" max="3" width="3.85546875" style="61" customWidth="1"/>
    <col min="4" max="4" width="5.85546875" style="61" customWidth="1"/>
    <col min="5" max="6" width="10.5703125" style="61" customWidth="1"/>
    <col min="7" max="7" width="12.7109375" style="61" customWidth="1"/>
    <col min="8" max="8" width="0.85546875" style="61" customWidth="1"/>
    <col min="9" max="9" width="7" style="61" customWidth="1"/>
    <col min="10" max="10" width="14.28515625" style="61" customWidth="1"/>
    <col min="11" max="11" width="11.140625" style="61" customWidth="1"/>
    <col min="12" max="12" width="3.85546875" style="61" customWidth="1"/>
    <col min="13" max="13" width="10.140625" style="61" customWidth="1"/>
    <col min="14" max="14" width="4.85546875" style="61" customWidth="1"/>
    <col min="15" max="15" width="11.42578125" style="61"/>
    <col min="16" max="16" width="10.140625" style="77" bestFit="1" customWidth="1"/>
    <col min="17" max="17" width="12.85546875" style="77" bestFit="1" customWidth="1"/>
    <col min="18" max="18" width="24" style="77" bestFit="1" customWidth="1"/>
    <col min="19" max="19" width="11.5703125" style="77" bestFit="1" customWidth="1"/>
    <col min="20" max="20" width="15.7109375" style="77" bestFit="1" customWidth="1"/>
    <col min="21" max="21" width="8.85546875" style="77" bestFit="1" customWidth="1"/>
    <col min="22" max="22" width="9.85546875" style="77" bestFit="1" customWidth="1"/>
    <col min="23" max="23" width="21.85546875" style="77" bestFit="1" customWidth="1"/>
    <col min="24" max="24" width="17.42578125" style="77" bestFit="1" customWidth="1"/>
    <col min="25" max="25" width="28.42578125" style="77" bestFit="1" customWidth="1"/>
    <col min="26" max="16384" width="11.42578125" style="61"/>
  </cols>
  <sheetData>
    <row r="1" spans="2:25" ht="51" customHeight="1" x14ac:dyDescent="0.2"/>
    <row r="2" spans="2:25" ht="13.35" customHeight="1" x14ac:dyDescent="0.2">
      <c r="B2" s="180" t="s">
        <v>52</v>
      </c>
      <c r="C2" s="181"/>
      <c r="D2" s="181"/>
      <c r="E2" s="181"/>
      <c r="F2" s="181"/>
      <c r="G2" s="181"/>
      <c r="I2" s="182" t="s">
        <v>53</v>
      </c>
      <c r="J2" s="181"/>
      <c r="K2" s="181"/>
      <c r="L2" s="181"/>
      <c r="M2" s="181"/>
      <c r="N2" s="181"/>
    </row>
    <row r="3" spans="2:25" ht="0.95" customHeight="1" x14ac:dyDescent="0.2">
      <c r="B3" s="181"/>
      <c r="C3" s="181"/>
      <c r="D3" s="181"/>
      <c r="E3" s="181"/>
      <c r="F3" s="181"/>
      <c r="G3" s="181"/>
    </row>
    <row r="4" spans="2:25" ht="7.9" customHeight="1" x14ac:dyDescent="0.2"/>
    <row r="5" spans="2:25" ht="5.0999999999999996" customHeight="1" x14ac:dyDescent="0.2"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</row>
    <row r="6" spans="2:25" ht="13.35" customHeight="1" x14ac:dyDescent="0.2">
      <c r="B6" s="183" t="s">
        <v>54</v>
      </c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</row>
    <row r="7" spans="2:25" ht="20.65" customHeight="1" x14ac:dyDescent="0.2"/>
    <row r="8" spans="2:25" ht="21.4" customHeight="1" x14ac:dyDescent="0.2">
      <c r="B8" s="184" t="s">
        <v>209</v>
      </c>
      <c r="C8" s="185"/>
      <c r="D8" s="185"/>
      <c r="E8" s="185"/>
      <c r="F8" s="184" t="s">
        <v>210</v>
      </c>
      <c r="G8" s="185"/>
      <c r="H8" s="185"/>
      <c r="I8" s="185"/>
      <c r="J8" s="63" t="s">
        <v>57</v>
      </c>
      <c r="K8" s="63" t="s">
        <v>58</v>
      </c>
      <c r="L8" s="186" t="s">
        <v>59</v>
      </c>
      <c r="M8" s="185"/>
      <c r="N8" s="64" t="s">
        <v>60</v>
      </c>
    </row>
    <row r="9" spans="2:25" ht="3.4" customHeight="1" x14ac:dyDescent="0.2"/>
    <row r="10" spans="2:25" ht="16.350000000000001" customHeight="1" x14ac:dyDescent="0.2">
      <c r="B10" s="65" t="s">
        <v>61</v>
      </c>
      <c r="C10" s="187" t="s">
        <v>62</v>
      </c>
      <c r="D10" s="188"/>
      <c r="E10" s="66" t="s">
        <v>63</v>
      </c>
      <c r="F10" s="66" t="s">
        <v>64</v>
      </c>
      <c r="G10" s="67"/>
      <c r="H10" s="67"/>
      <c r="I10" s="67"/>
      <c r="J10" s="68" t="s">
        <v>65</v>
      </c>
      <c r="K10" s="189" t="s">
        <v>66</v>
      </c>
      <c r="L10" s="188"/>
      <c r="M10" s="189" t="s">
        <v>73</v>
      </c>
      <c r="N10" s="190"/>
      <c r="P10" s="78" t="s">
        <v>74</v>
      </c>
      <c r="Q10" s="79" t="s">
        <v>75</v>
      </c>
      <c r="R10" s="79" t="s">
        <v>76</v>
      </c>
      <c r="S10" s="79" t="s">
        <v>77</v>
      </c>
      <c r="T10" s="79" t="s">
        <v>78</v>
      </c>
      <c r="U10" s="80" t="s">
        <v>1</v>
      </c>
      <c r="V10" s="79" t="s">
        <v>79</v>
      </c>
      <c r="W10" s="81" t="s">
        <v>80</v>
      </c>
      <c r="X10" s="78" t="s">
        <v>81</v>
      </c>
      <c r="Y10" s="78" t="s">
        <v>82</v>
      </c>
    </row>
    <row r="11" spans="2:25" ht="16.350000000000001" customHeight="1" x14ac:dyDescent="0.2">
      <c r="B11" s="70" t="s">
        <v>68</v>
      </c>
      <c r="C11" s="191" t="s">
        <v>68</v>
      </c>
      <c r="D11" s="192"/>
      <c r="E11" s="71" t="s">
        <v>68</v>
      </c>
      <c r="F11" s="193" t="s">
        <v>69</v>
      </c>
      <c r="G11" s="194"/>
      <c r="H11" s="194"/>
      <c r="I11" s="194"/>
      <c r="J11" s="76" t="s">
        <v>67</v>
      </c>
      <c r="K11" s="195" t="s">
        <v>67</v>
      </c>
      <c r="L11" s="196"/>
      <c r="M11" s="197"/>
      <c r="N11" s="198"/>
    </row>
    <row r="12" spans="2:25" ht="409.5" customHeight="1" x14ac:dyDescent="0.2"/>
    <row r="13" spans="2:25" ht="15" x14ac:dyDescent="0.25">
      <c r="J13" s="73" t="s">
        <v>70</v>
      </c>
      <c r="K13" s="73"/>
      <c r="L13" s="73">
        <v>0</v>
      </c>
      <c r="M13" s="73"/>
    </row>
    <row r="14" spans="2:25" ht="15" x14ac:dyDescent="0.25">
      <c r="J14" s="73"/>
      <c r="K14" s="73"/>
      <c r="L14" s="73"/>
      <c r="M14" s="73"/>
    </row>
    <row r="15" spans="2:25" ht="15" x14ac:dyDescent="0.25">
      <c r="J15" s="75" t="s">
        <v>71</v>
      </c>
      <c r="K15" s="75"/>
      <c r="L15" s="75"/>
      <c r="M15" s="75"/>
    </row>
    <row r="16" spans="2:25" ht="15" x14ac:dyDescent="0.25">
      <c r="J16" s="73"/>
      <c r="K16" s="73"/>
      <c r="L16" s="73"/>
      <c r="M16" s="73"/>
    </row>
    <row r="17" spans="10:13" ht="15.75" thickBot="1" x14ac:dyDescent="0.3">
      <c r="J17" s="74" t="s">
        <v>72</v>
      </c>
      <c r="K17" s="74"/>
      <c r="L17" s="74">
        <v>0</v>
      </c>
      <c r="M17" s="74"/>
    </row>
    <row r="18" spans="10:13" ht="15" thickTop="1" x14ac:dyDescent="0.2"/>
  </sheetData>
  <mergeCells count="13">
    <mergeCell ref="C10:D10"/>
    <mergeCell ref="K10:L10"/>
    <mergeCell ref="M10:N10"/>
    <mergeCell ref="C11:D11"/>
    <mergeCell ref="F11:I11"/>
    <mergeCell ref="K11:L11"/>
    <mergeCell ref="M11:N11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21"/>
  <sheetViews>
    <sheetView zoomScaleNormal="100" workbookViewId="0">
      <selection activeCell="J15" sqref="J15"/>
    </sheetView>
  </sheetViews>
  <sheetFormatPr baseColWidth="10" defaultRowHeight="14.25" x14ac:dyDescent="0.2"/>
  <cols>
    <col min="1" max="1" width="10.5703125" style="61" customWidth="1"/>
    <col min="2" max="2" width="7.42578125" style="61" customWidth="1"/>
    <col min="3" max="3" width="3.85546875" style="61" customWidth="1"/>
    <col min="4" max="4" width="5.85546875" style="61" customWidth="1"/>
    <col min="5" max="6" width="10.5703125" style="61" customWidth="1"/>
    <col min="7" max="7" width="12.7109375" style="61" customWidth="1"/>
    <col min="8" max="8" width="0.85546875" style="61" customWidth="1"/>
    <col min="9" max="9" width="7" style="61" customWidth="1"/>
    <col min="10" max="10" width="14.28515625" style="61" customWidth="1"/>
    <col min="11" max="11" width="11.140625" style="61" customWidth="1"/>
    <col min="12" max="12" width="3.85546875" style="61" customWidth="1"/>
    <col min="13" max="13" width="10.140625" style="61" customWidth="1"/>
    <col min="14" max="14" width="4.85546875" style="61" customWidth="1"/>
    <col min="15" max="15" width="11.42578125" style="61"/>
    <col min="16" max="16" width="10.140625" style="77" bestFit="1" customWidth="1"/>
    <col min="17" max="17" width="12.85546875" style="77" bestFit="1" customWidth="1"/>
    <col min="18" max="18" width="24" style="77" bestFit="1" customWidth="1"/>
    <col min="19" max="19" width="11.5703125" style="77" bestFit="1" customWidth="1"/>
    <col min="20" max="20" width="15.7109375" style="77" bestFit="1" customWidth="1"/>
    <col min="21" max="21" width="8.85546875" style="77" bestFit="1" customWidth="1"/>
    <col min="22" max="22" width="9.85546875" style="77" bestFit="1" customWidth="1"/>
    <col min="23" max="23" width="21.85546875" style="77" bestFit="1" customWidth="1"/>
    <col min="24" max="24" width="17.42578125" style="77" bestFit="1" customWidth="1"/>
    <col min="25" max="25" width="28.42578125" style="77" bestFit="1" customWidth="1"/>
    <col min="26" max="16384" width="11.42578125" style="61"/>
  </cols>
  <sheetData>
    <row r="1" spans="2:25" ht="51" customHeight="1" x14ac:dyDescent="0.2"/>
    <row r="2" spans="2:25" ht="13.35" customHeight="1" x14ac:dyDescent="0.2">
      <c r="B2" s="180" t="s">
        <v>52</v>
      </c>
      <c r="C2" s="181"/>
      <c r="D2" s="181"/>
      <c r="E2" s="181"/>
      <c r="F2" s="181"/>
      <c r="G2" s="181"/>
      <c r="I2" s="182" t="s">
        <v>53</v>
      </c>
      <c r="J2" s="181"/>
      <c r="K2" s="181"/>
      <c r="L2" s="181"/>
      <c r="M2" s="181"/>
      <c r="N2" s="181"/>
    </row>
    <row r="3" spans="2:25" ht="0.95" customHeight="1" x14ac:dyDescent="0.2">
      <c r="B3" s="181"/>
      <c r="C3" s="181"/>
      <c r="D3" s="181"/>
      <c r="E3" s="181"/>
      <c r="F3" s="181"/>
      <c r="G3" s="181"/>
    </row>
    <row r="4" spans="2:25" ht="7.9" customHeight="1" x14ac:dyDescent="0.2"/>
    <row r="5" spans="2:25" ht="5.0999999999999996" customHeight="1" x14ac:dyDescent="0.2"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</row>
    <row r="6" spans="2:25" ht="13.35" customHeight="1" x14ac:dyDescent="0.2">
      <c r="B6" s="183" t="s">
        <v>54</v>
      </c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</row>
    <row r="7" spans="2:25" ht="20.65" customHeight="1" x14ac:dyDescent="0.2"/>
    <row r="8" spans="2:25" ht="21.4" customHeight="1" x14ac:dyDescent="0.2">
      <c r="B8" s="184" t="s">
        <v>194</v>
      </c>
      <c r="C8" s="185"/>
      <c r="D8" s="185"/>
      <c r="E8" s="185"/>
      <c r="F8" s="184" t="s">
        <v>195</v>
      </c>
      <c r="G8" s="185"/>
      <c r="H8" s="185"/>
      <c r="I8" s="185"/>
      <c r="J8" s="63" t="s">
        <v>57</v>
      </c>
      <c r="K8" s="63" t="s">
        <v>58</v>
      </c>
      <c r="L8" s="186" t="s">
        <v>59</v>
      </c>
      <c r="M8" s="185"/>
      <c r="N8" s="64" t="s">
        <v>60</v>
      </c>
    </row>
    <row r="9" spans="2:25" ht="3.4" customHeight="1" x14ac:dyDescent="0.2"/>
    <row r="10" spans="2:25" ht="16.350000000000001" customHeight="1" x14ac:dyDescent="0.2">
      <c r="B10" s="65" t="s">
        <v>61</v>
      </c>
      <c r="C10" s="187" t="s">
        <v>62</v>
      </c>
      <c r="D10" s="188"/>
      <c r="E10" s="66" t="s">
        <v>63</v>
      </c>
      <c r="F10" s="66" t="s">
        <v>64</v>
      </c>
      <c r="G10" s="67"/>
      <c r="H10" s="67"/>
      <c r="I10" s="67"/>
      <c r="J10" s="68" t="s">
        <v>65</v>
      </c>
      <c r="K10" s="189" t="s">
        <v>66</v>
      </c>
      <c r="L10" s="188"/>
      <c r="M10" s="189" t="s">
        <v>73</v>
      </c>
      <c r="N10" s="190"/>
      <c r="P10" s="78" t="s">
        <v>74</v>
      </c>
      <c r="Q10" s="79" t="s">
        <v>75</v>
      </c>
      <c r="R10" s="79" t="s">
        <v>76</v>
      </c>
      <c r="S10" s="79" t="s">
        <v>77</v>
      </c>
      <c r="T10" s="79" t="s">
        <v>78</v>
      </c>
      <c r="U10" s="80" t="s">
        <v>1</v>
      </c>
      <c r="V10" s="79" t="s">
        <v>79</v>
      </c>
      <c r="W10" s="81" t="s">
        <v>80</v>
      </c>
      <c r="X10" s="78" t="s">
        <v>81</v>
      </c>
      <c r="Y10" s="78" t="s">
        <v>82</v>
      </c>
    </row>
    <row r="11" spans="2:25" ht="26.45" customHeight="1" x14ac:dyDescent="0.2">
      <c r="B11" s="72" t="s">
        <v>139</v>
      </c>
      <c r="C11" s="165" t="s">
        <v>134</v>
      </c>
      <c r="D11" s="69" t="s">
        <v>196</v>
      </c>
      <c r="E11" s="165" t="s">
        <v>197</v>
      </c>
      <c r="F11" s="204" t="s">
        <v>137</v>
      </c>
      <c r="G11" s="205"/>
      <c r="H11" s="205"/>
      <c r="I11" s="205"/>
      <c r="J11" s="166"/>
      <c r="K11" s="206" t="s">
        <v>198</v>
      </c>
      <c r="L11" s="207"/>
      <c r="M11" s="208"/>
      <c r="N11" s="209"/>
    </row>
    <row r="12" spans="2:25" ht="26.45" customHeight="1" x14ac:dyDescent="0.2">
      <c r="B12" s="72" t="s">
        <v>199</v>
      </c>
      <c r="C12" s="165" t="s">
        <v>134</v>
      </c>
      <c r="D12" s="69" t="s">
        <v>200</v>
      </c>
      <c r="E12" s="165" t="s">
        <v>201</v>
      </c>
      <c r="F12" s="204" t="s">
        <v>202</v>
      </c>
      <c r="G12" s="205"/>
      <c r="H12" s="205"/>
      <c r="I12" s="205"/>
      <c r="J12" s="166"/>
      <c r="K12" s="206" t="s">
        <v>203</v>
      </c>
      <c r="L12" s="207"/>
      <c r="M12" s="208"/>
      <c r="N12" s="209"/>
    </row>
    <row r="13" spans="2:25" ht="26.45" customHeight="1" x14ac:dyDescent="0.2">
      <c r="B13" s="72" t="s">
        <v>140</v>
      </c>
      <c r="C13" s="165" t="s">
        <v>134</v>
      </c>
      <c r="D13" s="72" t="s">
        <v>204</v>
      </c>
      <c r="E13" s="165" t="s">
        <v>205</v>
      </c>
      <c r="F13" s="204" t="s">
        <v>206</v>
      </c>
      <c r="G13" s="205"/>
      <c r="H13" s="205"/>
      <c r="I13" s="205"/>
      <c r="J13" s="166"/>
      <c r="K13" s="206" t="s">
        <v>207</v>
      </c>
      <c r="L13" s="207"/>
      <c r="M13" s="208"/>
      <c r="N13" s="209"/>
    </row>
    <row r="14" spans="2:25" ht="16.350000000000001" customHeight="1" x14ac:dyDescent="0.2">
      <c r="B14" s="70" t="s">
        <v>68</v>
      </c>
      <c r="C14" s="191" t="s">
        <v>68</v>
      </c>
      <c r="D14" s="192"/>
      <c r="E14" s="71" t="s">
        <v>68</v>
      </c>
      <c r="F14" s="193" t="s">
        <v>69</v>
      </c>
      <c r="G14" s="194"/>
      <c r="H14" s="194"/>
      <c r="I14" s="194"/>
      <c r="J14" s="76"/>
      <c r="K14" s="195" t="s">
        <v>208</v>
      </c>
      <c r="L14" s="196"/>
      <c r="M14" s="197"/>
      <c r="N14" s="198"/>
    </row>
    <row r="16" spans="2:25" ht="15" x14ac:dyDescent="0.25">
      <c r="J16" s="73" t="s">
        <v>70</v>
      </c>
      <c r="K16" s="73"/>
      <c r="L16" s="73" t="s">
        <v>208</v>
      </c>
      <c r="M16" s="73"/>
    </row>
    <row r="17" spans="10:13" ht="15" x14ac:dyDescent="0.25">
      <c r="J17" s="73"/>
      <c r="K17" s="73"/>
      <c r="L17" s="73"/>
      <c r="M17" s="73"/>
    </row>
    <row r="18" spans="10:13" ht="15" x14ac:dyDescent="0.25">
      <c r="J18" s="75" t="s">
        <v>71</v>
      </c>
      <c r="K18" s="75"/>
      <c r="L18" s="75"/>
      <c r="M18" s="75"/>
    </row>
    <row r="19" spans="10:13" ht="15" x14ac:dyDescent="0.25">
      <c r="J19" s="73"/>
      <c r="K19" s="73"/>
      <c r="L19" s="73"/>
      <c r="M19" s="73"/>
    </row>
    <row r="20" spans="10:13" ht="15.75" thickBot="1" x14ac:dyDescent="0.3">
      <c r="J20" s="74" t="s">
        <v>72</v>
      </c>
      <c r="K20" s="74"/>
      <c r="L20" s="74" t="s">
        <v>208</v>
      </c>
      <c r="M20" s="74"/>
    </row>
    <row r="21" spans="10:13" ht="15" thickTop="1" x14ac:dyDescent="0.2"/>
  </sheetData>
  <mergeCells count="22">
    <mergeCell ref="C14:D14"/>
    <mergeCell ref="F14:I14"/>
    <mergeCell ref="K14:L14"/>
    <mergeCell ref="M14:N14"/>
    <mergeCell ref="F12:I12"/>
    <mergeCell ref="K12:L12"/>
    <mergeCell ref="M12:N12"/>
    <mergeCell ref="F13:I13"/>
    <mergeCell ref="K13:L13"/>
    <mergeCell ref="M13:N13"/>
    <mergeCell ref="C10:D10"/>
    <mergeCell ref="K10:L10"/>
    <mergeCell ref="M10:N10"/>
    <mergeCell ref="F11:I11"/>
    <mergeCell ref="K11:L11"/>
    <mergeCell ref="M11:N11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18"/>
  <sheetViews>
    <sheetView topLeftCell="B1" zoomScale="70" zoomScaleNormal="70" workbookViewId="0">
      <selection activeCell="J12" sqref="J12"/>
    </sheetView>
  </sheetViews>
  <sheetFormatPr baseColWidth="10" defaultRowHeight="14.25" x14ac:dyDescent="0.2"/>
  <cols>
    <col min="1" max="1" width="10.5703125" style="61" customWidth="1"/>
    <col min="2" max="2" width="7.42578125" style="61" customWidth="1"/>
    <col min="3" max="3" width="3.85546875" style="61" customWidth="1"/>
    <col min="4" max="4" width="5.85546875" style="61" customWidth="1"/>
    <col min="5" max="6" width="10.5703125" style="61" customWidth="1"/>
    <col min="7" max="7" width="12.7109375" style="61" customWidth="1"/>
    <col min="8" max="8" width="0.85546875" style="61" customWidth="1"/>
    <col min="9" max="9" width="7" style="61" customWidth="1"/>
    <col min="10" max="10" width="14.28515625" style="61" customWidth="1"/>
    <col min="11" max="11" width="11.140625" style="61" customWidth="1"/>
    <col min="12" max="12" width="3.85546875" style="61" customWidth="1"/>
    <col min="13" max="13" width="10.140625" style="61" customWidth="1"/>
    <col min="14" max="14" width="4.85546875" style="61" customWidth="1"/>
    <col min="15" max="15" width="11.42578125" style="61"/>
    <col min="16" max="16" width="16.85546875" style="77" bestFit="1" customWidth="1"/>
    <col min="17" max="17" width="11.7109375" style="77" bestFit="1" customWidth="1"/>
    <col min="18" max="18" width="25.42578125" style="77" bestFit="1" customWidth="1"/>
    <col min="19" max="19" width="13" style="77" bestFit="1" customWidth="1"/>
    <col min="20" max="20" width="14" style="77" bestFit="1" customWidth="1"/>
    <col min="21" max="21" width="10.7109375" style="77" bestFit="1" customWidth="1"/>
    <col min="22" max="22" width="8.140625" style="77" bestFit="1" customWidth="1"/>
    <col min="23" max="23" width="22.5703125" style="77" bestFit="1" customWidth="1"/>
    <col min="24" max="24" width="18.140625" style="77" bestFit="1" customWidth="1"/>
    <col min="25" max="25" width="17.7109375" style="77" bestFit="1" customWidth="1"/>
    <col min="26" max="16384" width="11.42578125" style="61"/>
  </cols>
  <sheetData>
    <row r="1" spans="2:25" ht="51" customHeight="1" x14ac:dyDescent="0.2"/>
    <row r="2" spans="2:25" ht="13.35" customHeight="1" x14ac:dyDescent="0.2">
      <c r="B2" s="180" t="s">
        <v>52</v>
      </c>
      <c r="C2" s="181"/>
      <c r="D2" s="181"/>
      <c r="E2" s="181"/>
      <c r="F2" s="181"/>
      <c r="G2" s="181"/>
      <c r="I2" s="182" t="s">
        <v>53</v>
      </c>
      <c r="J2" s="181"/>
      <c r="K2" s="181"/>
      <c r="L2" s="181"/>
      <c r="M2" s="181"/>
      <c r="N2" s="181"/>
    </row>
    <row r="3" spans="2:25" ht="0.95" customHeight="1" x14ac:dyDescent="0.2">
      <c r="B3" s="181"/>
      <c r="C3" s="181"/>
      <c r="D3" s="181"/>
      <c r="E3" s="181"/>
      <c r="F3" s="181"/>
      <c r="G3" s="181"/>
    </row>
    <row r="4" spans="2:25" ht="7.9" customHeight="1" x14ac:dyDescent="0.2"/>
    <row r="5" spans="2:25" ht="5.0999999999999996" customHeight="1" x14ac:dyDescent="0.2"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</row>
    <row r="6" spans="2:25" ht="13.35" customHeight="1" x14ac:dyDescent="0.2">
      <c r="B6" s="183" t="s">
        <v>54</v>
      </c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</row>
    <row r="7" spans="2:25" ht="20.65" customHeight="1" x14ac:dyDescent="0.2"/>
    <row r="8" spans="2:25" ht="21.4" customHeight="1" x14ac:dyDescent="0.2">
      <c r="B8" s="184" t="s">
        <v>191</v>
      </c>
      <c r="C8" s="185"/>
      <c r="D8" s="185"/>
      <c r="E8" s="185"/>
      <c r="F8" s="184" t="s">
        <v>192</v>
      </c>
      <c r="G8" s="185"/>
      <c r="H8" s="185"/>
      <c r="I8" s="185"/>
      <c r="J8" s="63" t="s">
        <v>57</v>
      </c>
      <c r="K8" s="63" t="s">
        <v>58</v>
      </c>
      <c r="L8" s="186" t="s">
        <v>59</v>
      </c>
      <c r="M8" s="185"/>
      <c r="N8" s="64" t="s">
        <v>60</v>
      </c>
    </row>
    <row r="9" spans="2:25" ht="3.4" customHeight="1" x14ac:dyDescent="0.2"/>
    <row r="10" spans="2:25" ht="16.350000000000001" customHeight="1" x14ac:dyDescent="0.2">
      <c r="B10" s="65" t="s">
        <v>61</v>
      </c>
      <c r="C10" s="187" t="s">
        <v>62</v>
      </c>
      <c r="D10" s="188"/>
      <c r="E10" s="66" t="s">
        <v>63</v>
      </c>
      <c r="F10" s="66" t="s">
        <v>64</v>
      </c>
      <c r="G10" s="67"/>
      <c r="H10" s="67"/>
      <c r="I10" s="67"/>
      <c r="J10" s="68" t="s">
        <v>65</v>
      </c>
      <c r="K10" s="189" t="s">
        <v>66</v>
      </c>
      <c r="L10" s="188"/>
      <c r="M10" s="189" t="s">
        <v>73</v>
      </c>
      <c r="N10" s="190"/>
      <c r="P10" s="78" t="s">
        <v>74</v>
      </c>
      <c r="Q10" s="79" t="s">
        <v>75</v>
      </c>
      <c r="R10" s="79" t="s">
        <v>76</v>
      </c>
      <c r="S10" s="79" t="s">
        <v>77</v>
      </c>
      <c r="T10" s="79" t="s">
        <v>78</v>
      </c>
      <c r="U10" s="80" t="s">
        <v>1</v>
      </c>
      <c r="V10" s="79" t="s">
        <v>79</v>
      </c>
      <c r="W10" s="81" t="s">
        <v>80</v>
      </c>
      <c r="X10" s="78" t="s">
        <v>81</v>
      </c>
      <c r="Y10" s="78" t="s">
        <v>82</v>
      </c>
    </row>
    <row r="11" spans="2:25" ht="16.350000000000001" customHeight="1" x14ac:dyDescent="0.3">
      <c r="B11" s="70" t="s">
        <v>68</v>
      </c>
      <c r="C11" s="191" t="s">
        <v>68</v>
      </c>
      <c r="D11" s="192"/>
      <c r="E11" s="71" t="s">
        <v>68</v>
      </c>
      <c r="F11" s="193" t="s">
        <v>69</v>
      </c>
      <c r="G11" s="194"/>
      <c r="H11" s="194"/>
      <c r="I11" s="194"/>
      <c r="J11" s="76">
        <v>0</v>
      </c>
      <c r="K11" s="195" t="s">
        <v>67</v>
      </c>
      <c r="L11" s="196"/>
      <c r="M11" s="197"/>
      <c r="N11" s="198"/>
      <c r="P11" s="568">
        <v>40137</v>
      </c>
      <c r="Q11" s="565" t="s">
        <v>721</v>
      </c>
      <c r="R11" s="565" t="s">
        <v>83</v>
      </c>
      <c r="S11" s="566">
        <v>3679.9</v>
      </c>
      <c r="T11" s="565" t="s">
        <v>51</v>
      </c>
      <c r="U11" s="566">
        <v>184</v>
      </c>
      <c r="V11" s="565">
        <v>1816</v>
      </c>
      <c r="W11" s="565"/>
      <c r="X11" s="567">
        <v>40147</v>
      </c>
      <c r="Y11" s="569">
        <v>40169</v>
      </c>
    </row>
    <row r="12" spans="2:25" ht="20.25" x14ac:dyDescent="0.3">
      <c r="P12" s="563">
        <v>40137</v>
      </c>
      <c r="Q12" s="561" t="s">
        <v>721</v>
      </c>
      <c r="R12" s="561" t="s">
        <v>83</v>
      </c>
      <c r="S12" s="562">
        <v>5161.6000000000004</v>
      </c>
      <c r="T12" s="561" t="s">
        <v>51</v>
      </c>
      <c r="U12" s="562">
        <v>258.10000000000002</v>
      </c>
      <c r="V12" s="561">
        <v>1817</v>
      </c>
      <c r="W12" s="561"/>
      <c r="X12" s="560">
        <v>40147</v>
      </c>
      <c r="Y12" s="564">
        <v>40169</v>
      </c>
    </row>
    <row r="13" spans="2:25" ht="15" x14ac:dyDescent="0.25">
      <c r="J13" s="73" t="s">
        <v>70</v>
      </c>
      <c r="K13" s="73"/>
      <c r="L13" s="73">
        <v>0</v>
      </c>
      <c r="M13" s="73"/>
    </row>
    <row r="14" spans="2:25" ht="15" x14ac:dyDescent="0.25">
      <c r="J14" s="73"/>
      <c r="K14" s="73"/>
      <c r="L14" s="73"/>
      <c r="M14" s="73"/>
    </row>
    <row r="15" spans="2:25" ht="15" x14ac:dyDescent="0.25">
      <c r="J15" s="75" t="s">
        <v>71</v>
      </c>
      <c r="K15" s="75"/>
      <c r="L15" s="75"/>
      <c r="M15" s="75"/>
    </row>
    <row r="16" spans="2:25" ht="15" x14ac:dyDescent="0.25">
      <c r="J16" s="73"/>
      <c r="K16" s="73"/>
      <c r="L16" s="73"/>
      <c r="M16" s="73"/>
    </row>
    <row r="17" spans="10:13" ht="15.75" thickBot="1" x14ac:dyDescent="0.3">
      <c r="J17" s="74" t="s">
        <v>72</v>
      </c>
      <c r="K17" s="74"/>
      <c r="L17" s="74">
        <v>0</v>
      </c>
      <c r="M17" s="74"/>
    </row>
    <row r="18" spans="10:13" ht="15" thickTop="1" x14ac:dyDescent="0.2"/>
  </sheetData>
  <mergeCells count="13">
    <mergeCell ref="C10:D10"/>
    <mergeCell ref="K10:L10"/>
    <mergeCell ref="M10:N10"/>
    <mergeCell ref="C11:D11"/>
    <mergeCell ref="F11:I11"/>
    <mergeCell ref="K11:L11"/>
    <mergeCell ref="M11:N11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18"/>
  <sheetViews>
    <sheetView zoomScaleNormal="100" workbookViewId="0">
      <selection activeCell="K33" sqref="K33"/>
    </sheetView>
  </sheetViews>
  <sheetFormatPr baseColWidth="10" defaultRowHeight="14.25" x14ac:dyDescent="0.2"/>
  <cols>
    <col min="1" max="1" width="10.5703125" style="61" customWidth="1"/>
    <col min="2" max="2" width="7.42578125" style="61" customWidth="1"/>
    <col min="3" max="3" width="3.85546875" style="61" customWidth="1"/>
    <col min="4" max="4" width="5.85546875" style="61" customWidth="1"/>
    <col min="5" max="6" width="10.5703125" style="61" customWidth="1"/>
    <col min="7" max="7" width="12.7109375" style="61" customWidth="1"/>
    <col min="8" max="8" width="0.85546875" style="61" customWidth="1"/>
    <col min="9" max="9" width="7" style="61" customWidth="1"/>
    <col min="10" max="10" width="14.28515625" style="61" customWidth="1"/>
    <col min="11" max="11" width="11.140625" style="61" customWidth="1"/>
    <col min="12" max="12" width="3.85546875" style="61" customWidth="1"/>
    <col min="13" max="13" width="10.140625" style="61" customWidth="1"/>
    <col min="14" max="14" width="4.85546875" style="61" customWidth="1"/>
    <col min="15" max="15" width="11.42578125" style="61"/>
    <col min="16" max="16" width="10.140625" style="77" bestFit="1" customWidth="1"/>
    <col min="17" max="17" width="12.85546875" style="77" bestFit="1" customWidth="1"/>
    <col min="18" max="18" width="24" style="77" bestFit="1" customWidth="1"/>
    <col min="19" max="19" width="11.5703125" style="77" bestFit="1" customWidth="1"/>
    <col min="20" max="20" width="15.7109375" style="77" bestFit="1" customWidth="1"/>
    <col min="21" max="21" width="8.85546875" style="77" bestFit="1" customWidth="1"/>
    <col min="22" max="22" width="9.85546875" style="77" bestFit="1" customWidth="1"/>
    <col min="23" max="23" width="21.85546875" style="77" bestFit="1" customWidth="1"/>
    <col min="24" max="24" width="17.42578125" style="77" bestFit="1" customWidth="1"/>
    <col min="25" max="25" width="28.42578125" style="77" bestFit="1" customWidth="1"/>
    <col min="26" max="16384" width="11.42578125" style="61"/>
  </cols>
  <sheetData>
    <row r="1" spans="2:25" ht="51" customHeight="1" x14ac:dyDescent="0.2"/>
    <row r="2" spans="2:25" ht="13.35" customHeight="1" x14ac:dyDescent="0.2">
      <c r="B2" s="180" t="s">
        <v>52</v>
      </c>
      <c r="C2" s="181"/>
      <c r="D2" s="181"/>
      <c r="E2" s="181"/>
      <c r="F2" s="181"/>
      <c r="G2" s="181"/>
      <c r="I2" s="182" t="s">
        <v>53</v>
      </c>
      <c r="J2" s="181"/>
      <c r="K2" s="181"/>
      <c r="L2" s="181"/>
      <c r="M2" s="181"/>
      <c r="N2" s="181"/>
    </row>
    <row r="3" spans="2:25" ht="0.95" customHeight="1" x14ac:dyDescent="0.2">
      <c r="B3" s="181"/>
      <c r="C3" s="181"/>
      <c r="D3" s="181"/>
      <c r="E3" s="181"/>
      <c r="F3" s="181"/>
      <c r="G3" s="181"/>
    </row>
    <row r="4" spans="2:25" ht="7.9" customHeight="1" x14ac:dyDescent="0.2"/>
    <row r="5" spans="2:25" ht="5.0999999999999996" customHeight="1" x14ac:dyDescent="0.2"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</row>
    <row r="6" spans="2:25" ht="13.35" customHeight="1" x14ac:dyDescent="0.2">
      <c r="B6" s="183" t="s">
        <v>54</v>
      </c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</row>
    <row r="7" spans="2:25" ht="20.65" customHeight="1" x14ac:dyDescent="0.2"/>
    <row r="8" spans="2:25" ht="21.4" customHeight="1" x14ac:dyDescent="0.2">
      <c r="B8" s="184" t="s">
        <v>189</v>
      </c>
      <c r="C8" s="185"/>
      <c r="D8" s="185"/>
      <c r="E8" s="185"/>
      <c r="F8" s="184" t="s">
        <v>190</v>
      </c>
      <c r="G8" s="185"/>
      <c r="H8" s="185"/>
      <c r="I8" s="185"/>
      <c r="J8" s="63" t="s">
        <v>57</v>
      </c>
      <c r="K8" s="63" t="s">
        <v>58</v>
      </c>
      <c r="L8" s="186" t="s">
        <v>59</v>
      </c>
      <c r="M8" s="185"/>
      <c r="N8" s="64" t="s">
        <v>60</v>
      </c>
    </row>
    <row r="9" spans="2:25" ht="3.4" customHeight="1" x14ac:dyDescent="0.2"/>
    <row r="10" spans="2:25" ht="16.350000000000001" customHeight="1" x14ac:dyDescent="0.2">
      <c r="B10" s="65" t="s">
        <v>61</v>
      </c>
      <c r="C10" s="187" t="s">
        <v>62</v>
      </c>
      <c r="D10" s="188"/>
      <c r="E10" s="66" t="s">
        <v>63</v>
      </c>
      <c r="F10" s="66" t="s">
        <v>64</v>
      </c>
      <c r="G10" s="67"/>
      <c r="H10" s="67"/>
      <c r="I10" s="67"/>
      <c r="J10" s="68" t="s">
        <v>65</v>
      </c>
      <c r="K10" s="189" t="s">
        <v>66</v>
      </c>
      <c r="L10" s="188"/>
      <c r="M10" s="189" t="s">
        <v>73</v>
      </c>
      <c r="N10" s="190"/>
      <c r="P10" s="78" t="s">
        <v>74</v>
      </c>
      <c r="Q10" s="79" t="s">
        <v>75</v>
      </c>
      <c r="R10" s="79" t="s">
        <v>76</v>
      </c>
      <c r="S10" s="79" t="s">
        <v>77</v>
      </c>
      <c r="T10" s="79" t="s">
        <v>78</v>
      </c>
      <c r="U10" s="80" t="s">
        <v>1</v>
      </c>
      <c r="V10" s="79" t="s">
        <v>79</v>
      </c>
      <c r="W10" s="81" t="s">
        <v>80</v>
      </c>
      <c r="X10" s="78" t="s">
        <v>81</v>
      </c>
      <c r="Y10" s="78" t="s">
        <v>82</v>
      </c>
    </row>
    <row r="11" spans="2:25" ht="16.350000000000001" customHeight="1" x14ac:dyDescent="0.2">
      <c r="B11" s="70" t="s">
        <v>68</v>
      </c>
      <c r="C11" s="191" t="s">
        <v>68</v>
      </c>
      <c r="D11" s="192"/>
      <c r="E11" s="71" t="s">
        <v>68</v>
      </c>
      <c r="F11" s="193" t="s">
        <v>69</v>
      </c>
      <c r="G11" s="194"/>
      <c r="H11" s="194"/>
      <c r="I11" s="194"/>
      <c r="J11" s="76">
        <v>0</v>
      </c>
      <c r="K11" s="195" t="s">
        <v>67</v>
      </c>
      <c r="L11" s="196"/>
      <c r="M11" s="197"/>
      <c r="N11" s="198"/>
    </row>
    <row r="13" spans="2:25" ht="15" x14ac:dyDescent="0.25">
      <c r="J13" s="73" t="s">
        <v>70</v>
      </c>
      <c r="K13" s="73"/>
      <c r="L13" s="73">
        <v>0</v>
      </c>
      <c r="M13" s="73"/>
    </row>
    <row r="14" spans="2:25" ht="15" x14ac:dyDescent="0.25">
      <c r="J14" s="73"/>
      <c r="K14" s="73"/>
      <c r="L14" s="73"/>
      <c r="M14" s="73"/>
    </row>
    <row r="15" spans="2:25" ht="15" x14ac:dyDescent="0.25">
      <c r="J15" s="75" t="s">
        <v>71</v>
      </c>
      <c r="K15" s="75"/>
      <c r="L15" s="75"/>
      <c r="M15" s="75"/>
    </row>
    <row r="16" spans="2:25" ht="15" x14ac:dyDescent="0.25">
      <c r="J16" s="73"/>
      <c r="K16" s="73"/>
      <c r="L16" s="73"/>
      <c r="M16" s="73"/>
    </row>
    <row r="17" spans="10:13" ht="15.75" thickBot="1" x14ac:dyDescent="0.3">
      <c r="J17" s="74" t="s">
        <v>72</v>
      </c>
      <c r="K17" s="74"/>
      <c r="L17" s="74">
        <v>0</v>
      </c>
      <c r="M17" s="74"/>
    </row>
    <row r="18" spans="10:13" ht="15" thickTop="1" x14ac:dyDescent="0.2"/>
  </sheetData>
  <mergeCells count="13">
    <mergeCell ref="C10:D10"/>
    <mergeCell ref="K10:L10"/>
    <mergeCell ref="M10:N10"/>
    <mergeCell ref="C11:D11"/>
    <mergeCell ref="F11:I11"/>
    <mergeCell ref="K11:L11"/>
    <mergeCell ref="M11:N11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18"/>
  <sheetViews>
    <sheetView zoomScaleNormal="100" workbookViewId="0">
      <selection activeCell="G32" sqref="G32"/>
    </sheetView>
  </sheetViews>
  <sheetFormatPr baseColWidth="10" defaultRowHeight="14.25" x14ac:dyDescent="0.2"/>
  <cols>
    <col min="1" max="1" width="10.5703125" style="61" customWidth="1"/>
    <col min="2" max="2" width="7.42578125" style="61" customWidth="1"/>
    <col min="3" max="3" width="3.85546875" style="61" customWidth="1"/>
    <col min="4" max="4" width="5.85546875" style="61" customWidth="1"/>
    <col min="5" max="6" width="10.5703125" style="61" customWidth="1"/>
    <col min="7" max="7" width="12.7109375" style="61" customWidth="1"/>
    <col min="8" max="8" width="0.85546875" style="61" customWidth="1"/>
    <col min="9" max="9" width="7" style="61" customWidth="1"/>
    <col min="10" max="10" width="14.28515625" style="61" customWidth="1"/>
    <col min="11" max="11" width="11.140625" style="61" customWidth="1"/>
    <col min="12" max="12" width="3.85546875" style="61" customWidth="1"/>
    <col min="13" max="13" width="10.140625" style="61" customWidth="1"/>
    <col min="14" max="14" width="4.85546875" style="61" customWidth="1"/>
    <col min="15" max="15" width="11.42578125" style="61"/>
    <col min="16" max="16" width="10.140625" style="77" bestFit="1" customWidth="1"/>
    <col min="17" max="17" width="12.85546875" style="77" bestFit="1" customWidth="1"/>
    <col min="18" max="18" width="24" style="77" bestFit="1" customWidth="1"/>
    <col min="19" max="19" width="11.5703125" style="77" bestFit="1" customWidth="1"/>
    <col min="20" max="20" width="15.7109375" style="77" bestFit="1" customWidth="1"/>
    <col min="21" max="21" width="8.85546875" style="77" bestFit="1" customWidth="1"/>
    <col min="22" max="22" width="9.85546875" style="77" bestFit="1" customWidth="1"/>
    <col min="23" max="23" width="21.85546875" style="77" bestFit="1" customWidth="1"/>
    <col min="24" max="24" width="17.42578125" style="77" bestFit="1" customWidth="1"/>
    <col min="25" max="25" width="28.42578125" style="77" bestFit="1" customWidth="1"/>
    <col min="26" max="16384" width="11.42578125" style="61"/>
  </cols>
  <sheetData>
    <row r="1" spans="2:25" ht="51" customHeight="1" x14ac:dyDescent="0.2"/>
    <row r="2" spans="2:25" ht="13.35" customHeight="1" x14ac:dyDescent="0.2">
      <c r="B2" s="180" t="s">
        <v>52</v>
      </c>
      <c r="C2" s="181"/>
      <c r="D2" s="181"/>
      <c r="E2" s="181"/>
      <c r="F2" s="181"/>
      <c r="G2" s="181"/>
      <c r="I2" s="182" t="s">
        <v>53</v>
      </c>
      <c r="J2" s="181"/>
      <c r="K2" s="181"/>
      <c r="L2" s="181"/>
      <c r="M2" s="181"/>
      <c r="N2" s="181"/>
    </row>
    <row r="3" spans="2:25" ht="0.95" customHeight="1" x14ac:dyDescent="0.2">
      <c r="B3" s="181"/>
      <c r="C3" s="181"/>
      <c r="D3" s="181"/>
      <c r="E3" s="181"/>
      <c r="F3" s="181"/>
      <c r="G3" s="181"/>
    </row>
    <row r="4" spans="2:25" ht="7.9" customHeight="1" x14ac:dyDescent="0.2"/>
    <row r="5" spans="2:25" ht="5.0999999999999996" customHeight="1" x14ac:dyDescent="0.2"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</row>
    <row r="6" spans="2:25" ht="13.35" customHeight="1" x14ac:dyDescent="0.2">
      <c r="B6" s="183" t="s">
        <v>54</v>
      </c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</row>
    <row r="7" spans="2:25" ht="20.65" customHeight="1" x14ac:dyDescent="0.2"/>
    <row r="8" spans="2:25" ht="21.4" customHeight="1" x14ac:dyDescent="0.2">
      <c r="B8" s="184" t="s">
        <v>187</v>
      </c>
      <c r="C8" s="185"/>
      <c r="D8" s="185"/>
      <c r="E8" s="185"/>
      <c r="F8" s="184" t="s">
        <v>188</v>
      </c>
      <c r="G8" s="185"/>
      <c r="H8" s="185"/>
      <c r="I8" s="185"/>
      <c r="J8" s="63" t="s">
        <v>57</v>
      </c>
      <c r="K8" s="63" t="s">
        <v>58</v>
      </c>
      <c r="L8" s="186" t="s">
        <v>59</v>
      </c>
      <c r="M8" s="185"/>
      <c r="N8" s="64" t="s">
        <v>60</v>
      </c>
    </row>
    <row r="9" spans="2:25" ht="3.4" customHeight="1" x14ac:dyDescent="0.2"/>
    <row r="10" spans="2:25" ht="16.350000000000001" customHeight="1" x14ac:dyDescent="0.2">
      <c r="B10" s="65" t="s">
        <v>61</v>
      </c>
      <c r="C10" s="187" t="s">
        <v>62</v>
      </c>
      <c r="D10" s="188"/>
      <c r="E10" s="66" t="s">
        <v>63</v>
      </c>
      <c r="F10" s="66" t="s">
        <v>64</v>
      </c>
      <c r="G10" s="67"/>
      <c r="H10" s="67"/>
      <c r="I10" s="67"/>
      <c r="J10" s="68" t="s">
        <v>65</v>
      </c>
      <c r="K10" s="189" t="s">
        <v>66</v>
      </c>
      <c r="L10" s="188"/>
      <c r="M10" s="189" t="s">
        <v>73</v>
      </c>
      <c r="N10" s="190"/>
      <c r="P10" s="78" t="s">
        <v>74</v>
      </c>
      <c r="Q10" s="79" t="s">
        <v>75</v>
      </c>
      <c r="R10" s="79" t="s">
        <v>76</v>
      </c>
      <c r="S10" s="79" t="s">
        <v>77</v>
      </c>
      <c r="T10" s="79" t="s">
        <v>78</v>
      </c>
      <c r="U10" s="80" t="s">
        <v>1</v>
      </c>
      <c r="V10" s="79" t="s">
        <v>79</v>
      </c>
      <c r="W10" s="81" t="s">
        <v>80</v>
      </c>
      <c r="X10" s="78" t="s">
        <v>81</v>
      </c>
      <c r="Y10" s="78" t="s">
        <v>82</v>
      </c>
    </row>
    <row r="11" spans="2:25" ht="16.350000000000001" customHeight="1" x14ac:dyDescent="0.2">
      <c r="B11" s="70" t="s">
        <v>68</v>
      </c>
      <c r="C11" s="191" t="s">
        <v>68</v>
      </c>
      <c r="D11" s="192"/>
      <c r="E11" s="71" t="s">
        <v>68</v>
      </c>
      <c r="F11" s="193" t="s">
        <v>69</v>
      </c>
      <c r="G11" s="194"/>
      <c r="H11" s="194"/>
      <c r="I11" s="194"/>
      <c r="J11" s="76" t="s">
        <v>67</v>
      </c>
      <c r="K11" s="195" t="s">
        <v>67</v>
      </c>
      <c r="L11" s="196"/>
      <c r="M11" s="197"/>
      <c r="N11" s="198"/>
    </row>
    <row r="13" spans="2:25" ht="15" x14ac:dyDescent="0.25">
      <c r="J13" s="73" t="s">
        <v>70</v>
      </c>
      <c r="K13" s="73"/>
      <c r="L13" s="73">
        <v>0</v>
      </c>
      <c r="M13" s="73"/>
    </row>
    <row r="14" spans="2:25" ht="15" x14ac:dyDescent="0.25">
      <c r="J14" s="73"/>
      <c r="K14" s="73"/>
      <c r="L14" s="73"/>
      <c r="M14" s="73"/>
    </row>
    <row r="15" spans="2:25" ht="15" x14ac:dyDescent="0.25">
      <c r="J15" s="75" t="s">
        <v>71</v>
      </c>
      <c r="K15" s="75"/>
      <c r="L15" s="75"/>
      <c r="M15" s="75"/>
    </row>
    <row r="16" spans="2:25" ht="15" x14ac:dyDescent="0.25">
      <c r="J16" s="73"/>
      <c r="K16" s="73"/>
      <c r="L16" s="73"/>
      <c r="M16" s="73"/>
    </row>
    <row r="17" spans="10:13" ht="15.75" thickBot="1" x14ac:dyDescent="0.3">
      <c r="J17" s="74" t="s">
        <v>72</v>
      </c>
      <c r="K17" s="74"/>
      <c r="L17" s="74">
        <v>0</v>
      </c>
      <c r="M17" s="74"/>
    </row>
    <row r="18" spans="10:13" ht="15" thickTop="1" x14ac:dyDescent="0.2"/>
  </sheetData>
  <mergeCells count="13">
    <mergeCell ref="C10:D10"/>
    <mergeCell ref="K10:L10"/>
    <mergeCell ref="M10:N10"/>
    <mergeCell ref="C11:D11"/>
    <mergeCell ref="F11:I11"/>
    <mergeCell ref="K11:L11"/>
    <mergeCell ref="M11:N11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18"/>
  <sheetViews>
    <sheetView zoomScaleNormal="100" workbookViewId="0">
      <selection activeCell="A1000" sqref="A1000"/>
    </sheetView>
  </sheetViews>
  <sheetFormatPr baseColWidth="10" defaultRowHeight="14.25" x14ac:dyDescent="0.2"/>
  <cols>
    <col min="1" max="1" width="10.5703125" style="61" customWidth="1"/>
    <col min="2" max="2" width="7.42578125" style="61" customWidth="1"/>
    <col min="3" max="3" width="3.85546875" style="61" customWidth="1"/>
    <col min="4" max="4" width="5.85546875" style="61" customWidth="1"/>
    <col min="5" max="6" width="10.5703125" style="61" customWidth="1"/>
    <col min="7" max="7" width="12.7109375" style="61" customWidth="1"/>
    <col min="8" max="8" width="0.85546875" style="61" customWidth="1"/>
    <col min="9" max="9" width="7" style="61" customWidth="1"/>
    <col min="10" max="10" width="14.28515625" style="61" customWidth="1"/>
    <col min="11" max="11" width="11.140625" style="61" customWidth="1"/>
    <col min="12" max="12" width="3.85546875" style="61" customWidth="1"/>
    <col min="13" max="13" width="10.140625" style="61" customWidth="1"/>
    <col min="14" max="14" width="4.85546875" style="61" customWidth="1"/>
    <col min="15" max="15" width="11.42578125" style="61"/>
    <col min="16" max="16" width="10.140625" style="77" bestFit="1" customWidth="1"/>
    <col min="17" max="17" width="12.85546875" style="77" bestFit="1" customWidth="1"/>
    <col min="18" max="18" width="24" style="77" bestFit="1" customWidth="1"/>
    <col min="19" max="19" width="11.5703125" style="77" bestFit="1" customWidth="1"/>
    <col min="20" max="20" width="15.7109375" style="77" bestFit="1" customWidth="1"/>
    <col min="21" max="21" width="8.85546875" style="77" bestFit="1" customWidth="1"/>
    <col min="22" max="22" width="9.85546875" style="77" bestFit="1" customWidth="1"/>
    <col min="23" max="23" width="21.85546875" style="77" bestFit="1" customWidth="1"/>
    <col min="24" max="24" width="17.42578125" style="77" bestFit="1" customWidth="1"/>
    <col min="25" max="25" width="28.42578125" style="77" bestFit="1" customWidth="1"/>
    <col min="26" max="16384" width="11.42578125" style="61"/>
  </cols>
  <sheetData>
    <row r="1" spans="2:25" ht="51" customHeight="1" x14ac:dyDescent="0.2"/>
    <row r="2" spans="2:25" ht="13.35" customHeight="1" x14ac:dyDescent="0.2">
      <c r="B2" s="180" t="s">
        <v>52</v>
      </c>
      <c r="C2" s="181"/>
      <c r="D2" s="181"/>
      <c r="E2" s="181"/>
      <c r="F2" s="181"/>
      <c r="G2" s="181"/>
      <c r="I2" s="182" t="s">
        <v>53</v>
      </c>
      <c r="J2" s="181"/>
      <c r="K2" s="181"/>
      <c r="L2" s="181"/>
      <c r="M2" s="181"/>
      <c r="N2" s="181"/>
    </row>
    <row r="3" spans="2:25" ht="0.95" customHeight="1" x14ac:dyDescent="0.2">
      <c r="B3" s="181"/>
      <c r="C3" s="181"/>
      <c r="D3" s="181"/>
      <c r="E3" s="181"/>
      <c r="F3" s="181"/>
      <c r="G3" s="181"/>
    </row>
    <row r="4" spans="2:25" ht="7.9" customHeight="1" x14ac:dyDescent="0.2"/>
    <row r="5" spans="2:25" ht="5.0999999999999996" customHeight="1" x14ac:dyDescent="0.2"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</row>
    <row r="6" spans="2:25" ht="13.35" customHeight="1" x14ac:dyDescent="0.2">
      <c r="B6" s="183" t="s">
        <v>54</v>
      </c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</row>
    <row r="7" spans="2:25" ht="20.65" customHeight="1" x14ac:dyDescent="0.2"/>
    <row r="8" spans="2:25" ht="21.4" customHeight="1" x14ac:dyDescent="0.2">
      <c r="B8" s="184" t="s">
        <v>185</v>
      </c>
      <c r="C8" s="185"/>
      <c r="D8" s="185"/>
      <c r="E8" s="185"/>
      <c r="F8" s="184" t="s">
        <v>186</v>
      </c>
      <c r="G8" s="185"/>
      <c r="H8" s="185"/>
      <c r="I8" s="185"/>
      <c r="J8" s="63" t="s">
        <v>57</v>
      </c>
      <c r="K8" s="63" t="s">
        <v>58</v>
      </c>
      <c r="L8" s="186" t="s">
        <v>59</v>
      </c>
      <c r="M8" s="185"/>
      <c r="N8" s="64" t="s">
        <v>60</v>
      </c>
    </row>
    <row r="9" spans="2:25" ht="3.4" customHeight="1" x14ac:dyDescent="0.2"/>
    <row r="10" spans="2:25" ht="16.350000000000001" customHeight="1" x14ac:dyDescent="0.2">
      <c r="B10" s="65" t="s">
        <v>61</v>
      </c>
      <c r="C10" s="187" t="s">
        <v>62</v>
      </c>
      <c r="D10" s="188"/>
      <c r="E10" s="66" t="s">
        <v>63</v>
      </c>
      <c r="F10" s="66" t="s">
        <v>64</v>
      </c>
      <c r="G10" s="67"/>
      <c r="H10" s="67"/>
      <c r="I10" s="67"/>
      <c r="J10" s="68" t="s">
        <v>65</v>
      </c>
      <c r="K10" s="189" t="s">
        <v>66</v>
      </c>
      <c r="L10" s="188"/>
      <c r="M10" s="189" t="s">
        <v>73</v>
      </c>
      <c r="N10" s="190"/>
      <c r="P10" s="78" t="s">
        <v>74</v>
      </c>
      <c r="Q10" s="79" t="s">
        <v>75</v>
      </c>
      <c r="R10" s="79" t="s">
        <v>76</v>
      </c>
      <c r="S10" s="79" t="s">
        <v>77</v>
      </c>
      <c r="T10" s="79" t="s">
        <v>78</v>
      </c>
      <c r="U10" s="80" t="s">
        <v>1</v>
      </c>
      <c r="V10" s="79" t="s">
        <v>79</v>
      </c>
      <c r="W10" s="81" t="s">
        <v>80</v>
      </c>
      <c r="X10" s="78" t="s">
        <v>81</v>
      </c>
      <c r="Y10" s="78" t="s">
        <v>82</v>
      </c>
    </row>
    <row r="11" spans="2:25" ht="16.350000000000001" customHeight="1" x14ac:dyDescent="0.2">
      <c r="B11" s="70" t="s">
        <v>68</v>
      </c>
      <c r="C11" s="191" t="s">
        <v>68</v>
      </c>
      <c r="D11" s="192"/>
      <c r="E11" s="71" t="s">
        <v>68</v>
      </c>
      <c r="F11" s="193" t="s">
        <v>69</v>
      </c>
      <c r="G11" s="194"/>
      <c r="H11" s="194"/>
      <c r="I11" s="194"/>
      <c r="J11" s="76" t="s">
        <v>67</v>
      </c>
      <c r="K11" s="195" t="s">
        <v>67</v>
      </c>
      <c r="L11" s="196"/>
      <c r="M11" s="197"/>
      <c r="N11" s="198"/>
    </row>
    <row r="13" spans="2:25" ht="15" x14ac:dyDescent="0.25">
      <c r="J13" s="73" t="s">
        <v>70</v>
      </c>
      <c r="K13" s="73"/>
      <c r="L13" s="73">
        <v>0</v>
      </c>
      <c r="M13" s="73"/>
    </row>
    <row r="14" spans="2:25" ht="15" x14ac:dyDescent="0.25">
      <c r="J14" s="73"/>
      <c r="K14" s="73"/>
      <c r="L14" s="73"/>
      <c r="M14" s="73"/>
    </row>
    <row r="15" spans="2:25" ht="15" x14ac:dyDescent="0.25">
      <c r="J15" s="75" t="s">
        <v>71</v>
      </c>
      <c r="K15" s="75"/>
      <c r="L15" s="75"/>
      <c r="M15" s="75"/>
    </row>
    <row r="16" spans="2:25" ht="15" x14ac:dyDescent="0.25">
      <c r="J16" s="73"/>
      <c r="K16" s="73"/>
      <c r="L16" s="73"/>
      <c r="M16" s="73"/>
    </row>
    <row r="17" spans="10:13" ht="15.75" thickBot="1" x14ac:dyDescent="0.3">
      <c r="J17" s="74" t="s">
        <v>72</v>
      </c>
      <c r="K17" s="74"/>
      <c r="L17" s="74">
        <v>0</v>
      </c>
      <c r="M17" s="74"/>
    </row>
    <row r="18" spans="10:13" ht="15" thickTop="1" x14ac:dyDescent="0.2"/>
  </sheetData>
  <mergeCells count="13">
    <mergeCell ref="C10:D10"/>
    <mergeCell ref="K10:L10"/>
    <mergeCell ref="M10:N10"/>
    <mergeCell ref="C11:D11"/>
    <mergeCell ref="F11:I11"/>
    <mergeCell ref="K11:L11"/>
    <mergeCell ref="M11:N11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24"/>
  <sheetViews>
    <sheetView topLeftCell="A4" zoomScaleNormal="100" workbookViewId="0">
      <selection activeCell="L22" sqref="L22"/>
    </sheetView>
  </sheetViews>
  <sheetFormatPr baseColWidth="10" defaultRowHeight="14.25" x14ac:dyDescent="0.2"/>
  <cols>
    <col min="1" max="1" width="10.5703125" style="61" customWidth="1"/>
    <col min="2" max="2" width="7.42578125" style="61" customWidth="1"/>
    <col min="3" max="3" width="3.85546875" style="61" customWidth="1"/>
    <col min="4" max="4" width="5.85546875" style="61" customWidth="1"/>
    <col min="5" max="6" width="10.5703125" style="61" customWidth="1"/>
    <col min="7" max="7" width="12.7109375" style="61" customWidth="1"/>
    <col min="8" max="8" width="0.85546875" style="61" customWidth="1"/>
    <col min="9" max="9" width="7" style="61" customWidth="1"/>
    <col min="10" max="10" width="14.28515625" style="61" customWidth="1"/>
    <col min="11" max="11" width="11.140625" style="61" customWidth="1"/>
    <col min="12" max="12" width="3.85546875" style="61" customWidth="1"/>
    <col min="13" max="13" width="10.140625" style="61" customWidth="1"/>
    <col min="14" max="14" width="4.85546875" style="61" customWidth="1"/>
    <col min="15" max="15" width="11.42578125" style="61"/>
    <col min="16" max="16" width="10.140625" style="77" bestFit="1" customWidth="1"/>
    <col min="17" max="17" width="12.85546875" style="77" bestFit="1" customWidth="1"/>
    <col min="18" max="18" width="24" style="77" bestFit="1" customWidth="1"/>
    <col min="19" max="19" width="11.5703125" style="77" bestFit="1" customWidth="1"/>
    <col min="20" max="20" width="15.7109375" style="77" bestFit="1" customWidth="1"/>
    <col min="21" max="21" width="8.85546875" style="77" bestFit="1" customWidth="1"/>
    <col min="22" max="22" width="9.85546875" style="77" bestFit="1" customWidth="1"/>
    <col min="23" max="23" width="21.85546875" style="77" bestFit="1" customWidth="1"/>
    <col min="24" max="24" width="17.42578125" style="77" bestFit="1" customWidth="1"/>
    <col min="25" max="25" width="28.42578125" style="77" bestFit="1" customWidth="1"/>
    <col min="26" max="16384" width="11.42578125" style="61"/>
  </cols>
  <sheetData>
    <row r="1" spans="2:25" ht="51" customHeight="1" x14ac:dyDescent="0.2"/>
    <row r="2" spans="2:25" ht="13.35" customHeight="1" x14ac:dyDescent="0.2">
      <c r="B2" s="180" t="s">
        <v>52</v>
      </c>
      <c r="C2" s="181"/>
      <c r="D2" s="181"/>
      <c r="E2" s="181"/>
      <c r="F2" s="181"/>
      <c r="G2" s="181"/>
      <c r="I2" s="182" t="s">
        <v>53</v>
      </c>
      <c r="J2" s="181"/>
      <c r="K2" s="181"/>
      <c r="L2" s="181"/>
      <c r="M2" s="181"/>
      <c r="N2" s="181"/>
    </row>
    <row r="3" spans="2:25" ht="0.95" customHeight="1" x14ac:dyDescent="0.2">
      <c r="B3" s="181"/>
      <c r="C3" s="181"/>
      <c r="D3" s="181"/>
      <c r="E3" s="181"/>
      <c r="F3" s="181"/>
      <c r="G3" s="181"/>
    </row>
    <row r="4" spans="2:25" ht="7.9" customHeight="1" x14ac:dyDescent="0.2"/>
    <row r="5" spans="2:25" ht="5.0999999999999996" customHeight="1" x14ac:dyDescent="0.2"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</row>
    <row r="6" spans="2:25" ht="13.35" customHeight="1" x14ac:dyDescent="0.2">
      <c r="B6" s="183" t="s">
        <v>54</v>
      </c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</row>
    <row r="7" spans="2:25" ht="20.65" customHeight="1" x14ac:dyDescent="0.2"/>
    <row r="8" spans="2:25" ht="21.4" customHeight="1" x14ac:dyDescent="0.2">
      <c r="B8" s="184" t="s">
        <v>159</v>
      </c>
      <c r="C8" s="185"/>
      <c r="D8" s="185"/>
      <c r="E8" s="185"/>
      <c r="F8" s="184" t="s">
        <v>160</v>
      </c>
      <c r="G8" s="185"/>
      <c r="H8" s="185"/>
      <c r="I8" s="185"/>
      <c r="J8" s="63" t="s">
        <v>57</v>
      </c>
      <c r="K8" s="63" t="s">
        <v>58</v>
      </c>
      <c r="L8" s="186" t="s">
        <v>59</v>
      </c>
      <c r="M8" s="185"/>
      <c r="N8" s="64" t="s">
        <v>60</v>
      </c>
    </row>
    <row r="9" spans="2:25" ht="3.4" customHeight="1" x14ac:dyDescent="0.2"/>
    <row r="10" spans="2:25" ht="16.350000000000001" customHeight="1" x14ac:dyDescent="0.2">
      <c r="B10" s="65" t="s">
        <v>61</v>
      </c>
      <c r="C10" s="187" t="s">
        <v>62</v>
      </c>
      <c r="D10" s="188"/>
      <c r="E10" s="66" t="s">
        <v>63</v>
      </c>
      <c r="F10" s="66" t="s">
        <v>64</v>
      </c>
      <c r="G10" s="67"/>
      <c r="H10" s="67"/>
      <c r="I10" s="67"/>
      <c r="J10" s="68" t="s">
        <v>65</v>
      </c>
      <c r="K10" s="189" t="s">
        <v>66</v>
      </c>
      <c r="L10" s="188"/>
      <c r="M10" s="189" t="s">
        <v>73</v>
      </c>
      <c r="N10" s="190"/>
      <c r="P10" s="78" t="s">
        <v>74</v>
      </c>
      <c r="Q10" s="79" t="s">
        <v>75</v>
      </c>
      <c r="R10" s="79" t="s">
        <v>76</v>
      </c>
      <c r="S10" s="79" t="s">
        <v>77</v>
      </c>
      <c r="T10" s="79" t="s">
        <v>78</v>
      </c>
      <c r="U10" s="80" t="s">
        <v>1</v>
      </c>
      <c r="V10" s="79" t="s">
        <v>79</v>
      </c>
      <c r="W10" s="81" t="s">
        <v>80</v>
      </c>
      <c r="X10" s="78" t="s">
        <v>81</v>
      </c>
      <c r="Y10" s="78" t="s">
        <v>82</v>
      </c>
    </row>
    <row r="11" spans="2:25" ht="26.45" customHeight="1" x14ac:dyDescent="0.2">
      <c r="B11" s="72" t="s">
        <v>142</v>
      </c>
      <c r="C11" s="165" t="s">
        <v>134</v>
      </c>
      <c r="D11" s="72" t="s">
        <v>161</v>
      </c>
      <c r="E11" s="165" t="s">
        <v>162</v>
      </c>
      <c r="F11" s="204" t="s">
        <v>163</v>
      </c>
      <c r="G11" s="205"/>
      <c r="H11" s="205"/>
      <c r="I11" s="205"/>
      <c r="J11" s="166"/>
      <c r="K11" s="206" t="s">
        <v>164</v>
      </c>
      <c r="L11" s="207"/>
      <c r="M11" s="208"/>
      <c r="N11" s="209"/>
    </row>
    <row r="12" spans="2:25" ht="26.45" customHeight="1" x14ac:dyDescent="0.2">
      <c r="B12" s="72" t="s">
        <v>142</v>
      </c>
      <c r="C12" s="165" t="s">
        <v>134</v>
      </c>
      <c r="D12" s="72" t="s">
        <v>165</v>
      </c>
      <c r="E12" s="165" t="s">
        <v>162</v>
      </c>
      <c r="F12" s="204" t="s">
        <v>166</v>
      </c>
      <c r="G12" s="205"/>
      <c r="H12" s="205"/>
      <c r="I12" s="205"/>
      <c r="J12" s="166"/>
      <c r="K12" s="206" t="s">
        <v>167</v>
      </c>
      <c r="L12" s="207"/>
      <c r="M12" s="208"/>
      <c r="N12" s="209"/>
    </row>
    <row r="13" spans="2:25" ht="26.45" customHeight="1" x14ac:dyDescent="0.2">
      <c r="B13" s="72" t="s">
        <v>168</v>
      </c>
      <c r="C13" s="165" t="s">
        <v>134</v>
      </c>
      <c r="D13" s="72" t="s">
        <v>169</v>
      </c>
      <c r="E13" s="165" t="s">
        <v>170</v>
      </c>
      <c r="F13" s="204" t="s">
        <v>171</v>
      </c>
      <c r="G13" s="205"/>
      <c r="H13" s="205"/>
      <c r="I13" s="205"/>
      <c r="J13" s="166"/>
      <c r="K13" s="206" t="s">
        <v>172</v>
      </c>
      <c r="L13" s="207"/>
      <c r="M13" s="208"/>
      <c r="N13" s="209"/>
    </row>
    <row r="14" spans="2:25" ht="26.45" customHeight="1" x14ac:dyDescent="0.2">
      <c r="B14" s="72" t="s">
        <v>168</v>
      </c>
      <c r="C14" s="165" t="s">
        <v>134</v>
      </c>
      <c r="D14" s="72" t="s">
        <v>173</v>
      </c>
      <c r="E14" s="165" t="s">
        <v>170</v>
      </c>
      <c r="F14" s="204" t="s">
        <v>166</v>
      </c>
      <c r="G14" s="205"/>
      <c r="H14" s="205"/>
      <c r="I14" s="205"/>
      <c r="J14" s="166"/>
      <c r="K14" s="206" t="s">
        <v>174</v>
      </c>
      <c r="L14" s="207"/>
      <c r="M14" s="208"/>
      <c r="N14" s="209"/>
    </row>
    <row r="15" spans="2:25" ht="26.45" customHeight="1" x14ac:dyDescent="0.2">
      <c r="B15" s="72" t="s">
        <v>175</v>
      </c>
      <c r="C15" s="165" t="s">
        <v>134</v>
      </c>
      <c r="D15" s="72" t="s">
        <v>176</v>
      </c>
      <c r="E15" s="165" t="s">
        <v>177</v>
      </c>
      <c r="F15" s="204" t="s">
        <v>178</v>
      </c>
      <c r="G15" s="205"/>
      <c r="H15" s="205"/>
      <c r="I15" s="205"/>
      <c r="J15" s="166"/>
      <c r="K15" s="206" t="s">
        <v>179</v>
      </c>
      <c r="L15" s="207"/>
      <c r="M15" s="208"/>
      <c r="N15" s="209"/>
    </row>
    <row r="16" spans="2:25" ht="26.45" customHeight="1" x14ac:dyDescent="0.2">
      <c r="B16" s="72" t="s">
        <v>180</v>
      </c>
      <c r="C16" s="165" t="s">
        <v>134</v>
      </c>
      <c r="D16" s="72" t="s">
        <v>181</v>
      </c>
      <c r="E16" s="165" t="s">
        <v>182</v>
      </c>
      <c r="F16" s="204" t="s">
        <v>166</v>
      </c>
      <c r="G16" s="205"/>
      <c r="H16" s="205"/>
      <c r="I16" s="205"/>
      <c r="J16" s="166"/>
      <c r="K16" s="206" t="s">
        <v>183</v>
      </c>
      <c r="L16" s="207"/>
      <c r="M16" s="208"/>
      <c r="N16" s="209"/>
    </row>
    <row r="17" spans="2:14" ht="16.350000000000001" customHeight="1" x14ac:dyDescent="0.2">
      <c r="B17" s="70" t="s">
        <v>68</v>
      </c>
      <c r="C17" s="191" t="s">
        <v>68</v>
      </c>
      <c r="D17" s="192"/>
      <c r="E17" s="71" t="s">
        <v>68</v>
      </c>
      <c r="F17" s="193" t="s">
        <v>69</v>
      </c>
      <c r="G17" s="194"/>
      <c r="H17" s="194"/>
      <c r="I17" s="194"/>
      <c r="J17" s="76">
        <f>SUM(J11:J16)</f>
        <v>0</v>
      </c>
      <c r="K17" s="195">
        <f>K11+K12+K13+K14+K15+K16</f>
        <v>37000.5</v>
      </c>
      <c r="L17" s="196"/>
      <c r="M17" s="197"/>
      <c r="N17" s="198"/>
    </row>
    <row r="19" spans="2:14" ht="15" x14ac:dyDescent="0.25">
      <c r="J19" s="73" t="s">
        <v>70</v>
      </c>
      <c r="K19" s="73"/>
      <c r="L19" s="73" t="s">
        <v>184</v>
      </c>
      <c r="M19" s="73"/>
    </row>
    <row r="20" spans="2:14" ht="15" x14ac:dyDescent="0.25">
      <c r="J20" s="73"/>
      <c r="K20" s="73"/>
      <c r="L20" s="73"/>
      <c r="M20" s="73"/>
    </row>
    <row r="21" spans="2:14" ht="15" x14ac:dyDescent="0.25">
      <c r="J21" s="75" t="s">
        <v>71</v>
      </c>
      <c r="K21" s="75"/>
      <c r="L21" s="75">
        <v>0</v>
      </c>
      <c r="M21" s="75"/>
    </row>
    <row r="22" spans="2:14" ht="15" x14ac:dyDescent="0.25">
      <c r="J22" s="73"/>
      <c r="K22" s="73"/>
      <c r="L22" s="73"/>
      <c r="M22" s="73"/>
    </row>
    <row r="23" spans="2:14" ht="15.75" thickBot="1" x14ac:dyDescent="0.3">
      <c r="J23" s="74" t="s">
        <v>72</v>
      </c>
      <c r="K23" s="74"/>
      <c r="L23" s="74" t="s">
        <v>184</v>
      </c>
      <c r="M23" s="74"/>
    </row>
    <row r="24" spans="2:14" ht="15" thickTop="1" x14ac:dyDescent="0.2"/>
  </sheetData>
  <mergeCells count="31">
    <mergeCell ref="F16:I16"/>
    <mergeCell ref="K16:L16"/>
    <mergeCell ref="M16:N16"/>
    <mergeCell ref="C17:D17"/>
    <mergeCell ref="F17:I17"/>
    <mergeCell ref="K17:L17"/>
    <mergeCell ref="M17:N17"/>
    <mergeCell ref="F14:I14"/>
    <mergeCell ref="K14:L14"/>
    <mergeCell ref="M14:N14"/>
    <mergeCell ref="F15:I15"/>
    <mergeCell ref="K15:L15"/>
    <mergeCell ref="M15:N15"/>
    <mergeCell ref="F13:I13"/>
    <mergeCell ref="K13:L13"/>
    <mergeCell ref="M13:N13"/>
    <mergeCell ref="F11:I11"/>
    <mergeCell ref="K11:L11"/>
    <mergeCell ref="M11:N11"/>
    <mergeCell ref="F12:I12"/>
    <mergeCell ref="K12:L12"/>
    <mergeCell ref="M12:N12"/>
    <mergeCell ref="C10:D10"/>
    <mergeCell ref="K10:L10"/>
    <mergeCell ref="M10:N10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18"/>
  <sheetViews>
    <sheetView zoomScaleNormal="100" workbookViewId="0">
      <selection activeCell="A1000" sqref="A1000"/>
    </sheetView>
  </sheetViews>
  <sheetFormatPr baseColWidth="10" defaultRowHeight="14.25" x14ac:dyDescent="0.2"/>
  <cols>
    <col min="1" max="1" width="10.5703125" style="61" customWidth="1"/>
    <col min="2" max="2" width="7.42578125" style="61" customWidth="1"/>
    <col min="3" max="3" width="3.85546875" style="61" customWidth="1"/>
    <col min="4" max="4" width="5.85546875" style="61" customWidth="1"/>
    <col min="5" max="6" width="10.5703125" style="61" customWidth="1"/>
    <col min="7" max="7" width="12.7109375" style="61" customWidth="1"/>
    <col min="8" max="8" width="0.85546875" style="61" customWidth="1"/>
    <col min="9" max="9" width="7" style="61" customWidth="1"/>
    <col min="10" max="10" width="14.28515625" style="61" customWidth="1"/>
    <col min="11" max="11" width="11.140625" style="61" customWidth="1"/>
    <col min="12" max="12" width="3.85546875" style="61" customWidth="1"/>
    <col min="13" max="13" width="10.140625" style="61" customWidth="1"/>
    <col min="14" max="14" width="4.85546875" style="61" customWidth="1"/>
    <col min="15" max="15" width="11.42578125" style="61"/>
    <col min="16" max="16" width="10.140625" style="77" bestFit="1" customWidth="1"/>
    <col min="17" max="17" width="12.85546875" style="77" bestFit="1" customWidth="1"/>
    <col min="18" max="18" width="24" style="77" bestFit="1" customWidth="1"/>
    <col min="19" max="19" width="11.5703125" style="77" bestFit="1" customWidth="1"/>
    <col min="20" max="20" width="15.7109375" style="77" bestFit="1" customWidth="1"/>
    <col min="21" max="21" width="8.85546875" style="77" bestFit="1" customWidth="1"/>
    <col min="22" max="22" width="9.85546875" style="77" bestFit="1" customWidth="1"/>
    <col min="23" max="23" width="21.85546875" style="77" bestFit="1" customWidth="1"/>
    <col min="24" max="24" width="17.42578125" style="77" bestFit="1" customWidth="1"/>
    <col min="25" max="25" width="28.42578125" style="77" bestFit="1" customWidth="1"/>
    <col min="26" max="16384" width="11.42578125" style="61"/>
  </cols>
  <sheetData>
    <row r="1" spans="2:25" ht="51" customHeight="1" x14ac:dyDescent="0.2"/>
    <row r="2" spans="2:25" ht="13.35" customHeight="1" x14ac:dyDescent="0.2">
      <c r="B2" s="180" t="s">
        <v>52</v>
      </c>
      <c r="C2" s="181"/>
      <c r="D2" s="181"/>
      <c r="E2" s="181"/>
      <c r="F2" s="181"/>
      <c r="G2" s="181"/>
      <c r="I2" s="182" t="s">
        <v>53</v>
      </c>
      <c r="J2" s="181"/>
      <c r="K2" s="181"/>
      <c r="L2" s="181"/>
      <c r="M2" s="181"/>
      <c r="N2" s="181"/>
    </row>
    <row r="3" spans="2:25" ht="0.95" customHeight="1" x14ac:dyDescent="0.2">
      <c r="B3" s="181"/>
      <c r="C3" s="181"/>
      <c r="D3" s="181"/>
      <c r="E3" s="181"/>
      <c r="F3" s="181"/>
      <c r="G3" s="181"/>
    </row>
    <row r="4" spans="2:25" ht="7.9" customHeight="1" x14ac:dyDescent="0.2"/>
    <row r="5" spans="2:25" ht="5.0999999999999996" customHeight="1" x14ac:dyDescent="0.2"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</row>
    <row r="6" spans="2:25" ht="13.35" customHeight="1" x14ac:dyDescent="0.2">
      <c r="B6" s="183" t="s">
        <v>54</v>
      </c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</row>
    <row r="7" spans="2:25" ht="20.65" customHeight="1" x14ac:dyDescent="0.2"/>
    <row r="8" spans="2:25" ht="21.4" customHeight="1" x14ac:dyDescent="0.2">
      <c r="B8" s="184" t="s">
        <v>157</v>
      </c>
      <c r="C8" s="185"/>
      <c r="D8" s="185"/>
      <c r="E8" s="185"/>
      <c r="F8" s="184" t="s">
        <v>158</v>
      </c>
      <c r="G8" s="185"/>
      <c r="H8" s="185"/>
      <c r="I8" s="185"/>
      <c r="J8" s="63" t="s">
        <v>57</v>
      </c>
      <c r="K8" s="63" t="s">
        <v>58</v>
      </c>
      <c r="L8" s="186" t="s">
        <v>59</v>
      </c>
      <c r="M8" s="185"/>
      <c r="N8" s="64" t="s">
        <v>60</v>
      </c>
    </row>
    <row r="9" spans="2:25" ht="3.4" customHeight="1" x14ac:dyDescent="0.2"/>
    <row r="10" spans="2:25" ht="16.350000000000001" customHeight="1" x14ac:dyDescent="0.2">
      <c r="B10" s="65" t="s">
        <v>61</v>
      </c>
      <c r="C10" s="187" t="s">
        <v>62</v>
      </c>
      <c r="D10" s="188"/>
      <c r="E10" s="66" t="s">
        <v>63</v>
      </c>
      <c r="F10" s="66" t="s">
        <v>64</v>
      </c>
      <c r="G10" s="67"/>
      <c r="H10" s="67"/>
      <c r="I10" s="67"/>
      <c r="J10" s="68" t="s">
        <v>65</v>
      </c>
      <c r="K10" s="189" t="s">
        <v>66</v>
      </c>
      <c r="L10" s="188"/>
      <c r="M10" s="189" t="s">
        <v>73</v>
      </c>
      <c r="N10" s="190"/>
      <c r="P10" s="78" t="s">
        <v>74</v>
      </c>
      <c r="Q10" s="79" t="s">
        <v>75</v>
      </c>
      <c r="R10" s="79" t="s">
        <v>76</v>
      </c>
      <c r="S10" s="79" t="s">
        <v>77</v>
      </c>
      <c r="T10" s="79" t="s">
        <v>78</v>
      </c>
      <c r="U10" s="80" t="s">
        <v>1</v>
      </c>
      <c r="V10" s="79" t="s">
        <v>79</v>
      </c>
      <c r="W10" s="81" t="s">
        <v>80</v>
      </c>
      <c r="X10" s="78" t="s">
        <v>81</v>
      </c>
      <c r="Y10" s="78" t="s">
        <v>82</v>
      </c>
    </row>
    <row r="11" spans="2:25" ht="16.350000000000001" customHeight="1" x14ac:dyDescent="0.2">
      <c r="B11" s="70" t="s">
        <v>68</v>
      </c>
      <c r="C11" s="191" t="s">
        <v>68</v>
      </c>
      <c r="D11" s="192"/>
      <c r="E11" s="71" t="s">
        <v>68</v>
      </c>
      <c r="F11" s="193" t="s">
        <v>69</v>
      </c>
      <c r="G11" s="194"/>
      <c r="H11" s="194"/>
      <c r="I11" s="194"/>
      <c r="J11" s="76" t="s">
        <v>67</v>
      </c>
      <c r="K11" s="195" t="s">
        <v>67</v>
      </c>
      <c r="L11" s="196"/>
      <c r="M11" s="197"/>
      <c r="N11" s="198"/>
    </row>
    <row r="13" spans="2:25" ht="15" x14ac:dyDescent="0.25">
      <c r="J13" s="73" t="s">
        <v>70</v>
      </c>
      <c r="K13" s="73"/>
      <c r="L13" s="73">
        <v>0</v>
      </c>
      <c r="M13" s="73"/>
    </row>
    <row r="14" spans="2:25" ht="15" x14ac:dyDescent="0.25">
      <c r="J14" s="73"/>
      <c r="K14" s="73"/>
      <c r="L14" s="73"/>
      <c r="M14" s="73"/>
    </row>
    <row r="15" spans="2:25" ht="15" x14ac:dyDescent="0.25">
      <c r="J15" s="75" t="s">
        <v>71</v>
      </c>
      <c r="K15" s="75"/>
      <c r="L15" s="75"/>
      <c r="M15" s="75"/>
    </row>
    <row r="16" spans="2:25" ht="15" x14ac:dyDescent="0.25">
      <c r="J16" s="73"/>
      <c r="K16" s="73"/>
      <c r="L16" s="73"/>
      <c r="M16" s="73"/>
    </row>
    <row r="17" spans="10:13" ht="15.75" thickBot="1" x14ac:dyDescent="0.3">
      <c r="J17" s="74" t="s">
        <v>72</v>
      </c>
      <c r="K17" s="74"/>
      <c r="L17" s="74">
        <v>0</v>
      </c>
      <c r="M17" s="74"/>
    </row>
    <row r="18" spans="10:13" ht="15" thickTop="1" x14ac:dyDescent="0.2"/>
  </sheetData>
  <mergeCells count="13">
    <mergeCell ref="C10:D10"/>
    <mergeCell ref="K10:L10"/>
    <mergeCell ref="M10:N10"/>
    <mergeCell ref="C11:D11"/>
    <mergeCell ref="F11:I11"/>
    <mergeCell ref="K11:L11"/>
    <mergeCell ref="M11:N11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AA55"/>
  <sheetViews>
    <sheetView topLeftCell="B4" zoomScale="70" zoomScaleNormal="70" workbookViewId="0">
      <selection activeCell="M31" sqref="M31"/>
    </sheetView>
  </sheetViews>
  <sheetFormatPr baseColWidth="10" defaultRowHeight="14.25" x14ac:dyDescent="0.2"/>
  <cols>
    <col min="1" max="1" width="10.5703125" style="61" customWidth="1"/>
    <col min="2" max="2" width="7.42578125" style="61" customWidth="1"/>
    <col min="3" max="3" width="3.85546875" style="61" customWidth="1"/>
    <col min="4" max="4" width="5.85546875" style="61" customWidth="1"/>
    <col min="5" max="6" width="10.5703125" style="61" customWidth="1"/>
    <col min="7" max="7" width="12.7109375" style="61" customWidth="1"/>
    <col min="8" max="8" width="0.85546875" style="61" customWidth="1"/>
    <col min="9" max="9" width="7" style="61" customWidth="1"/>
    <col min="10" max="10" width="14.28515625" style="61" customWidth="1"/>
    <col min="11" max="11" width="11.140625" style="61" customWidth="1"/>
    <col min="12" max="12" width="3.85546875" style="61" customWidth="1"/>
    <col min="13" max="13" width="10.140625" style="61" customWidth="1"/>
    <col min="14" max="14" width="4.85546875" style="61" customWidth="1"/>
    <col min="15" max="15" width="11.42578125" style="61"/>
    <col min="16" max="16" width="16.85546875" style="77" bestFit="1" customWidth="1"/>
    <col min="17" max="17" width="15.5703125" style="77" bestFit="1" customWidth="1"/>
    <col min="18" max="18" width="39.28515625" style="77" bestFit="1" customWidth="1"/>
    <col min="19" max="19" width="16.5703125" style="77" bestFit="1" customWidth="1"/>
    <col min="20" max="20" width="14" style="77" bestFit="1" customWidth="1"/>
    <col min="21" max="21" width="14.7109375" style="77" bestFit="1" customWidth="1"/>
    <col min="22" max="22" width="8.140625" style="77" bestFit="1" customWidth="1"/>
    <col min="23" max="23" width="22.5703125" style="77" bestFit="1" customWidth="1"/>
    <col min="24" max="24" width="18.140625" style="77" bestFit="1" customWidth="1"/>
    <col min="25" max="25" width="50.28515625" style="77" bestFit="1" customWidth="1"/>
    <col min="26" max="16384" width="11.42578125" style="61"/>
  </cols>
  <sheetData>
    <row r="1" spans="2:703" ht="51" customHeight="1" x14ac:dyDescent="0.2"/>
    <row r="2" spans="2:703" ht="13.35" customHeight="1" x14ac:dyDescent="0.2">
      <c r="B2" s="180" t="s">
        <v>52</v>
      </c>
      <c r="C2" s="181"/>
      <c r="D2" s="181"/>
      <c r="E2" s="181"/>
      <c r="F2" s="181"/>
      <c r="G2" s="181"/>
      <c r="I2" s="182" t="s">
        <v>53</v>
      </c>
      <c r="J2" s="181"/>
      <c r="K2" s="181"/>
      <c r="L2" s="181"/>
      <c r="M2" s="181"/>
      <c r="N2" s="181"/>
    </row>
    <row r="3" spans="2:703" ht="0.95" customHeight="1" x14ac:dyDescent="0.2">
      <c r="B3" s="181"/>
      <c r="C3" s="181"/>
      <c r="D3" s="181"/>
      <c r="E3" s="181"/>
      <c r="F3" s="181"/>
      <c r="G3" s="181"/>
    </row>
    <row r="4" spans="2:703" ht="7.9" customHeight="1" x14ac:dyDescent="0.2"/>
    <row r="5" spans="2:703" ht="5.0999999999999996" customHeight="1" x14ac:dyDescent="0.2"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</row>
    <row r="6" spans="2:703" ht="13.35" customHeight="1" x14ac:dyDescent="0.2">
      <c r="B6" s="183" t="s">
        <v>54</v>
      </c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</row>
    <row r="7" spans="2:703" ht="20.65" customHeight="1" x14ac:dyDescent="0.2"/>
    <row r="8" spans="2:703" ht="21.4" customHeight="1" x14ac:dyDescent="0.2">
      <c r="B8" s="184" t="s">
        <v>131</v>
      </c>
      <c r="C8" s="185"/>
      <c r="D8" s="185"/>
      <c r="E8" s="185"/>
      <c r="F8" s="184" t="s">
        <v>132</v>
      </c>
      <c r="G8" s="185"/>
      <c r="H8" s="185"/>
      <c r="I8" s="185"/>
      <c r="J8" s="63" t="s">
        <v>57</v>
      </c>
      <c r="K8" s="63" t="s">
        <v>58</v>
      </c>
      <c r="L8" s="186" t="s">
        <v>59</v>
      </c>
      <c r="M8" s="185"/>
      <c r="N8" s="64" t="s">
        <v>60</v>
      </c>
    </row>
    <row r="9" spans="2:703" ht="3.4" customHeight="1" x14ac:dyDescent="0.2"/>
    <row r="10" spans="2:703" ht="16.350000000000001" customHeight="1" x14ac:dyDescent="0.2">
      <c r="B10" s="65" t="s">
        <v>61</v>
      </c>
      <c r="C10" s="187" t="s">
        <v>62</v>
      </c>
      <c r="D10" s="188"/>
      <c r="E10" s="66" t="s">
        <v>63</v>
      </c>
      <c r="F10" s="66" t="s">
        <v>64</v>
      </c>
      <c r="G10" s="67"/>
      <c r="H10" s="67"/>
      <c r="I10" s="67"/>
      <c r="J10" s="68" t="s">
        <v>65</v>
      </c>
      <c r="K10" s="189" t="s">
        <v>66</v>
      </c>
      <c r="L10" s="188"/>
      <c r="M10" s="189" t="s">
        <v>73</v>
      </c>
      <c r="N10" s="190"/>
      <c r="P10" s="78" t="s">
        <v>74</v>
      </c>
      <c r="Q10" s="79" t="s">
        <v>75</v>
      </c>
      <c r="R10" s="79" t="s">
        <v>76</v>
      </c>
      <c r="S10" s="79" t="s">
        <v>77</v>
      </c>
      <c r="T10" s="79" t="s">
        <v>78</v>
      </c>
      <c r="U10" s="80" t="s">
        <v>1</v>
      </c>
      <c r="V10" s="79" t="s">
        <v>79</v>
      </c>
      <c r="W10" s="81" t="s">
        <v>80</v>
      </c>
      <c r="X10" s="78" t="s">
        <v>81</v>
      </c>
      <c r="Y10" s="78" t="s">
        <v>82</v>
      </c>
    </row>
    <row r="11" spans="2:703" ht="26.45" customHeight="1" x14ac:dyDescent="0.3">
      <c r="B11" s="174" t="s">
        <v>133</v>
      </c>
      <c r="C11" s="171" t="s">
        <v>134</v>
      </c>
      <c r="D11" s="174" t="s">
        <v>135</v>
      </c>
      <c r="E11" s="171" t="s">
        <v>136</v>
      </c>
      <c r="F11" s="210" t="s">
        <v>137</v>
      </c>
      <c r="G11" s="211"/>
      <c r="H11" s="211"/>
      <c r="I11" s="211"/>
      <c r="J11" s="173"/>
      <c r="K11" s="212" t="s">
        <v>138</v>
      </c>
      <c r="L11" s="213"/>
      <c r="M11" s="214"/>
      <c r="N11" s="215"/>
      <c r="P11" s="587">
        <v>39988</v>
      </c>
      <c r="Q11" s="584" t="s">
        <v>43</v>
      </c>
      <c r="R11" s="584" t="s">
        <v>722</v>
      </c>
      <c r="S11" s="585">
        <v>118500</v>
      </c>
      <c r="T11" s="584" t="s">
        <v>51</v>
      </c>
      <c r="U11" s="585">
        <v>5000</v>
      </c>
      <c r="V11" s="584">
        <v>1801</v>
      </c>
      <c r="W11" s="586" t="s">
        <v>90</v>
      </c>
      <c r="X11" s="587">
        <v>40037</v>
      </c>
      <c r="Y11" s="587">
        <v>40046</v>
      </c>
      <c r="AAA11" s="61" t="s">
        <v>627</v>
      </c>
    </row>
    <row r="12" spans="2:703" ht="26.45" customHeight="1" x14ac:dyDescent="0.3">
      <c r="B12" s="72" t="s">
        <v>143</v>
      </c>
      <c r="C12" s="165" t="s">
        <v>134</v>
      </c>
      <c r="D12" s="72" t="s">
        <v>144</v>
      </c>
      <c r="E12" s="165" t="s">
        <v>145</v>
      </c>
      <c r="F12" s="204" t="s">
        <v>146</v>
      </c>
      <c r="G12" s="205"/>
      <c r="H12" s="205"/>
      <c r="I12" s="205"/>
      <c r="J12" s="166"/>
      <c r="K12" s="206" t="s">
        <v>147</v>
      </c>
      <c r="L12" s="207"/>
      <c r="M12" s="208"/>
      <c r="N12" s="209"/>
      <c r="P12" s="587">
        <v>40218</v>
      </c>
      <c r="Q12" s="584" t="s">
        <v>43</v>
      </c>
      <c r="R12" s="584" t="s">
        <v>636</v>
      </c>
      <c r="S12" s="585">
        <v>190000</v>
      </c>
      <c r="T12" s="584" t="s">
        <v>51</v>
      </c>
      <c r="U12" s="585">
        <v>10000</v>
      </c>
      <c r="V12" s="584">
        <v>1826</v>
      </c>
      <c r="W12" s="586" t="s">
        <v>90</v>
      </c>
      <c r="X12" s="587">
        <v>40247</v>
      </c>
      <c r="Y12" s="587">
        <v>40268</v>
      </c>
    </row>
    <row r="13" spans="2:703" ht="26.45" customHeight="1" x14ac:dyDescent="0.3">
      <c r="B13" s="174" t="s">
        <v>148</v>
      </c>
      <c r="C13" s="171" t="s">
        <v>134</v>
      </c>
      <c r="D13" s="174" t="s">
        <v>149</v>
      </c>
      <c r="E13" s="171" t="s">
        <v>150</v>
      </c>
      <c r="F13" s="210" t="s">
        <v>151</v>
      </c>
      <c r="G13" s="211"/>
      <c r="H13" s="211"/>
      <c r="I13" s="211"/>
      <c r="J13" s="173"/>
      <c r="K13" s="212" t="s">
        <v>152</v>
      </c>
      <c r="L13" s="213"/>
      <c r="M13" s="214"/>
      <c r="N13" s="215"/>
      <c r="P13" s="597">
        <v>40458</v>
      </c>
      <c r="Q13" s="584" t="s">
        <v>43</v>
      </c>
      <c r="R13" s="584" t="s">
        <v>630</v>
      </c>
      <c r="S13" s="585">
        <v>1400</v>
      </c>
      <c r="T13" s="584" t="s">
        <v>51</v>
      </c>
      <c r="U13" s="585">
        <v>70</v>
      </c>
      <c r="V13" s="584">
        <v>1842</v>
      </c>
      <c r="W13" s="586" t="s">
        <v>87</v>
      </c>
      <c r="X13" s="587">
        <v>40492</v>
      </c>
      <c r="Y13" s="599">
        <v>40512</v>
      </c>
      <c r="AAA13" s="61" t="s">
        <v>627</v>
      </c>
    </row>
    <row r="14" spans="2:703" ht="26.45" customHeight="1" x14ac:dyDescent="0.3">
      <c r="B14" s="174" t="s">
        <v>148</v>
      </c>
      <c r="C14" s="171" t="s">
        <v>134</v>
      </c>
      <c r="D14" s="174" t="s">
        <v>153</v>
      </c>
      <c r="E14" s="171" t="s">
        <v>154</v>
      </c>
      <c r="F14" s="210" t="s">
        <v>155</v>
      </c>
      <c r="G14" s="211"/>
      <c r="H14" s="211"/>
      <c r="I14" s="211"/>
      <c r="J14" s="173"/>
      <c r="K14" s="212" t="s">
        <v>156</v>
      </c>
      <c r="L14" s="213"/>
      <c r="M14" s="214"/>
      <c r="N14" s="215"/>
      <c r="P14" s="597">
        <v>40595</v>
      </c>
      <c r="Q14" s="584" t="s">
        <v>43</v>
      </c>
      <c r="R14" s="584" t="s">
        <v>630</v>
      </c>
      <c r="S14" s="585">
        <v>207000</v>
      </c>
      <c r="T14" s="584" t="s">
        <v>51</v>
      </c>
      <c r="U14" s="585">
        <v>10000</v>
      </c>
      <c r="V14" s="600">
        <v>1865</v>
      </c>
      <c r="W14" s="586" t="s">
        <v>87</v>
      </c>
      <c r="X14" s="587">
        <v>40610</v>
      </c>
      <c r="Y14" s="599"/>
      <c r="AAA14" s="61" t="s">
        <v>627</v>
      </c>
    </row>
    <row r="15" spans="2:703" ht="16.350000000000001" customHeight="1" x14ac:dyDescent="0.3">
      <c r="B15" s="70" t="s">
        <v>68</v>
      </c>
      <c r="C15" s="191" t="s">
        <v>68</v>
      </c>
      <c r="D15" s="192"/>
      <c r="E15" s="71" t="s">
        <v>68</v>
      </c>
      <c r="F15" s="193" t="s">
        <v>69</v>
      </c>
      <c r="G15" s="194"/>
      <c r="H15" s="194"/>
      <c r="I15" s="194"/>
      <c r="J15" s="76">
        <v>0</v>
      </c>
      <c r="K15" s="195">
        <f>K11+K12+K13+K14</f>
        <v>175733.95</v>
      </c>
      <c r="L15" s="196"/>
      <c r="M15" s="197"/>
      <c r="N15" s="198"/>
      <c r="P15" s="587">
        <v>40610</v>
      </c>
      <c r="Q15" s="584" t="s">
        <v>43</v>
      </c>
      <c r="R15" s="584" t="s">
        <v>688</v>
      </c>
      <c r="S15" s="585">
        <v>25000</v>
      </c>
      <c r="T15" s="584" t="s">
        <v>51</v>
      </c>
      <c r="U15" s="585">
        <v>1250</v>
      </c>
      <c r="V15" s="600">
        <v>1881</v>
      </c>
      <c r="W15" s="586" t="s">
        <v>90</v>
      </c>
      <c r="X15" s="587">
        <v>40660</v>
      </c>
      <c r="Y15" s="587">
        <v>40718</v>
      </c>
    </row>
    <row r="16" spans="2:703" ht="20.25" x14ac:dyDescent="0.3">
      <c r="P16" s="597">
        <v>40597</v>
      </c>
      <c r="Q16" s="584" t="s">
        <v>43</v>
      </c>
      <c r="R16" s="584" t="s">
        <v>631</v>
      </c>
      <c r="S16" s="585">
        <v>2500</v>
      </c>
      <c r="T16" s="584" t="s">
        <v>51</v>
      </c>
      <c r="U16" s="585">
        <v>100</v>
      </c>
      <c r="V16" s="600">
        <v>1882</v>
      </c>
      <c r="W16" s="586" t="s">
        <v>87</v>
      </c>
      <c r="X16" s="587">
        <v>40660</v>
      </c>
      <c r="Y16" s="599">
        <v>40718</v>
      </c>
    </row>
    <row r="17" spans="10:25" ht="20.25" x14ac:dyDescent="0.3">
      <c r="J17" s="73" t="s">
        <v>70</v>
      </c>
      <c r="K17" s="73"/>
      <c r="L17" s="641">
        <f>K15</f>
        <v>175733.95</v>
      </c>
      <c r="M17" s="641"/>
      <c r="P17" s="597">
        <v>40597</v>
      </c>
      <c r="Q17" s="584" t="s">
        <v>43</v>
      </c>
      <c r="R17" s="584" t="s">
        <v>88</v>
      </c>
      <c r="S17" s="585">
        <v>2500</v>
      </c>
      <c r="T17" s="584" t="s">
        <v>51</v>
      </c>
      <c r="U17" s="585">
        <v>100</v>
      </c>
      <c r="V17" s="600">
        <v>1883</v>
      </c>
      <c r="W17" s="586" t="s">
        <v>87</v>
      </c>
      <c r="X17" s="587">
        <v>40660</v>
      </c>
      <c r="Y17" s="599">
        <v>40718</v>
      </c>
    </row>
    <row r="18" spans="10:25" ht="20.25" x14ac:dyDescent="0.3">
      <c r="J18" s="73"/>
      <c r="K18" s="73"/>
      <c r="L18" s="73"/>
      <c r="M18" s="73"/>
      <c r="P18" s="597">
        <v>40597</v>
      </c>
      <c r="Q18" s="584" t="s">
        <v>43</v>
      </c>
      <c r="R18" s="584" t="s">
        <v>86</v>
      </c>
      <c r="S18" s="585">
        <v>2500</v>
      </c>
      <c r="T18" s="584" t="s">
        <v>51</v>
      </c>
      <c r="U18" s="585">
        <v>100</v>
      </c>
      <c r="V18" s="600">
        <v>1884</v>
      </c>
      <c r="W18" s="586" t="s">
        <v>87</v>
      </c>
      <c r="X18" s="587">
        <v>40660</v>
      </c>
      <c r="Y18" s="599">
        <v>40718</v>
      </c>
    </row>
    <row r="19" spans="10:25" ht="20.25" x14ac:dyDescent="0.3">
      <c r="J19" s="75" t="s">
        <v>71</v>
      </c>
      <c r="K19" s="75"/>
      <c r="L19" s="636">
        <f>K11+K13+K14</f>
        <v>127733.95</v>
      </c>
      <c r="M19" s="636"/>
      <c r="P19" s="597">
        <v>40597</v>
      </c>
      <c r="Q19" s="584" t="s">
        <v>43</v>
      </c>
      <c r="R19" s="584" t="s">
        <v>666</v>
      </c>
      <c r="S19" s="585">
        <v>2500</v>
      </c>
      <c r="T19" s="584" t="s">
        <v>51</v>
      </c>
      <c r="U19" s="585">
        <v>100</v>
      </c>
      <c r="V19" s="600">
        <v>1885</v>
      </c>
      <c r="W19" s="586" t="s">
        <v>87</v>
      </c>
      <c r="X19" s="587">
        <v>40660</v>
      </c>
      <c r="Y19" s="599">
        <v>40718</v>
      </c>
    </row>
    <row r="20" spans="10:25" ht="20.25" x14ac:dyDescent="0.3">
      <c r="J20" s="73"/>
      <c r="K20" s="73"/>
      <c r="L20" s="73"/>
      <c r="M20" s="73"/>
      <c r="P20" s="570">
        <v>40725</v>
      </c>
      <c r="Q20" s="575" t="s">
        <v>43</v>
      </c>
      <c r="R20" s="571" t="s">
        <v>690</v>
      </c>
      <c r="S20" s="572">
        <v>11550</v>
      </c>
      <c r="T20" s="571" t="s">
        <v>51</v>
      </c>
      <c r="U20" s="572">
        <v>550</v>
      </c>
      <c r="V20" s="574">
        <v>1907</v>
      </c>
      <c r="W20" s="573" t="s">
        <v>90</v>
      </c>
      <c r="X20" s="570">
        <v>40785</v>
      </c>
      <c r="Y20" s="570"/>
    </row>
    <row r="21" spans="10:25" ht="21" thickBot="1" x14ac:dyDescent="0.35">
      <c r="J21" s="74" t="s">
        <v>72</v>
      </c>
      <c r="K21" s="74"/>
      <c r="L21" s="639">
        <f>L17-L19</f>
        <v>48000.000000000015</v>
      </c>
      <c r="M21" s="639"/>
      <c r="P21" s="587"/>
      <c r="Q21" s="584" t="s">
        <v>43</v>
      </c>
      <c r="R21" s="584" t="s">
        <v>125</v>
      </c>
      <c r="S21" s="585">
        <v>127000</v>
      </c>
      <c r="T21" s="584" t="s">
        <v>51</v>
      </c>
      <c r="U21" s="585">
        <v>6350</v>
      </c>
      <c r="V21" s="600">
        <v>1934</v>
      </c>
      <c r="W21" s="586" t="s">
        <v>90</v>
      </c>
      <c r="X21" s="587">
        <v>40883</v>
      </c>
      <c r="Y21" s="587"/>
    </row>
    <row r="22" spans="10:25" ht="21" thickTop="1" x14ac:dyDescent="0.3">
      <c r="P22" s="597"/>
      <c r="Q22" s="584" t="s">
        <v>43</v>
      </c>
      <c r="R22" s="584" t="s">
        <v>632</v>
      </c>
      <c r="S22" s="585">
        <v>13000</v>
      </c>
      <c r="T22" s="584" t="s">
        <v>51</v>
      </c>
      <c r="U22" s="585">
        <v>650</v>
      </c>
      <c r="V22" s="600">
        <v>1935</v>
      </c>
      <c r="W22" s="586" t="s">
        <v>84</v>
      </c>
      <c r="X22" s="587">
        <v>40883</v>
      </c>
      <c r="Y22" s="599"/>
    </row>
    <row r="23" spans="10:25" ht="20.25" x14ac:dyDescent="0.3">
      <c r="P23" s="619"/>
      <c r="Q23" s="620" t="s">
        <v>43</v>
      </c>
      <c r="R23" s="620" t="s">
        <v>723</v>
      </c>
      <c r="S23" s="621">
        <v>137500</v>
      </c>
      <c r="T23" s="620" t="s">
        <v>51</v>
      </c>
      <c r="U23" s="621">
        <v>7500</v>
      </c>
      <c r="V23" s="625">
        <v>1936</v>
      </c>
      <c r="W23" s="622" t="s">
        <v>87</v>
      </c>
      <c r="X23" s="623">
        <v>40883</v>
      </c>
      <c r="Y23" s="624"/>
    </row>
    <row r="24" spans="10:25" ht="20.25" x14ac:dyDescent="0.3">
      <c r="P24" s="587"/>
      <c r="Q24" s="584" t="s">
        <v>43</v>
      </c>
      <c r="R24" s="584" t="s">
        <v>722</v>
      </c>
      <c r="S24" s="585">
        <v>18500</v>
      </c>
      <c r="T24" s="584" t="s">
        <v>51</v>
      </c>
      <c r="U24" s="585">
        <v>925</v>
      </c>
      <c r="V24" s="600">
        <v>1937</v>
      </c>
      <c r="W24" s="586" t="s">
        <v>90</v>
      </c>
      <c r="X24" s="587">
        <v>40883</v>
      </c>
      <c r="Y24" s="587"/>
    </row>
    <row r="25" spans="10:25" ht="20.25" x14ac:dyDescent="0.3">
      <c r="P25" s="619"/>
      <c r="Q25" s="620" t="s">
        <v>43</v>
      </c>
      <c r="R25" s="620" t="s">
        <v>85</v>
      </c>
      <c r="S25" s="621">
        <v>118750</v>
      </c>
      <c r="T25" s="620" t="s">
        <v>51</v>
      </c>
      <c r="U25" s="621">
        <v>6250</v>
      </c>
      <c r="V25" s="625">
        <v>1938</v>
      </c>
      <c r="W25" s="622" t="s">
        <v>84</v>
      </c>
      <c r="X25" s="623">
        <v>40883</v>
      </c>
      <c r="Y25" s="624"/>
    </row>
    <row r="26" spans="10:25" ht="20.25" x14ac:dyDescent="0.3">
      <c r="P26" s="587">
        <v>40855</v>
      </c>
      <c r="Q26" s="584" t="s">
        <v>43</v>
      </c>
      <c r="R26" s="584" t="s">
        <v>646</v>
      </c>
      <c r="S26" s="585">
        <v>13000</v>
      </c>
      <c r="T26" s="584" t="s">
        <v>51</v>
      </c>
      <c r="U26" s="585">
        <v>650</v>
      </c>
      <c r="V26" s="600">
        <v>1939</v>
      </c>
      <c r="W26" s="586" t="s">
        <v>90</v>
      </c>
      <c r="X26" s="587">
        <v>40890</v>
      </c>
      <c r="Y26" s="587"/>
    </row>
    <row r="27" spans="10:25" ht="20.25" x14ac:dyDescent="0.3">
      <c r="P27" s="579"/>
      <c r="Q27" s="576" t="s">
        <v>43</v>
      </c>
      <c r="R27" s="576" t="s">
        <v>91</v>
      </c>
      <c r="S27" s="580">
        <v>10540</v>
      </c>
      <c r="T27" s="576" t="s">
        <v>51</v>
      </c>
      <c r="U27" s="580">
        <v>520</v>
      </c>
      <c r="V27" s="576">
        <v>1978</v>
      </c>
      <c r="W27" s="577" t="s">
        <v>84</v>
      </c>
      <c r="X27" s="581">
        <v>41058</v>
      </c>
      <c r="Y27" s="583"/>
    </row>
    <row r="28" spans="10:25" ht="20.25" x14ac:dyDescent="0.3">
      <c r="P28" s="609"/>
      <c r="Q28" s="611" t="s">
        <v>43</v>
      </c>
      <c r="R28" s="611" t="s">
        <v>92</v>
      </c>
      <c r="S28" s="613">
        <v>15293</v>
      </c>
      <c r="T28" s="611" t="s">
        <v>51</v>
      </c>
      <c r="U28" s="613">
        <v>765</v>
      </c>
      <c r="V28" s="611">
        <v>1979</v>
      </c>
      <c r="W28" s="615" t="s">
        <v>84</v>
      </c>
      <c r="X28" s="616">
        <v>41058</v>
      </c>
      <c r="Y28" s="617"/>
    </row>
    <row r="29" spans="10:25" ht="20.25" x14ac:dyDescent="0.3">
      <c r="P29" s="582">
        <v>41066</v>
      </c>
      <c r="Q29" s="575" t="s">
        <v>43</v>
      </c>
      <c r="R29" s="575" t="s">
        <v>125</v>
      </c>
      <c r="S29" s="603">
        <v>9200</v>
      </c>
      <c r="T29" s="575" t="s">
        <v>51</v>
      </c>
      <c r="U29" s="603">
        <v>460</v>
      </c>
      <c r="V29" s="575">
        <v>1992</v>
      </c>
      <c r="W29" s="598" t="s">
        <v>90</v>
      </c>
      <c r="X29" s="582">
        <v>41078</v>
      </c>
      <c r="Y29" s="582"/>
    </row>
    <row r="30" spans="10:25" ht="20.25" x14ac:dyDescent="0.3">
      <c r="P30" s="581">
        <v>41060</v>
      </c>
      <c r="Q30" s="576" t="s">
        <v>43</v>
      </c>
      <c r="R30" s="576" t="s">
        <v>89</v>
      </c>
      <c r="S30" s="580">
        <v>100000</v>
      </c>
      <c r="T30" s="576" t="s">
        <v>51</v>
      </c>
      <c r="U30" s="580">
        <v>5000</v>
      </c>
      <c r="V30" s="576">
        <v>2003</v>
      </c>
      <c r="W30" s="577" t="s">
        <v>90</v>
      </c>
      <c r="X30" s="581">
        <v>41137</v>
      </c>
      <c r="Y30" s="618" t="s">
        <v>724</v>
      </c>
    </row>
    <row r="31" spans="10:25" ht="20.25" x14ac:dyDescent="0.3">
      <c r="P31" s="581">
        <v>41075</v>
      </c>
      <c r="Q31" s="576" t="s">
        <v>43</v>
      </c>
      <c r="R31" s="576" t="s">
        <v>691</v>
      </c>
      <c r="S31" s="580">
        <v>25780</v>
      </c>
      <c r="T31" s="576" t="s">
        <v>51</v>
      </c>
      <c r="U31" s="580">
        <v>1290</v>
      </c>
      <c r="V31" s="576">
        <v>2004</v>
      </c>
      <c r="W31" s="577" t="s">
        <v>90</v>
      </c>
      <c r="X31" s="581">
        <v>41137</v>
      </c>
      <c r="Y31" s="618" t="s">
        <v>724</v>
      </c>
    </row>
    <row r="32" spans="10:25" ht="20.25" x14ac:dyDescent="0.3">
      <c r="P32" s="581">
        <v>41257</v>
      </c>
      <c r="Q32" s="576" t="s">
        <v>43</v>
      </c>
      <c r="R32" s="576" t="s">
        <v>125</v>
      </c>
      <c r="S32" s="580">
        <v>8800</v>
      </c>
      <c r="T32" s="576" t="s">
        <v>51</v>
      </c>
      <c r="U32" s="580">
        <v>440</v>
      </c>
      <c r="V32" s="576">
        <v>2034</v>
      </c>
      <c r="W32" s="577" t="s">
        <v>90</v>
      </c>
      <c r="X32" s="581"/>
      <c r="Y32" s="581">
        <v>41339</v>
      </c>
    </row>
    <row r="33" spans="16:25" ht="20.25" x14ac:dyDescent="0.3">
      <c r="P33" s="581">
        <v>41283</v>
      </c>
      <c r="Q33" s="592" t="s">
        <v>43</v>
      </c>
      <c r="R33" s="576" t="s">
        <v>650</v>
      </c>
      <c r="S33" s="593">
        <v>10700</v>
      </c>
      <c r="T33" s="581" t="s">
        <v>51</v>
      </c>
      <c r="U33" s="594">
        <v>535</v>
      </c>
      <c r="V33" s="576">
        <v>2046</v>
      </c>
      <c r="W33" s="595" t="s">
        <v>84</v>
      </c>
      <c r="X33" s="581">
        <v>41324</v>
      </c>
      <c r="Y33" s="596">
        <v>41339</v>
      </c>
    </row>
    <row r="34" spans="16:25" ht="20.25" x14ac:dyDescent="0.3">
      <c r="P34" s="602">
        <v>40858</v>
      </c>
      <c r="Q34" s="604" t="s">
        <v>43</v>
      </c>
      <c r="R34" s="602" t="s">
        <v>96</v>
      </c>
      <c r="S34" s="605">
        <v>145000</v>
      </c>
      <c r="T34" s="602" t="s">
        <v>51</v>
      </c>
      <c r="U34" s="606">
        <v>7500</v>
      </c>
      <c r="V34" s="601">
        <v>2049</v>
      </c>
      <c r="W34" s="607" t="s">
        <v>87</v>
      </c>
      <c r="X34" s="602">
        <v>41344</v>
      </c>
      <c r="Y34" s="608" t="s">
        <v>702</v>
      </c>
    </row>
    <row r="35" spans="16:25" ht="20.25" x14ac:dyDescent="0.3">
      <c r="P35" s="582">
        <v>41347</v>
      </c>
      <c r="Q35" s="578" t="s">
        <v>43</v>
      </c>
      <c r="R35" s="582" t="s">
        <v>635</v>
      </c>
      <c r="S35" s="588">
        <v>940000</v>
      </c>
      <c r="T35" s="582" t="s">
        <v>51</v>
      </c>
      <c r="U35" s="589">
        <v>20000</v>
      </c>
      <c r="V35" s="575">
        <v>2051</v>
      </c>
      <c r="W35" s="590" t="s">
        <v>87</v>
      </c>
      <c r="X35" s="582">
        <v>41358</v>
      </c>
      <c r="Y35" s="591"/>
    </row>
    <row r="36" spans="16:25" ht="20.25" x14ac:dyDescent="0.3">
      <c r="P36" s="581">
        <v>41326</v>
      </c>
      <c r="Q36" s="576" t="s">
        <v>43</v>
      </c>
      <c r="R36" s="581" t="s">
        <v>634</v>
      </c>
      <c r="S36" s="593">
        <v>177000</v>
      </c>
      <c r="T36" s="581" t="s">
        <v>51</v>
      </c>
      <c r="U36" s="594">
        <v>8850</v>
      </c>
      <c r="V36" s="576">
        <v>2054</v>
      </c>
      <c r="W36" s="595" t="s">
        <v>84</v>
      </c>
      <c r="X36" s="581">
        <v>41359</v>
      </c>
      <c r="Y36" s="596" t="s">
        <v>725</v>
      </c>
    </row>
    <row r="37" spans="16:25" ht="20.25" x14ac:dyDescent="0.3">
      <c r="P37" s="612">
        <v>41351</v>
      </c>
      <c r="Q37" s="626" t="s">
        <v>43</v>
      </c>
      <c r="R37" s="612" t="s">
        <v>726</v>
      </c>
      <c r="S37" s="627"/>
      <c r="T37" s="612" t="s">
        <v>51</v>
      </c>
      <c r="U37" s="614">
        <v>340</v>
      </c>
      <c r="V37" s="610">
        <v>2056</v>
      </c>
      <c r="W37" s="628" t="s">
        <v>84</v>
      </c>
      <c r="X37" s="612">
        <v>41379</v>
      </c>
      <c r="Y37" s="629"/>
    </row>
    <row r="38" spans="16:25" ht="20.25" x14ac:dyDescent="0.3">
      <c r="P38" s="581">
        <v>41396</v>
      </c>
      <c r="Q38" s="592" t="s">
        <v>43</v>
      </c>
      <c r="R38" s="576" t="s">
        <v>711</v>
      </c>
      <c r="S38" s="593">
        <v>20495.8</v>
      </c>
      <c r="T38" s="576" t="s">
        <v>51</v>
      </c>
      <c r="U38" s="594">
        <v>1025</v>
      </c>
      <c r="V38" s="576">
        <v>2069</v>
      </c>
      <c r="W38" s="595" t="s">
        <v>90</v>
      </c>
      <c r="X38" s="581">
        <v>41435</v>
      </c>
      <c r="Y38" s="596" t="s">
        <v>727</v>
      </c>
    </row>
    <row r="39" spans="16:25" ht="20.25" x14ac:dyDescent="0.3">
      <c r="P39" s="581">
        <v>41506</v>
      </c>
      <c r="Q39" s="592" t="s">
        <v>43</v>
      </c>
      <c r="R39" s="576" t="s">
        <v>103</v>
      </c>
      <c r="S39" s="593">
        <v>16000</v>
      </c>
      <c r="T39" s="576" t="s">
        <v>51</v>
      </c>
      <c r="U39" s="594">
        <v>800</v>
      </c>
      <c r="V39" s="576">
        <v>2079</v>
      </c>
      <c r="W39" s="595" t="s">
        <v>90</v>
      </c>
      <c r="X39" s="581">
        <v>41550</v>
      </c>
      <c r="Y39" s="596" t="s">
        <v>728</v>
      </c>
    </row>
    <row r="40" spans="16:25" ht="20.25" x14ac:dyDescent="0.3">
      <c r="P40" s="581">
        <v>41526</v>
      </c>
      <c r="Q40" s="592" t="s">
        <v>43</v>
      </c>
      <c r="R40" s="576" t="s">
        <v>677</v>
      </c>
      <c r="S40" s="593">
        <v>8650</v>
      </c>
      <c r="T40" s="576" t="s">
        <v>51</v>
      </c>
      <c r="U40" s="594">
        <v>435</v>
      </c>
      <c r="V40" s="576">
        <v>2080</v>
      </c>
      <c r="W40" s="595" t="s">
        <v>90</v>
      </c>
      <c r="X40" s="581">
        <v>41550</v>
      </c>
      <c r="Y40" s="596">
        <v>41555</v>
      </c>
    </row>
    <row r="41" spans="16:25" ht="20.25" x14ac:dyDescent="0.3">
      <c r="P41" s="581">
        <v>41450</v>
      </c>
      <c r="Q41" s="592" t="s">
        <v>43</v>
      </c>
      <c r="R41" s="576" t="s">
        <v>729</v>
      </c>
      <c r="S41" s="593">
        <v>13895</v>
      </c>
      <c r="T41" s="576" t="s">
        <v>51</v>
      </c>
      <c r="U41" s="594">
        <v>695</v>
      </c>
      <c r="V41" s="576">
        <v>2098</v>
      </c>
      <c r="W41" s="595" t="s">
        <v>90</v>
      </c>
      <c r="X41" s="581">
        <v>41646</v>
      </c>
      <c r="Y41" s="596" t="s">
        <v>730</v>
      </c>
    </row>
    <row r="42" spans="16:25" ht="20.25" x14ac:dyDescent="0.3">
      <c r="P42" s="581">
        <v>41547</v>
      </c>
      <c r="Q42" s="576" t="s">
        <v>43</v>
      </c>
      <c r="R42" s="576" t="s">
        <v>731</v>
      </c>
      <c r="S42" s="593">
        <v>18000</v>
      </c>
      <c r="T42" s="576" t="s">
        <v>51</v>
      </c>
      <c r="U42" s="594">
        <v>900</v>
      </c>
      <c r="V42" s="576">
        <v>2099</v>
      </c>
      <c r="W42" s="595" t="s">
        <v>90</v>
      </c>
      <c r="X42" s="581">
        <v>41646</v>
      </c>
      <c r="Y42" s="596" t="s">
        <v>730</v>
      </c>
    </row>
    <row r="43" spans="16:25" ht="20.25" x14ac:dyDescent="0.3">
      <c r="P43" s="581">
        <v>41690</v>
      </c>
      <c r="Q43" s="592" t="s">
        <v>43</v>
      </c>
      <c r="R43" s="576" t="s">
        <v>653</v>
      </c>
      <c r="S43" s="593">
        <v>3350</v>
      </c>
      <c r="T43" s="576" t="s">
        <v>51</v>
      </c>
      <c r="U43" s="594">
        <v>170</v>
      </c>
      <c r="V43" s="576">
        <v>2109</v>
      </c>
      <c r="W43" s="595" t="s">
        <v>84</v>
      </c>
      <c r="X43" s="581">
        <v>41718</v>
      </c>
      <c r="Y43" s="596" t="s">
        <v>732</v>
      </c>
    </row>
    <row r="44" spans="16:25" ht="20.25" x14ac:dyDescent="0.3">
      <c r="P44" s="581">
        <v>41690</v>
      </c>
      <c r="Q44" s="592" t="s">
        <v>43</v>
      </c>
      <c r="R44" s="576" t="s">
        <v>108</v>
      </c>
      <c r="S44" s="593">
        <v>3350</v>
      </c>
      <c r="T44" s="576" t="s">
        <v>51</v>
      </c>
      <c r="U44" s="594">
        <v>170</v>
      </c>
      <c r="V44" s="576">
        <v>2110</v>
      </c>
      <c r="W44" s="595" t="s">
        <v>84</v>
      </c>
      <c r="X44" s="581">
        <v>41718</v>
      </c>
      <c r="Y44" s="596" t="s">
        <v>732</v>
      </c>
    </row>
    <row r="45" spans="16:25" ht="20.25" x14ac:dyDescent="0.3">
      <c r="P45" s="616">
        <v>41690</v>
      </c>
      <c r="Q45" s="630" t="s">
        <v>43</v>
      </c>
      <c r="R45" s="611" t="s">
        <v>111</v>
      </c>
      <c r="S45" s="631">
        <v>3350</v>
      </c>
      <c r="T45" s="611" t="s">
        <v>51</v>
      </c>
      <c r="U45" s="632">
        <v>170</v>
      </c>
      <c r="V45" s="611">
        <v>2111</v>
      </c>
      <c r="W45" s="633" t="s">
        <v>84</v>
      </c>
      <c r="X45" s="616">
        <v>41718</v>
      </c>
      <c r="Y45" s="634" t="s">
        <v>732</v>
      </c>
    </row>
    <row r="46" spans="16:25" ht="20.25" x14ac:dyDescent="0.3">
      <c r="P46" s="581">
        <v>41690</v>
      </c>
      <c r="Q46" s="576" t="s">
        <v>43</v>
      </c>
      <c r="R46" s="576" t="s">
        <v>652</v>
      </c>
      <c r="S46" s="580">
        <v>3350</v>
      </c>
      <c r="T46" s="576" t="s">
        <v>51</v>
      </c>
      <c r="U46" s="580">
        <v>170</v>
      </c>
      <c r="V46" s="576">
        <v>2112</v>
      </c>
      <c r="W46" s="577" t="s">
        <v>84</v>
      </c>
      <c r="X46" s="581">
        <v>41718</v>
      </c>
      <c r="Y46" s="581" t="s">
        <v>732</v>
      </c>
    </row>
    <row r="47" spans="16:25" ht="20.25" x14ac:dyDescent="0.3">
      <c r="P47" s="581">
        <v>41820</v>
      </c>
      <c r="Q47" s="592" t="s">
        <v>43</v>
      </c>
      <c r="R47" s="576" t="s">
        <v>116</v>
      </c>
      <c r="S47" s="593">
        <v>3350</v>
      </c>
      <c r="T47" s="576" t="s">
        <v>51</v>
      </c>
      <c r="U47" s="594">
        <v>170</v>
      </c>
      <c r="V47" s="576">
        <v>2135</v>
      </c>
      <c r="W47" s="595" t="s">
        <v>84</v>
      </c>
      <c r="X47" s="581">
        <v>41919</v>
      </c>
      <c r="Y47" s="596" t="s">
        <v>733</v>
      </c>
    </row>
    <row r="48" spans="16:25" ht="20.25" x14ac:dyDescent="0.3">
      <c r="P48" s="581">
        <v>41820</v>
      </c>
      <c r="Q48" s="592" t="s">
        <v>43</v>
      </c>
      <c r="R48" s="576" t="s">
        <v>110</v>
      </c>
      <c r="S48" s="593">
        <v>3350</v>
      </c>
      <c r="T48" s="576" t="s">
        <v>51</v>
      </c>
      <c r="U48" s="594">
        <v>170</v>
      </c>
      <c r="V48" s="576">
        <v>2136</v>
      </c>
      <c r="W48" s="595" t="s">
        <v>84</v>
      </c>
      <c r="X48" s="581">
        <v>41919</v>
      </c>
      <c r="Y48" s="596" t="s">
        <v>733</v>
      </c>
    </row>
    <row r="49" spans="16:25" ht="20.25" x14ac:dyDescent="0.3">
      <c r="P49" s="581">
        <v>41820</v>
      </c>
      <c r="Q49" s="592" t="s">
        <v>43</v>
      </c>
      <c r="R49" s="576" t="s">
        <v>118</v>
      </c>
      <c r="S49" s="593">
        <v>3350</v>
      </c>
      <c r="T49" s="576" t="s">
        <v>51</v>
      </c>
      <c r="U49" s="594">
        <v>170</v>
      </c>
      <c r="V49" s="576">
        <v>2137</v>
      </c>
      <c r="W49" s="595" t="s">
        <v>84</v>
      </c>
      <c r="X49" s="581">
        <v>41919</v>
      </c>
      <c r="Y49" s="596" t="s">
        <v>733</v>
      </c>
    </row>
    <row r="50" spans="16:25" ht="20.25" x14ac:dyDescent="0.3">
      <c r="P50" s="581">
        <v>41948</v>
      </c>
      <c r="Q50" s="576" t="s">
        <v>43</v>
      </c>
      <c r="R50" s="576" t="s">
        <v>734</v>
      </c>
      <c r="S50" s="580">
        <v>19940</v>
      </c>
      <c r="T50" s="576" t="s">
        <v>51</v>
      </c>
      <c r="U50" s="580">
        <v>1050</v>
      </c>
      <c r="V50" s="576">
        <v>2141</v>
      </c>
      <c r="W50" s="577" t="s">
        <v>90</v>
      </c>
      <c r="X50" s="581">
        <v>41976</v>
      </c>
      <c r="Y50" s="581" t="s">
        <v>735</v>
      </c>
    </row>
    <row r="51" spans="16:25" ht="20.25" x14ac:dyDescent="0.3">
      <c r="P51" s="581">
        <v>41934</v>
      </c>
      <c r="Q51" s="576" t="s">
        <v>43</v>
      </c>
      <c r="R51" s="576" t="s">
        <v>734</v>
      </c>
      <c r="S51" s="580">
        <v>35</v>
      </c>
      <c r="T51" s="576" t="s">
        <v>51</v>
      </c>
      <c r="U51" s="580">
        <v>668.95</v>
      </c>
      <c r="V51" s="576">
        <v>2142</v>
      </c>
      <c r="W51" s="577" t="s">
        <v>90</v>
      </c>
      <c r="X51" s="581">
        <v>41982</v>
      </c>
      <c r="Y51" s="581" t="s">
        <v>736</v>
      </c>
    </row>
    <row r="52" spans="16:25" ht="20.25" x14ac:dyDescent="0.3">
      <c r="P52" s="616">
        <v>41934</v>
      </c>
      <c r="Q52" s="630" t="s">
        <v>43</v>
      </c>
      <c r="R52" s="611" t="s">
        <v>737</v>
      </c>
      <c r="S52" s="631">
        <v>35</v>
      </c>
      <c r="T52" s="611" t="s">
        <v>51</v>
      </c>
      <c r="U52" s="632">
        <v>700</v>
      </c>
      <c r="V52" s="611">
        <v>2143</v>
      </c>
      <c r="W52" s="633" t="s">
        <v>90</v>
      </c>
      <c r="X52" s="616">
        <v>41982</v>
      </c>
      <c r="Y52" s="634" t="s">
        <v>736</v>
      </c>
    </row>
    <row r="53" spans="16:25" ht="20.25" x14ac:dyDescent="0.3">
      <c r="P53" s="581">
        <v>41956</v>
      </c>
      <c r="Q53" s="576" t="s">
        <v>43</v>
      </c>
      <c r="R53" s="576" t="s">
        <v>734</v>
      </c>
      <c r="S53" s="580">
        <v>325</v>
      </c>
      <c r="T53" s="576" t="s">
        <v>51</v>
      </c>
      <c r="U53" s="580">
        <v>6500</v>
      </c>
      <c r="V53" s="576">
        <v>2144</v>
      </c>
      <c r="W53" s="577" t="s">
        <v>90</v>
      </c>
      <c r="X53" s="581">
        <v>41982</v>
      </c>
      <c r="Y53" s="581" t="s">
        <v>736</v>
      </c>
    </row>
    <row r="54" spans="16:25" ht="20.25" x14ac:dyDescent="0.3">
      <c r="P54" s="581">
        <v>42018</v>
      </c>
      <c r="Q54" s="592" t="s">
        <v>43</v>
      </c>
      <c r="R54" s="576" t="s">
        <v>738</v>
      </c>
      <c r="S54" s="593">
        <v>100</v>
      </c>
      <c r="T54" s="576" t="s">
        <v>51</v>
      </c>
      <c r="U54" s="594">
        <v>1980</v>
      </c>
      <c r="V54" s="576">
        <v>2145</v>
      </c>
      <c r="W54" s="595" t="s">
        <v>739</v>
      </c>
      <c r="X54" s="581">
        <v>42018</v>
      </c>
      <c r="Y54" s="596" t="s">
        <v>740</v>
      </c>
    </row>
    <row r="55" spans="16:25" ht="20.25" x14ac:dyDescent="0.3">
      <c r="P55" s="581">
        <v>42018</v>
      </c>
      <c r="Q55" s="592" t="s">
        <v>43</v>
      </c>
      <c r="R55" s="576" t="s">
        <v>118</v>
      </c>
      <c r="S55" s="593">
        <v>550</v>
      </c>
      <c r="T55" s="576" t="s">
        <v>51</v>
      </c>
      <c r="U55" s="594">
        <v>11000</v>
      </c>
      <c r="V55" s="576">
        <v>2146</v>
      </c>
      <c r="W55" s="595" t="s">
        <v>84</v>
      </c>
      <c r="X55" s="581">
        <v>42018</v>
      </c>
      <c r="Y55" s="596" t="s">
        <v>741</v>
      </c>
    </row>
  </sheetData>
  <mergeCells count="28">
    <mergeCell ref="L19:M19"/>
    <mergeCell ref="L21:M21"/>
    <mergeCell ref="L17:M17"/>
    <mergeCell ref="C15:D15"/>
    <mergeCell ref="F15:I15"/>
    <mergeCell ref="K15:L15"/>
    <mergeCell ref="M15:N15"/>
    <mergeCell ref="F13:I13"/>
    <mergeCell ref="K13:L13"/>
    <mergeCell ref="M13:N13"/>
    <mergeCell ref="F14:I14"/>
    <mergeCell ref="K14:L14"/>
    <mergeCell ref="M14:N14"/>
    <mergeCell ref="F12:I12"/>
    <mergeCell ref="K12:L12"/>
    <mergeCell ref="M12:N12"/>
    <mergeCell ref="C10:D10"/>
    <mergeCell ref="K10:L10"/>
    <mergeCell ref="M10:N10"/>
    <mergeCell ref="F11:I11"/>
    <mergeCell ref="K11:L11"/>
    <mergeCell ref="M11:N11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18"/>
  <sheetViews>
    <sheetView topLeftCell="A10" zoomScaleNormal="100" workbookViewId="0">
      <selection activeCell="R12" sqref="R12"/>
    </sheetView>
  </sheetViews>
  <sheetFormatPr baseColWidth="10" defaultRowHeight="14.25" x14ac:dyDescent="0.2"/>
  <cols>
    <col min="1" max="1" width="10.5703125" style="61" customWidth="1"/>
    <col min="2" max="2" width="7.42578125" style="61" customWidth="1"/>
    <col min="3" max="3" width="3.85546875" style="61" customWidth="1"/>
    <col min="4" max="4" width="5.85546875" style="61" customWidth="1"/>
    <col min="5" max="6" width="10.5703125" style="61" customWidth="1"/>
    <col min="7" max="7" width="12.7109375" style="61" customWidth="1"/>
    <col min="8" max="8" width="0.85546875" style="61" customWidth="1"/>
    <col min="9" max="9" width="7" style="61" customWidth="1"/>
    <col min="10" max="10" width="14.28515625" style="61" customWidth="1"/>
    <col min="11" max="11" width="11.140625" style="61" customWidth="1"/>
    <col min="12" max="12" width="3.85546875" style="61" customWidth="1"/>
    <col min="13" max="13" width="10.140625" style="61" customWidth="1"/>
    <col min="14" max="14" width="4.85546875" style="61" customWidth="1"/>
    <col min="15" max="15" width="11.42578125" style="61"/>
    <col min="16" max="16" width="10.140625" style="77" bestFit="1" customWidth="1"/>
    <col min="17" max="17" width="12.85546875" style="77" bestFit="1" customWidth="1"/>
    <col min="18" max="18" width="24" style="77" bestFit="1" customWidth="1"/>
    <col min="19" max="19" width="11.5703125" style="77" bestFit="1" customWidth="1"/>
    <col min="20" max="20" width="15.7109375" style="77" bestFit="1" customWidth="1"/>
    <col min="21" max="21" width="8.85546875" style="77" bestFit="1" customWidth="1"/>
    <col min="22" max="22" width="9.85546875" style="77" bestFit="1" customWidth="1"/>
    <col min="23" max="23" width="21.85546875" style="77" bestFit="1" customWidth="1"/>
    <col min="24" max="24" width="17.42578125" style="77" bestFit="1" customWidth="1"/>
    <col min="25" max="25" width="28.42578125" style="77" bestFit="1" customWidth="1"/>
    <col min="26" max="16384" width="11.42578125" style="61"/>
  </cols>
  <sheetData>
    <row r="1" spans="2:25" ht="51" customHeight="1" x14ac:dyDescent="0.2"/>
    <row r="2" spans="2:25" ht="13.35" customHeight="1" x14ac:dyDescent="0.2">
      <c r="B2" s="180" t="s">
        <v>52</v>
      </c>
      <c r="C2" s="181"/>
      <c r="D2" s="181"/>
      <c r="E2" s="181"/>
      <c r="F2" s="181"/>
      <c r="G2" s="181"/>
      <c r="I2" s="182" t="s">
        <v>53</v>
      </c>
      <c r="J2" s="181"/>
      <c r="K2" s="181"/>
      <c r="L2" s="181"/>
      <c r="M2" s="181"/>
      <c r="N2" s="181"/>
    </row>
    <row r="3" spans="2:25" ht="0.95" customHeight="1" x14ac:dyDescent="0.2">
      <c r="B3" s="181"/>
      <c r="C3" s="181"/>
      <c r="D3" s="181"/>
      <c r="E3" s="181"/>
      <c r="F3" s="181"/>
      <c r="G3" s="181"/>
    </row>
    <row r="4" spans="2:25" ht="7.9" customHeight="1" x14ac:dyDescent="0.2"/>
    <row r="5" spans="2:25" ht="5.0999999999999996" customHeight="1" x14ac:dyDescent="0.2"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</row>
    <row r="6" spans="2:25" ht="13.35" customHeight="1" x14ac:dyDescent="0.2">
      <c r="B6" s="183" t="s">
        <v>54</v>
      </c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</row>
    <row r="7" spans="2:25" ht="20.65" customHeight="1" x14ac:dyDescent="0.2"/>
    <row r="8" spans="2:25" ht="21.4" customHeight="1" x14ac:dyDescent="0.2">
      <c r="B8" s="184" t="s">
        <v>129</v>
      </c>
      <c r="C8" s="185"/>
      <c r="D8" s="185"/>
      <c r="E8" s="185"/>
      <c r="F8" s="184" t="s">
        <v>130</v>
      </c>
      <c r="G8" s="185"/>
      <c r="H8" s="185"/>
      <c r="I8" s="185"/>
      <c r="J8" s="63" t="s">
        <v>57</v>
      </c>
      <c r="K8" s="63" t="s">
        <v>58</v>
      </c>
      <c r="L8" s="186" t="s">
        <v>59</v>
      </c>
      <c r="M8" s="185"/>
      <c r="N8" s="64" t="s">
        <v>60</v>
      </c>
    </row>
    <row r="9" spans="2:25" ht="3.4" customHeight="1" x14ac:dyDescent="0.2"/>
    <row r="10" spans="2:25" ht="16.350000000000001" customHeight="1" x14ac:dyDescent="0.2">
      <c r="B10" s="65" t="s">
        <v>61</v>
      </c>
      <c r="C10" s="187" t="s">
        <v>62</v>
      </c>
      <c r="D10" s="188"/>
      <c r="E10" s="66" t="s">
        <v>63</v>
      </c>
      <c r="F10" s="66" t="s">
        <v>64</v>
      </c>
      <c r="G10" s="67"/>
      <c r="H10" s="67"/>
      <c r="I10" s="67"/>
      <c r="J10" s="68" t="s">
        <v>65</v>
      </c>
      <c r="K10" s="189" t="s">
        <v>66</v>
      </c>
      <c r="L10" s="188"/>
      <c r="M10" s="189" t="s">
        <v>73</v>
      </c>
      <c r="N10" s="190"/>
      <c r="P10" s="78" t="s">
        <v>74</v>
      </c>
      <c r="Q10" s="79" t="s">
        <v>75</v>
      </c>
      <c r="R10" s="79" t="s">
        <v>76</v>
      </c>
      <c r="S10" s="79" t="s">
        <v>77</v>
      </c>
      <c r="T10" s="79" t="s">
        <v>78</v>
      </c>
      <c r="U10" s="80" t="s">
        <v>1</v>
      </c>
      <c r="V10" s="79" t="s">
        <v>79</v>
      </c>
      <c r="W10" s="81" t="s">
        <v>80</v>
      </c>
      <c r="X10" s="78" t="s">
        <v>81</v>
      </c>
      <c r="Y10" s="78" t="s">
        <v>82</v>
      </c>
    </row>
    <row r="11" spans="2:25" ht="16.350000000000001" customHeight="1" x14ac:dyDescent="0.2">
      <c r="B11" s="70" t="s">
        <v>68</v>
      </c>
      <c r="C11" s="191" t="s">
        <v>68</v>
      </c>
      <c r="D11" s="192"/>
      <c r="E11" s="71" t="s">
        <v>68</v>
      </c>
      <c r="F11" s="193" t="s">
        <v>69</v>
      </c>
      <c r="G11" s="194"/>
      <c r="H11" s="194"/>
      <c r="I11" s="194"/>
      <c r="J11" s="76" t="s">
        <v>67</v>
      </c>
      <c r="K11" s="195" t="s">
        <v>67</v>
      </c>
      <c r="L11" s="196"/>
      <c r="M11" s="197"/>
      <c r="N11" s="198"/>
    </row>
    <row r="13" spans="2:25" ht="15" x14ac:dyDescent="0.25">
      <c r="J13" s="73" t="s">
        <v>70</v>
      </c>
      <c r="K13" s="73"/>
      <c r="L13" s="73">
        <v>0</v>
      </c>
      <c r="M13" s="73"/>
    </row>
    <row r="14" spans="2:25" ht="15" x14ac:dyDescent="0.25">
      <c r="J14" s="73"/>
      <c r="K14" s="73"/>
      <c r="L14" s="73"/>
      <c r="M14" s="73"/>
    </row>
    <row r="15" spans="2:25" ht="15" x14ac:dyDescent="0.25">
      <c r="J15" s="75" t="s">
        <v>71</v>
      </c>
      <c r="K15" s="75"/>
      <c r="L15" s="75"/>
      <c r="M15" s="75"/>
    </row>
    <row r="16" spans="2:25" ht="15" x14ac:dyDescent="0.25">
      <c r="J16" s="73"/>
      <c r="K16" s="73"/>
      <c r="L16" s="73"/>
      <c r="M16" s="73"/>
    </row>
    <row r="17" spans="10:13" ht="15.75" thickBot="1" x14ac:dyDescent="0.3">
      <c r="J17" s="74" t="s">
        <v>72</v>
      </c>
      <c r="K17" s="74"/>
      <c r="L17" s="74">
        <v>0</v>
      </c>
      <c r="M17" s="74"/>
    </row>
    <row r="18" spans="10:13" ht="15" thickTop="1" x14ac:dyDescent="0.2"/>
  </sheetData>
  <mergeCells count="13">
    <mergeCell ref="C10:D10"/>
    <mergeCell ref="K10:L10"/>
    <mergeCell ref="M10:N10"/>
    <mergeCell ref="C11:D11"/>
    <mergeCell ref="F11:I11"/>
    <mergeCell ref="K11:L11"/>
    <mergeCell ref="M11:N11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18"/>
  <sheetViews>
    <sheetView zoomScaleNormal="100" workbookViewId="0">
      <selection activeCell="J11" sqref="J11"/>
    </sheetView>
  </sheetViews>
  <sheetFormatPr baseColWidth="10" defaultRowHeight="14.25" x14ac:dyDescent="0.2"/>
  <cols>
    <col min="1" max="1" width="10.5703125" style="61" customWidth="1"/>
    <col min="2" max="2" width="7.42578125" style="61" customWidth="1"/>
    <col min="3" max="3" width="3.85546875" style="61" customWidth="1"/>
    <col min="4" max="4" width="5.85546875" style="61" customWidth="1"/>
    <col min="5" max="6" width="10.5703125" style="61" customWidth="1"/>
    <col min="7" max="7" width="12.7109375" style="61" customWidth="1"/>
    <col min="8" max="8" width="0.85546875" style="61" customWidth="1"/>
    <col min="9" max="9" width="7" style="61" customWidth="1"/>
    <col min="10" max="10" width="14.28515625" style="61" customWidth="1"/>
    <col min="11" max="11" width="11.140625" style="61" customWidth="1"/>
    <col min="12" max="12" width="3.85546875" style="61" customWidth="1"/>
    <col min="13" max="13" width="10.140625" style="61" customWidth="1"/>
    <col min="14" max="14" width="4.85546875" style="61" customWidth="1"/>
    <col min="15" max="15" width="11.42578125" style="61"/>
    <col min="16" max="16" width="10.140625" style="77" bestFit="1" customWidth="1"/>
    <col min="17" max="17" width="12.85546875" style="77" bestFit="1" customWidth="1"/>
    <col min="18" max="18" width="24" style="77" bestFit="1" customWidth="1"/>
    <col min="19" max="19" width="11.5703125" style="77" bestFit="1" customWidth="1"/>
    <col min="20" max="20" width="15.7109375" style="77" bestFit="1" customWidth="1"/>
    <col min="21" max="21" width="8.85546875" style="77" bestFit="1" customWidth="1"/>
    <col min="22" max="22" width="9.85546875" style="77" bestFit="1" customWidth="1"/>
    <col min="23" max="23" width="21.85546875" style="77" bestFit="1" customWidth="1"/>
    <col min="24" max="24" width="17.42578125" style="77" bestFit="1" customWidth="1"/>
    <col min="25" max="25" width="28.42578125" style="77" bestFit="1" customWidth="1"/>
    <col min="26" max="16384" width="11.42578125" style="61"/>
  </cols>
  <sheetData>
    <row r="1" spans="2:25" ht="51" customHeight="1" x14ac:dyDescent="0.2"/>
    <row r="2" spans="2:25" ht="13.35" customHeight="1" x14ac:dyDescent="0.2">
      <c r="B2" s="180" t="s">
        <v>52</v>
      </c>
      <c r="C2" s="181"/>
      <c r="D2" s="181"/>
      <c r="E2" s="181"/>
      <c r="F2" s="181"/>
      <c r="G2" s="181"/>
      <c r="I2" s="182" t="s">
        <v>53</v>
      </c>
      <c r="J2" s="181"/>
      <c r="K2" s="181"/>
      <c r="L2" s="181"/>
      <c r="M2" s="181"/>
      <c r="N2" s="181"/>
    </row>
    <row r="3" spans="2:25" ht="0.95" customHeight="1" x14ac:dyDescent="0.2">
      <c r="B3" s="181"/>
      <c r="C3" s="181"/>
      <c r="D3" s="181"/>
      <c r="E3" s="181"/>
      <c r="F3" s="181"/>
      <c r="G3" s="181"/>
    </row>
    <row r="4" spans="2:25" ht="7.9" customHeight="1" x14ac:dyDescent="0.2"/>
    <row r="5" spans="2:25" ht="5.0999999999999996" customHeight="1" x14ac:dyDescent="0.2"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</row>
    <row r="6" spans="2:25" ht="13.35" customHeight="1" x14ac:dyDescent="0.2">
      <c r="B6" s="183" t="s">
        <v>54</v>
      </c>
      <c r="C6" s="181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</row>
    <row r="7" spans="2:25" ht="20.65" customHeight="1" x14ac:dyDescent="0.2"/>
    <row r="8" spans="2:25" ht="21.4" customHeight="1" x14ac:dyDescent="0.2">
      <c r="B8" s="184" t="s">
        <v>55</v>
      </c>
      <c r="C8" s="185"/>
      <c r="D8" s="185"/>
      <c r="E8" s="185"/>
      <c r="F8" s="184" t="s">
        <v>56</v>
      </c>
      <c r="G8" s="185"/>
      <c r="H8" s="185"/>
      <c r="I8" s="185"/>
      <c r="J8" s="63" t="s">
        <v>57</v>
      </c>
      <c r="K8" s="63" t="s">
        <v>58</v>
      </c>
      <c r="L8" s="186" t="s">
        <v>59</v>
      </c>
      <c r="M8" s="185"/>
      <c r="N8" s="64" t="s">
        <v>60</v>
      </c>
    </row>
    <row r="9" spans="2:25" ht="3.4" customHeight="1" x14ac:dyDescent="0.2"/>
    <row r="10" spans="2:25" ht="16.350000000000001" customHeight="1" x14ac:dyDescent="0.2">
      <c r="B10" s="65" t="s">
        <v>61</v>
      </c>
      <c r="C10" s="187" t="s">
        <v>62</v>
      </c>
      <c r="D10" s="188"/>
      <c r="E10" s="66" t="s">
        <v>63</v>
      </c>
      <c r="F10" s="66" t="s">
        <v>64</v>
      </c>
      <c r="G10" s="67"/>
      <c r="H10" s="67"/>
      <c r="I10" s="67"/>
      <c r="J10" s="68" t="s">
        <v>65</v>
      </c>
      <c r="K10" s="189" t="s">
        <v>66</v>
      </c>
      <c r="L10" s="188"/>
      <c r="M10" s="189" t="s">
        <v>73</v>
      </c>
      <c r="N10" s="190"/>
      <c r="P10" s="78" t="s">
        <v>74</v>
      </c>
      <c r="Q10" s="79" t="s">
        <v>75</v>
      </c>
      <c r="R10" s="79" t="s">
        <v>76</v>
      </c>
      <c r="S10" s="79" t="s">
        <v>77</v>
      </c>
      <c r="T10" s="79" t="s">
        <v>78</v>
      </c>
      <c r="U10" s="80" t="s">
        <v>1</v>
      </c>
      <c r="V10" s="79" t="s">
        <v>79</v>
      </c>
      <c r="W10" s="81" t="s">
        <v>80</v>
      </c>
      <c r="X10" s="78" t="s">
        <v>81</v>
      </c>
      <c r="Y10" s="78" t="s">
        <v>82</v>
      </c>
    </row>
    <row r="11" spans="2:25" ht="16.350000000000001" customHeight="1" x14ac:dyDescent="0.2">
      <c r="B11" s="70" t="s">
        <v>68</v>
      </c>
      <c r="C11" s="191" t="s">
        <v>68</v>
      </c>
      <c r="D11" s="192"/>
      <c r="E11" s="71" t="s">
        <v>68</v>
      </c>
      <c r="F11" s="193" t="s">
        <v>69</v>
      </c>
      <c r="G11" s="194"/>
      <c r="H11" s="194"/>
      <c r="I11" s="194"/>
      <c r="J11" s="76" t="s">
        <v>67</v>
      </c>
      <c r="K11" s="642">
        <v>0</v>
      </c>
      <c r="L11" s="196"/>
      <c r="M11" s="197"/>
      <c r="N11" s="198"/>
    </row>
    <row r="13" spans="2:25" ht="15" x14ac:dyDescent="0.25">
      <c r="J13" s="73" t="s">
        <v>70</v>
      </c>
      <c r="K13" s="73"/>
      <c r="L13" s="73">
        <v>0</v>
      </c>
      <c r="M13" s="73"/>
    </row>
    <row r="14" spans="2:25" ht="15" x14ac:dyDescent="0.25">
      <c r="J14" s="73"/>
      <c r="K14" s="73"/>
      <c r="L14" s="73"/>
      <c r="M14" s="73"/>
    </row>
    <row r="15" spans="2:25" ht="15" x14ac:dyDescent="0.25">
      <c r="J15" s="75" t="s">
        <v>71</v>
      </c>
      <c r="K15" s="75"/>
      <c r="L15" s="75"/>
      <c r="M15" s="75"/>
    </row>
    <row r="16" spans="2:25" ht="15" x14ac:dyDescent="0.25">
      <c r="J16" s="73"/>
      <c r="K16" s="73"/>
      <c r="L16" s="73"/>
      <c r="M16" s="73"/>
    </row>
    <row r="17" spans="10:13" ht="15.75" thickBot="1" x14ac:dyDescent="0.3">
      <c r="J17" s="74" t="s">
        <v>72</v>
      </c>
      <c r="K17" s="74"/>
      <c r="L17" s="74">
        <v>0</v>
      </c>
      <c r="M17" s="74"/>
    </row>
    <row r="18" spans="10:13" ht="15" thickTop="1" x14ac:dyDescent="0.2"/>
  </sheetData>
  <mergeCells count="13">
    <mergeCell ref="C10:D10"/>
    <mergeCell ref="K10:L10"/>
    <mergeCell ref="M10:N10"/>
    <mergeCell ref="C11:D11"/>
    <mergeCell ref="F11:I11"/>
    <mergeCell ref="K11:L11"/>
    <mergeCell ref="M11:N11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32</vt:i4>
      </vt:variant>
      <vt:variant>
        <vt:lpstr>Plages nommées</vt:lpstr>
      </vt:variant>
      <vt:variant>
        <vt:i4>1</vt:i4>
      </vt:variant>
    </vt:vector>
  </HeadingPairs>
  <TitlesOfParts>
    <vt:vector size="33" baseType="lpstr">
      <vt:lpstr>Pourcentage et liste entreprise</vt:lpstr>
      <vt:lpstr>BC Déco Choffray</vt:lpstr>
      <vt:lpstr>Berra</vt:lpstr>
      <vt:lpstr>Cheminée Leroi</vt:lpstr>
      <vt:lpstr>Cofely</vt:lpstr>
      <vt:lpstr>Domofen</vt:lpstr>
      <vt:lpstr>Electricité des Hêtres</vt:lpstr>
      <vt:lpstr>Fazio &amp; Rante</vt:lpstr>
      <vt:lpstr>Getaz Romang</vt:lpstr>
      <vt:lpstr>Jacot chauffage SA</vt:lpstr>
      <vt:lpstr>Jardin Passion Sàrl</vt:lpstr>
      <vt:lpstr>JB Garage</vt:lpstr>
      <vt:lpstr>Jura Néon</vt:lpstr>
      <vt:lpstr>Kaufmann</vt:lpstr>
      <vt:lpstr>Marbrerie Mathez</vt:lpstr>
      <vt:lpstr>Minerba SA</vt:lpstr>
      <vt:lpstr>Nogueira SA</vt:lpstr>
      <vt:lpstr>Nussbaum</vt:lpstr>
      <vt:lpstr>Les artisans contemporains</vt:lpstr>
      <vt:lpstr>Obrist &amp; Cie</vt:lpstr>
      <vt:lpstr>Ortlieb &amp; Hirschy SA</vt:lpstr>
      <vt:lpstr>Perrucchini</vt:lpstr>
      <vt:lpstr>Portabri</vt:lpstr>
      <vt:lpstr>Quinca</vt:lpstr>
      <vt:lpstr>RFC Chauffage</vt:lpstr>
      <vt:lpstr>Roland's coolbright</vt:lpstr>
      <vt:lpstr>S. Fachinetti</vt:lpstr>
      <vt:lpstr>Sambiago Style</vt:lpstr>
      <vt:lpstr>Sol&amp;Lit</vt:lpstr>
      <vt:lpstr>Steiner SA</vt:lpstr>
      <vt:lpstr>Therm Services</vt:lpstr>
      <vt:lpstr>Vitrerie Bel-Air</vt:lpstr>
      <vt:lpstr>'Pourcentage et liste entreprise'!Zone_d_impression</vt:lpstr>
    </vt:vector>
  </TitlesOfParts>
  <Company>Groupe Radicchi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Guillet</dc:creator>
  <cp:lastModifiedBy>Luan Sokoli</cp:lastModifiedBy>
  <cp:lastPrinted>2015-11-20T10:29:25Z</cp:lastPrinted>
  <dcterms:created xsi:type="dcterms:W3CDTF">2009-08-17T07:44:45Z</dcterms:created>
  <dcterms:modified xsi:type="dcterms:W3CDTF">2015-11-23T13:52:57Z</dcterms:modified>
</cp:coreProperties>
</file>