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heets/sheet1.xml" ContentType="application/vnd.openxmlformats-officedocument.spreadsheetml.chart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workbookProtection workbookPassword="8C3F" lockStructure="1"/>
  <bookViews>
    <workbookView xWindow="240" yWindow="480" windowWidth="14880" windowHeight="3315" tabRatio="302" firstSheet="2" activeTab="2"/>
  </bookViews>
  <sheets>
    <sheet name="2014" sheetId="4" state="hidden" r:id="rId1"/>
    <sheet name="Bilan" sheetId="1" state="hidden" r:id="rId2"/>
    <sheet name="BdD" sheetId="2" r:id="rId3"/>
    <sheet name="CopiedeBdD" sheetId="8" r:id="rId4"/>
    <sheet name="Tableau Croisé" sheetId="9" r:id="rId5"/>
    <sheet name="Graph1" sheetId="11" r:id="rId6"/>
  </sheets>
  <externalReferences>
    <externalReference r:id="rId7"/>
  </externalReferences>
  <definedNames>
    <definedName name="__DAT10" localSheetId="0">#REF!</definedName>
    <definedName name="_DAT1" localSheetId="0">#REF!</definedName>
    <definedName name="_DAT10" localSheetId="0">#REF!</definedName>
    <definedName name="_DAT2" localSheetId="0">#REF!</definedName>
    <definedName name="_DAT3" localSheetId="0">#REF!</definedName>
    <definedName name="_DAT4" localSheetId="0">#REF!</definedName>
    <definedName name="_DAT5" localSheetId="0">#REF!</definedName>
    <definedName name="_DAT6" localSheetId="0">#REF!</definedName>
    <definedName name="_DAT7" localSheetId="0">#REF!</definedName>
    <definedName name="_DAT8" localSheetId="0">#REF!</definedName>
    <definedName name="_DAT9" localSheetId="0">#REF!</definedName>
    <definedName name="_xlnm._FilterDatabase" localSheetId="2" hidden="1">BdD!$A$5:$AA$87</definedName>
    <definedName name="_xlnm._FilterDatabase" localSheetId="3" hidden="1">CopiedeBdD!$A$5:$AC$82</definedName>
    <definedName name="couleur">GET.CELL(63,BdD!$A$7:$A$131)</definedName>
    <definedName name="TEST0" localSheetId="0">#REF!</definedName>
  </definedNames>
  <calcPr calcId="145621"/>
</workbook>
</file>

<file path=xl/calcChain.xml><?xml version="1.0" encoding="utf-8"?>
<calcChain xmlns="http://schemas.openxmlformats.org/spreadsheetml/2006/main">
  <c r="AC74" i="2" l="1"/>
  <c r="AC103" i="2"/>
  <c r="AC104" i="2"/>
  <c r="AC106" i="2"/>
  <c r="B135" i="2"/>
  <c r="C135" i="2"/>
  <c r="AC3" i="2" l="1"/>
  <c r="Y3" i="2" l="1"/>
  <c r="AB4" i="2"/>
  <c r="T3" i="2" l="1"/>
  <c r="U3" i="2"/>
  <c r="V3" i="2"/>
  <c r="AE3" i="2" l="1"/>
  <c r="AD3" i="2"/>
  <c r="W3" i="2"/>
  <c r="F56" i="4" l="1"/>
  <c r="F55" i="4"/>
  <c r="F54" i="4"/>
  <c r="F53" i="4"/>
  <c r="H52" i="4"/>
  <c r="H53" i="4" s="1"/>
  <c r="H54" i="4" s="1"/>
  <c r="H55" i="4" s="1"/>
  <c r="H56" i="4" s="1"/>
  <c r="F52" i="4"/>
  <c r="H51" i="4"/>
  <c r="F51" i="4"/>
  <c r="F50" i="4"/>
  <c r="F49" i="4"/>
  <c r="F37" i="4"/>
  <c r="D40" i="4" s="1"/>
  <c r="E40" i="4" s="1"/>
  <c r="F40" i="4" s="1"/>
  <c r="G40" i="4" s="1"/>
  <c r="H40" i="4" s="1"/>
  <c r="I40" i="4" s="1"/>
  <c r="J40" i="4" s="1"/>
  <c r="K40" i="4" s="1"/>
  <c r="L40" i="4" s="1"/>
  <c r="M40" i="4" s="1"/>
  <c r="N40" i="4" s="1"/>
  <c r="O40" i="4" s="1"/>
  <c r="P40" i="4" s="1"/>
  <c r="Q40" i="4" s="1"/>
  <c r="D42" i="4" l="1"/>
  <c r="D44" i="4" s="1"/>
  <c r="E44" i="4" s="1"/>
  <c r="F44" i="4" s="1"/>
  <c r="G44" i="4" s="1"/>
  <c r="H44" i="4" s="1"/>
  <c r="G49" i="4"/>
  <c r="G50" i="4" s="1"/>
  <c r="G51" i="4" s="1"/>
  <c r="G52" i="4" s="1"/>
  <c r="G53" i="4" s="1"/>
  <c r="G54" i="4" s="1"/>
  <c r="G55" i="4" s="1"/>
  <c r="G56" i="4" s="1"/>
  <c r="G57" i="4" s="1"/>
  <c r="G58" i="4" s="1"/>
  <c r="G59" i="4" s="1"/>
  <c r="G60" i="4" s="1"/>
  <c r="G61" i="4" s="1"/>
  <c r="G62" i="4" s="1"/>
  <c r="G63" i="4" s="1"/>
  <c r="G64" i="4" s="1"/>
  <c r="G65" i="4" s="1"/>
  <c r="G66" i="4" s="1"/>
  <c r="G67" i="4" s="1"/>
  <c r="G68" i="4" s="1"/>
  <c r="G69" i="4" s="1"/>
  <c r="G70" i="4" s="1"/>
  <c r="G71" i="4" s="1"/>
  <c r="G72" i="4" s="1"/>
  <c r="G73" i="4" s="1"/>
  <c r="G74" i="4" s="1"/>
  <c r="G75" i="4" s="1"/>
  <c r="G76" i="4" s="1"/>
  <c r="G77" i="4" s="1"/>
  <c r="G78" i="4" s="1"/>
  <c r="G79" i="4" s="1"/>
  <c r="G80" i="4" s="1"/>
  <c r="G81" i="4" s="1"/>
  <c r="G82" i="4" s="1"/>
  <c r="E42" i="4"/>
  <c r="F42" i="4" s="1"/>
  <c r="G42" i="4" s="1"/>
  <c r="H42" i="4" s="1"/>
  <c r="I42" i="4" s="1"/>
  <c r="J42" i="4" s="1"/>
  <c r="K42" i="4" s="1"/>
  <c r="L42" i="4" s="1"/>
  <c r="M42" i="4" s="1"/>
  <c r="N42" i="4" s="1"/>
  <c r="O42" i="4" s="1"/>
  <c r="P42" i="4" s="1"/>
  <c r="Q42" i="4" s="1"/>
</calcChain>
</file>

<file path=xl/comments1.xml><?xml version="1.0" encoding="utf-8"?>
<comments xmlns="http://schemas.openxmlformats.org/spreadsheetml/2006/main">
  <authors>
    <author>Laurent BOUTONNET</author>
  </authors>
  <commentList>
    <comment ref="F16" authorId="0">
      <text>
        <r>
          <rPr>
            <b/>
            <sz val="9"/>
            <color indexed="81"/>
            <rFont val="Tahoma"/>
            <family val="2"/>
          </rPr>
          <t>Laurent BOUTONNET:</t>
        </r>
        <r>
          <rPr>
            <sz val="9"/>
            <color indexed="81"/>
            <rFont val="Tahoma"/>
            <family val="2"/>
          </rPr>
          <t xml:space="preserve">
1300 € + 650$ sur le syst de vide
</t>
        </r>
      </text>
    </comment>
    <comment ref="F97" authorId="0">
      <text>
        <r>
          <rPr>
            <b/>
            <sz val="9"/>
            <color indexed="81"/>
            <rFont val="Tahoma"/>
            <family val="2"/>
          </rPr>
          <t>Laurent BOUTONNET:</t>
        </r>
        <r>
          <rPr>
            <sz val="9"/>
            <color indexed="81"/>
            <rFont val="Tahoma"/>
            <family val="2"/>
          </rPr>
          <t xml:space="preserve">
1300 € + 650$ sur le syst de vide
</t>
        </r>
      </text>
    </comment>
  </commentList>
</comments>
</file>

<file path=xl/comments2.xml><?xml version="1.0" encoding="utf-8"?>
<comments xmlns="http://schemas.openxmlformats.org/spreadsheetml/2006/main">
  <authors>
    <author>sc00893</author>
    <author>David RENOU</author>
  </authors>
  <commentList>
    <comment ref="Z6" authorId="0">
      <text>
        <r>
          <rPr>
            <b/>
            <sz val="8"/>
            <color indexed="81"/>
            <rFont val="Tahoma"/>
            <family val="2"/>
          </rPr>
          <t>sc00893:</t>
        </r>
        <r>
          <rPr>
            <sz val="8"/>
            <color indexed="81"/>
            <rFont val="Tahoma"/>
            <family val="2"/>
          </rPr>
          <t xml:space="preserve">
Evalution des AM 2010
</t>
        </r>
      </text>
    </comment>
    <comment ref="Z10" authorId="0">
      <text>
        <r>
          <rPr>
            <b/>
            <sz val="8"/>
            <color indexed="81"/>
            <rFont val="Tahoma"/>
            <family val="2"/>
          </rPr>
          <t>sc00893:</t>
        </r>
        <r>
          <rPr>
            <sz val="8"/>
            <color indexed="81"/>
            <rFont val="Tahoma"/>
            <family val="2"/>
          </rPr>
          <t xml:space="preserve">
Coût qualité sur 2010 au montage transparents
</t>
        </r>
      </text>
    </comment>
    <comment ref="Z15" authorId="0">
      <text>
        <r>
          <rPr>
            <b/>
            <sz val="8"/>
            <color indexed="81"/>
            <rFont val="Tahoma"/>
            <family val="2"/>
          </rPr>
          <t>sc00893:</t>
        </r>
        <r>
          <rPr>
            <sz val="8"/>
            <color indexed="81"/>
            <rFont val="Tahoma"/>
            <family val="2"/>
          </rPr>
          <t xml:space="preserve">
Moyenne 2010 des AM par avion</t>
        </r>
      </text>
    </comment>
    <comment ref="A86" authorId="1">
      <text>
        <r>
          <rPr>
            <b/>
            <sz val="8"/>
            <color indexed="81"/>
            <rFont val="Tahoma"/>
            <family val="2"/>
          </rPr>
          <t>David RENOU:</t>
        </r>
        <r>
          <rPr>
            <sz val="8"/>
            <color indexed="81"/>
            <rFont val="Tahoma"/>
            <family val="2"/>
          </rPr>
          <t xml:space="preserve">
N'apparaitra pas sur les indicateurs</t>
        </r>
      </text>
    </comment>
  </commentList>
</comments>
</file>

<file path=xl/comments3.xml><?xml version="1.0" encoding="utf-8"?>
<comments xmlns="http://schemas.openxmlformats.org/spreadsheetml/2006/main">
  <authors>
    <author>sc00893</author>
    <author>David RENOU</author>
  </authors>
  <commentList>
    <comment ref="AB6" authorId="0">
      <text>
        <r>
          <rPr>
            <b/>
            <sz val="8"/>
            <color indexed="81"/>
            <rFont val="Tahoma"/>
            <family val="2"/>
          </rPr>
          <t>sc00893:</t>
        </r>
        <r>
          <rPr>
            <sz val="8"/>
            <color indexed="81"/>
            <rFont val="Tahoma"/>
            <family val="2"/>
          </rPr>
          <t xml:space="preserve">
Evalution des AM 2010
</t>
        </r>
      </text>
    </comment>
    <comment ref="AB10" authorId="0">
      <text>
        <r>
          <rPr>
            <b/>
            <sz val="8"/>
            <color indexed="81"/>
            <rFont val="Tahoma"/>
            <family val="2"/>
          </rPr>
          <t>sc00893:</t>
        </r>
        <r>
          <rPr>
            <sz val="8"/>
            <color indexed="81"/>
            <rFont val="Tahoma"/>
            <family val="2"/>
          </rPr>
          <t xml:space="preserve">
Coût qualité sur 2010 au montage transparents
</t>
        </r>
      </text>
    </comment>
    <comment ref="AB15" authorId="0">
      <text>
        <r>
          <rPr>
            <b/>
            <sz val="8"/>
            <color indexed="81"/>
            <rFont val="Tahoma"/>
            <family val="2"/>
          </rPr>
          <t>sc00893:</t>
        </r>
        <r>
          <rPr>
            <sz val="8"/>
            <color indexed="81"/>
            <rFont val="Tahoma"/>
            <family val="2"/>
          </rPr>
          <t xml:space="preserve">
Moyenne 2010 des AM par avion</t>
        </r>
      </text>
    </comment>
    <comment ref="A86" authorId="1">
      <text>
        <r>
          <rPr>
            <b/>
            <sz val="8"/>
            <color indexed="81"/>
            <rFont val="Tahoma"/>
            <family val="2"/>
          </rPr>
          <t>David RENOU:</t>
        </r>
        <r>
          <rPr>
            <sz val="8"/>
            <color indexed="81"/>
            <rFont val="Tahoma"/>
            <family val="2"/>
          </rPr>
          <t xml:space="preserve">
N'apparaitra pas sur les indicateurs</t>
        </r>
      </text>
    </comment>
    <comment ref="A89" authorId="1">
      <text>
        <r>
          <rPr>
            <b/>
            <sz val="8"/>
            <color indexed="81"/>
            <rFont val="Tahoma"/>
            <family val="2"/>
          </rPr>
          <t>David RENOU:</t>
        </r>
        <r>
          <rPr>
            <sz val="8"/>
            <color indexed="81"/>
            <rFont val="Tahoma"/>
            <family val="2"/>
          </rPr>
          <t xml:space="preserve">
ligne supprimée</t>
        </r>
      </text>
    </comment>
  </commentList>
</comments>
</file>

<file path=xl/sharedStrings.xml><?xml version="1.0" encoding="utf-8"?>
<sst xmlns="http://schemas.openxmlformats.org/spreadsheetml/2006/main" count="187" uniqueCount="144">
  <si>
    <t>Prévisionnel</t>
  </si>
  <si>
    <t>Désignation</t>
  </si>
  <si>
    <t>Date obj</t>
  </si>
  <si>
    <t>Date eff</t>
  </si>
  <si>
    <t>Gain RC</t>
  </si>
  <si>
    <t>cumul gain RC</t>
  </si>
  <si>
    <t>Suppression capteur MT 40</t>
  </si>
  <si>
    <t>Essai tuyères inox pour Century</t>
  </si>
  <si>
    <t>Master-switch warning et caution
(applicationavec la gene cœur)</t>
  </si>
  <si>
    <t>Nouveau faisceau cablage électrique</t>
  </si>
  <si>
    <t>Resourcing du joint de clim de la porte pilote</t>
  </si>
  <si>
    <t>Fissures revêtements sur le contour du pare-brise</t>
  </si>
  <si>
    <t>Amélioration esthétique poignée porte large</t>
  </si>
  <si>
    <t>Incorporation de la bande téflon dans le toit de volet</t>
  </si>
  <si>
    <t>Remplacement des connecteurs ASNE0094 par MS3456</t>
  </si>
  <si>
    <t>Amélioration desembuage transparent (evolution des queues de carpe)</t>
  </si>
  <si>
    <t>Numérisation masque de corne</t>
  </si>
  <si>
    <t>PNEU (double source</t>
  </si>
  <si>
    <t>Standardisation visseries</t>
  </si>
  <si>
    <t>Resourcing du tapis de dégivrage (boots)</t>
  </si>
  <si>
    <t>Substitution connecteur ASNE0094 (inox =&gt; alu</t>
  </si>
  <si>
    <t>ECLAIRAGE SOUTE CARBURANT DS18 A LEDS</t>
  </si>
  <si>
    <t>ECLAIRAGE BORD D'ATTAQUE DS17 A LEDS</t>
  </si>
  <si>
    <t>RELAIS POUCIQUES ET DEMI-POUCIQUES</t>
  </si>
  <si>
    <t>CAPTEURS DE FIN DE COURSE</t>
  </si>
  <si>
    <t>Amélioration gaine de ventillation</t>
  </si>
  <si>
    <t>Resourcing balise Artex</t>
  </si>
  <si>
    <t>Capteur de Torque et pression d'huile Kulite</t>
  </si>
  <si>
    <t>Poignée avant de maintien et portes en composite</t>
  </si>
  <si>
    <t>Revêtement CAO voilure</t>
  </si>
  <si>
    <t>Regroupement vol perfo et habillage</t>
  </si>
  <si>
    <t>Modification de process des lisses</t>
  </si>
  <si>
    <t>Bielle cde de vol</t>
  </si>
  <si>
    <t>Antenne autres et multifonctions ( Century )</t>
  </si>
  <si>
    <t>Issue de secours</t>
  </si>
  <si>
    <t>Peinture décoration à l'eau</t>
  </si>
  <si>
    <t>Vetuste des outillages des cadres avions</t>
  </si>
  <si>
    <t>Transfert de liasse des trains d'atterissage Messier Dowty</t>
  </si>
  <si>
    <t>Gains RC précédent</t>
  </si>
  <si>
    <t>Gain RC cumulé prévisionnel</t>
  </si>
  <si>
    <t>Gain RC cumulé planifié</t>
  </si>
  <si>
    <t>Gain RC cumulé réalisé</t>
  </si>
  <si>
    <t>Réalisé</t>
  </si>
  <si>
    <t>EIS</t>
  </si>
  <si>
    <t>Gain RC réel</t>
  </si>
  <si>
    <t>612 &amp; 613</t>
  </si>
  <si>
    <t>Changement apprêt 03-49 par M50</t>
  </si>
  <si>
    <t>Abandon : Resourcing des tapis de dégivrage, Antenne Multi-fonction, industrialisation masque de corne, …</t>
  </si>
  <si>
    <t>Voilure - Amélioration flux chaine d'assemblage</t>
  </si>
  <si>
    <t>Retardé : Capteur de torque et de couple, Standardisation visserie, regroupement des vols perfo et habillage, ..</t>
  </si>
  <si>
    <t>Resourcing Radome St Julien</t>
  </si>
  <si>
    <t xml:space="preserve">Rajout : Resourcing Radome St Julien, Changement Apprêt 03-49 par du M50 </t>
  </si>
  <si>
    <t>Amélioration entrée condenseur</t>
  </si>
  <si>
    <t xml:space="preserve">Prises de servitude USB </t>
  </si>
  <si>
    <t>Resourcing Circuit de vide</t>
  </si>
  <si>
    <t xml:space="preserve">Porte AR + quilles </t>
  </si>
  <si>
    <t>RDC ACHATS EQUIPEMENTS</t>
  </si>
  <si>
    <t>RDC 7Y9Y</t>
  </si>
  <si>
    <t>RDC ACHAT AEROSTRUCTURE</t>
  </si>
  <si>
    <t>OBJECTIF</t>
  </si>
  <si>
    <t>%</t>
  </si>
  <si>
    <t>MAINTENANCE 5 ANS</t>
  </si>
  <si>
    <t>ORGANISATION FAL ET PEINTURE</t>
  </si>
  <si>
    <t>LEADER</t>
  </si>
  <si>
    <t>BOURDALLE</t>
  </si>
  <si>
    <t>NICOLLAS</t>
  </si>
  <si>
    <t>MACHON</t>
  </si>
  <si>
    <t>FONTEZ</t>
  </si>
  <si>
    <t>DESTOUCHES</t>
  </si>
  <si>
    <t>RECEPTION AVION</t>
  </si>
  <si>
    <t>FAL</t>
  </si>
  <si>
    <t>MAZEAUD</t>
  </si>
  <si>
    <t>PRE-FAL</t>
  </si>
  <si>
    <t>ABADIE</t>
  </si>
  <si>
    <t>BE</t>
  </si>
  <si>
    <t>MEZIERES</t>
  </si>
  <si>
    <t>ENVELPOPPE</t>
  </si>
  <si>
    <t>RDC</t>
  </si>
  <si>
    <t>METHOLOGIE</t>
  </si>
  <si>
    <t>PROJET</t>
  </si>
  <si>
    <t>SOURCING</t>
  </si>
  <si>
    <t>CONCEPTION</t>
  </si>
  <si>
    <t>INDUSTRIALISATION</t>
  </si>
  <si>
    <t>Total</t>
  </si>
  <si>
    <t>Catégories</t>
  </si>
  <si>
    <t>RC</t>
  </si>
  <si>
    <t>NRC</t>
  </si>
  <si>
    <t>RDC Achats (15)</t>
  </si>
  <si>
    <t>RDC Industrialisation (8)</t>
  </si>
  <si>
    <t>RDC Re-conception (9)</t>
  </si>
  <si>
    <t>RDC Amélioration qualité (5)</t>
  </si>
  <si>
    <t>Coût moyen des garanties par avion ( 2009 - 2010 )</t>
  </si>
  <si>
    <t>Coût moyen avis qualité par avion</t>
  </si>
  <si>
    <t>N°</t>
  </si>
  <si>
    <t>Reduction du nombre de vol</t>
  </si>
  <si>
    <t>Temps de montage des habillages</t>
  </si>
  <si>
    <t>Contrôle réception des habillages</t>
  </si>
  <si>
    <t>Installation puce RFID sur les éléments sérialisés</t>
  </si>
  <si>
    <t>BD RIC consultation</t>
  </si>
  <si>
    <t>CAMP ?</t>
  </si>
  <si>
    <t>Informatisé la sacoche</t>
  </si>
  <si>
    <t>Cahier de travaux scannérisé</t>
  </si>
  <si>
    <t>SOMME</t>
  </si>
  <si>
    <t>En-cours</t>
  </si>
  <si>
    <t>Non lancé</t>
  </si>
  <si>
    <t>Gain RC Complet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</si>
  <si>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</si>
  <si>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</si>
  <si>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</si>
  <si>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</si>
  <si>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</si>
  <si>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</si>
  <si>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</si>
  <si>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</si>
  <si>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</si>
  <si>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</si>
  <si>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</si>
  <si>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</si>
  <si>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</si>
  <si>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</si>
  <si>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</si>
  <si>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</si>
  <si>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</si>
  <si>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</si>
  <si>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</si>
  <si>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</si>
  <si>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</si>
  <si>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</si>
  <si>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</si>
  <si>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</si>
  <si>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</si>
  <si>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</si>
  <si>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</si>
  <si>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</si>
  <si>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</si>
  <si>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</si>
  <si>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</si>
  <si>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</si>
  <si>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Terminé</t>
  </si>
  <si>
    <t>Test couleur</t>
  </si>
  <si>
    <t>Avec gestionnaire des noms</t>
  </si>
  <si>
    <t>Pour cette formule j'essaie d'avoir la somme de la colonne AC si c'est jaune en colonne A</t>
  </si>
  <si>
    <t>Dans Module 1 (VBA)</t>
  </si>
  <si>
    <t>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</si>
</sst>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  <numFmt numFmtId="165" formatCode="_-* #,##0.00\ [$€]_-;\-* #,##0.00\ [$€]_-;_-* &quot;-&quot;??\ [$€]_-;_-@_-"/>
    <numFmt numFmtId="166" formatCode="#,##0\ _€"/>
    <numFmt numFmtId="167" formatCode="_-* #,##0\ &quot;€&quot;_-;\-* #,##0\ &quot;€&quot;_-;_-* &quot;-&quot;??\ &quot;€&quot;_-;_-@_-"/>
    <numFmt numFmtId="168" formatCode="_-* #,##0\ _€_-;\-* #,##0\ _€_-;_-* &quot;-&quot;??\ _€_-;_-@_-"/>
    <numFmt numFmtId="169" formatCode="#,##0,\K&quot;€&quot;;\-#,##0,\K&quot;€&quot;"/>
    <numFmt numFmtId="170" formatCode="#,##0,\K;\-#,##0,\K"/>
    <numFmt numFmtId="171" formatCode="#,##0.0\ _€"/>
    <numFmt numFmtId="172" formatCode="#\ ##0\ _€"/>
  </numFmts>
  <fonts count="3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color theme="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0"/>
      <color theme="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color theme="0"/>
      <name val="Arial"/>
      <family val="2"/>
    </font>
    <font>
      <sz val="1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name val="Arial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name val="Arial"/>
      <family val="2"/>
    </font>
    <font>
      <sz val="10"/>
      <color indexed="10"/>
      <name val="Arial"/>
      <family val="2"/>
    </font>
    <font>
      <b/>
      <sz val="12"/>
      <color indexed="62"/>
      <name val="Arial"/>
      <family val="2"/>
    </font>
    <font>
      <b/>
      <sz val="12"/>
      <color indexed="54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2"/>
      <color rgb="FFFF000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Arial"/>
      <family val="2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Gray">
        <fgColor indexed="34"/>
      </patternFill>
    </fill>
    <fill>
      <patternFill patternType="solid">
        <fgColor rgb="FF92D050"/>
        <bgColor indexed="64"/>
      </patternFill>
    </fill>
    <fill>
      <patternFill patternType="darkGray">
        <fgColor indexed="3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</patternFill>
    </fill>
    <fill>
      <patternFill patternType="darkGray">
        <fgColor indexed="34"/>
        <bgColor indexed="34"/>
      </patternFill>
    </fill>
    <fill>
      <patternFill patternType="gray0625">
        <fgColor indexed="3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double">
        <color indexed="18"/>
      </top>
      <bottom style="double">
        <color indexed="1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69">
    <xf numFmtId="0" fontId="0" fillId="0" borderId="0"/>
    <xf numFmtId="0" fontId="1" fillId="0" borderId="0"/>
    <xf numFmtId="0" fontId="1" fillId="3" borderId="1"/>
    <xf numFmtId="0" fontId="4" fillId="5" borderId="2"/>
    <xf numFmtId="0" fontId="1" fillId="0" borderId="0"/>
    <xf numFmtId="0" fontId="1" fillId="8" borderId="13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" fontId="13" fillId="9" borderId="14"/>
    <xf numFmtId="4" fontId="13" fillId="9" borderId="14"/>
    <xf numFmtId="0" fontId="4" fillId="5" borderId="2"/>
    <xf numFmtId="0" fontId="4" fillId="5" borderId="2" applyNumberFormat="0"/>
    <xf numFmtId="0" fontId="1" fillId="3" borderId="1"/>
    <xf numFmtId="0" fontId="1" fillId="3" borderId="1" applyNumberFormat="0"/>
    <xf numFmtId="0" fontId="1" fillId="10" borderId="1"/>
    <xf numFmtId="0" fontId="1" fillId="10" borderId="1"/>
    <xf numFmtId="9" fontId="1" fillId="0" borderId="0" applyFont="0" applyFill="0" applyBorder="0" applyAlignment="0" applyProtection="0"/>
    <xf numFmtId="4" fontId="14" fillId="11" borderId="15" applyNumberFormat="0" applyProtection="0">
      <alignment vertical="center"/>
    </xf>
    <xf numFmtId="4" fontId="15" fillId="12" borderId="15" applyNumberFormat="0" applyProtection="0">
      <alignment vertical="center"/>
    </xf>
    <xf numFmtId="4" fontId="14" fillId="12" borderId="15" applyNumberFormat="0" applyProtection="0">
      <alignment horizontal="left" vertical="center" indent="1"/>
    </xf>
    <xf numFmtId="0" fontId="14" fillId="12" borderId="15" applyNumberFormat="0" applyProtection="0">
      <alignment horizontal="left" vertical="top" indent="1"/>
    </xf>
    <xf numFmtId="4" fontId="14" fillId="0" borderId="0" applyNumberFormat="0" applyProtection="0">
      <alignment horizontal="left" vertical="center" indent="1"/>
    </xf>
    <xf numFmtId="4" fontId="16" fillId="13" borderId="15" applyNumberFormat="0" applyProtection="0">
      <alignment horizontal="right" vertical="center"/>
    </xf>
    <xf numFmtId="4" fontId="16" fillId="14" borderId="15" applyNumberFormat="0" applyProtection="0">
      <alignment horizontal="right" vertical="center"/>
    </xf>
    <xf numFmtId="4" fontId="16" fillId="15" borderId="15" applyNumberFormat="0" applyProtection="0">
      <alignment horizontal="right" vertical="center"/>
    </xf>
    <xf numFmtId="4" fontId="16" fillId="16" borderId="15" applyNumberFormat="0" applyProtection="0">
      <alignment horizontal="right" vertical="center"/>
    </xf>
    <xf numFmtId="4" fontId="16" fillId="17" borderId="15" applyNumberFormat="0" applyProtection="0">
      <alignment horizontal="right" vertical="center"/>
    </xf>
    <xf numFmtId="4" fontId="16" fillId="18" borderId="15" applyNumberFormat="0" applyProtection="0">
      <alignment horizontal="right" vertical="center"/>
    </xf>
    <xf numFmtId="4" fontId="16" fillId="19" borderId="15" applyNumberFormat="0" applyProtection="0">
      <alignment horizontal="right" vertical="center"/>
    </xf>
    <xf numFmtId="4" fontId="16" fillId="20" borderId="15" applyNumberFormat="0" applyProtection="0">
      <alignment horizontal="right" vertical="center"/>
    </xf>
    <xf numFmtId="4" fontId="16" fillId="21" borderId="15" applyNumberFormat="0" applyProtection="0">
      <alignment horizontal="right" vertical="center"/>
    </xf>
    <xf numFmtId="4" fontId="14" fillId="22" borderId="0" applyNumberFormat="0" applyProtection="0">
      <alignment horizontal="left" vertical="center" indent="1"/>
    </xf>
    <xf numFmtId="4" fontId="16" fillId="23" borderId="0" applyNumberFormat="0" applyProtection="0">
      <alignment horizontal="left" vertical="center" indent="1"/>
    </xf>
    <xf numFmtId="4" fontId="17" fillId="24" borderId="0" applyNumberFormat="0" applyProtection="0">
      <alignment horizontal="left" vertical="center" indent="1"/>
    </xf>
    <xf numFmtId="4" fontId="17" fillId="24" borderId="0" applyNumberFormat="0" applyProtection="0">
      <alignment horizontal="left" vertical="center" indent="1"/>
    </xf>
    <xf numFmtId="4" fontId="16" fillId="25" borderId="15" applyNumberFormat="0" applyProtection="0">
      <alignment horizontal="right" vertical="center"/>
    </xf>
    <xf numFmtId="4" fontId="16" fillId="26" borderId="0" applyNumberFormat="0" applyProtection="0">
      <alignment horizontal="left" vertical="center" indent="1"/>
    </xf>
    <xf numFmtId="4" fontId="16" fillId="26" borderId="0" applyNumberFormat="0" applyProtection="0">
      <alignment horizontal="left" vertical="center" indent="1"/>
    </xf>
    <xf numFmtId="4" fontId="14" fillId="27" borderId="0" applyNumberFormat="0" applyProtection="0">
      <alignment horizontal="left" vertical="center" indent="1"/>
    </xf>
    <xf numFmtId="4" fontId="14" fillId="27" borderId="0" applyNumberFormat="0" applyProtection="0">
      <alignment horizontal="left" vertical="center" indent="1"/>
    </xf>
    <xf numFmtId="0" fontId="1" fillId="24" borderId="15" applyNumberFormat="0" applyProtection="0">
      <alignment horizontal="left" vertical="center" indent="1"/>
    </xf>
    <xf numFmtId="0" fontId="1" fillId="24" borderId="15" applyNumberFormat="0" applyProtection="0">
      <alignment horizontal="left" vertical="center" indent="1"/>
    </xf>
    <xf numFmtId="0" fontId="1" fillId="24" borderId="15" applyNumberFormat="0" applyProtection="0">
      <alignment horizontal="left" vertical="top" indent="1"/>
    </xf>
    <xf numFmtId="0" fontId="1" fillId="24" borderId="15" applyNumberFormat="0" applyProtection="0">
      <alignment horizontal="left" vertical="top" indent="1"/>
    </xf>
    <xf numFmtId="0" fontId="1" fillId="28" borderId="15" applyNumberFormat="0" applyProtection="0">
      <alignment horizontal="left" vertical="center" indent="1"/>
    </xf>
    <xf numFmtId="0" fontId="1" fillId="28" borderId="15" applyNumberFormat="0" applyProtection="0">
      <alignment horizontal="left" vertical="center" indent="1"/>
    </xf>
    <xf numFmtId="0" fontId="1" fillId="28" borderId="15" applyNumberFormat="0" applyProtection="0">
      <alignment horizontal="left" vertical="top" indent="1"/>
    </xf>
    <xf numFmtId="0" fontId="1" fillId="28" borderId="15" applyNumberFormat="0" applyProtection="0">
      <alignment horizontal="left" vertical="top" indent="1"/>
    </xf>
    <xf numFmtId="0" fontId="1" fillId="29" borderId="15" applyNumberFormat="0" applyProtection="0">
      <alignment horizontal="left" vertical="center" indent="1"/>
    </xf>
    <xf numFmtId="0" fontId="1" fillId="29" borderId="15" applyNumberFormat="0" applyProtection="0">
      <alignment horizontal="left" vertical="center" indent="1"/>
    </xf>
    <xf numFmtId="0" fontId="1" fillId="29" borderId="15" applyNumberFormat="0" applyProtection="0">
      <alignment horizontal="left" vertical="top" indent="1"/>
    </xf>
    <xf numFmtId="0" fontId="1" fillId="29" borderId="15" applyNumberFormat="0" applyProtection="0">
      <alignment horizontal="left" vertical="top" indent="1"/>
    </xf>
    <xf numFmtId="0" fontId="1" fillId="26" borderId="15" applyNumberFormat="0" applyProtection="0">
      <alignment horizontal="left" vertical="center" indent="1"/>
    </xf>
    <xf numFmtId="0" fontId="1" fillId="26" borderId="15" applyNumberFormat="0" applyProtection="0">
      <alignment horizontal="left" vertical="center" indent="1"/>
    </xf>
    <xf numFmtId="0" fontId="1" fillId="26" borderId="15" applyNumberFormat="0" applyProtection="0">
      <alignment horizontal="left" vertical="top" indent="1"/>
    </xf>
    <xf numFmtId="0" fontId="1" fillId="26" borderId="15" applyNumberFormat="0" applyProtection="0">
      <alignment horizontal="left" vertical="top" indent="1"/>
    </xf>
    <xf numFmtId="4" fontId="16" fillId="30" borderId="15" applyNumberFormat="0" applyProtection="0">
      <alignment vertical="center"/>
    </xf>
    <xf numFmtId="4" fontId="18" fillId="30" borderId="15" applyNumberFormat="0" applyProtection="0">
      <alignment vertical="center"/>
    </xf>
    <xf numFmtId="4" fontId="16" fillId="30" borderId="15" applyNumberFormat="0" applyProtection="0">
      <alignment horizontal="left" vertical="center" indent="1"/>
    </xf>
    <xf numFmtId="0" fontId="16" fillId="30" borderId="15" applyNumberFormat="0" applyProtection="0">
      <alignment horizontal="left" vertical="top" indent="1"/>
    </xf>
    <xf numFmtId="4" fontId="16" fillId="23" borderId="15" applyNumberFormat="0" applyProtection="0">
      <alignment horizontal="right" vertical="center"/>
    </xf>
    <xf numFmtId="4" fontId="18" fillId="23" borderId="15" applyNumberFormat="0" applyProtection="0">
      <alignment horizontal="right" vertical="center"/>
    </xf>
    <xf numFmtId="4" fontId="16" fillId="25" borderId="15" applyNumberFormat="0" applyProtection="0">
      <alignment horizontal="left" vertical="center" indent="1"/>
    </xf>
    <xf numFmtId="0" fontId="16" fillId="28" borderId="15" applyNumberFormat="0" applyProtection="0">
      <alignment horizontal="left" vertical="top" indent="1"/>
    </xf>
    <xf numFmtId="4" fontId="19" fillId="0" borderId="0" applyNumberFormat="0" applyProtection="0">
      <alignment horizontal="left" vertical="center" indent="1"/>
    </xf>
    <xf numFmtId="4" fontId="19" fillId="0" borderId="0" applyNumberFormat="0" applyProtection="0">
      <alignment horizontal="left" vertical="center" indent="1"/>
    </xf>
    <xf numFmtId="4" fontId="20" fillId="23" borderId="15" applyNumberFormat="0" applyProtection="0">
      <alignment horizontal="right" vertical="center"/>
    </xf>
    <xf numFmtId="43" fontId="30" fillId="0" borderId="0" applyFont="0" applyFill="0" applyBorder="0" applyAlignment="0" applyProtection="0"/>
    <xf numFmtId="44" fontId="30" fillId="0" borderId="0" applyFont="0" applyFill="0" applyBorder="0" applyAlignment="0" applyProtection="0"/>
  </cellStyleXfs>
  <cellXfs count="229">
    <xf numFmtId="0" fontId="0" fillId="0" borderId="0" xfId="0"/>
    <xf numFmtId="0" fontId="2" fillId="2" borderId="0" xfId="1" applyFont="1" applyFill="1"/>
    <xf numFmtId="0" fontId="3" fillId="0" borderId="0" xfId="1" applyFont="1"/>
    <xf numFmtId="0" fontId="1" fillId="0" borderId="0" xfId="1"/>
    <xf numFmtId="0" fontId="4" fillId="0" borderId="0" xfId="1" applyFont="1"/>
    <xf numFmtId="0" fontId="4" fillId="0" borderId="0" xfId="1" applyFont="1" applyAlignment="1"/>
    <xf numFmtId="0" fontId="5" fillId="0" borderId="1" xfId="2" applyFont="1" applyFill="1" applyBorder="1" applyAlignment="1">
      <alignment vertical="center" wrapText="1"/>
    </xf>
    <xf numFmtId="17" fontId="4" fillId="0" borderId="1" xfId="1" applyNumberFormat="1" applyFont="1" applyBorder="1" applyAlignment="1">
      <alignment horizontal="center" vertical="center"/>
    </xf>
    <xf numFmtId="0" fontId="6" fillId="4" borderId="1" xfId="1" applyNumberFormat="1" applyFont="1" applyFill="1" applyBorder="1" applyAlignment="1">
      <alignment horizontal="center" vertical="center"/>
    </xf>
    <xf numFmtId="1" fontId="4" fillId="0" borderId="1" xfId="1" applyNumberFormat="1" applyFont="1" applyBorder="1" applyAlignment="1">
      <alignment horizontal="center" vertical="center"/>
    </xf>
    <xf numFmtId="1" fontId="1" fillId="0" borderId="0" xfId="1" applyNumberFormat="1"/>
    <xf numFmtId="164" fontId="1" fillId="0" borderId="1" xfId="1" applyNumberFormat="1" applyFont="1" applyBorder="1" applyAlignment="1">
      <alignment horizontal="center" vertical="center"/>
    </xf>
    <xf numFmtId="0" fontId="1" fillId="0" borderId="0" xfId="1" applyFont="1"/>
    <xf numFmtId="0" fontId="5" fillId="0" borderId="1" xfId="1" applyFont="1" applyFill="1" applyBorder="1" applyAlignment="1">
      <alignment vertical="center" wrapText="1"/>
    </xf>
    <xf numFmtId="0" fontId="5" fillId="0" borderId="1" xfId="3" applyFont="1" applyFill="1" applyBorder="1" applyAlignment="1" applyProtection="1">
      <alignment vertical="center" wrapText="1"/>
    </xf>
    <xf numFmtId="0" fontId="5" fillId="0" borderId="3" xfId="3" applyFont="1" applyFill="1" applyBorder="1" applyAlignment="1" applyProtection="1">
      <alignment vertical="center" wrapText="1"/>
    </xf>
    <xf numFmtId="0" fontId="5" fillId="0" borderId="3" xfId="2" applyFont="1" applyFill="1" applyBorder="1" applyAlignment="1">
      <alignment vertical="center" wrapText="1"/>
    </xf>
    <xf numFmtId="164" fontId="6" fillId="4" borderId="1" xfId="1" applyNumberFormat="1" applyFont="1" applyFill="1" applyBorder="1" applyAlignment="1">
      <alignment horizontal="center" vertical="center"/>
    </xf>
    <xf numFmtId="164" fontId="6" fillId="6" borderId="1" xfId="1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vertical="center"/>
    </xf>
    <xf numFmtId="0" fontId="1" fillId="0" borderId="0" xfId="1" applyAlignment="1"/>
    <xf numFmtId="0" fontId="7" fillId="0" borderId="4" xfId="1" applyFont="1" applyBorder="1"/>
    <xf numFmtId="0" fontId="7" fillId="0" borderId="5" xfId="1" applyFont="1" applyBorder="1" applyAlignment="1"/>
    <xf numFmtId="1" fontId="7" fillId="0" borderId="5" xfId="1" applyNumberFormat="1" applyFont="1" applyBorder="1"/>
    <xf numFmtId="0" fontId="8" fillId="0" borderId="5" xfId="1" applyFont="1" applyBorder="1"/>
    <xf numFmtId="0" fontId="8" fillId="0" borderId="6" xfId="1" applyFont="1" applyBorder="1"/>
    <xf numFmtId="0" fontId="8" fillId="0" borderId="0" xfId="1" applyFont="1"/>
    <xf numFmtId="0" fontId="8" fillId="0" borderId="7" xfId="1" applyFont="1" applyBorder="1"/>
    <xf numFmtId="0" fontId="8" fillId="0" borderId="0" xfId="1" applyFont="1" applyBorder="1" applyAlignment="1"/>
    <xf numFmtId="0" fontId="8" fillId="0" borderId="0" xfId="1" applyFont="1" applyBorder="1"/>
    <xf numFmtId="0" fontId="8" fillId="0" borderId="8" xfId="1" applyFont="1" applyBorder="1"/>
    <xf numFmtId="0" fontId="4" fillId="0" borderId="7" xfId="1" applyFont="1" applyBorder="1"/>
    <xf numFmtId="164" fontId="9" fillId="4" borderId="1" xfId="1" applyNumberFormat="1" applyFont="1" applyFill="1" applyBorder="1" applyAlignment="1">
      <alignment horizontal="center" vertical="center"/>
    </xf>
    <xf numFmtId="164" fontId="9" fillId="4" borderId="9" xfId="1" applyNumberFormat="1" applyFont="1" applyFill="1" applyBorder="1" applyAlignment="1">
      <alignment horizontal="center" vertical="center"/>
    </xf>
    <xf numFmtId="1" fontId="4" fillId="0" borderId="0" xfId="1" applyNumberFormat="1" applyFont="1" applyBorder="1" applyAlignment="1"/>
    <xf numFmtId="1" fontId="4" fillId="0" borderId="0" xfId="1" applyNumberFormat="1" applyFont="1" applyBorder="1"/>
    <xf numFmtId="0" fontId="4" fillId="0" borderId="8" xfId="1" applyFont="1" applyBorder="1"/>
    <xf numFmtId="1" fontId="4" fillId="0" borderId="8" xfId="1" applyNumberFormat="1" applyFont="1" applyBorder="1"/>
    <xf numFmtId="0" fontId="4" fillId="0" borderId="0" xfId="1" applyFont="1" applyBorder="1"/>
    <xf numFmtId="0" fontId="4" fillId="0" borderId="10" xfId="1" applyFont="1" applyBorder="1"/>
    <xf numFmtId="1" fontId="4" fillId="0" borderId="11" xfId="1" applyNumberFormat="1" applyFont="1" applyBorder="1" applyAlignment="1"/>
    <xf numFmtId="1" fontId="4" fillId="0" borderId="11" xfId="1" applyNumberFormat="1" applyFont="1" applyBorder="1"/>
    <xf numFmtId="0" fontId="4" fillId="0" borderId="11" xfId="1" applyFont="1" applyBorder="1"/>
    <xf numFmtId="0" fontId="4" fillId="0" borderId="12" xfId="1" applyFont="1" applyBorder="1"/>
    <xf numFmtId="0" fontId="3" fillId="0" borderId="0" xfId="1" applyFont="1" applyAlignment="1"/>
    <xf numFmtId="0" fontId="4" fillId="0" borderId="1" xfId="1" applyFont="1" applyBorder="1"/>
    <xf numFmtId="0" fontId="4" fillId="0" borderId="1" xfId="1" applyFont="1" applyBorder="1" applyAlignment="1"/>
    <xf numFmtId="1" fontId="1" fillId="0" borderId="1" xfId="1" applyNumberFormat="1" applyFont="1" applyBorder="1" applyAlignment="1">
      <alignment horizontal="center" vertical="center"/>
    </xf>
    <xf numFmtId="0" fontId="1" fillId="0" borderId="1" xfId="1" applyBorder="1"/>
    <xf numFmtId="1" fontId="1" fillId="0" borderId="1" xfId="1" applyNumberFormat="1" applyBorder="1" applyAlignment="1">
      <alignment horizontal="center" vertical="center"/>
    </xf>
    <xf numFmtId="17" fontId="9" fillId="4" borderId="1" xfId="1" applyNumberFormat="1" applyFont="1" applyFill="1" applyBorder="1" applyAlignment="1">
      <alignment horizontal="center" vertical="center"/>
    </xf>
    <xf numFmtId="0" fontId="5" fillId="7" borderId="1" xfId="1" applyFont="1" applyFill="1" applyBorder="1" applyAlignment="1">
      <alignment vertical="center" wrapText="1"/>
    </xf>
    <xf numFmtId="17" fontId="4" fillId="0" borderId="1" xfId="4" applyNumberFormat="1" applyFont="1" applyBorder="1" applyAlignment="1">
      <alignment horizontal="center" vertical="center"/>
    </xf>
    <xf numFmtId="0" fontId="5" fillId="7" borderId="3" xfId="2" applyFont="1" applyFill="1" applyBorder="1" applyAlignment="1">
      <alignment vertical="center" wrapText="1"/>
    </xf>
    <xf numFmtId="0" fontId="5" fillId="7" borderId="1" xfId="2" applyFont="1" applyFill="1" applyBorder="1" applyAlignment="1">
      <alignment vertical="center" wrapText="1"/>
    </xf>
    <xf numFmtId="0" fontId="10" fillId="0" borderId="0" xfId="1" applyFont="1"/>
    <xf numFmtId="0" fontId="0" fillId="0" borderId="0" xfId="0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21" fillId="31" borderId="19" xfId="0" applyFont="1" applyFill="1" applyBorder="1" applyAlignment="1">
      <alignment horizontal="center" vertical="center"/>
    </xf>
    <xf numFmtId="0" fontId="21" fillId="31" borderId="20" xfId="0" applyFont="1" applyFill="1" applyBorder="1" applyAlignment="1">
      <alignment horizontal="center" vertical="center"/>
    </xf>
    <xf numFmtId="0" fontId="21" fillId="31" borderId="21" xfId="0" applyFont="1" applyFill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vertical="center" wrapText="1"/>
    </xf>
    <xf numFmtId="0" fontId="22" fillId="0" borderId="23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166" fontId="4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166" fontId="4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2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17" fontId="4" fillId="0" borderId="0" xfId="1" applyNumberFormat="1" applyFont="1" applyFill="1" applyBorder="1" applyAlignment="1">
      <alignment horizontal="center" vertical="center"/>
    </xf>
    <xf numFmtId="1" fontId="4" fillId="0" borderId="0" xfId="1" applyNumberFormat="1" applyFont="1" applyFill="1" applyBorder="1" applyAlignment="1">
      <alignment horizontal="center" vertical="center"/>
    </xf>
    <xf numFmtId="0" fontId="7" fillId="0" borderId="0" xfId="3" applyFont="1" applyFill="1" applyBorder="1" applyAlignment="1" applyProtection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" fontId="4" fillId="0" borderId="0" xfId="1" applyNumberFormat="1" applyFont="1" applyFill="1" applyBorder="1" applyAlignment="1">
      <alignment horizontal="left" vertical="center"/>
    </xf>
    <xf numFmtId="166" fontId="4" fillId="0" borderId="0" xfId="0" applyNumberFormat="1" applyFont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/>
    <xf numFmtId="0" fontId="26" fillId="0" borderId="0" xfId="0" applyFont="1" applyFill="1" applyAlignment="1">
      <alignment horizontal="center" vertical="center"/>
    </xf>
    <xf numFmtId="14" fontId="26" fillId="0" borderId="0" xfId="0" applyNumberFormat="1" applyFont="1" applyFill="1" applyAlignment="1">
      <alignment horizontal="center" vertical="center"/>
    </xf>
    <xf numFmtId="0" fontId="26" fillId="0" borderId="0" xfId="0" applyFont="1" applyFill="1" applyBorder="1" applyAlignment="1">
      <alignment wrapText="1"/>
    </xf>
    <xf numFmtId="1" fontId="4" fillId="0" borderId="0" xfId="1" applyNumberFormat="1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vertical="center"/>
    </xf>
    <xf numFmtId="0" fontId="26" fillId="0" borderId="0" xfId="0" applyFont="1" applyFill="1" applyBorder="1" applyAlignment="1">
      <alignment vertical="center" wrapText="1"/>
    </xf>
    <xf numFmtId="0" fontId="26" fillId="0" borderId="0" xfId="0" applyFont="1" applyAlignment="1">
      <alignment vertical="center"/>
    </xf>
    <xf numFmtId="0" fontId="26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7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7" fillId="0" borderId="0" xfId="0" applyFont="1" applyFill="1" applyAlignment="1">
      <alignment vertical="center" wrapText="1"/>
    </xf>
    <xf numFmtId="0" fontId="26" fillId="0" borderId="0" xfId="0" applyFont="1" applyFill="1" applyAlignment="1">
      <alignment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26" fillId="0" borderId="0" xfId="0" applyFont="1" applyAlignment="1">
      <alignment horizontal="left"/>
    </xf>
    <xf numFmtId="1" fontId="4" fillId="0" borderId="0" xfId="1" applyNumberFormat="1" applyFont="1" applyFill="1" applyAlignment="1">
      <alignment horizontal="left" vertical="center" wrapText="1"/>
    </xf>
    <xf numFmtId="0" fontId="26" fillId="0" borderId="0" xfId="0" applyFont="1" applyAlignment="1">
      <alignment horizontal="left" wrapText="1"/>
    </xf>
    <xf numFmtId="0" fontId="28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166" fontId="9" fillId="0" borderId="0" xfId="0" applyNumberFormat="1" applyFont="1" applyFill="1" applyBorder="1" applyAlignment="1">
      <alignment horizontal="center" vertical="center" wrapText="1"/>
    </xf>
    <xf numFmtId="166" fontId="9" fillId="0" borderId="0" xfId="0" applyNumberFormat="1" applyFont="1" applyFill="1" applyAlignment="1">
      <alignment horizontal="center" vertical="center" wrapText="1"/>
    </xf>
    <xf numFmtId="0" fontId="29" fillId="0" borderId="0" xfId="0" applyFont="1"/>
    <xf numFmtId="0" fontId="27" fillId="0" borderId="0" xfId="0" applyFont="1" applyFill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1" fontId="4" fillId="0" borderId="0" xfId="1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wrapText="1"/>
    </xf>
    <xf numFmtId="0" fontId="26" fillId="0" borderId="0" xfId="0" applyFont="1" applyFill="1" applyAlignment="1">
      <alignment horizontal="center" vertical="center" wrapText="1"/>
    </xf>
    <xf numFmtId="3" fontId="26" fillId="0" borderId="0" xfId="0" applyNumberFormat="1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1" fontId="26" fillId="0" borderId="0" xfId="0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7" fontId="4" fillId="0" borderId="0" xfId="1" applyNumberFormat="1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left" vertical="center" wrapText="1"/>
    </xf>
    <xf numFmtId="0" fontId="26" fillId="0" borderId="0" xfId="0" applyFont="1" applyFill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5" fillId="0" borderId="0" xfId="2" applyFont="1" applyFill="1" applyBorder="1" applyAlignment="1">
      <alignment vertical="center" wrapText="1"/>
    </xf>
    <xf numFmtId="0" fontId="7" fillId="7" borderId="0" xfId="0" applyFont="1" applyFill="1" applyBorder="1" applyAlignment="1">
      <alignment vertical="center" wrapText="1"/>
    </xf>
    <xf numFmtId="0" fontId="31" fillId="0" borderId="0" xfId="0" applyFont="1" applyFill="1" applyAlignment="1">
      <alignment vertical="center" wrapText="1"/>
    </xf>
    <xf numFmtId="166" fontId="26" fillId="0" borderId="0" xfId="0" applyNumberFormat="1" applyFont="1" applyFill="1" applyBorder="1" applyAlignment="1">
      <alignment horizontal="center" vertical="center" wrapText="1"/>
    </xf>
    <xf numFmtId="166" fontId="26" fillId="0" borderId="0" xfId="0" applyNumberFormat="1" applyFont="1" applyFill="1" applyAlignment="1">
      <alignment horizontal="center" vertical="center" wrapText="1"/>
    </xf>
    <xf numFmtId="9" fontId="4" fillId="0" borderId="0" xfId="0" applyNumberFormat="1" applyFont="1" applyFill="1" applyBorder="1" applyAlignment="1">
      <alignment horizontal="center" vertical="center" wrapText="1"/>
    </xf>
    <xf numFmtId="9" fontId="4" fillId="0" borderId="0" xfId="0" applyNumberFormat="1" applyFont="1" applyAlignment="1">
      <alignment horizontal="center" vertical="center" wrapText="1"/>
    </xf>
    <xf numFmtId="9" fontId="9" fillId="0" borderId="0" xfId="0" applyNumberFormat="1" applyFont="1" applyFill="1" applyBorder="1" applyAlignment="1">
      <alignment horizontal="center" vertical="center" wrapText="1"/>
    </xf>
    <xf numFmtId="9" fontId="26" fillId="0" borderId="0" xfId="0" applyNumberFormat="1" applyFont="1" applyFill="1" applyBorder="1" applyAlignment="1">
      <alignment horizontal="center" vertical="center" wrapText="1"/>
    </xf>
    <xf numFmtId="9" fontId="26" fillId="0" borderId="0" xfId="0" applyNumberFormat="1" applyFont="1" applyFill="1" applyAlignment="1">
      <alignment horizontal="center" vertical="center" wrapText="1"/>
    </xf>
    <xf numFmtId="9" fontId="26" fillId="0" borderId="0" xfId="0" applyNumberFormat="1" applyFont="1" applyAlignment="1">
      <alignment horizontal="center" vertical="center" wrapText="1"/>
    </xf>
    <xf numFmtId="167" fontId="32" fillId="33" borderId="25" xfId="68" applyNumberFormat="1" applyFont="1" applyFill="1" applyBorder="1" applyAlignment="1">
      <alignment horizontal="center" vertical="center"/>
    </xf>
    <xf numFmtId="167" fontId="26" fillId="0" borderId="25" xfId="68" applyNumberFormat="1" applyFont="1" applyBorder="1" applyAlignment="1">
      <alignment horizontal="center" vertical="center"/>
    </xf>
    <xf numFmtId="166" fontId="32" fillId="33" borderId="25" xfId="0" applyNumberFormat="1" applyFont="1" applyFill="1" applyBorder="1" applyAlignment="1">
      <alignment horizontal="center" vertical="center"/>
    </xf>
    <xf numFmtId="0" fontId="7" fillId="34" borderId="0" xfId="0" applyFont="1" applyFill="1" applyBorder="1" applyAlignment="1">
      <alignment horizontal="center" vertical="center"/>
    </xf>
    <xf numFmtId="0" fontId="7" fillId="34" borderId="0" xfId="0" applyFont="1" applyFill="1" applyAlignment="1">
      <alignment horizontal="center" vertical="center"/>
    </xf>
    <xf numFmtId="0" fontId="7" fillId="35" borderId="0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7" fillId="35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left" wrapText="1"/>
    </xf>
    <xf numFmtId="168" fontId="4" fillId="0" borderId="0" xfId="67" applyNumberFormat="1" applyFont="1" applyFill="1" applyBorder="1" applyAlignment="1">
      <alignment vertical="center" wrapText="1"/>
    </xf>
    <xf numFmtId="168" fontId="4" fillId="0" borderId="0" xfId="67" applyNumberFormat="1" applyFont="1" applyFill="1" applyBorder="1" applyAlignment="1">
      <alignment vertical="center"/>
    </xf>
    <xf numFmtId="168" fontId="26" fillId="0" borderId="0" xfId="67" applyNumberFormat="1" applyFont="1" applyFill="1" applyBorder="1" applyAlignment="1">
      <alignment vertical="center"/>
    </xf>
    <xf numFmtId="168" fontId="26" fillId="0" borderId="0" xfId="67" applyNumberFormat="1" applyFont="1" applyFill="1" applyAlignment="1">
      <alignment vertical="center"/>
    </xf>
    <xf numFmtId="0" fontId="7" fillId="0" borderId="24" xfId="0" applyFont="1" applyBorder="1" applyAlignment="1">
      <alignment horizontal="center" vertical="center"/>
    </xf>
    <xf numFmtId="9" fontId="4" fillId="0" borderId="0" xfId="0" applyNumberFormat="1" applyFont="1" applyFill="1" applyBorder="1" applyAlignment="1">
      <alignment vertical="center" wrapText="1"/>
    </xf>
    <xf numFmtId="0" fontId="0" fillId="0" borderId="0" xfId="0" applyAlignment="1">
      <alignment horizontal="left"/>
    </xf>
    <xf numFmtId="169" fontId="0" fillId="0" borderId="0" xfId="0" applyNumberFormat="1"/>
    <xf numFmtId="169" fontId="4" fillId="0" borderId="0" xfId="0" applyNumberFormat="1" applyFont="1" applyAlignment="1">
      <alignment horizontal="center" vertical="center" wrapText="1"/>
    </xf>
    <xf numFmtId="169" fontId="32" fillId="33" borderId="25" xfId="68" applyNumberFormat="1" applyFont="1" applyFill="1" applyBorder="1" applyAlignment="1">
      <alignment horizontal="center" vertical="center"/>
    </xf>
    <xf numFmtId="169" fontId="9" fillId="0" borderId="0" xfId="0" applyNumberFormat="1" applyFont="1" applyFill="1" applyBorder="1" applyAlignment="1">
      <alignment horizontal="center" vertical="center" wrapText="1"/>
    </xf>
    <xf numFmtId="169" fontId="4" fillId="0" borderId="0" xfId="0" applyNumberFormat="1" applyFont="1" applyFill="1" applyBorder="1" applyAlignment="1">
      <alignment horizontal="center" vertical="center" wrapText="1"/>
    </xf>
    <xf numFmtId="169" fontId="26" fillId="0" borderId="0" xfId="0" applyNumberFormat="1" applyFont="1" applyFill="1" applyBorder="1" applyAlignment="1">
      <alignment horizontal="center" vertical="center" wrapText="1"/>
    </xf>
    <xf numFmtId="169" fontId="26" fillId="0" borderId="0" xfId="0" applyNumberFormat="1" applyFont="1" applyFill="1" applyAlignment="1">
      <alignment horizontal="center" vertical="center" wrapText="1"/>
    </xf>
    <xf numFmtId="169" fontId="26" fillId="0" borderId="0" xfId="0" applyNumberFormat="1" applyFont="1" applyAlignment="1">
      <alignment horizontal="center" vertical="center" wrapText="1"/>
    </xf>
    <xf numFmtId="170" fontId="0" fillId="0" borderId="0" xfId="0" applyNumberFormat="1"/>
    <xf numFmtId="0" fontId="7" fillId="36" borderId="0" xfId="0" applyFont="1" applyFill="1" applyBorder="1" applyAlignment="1">
      <alignment horizontal="center" vertical="center"/>
    </xf>
    <xf numFmtId="0" fontId="7" fillId="36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top" wrapText="1"/>
    </xf>
    <xf numFmtId="171" fontId="4" fillId="0" borderId="0" xfId="0" applyNumberFormat="1" applyFont="1" applyAlignment="1">
      <alignment horizontal="center" vertical="center" wrapText="1"/>
    </xf>
    <xf numFmtId="171" fontId="32" fillId="33" borderId="25" xfId="0" applyNumberFormat="1" applyFont="1" applyFill="1" applyBorder="1" applyAlignment="1">
      <alignment horizontal="center" vertical="center"/>
    </xf>
    <xf numFmtId="171" fontId="9" fillId="0" borderId="0" xfId="0" applyNumberFormat="1" applyFont="1" applyFill="1" applyBorder="1" applyAlignment="1">
      <alignment horizontal="center" vertical="center" wrapText="1"/>
    </xf>
    <xf numFmtId="171" fontId="4" fillId="0" borderId="0" xfId="0" applyNumberFormat="1" applyFont="1" applyFill="1" applyBorder="1" applyAlignment="1">
      <alignment horizontal="center" vertical="center" wrapText="1"/>
    </xf>
    <xf numFmtId="171" fontId="26" fillId="0" borderId="0" xfId="0" applyNumberFormat="1" applyFont="1" applyFill="1" applyBorder="1" applyAlignment="1">
      <alignment horizontal="center" vertical="center" wrapText="1"/>
    </xf>
    <xf numFmtId="171" fontId="26" fillId="0" borderId="0" xfId="0" applyNumberFormat="1" applyFont="1" applyFill="1" applyAlignment="1">
      <alignment horizontal="center" vertical="center" wrapText="1"/>
    </xf>
    <xf numFmtId="171" fontId="26" fillId="0" borderId="0" xfId="0" applyNumberFormat="1" applyFont="1" applyAlignment="1">
      <alignment horizontal="center" vertical="center" wrapText="1"/>
    </xf>
    <xf numFmtId="168" fontId="4" fillId="0" borderId="0" xfId="67" applyNumberFormat="1" applyFont="1" applyAlignment="1">
      <alignment horizontal="center" vertical="center" wrapText="1"/>
    </xf>
    <xf numFmtId="168" fontId="26" fillId="0" borderId="0" xfId="67" applyNumberFormat="1" applyFont="1" applyFill="1" applyBorder="1" applyAlignment="1">
      <alignment horizontal="center" vertical="center"/>
    </xf>
    <xf numFmtId="9" fontId="26" fillId="0" borderId="0" xfId="0" applyNumberFormat="1" applyFont="1" applyFill="1" applyBorder="1" applyAlignment="1">
      <alignment vertical="center"/>
    </xf>
    <xf numFmtId="0" fontId="4" fillId="0" borderId="0" xfId="2" applyFont="1" applyFill="1" applyBorder="1" applyAlignment="1">
      <alignment vertical="center" wrapText="1"/>
    </xf>
    <xf numFmtId="0" fontId="26" fillId="7" borderId="0" xfId="0" applyFont="1" applyFill="1" applyAlignment="1">
      <alignment vertical="center"/>
    </xf>
    <xf numFmtId="0" fontId="26" fillId="7" borderId="0" xfId="0" applyFont="1" applyFill="1" applyAlignment="1">
      <alignment vertical="center" wrapText="1"/>
    </xf>
    <xf numFmtId="172" fontId="26" fillId="0" borderId="0" xfId="0" applyNumberFormat="1" applyFont="1" applyFill="1"/>
    <xf numFmtId="166" fontId="33" fillId="0" borderId="0" xfId="0" applyNumberFormat="1" applyFont="1" applyFill="1" applyAlignment="1">
      <alignment horizontal="center" vertical="center" wrapText="1"/>
    </xf>
    <xf numFmtId="16" fontId="26" fillId="0" borderId="0" xfId="0" applyNumberFormat="1" applyFont="1" applyFill="1" applyAlignment="1">
      <alignment horizontal="center" vertical="center"/>
    </xf>
    <xf numFmtId="4" fontId="26" fillId="0" borderId="0" xfId="0" applyNumberFormat="1" applyFont="1" applyAlignment="1">
      <alignment horizontal="center" vertical="center"/>
    </xf>
    <xf numFmtId="4" fontId="27" fillId="0" borderId="0" xfId="0" applyNumberFormat="1" applyFont="1" applyFill="1" applyAlignment="1">
      <alignment vertical="center" wrapText="1"/>
    </xf>
    <xf numFmtId="4" fontId="26" fillId="0" borderId="0" xfId="0" applyNumberFormat="1" applyFont="1" applyFill="1" applyAlignment="1">
      <alignment horizontal="center" vertical="center"/>
    </xf>
    <xf numFmtId="0" fontId="26" fillId="0" borderId="4" xfId="0" applyFont="1" applyBorder="1"/>
    <xf numFmtId="4" fontId="27" fillId="0" borderId="5" xfId="0" applyNumberFormat="1" applyFont="1" applyBorder="1" applyAlignment="1">
      <alignment vertical="center" wrapText="1"/>
    </xf>
    <xf numFmtId="4" fontId="26" fillId="0" borderId="5" xfId="0" applyNumberFormat="1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6" fillId="0" borderId="7" xfId="0" applyFont="1" applyBorder="1"/>
    <xf numFmtId="0" fontId="26" fillId="0" borderId="0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37" borderId="7" xfId="0" applyFont="1" applyFill="1" applyBorder="1"/>
    <xf numFmtId="0" fontId="27" fillId="0" borderId="0" xfId="0" applyFont="1" applyBorder="1" applyAlignment="1">
      <alignment vertical="center" wrapText="1"/>
    </xf>
    <xf numFmtId="0" fontId="26" fillId="0" borderId="10" xfId="0" applyFont="1" applyBorder="1"/>
    <xf numFmtId="0" fontId="27" fillId="0" borderId="11" xfId="0" applyFont="1" applyBorder="1" applyAlignment="1">
      <alignment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4" fontId="27" fillId="0" borderId="26" xfId="0" applyNumberFormat="1" applyFont="1" applyBorder="1" applyAlignment="1">
      <alignment horizontal="center" vertical="center" wrapText="1"/>
    </xf>
    <xf numFmtId="4" fontId="0" fillId="37" borderId="27" xfId="0" applyNumberFormat="1" applyFont="1" applyFill="1" applyBorder="1" applyAlignment="1">
      <alignment vertical="center" wrapText="1"/>
    </xf>
    <xf numFmtId="4" fontId="26" fillId="37" borderId="10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36" borderId="26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7" borderId="28" xfId="0" applyFont="1" applyFill="1" applyBorder="1" applyAlignment="1">
      <alignment horizontal="center" vertical="center"/>
    </xf>
    <xf numFmtId="0" fontId="4" fillId="35" borderId="27" xfId="0" applyFont="1" applyFill="1" applyBorder="1" applyAlignment="1">
      <alignment horizontal="center" vertical="center"/>
    </xf>
    <xf numFmtId="0" fontId="21" fillId="31" borderId="16" xfId="0" applyFont="1" applyFill="1" applyBorder="1" applyAlignment="1">
      <alignment horizontal="center"/>
    </xf>
    <xf numFmtId="0" fontId="21" fillId="31" borderId="17" xfId="0" applyFont="1" applyFill="1" applyBorder="1" applyAlignment="1">
      <alignment horizontal="center"/>
    </xf>
    <xf numFmtId="0" fontId="21" fillId="31" borderId="18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wrapText="1"/>
    </xf>
    <xf numFmtId="0" fontId="25" fillId="0" borderId="0" xfId="0" applyFont="1" applyFill="1" applyBorder="1" applyAlignment="1">
      <alignment horizontal="center" wrapText="1"/>
    </xf>
    <xf numFmtId="4" fontId="26" fillId="0" borderId="4" xfId="0" applyNumberFormat="1" applyFont="1" applyBorder="1" applyAlignment="1">
      <alignment horizontal="left" vertical="center"/>
    </xf>
    <xf numFmtId="4" fontId="26" fillId="0" borderId="6" xfId="0" applyNumberFormat="1" applyFont="1" applyBorder="1" applyAlignment="1">
      <alignment horizontal="left" vertical="center"/>
    </xf>
    <xf numFmtId="0" fontId="7" fillId="32" borderId="0" xfId="0" applyFont="1" applyFill="1" applyAlignment="1">
      <alignment horizontal="center" wrapText="1"/>
    </xf>
  </cellXfs>
  <cellStyles count="69">
    <cellStyle name="Commentaire 2" xfId="5"/>
    <cellStyle name="Euro" xfId="6"/>
    <cellStyle name="Euro 2" xfId="7"/>
    <cellStyle name="Milliers" xfId="67" builtinId="3"/>
    <cellStyle name="Monétaire" xfId="68" builtinId="4"/>
    <cellStyle name="Niveau 1" xfId="8"/>
    <cellStyle name="Niveau 1 2" xfId="9"/>
    <cellStyle name="Niveau 2" xfId="3"/>
    <cellStyle name="Niveau 2 2" xfId="10"/>
    <cellStyle name="Niveau 2_Classeur1" xfId="11"/>
    <cellStyle name="Niveau 3" xfId="2"/>
    <cellStyle name="Niveau 3 2" xfId="12"/>
    <cellStyle name="Niveau 3_Classeur1" xfId="13"/>
    <cellStyle name="Niveau 4" xfId="14"/>
    <cellStyle name="Niveau 4 2" xfId="15"/>
    <cellStyle name="Normal" xfId="0" builtinId="0"/>
    <cellStyle name="Normal 2" xfId="1"/>
    <cellStyle name="Normal 3" xfId="4"/>
    <cellStyle name="Pourcentage 2" xfId="16"/>
    <cellStyle name="SAPBEXaggData" xfId="17"/>
    <cellStyle name="SAPBEXaggDataEmph" xfId="18"/>
    <cellStyle name="SAPBEXaggItem" xfId="19"/>
    <cellStyle name="SAPBEXaggItemX" xfId="20"/>
    <cellStyle name="SAPBEXchaText" xfId="21"/>
    <cellStyle name="SAPBEXexcBad7" xfId="22"/>
    <cellStyle name="SAPBEXexcBad8" xfId="23"/>
    <cellStyle name="SAPBEXexcBad9" xfId="24"/>
    <cellStyle name="SAPBEXexcCritical4" xfId="25"/>
    <cellStyle name="SAPBEXexcCritical5" xfId="26"/>
    <cellStyle name="SAPBEXexcCritical6" xfId="27"/>
    <cellStyle name="SAPBEXexcGood1" xfId="28"/>
    <cellStyle name="SAPBEXexcGood2" xfId="29"/>
    <cellStyle name="SAPBEXexcGood3" xfId="30"/>
    <cellStyle name="SAPBEXfilterDrill" xfId="31"/>
    <cellStyle name="SAPBEXfilterItem" xfId="32"/>
    <cellStyle name="SAPBEXfilterText" xfId="33"/>
    <cellStyle name="SAPBEXfilterText 2" xfId="34"/>
    <cellStyle name="SAPBEXformats" xfId="35"/>
    <cellStyle name="SAPBEXheaderItem" xfId="36"/>
    <cellStyle name="SAPBEXheaderItem 2" xfId="37"/>
    <cellStyle name="SAPBEXheaderText" xfId="38"/>
    <cellStyle name="SAPBEXheaderText 2" xfId="39"/>
    <cellStyle name="SAPBEXHLevel0" xfId="40"/>
    <cellStyle name="SAPBEXHLevel0 2" xfId="41"/>
    <cellStyle name="SAPBEXHLevel0X" xfId="42"/>
    <cellStyle name="SAPBEXHLevel0X 2" xfId="43"/>
    <cellStyle name="SAPBEXHLevel1" xfId="44"/>
    <cellStyle name="SAPBEXHLevel1 2" xfId="45"/>
    <cellStyle name="SAPBEXHLevel1X" xfId="46"/>
    <cellStyle name="SAPBEXHLevel1X 2" xfId="47"/>
    <cellStyle name="SAPBEXHLevel2" xfId="48"/>
    <cellStyle name="SAPBEXHLevel2 2" xfId="49"/>
    <cellStyle name="SAPBEXHLevel2X" xfId="50"/>
    <cellStyle name="SAPBEXHLevel2X 2" xfId="51"/>
    <cellStyle name="SAPBEXHLevel3" xfId="52"/>
    <cellStyle name="SAPBEXHLevel3 2" xfId="53"/>
    <cellStyle name="SAPBEXHLevel3X" xfId="54"/>
    <cellStyle name="SAPBEXHLevel3X 2" xfId="55"/>
    <cellStyle name="SAPBEXresData" xfId="56"/>
    <cellStyle name="SAPBEXresDataEmph" xfId="57"/>
    <cellStyle name="SAPBEXresItem" xfId="58"/>
    <cellStyle name="SAPBEXresItemX" xfId="59"/>
    <cellStyle name="SAPBEXstdData" xfId="60"/>
    <cellStyle name="SAPBEXstdDataEmph" xfId="61"/>
    <cellStyle name="SAPBEXstdItem" xfId="62"/>
    <cellStyle name="SAPBEXstdItemX" xfId="63"/>
    <cellStyle name="SAPBEXtitle" xfId="64"/>
    <cellStyle name="SAPBEXtitle 2" xfId="65"/>
    <cellStyle name="SAPBEXundefined" xfId="66"/>
  </cellStyles>
  <dxfs count="41">
    <dxf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strike val="0"/>
        <outline val="0"/>
        <shadow val="0"/>
        <u val="none"/>
        <vertAlign val="baseline"/>
        <sz val="12"/>
      </font>
      <numFmt numFmtId="172" formatCode="#\ ##0\ _€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2"/>
      </font>
      <numFmt numFmtId="172" formatCode="#\ ##0\ _€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1" formatCode="#,##0.0\ _€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#,##0\ _€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</font>
      <numFmt numFmtId="168" formatCode="_-* #,##0\ _€_-;\-* #,##0\ _€_-;_-* &quot;-&quot;??\ _€_-;_-@_-"/>
      <fill>
        <patternFill patternType="none">
          <fgColor indexed="64"/>
          <bgColor auto="1"/>
        </patternFill>
      </fill>
      <alignment horizontal="general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8" formatCode="_-* #,##0\ _€_-;\-* #,##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8" formatCode="_-* #,##0\ _€_-;\-* #,##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8" formatCode="_-* #,##0\ _€_-;\-* #,##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auto="1"/>
        </patternFill>
      </fill>
      <alignment horizontal="general" vertical="center" textRotation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numFmt numFmtId="172" formatCode="#\ ##0\ _€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numFmt numFmtId="166" formatCode="#,##0\ _€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Gains</a:t>
            </a:r>
            <a:r>
              <a:rPr lang="fr-FR" baseline="0"/>
              <a:t> RC  2011 - 2014 cumulés (avion porte pilote)</a:t>
            </a:r>
            <a:endParaRPr lang="fr-FR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5.2157014635325828E-2"/>
          <c:y val="0.11243373881327136"/>
          <c:w val="0.88676334591084494"/>
          <c:h val="0.75790546779794954"/>
        </c:manualLayout>
      </c:layout>
      <c:lineChart>
        <c:grouping val="standard"/>
        <c:varyColors val="0"/>
        <c:ser>
          <c:idx val="0"/>
          <c:order val="0"/>
          <c:tx>
            <c:strRef>
              <c:f>'2014'!$C$42</c:f>
              <c:strCache>
                <c:ptCount val="1"/>
                <c:pt idx="0">
                  <c:v>Gain RC cumulé planifié</c:v>
                </c:pt>
              </c:strCache>
            </c:strRef>
          </c:tx>
          <c:spPr>
            <a:ln>
              <a:solidFill>
                <a:schemeClr val="accent2"/>
              </a:solidFill>
              <a:prstDash val="sysDash"/>
            </a:ln>
          </c:spPr>
          <c:marker>
            <c:symbol val="none"/>
          </c:marker>
          <c:dPt>
            <c:idx val="0"/>
            <c:bubble3D val="0"/>
          </c:dPt>
          <c:dPt>
            <c:idx val="1"/>
            <c:bubble3D val="0"/>
          </c:dPt>
          <c:dPt>
            <c:idx val="2"/>
            <c:bubble3D val="0"/>
          </c:dPt>
          <c:dPt>
            <c:idx val="3"/>
            <c:bubble3D val="0"/>
          </c:dPt>
          <c:dPt>
            <c:idx val="4"/>
            <c:bubble3D val="0"/>
          </c:dPt>
          <c:dPt>
            <c:idx val="5"/>
            <c:bubble3D val="0"/>
          </c:dPt>
          <c:dPt>
            <c:idx val="6"/>
            <c:bubble3D val="0"/>
          </c:dPt>
          <c:dPt>
            <c:idx val="7"/>
            <c:bubble3D val="0"/>
          </c:dPt>
          <c:dPt>
            <c:idx val="8"/>
            <c:bubble3D val="0"/>
          </c:dPt>
          <c:dPt>
            <c:idx val="9"/>
            <c:bubble3D val="0"/>
          </c:dPt>
          <c:dPt>
            <c:idx val="10"/>
            <c:bubble3D val="0"/>
          </c:dPt>
          <c:cat>
            <c:numRef>
              <c:f>'2014'!$D$39:$P$39</c:f>
              <c:numCache>
                <c:formatCode>[$-40C]mmm\-yy;@</c:formatCode>
                <c:ptCount val="13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</c:numCache>
            </c:numRef>
          </c:cat>
          <c:val>
            <c:numRef>
              <c:f>'2014'!$D$42:$P$42</c:f>
              <c:numCache>
                <c:formatCode>0</c:formatCode>
                <c:ptCount val="13"/>
                <c:pt idx="0">
                  <c:v>31995.144629629631</c:v>
                </c:pt>
                <c:pt idx="1">
                  <c:v>31995.144629629631</c:v>
                </c:pt>
                <c:pt idx="2">
                  <c:v>35226.589074074072</c:v>
                </c:pt>
                <c:pt idx="3">
                  <c:v>35226.589074074072</c:v>
                </c:pt>
                <c:pt idx="4">
                  <c:v>35426.589074074072</c:v>
                </c:pt>
                <c:pt idx="5">
                  <c:v>36126.589074074072</c:v>
                </c:pt>
                <c:pt idx="6">
                  <c:v>36126.589074074072</c:v>
                </c:pt>
                <c:pt idx="7">
                  <c:v>36126.589074074072</c:v>
                </c:pt>
                <c:pt idx="8">
                  <c:v>38649.089074074072</c:v>
                </c:pt>
                <c:pt idx="9">
                  <c:v>43644.089074074072</c:v>
                </c:pt>
                <c:pt idx="10">
                  <c:v>43944.089074074072</c:v>
                </c:pt>
                <c:pt idx="11">
                  <c:v>44444.089074074072</c:v>
                </c:pt>
                <c:pt idx="12">
                  <c:v>44444.089074074072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'2014'!$C$40</c:f>
              <c:strCache>
                <c:ptCount val="1"/>
                <c:pt idx="0">
                  <c:v>Gain RC cumulé prévisionnel</c:v>
                </c:pt>
              </c:strCache>
            </c:strRef>
          </c:tx>
          <c:marker>
            <c:symbol val="none"/>
          </c:marker>
          <c:cat>
            <c:numRef>
              <c:f>'2014'!$D$39:$Q$39</c:f>
              <c:numCache>
                <c:formatCode>[$-40C]mmm\-yy;@</c:formatCode>
                <c:ptCount val="1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</c:numCache>
            </c:numRef>
          </c:cat>
          <c:val>
            <c:numRef>
              <c:f>'2014'!$D$40:$P$40</c:f>
              <c:numCache>
                <c:formatCode>0</c:formatCode>
                <c:ptCount val="13"/>
                <c:pt idx="0">
                  <c:v>31995.144629629631</c:v>
                </c:pt>
                <c:pt idx="1">
                  <c:v>31995.144629629631</c:v>
                </c:pt>
                <c:pt idx="2">
                  <c:v>35226.589074074072</c:v>
                </c:pt>
                <c:pt idx="3">
                  <c:v>35226.589074074072</c:v>
                </c:pt>
                <c:pt idx="4">
                  <c:v>35926.589074074072</c:v>
                </c:pt>
                <c:pt idx="5">
                  <c:v>38736.589074074072</c:v>
                </c:pt>
                <c:pt idx="6">
                  <c:v>40736.589074074072</c:v>
                </c:pt>
                <c:pt idx="7">
                  <c:v>43971.589074074072</c:v>
                </c:pt>
                <c:pt idx="8">
                  <c:v>45284.089074074072</c:v>
                </c:pt>
                <c:pt idx="9">
                  <c:v>46284.089074074072</c:v>
                </c:pt>
                <c:pt idx="10">
                  <c:v>46284.089074074072</c:v>
                </c:pt>
                <c:pt idx="11">
                  <c:v>47284.089074074072</c:v>
                </c:pt>
                <c:pt idx="12">
                  <c:v>47284.089074074072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'2014'!$C$44</c:f>
              <c:strCache>
                <c:ptCount val="1"/>
                <c:pt idx="0">
                  <c:v>Gain RC cumulé réalisé</c:v>
                </c:pt>
              </c:strCache>
            </c:strRef>
          </c:tx>
          <c:marker>
            <c:symbol val="none"/>
          </c:marker>
          <c:cat>
            <c:numRef>
              <c:f>'2014'!$D$39:$Q$39</c:f>
              <c:numCache>
                <c:formatCode>[$-40C]mmm\-yy;@</c:formatCode>
                <c:ptCount val="14"/>
                <c:pt idx="0">
                  <c:v>41640</c:v>
                </c:pt>
                <c:pt idx="1">
                  <c:v>41671</c:v>
                </c:pt>
                <c:pt idx="2">
                  <c:v>41699</c:v>
                </c:pt>
                <c:pt idx="3">
                  <c:v>41730</c:v>
                </c:pt>
                <c:pt idx="4">
                  <c:v>41760</c:v>
                </c:pt>
                <c:pt idx="5">
                  <c:v>41791</c:v>
                </c:pt>
                <c:pt idx="6">
                  <c:v>41821</c:v>
                </c:pt>
                <c:pt idx="7">
                  <c:v>41852</c:v>
                </c:pt>
                <c:pt idx="8">
                  <c:v>41883</c:v>
                </c:pt>
                <c:pt idx="9">
                  <c:v>41913</c:v>
                </c:pt>
                <c:pt idx="10">
                  <c:v>41944</c:v>
                </c:pt>
                <c:pt idx="11">
                  <c:v>41974</c:v>
                </c:pt>
                <c:pt idx="12">
                  <c:v>42005</c:v>
                </c:pt>
                <c:pt idx="13">
                  <c:v>42036</c:v>
                </c:pt>
              </c:numCache>
            </c:numRef>
          </c:cat>
          <c:val>
            <c:numRef>
              <c:f>'2014'!$D$44:$O$44</c:f>
              <c:numCache>
                <c:formatCode>0</c:formatCode>
                <c:ptCount val="12"/>
                <c:pt idx="0">
                  <c:v>31995.144629629631</c:v>
                </c:pt>
                <c:pt idx="1">
                  <c:v>31995.144629629631</c:v>
                </c:pt>
                <c:pt idx="2">
                  <c:v>35226.589074074072</c:v>
                </c:pt>
                <c:pt idx="3">
                  <c:v>35226.589074074072</c:v>
                </c:pt>
                <c:pt idx="4">
                  <c:v>35426.589074074072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82720"/>
        <c:axId val="69014656"/>
      </c:lineChart>
      <c:dateAx>
        <c:axId val="68782720"/>
        <c:scaling>
          <c:orientation val="minMax"/>
        </c:scaling>
        <c:delete val="0"/>
        <c:axPos val="b"/>
        <c:numFmt formatCode="[$-40C]mmm\-yy;@" sourceLinked="0"/>
        <c:majorTickMark val="none"/>
        <c:minorTickMark val="none"/>
        <c:tickLblPos val="low"/>
        <c:crossAx val="69014656"/>
        <c:crosses val="autoZero"/>
        <c:auto val="1"/>
        <c:lblOffset val="100"/>
        <c:baseTimeUnit val="months"/>
      </c:dateAx>
      <c:valAx>
        <c:axId val="69014656"/>
        <c:scaling>
          <c:orientation val="minMax"/>
          <c:max val="50000"/>
          <c:min val="30000"/>
        </c:scaling>
        <c:delete val="0"/>
        <c:axPos val="l"/>
        <c:majorGridlines/>
        <c:numFmt formatCode="#,##0\ \€" sourceLinked="0"/>
        <c:majorTickMark val="out"/>
        <c:minorTickMark val="none"/>
        <c:tickLblPos val="nextTo"/>
        <c:crossAx val="68782720"/>
        <c:crosses val="autoZero"/>
        <c:crossBetween val="between"/>
      </c:valAx>
      <c:spPr>
        <a:gradFill>
          <a:gsLst>
            <a:gs pos="27000">
              <a:schemeClr val="accent1">
                <a:tint val="66000"/>
                <a:satMod val="160000"/>
              </a:schemeClr>
            </a:gs>
            <a:gs pos="66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b"/>
      <c:layout>
        <c:manualLayout>
          <c:xMode val="edge"/>
          <c:yMode val="edge"/>
          <c:x val="2.9428712156481726E-3"/>
          <c:y val="0.89206284153005466"/>
          <c:w val="0.98211588589986654"/>
          <c:h val="9.6913536422701285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8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9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0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1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2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3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4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5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6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7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8"/>
      </c:pivotFmt>
      <c:pivotFmt>
        <c:idx val="29"/>
      </c:pivotFmt>
      <c:pivotFmt>
        <c:idx val="30"/>
      </c:pivotFmt>
      <c:pivotFmt>
        <c:idx val="31"/>
      </c:pivotFmt>
      <c:pivotFmt>
        <c:idx val="32"/>
      </c:pivotFmt>
      <c:pivotFmt>
        <c:idx val="33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4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5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6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7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8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9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0"/>
        <c:marker>
          <c:symbol val="none"/>
        </c:marker>
        <c:dLbl>
          <c:idx val="0"/>
          <c:numFmt formatCode="#,##0,\K;\-#,##0,\K" sourceLinked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1"/>
        <c:marker>
          <c:symbol val="none"/>
        </c:marker>
        <c:dLbl>
          <c:idx val="0"/>
          <c:numFmt formatCode="#,##0,\K;\-#,##0,\K" sourceLinked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24495360"/>
        <c:axId val="124496896"/>
      </c:barChart>
      <c:catAx>
        <c:axId val="124495360"/>
        <c:scaling>
          <c:orientation val="minMax"/>
        </c:scaling>
        <c:delete val="0"/>
        <c:axPos val="b"/>
        <c:majorTickMark val="none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124496896"/>
        <c:crosses val="autoZero"/>
        <c:auto val="1"/>
        <c:lblAlgn val="ctr"/>
        <c:lblOffset val="1000"/>
        <c:noMultiLvlLbl val="0"/>
      </c:catAx>
      <c:valAx>
        <c:axId val="1244968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12449536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extLst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6"/>
  <sheetViews>
    <sheetView zoomScale="12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314325</xdr:colOff>
      <xdr:row>46</xdr:row>
      <xdr:rowOff>266700</xdr:rowOff>
    </xdr:from>
    <xdr:to>
      <xdr:col>23</xdr:col>
      <xdr:colOff>685800</xdr:colOff>
      <xdr:row>69</xdr:row>
      <xdr:rowOff>123825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0.30967</cdr:x>
      <cdr:y>0.7361</cdr:y>
    </cdr:from>
    <cdr:to>
      <cdr:x>0.64572</cdr:x>
      <cdr:y>0.80546</cdr:y>
    </cdr:to>
    <cdr:sp macro="" textlink="">
      <cdr:nvSpPr>
        <cdr:cNvPr id="14" name="ZoneTexte 1"/>
        <cdr:cNvSpPr txBox="1"/>
      </cdr:nvSpPr>
      <cdr:spPr>
        <a:xfrm xmlns:a="http://schemas.openxmlformats.org/drawingml/2006/main">
          <a:off x="3457940" y="6733231"/>
          <a:ext cx="3752486" cy="634448"/>
        </a:xfrm>
        <a:prstGeom xmlns:a="http://schemas.openxmlformats.org/drawingml/2006/main" prst="rect">
          <a:avLst/>
        </a:prstGeom>
        <a:solidFill xmlns:a="http://schemas.openxmlformats.org/drawingml/2006/main">
          <a:schemeClr val="tx2">
            <a:lumMod val="60000"/>
            <a:lumOff val="40000"/>
          </a:schemeClr>
        </a:solidFill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 baseline="0">
              <a:solidFill>
                <a:schemeClr val="bg1"/>
              </a:solidFill>
            </a:rPr>
            <a:t>Tuyères inox</a:t>
          </a:r>
        </a:p>
        <a:p xmlns:a="http://schemas.openxmlformats.org/drawingml/2006/main">
          <a:r>
            <a:rPr lang="fr-FR" sz="1400" b="1" baseline="0">
              <a:solidFill>
                <a:schemeClr val="bg1"/>
              </a:solidFill>
            </a:rPr>
            <a:t>Fissures revêtements sur les transparents avant</a:t>
          </a:r>
        </a:p>
      </cdr:txBody>
    </cdr:sp>
  </cdr:relSizeAnchor>
  <cdr:relSizeAnchor xmlns:cdr="http://schemas.openxmlformats.org/drawingml/2006/chartDrawing">
    <cdr:from>
      <cdr:x>0.21811</cdr:x>
      <cdr:y>0.61253</cdr:y>
    </cdr:from>
    <cdr:to>
      <cdr:x>0.30967</cdr:x>
      <cdr:y>0.77078</cdr:y>
    </cdr:to>
    <cdr:cxnSp macro="">
      <cdr:nvCxnSpPr>
        <cdr:cNvPr id="15" name="Connecteur droit avec flèche 14"/>
        <cdr:cNvCxnSpPr>
          <a:stCxn xmlns:a="http://schemas.openxmlformats.org/drawingml/2006/main" id="14" idx="1"/>
          <a:endCxn xmlns:a="http://schemas.openxmlformats.org/drawingml/2006/main" id="28" idx="0"/>
        </cdr:cNvCxnSpPr>
      </cdr:nvCxnSpPr>
      <cdr:spPr>
        <a:xfrm xmlns:a="http://schemas.openxmlformats.org/drawingml/2006/main" flipH="1" flipV="1">
          <a:off x="2435520" y="5602940"/>
          <a:ext cx="1022420" cy="1447515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0.06771</cdr:x>
      <cdr:y>0.42249</cdr:y>
    </cdr:from>
    <cdr:to>
      <cdr:x>0.2058</cdr:x>
      <cdr:y>0.45996</cdr:y>
    </cdr:to>
    <cdr:sp macro="" textlink="">
      <cdr:nvSpPr>
        <cdr:cNvPr id="20" name="ZoneTexte 1"/>
        <cdr:cNvSpPr txBox="1"/>
      </cdr:nvSpPr>
      <cdr:spPr>
        <a:xfrm xmlns:a="http://schemas.openxmlformats.org/drawingml/2006/main">
          <a:off x="763607" y="3400424"/>
          <a:ext cx="1557318" cy="301625"/>
        </a:xfrm>
        <a:prstGeom xmlns:a="http://schemas.openxmlformats.org/drawingml/2006/main" prst="rect">
          <a:avLst/>
        </a:prstGeom>
        <a:solidFill xmlns:a="http://schemas.openxmlformats.org/drawingml/2006/main">
          <a:schemeClr val="tx2">
            <a:lumMod val="60000"/>
            <a:lumOff val="40000"/>
          </a:schemeClr>
        </a:solidFill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 baseline="0">
              <a:solidFill>
                <a:schemeClr val="bg1"/>
              </a:solidFill>
            </a:rPr>
            <a:t>Pneu Good year </a:t>
          </a:r>
        </a:p>
      </cdr:txBody>
    </cdr:sp>
  </cdr:relSizeAnchor>
  <cdr:relSizeAnchor xmlns:cdr="http://schemas.openxmlformats.org/drawingml/2006/chartDrawing">
    <cdr:from>
      <cdr:x>0.2058</cdr:x>
      <cdr:y>0.44517</cdr:y>
    </cdr:from>
    <cdr:to>
      <cdr:x>0.39583</cdr:x>
      <cdr:y>0.64734</cdr:y>
    </cdr:to>
    <cdr:cxnSp macro="">
      <cdr:nvCxnSpPr>
        <cdr:cNvPr id="21" name="Connecteur droit avec flèche 20"/>
        <cdr:cNvCxnSpPr/>
      </cdr:nvCxnSpPr>
      <cdr:spPr>
        <a:xfrm xmlns:a="http://schemas.openxmlformats.org/drawingml/2006/main">
          <a:off x="2320925" y="3582987"/>
          <a:ext cx="2143125" cy="1627188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0.32805</cdr:x>
      <cdr:y>0.29742</cdr:y>
    </cdr:from>
    <cdr:to>
      <cdr:x>0.49218</cdr:x>
      <cdr:y>0.45158</cdr:y>
    </cdr:to>
    <cdr:cxnSp macro="">
      <cdr:nvCxnSpPr>
        <cdr:cNvPr id="23" name="Connecteur droit avec flèche 22"/>
        <cdr:cNvCxnSpPr>
          <a:stCxn xmlns:a="http://schemas.openxmlformats.org/drawingml/2006/main" id="13" idx="3"/>
        </cdr:cNvCxnSpPr>
      </cdr:nvCxnSpPr>
      <cdr:spPr>
        <a:xfrm xmlns:a="http://schemas.openxmlformats.org/drawingml/2006/main">
          <a:off x="3663182" y="2720575"/>
          <a:ext cx="1832743" cy="1410099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0.19449</cdr:x>
      <cdr:y>0.61253</cdr:y>
    </cdr:from>
    <cdr:to>
      <cdr:x>0.24174</cdr:x>
      <cdr:y>0.66135</cdr:y>
    </cdr:to>
    <cdr:sp macro="" textlink="">
      <cdr:nvSpPr>
        <cdr:cNvPr id="28" name="ZoneTexte 1"/>
        <cdr:cNvSpPr txBox="1"/>
      </cdr:nvSpPr>
      <cdr:spPr>
        <a:xfrm xmlns:a="http://schemas.openxmlformats.org/drawingml/2006/main">
          <a:off x="2171712" y="5525149"/>
          <a:ext cx="527616" cy="440365"/>
        </a:xfrm>
        <a:prstGeom xmlns:a="http://schemas.openxmlformats.org/drawingml/2006/main" prst="rect">
          <a:avLst/>
        </a:prstGeom>
        <a:solidFill xmlns:a="http://schemas.openxmlformats.org/drawingml/2006/main">
          <a:srgbClr val="92D050"/>
        </a:solidFill>
      </cdr:spPr>
      <cdr:txBody>
        <a:bodyPr xmlns:a="http://schemas.openxmlformats.org/drawingml/2006/main" wrap="non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100" b="1">
              <a:solidFill>
                <a:schemeClr val="bg1"/>
              </a:solidFill>
            </a:rPr>
            <a:t>1000</a:t>
          </a:r>
        </a:p>
      </cdr:txBody>
    </cdr:sp>
  </cdr:relSizeAnchor>
  <cdr:relSizeAnchor xmlns:cdr="http://schemas.openxmlformats.org/drawingml/2006/chartDrawing">
    <cdr:from>
      <cdr:x>0.10595</cdr:x>
      <cdr:y>0.27749</cdr:y>
    </cdr:from>
    <cdr:to>
      <cdr:x>0.32805</cdr:x>
      <cdr:y>0.31735</cdr:y>
    </cdr:to>
    <cdr:sp macro="" textlink="">
      <cdr:nvSpPr>
        <cdr:cNvPr id="13" name="ZoneTexte 1"/>
        <cdr:cNvSpPr txBox="1"/>
      </cdr:nvSpPr>
      <cdr:spPr>
        <a:xfrm xmlns:a="http://schemas.openxmlformats.org/drawingml/2006/main">
          <a:off x="1183108" y="2503031"/>
          <a:ext cx="2480074" cy="359544"/>
        </a:xfrm>
        <a:prstGeom xmlns:a="http://schemas.openxmlformats.org/drawingml/2006/main" prst="rect">
          <a:avLst/>
        </a:prstGeom>
        <a:solidFill xmlns:a="http://schemas.openxmlformats.org/drawingml/2006/main">
          <a:schemeClr val="tx2">
            <a:lumMod val="60000"/>
            <a:lumOff val="40000"/>
          </a:schemeClr>
        </a:solidFill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 baseline="0">
              <a:solidFill>
                <a:schemeClr val="bg1"/>
              </a:solidFill>
            </a:rPr>
            <a:t>Resourcing visseries 1/4 de tour</a:t>
          </a:r>
        </a:p>
      </cdr:txBody>
    </cdr:sp>
  </cdr:relSizeAnchor>
  <cdr:relSizeAnchor xmlns:cdr="http://schemas.openxmlformats.org/drawingml/2006/chartDrawing">
    <cdr:from>
      <cdr:x>0.16695</cdr:x>
      <cdr:y>0.14283</cdr:y>
    </cdr:from>
    <cdr:to>
      <cdr:x>0.34148</cdr:x>
      <cdr:y>0.2034</cdr:y>
    </cdr:to>
    <cdr:sp macro="" textlink="">
      <cdr:nvSpPr>
        <cdr:cNvPr id="24" name="ZoneTexte 1"/>
        <cdr:cNvSpPr txBox="1"/>
      </cdr:nvSpPr>
      <cdr:spPr>
        <a:xfrm xmlns:a="http://schemas.openxmlformats.org/drawingml/2006/main">
          <a:off x="1864188" y="1306514"/>
          <a:ext cx="1948987" cy="554036"/>
        </a:xfrm>
        <a:prstGeom xmlns:a="http://schemas.openxmlformats.org/drawingml/2006/main" prst="rect">
          <a:avLst/>
        </a:prstGeom>
        <a:solidFill xmlns:a="http://schemas.openxmlformats.org/drawingml/2006/main">
          <a:schemeClr val="tx2">
            <a:lumMod val="60000"/>
            <a:lumOff val="40000"/>
          </a:schemeClr>
        </a:solidFill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400" b="1" baseline="0">
              <a:solidFill>
                <a:schemeClr val="bg1"/>
              </a:solidFill>
            </a:rPr>
            <a:t>Capteur Kulite</a:t>
          </a:r>
        </a:p>
      </cdr:txBody>
    </cdr:sp>
  </cdr:relSizeAnchor>
  <cdr:relSizeAnchor xmlns:cdr="http://schemas.openxmlformats.org/drawingml/2006/chartDrawing">
    <cdr:from>
      <cdr:x>0.34291</cdr:x>
      <cdr:y>0.17312</cdr:y>
    </cdr:from>
    <cdr:to>
      <cdr:x>0.55616</cdr:x>
      <cdr:y>0.33183</cdr:y>
    </cdr:to>
    <cdr:cxnSp macro="">
      <cdr:nvCxnSpPr>
        <cdr:cNvPr id="25" name="Connecteur droit avec flèche 24"/>
        <cdr:cNvCxnSpPr/>
      </cdr:nvCxnSpPr>
      <cdr:spPr>
        <a:xfrm xmlns:a="http://schemas.openxmlformats.org/drawingml/2006/main">
          <a:off x="3829050" y="1583532"/>
          <a:ext cx="2381250" cy="1451767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0.32967</cdr:x>
      <cdr:y>0.29822</cdr:y>
    </cdr:from>
    <cdr:to>
      <cdr:x>0.68581</cdr:x>
      <cdr:y>0.38107</cdr:y>
    </cdr:to>
    <cdr:cxnSp macro="">
      <cdr:nvCxnSpPr>
        <cdr:cNvPr id="11" name="Connecteur droit avec flèche 10"/>
        <cdr:cNvCxnSpPr/>
      </cdr:nvCxnSpPr>
      <cdr:spPr>
        <a:xfrm xmlns:a="http://schemas.openxmlformats.org/drawingml/2006/main">
          <a:off x="3717925" y="2400300"/>
          <a:ext cx="4016375" cy="666750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0.34148</cdr:x>
      <cdr:y>0.17312</cdr:y>
    </cdr:from>
    <cdr:to>
      <cdr:x>0.69426</cdr:x>
      <cdr:y>0.35345</cdr:y>
    </cdr:to>
    <cdr:cxnSp macro="">
      <cdr:nvCxnSpPr>
        <cdr:cNvPr id="17" name="Connecteur droit avec flèche 16"/>
        <cdr:cNvCxnSpPr>
          <a:stCxn xmlns:a="http://schemas.openxmlformats.org/drawingml/2006/main" id="24" idx="3"/>
        </cdr:cNvCxnSpPr>
      </cdr:nvCxnSpPr>
      <cdr:spPr>
        <a:xfrm xmlns:a="http://schemas.openxmlformats.org/drawingml/2006/main">
          <a:off x="3851075" y="1393338"/>
          <a:ext cx="3978475" cy="1451462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.boutonnet/Documents/Evoutions%20TBM/Am&#233;lioration%20CDP/Suivi/PIM%20RDC%20ind.%20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"/>
      <sheetName val="BDD"/>
      <sheetName val="Ratio (2)"/>
      <sheetName val="Ratio"/>
      <sheetName val="Bilan"/>
      <sheetName val="Feuil1"/>
      <sheetName val="Suivi"/>
      <sheetName val="Indicateurs"/>
      <sheetName val="Sujets RDC"/>
      <sheetName val="Budget 2013"/>
      <sheetName val="Sujets 2013"/>
      <sheetName val="TCD Actions"/>
      <sheetName val="BDD Actions"/>
      <sheetName val="2014"/>
      <sheetName val="2013"/>
      <sheetName val="Bilan RDC au 3 trimestre (RDC)"/>
      <sheetName val="Bilan RDC au 3 trimestre"/>
      <sheetName val="Bilan RDC au 2 trimestre"/>
      <sheetName val="Bilan RDC 1 trimest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H1">
            <v>-31995.144629629631</v>
          </cell>
        </row>
      </sheetData>
      <sheetData sheetId="9"/>
      <sheetData sheetId="10"/>
      <sheetData sheetId="11"/>
      <sheetData sheetId="12"/>
      <sheetData sheetId="13">
        <row r="39">
          <cell r="C39">
            <v>41640</v>
          </cell>
        </row>
      </sheetData>
      <sheetData sheetId="14"/>
      <sheetData sheetId="15"/>
      <sheetData sheetId="16"/>
      <sheetData sheetId="17"/>
      <sheetData sheetId="18"/>
    </sheetDataSet>
  </externalBook>
</externalLink>
</file>

<file path=xl/tables/table1.xml><?xml version="1.0" encoding="utf-8"?>
<table xmlns="http://schemas.openxmlformats.org/spreadsheetml/2006/main" id="3" name="Tableau3" displayName="Tableau3" ref="A5:AH131" totalsRowShown="0" headerRowDxfId="38" dataDxfId="37" tableBorderDxfId="36">
  <autoFilter ref="A5:AH131"/>
  <sortState ref="A6:AF131">
    <sortCondition ref="A6:A131"/>
    <sortCondition ref="Y6:Y131"/>
  </sortState>
  <tableColumns count="34">
    <tableColumn id="1" name="N°" dataDxfId="35"/>
    <tableColumn id="2" name="Colonne6" dataDxfId="34"/>
    <tableColumn id="3" name="Colonne7" dataDxfId="33"/>
    <tableColumn id="4" name="Colonne8" dataDxfId="32"/>
    <tableColumn id="25" name="Colonne9" dataDxfId="31"/>
    <tableColumn id="24" name="Colonne10" dataDxfId="30"/>
    <tableColumn id="5" name="Colonne11" dataDxfId="29" dataCellStyle="Normal 2"/>
    <tableColumn id="6" name="Colonne12" dataDxfId="28"/>
    <tableColumn id="20" name="Colonne13" dataDxfId="27"/>
    <tableColumn id="7" name="Colonne14" dataDxfId="26"/>
    <tableColumn id="8" name="Colonne15" dataDxfId="25"/>
    <tableColumn id="9" name="Colonne16" dataDxfId="24"/>
    <tableColumn id="10" name="Colonne17" dataDxfId="23"/>
    <tableColumn id="11" name="Colonne18" dataDxfId="22"/>
    <tableColumn id="33" name="Colonne19" dataDxfId="21"/>
    <tableColumn id="23" name="Colonne20" dataDxfId="20"/>
    <tableColumn id="21" name="Colonne21" dataDxfId="19"/>
    <tableColumn id="34" name="Colonne22" dataDxfId="18"/>
    <tableColumn id="13" name="Colonne23" dataDxfId="17"/>
    <tableColumn id="30" name="Colonne24" dataDxfId="16" dataCellStyle="Milliers"/>
    <tableColumn id="29" name="Colonne25" dataDxfId="15" dataCellStyle="Milliers"/>
    <tableColumn id="28" name="Colonne26" dataDxfId="14" dataCellStyle="Milliers"/>
    <tableColumn id="14" name="Colonne27" dataDxfId="13" dataCellStyle="Milliers"/>
    <tableColumn id="15" name="Colonne28" dataDxfId="12"/>
    <tableColumn id="16" name="Colonne29" dataDxfId="11"/>
    <tableColumn id="17" name="Colonne30" dataDxfId="10"/>
    <tableColumn id="18" name="Colonne31" dataDxfId="9"/>
    <tableColumn id="26" name="Colonne32" dataDxfId="8"/>
    <tableColumn id="27" name="Gain RC Complet" dataDxfId="7">
      <calculatedColumnFormula>Tableau3[[#This Row],[Colonne29]]*Tableau3[[#This Row],[Colonne32]]-Tableau3[[#This Row],[Colonne30]]-Tableau3[[#This Row],[Colonne31]]</calculatedColumnFormula>
    </tableColumn>
    <tableColumn id="12" name="Colonne1" dataDxfId="6"/>
    <tableColumn id="22" name="Colonne2" dataDxfId="5"/>
    <tableColumn id="19" name="Colonne3" dataDxfId="4"/>
    <tableColumn id="31" name="Colonne4" dataDxfId="3"/>
    <tableColumn id="32" name="Colonne5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Q97"/>
  <sheetViews>
    <sheetView topLeftCell="A60" zoomScale="60" zoomScaleNormal="60" workbookViewId="0">
      <selection activeCell="C49" sqref="C49:H82"/>
    </sheetView>
  </sheetViews>
  <sheetFormatPr baseColWidth="10" defaultRowHeight="12.75" x14ac:dyDescent="0.2"/>
  <cols>
    <col min="1" max="2" width="11.42578125" style="3"/>
    <col min="3" max="3" width="50.85546875" style="3" customWidth="1"/>
    <col min="4" max="4" width="13.85546875" style="20" customWidth="1"/>
    <col min="5" max="5" width="11.5703125" style="20" bestFit="1" customWidth="1"/>
    <col min="6" max="6" width="15.28515625" style="3" bestFit="1" customWidth="1"/>
    <col min="7" max="7" width="17.42578125" style="3" bestFit="1" customWidth="1"/>
    <col min="8" max="8" width="15.140625" style="3" customWidth="1"/>
    <col min="9" max="9" width="9.85546875" style="3" bestFit="1" customWidth="1"/>
    <col min="10" max="12" width="11.5703125" style="3" bestFit="1" customWidth="1"/>
    <col min="13" max="13" width="11.5703125" style="3" customWidth="1"/>
    <col min="14" max="15" width="11.5703125" style="3" bestFit="1" customWidth="1"/>
    <col min="16" max="16" width="13.28515625" style="3" bestFit="1" customWidth="1"/>
    <col min="17" max="17" width="11.5703125" style="3" bestFit="1" customWidth="1"/>
    <col min="18" max="16384" width="11.42578125" style="3"/>
  </cols>
  <sheetData>
    <row r="1" spans="3:16" ht="26.25" x14ac:dyDescent="0.4">
      <c r="C1" s="1" t="s">
        <v>0</v>
      </c>
      <c r="D1" s="2"/>
      <c r="E1" s="2"/>
      <c r="F1" s="2"/>
      <c r="G1" s="2"/>
    </row>
    <row r="2" spans="3:16" ht="15" x14ac:dyDescent="0.2">
      <c r="C2" s="4" t="s">
        <v>1</v>
      </c>
      <c r="D2" s="5" t="s">
        <v>2</v>
      </c>
      <c r="E2" s="5" t="s">
        <v>3</v>
      </c>
      <c r="F2" s="4" t="s">
        <v>4</v>
      </c>
      <c r="G2" s="4" t="s">
        <v>5</v>
      </c>
    </row>
    <row r="3" spans="3:16" ht="30" customHeight="1" x14ac:dyDescent="0.2">
      <c r="C3" s="6" t="s">
        <v>6</v>
      </c>
      <c r="D3" s="7">
        <v>41699</v>
      </c>
      <c r="E3" s="8">
        <v>1000</v>
      </c>
      <c r="F3" s="9">
        <v>-400</v>
      </c>
      <c r="G3" s="9">
        <v>2250</v>
      </c>
    </row>
    <row r="4" spans="3:16" ht="30" customHeight="1" x14ac:dyDescent="0.2">
      <c r="C4" s="6" t="s">
        <v>7</v>
      </c>
      <c r="D4" s="7">
        <v>41699</v>
      </c>
      <c r="E4" s="8">
        <v>1000</v>
      </c>
      <c r="F4" s="9">
        <v>-1400</v>
      </c>
      <c r="G4" s="9">
        <v>150</v>
      </c>
    </row>
    <row r="5" spans="3:16" ht="30" customHeight="1" x14ac:dyDescent="0.2">
      <c r="C5" s="6" t="s">
        <v>8</v>
      </c>
      <c r="D5" s="7">
        <v>41699</v>
      </c>
      <c r="E5" s="8">
        <v>1000</v>
      </c>
      <c r="F5" s="9">
        <v>-54</v>
      </c>
      <c r="G5" s="9">
        <v>0</v>
      </c>
    </row>
    <row r="6" spans="3:16" ht="30" customHeight="1" x14ac:dyDescent="0.2">
      <c r="C6" s="6" t="s">
        <v>9</v>
      </c>
      <c r="D6" s="7">
        <v>41699</v>
      </c>
      <c r="E6" s="8">
        <v>1000</v>
      </c>
      <c r="F6" s="9">
        <v>-200</v>
      </c>
      <c r="G6" s="9"/>
    </row>
    <row r="7" spans="3:16" ht="30" customHeight="1" x14ac:dyDescent="0.2">
      <c r="C7" s="6" t="s">
        <v>10</v>
      </c>
      <c r="D7" s="7">
        <v>41699</v>
      </c>
      <c r="E7" s="8">
        <v>1000</v>
      </c>
      <c r="F7" s="9">
        <v>-200</v>
      </c>
      <c r="G7" s="9">
        <v>0</v>
      </c>
    </row>
    <row r="8" spans="3:16" ht="30" customHeight="1" x14ac:dyDescent="0.2">
      <c r="C8" s="6" t="s">
        <v>11</v>
      </c>
      <c r="D8" s="7">
        <v>41699</v>
      </c>
      <c r="E8" s="8">
        <v>1000</v>
      </c>
      <c r="F8" s="9">
        <v>-777.44444444444457</v>
      </c>
      <c r="G8" s="9">
        <v>0</v>
      </c>
      <c r="I8" s="10"/>
    </row>
    <row r="9" spans="3:16" ht="30" customHeight="1" x14ac:dyDescent="0.2">
      <c r="C9" s="6" t="s">
        <v>12</v>
      </c>
      <c r="D9" s="7">
        <v>41699</v>
      </c>
      <c r="E9" s="8">
        <v>1000</v>
      </c>
      <c r="F9" s="9">
        <v>-200</v>
      </c>
      <c r="G9" s="9">
        <v>1125</v>
      </c>
      <c r="I9" s="10"/>
    </row>
    <row r="10" spans="3:16" ht="30" customHeight="1" x14ac:dyDescent="0.2">
      <c r="C10" s="6" t="s">
        <v>13</v>
      </c>
      <c r="D10" s="7">
        <v>41760</v>
      </c>
      <c r="E10" s="11"/>
      <c r="F10" s="9">
        <v>-200</v>
      </c>
      <c r="G10" s="9">
        <v>0</v>
      </c>
      <c r="I10" s="10"/>
    </row>
    <row r="11" spans="3:16" ht="30" customHeight="1" x14ac:dyDescent="0.2">
      <c r="C11" s="6" t="s">
        <v>14</v>
      </c>
      <c r="D11" s="7">
        <v>41760</v>
      </c>
      <c r="E11" s="11"/>
      <c r="F11" s="9">
        <v>-400</v>
      </c>
      <c r="G11" s="9"/>
      <c r="I11" s="10"/>
      <c r="P11" s="12"/>
    </row>
    <row r="12" spans="3:16" ht="30" customHeight="1" x14ac:dyDescent="0.2">
      <c r="C12" s="6" t="s">
        <v>15</v>
      </c>
      <c r="D12" s="7">
        <v>41760</v>
      </c>
      <c r="E12" s="11"/>
      <c r="F12" s="9">
        <v>-100</v>
      </c>
      <c r="G12" s="9"/>
      <c r="I12" s="10"/>
    </row>
    <row r="13" spans="3:16" ht="30" customHeight="1" x14ac:dyDescent="0.2">
      <c r="C13" s="6" t="s">
        <v>16</v>
      </c>
      <c r="D13" s="7">
        <v>41791</v>
      </c>
      <c r="E13" s="11"/>
      <c r="F13" s="9">
        <v>-200</v>
      </c>
      <c r="G13" s="9">
        <v>2575.65</v>
      </c>
    </row>
    <row r="14" spans="3:16" ht="30" customHeight="1" x14ac:dyDescent="0.2">
      <c r="C14" s="13" t="s">
        <v>17</v>
      </c>
      <c r="D14" s="7">
        <v>41791</v>
      </c>
      <c r="E14" s="11"/>
      <c r="F14" s="9">
        <v>-600</v>
      </c>
      <c r="G14" s="9">
        <v>0</v>
      </c>
    </row>
    <row r="15" spans="3:16" ht="30" customHeight="1" x14ac:dyDescent="0.2">
      <c r="C15" s="6" t="s">
        <v>18</v>
      </c>
      <c r="D15" s="7">
        <v>41791</v>
      </c>
      <c r="E15" s="11"/>
      <c r="F15" s="9">
        <v>-600</v>
      </c>
      <c r="G15" s="9">
        <v>3750</v>
      </c>
    </row>
    <row r="16" spans="3:16" ht="30" customHeight="1" x14ac:dyDescent="0.2">
      <c r="C16" s="6" t="s">
        <v>19</v>
      </c>
      <c r="D16" s="7">
        <v>41791</v>
      </c>
      <c r="E16" s="11"/>
      <c r="F16" s="9">
        <v>-500</v>
      </c>
      <c r="G16" s="9"/>
    </row>
    <row r="17" spans="3:7" ht="30" customHeight="1" x14ac:dyDescent="0.2">
      <c r="C17" s="6" t="s">
        <v>20</v>
      </c>
      <c r="D17" s="7">
        <v>41791</v>
      </c>
      <c r="E17" s="11"/>
      <c r="F17" s="9">
        <v>-150</v>
      </c>
      <c r="G17" s="9">
        <v>11.25</v>
      </c>
    </row>
    <row r="18" spans="3:7" ht="30" customHeight="1" x14ac:dyDescent="0.2">
      <c r="C18" s="14" t="s">
        <v>21</v>
      </c>
      <c r="D18" s="7">
        <v>41791</v>
      </c>
      <c r="E18" s="11"/>
      <c r="F18" s="9">
        <v>-20</v>
      </c>
      <c r="G18" s="9">
        <v>11.25</v>
      </c>
    </row>
    <row r="19" spans="3:7" ht="30" customHeight="1" x14ac:dyDescent="0.2">
      <c r="C19" s="14" t="s">
        <v>22</v>
      </c>
      <c r="D19" s="7">
        <v>41791</v>
      </c>
      <c r="E19" s="11"/>
      <c r="F19" s="9">
        <v>-50</v>
      </c>
      <c r="G19" s="9">
        <v>15</v>
      </c>
    </row>
    <row r="20" spans="3:7" ht="30" customHeight="1" x14ac:dyDescent="0.2">
      <c r="C20" s="14" t="s">
        <v>23</v>
      </c>
      <c r="D20" s="7">
        <v>41791</v>
      </c>
      <c r="E20" s="11"/>
      <c r="F20" s="9">
        <v>-90</v>
      </c>
      <c r="G20" s="9">
        <v>22.5</v>
      </c>
    </row>
    <row r="21" spans="3:7" ht="30" customHeight="1" x14ac:dyDescent="0.2">
      <c r="C21" s="15" t="s">
        <v>24</v>
      </c>
      <c r="D21" s="7">
        <v>41791</v>
      </c>
      <c r="E21" s="11"/>
      <c r="F21" s="9">
        <v>-500</v>
      </c>
      <c r="G21" s="9">
        <v>60</v>
      </c>
    </row>
    <row r="22" spans="3:7" ht="30" customHeight="1" x14ac:dyDescent="0.2">
      <c r="C22" s="16" t="s">
        <v>25</v>
      </c>
      <c r="D22" s="7">
        <v>41791</v>
      </c>
      <c r="E22" s="11"/>
      <c r="F22" s="9">
        <v>-100</v>
      </c>
      <c r="G22" s="9">
        <v>1125</v>
      </c>
    </row>
    <row r="23" spans="3:7" ht="30" customHeight="1" x14ac:dyDescent="0.2">
      <c r="C23" s="16" t="s">
        <v>26</v>
      </c>
      <c r="D23" s="7">
        <v>41821</v>
      </c>
      <c r="E23" s="11"/>
      <c r="F23" s="9">
        <v>-2000</v>
      </c>
      <c r="G23" s="9">
        <v>1500</v>
      </c>
    </row>
    <row r="24" spans="3:7" ht="30" customHeight="1" x14ac:dyDescent="0.2">
      <c r="C24" s="16" t="s">
        <v>27</v>
      </c>
      <c r="D24" s="7">
        <v>41852</v>
      </c>
      <c r="E24" s="17"/>
      <c r="F24" s="9">
        <v>-1075</v>
      </c>
      <c r="G24" s="9">
        <v>300</v>
      </c>
    </row>
    <row r="25" spans="3:7" ht="30" customHeight="1" x14ac:dyDescent="0.2">
      <c r="C25" s="6" t="s">
        <v>28</v>
      </c>
      <c r="D25" s="7">
        <v>41852</v>
      </c>
      <c r="E25" s="18"/>
      <c r="F25" s="9">
        <v>-100</v>
      </c>
      <c r="G25" s="9">
        <v>0</v>
      </c>
    </row>
    <row r="26" spans="3:7" ht="30" customHeight="1" x14ac:dyDescent="0.2">
      <c r="C26" s="6" t="s">
        <v>29</v>
      </c>
      <c r="D26" s="7">
        <v>41852</v>
      </c>
      <c r="E26" s="11"/>
      <c r="F26" s="9">
        <v>-1360</v>
      </c>
      <c r="G26" s="9">
        <v>9930</v>
      </c>
    </row>
    <row r="27" spans="3:7" ht="30" customHeight="1" x14ac:dyDescent="0.2">
      <c r="C27" s="6" t="s">
        <v>30</v>
      </c>
      <c r="D27" s="7">
        <v>41852</v>
      </c>
      <c r="E27" s="11"/>
      <c r="F27" s="9">
        <v>-700</v>
      </c>
      <c r="G27" s="9">
        <v>0</v>
      </c>
    </row>
    <row r="28" spans="3:7" ht="30" customHeight="1" x14ac:dyDescent="0.2">
      <c r="C28" s="6" t="s">
        <v>31</v>
      </c>
      <c r="D28" s="7">
        <v>41883</v>
      </c>
      <c r="E28" s="11"/>
      <c r="F28" s="9">
        <v>-250</v>
      </c>
      <c r="G28" s="9">
        <v>16.5</v>
      </c>
    </row>
    <row r="29" spans="3:7" ht="30" customHeight="1" x14ac:dyDescent="0.2">
      <c r="C29" s="6" t="s">
        <v>32</v>
      </c>
      <c r="D29" s="7">
        <v>41883</v>
      </c>
      <c r="E29" s="17"/>
      <c r="F29" s="9">
        <v>-362.5</v>
      </c>
      <c r="G29" s="9">
        <v>7500</v>
      </c>
    </row>
    <row r="30" spans="3:7" ht="30" customHeight="1" x14ac:dyDescent="0.2">
      <c r="C30" s="13" t="s">
        <v>33</v>
      </c>
      <c r="D30" s="7">
        <v>41883</v>
      </c>
      <c r="E30" s="17"/>
      <c r="F30" s="9">
        <v>-700</v>
      </c>
      <c r="G30" s="9">
        <v>0</v>
      </c>
    </row>
    <row r="31" spans="3:7" ht="30" customHeight="1" x14ac:dyDescent="0.2">
      <c r="C31" s="19" t="s">
        <v>34</v>
      </c>
      <c r="D31" s="7">
        <v>41913</v>
      </c>
      <c r="E31" s="11"/>
      <c r="F31" s="9">
        <v>-1000</v>
      </c>
      <c r="G31" s="9">
        <v>9000</v>
      </c>
    </row>
    <row r="32" spans="3:7" ht="30" customHeight="1" x14ac:dyDescent="0.2">
      <c r="C32" s="6" t="s">
        <v>35</v>
      </c>
      <c r="D32" s="7">
        <v>41974</v>
      </c>
      <c r="E32" s="11"/>
      <c r="F32" s="9">
        <v>-200</v>
      </c>
      <c r="G32" s="9">
        <v>0</v>
      </c>
    </row>
    <row r="33" spans="3:17" ht="30" customHeight="1" x14ac:dyDescent="0.2">
      <c r="C33" s="6" t="s">
        <v>36</v>
      </c>
      <c r="D33" s="7">
        <v>41974</v>
      </c>
      <c r="E33" s="11"/>
      <c r="F33" s="9">
        <v>-300</v>
      </c>
      <c r="G33" s="9">
        <v>22.5</v>
      </c>
    </row>
    <row r="34" spans="3:17" ht="30" customHeight="1" x14ac:dyDescent="0.2">
      <c r="C34" s="6" t="s">
        <v>37</v>
      </c>
      <c r="D34" s="7">
        <v>41974</v>
      </c>
      <c r="E34" s="11"/>
      <c r="F34" s="9">
        <v>-500</v>
      </c>
      <c r="G34" s="9">
        <v>0</v>
      </c>
    </row>
    <row r="35" spans="3:17" ht="30" customHeight="1" x14ac:dyDescent="0.2"/>
    <row r="36" spans="3:17" ht="30" customHeight="1" thickBot="1" x14ac:dyDescent="0.25"/>
    <row r="37" spans="3:17" s="26" customFormat="1" ht="15.75" x14ac:dyDescent="0.25">
      <c r="C37" s="21" t="s">
        <v>38</v>
      </c>
      <c r="D37" s="22"/>
      <c r="E37" s="22"/>
      <c r="F37" s="23">
        <f>-'[1]Sujets RDC'!AH1</f>
        <v>31995.144629629631</v>
      </c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5"/>
    </row>
    <row r="38" spans="3:17" s="26" customFormat="1" ht="14.25" x14ac:dyDescent="0.2">
      <c r="C38" s="27"/>
      <c r="D38" s="28"/>
      <c r="E38" s="28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30"/>
    </row>
    <row r="39" spans="3:17" s="4" customFormat="1" ht="15" x14ac:dyDescent="0.2">
      <c r="C39" s="31"/>
      <c r="D39" s="32">
        <v>41640</v>
      </c>
      <c r="E39" s="32">
        <v>41671</v>
      </c>
      <c r="F39" s="32">
        <v>41699</v>
      </c>
      <c r="G39" s="32">
        <v>41730</v>
      </c>
      <c r="H39" s="32">
        <v>41760</v>
      </c>
      <c r="I39" s="32">
        <v>41791</v>
      </c>
      <c r="J39" s="32">
        <v>41821</v>
      </c>
      <c r="K39" s="32">
        <v>41852</v>
      </c>
      <c r="L39" s="32">
        <v>41883</v>
      </c>
      <c r="M39" s="32">
        <v>41913</v>
      </c>
      <c r="N39" s="32">
        <v>41944</v>
      </c>
      <c r="O39" s="32">
        <v>41974</v>
      </c>
      <c r="P39" s="32">
        <v>42005</v>
      </c>
      <c r="Q39" s="33">
        <v>42036</v>
      </c>
    </row>
    <row r="40" spans="3:17" s="4" customFormat="1" ht="15" x14ac:dyDescent="0.2">
      <c r="C40" s="4" t="s">
        <v>39</v>
      </c>
      <c r="D40" s="34">
        <f>F37</f>
        <v>31995.144629629631</v>
      </c>
      <c r="E40" s="34">
        <f>D40</f>
        <v>31995.144629629631</v>
      </c>
      <c r="F40" s="35">
        <f>E40-SUM(F3:F9)</f>
        <v>35226.589074074072</v>
      </c>
      <c r="G40" s="35">
        <f>F40</f>
        <v>35226.589074074072</v>
      </c>
      <c r="H40" s="35">
        <f>G40-SUM(F10:F12)</f>
        <v>35926.589074074072</v>
      </c>
      <c r="I40" s="35">
        <f>H40-SUM(F13:F22)</f>
        <v>38736.589074074072</v>
      </c>
      <c r="J40" s="35">
        <f>I40-F23</f>
        <v>40736.589074074072</v>
      </c>
      <c r="K40" s="35">
        <f>J40-SUM(F24:F27)</f>
        <v>43971.589074074072</v>
      </c>
      <c r="L40" s="35">
        <f>K40-SUM(F28:F30)</f>
        <v>45284.089074074072</v>
      </c>
      <c r="M40" s="35">
        <f>L40-F31</f>
        <v>46284.089074074072</v>
      </c>
      <c r="N40" s="35">
        <f>M40</f>
        <v>46284.089074074072</v>
      </c>
      <c r="O40" s="35">
        <f>N40-SUM(F32:F34)</f>
        <v>47284.089074074072</v>
      </c>
      <c r="P40" s="35">
        <f>O40</f>
        <v>47284.089074074072</v>
      </c>
      <c r="Q40" s="35">
        <f>P40</f>
        <v>47284.089074074072</v>
      </c>
    </row>
    <row r="41" spans="3:17" s="4" customFormat="1" ht="15" x14ac:dyDescent="0.2">
      <c r="C41" s="31"/>
      <c r="D41" s="34"/>
      <c r="E41" s="34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6"/>
    </row>
    <row r="42" spans="3:17" s="4" customFormat="1" ht="15" x14ac:dyDescent="0.2">
      <c r="C42" s="31" t="s">
        <v>40</v>
      </c>
      <c r="D42" s="34">
        <f>F37</f>
        <v>31995.144629629631</v>
      </c>
      <c r="E42" s="34">
        <f>D42</f>
        <v>31995.144629629631</v>
      </c>
      <c r="F42" s="34">
        <f>E42-SUM(E49:E55)</f>
        <v>35226.589074074072</v>
      </c>
      <c r="G42" s="34">
        <f>F42</f>
        <v>35226.589074074072</v>
      </c>
      <c r="H42" s="34">
        <f>G42-E56</f>
        <v>35426.589074074072</v>
      </c>
      <c r="I42" s="34">
        <f>H42-E57-E58</f>
        <v>36126.589074074072</v>
      </c>
      <c r="J42" s="34">
        <f>I42</f>
        <v>36126.589074074072</v>
      </c>
      <c r="K42" s="34">
        <f>J42</f>
        <v>36126.589074074072</v>
      </c>
      <c r="L42" s="34">
        <f>K42-SUM(E59:E67)</f>
        <v>38649.089074074072</v>
      </c>
      <c r="M42" s="34">
        <f>L42-SUM(E68:E75)</f>
        <v>43644.089074074072</v>
      </c>
      <c r="N42" s="34">
        <f>M42-E76</f>
        <v>43944.089074074072</v>
      </c>
      <c r="O42" s="34">
        <f>N42-E77</f>
        <v>44444.089074074072</v>
      </c>
      <c r="P42" s="34">
        <f>O42</f>
        <v>44444.089074074072</v>
      </c>
      <c r="Q42" s="37">
        <f>P42</f>
        <v>44444.089074074072</v>
      </c>
    </row>
    <row r="43" spans="3:17" s="4" customFormat="1" ht="15" x14ac:dyDescent="0.2">
      <c r="C43" s="31"/>
      <c r="D43" s="34"/>
      <c r="E43" s="34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8"/>
      <c r="Q43" s="36"/>
    </row>
    <row r="44" spans="3:17" s="4" customFormat="1" ht="15.75" thickBot="1" x14ac:dyDescent="0.25">
      <c r="C44" s="39" t="s">
        <v>41</v>
      </c>
      <c r="D44" s="40">
        <f>D42</f>
        <v>31995.144629629631</v>
      </c>
      <c r="E44" s="40">
        <f>D44</f>
        <v>31995.144629629631</v>
      </c>
      <c r="F44" s="40">
        <f>E44-SUM(F49:F55)</f>
        <v>35226.589074074072</v>
      </c>
      <c r="G44" s="40">
        <f>+F44</f>
        <v>35226.589074074072</v>
      </c>
      <c r="H44" s="40">
        <f>+G44-F56</f>
        <v>35426.589074074072</v>
      </c>
      <c r="I44" s="40"/>
      <c r="J44" s="40"/>
      <c r="K44" s="40"/>
      <c r="L44" s="41"/>
      <c r="M44" s="41"/>
      <c r="N44" s="41"/>
      <c r="O44" s="42"/>
      <c r="P44" s="42"/>
      <c r="Q44" s="43"/>
    </row>
    <row r="46" spans="3:17" x14ac:dyDescent="0.2">
      <c r="D46" s="3"/>
      <c r="E46" s="3"/>
    </row>
    <row r="47" spans="3:17" s="2" customFormat="1" ht="26.25" x14ac:dyDescent="0.4">
      <c r="C47" s="1" t="s">
        <v>42</v>
      </c>
      <c r="D47" s="44"/>
      <c r="E47" s="44"/>
    </row>
    <row r="48" spans="3:17" s="4" customFormat="1" ht="15" x14ac:dyDescent="0.2">
      <c r="C48" s="45" t="s">
        <v>1</v>
      </c>
      <c r="D48" s="46" t="s">
        <v>43</v>
      </c>
      <c r="E48" s="46" t="s">
        <v>4</v>
      </c>
      <c r="F48" s="46" t="s">
        <v>44</v>
      </c>
      <c r="G48" s="45" t="s">
        <v>5</v>
      </c>
      <c r="H48" s="45"/>
    </row>
    <row r="49" spans="2:8" ht="29.25" customHeight="1" x14ac:dyDescent="0.2">
      <c r="C49" s="6" t="s">
        <v>6</v>
      </c>
      <c r="D49" s="8">
        <v>1000</v>
      </c>
      <c r="E49" s="9">
        <v>-400</v>
      </c>
      <c r="F49" s="9">
        <f t="shared" ref="F49:F55" si="0">+E49</f>
        <v>-400</v>
      </c>
      <c r="G49" s="47">
        <f>-F49+F37</f>
        <v>32395.144629629631</v>
      </c>
      <c r="H49" s="48"/>
    </row>
    <row r="50" spans="2:8" ht="29.25" customHeight="1" x14ac:dyDescent="0.2">
      <c r="C50" s="6" t="s">
        <v>7</v>
      </c>
      <c r="D50" s="8">
        <v>1000</v>
      </c>
      <c r="E50" s="9">
        <v>-1400</v>
      </c>
      <c r="F50" s="9">
        <f t="shared" si="0"/>
        <v>-1400</v>
      </c>
      <c r="G50" s="47">
        <f t="shared" ref="G50:G56" si="1">G49-F50</f>
        <v>33795.144629629634</v>
      </c>
      <c r="H50" s="48"/>
    </row>
    <row r="51" spans="2:8" ht="29.25" customHeight="1" x14ac:dyDescent="0.2">
      <c r="C51" s="6" t="s">
        <v>8</v>
      </c>
      <c r="D51" s="8">
        <v>1000</v>
      </c>
      <c r="E51" s="9">
        <v>-54</v>
      </c>
      <c r="F51" s="9">
        <f t="shared" si="0"/>
        <v>-54</v>
      </c>
      <c r="G51" s="47">
        <f t="shared" si="1"/>
        <v>33849.144629629634</v>
      </c>
      <c r="H51" s="49">
        <f>F49+F51</f>
        <v>-454</v>
      </c>
    </row>
    <row r="52" spans="2:8" ht="29.25" customHeight="1" x14ac:dyDescent="0.2">
      <c r="C52" s="6" t="s">
        <v>9</v>
      </c>
      <c r="D52" s="8">
        <v>1000</v>
      </c>
      <c r="E52" s="9">
        <v>-200</v>
      </c>
      <c r="F52" s="9">
        <f t="shared" si="0"/>
        <v>-200</v>
      </c>
      <c r="G52" s="47">
        <f t="shared" si="1"/>
        <v>34049.144629629634</v>
      </c>
      <c r="H52" s="49">
        <f>H51+F52</f>
        <v>-654</v>
      </c>
    </row>
    <row r="53" spans="2:8" ht="29.25" customHeight="1" x14ac:dyDescent="0.2">
      <c r="C53" s="6" t="s">
        <v>10</v>
      </c>
      <c r="D53" s="8">
        <v>1000</v>
      </c>
      <c r="E53" s="9">
        <v>-200</v>
      </c>
      <c r="F53" s="9">
        <f t="shared" si="0"/>
        <v>-200</v>
      </c>
      <c r="G53" s="47">
        <f t="shared" si="1"/>
        <v>34249.144629629634</v>
      </c>
      <c r="H53" s="49">
        <f>H52+F53</f>
        <v>-854</v>
      </c>
    </row>
    <row r="54" spans="2:8" ht="29.25" customHeight="1" x14ac:dyDescent="0.2">
      <c r="C54" s="6" t="s">
        <v>11</v>
      </c>
      <c r="D54" s="8">
        <v>1000</v>
      </c>
      <c r="E54" s="9">
        <v>-777.44444444444457</v>
      </c>
      <c r="F54" s="9">
        <f t="shared" si="0"/>
        <v>-777.44444444444457</v>
      </c>
      <c r="G54" s="47">
        <f t="shared" si="1"/>
        <v>35026.58907407408</v>
      </c>
      <c r="H54" s="49">
        <f>H53+F54</f>
        <v>-1631.4444444444446</v>
      </c>
    </row>
    <row r="55" spans="2:8" ht="29.25" customHeight="1" x14ac:dyDescent="0.2">
      <c r="C55" s="6" t="s">
        <v>12</v>
      </c>
      <c r="D55" s="8">
        <v>1000</v>
      </c>
      <c r="E55" s="9">
        <v>-200</v>
      </c>
      <c r="F55" s="9">
        <f t="shared" si="0"/>
        <v>-200</v>
      </c>
      <c r="G55" s="47">
        <f t="shared" si="1"/>
        <v>35226.58907407408</v>
      </c>
      <c r="H55" s="49">
        <f>H54+F55</f>
        <v>-1831.4444444444446</v>
      </c>
    </row>
    <row r="56" spans="2:8" ht="29.25" customHeight="1" x14ac:dyDescent="0.2">
      <c r="C56" s="6" t="s">
        <v>13</v>
      </c>
      <c r="D56" s="50">
        <v>41760</v>
      </c>
      <c r="E56" s="9">
        <v>-200</v>
      </c>
      <c r="F56" s="9">
        <f>E56</f>
        <v>-200</v>
      </c>
      <c r="G56" s="47">
        <f t="shared" si="1"/>
        <v>35426.58907407408</v>
      </c>
      <c r="H56" s="49">
        <f>H55+F56</f>
        <v>-2031.4444444444446</v>
      </c>
    </row>
    <row r="57" spans="2:8" ht="29.25" customHeight="1" x14ac:dyDescent="0.2">
      <c r="B57" s="7">
        <v>41609</v>
      </c>
      <c r="C57" s="51" t="s">
        <v>17</v>
      </c>
      <c r="D57" s="7">
        <v>41791</v>
      </c>
      <c r="E57" s="9">
        <v>-600</v>
      </c>
      <c r="F57" s="9"/>
      <c r="G57" s="47">
        <f t="shared" ref="G57:G82" si="2">G56-F57</f>
        <v>35426.58907407408</v>
      </c>
      <c r="H57" s="49"/>
    </row>
    <row r="58" spans="2:8" ht="29.25" customHeight="1" x14ac:dyDescent="0.2">
      <c r="B58" s="52">
        <v>41640</v>
      </c>
      <c r="C58" s="53" t="s">
        <v>25</v>
      </c>
      <c r="D58" s="7">
        <v>41791</v>
      </c>
      <c r="E58" s="9">
        <v>-100</v>
      </c>
      <c r="F58" s="9"/>
      <c r="G58" s="47">
        <f t="shared" si="2"/>
        <v>35426.58907407408</v>
      </c>
      <c r="H58" s="49"/>
    </row>
    <row r="59" spans="2:8" ht="29.25" customHeight="1" x14ac:dyDescent="0.2">
      <c r="C59" s="6" t="s">
        <v>14</v>
      </c>
      <c r="D59" s="7">
        <v>41883</v>
      </c>
      <c r="E59" s="9">
        <v>-400</v>
      </c>
      <c r="F59" s="9"/>
      <c r="G59" s="47">
        <f t="shared" si="2"/>
        <v>35426.58907407408</v>
      </c>
      <c r="H59" s="49"/>
    </row>
    <row r="60" spans="2:8" ht="29.25" customHeight="1" x14ac:dyDescent="0.2">
      <c r="B60" s="7">
        <v>41699</v>
      </c>
      <c r="C60" s="6" t="s">
        <v>30</v>
      </c>
      <c r="D60" s="7">
        <v>41883</v>
      </c>
      <c r="E60" s="9">
        <v>-700</v>
      </c>
      <c r="F60" s="9"/>
      <c r="G60" s="47">
        <f t="shared" si="2"/>
        <v>35426.58907407408</v>
      </c>
      <c r="H60" s="49"/>
    </row>
    <row r="61" spans="2:8" ht="29.25" customHeight="1" x14ac:dyDescent="0.2">
      <c r="B61" s="7">
        <v>41791</v>
      </c>
      <c r="C61" s="6" t="s">
        <v>31</v>
      </c>
      <c r="D61" s="7">
        <v>41883</v>
      </c>
      <c r="E61" s="9">
        <v>-250</v>
      </c>
      <c r="F61" s="9"/>
      <c r="G61" s="47">
        <f t="shared" si="2"/>
        <v>35426.58907407408</v>
      </c>
      <c r="H61" s="49"/>
    </row>
    <row r="62" spans="2:8" ht="29.25" customHeight="1" x14ac:dyDescent="0.2">
      <c r="B62" s="7">
        <v>41913</v>
      </c>
      <c r="C62" s="54" t="s">
        <v>32</v>
      </c>
      <c r="D62" s="7">
        <v>41883</v>
      </c>
      <c r="E62" s="9">
        <v>-362.5</v>
      </c>
      <c r="F62" s="9"/>
      <c r="G62" s="47">
        <f t="shared" si="2"/>
        <v>35426.58907407408</v>
      </c>
      <c r="H62" s="49"/>
    </row>
    <row r="63" spans="2:8" ht="29.25" customHeight="1" x14ac:dyDescent="0.2">
      <c r="B63" s="7">
        <v>41609</v>
      </c>
      <c r="C63" s="6" t="s">
        <v>20</v>
      </c>
      <c r="D63" s="7">
        <v>41883</v>
      </c>
      <c r="E63" s="9">
        <v>-150</v>
      </c>
      <c r="F63" s="9"/>
      <c r="G63" s="47">
        <f t="shared" si="2"/>
        <v>35426.58907407408</v>
      </c>
      <c r="H63" s="49"/>
    </row>
    <row r="64" spans="2:8" ht="29.25" customHeight="1" x14ac:dyDescent="0.2">
      <c r="B64" s="7">
        <v>41609</v>
      </c>
      <c r="C64" s="14" t="s">
        <v>21</v>
      </c>
      <c r="D64" s="7">
        <v>41883</v>
      </c>
      <c r="E64" s="9">
        <v>-20</v>
      </c>
      <c r="F64" s="9"/>
      <c r="G64" s="47">
        <f t="shared" si="2"/>
        <v>35426.58907407408</v>
      </c>
      <c r="H64" s="49"/>
    </row>
    <row r="65" spans="1:11" ht="29.25" customHeight="1" x14ac:dyDescent="0.2">
      <c r="B65" s="7">
        <v>41639</v>
      </c>
      <c r="C65" s="14" t="s">
        <v>22</v>
      </c>
      <c r="D65" s="7">
        <v>41883</v>
      </c>
      <c r="E65" s="9">
        <v>-50</v>
      </c>
      <c r="F65" s="9"/>
      <c r="G65" s="47">
        <f t="shared" si="2"/>
        <v>35426.58907407408</v>
      </c>
      <c r="H65" s="49"/>
    </row>
    <row r="66" spans="1:11" ht="29.25" customHeight="1" x14ac:dyDescent="0.2">
      <c r="B66" s="52">
        <v>41640</v>
      </c>
      <c r="C66" s="14" t="s">
        <v>23</v>
      </c>
      <c r="D66" s="7">
        <v>41883</v>
      </c>
      <c r="E66" s="9">
        <v>-90</v>
      </c>
      <c r="F66" s="9"/>
      <c r="G66" s="47">
        <f t="shared" si="2"/>
        <v>35426.58907407408</v>
      </c>
      <c r="H66" s="49"/>
    </row>
    <row r="67" spans="1:11" ht="29.25" customHeight="1" x14ac:dyDescent="0.2">
      <c r="A67" s="3" t="s">
        <v>45</v>
      </c>
      <c r="B67" s="52">
        <v>41640</v>
      </c>
      <c r="C67" s="15" t="s">
        <v>24</v>
      </c>
      <c r="D67" s="7">
        <v>41883</v>
      </c>
      <c r="E67" s="9">
        <v>-500</v>
      </c>
      <c r="F67" s="9"/>
      <c r="G67" s="47">
        <f t="shared" si="2"/>
        <v>35426.58907407408</v>
      </c>
      <c r="H67" s="49"/>
    </row>
    <row r="68" spans="1:11" ht="29.25" customHeight="1" x14ac:dyDescent="0.2">
      <c r="B68" s="7">
        <v>41609</v>
      </c>
      <c r="C68" s="6" t="s">
        <v>18</v>
      </c>
      <c r="D68" s="7">
        <v>41913</v>
      </c>
      <c r="E68" s="9">
        <v>-600</v>
      </c>
      <c r="F68" s="9"/>
      <c r="G68" s="47">
        <f t="shared" si="2"/>
        <v>35426.58907407408</v>
      </c>
      <c r="H68" s="49"/>
    </row>
    <row r="69" spans="1:11" ht="29.25" customHeight="1" x14ac:dyDescent="0.2">
      <c r="B69" s="7">
        <v>41699</v>
      </c>
      <c r="C69" s="6" t="s">
        <v>28</v>
      </c>
      <c r="D69" s="7">
        <v>41913</v>
      </c>
      <c r="E69" s="9">
        <v>-100</v>
      </c>
      <c r="F69" s="9"/>
      <c r="G69" s="47">
        <f t="shared" si="2"/>
        <v>35426.58907407408</v>
      </c>
      <c r="H69" s="49"/>
    </row>
    <row r="70" spans="1:11" ht="29.25" customHeight="1" x14ac:dyDescent="0.2">
      <c r="B70" s="7">
        <v>42005</v>
      </c>
      <c r="C70" s="6" t="s">
        <v>46</v>
      </c>
      <c r="D70" s="7">
        <v>41913</v>
      </c>
      <c r="E70" s="9">
        <v>-500</v>
      </c>
      <c r="F70" s="9"/>
      <c r="G70" s="47">
        <f t="shared" si="2"/>
        <v>35426.58907407408</v>
      </c>
      <c r="H70" s="49"/>
    </row>
    <row r="71" spans="1:11" ht="29.25" customHeight="1" x14ac:dyDescent="0.35">
      <c r="B71" s="52">
        <v>41640</v>
      </c>
      <c r="C71" s="53" t="s">
        <v>27</v>
      </c>
      <c r="D71" s="7">
        <v>41913</v>
      </c>
      <c r="E71" s="9">
        <v>-1075</v>
      </c>
      <c r="F71" s="9"/>
      <c r="G71" s="47">
        <f t="shared" si="2"/>
        <v>35426.58907407408</v>
      </c>
      <c r="H71" s="49"/>
      <c r="K71" s="55" t="s">
        <v>47</v>
      </c>
    </row>
    <row r="72" spans="1:11" ht="29.25" customHeight="1" x14ac:dyDescent="0.35">
      <c r="B72" s="7">
        <v>41913</v>
      </c>
      <c r="C72" s="6" t="s">
        <v>48</v>
      </c>
      <c r="D72" s="7">
        <v>41913</v>
      </c>
      <c r="E72" s="9">
        <v>-400</v>
      </c>
      <c r="F72" s="9"/>
      <c r="G72" s="47">
        <f t="shared" si="2"/>
        <v>35426.58907407408</v>
      </c>
      <c r="H72" s="49"/>
      <c r="K72" s="55" t="s">
        <v>49</v>
      </c>
    </row>
    <row r="73" spans="1:11" ht="29.25" customHeight="1" x14ac:dyDescent="0.35">
      <c r="C73" s="6" t="s">
        <v>50</v>
      </c>
      <c r="D73" s="7">
        <v>41913</v>
      </c>
      <c r="E73" s="9">
        <v>-2000</v>
      </c>
      <c r="F73" s="9"/>
      <c r="G73" s="47">
        <f t="shared" si="2"/>
        <v>35426.58907407408</v>
      </c>
      <c r="H73" s="49"/>
      <c r="K73" s="55" t="s">
        <v>51</v>
      </c>
    </row>
    <row r="74" spans="1:11" ht="29.25" customHeight="1" x14ac:dyDescent="0.2">
      <c r="C74" s="6" t="s">
        <v>52</v>
      </c>
      <c r="D74" s="7">
        <v>41913</v>
      </c>
      <c r="E74" s="9">
        <v>-200</v>
      </c>
      <c r="F74" s="9"/>
      <c r="G74" s="47">
        <f t="shared" si="2"/>
        <v>35426.58907407408</v>
      </c>
      <c r="H74" s="49"/>
    </row>
    <row r="75" spans="1:11" ht="29.25" customHeight="1" x14ac:dyDescent="0.2">
      <c r="C75" s="6" t="s">
        <v>53</v>
      </c>
      <c r="D75" s="7">
        <v>41913</v>
      </c>
      <c r="E75" s="9">
        <v>-120</v>
      </c>
      <c r="F75" s="9"/>
      <c r="G75" s="47">
        <f t="shared" si="2"/>
        <v>35426.58907407408</v>
      </c>
      <c r="H75" s="49"/>
    </row>
    <row r="76" spans="1:11" ht="29.25" customHeight="1" x14ac:dyDescent="0.2">
      <c r="B76" s="7">
        <v>41913</v>
      </c>
      <c r="C76" s="6" t="s">
        <v>36</v>
      </c>
      <c r="D76" s="7">
        <v>41944</v>
      </c>
      <c r="E76" s="9">
        <v>-300</v>
      </c>
      <c r="F76" s="9"/>
      <c r="G76" s="47">
        <f t="shared" si="2"/>
        <v>35426.58907407408</v>
      </c>
      <c r="H76" s="49"/>
    </row>
    <row r="77" spans="1:11" ht="30" x14ac:dyDescent="0.2">
      <c r="B77" s="7">
        <v>42005</v>
      </c>
      <c r="C77" s="6" t="s">
        <v>37</v>
      </c>
      <c r="D77" s="7">
        <v>41974</v>
      </c>
      <c r="E77" s="9">
        <v>-500</v>
      </c>
      <c r="F77" s="9"/>
      <c r="G77" s="47">
        <f t="shared" si="2"/>
        <v>35426.58907407408</v>
      </c>
      <c r="H77" s="49"/>
    </row>
    <row r="78" spans="1:11" ht="15" x14ac:dyDescent="0.2">
      <c r="B78" s="7">
        <v>41699</v>
      </c>
      <c r="C78" s="54" t="s">
        <v>29</v>
      </c>
      <c r="D78" s="7">
        <v>42005</v>
      </c>
      <c r="E78" s="9">
        <v>-1360</v>
      </c>
      <c r="F78" s="9"/>
      <c r="G78" s="47">
        <f t="shared" si="2"/>
        <v>35426.58907407408</v>
      </c>
      <c r="H78" s="49"/>
    </row>
    <row r="79" spans="1:11" ht="15" x14ac:dyDescent="0.2">
      <c r="B79" s="7">
        <v>41913</v>
      </c>
      <c r="C79" s="19" t="s">
        <v>34</v>
      </c>
      <c r="D79" s="7">
        <v>42005</v>
      </c>
      <c r="E79" s="9">
        <v>-500</v>
      </c>
      <c r="F79" s="9"/>
      <c r="G79" s="47">
        <f t="shared" si="2"/>
        <v>35426.58907407408</v>
      </c>
      <c r="H79" s="49"/>
    </row>
    <row r="80" spans="1:11" ht="15" x14ac:dyDescent="0.2">
      <c r="C80" s="6" t="s">
        <v>54</v>
      </c>
      <c r="D80" s="7">
        <v>40544</v>
      </c>
      <c r="E80" s="9">
        <v>-1000</v>
      </c>
      <c r="F80" s="9"/>
      <c r="G80" s="47">
        <f t="shared" si="2"/>
        <v>35426.58907407408</v>
      </c>
      <c r="H80" s="49"/>
    </row>
    <row r="81" spans="2:8" ht="15" x14ac:dyDescent="0.2">
      <c r="C81" s="6" t="s">
        <v>55</v>
      </c>
      <c r="D81" s="7">
        <v>42005</v>
      </c>
      <c r="E81" s="9">
        <v>-400</v>
      </c>
      <c r="F81" s="9"/>
      <c r="G81" s="47">
        <f t="shared" si="2"/>
        <v>35426.58907407408</v>
      </c>
      <c r="H81" s="49"/>
    </row>
    <row r="82" spans="2:8" ht="15" x14ac:dyDescent="0.2">
      <c r="B82" s="52">
        <v>41640</v>
      </c>
      <c r="C82" s="53" t="s">
        <v>26</v>
      </c>
      <c r="D82" s="7">
        <v>42005</v>
      </c>
      <c r="E82" s="9"/>
      <c r="F82" s="9"/>
      <c r="G82" s="47">
        <f t="shared" si="2"/>
        <v>35426.58907407408</v>
      </c>
      <c r="H82" s="49"/>
    </row>
    <row r="97" spans="6:6" x14ac:dyDescent="0.2"/>
  </sheetData>
  <pageMargins left="0.7" right="0.7" top="0.75" bottom="0.75" header="0.3" footer="0.3"/>
  <pageSetup paperSize="8" scale="39" orientation="portrait" horizontalDpi="300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4:I30"/>
  <sheetViews>
    <sheetView topLeftCell="A8" workbookViewId="0">
      <selection activeCell="C22" sqref="C22:C29"/>
    </sheetView>
  </sheetViews>
  <sheetFormatPr baseColWidth="10" defaultRowHeight="15" x14ac:dyDescent="0.25"/>
  <cols>
    <col min="1" max="1" width="26.7109375" bestFit="1" customWidth="1"/>
    <col min="2" max="2" width="30.28515625" bestFit="1" customWidth="1"/>
    <col min="3" max="3" width="31.28515625" bestFit="1" customWidth="1"/>
    <col min="5" max="5" width="12.42578125" bestFit="1" customWidth="1"/>
  </cols>
  <sheetData>
    <row r="4" spans="1:9" ht="15.75" thickBot="1" x14ac:dyDescent="0.3"/>
    <row r="5" spans="1:9" ht="15.75" x14ac:dyDescent="0.25">
      <c r="G5" s="221" t="s">
        <v>83</v>
      </c>
      <c r="H5" s="222"/>
      <c r="I5" s="223"/>
    </row>
    <row r="6" spans="1:9" ht="15.75" x14ac:dyDescent="0.25">
      <c r="A6" t="s">
        <v>79</v>
      </c>
      <c r="B6" t="s">
        <v>84</v>
      </c>
      <c r="C6" t="s">
        <v>63</v>
      </c>
      <c r="D6" t="s">
        <v>59</v>
      </c>
      <c r="E6" t="s">
        <v>76</v>
      </c>
      <c r="F6" t="s">
        <v>60</v>
      </c>
      <c r="G6" s="58" t="s">
        <v>85</v>
      </c>
      <c r="H6" s="59" t="s">
        <v>4</v>
      </c>
      <c r="I6" s="60" t="s">
        <v>86</v>
      </c>
    </row>
    <row r="7" spans="1:9" x14ac:dyDescent="0.25">
      <c r="A7" t="s">
        <v>57</v>
      </c>
      <c r="B7" t="s">
        <v>56</v>
      </c>
      <c r="C7" t="s">
        <v>64</v>
      </c>
      <c r="D7">
        <v>10000</v>
      </c>
      <c r="E7">
        <v>830000</v>
      </c>
    </row>
    <row r="8" spans="1:9" x14ac:dyDescent="0.25">
      <c r="A8" t="s">
        <v>57</v>
      </c>
      <c r="B8" t="s">
        <v>58</v>
      </c>
      <c r="C8" t="s">
        <v>65</v>
      </c>
      <c r="D8">
        <v>10000</v>
      </c>
      <c r="E8">
        <v>20000</v>
      </c>
    </row>
    <row r="9" spans="1:9" x14ac:dyDescent="0.25">
      <c r="A9" t="s">
        <v>57</v>
      </c>
      <c r="B9" t="s">
        <v>61</v>
      </c>
      <c r="C9" t="s">
        <v>66</v>
      </c>
      <c r="D9">
        <v>10000</v>
      </c>
    </row>
    <row r="10" spans="1:9" x14ac:dyDescent="0.25">
      <c r="A10" t="s">
        <v>57</v>
      </c>
      <c r="B10" t="s">
        <v>62</v>
      </c>
      <c r="C10" t="s">
        <v>67</v>
      </c>
      <c r="D10">
        <v>5000</v>
      </c>
    </row>
    <row r="11" spans="1:9" x14ac:dyDescent="0.25">
      <c r="A11" t="s">
        <v>57</v>
      </c>
      <c r="B11" t="s">
        <v>69</v>
      </c>
      <c r="C11" t="s">
        <v>68</v>
      </c>
      <c r="D11">
        <v>5000</v>
      </c>
      <c r="E11">
        <v>31975</v>
      </c>
    </row>
    <row r="12" spans="1:9" x14ac:dyDescent="0.25">
      <c r="A12" t="s">
        <v>57</v>
      </c>
      <c r="B12" t="s">
        <v>70</v>
      </c>
      <c r="C12" t="s">
        <v>71</v>
      </c>
      <c r="D12">
        <v>5000</v>
      </c>
    </row>
    <row r="13" spans="1:9" x14ac:dyDescent="0.25">
      <c r="A13" t="s">
        <v>57</v>
      </c>
      <c r="B13" t="s">
        <v>72</v>
      </c>
      <c r="C13" t="s">
        <v>73</v>
      </c>
      <c r="D13">
        <v>5000</v>
      </c>
    </row>
    <row r="14" spans="1:9" x14ac:dyDescent="0.25">
      <c r="A14" t="s">
        <v>57</v>
      </c>
      <c r="B14" t="s">
        <v>74</v>
      </c>
      <c r="C14" t="s">
        <v>75</v>
      </c>
      <c r="D14">
        <v>10000</v>
      </c>
    </row>
    <row r="15" spans="1:9" x14ac:dyDescent="0.25">
      <c r="A15" t="s">
        <v>77</v>
      </c>
      <c r="B15" t="s">
        <v>78</v>
      </c>
    </row>
    <row r="16" spans="1:9" x14ac:dyDescent="0.25">
      <c r="A16" t="s">
        <v>77</v>
      </c>
      <c r="B16" t="s">
        <v>81</v>
      </c>
    </row>
    <row r="17" spans="1:3" x14ac:dyDescent="0.25">
      <c r="A17" t="s">
        <v>77</v>
      </c>
      <c r="B17" t="s">
        <v>80</v>
      </c>
    </row>
    <row r="18" spans="1:3" x14ac:dyDescent="0.25">
      <c r="A18" t="s">
        <v>77</v>
      </c>
      <c r="B18" t="s">
        <v>82</v>
      </c>
    </row>
    <row r="21" spans="1:3" ht="15.75" thickBot="1" x14ac:dyDescent="0.3">
      <c r="A21" s="56"/>
    </row>
    <row r="22" spans="1:3" ht="15.75" x14ac:dyDescent="0.25">
      <c r="A22" s="57" t="s">
        <v>84</v>
      </c>
      <c r="C22" t="s">
        <v>94</v>
      </c>
    </row>
    <row r="23" spans="1:3" x14ac:dyDescent="0.25">
      <c r="A23" s="61" t="s">
        <v>87</v>
      </c>
      <c r="C23" t="s">
        <v>95</v>
      </c>
    </row>
    <row r="24" spans="1:3" x14ac:dyDescent="0.25">
      <c r="A24" s="62" t="s">
        <v>88</v>
      </c>
      <c r="C24" t="s">
        <v>96</v>
      </c>
    </row>
    <row r="25" spans="1:3" x14ac:dyDescent="0.25">
      <c r="A25" s="62" t="s">
        <v>89</v>
      </c>
      <c r="C25" t="s">
        <v>101</v>
      </c>
    </row>
    <row r="26" spans="1:3" x14ac:dyDescent="0.25">
      <c r="A26" s="62" t="s">
        <v>90</v>
      </c>
      <c r="C26" t="s">
        <v>98</v>
      </c>
    </row>
    <row r="27" spans="1:3" ht="30" x14ac:dyDescent="0.25">
      <c r="A27" s="63" t="s">
        <v>91</v>
      </c>
      <c r="C27" t="s">
        <v>97</v>
      </c>
    </row>
    <row r="28" spans="1:3" ht="30" x14ac:dyDescent="0.25">
      <c r="A28" s="63" t="s">
        <v>92</v>
      </c>
      <c r="C28" t="s">
        <v>99</v>
      </c>
    </row>
    <row r="29" spans="1:3" ht="15.75" thickBot="1" x14ac:dyDescent="0.3">
      <c r="A29" s="62"/>
      <c r="C29" t="s">
        <v>100</v>
      </c>
    </row>
    <row r="30" spans="1:3" ht="16.5" thickBot="1" x14ac:dyDescent="0.3">
      <c r="A30" s="64" t="s">
        <v>83</v>
      </c>
    </row>
  </sheetData>
  <mergeCells count="1">
    <mergeCell ref="G5:I5"/>
  </mergeCells>
  <pageMargins left="0.7" right="0.7" top="0.75" bottom="0.75" header="0.3" footer="0.3"/>
  <pageSetup paperSize="9" scale="8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H143"/>
  <sheetViews>
    <sheetView showGridLines="0" tabSelected="1" zoomScale="70" zoomScaleNormal="70" workbookViewId="0">
      <pane xSplit="7" ySplit="5" topLeftCell="M126" activePane="bottomRight" state="frozenSplit"/>
      <selection pane="topRight" activeCell="F1" sqref="F1"/>
      <selection pane="bottomLeft" activeCell="A5" sqref="A5"/>
      <selection pane="bottomRight" activeCell="S144" sqref="S144"/>
    </sheetView>
  </sheetViews>
  <sheetFormatPr baseColWidth="10" defaultRowHeight="15.75" outlineLevelCol="1" x14ac:dyDescent="0.25"/>
  <cols>
    <col min="1" max="1" width="13.140625" style="90" bestFit="1" customWidth="1"/>
    <col min="2" max="2" width="44.28515625" style="121" customWidth="1"/>
    <col min="3" max="3" width="20.42578125" style="89" bestFit="1" customWidth="1"/>
    <col min="4" max="4" width="15.85546875" style="89" bestFit="1" customWidth="1"/>
    <col min="5" max="5" width="17.5703125" style="89" hidden="1" customWidth="1"/>
    <col min="6" max="6" width="18.42578125" style="137" hidden="1" customWidth="1"/>
    <col min="7" max="7" width="17.7109375" style="111" hidden="1" customWidth="1"/>
    <col min="8" max="10" width="20.5703125" style="89" hidden="1" customWidth="1"/>
    <col min="11" max="11" width="27.28515625" style="90" hidden="1" customWidth="1"/>
    <col min="12" max="12" width="59.28515625" style="109" hidden="1" customWidth="1"/>
    <col min="13" max="13" width="49.5703125" style="124" hidden="1" customWidth="1"/>
    <col min="14" max="14" width="50.85546875" style="97" hidden="1" customWidth="1"/>
    <col min="15" max="15" width="13.28515625" style="97" hidden="1" customWidth="1"/>
    <col min="16" max="16" width="12.28515625" style="97" hidden="1" customWidth="1"/>
    <col min="17" max="18" width="17.7109375" style="89" hidden="1" customWidth="1"/>
    <col min="19" max="19" width="16.140625" style="89" customWidth="1"/>
    <col min="20" max="20" width="18.7109375" style="89" bestFit="1" customWidth="1"/>
    <col min="21" max="21" width="16.85546875" style="89" bestFit="1" customWidth="1"/>
    <col min="22" max="22" width="16.140625" style="89" customWidth="1"/>
    <col min="23" max="24" width="20.85546875" style="89" bestFit="1" customWidth="1"/>
    <col min="25" max="25" width="19.28515625" style="89" customWidth="1" outlineLevel="1"/>
    <col min="26" max="26" width="24" style="130" customWidth="1" outlineLevel="1"/>
    <col min="27" max="27" width="26.42578125" style="130" customWidth="1" outlineLevel="1"/>
    <col min="28" max="28" width="28.85546875" style="148" customWidth="1" outlineLevel="1"/>
    <col min="29" max="29" width="22.85546875" style="130" customWidth="1"/>
    <col min="30" max="30" width="17.140625" style="184" customWidth="1"/>
    <col min="31" max="31" width="13.42578125" style="130" customWidth="1"/>
    <col min="32" max="32" width="21.7109375" style="89" customWidth="1"/>
    <col min="33" max="33" width="11.42578125" style="90"/>
    <col min="34" max="34" width="24.7109375" style="90" customWidth="1"/>
    <col min="35" max="16384" width="11.42578125" style="90"/>
  </cols>
  <sheetData>
    <row r="1" spans="1:34" x14ac:dyDescent="0.25">
      <c r="A1" s="65"/>
      <c r="B1" s="101"/>
      <c r="C1" s="217"/>
      <c r="D1" s="214" t="s">
        <v>138</v>
      </c>
      <c r="E1" s="85"/>
      <c r="F1" s="133"/>
      <c r="G1" s="105"/>
      <c r="H1" s="85"/>
      <c r="I1" s="85"/>
      <c r="J1" s="85"/>
      <c r="K1" s="66"/>
      <c r="L1" s="105"/>
      <c r="M1" s="102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7"/>
      <c r="Z1" s="129"/>
      <c r="AA1" s="129"/>
      <c r="AB1" s="144"/>
      <c r="AC1" s="129"/>
      <c r="AD1" s="178"/>
      <c r="AE1" s="129"/>
    </row>
    <row r="2" spans="1:34" ht="16.5" thickBot="1" x14ac:dyDescent="0.3">
      <c r="A2" s="224"/>
      <c r="B2" s="224"/>
      <c r="C2" s="218"/>
      <c r="D2" s="215" t="s">
        <v>103</v>
      </c>
      <c r="E2" s="85"/>
      <c r="F2" s="133"/>
      <c r="G2" s="105"/>
      <c r="H2" s="85"/>
      <c r="I2" s="85"/>
      <c r="J2" s="85"/>
      <c r="K2" s="67"/>
      <c r="L2" s="106"/>
      <c r="M2" s="122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7"/>
      <c r="Z2" s="129"/>
      <c r="AA2" s="129"/>
      <c r="AB2" s="144"/>
      <c r="AC2" s="129"/>
      <c r="AD2" s="178"/>
      <c r="AE2" s="129"/>
    </row>
    <row r="3" spans="1:34" ht="16.5" thickBot="1" x14ac:dyDescent="0.3">
      <c r="A3" s="225"/>
      <c r="B3" s="225"/>
      <c r="C3" s="219"/>
      <c r="D3" s="215" t="s">
        <v>104</v>
      </c>
      <c r="E3" s="85"/>
      <c r="F3" s="133"/>
      <c r="G3" s="105"/>
      <c r="H3" s="85"/>
      <c r="I3" s="85"/>
      <c r="J3" s="85"/>
      <c r="K3" s="66"/>
      <c r="L3" s="105"/>
      <c r="M3" s="102"/>
      <c r="N3" s="85"/>
      <c r="O3" s="85"/>
      <c r="P3" s="85"/>
      <c r="Q3" s="85"/>
      <c r="R3" s="85"/>
      <c r="S3" s="163" t="s">
        <v>102</v>
      </c>
      <c r="T3" s="149">
        <f t="shared" ref="T3:Y3" si="0">SUBTOTAL(9,T6:T123)</f>
        <v>0</v>
      </c>
      <c r="U3" s="149">
        <f t="shared" si="0"/>
        <v>0</v>
      </c>
      <c r="V3" s="149">
        <f t="shared" si="0"/>
        <v>0</v>
      </c>
      <c r="W3" s="149">
        <f t="shared" si="0"/>
        <v>0</v>
      </c>
      <c r="X3" s="149"/>
      <c r="Y3" s="149">
        <f t="shared" si="0"/>
        <v>0</v>
      </c>
      <c r="Z3" s="150"/>
      <c r="AA3" s="150"/>
      <c r="AB3" s="150"/>
      <c r="AC3" s="149">
        <f>SUBTOTAL(9,AC6:AC123)</f>
        <v>127074</v>
      </c>
      <c r="AD3" s="179">
        <f>SUBTOTAL(9,AD6:AD123)</f>
        <v>0</v>
      </c>
      <c r="AE3" s="151">
        <f>SUBTOTAL(9,AE6:AE123)</f>
        <v>0</v>
      </c>
    </row>
    <row r="4" spans="1:34" ht="16.5" thickBot="1" x14ac:dyDescent="0.3">
      <c r="A4" s="65"/>
      <c r="B4" s="101"/>
      <c r="C4" s="220"/>
      <c r="D4" s="216" t="s">
        <v>143</v>
      </c>
      <c r="E4" s="85"/>
      <c r="F4" s="133"/>
      <c r="G4" s="105"/>
      <c r="H4" s="85"/>
      <c r="I4" s="85"/>
      <c r="J4" s="85"/>
      <c r="K4" s="66"/>
      <c r="L4" s="105"/>
      <c r="M4" s="102"/>
      <c r="N4" s="66"/>
      <c r="O4" s="66"/>
      <c r="P4" s="66"/>
      <c r="Q4" s="85"/>
      <c r="R4" s="85"/>
      <c r="S4" s="85"/>
      <c r="T4" s="85"/>
      <c r="U4" s="85"/>
      <c r="V4" s="85"/>
      <c r="W4" s="85"/>
      <c r="X4" s="85"/>
      <c r="Y4" s="87"/>
      <c r="Z4" s="129"/>
      <c r="AA4" s="129"/>
      <c r="AB4" s="185">
        <f>AB6*Y6-Z6-AA6</f>
        <v>0</v>
      </c>
      <c r="AC4" s="129"/>
      <c r="AD4" s="178"/>
      <c r="AE4" s="129"/>
    </row>
    <row r="5" spans="1:34" s="119" customFormat="1" ht="65.25" customHeight="1" x14ac:dyDescent="0.25">
      <c r="A5" s="112" t="s">
        <v>93</v>
      </c>
      <c r="B5" s="113" t="s">
        <v>111</v>
      </c>
      <c r="C5" s="112" t="s">
        <v>112</v>
      </c>
      <c r="D5" s="114" t="s">
        <v>113</v>
      </c>
      <c r="E5" s="114" t="s">
        <v>114</v>
      </c>
      <c r="F5" s="115" t="s">
        <v>115</v>
      </c>
      <c r="G5" s="115" t="s">
        <v>116</v>
      </c>
      <c r="H5" s="114" t="s">
        <v>117</v>
      </c>
      <c r="I5" s="114" t="s">
        <v>118</v>
      </c>
      <c r="J5" s="114" t="s">
        <v>119</v>
      </c>
      <c r="K5" s="116" t="s">
        <v>120</v>
      </c>
      <c r="L5" s="115" t="s">
        <v>121</v>
      </c>
      <c r="M5" s="116" t="s">
        <v>122</v>
      </c>
      <c r="N5" s="116" t="s">
        <v>123</v>
      </c>
      <c r="O5" s="116" t="s">
        <v>124</v>
      </c>
      <c r="P5" s="116" t="s">
        <v>125</v>
      </c>
      <c r="Q5" s="114" t="s">
        <v>126</v>
      </c>
      <c r="R5" s="114" t="s">
        <v>127</v>
      </c>
      <c r="S5" s="114" t="s">
        <v>128</v>
      </c>
      <c r="T5" s="114" t="s">
        <v>129</v>
      </c>
      <c r="U5" s="114" t="s">
        <v>130</v>
      </c>
      <c r="V5" s="114" t="s">
        <v>131</v>
      </c>
      <c r="W5" s="114" t="s">
        <v>132</v>
      </c>
      <c r="X5" s="114" t="s">
        <v>133</v>
      </c>
      <c r="Y5" s="117" t="s">
        <v>134</v>
      </c>
      <c r="Z5" s="117" t="s">
        <v>135</v>
      </c>
      <c r="AA5" s="117" t="s">
        <v>136</v>
      </c>
      <c r="AB5" s="145" t="s">
        <v>137</v>
      </c>
      <c r="AC5" s="117" t="s">
        <v>105</v>
      </c>
      <c r="AD5" s="180" t="s">
        <v>106</v>
      </c>
      <c r="AE5" s="117" t="s">
        <v>107</v>
      </c>
      <c r="AF5" s="118" t="s">
        <v>108</v>
      </c>
      <c r="AG5" s="192" t="s">
        <v>109</v>
      </c>
      <c r="AH5" s="192" t="s">
        <v>110</v>
      </c>
    </row>
    <row r="6" spans="1:34" ht="75" customHeight="1" x14ac:dyDescent="0.25">
      <c r="A6" s="154"/>
      <c r="B6" s="76"/>
      <c r="C6" s="81"/>
      <c r="D6" s="81"/>
      <c r="E6" s="81"/>
      <c r="F6" s="69"/>
      <c r="G6" s="69"/>
      <c r="H6" s="82"/>
      <c r="I6" s="82"/>
      <c r="J6" s="82"/>
      <c r="K6" s="68"/>
      <c r="L6" s="69"/>
      <c r="M6" s="70"/>
      <c r="N6" s="70"/>
      <c r="O6" s="70"/>
      <c r="P6" s="70"/>
      <c r="Q6" s="82"/>
      <c r="R6" s="82"/>
      <c r="S6" s="82"/>
      <c r="T6" s="159"/>
      <c r="U6" s="159"/>
      <c r="V6" s="159"/>
      <c r="W6" s="159"/>
      <c r="X6" s="73"/>
      <c r="Y6" s="73"/>
      <c r="Z6" s="73"/>
      <c r="AA6" s="73"/>
      <c r="AB6" s="143"/>
      <c r="AC6" s="73">
        <v>100</v>
      </c>
      <c r="AD6" s="181"/>
      <c r="AE6" s="73"/>
      <c r="AF6" s="91"/>
      <c r="AG6" s="191"/>
      <c r="AH6" s="191"/>
    </row>
    <row r="7" spans="1:34" x14ac:dyDescent="0.25">
      <c r="A7" s="152"/>
      <c r="B7" s="76"/>
      <c r="C7" s="81"/>
      <c r="D7" s="81"/>
      <c r="E7" s="81"/>
      <c r="F7" s="69"/>
      <c r="G7" s="69"/>
      <c r="H7" s="82"/>
      <c r="I7" s="82"/>
      <c r="J7" s="82"/>
      <c r="K7" s="68"/>
      <c r="L7" s="69"/>
      <c r="M7" s="69"/>
      <c r="N7" s="70"/>
      <c r="O7" s="70"/>
      <c r="P7" s="70"/>
      <c r="Q7" s="82"/>
      <c r="R7" s="82"/>
      <c r="S7" s="82"/>
      <c r="T7" s="159"/>
      <c r="U7" s="159"/>
      <c r="V7" s="159"/>
      <c r="W7" s="159"/>
      <c r="X7" s="73"/>
      <c r="Y7" s="73"/>
      <c r="Z7" s="73"/>
      <c r="AA7" s="73"/>
      <c r="AB7" s="143"/>
      <c r="AC7" s="73">
        <v>200</v>
      </c>
      <c r="AD7" s="181"/>
      <c r="AE7" s="73"/>
      <c r="AF7" s="92"/>
      <c r="AG7" s="191"/>
      <c r="AH7" s="191"/>
    </row>
    <row r="8" spans="1:34" ht="45" customHeight="1" x14ac:dyDescent="0.25">
      <c r="A8" s="154"/>
      <c r="B8" s="72"/>
      <c r="C8" s="81"/>
      <c r="D8" s="81"/>
      <c r="E8" s="81"/>
      <c r="F8" s="69"/>
      <c r="G8" s="69"/>
      <c r="H8" s="82"/>
      <c r="I8" s="82"/>
      <c r="J8" s="82"/>
      <c r="K8" s="69"/>
      <c r="L8" s="69"/>
      <c r="M8" s="70"/>
      <c r="N8" s="70"/>
      <c r="O8" s="70"/>
      <c r="P8" s="70"/>
      <c r="Q8" s="82"/>
      <c r="R8" s="82"/>
      <c r="S8" s="82"/>
      <c r="T8" s="159"/>
      <c r="U8" s="159"/>
      <c r="V8" s="159"/>
      <c r="W8" s="159"/>
      <c r="X8" s="73"/>
      <c r="Y8" s="73"/>
      <c r="Z8" s="73"/>
      <c r="AA8" s="73"/>
      <c r="AB8" s="143"/>
      <c r="AC8" s="73">
        <v>300</v>
      </c>
      <c r="AD8" s="181"/>
      <c r="AE8" s="73"/>
      <c r="AF8" s="91"/>
      <c r="AG8" s="191"/>
      <c r="AH8" s="191"/>
    </row>
    <row r="9" spans="1:34" ht="80.25" customHeight="1" x14ac:dyDescent="0.25">
      <c r="A9" s="152"/>
      <c r="B9" s="72"/>
      <c r="C9" s="81"/>
      <c r="D9" s="81"/>
      <c r="E9" s="81"/>
      <c r="F9" s="69"/>
      <c r="G9" s="69"/>
      <c r="H9" s="82"/>
      <c r="I9" s="82"/>
      <c r="J9" s="82"/>
      <c r="K9" s="68"/>
      <c r="L9" s="69"/>
      <c r="M9" s="69"/>
      <c r="N9" s="70"/>
      <c r="O9" s="70"/>
      <c r="P9" s="70"/>
      <c r="Q9" s="82"/>
      <c r="R9" s="82"/>
      <c r="S9" s="82"/>
      <c r="T9" s="159"/>
      <c r="U9" s="159"/>
      <c r="V9" s="159"/>
      <c r="W9" s="159"/>
      <c r="X9" s="73"/>
      <c r="Y9" s="73"/>
      <c r="Z9" s="73"/>
      <c r="AA9" s="73"/>
      <c r="AB9" s="143"/>
      <c r="AC9" s="73">
        <v>100</v>
      </c>
      <c r="AD9" s="181"/>
      <c r="AE9" s="73"/>
      <c r="AF9" s="92"/>
      <c r="AG9" s="191"/>
      <c r="AH9" s="191"/>
    </row>
    <row r="10" spans="1:34" ht="127.5" customHeight="1" x14ac:dyDescent="0.25">
      <c r="A10" s="152"/>
      <c r="B10" s="72"/>
      <c r="C10" s="81"/>
      <c r="D10" s="81"/>
      <c r="E10" s="81"/>
      <c r="F10" s="69"/>
      <c r="G10" s="69"/>
      <c r="H10" s="82"/>
      <c r="I10" s="82"/>
      <c r="J10" s="82"/>
      <c r="K10" s="69"/>
      <c r="L10" s="69"/>
      <c r="M10" s="70"/>
      <c r="N10" s="70"/>
      <c r="O10" s="70"/>
      <c r="P10" s="164"/>
      <c r="Q10" s="82"/>
      <c r="R10" s="82"/>
      <c r="S10" s="82"/>
      <c r="T10" s="159"/>
      <c r="U10" s="159"/>
      <c r="V10" s="159"/>
      <c r="W10" s="160"/>
      <c r="X10" s="73"/>
      <c r="Y10" s="71"/>
      <c r="Z10" s="73"/>
      <c r="AA10" s="73"/>
      <c r="AB10" s="143"/>
      <c r="AC10" s="73">
        <v>1200</v>
      </c>
      <c r="AD10" s="181"/>
      <c r="AE10" s="73"/>
      <c r="AF10" s="92"/>
      <c r="AG10" s="191"/>
      <c r="AH10" s="191"/>
    </row>
    <row r="11" spans="1:34" x14ac:dyDescent="0.25">
      <c r="A11" s="155"/>
      <c r="B11" s="72"/>
      <c r="C11" s="81"/>
      <c r="D11" s="81"/>
      <c r="E11" s="81"/>
      <c r="F11" s="69"/>
      <c r="G11" s="69"/>
      <c r="H11" s="82"/>
      <c r="I11" s="82"/>
      <c r="J11" s="82"/>
      <c r="K11" s="69"/>
      <c r="L11" s="69"/>
      <c r="M11" s="70"/>
      <c r="N11" s="70"/>
      <c r="O11" s="70"/>
      <c r="P11" s="70"/>
      <c r="Q11" s="82"/>
      <c r="R11" s="82"/>
      <c r="S11" s="82"/>
      <c r="T11" s="159"/>
      <c r="U11" s="159"/>
      <c r="V11" s="159"/>
      <c r="W11" s="160"/>
      <c r="X11" s="73"/>
      <c r="Y11" s="71"/>
      <c r="Z11" s="73"/>
      <c r="AA11" s="73"/>
      <c r="AB11" s="143"/>
      <c r="AC11" s="73">
        <v>260</v>
      </c>
      <c r="AD11" s="181"/>
      <c r="AE11" s="73"/>
      <c r="AF11" s="91"/>
      <c r="AG11" s="191"/>
      <c r="AH11" s="191"/>
    </row>
    <row r="12" spans="1:34" x14ac:dyDescent="0.25">
      <c r="A12" s="155"/>
      <c r="B12" s="72"/>
      <c r="C12" s="81"/>
      <c r="D12" s="81"/>
      <c r="E12" s="81"/>
      <c r="F12" s="69"/>
      <c r="G12" s="69"/>
      <c r="H12" s="82"/>
      <c r="I12" s="82"/>
      <c r="J12" s="82"/>
      <c r="K12" s="69"/>
      <c r="L12" s="69"/>
      <c r="M12" s="70"/>
      <c r="N12" s="70"/>
      <c r="O12" s="70"/>
      <c r="P12" s="70"/>
      <c r="Q12" s="82"/>
      <c r="R12" s="82"/>
      <c r="S12" s="82"/>
      <c r="T12" s="159"/>
      <c r="U12" s="159"/>
      <c r="V12" s="159"/>
      <c r="W12" s="160"/>
      <c r="X12" s="73"/>
      <c r="Y12" s="71"/>
      <c r="Z12" s="73"/>
      <c r="AA12" s="73"/>
      <c r="AB12" s="143"/>
      <c r="AC12" s="73">
        <v>154</v>
      </c>
      <c r="AD12" s="181"/>
      <c r="AE12" s="73"/>
      <c r="AF12" s="91"/>
      <c r="AG12" s="191"/>
      <c r="AH12" s="191"/>
    </row>
    <row r="13" spans="1:34" ht="36.75" customHeight="1" x14ac:dyDescent="0.25">
      <c r="A13" s="152"/>
      <c r="B13" s="72"/>
      <c r="C13" s="81"/>
      <c r="D13" s="81"/>
      <c r="E13" s="81"/>
      <c r="F13" s="69"/>
      <c r="G13" s="69"/>
      <c r="H13" s="82"/>
      <c r="I13" s="82"/>
      <c r="J13" s="82"/>
      <c r="K13" s="69"/>
      <c r="L13" s="69"/>
      <c r="M13" s="70"/>
      <c r="N13" s="70"/>
      <c r="O13" s="70"/>
      <c r="P13" s="70"/>
      <c r="Q13" s="82"/>
      <c r="R13" s="82"/>
      <c r="S13" s="82"/>
      <c r="T13" s="159"/>
      <c r="U13" s="159"/>
      <c r="V13" s="159"/>
      <c r="W13" s="160"/>
      <c r="X13" s="73"/>
      <c r="Y13" s="71"/>
      <c r="Z13" s="73"/>
      <c r="AA13" s="73"/>
      <c r="AB13" s="143"/>
      <c r="AC13" s="73">
        <v>4125</v>
      </c>
      <c r="AD13" s="181"/>
      <c r="AE13" s="73"/>
      <c r="AF13" s="92"/>
      <c r="AG13" s="191"/>
      <c r="AH13" s="191"/>
    </row>
    <row r="14" spans="1:34" ht="75" customHeight="1" x14ac:dyDescent="0.25">
      <c r="A14" s="175"/>
      <c r="B14" s="72"/>
      <c r="C14" s="81"/>
      <c r="D14" s="81"/>
      <c r="E14" s="81"/>
      <c r="F14" s="69"/>
      <c r="G14" s="69"/>
      <c r="H14" s="82"/>
      <c r="I14" s="82"/>
      <c r="J14" s="82"/>
      <c r="K14" s="69"/>
      <c r="L14" s="69"/>
      <c r="M14" s="70"/>
      <c r="N14" s="70"/>
      <c r="O14" s="70"/>
      <c r="P14" s="98"/>
      <c r="Q14" s="82"/>
      <c r="R14" s="82"/>
      <c r="S14" s="82"/>
      <c r="T14" s="159"/>
      <c r="U14" s="159"/>
      <c r="V14" s="159"/>
      <c r="W14" s="160"/>
      <c r="X14" s="73"/>
      <c r="Y14" s="71"/>
      <c r="Z14" s="73"/>
      <c r="AA14" s="73"/>
      <c r="AB14" s="147"/>
      <c r="AC14" s="73">
        <v>425</v>
      </c>
      <c r="AD14" s="181"/>
      <c r="AE14" s="73"/>
      <c r="AF14" s="91"/>
      <c r="AG14" s="191"/>
      <c r="AH14" s="191"/>
    </row>
    <row r="15" spans="1:34" ht="117" customHeight="1" x14ac:dyDescent="0.25">
      <c r="A15" s="154"/>
      <c r="B15" s="72"/>
      <c r="C15" s="81"/>
      <c r="D15" s="81"/>
      <c r="E15" s="81"/>
      <c r="F15" s="69"/>
      <c r="G15" s="69"/>
      <c r="H15" s="82"/>
      <c r="I15" s="82"/>
      <c r="J15" s="82"/>
      <c r="K15" s="69"/>
      <c r="L15" s="69"/>
      <c r="M15" s="70"/>
      <c r="N15" s="70"/>
      <c r="O15" s="70"/>
      <c r="P15" s="70"/>
      <c r="Q15" s="82"/>
      <c r="R15" s="82"/>
      <c r="S15" s="82"/>
      <c r="T15" s="159"/>
      <c r="U15" s="159"/>
      <c r="V15" s="159"/>
      <c r="W15" s="160"/>
      <c r="X15" s="73"/>
      <c r="Y15" s="71"/>
      <c r="Z15" s="73"/>
      <c r="AA15" s="73"/>
      <c r="AB15" s="143"/>
      <c r="AC15" s="73">
        <v>104</v>
      </c>
      <c r="AD15" s="181"/>
      <c r="AE15" s="73"/>
      <c r="AF15" s="92"/>
      <c r="AG15" s="191"/>
      <c r="AH15" s="191"/>
    </row>
    <row r="16" spans="1:34" ht="117" customHeight="1" x14ac:dyDescent="0.25">
      <c r="A16" s="152"/>
      <c r="B16" s="72"/>
      <c r="C16" s="81"/>
      <c r="D16" s="81"/>
      <c r="E16" s="81"/>
      <c r="F16" s="69"/>
      <c r="G16" s="69"/>
      <c r="H16" s="82"/>
      <c r="I16" s="82"/>
      <c r="J16" s="82"/>
      <c r="K16" s="69"/>
      <c r="L16" s="69"/>
      <c r="M16" s="70"/>
      <c r="N16" s="70"/>
      <c r="O16" s="70"/>
      <c r="P16" s="70"/>
      <c r="Q16" s="82"/>
      <c r="R16" s="82"/>
      <c r="S16" s="82"/>
      <c r="T16" s="159"/>
      <c r="U16" s="159"/>
      <c r="V16" s="159"/>
      <c r="W16" s="160"/>
      <c r="X16" s="73"/>
      <c r="Y16" s="71"/>
      <c r="Z16" s="73"/>
      <c r="AA16" s="73"/>
      <c r="AB16" s="143"/>
      <c r="AC16" s="73">
        <v>234</v>
      </c>
      <c r="AD16" s="181"/>
      <c r="AE16" s="73"/>
      <c r="AF16" s="92"/>
      <c r="AG16" s="191"/>
      <c r="AH16" s="191"/>
    </row>
    <row r="17" spans="1:34" ht="79.5" customHeight="1" x14ac:dyDescent="0.25">
      <c r="A17" s="155"/>
      <c r="B17" s="72"/>
      <c r="C17" s="82"/>
      <c r="D17" s="81"/>
      <c r="E17" s="82"/>
      <c r="F17" s="69"/>
      <c r="G17" s="69"/>
      <c r="H17" s="82"/>
      <c r="I17" s="82"/>
      <c r="J17" s="82"/>
      <c r="K17" s="69"/>
      <c r="L17" s="69"/>
      <c r="M17" s="70"/>
      <c r="N17" s="70"/>
      <c r="O17" s="70"/>
      <c r="P17" s="70"/>
      <c r="Q17" s="82"/>
      <c r="R17" s="82"/>
      <c r="S17" s="81"/>
      <c r="T17" s="160"/>
      <c r="U17" s="160"/>
      <c r="V17" s="160"/>
      <c r="W17" s="160"/>
      <c r="X17" s="71"/>
      <c r="Y17" s="71"/>
      <c r="Z17" s="73"/>
      <c r="AA17" s="73"/>
      <c r="AB17" s="143"/>
      <c r="AC17" s="73">
        <v>2</v>
      </c>
      <c r="AD17" s="181"/>
      <c r="AE17" s="73"/>
      <c r="AF17" s="91"/>
      <c r="AG17" s="191"/>
      <c r="AH17" s="191"/>
    </row>
    <row r="18" spans="1:34" x14ac:dyDescent="0.25">
      <c r="A18" s="155"/>
      <c r="B18" s="72"/>
      <c r="C18" s="82"/>
      <c r="D18" s="81"/>
      <c r="E18" s="82"/>
      <c r="F18" s="69"/>
      <c r="G18" s="69"/>
      <c r="H18" s="82"/>
      <c r="I18" s="82"/>
      <c r="J18" s="82"/>
      <c r="K18" s="69"/>
      <c r="L18" s="69"/>
      <c r="M18" s="70"/>
      <c r="N18" s="70"/>
      <c r="O18" s="70"/>
      <c r="P18" s="70"/>
      <c r="Q18" s="82"/>
      <c r="R18" s="82"/>
      <c r="S18" s="81"/>
      <c r="T18" s="160"/>
      <c r="U18" s="160"/>
      <c r="V18" s="160"/>
      <c r="W18" s="159"/>
      <c r="X18" s="73"/>
      <c r="Y18" s="73"/>
      <c r="Z18" s="73"/>
      <c r="AA18" s="73"/>
      <c r="AB18" s="143"/>
      <c r="AC18" s="73">
        <v>42</v>
      </c>
      <c r="AD18" s="181"/>
      <c r="AE18" s="73"/>
      <c r="AF18" s="92"/>
      <c r="AG18" s="191"/>
      <c r="AH18" s="191"/>
    </row>
    <row r="19" spans="1:34" ht="53.25" customHeight="1" x14ac:dyDescent="0.25">
      <c r="A19" s="152"/>
      <c r="B19" s="72"/>
      <c r="C19" s="82"/>
      <c r="D19" s="82"/>
      <c r="E19" s="81"/>
      <c r="F19" s="69"/>
      <c r="G19" s="69"/>
      <c r="H19" s="82"/>
      <c r="I19" s="82"/>
      <c r="J19" s="82"/>
      <c r="K19" s="69"/>
      <c r="L19" s="69"/>
      <c r="M19" s="70"/>
      <c r="N19" s="70"/>
      <c r="O19" s="70"/>
      <c r="P19" s="70"/>
      <c r="Q19" s="81"/>
      <c r="R19" s="81"/>
      <c r="S19" s="81"/>
      <c r="T19" s="160"/>
      <c r="U19" s="160"/>
      <c r="V19" s="160"/>
      <c r="W19" s="160"/>
      <c r="X19" s="71"/>
      <c r="Y19" s="71"/>
      <c r="Z19" s="73"/>
      <c r="AA19" s="73"/>
      <c r="AB19" s="143"/>
      <c r="AC19" s="73">
        <v>54</v>
      </c>
      <c r="AD19" s="181"/>
      <c r="AE19" s="73"/>
      <c r="AF19" s="92"/>
      <c r="AG19" s="191"/>
      <c r="AH19" s="191"/>
    </row>
    <row r="20" spans="1:34" ht="36.75" customHeight="1" x14ac:dyDescent="0.25">
      <c r="A20" s="154"/>
      <c r="B20" s="72"/>
      <c r="C20" s="82"/>
      <c r="D20" s="82"/>
      <c r="E20" s="81"/>
      <c r="F20" s="69"/>
      <c r="G20" s="110"/>
      <c r="H20" s="82"/>
      <c r="I20" s="82"/>
      <c r="J20" s="82"/>
      <c r="K20" s="69"/>
      <c r="L20" s="69"/>
      <c r="M20" s="70"/>
      <c r="N20" s="68"/>
      <c r="O20" s="68"/>
      <c r="P20" s="68"/>
      <c r="Q20" s="81"/>
      <c r="R20" s="81"/>
      <c r="S20" s="82"/>
      <c r="T20" s="160"/>
      <c r="U20" s="160"/>
      <c r="V20" s="160"/>
      <c r="W20" s="160"/>
      <c r="X20" s="71"/>
      <c r="Y20" s="71"/>
      <c r="Z20" s="73"/>
      <c r="AA20" s="73"/>
      <c r="AB20" s="143"/>
      <c r="AC20" s="73">
        <v>2</v>
      </c>
      <c r="AD20" s="181"/>
      <c r="AE20" s="73"/>
      <c r="AF20" s="91"/>
      <c r="AG20" s="191"/>
      <c r="AH20" s="191"/>
    </row>
    <row r="21" spans="1:34" ht="180" customHeight="1" x14ac:dyDescent="0.25">
      <c r="A21" s="152"/>
      <c r="B21" s="72"/>
      <c r="C21" s="82"/>
      <c r="D21" s="82"/>
      <c r="E21" s="82"/>
      <c r="F21" s="69"/>
      <c r="G21" s="69"/>
      <c r="H21" s="82"/>
      <c r="I21" s="82"/>
      <c r="J21" s="82"/>
      <c r="K21" s="69"/>
      <c r="L21" s="69"/>
      <c r="M21" s="70"/>
      <c r="N21" s="177"/>
      <c r="O21" s="177"/>
      <c r="P21" s="70"/>
      <c r="Q21" s="82"/>
      <c r="R21" s="82"/>
      <c r="S21" s="82"/>
      <c r="T21" s="159"/>
      <c r="U21" s="159"/>
      <c r="V21" s="159"/>
      <c r="W21" s="160"/>
      <c r="X21" s="71"/>
      <c r="Y21" s="71"/>
      <c r="Z21" s="73"/>
      <c r="AA21" s="73"/>
      <c r="AB21" s="143"/>
      <c r="AC21" s="73">
        <v>452</v>
      </c>
      <c r="AD21" s="181"/>
      <c r="AE21" s="73"/>
      <c r="AF21" s="92"/>
      <c r="AG21" s="191"/>
      <c r="AH21" s="191"/>
    </row>
    <row r="22" spans="1:34" ht="40.5" customHeight="1" x14ac:dyDescent="0.25">
      <c r="A22" s="175"/>
      <c r="B22" s="72"/>
      <c r="C22" s="81"/>
      <c r="D22" s="81"/>
      <c r="E22" s="81"/>
      <c r="F22" s="69"/>
      <c r="G22" s="69"/>
      <c r="H22" s="82"/>
      <c r="I22" s="82"/>
      <c r="J22" s="82"/>
      <c r="K22" s="69"/>
      <c r="L22" s="69"/>
      <c r="M22" s="70"/>
      <c r="N22" s="70"/>
      <c r="O22" s="70"/>
      <c r="P22" s="98"/>
      <c r="Q22" s="82"/>
      <c r="R22" s="82"/>
      <c r="S22" s="82"/>
      <c r="T22" s="159"/>
      <c r="U22" s="159"/>
      <c r="V22" s="159"/>
      <c r="W22" s="160"/>
      <c r="X22" s="73"/>
      <c r="Y22" s="71"/>
      <c r="Z22" s="73"/>
      <c r="AA22" s="73"/>
      <c r="AB22" s="147"/>
      <c r="AC22" s="73">
        <v>4</v>
      </c>
      <c r="AD22" s="181"/>
      <c r="AE22" s="73"/>
      <c r="AF22" s="91"/>
      <c r="AG22" s="191"/>
      <c r="AH22" s="191"/>
    </row>
    <row r="23" spans="1:34" ht="36.75" customHeight="1" x14ac:dyDescent="0.25">
      <c r="A23" s="154"/>
      <c r="B23" s="75"/>
      <c r="C23" s="78"/>
      <c r="D23" s="78"/>
      <c r="E23" s="78"/>
      <c r="F23" s="134"/>
      <c r="G23" s="94"/>
      <c r="H23" s="79"/>
      <c r="I23" s="82"/>
      <c r="J23" s="79"/>
      <c r="K23" s="79"/>
      <c r="L23" s="86"/>
      <c r="M23" s="123"/>
      <c r="N23" s="95"/>
      <c r="O23" s="95"/>
      <c r="P23" s="95"/>
      <c r="Q23" s="88"/>
      <c r="R23" s="88"/>
      <c r="S23" s="82"/>
      <c r="T23" s="161"/>
      <c r="U23" s="161"/>
      <c r="V23" s="161"/>
      <c r="W23" s="161"/>
      <c r="X23" s="88"/>
      <c r="Y23" s="79"/>
      <c r="Z23" s="125"/>
      <c r="AA23" s="125"/>
      <c r="AB23" s="146"/>
      <c r="AC23" s="73">
        <v>2</v>
      </c>
      <c r="AD23" s="182"/>
      <c r="AE23" s="125"/>
      <c r="AF23" s="91"/>
      <c r="AG23" s="191"/>
      <c r="AH23" s="191"/>
    </row>
    <row r="24" spans="1:34" ht="36.75" customHeight="1" x14ac:dyDescent="0.25">
      <c r="A24" s="175"/>
      <c r="B24" s="80"/>
      <c r="C24" s="78"/>
      <c r="D24" s="78"/>
      <c r="E24" s="78"/>
      <c r="F24" s="134"/>
      <c r="G24" s="94"/>
      <c r="H24" s="82"/>
      <c r="I24" s="82"/>
      <c r="J24" s="79"/>
      <c r="K24" s="79"/>
      <c r="L24" s="94"/>
      <c r="M24" s="94"/>
      <c r="N24" s="96"/>
      <c r="O24" s="96"/>
      <c r="P24" s="98"/>
      <c r="Q24" s="125"/>
      <c r="R24" s="125"/>
      <c r="S24" s="91"/>
      <c r="T24" s="161"/>
      <c r="U24" s="161"/>
      <c r="V24" s="161"/>
      <c r="W24" s="161"/>
      <c r="X24" s="88"/>
      <c r="Y24" s="79"/>
      <c r="Z24" s="125"/>
      <c r="AA24" s="125"/>
      <c r="AB24" s="146"/>
      <c r="AC24" s="73">
        <v>45</v>
      </c>
      <c r="AD24" s="182"/>
      <c r="AE24" s="125"/>
      <c r="AF24" s="92"/>
      <c r="AG24" s="191"/>
      <c r="AH24" s="191"/>
    </row>
    <row r="25" spans="1:34" ht="118.5" customHeight="1" x14ac:dyDescent="0.25">
      <c r="A25" s="152"/>
      <c r="B25" s="80"/>
      <c r="C25" s="78"/>
      <c r="D25" s="78"/>
      <c r="E25" s="78"/>
      <c r="F25" s="134"/>
      <c r="G25" s="94"/>
      <c r="H25" s="79"/>
      <c r="I25" s="82"/>
      <c r="J25" s="79"/>
      <c r="K25" s="79"/>
      <c r="L25" s="94"/>
      <c r="M25" s="94"/>
      <c r="N25" s="96"/>
      <c r="O25" s="96"/>
      <c r="P25" s="70"/>
      <c r="Q25" s="88"/>
      <c r="R25" s="88"/>
      <c r="S25" s="88"/>
      <c r="T25" s="161"/>
      <c r="U25" s="161"/>
      <c r="V25" s="161"/>
      <c r="W25" s="161"/>
      <c r="X25" s="88"/>
      <c r="Y25" s="79"/>
      <c r="Z25" s="125"/>
      <c r="AA25" s="125"/>
      <c r="AB25" s="146"/>
      <c r="AC25" s="73">
        <v>254</v>
      </c>
      <c r="AD25" s="182"/>
      <c r="AE25" s="125"/>
      <c r="AF25" s="92"/>
      <c r="AG25" s="191"/>
      <c r="AH25" s="191"/>
    </row>
    <row r="26" spans="1:34" ht="90" customHeight="1" x14ac:dyDescent="0.25">
      <c r="A26" s="152"/>
      <c r="B26" s="80"/>
      <c r="C26" s="78"/>
      <c r="D26" s="78"/>
      <c r="E26" s="78"/>
      <c r="F26" s="134"/>
      <c r="G26" s="94"/>
      <c r="H26" s="79"/>
      <c r="I26" s="82"/>
      <c r="J26" s="79"/>
      <c r="K26" s="79"/>
      <c r="L26" s="94"/>
      <c r="M26" s="123"/>
      <c r="N26" s="96"/>
      <c r="O26" s="96"/>
      <c r="P26" s="95"/>
      <c r="Q26" s="88"/>
      <c r="R26" s="88"/>
      <c r="S26" s="88"/>
      <c r="T26" s="161"/>
      <c r="U26" s="161"/>
      <c r="V26" s="161"/>
      <c r="W26" s="161"/>
      <c r="X26" s="88"/>
      <c r="Y26" s="79"/>
      <c r="Z26" s="125"/>
      <c r="AA26" s="125"/>
      <c r="AB26" s="146"/>
      <c r="AC26" s="73">
        <v>25</v>
      </c>
      <c r="AD26" s="182"/>
      <c r="AE26" s="125"/>
      <c r="AF26" s="92"/>
      <c r="AG26" s="191"/>
      <c r="AH26" s="191"/>
    </row>
    <row r="27" spans="1:34" x14ac:dyDescent="0.25">
      <c r="A27" s="154"/>
      <c r="B27" s="80"/>
      <c r="C27" s="78"/>
      <c r="D27" s="78"/>
      <c r="E27" s="78"/>
      <c r="F27" s="134"/>
      <c r="G27" s="94"/>
      <c r="H27" s="79"/>
      <c r="I27" s="82"/>
      <c r="J27" s="79"/>
      <c r="K27" s="79"/>
      <c r="L27" s="86"/>
      <c r="M27" s="123"/>
      <c r="N27" s="95"/>
      <c r="O27" s="95"/>
      <c r="P27" s="95"/>
      <c r="Q27" s="88"/>
      <c r="R27" s="88"/>
      <c r="S27" s="82"/>
      <c r="T27" s="161"/>
      <c r="U27" s="161"/>
      <c r="V27" s="161"/>
      <c r="W27" s="161"/>
      <c r="X27" s="88"/>
      <c r="Y27" s="79"/>
      <c r="Z27" s="125"/>
      <c r="AA27" s="125"/>
      <c r="AB27" s="146"/>
      <c r="AC27" s="73">
        <v>4</v>
      </c>
      <c r="AD27" s="182"/>
      <c r="AE27" s="125"/>
      <c r="AF27" s="91"/>
      <c r="AG27" s="191"/>
      <c r="AH27" s="191"/>
    </row>
    <row r="28" spans="1:34" ht="36.75" customHeight="1" x14ac:dyDescent="0.25">
      <c r="A28" s="154"/>
      <c r="B28" s="75"/>
      <c r="C28" s="78"/>
      <c r="D28" s="78"/>
      <c r="E28" s="78"/>
      <c r="F28" s="134"/>
      <c r="G28" s="94"/>
      <c r="H28" s="79"/>
      <c r="I28" s="82"/>
      <c r="J28" s="79"/>
      <c r="K28" s="123"/>
      <c r="L28" s="94"/>
      <c r="M28" s="123"/>
      <c r="N28" s="96"/>
      <c r="O28" s="96"/>
      <c r="P28" s="96"/>
      <c r="Q28" s="88"/>
      <c r="R28" s="88"/>
      <c r="S28" s="82"/>
      <c r="T28" s="161"/>
      <c r="U28" s="161"/>
      <c r="V28" s="161"/>
      <c r="W28" s="161"/>
      <c r="X28" s="88"/>
      <c r="Y28" s="79"/>
      <c r="Z28" s="125"/>
      <c r="AA28" s="125"/>
      <c r="AB28" s="146"/>
      <c r="AC28" s="73">
        <v>2</v>
      </c>
      <c r="AD28" s="182"/>
      <c r="AE28" s="125"/>
      <c r="AF28" s="92"/>
      <c r="AG28" s="191"/>
      <c r="AH28" s="191"/>
    </row>
    <row r="29" spans="1:34" ht="47.25" customHeight="1" x14ac:dyDescent="0.25">
      <c r="A29" s="175"/>
      <c r="B29" s="75"/>
      <c r="C29" s="78"/>
      <c r="D29" s="78"/>
      <c r="E29" s="78"/>
      <c r="F29" s="134"/>
      <c r="G29" s="94"/>
      <c r="H29" s="82"/>
      <c r="I29" s="99"/>
      <c r="J29" s="79"/>
      <c r="K29" s="79"/>
      <c r="L29" s="86"/>
      <c r="M29" s="123"/>
      <c r="N29" s="95"/>
      <c r="O29" s="95"/>
      <c r="P29" s="98"/>
      <c r="Q29" s="88"/>
      <c r="R29" s="88"/>
      <c r="S29" s="88"/>
      <c r="T29" s="161"/>
      <c r="U29" s="161"/>
      <c r="V29" s="161"/>
      <c r="W29" s="161"/>
      <c r="X29" s="88"/>
      <c r="Y29" s="79"/>
      <c r="Z29" s="125"/>
      <c r="AA29" s="125"/>
      <c r="AB29" s="147"/>
      <c r="AC29" s="73">
        <v>4</v>
      </c>
      <c r="AD29" s="182"/>
      <c r="AE29" s="125"/>
      <c r="AF29" s="92"/>
      <c r="AG29" s="191"/>
      <c r="AH29" s="191"/>
    </row>
    <row r="30" spans="1:34" ht="36.75" customHeight="1" x14ac:dyDescent="0.25">
      <c r="A30" s="154"/>
      <c r="B30" s="75"/>
      <c r="C30" s="78"/>
      <c r="D30" s="78"/>
      <c r="E30" s="78"/>
      <c r="F30" s="134"/>
      <c r="G30" s="94"/>
      <c r="H30" s="79"/>
      <c r="I30" s="82"/>
      <c r="J30" s="79"/>
      <c r="K30" s="79"/>
      <c r="L30" s="86"/>
      <c r="M30" s="123"/>
      <c r="N30" s="95"/>
      <c r="O30" s="95"/>
      <c r="P30" s="70"/>
      <c r="Q30" s="88"/>
      <c r="R30" s="88"/>
      <c r="S30" s="82"/>
      <c r="T30" s="161"/>
      <c r="U30" s="161"/>
      <c r="V30" s="161"/>
      <c r="W30" s="161"/>
      <c r="X30" s="88"/>
      <c r="Y30" s="79"/>
      <c r="Z30" s="125"/>
      <c r="AA30" s="125"/>
      <c r="AB30" s="146"/>
      <c r="AC30" s="73">
        <v>2</v>
      </c>
      <c r="AD30" s="182"/>
      <c r="AE30" s="125"/>
      <c r="AF30" s="91"/>
      <c r="AG30" s="191"/>
      <c r="AH30" s="191"/>
    </row>
    <row r="31" spans="1:34" ht="79.5" customHeight="1" x14ac:dyDescent="0.25">
      <c r="A31" s="154"/>
      <c r="B31" s="75"/>
      <c r="C31" s="78"/>
      <c r="D31" s="78"/>
      <c r="E31" s="81"/>
      <c r="F31" s="69"/>
      <c r="G31" s="69"/>
      <c r="H31" s="79"/>
      <c r="I31" s="82"/>
      <c r="J31" s="79"/>
      <c r="K31" s="79"/>
      <c r="L31" s="94"/>
      <c r="M31" s="94"/>
      <c r="N31" s="96"/>
      <c r="O31" s="96"/>
      <c r="P31" s="95"/>
      <c r="Q31" s="88"/>
      <c r="R31" s="88"/>
      <c r="S31" s="82"/>
      <c r="T31" s="161"/>
      <c r="U31" s="161"/>
      <c r="V31" s="161"/>
      <c r="W31" s="161"/>
      <c r="X31" s="88"/>
      <c r="Y31" s="79"/>
      <c r="Z31" s="125"/>
      <c r="AA31" s="125"/>
      <c r="AB31" s="146"/>
      <c r="AC31" s="73">
        <v>4</v>
      </c>
      <c r="AD31" s="182"/>
      <c r="AE31" s="125"/>
      <c r="AF31" s="91"/>
      <c r="AG31" s="191"/>
      <c r="AH31" s="191"/>
    </row>
    <row r="32" spans="1:34" x14ac:dyDescent="0.25">
      <c r="A32" s="154"/>
      <c r="B32" s="75"/>
      <c r="C32" s="78"/>
      <c r="D32" s="78"/>
      <c r="E32" s="78"/>
      <c r="F32" s="94"/>
      <c r="G32" s="94"/>
      <c r="H32" s="79"/>
      <c r="I32" s="82"/>
      <c r="J32" s="79"/>
      <c r="K32" s="79"/>
      <c r="L32" s="86"/>
      <c r="M32" s="123"/>
      <c r="N32" s="95"/>
      <c r="O32" s="95"/>
      <c r="P32" s="95"/>
      <c r="Q32" s="88"/>
      <c r="R32" s="88"/>
      <c r="S32" s="82"/>
      <c r="T32" s="161"/>
      <c r="U32" s="161"/>
      <c r="V32" s="161"/>
      <c r="W32" s="161"/>
      <c r="X32" s="88"/>
      <c r="Y32" s="79"/>
      <c r="Z32" s="125"/>
      <c r="AA32" s="125"/>
      <c r="AB32" s="146"/>
      <c r="AC32" s="73">
        <v>2</v>
      </c>
      <c r="AD32" s="182"/>
      <c r="AE32" s="125"/>
      <c r="AF32" s="91"/>
      <c r="AG32" s="191"/>
      <c r="AH32" s="191"/>
    </row>
    <row r="33" spans="1:34" x14ac:dyDescent="0.25">
      <c r="A33" s="152"/>
      <c r="B33" s="75"/>
      <c r="C33" s="78"/>
      <c r="D33" s="78"/>
      <c r="E33" s="81"/>
      <c r="F33" s="69"/>
      <c r="G33" s="69"/>
      <c r="H33" s="79"/>
      <c r="I33" s="82"/>
      <c r="J33" s="79"/>
      <c r="K33" s="79"/>
      <c r="L33" s="86"/>
      <c r="M33" s="94"/>
      <c r="N33" s="96"/>
      <c r="O33" s="96"/>
      <c r="P33" s="70"/>
      <c r="Q33" s="125"/>
      <c r="R33" s="125"/>
      <c r="S33" s="88"/>
      <c r="T33" s="161"/>
      <c r="U33" s="161"/>
      <c r="V33" s="161"/>
      <c r="W33" s="161"/>
      <c r="X33" s="88"/>
      <c r="Y33" s="79"/>
      <c r="Z33" s="125"/>
      <c r="AA33" s="125"/>
      <c r="AB33" s="146"/>
      <c r="AC33" s="73">
        <v>542</v>
      </c>
      <c r="AD33" s="182"/>
      <c r="AE33" s="125"/>
      <c r="AF33" s="91"/>
      <c r="AG33" s="191"/>
      <c r="AH33" s="191"/>
    </row>
    <row r="34" spans="1:34" ht="36.75" customHeight="1" x14ac:dyDescent="0.25">
      <c r="A34" s="154"/>
      <c r="B34" s="75"/>
      <c r="C34" s="78"/>
      <c r="D34" s="78"/>
      <c r="E34" s="81"/>
      <c r="F34" s="69"/>
      <c r="G34" s="69"/>
      <c r="H34" s="79"/>
      <c r="I34" s="82"/>
      <c r="J34" s="79"/>
      <c r="K34" s="79"/>
      <c r="L34" s="86"/>
      <c r="M34" s="94"/>
      <c r="N34" s="96"/>
      <c r="O34" s="96"/>
      <c r="P34" s="70"/>
      <c r="Q34" s="125"/>
      <c r="R34" s="125"/>
      <c r="S34" s="82"/>
      <c r="T34" s="161"/>
      <c r="U34" s="161"/>
      <c r="V34" s="161"/>
      <c r="W34" s="161"/>
      <c r="X34" s="88"/>
      <c r="Y34" s="79"/>
      <c r="Z34" s="125"/>
      <c r="AA34" s="125"/>
      <c r="AB34" s="146"/>
      <c r="AC34" s="73">
        <v>4</v>
      </c>
      <c r="AD34" s="182"/>
      <c r="AE34" s="125"/>
      <c r="AF34" s="92"/>
      <c r="AG34" s="191"/>
      <c r="AH34" s="191"/>
    </row>
    <row r="35" spans="1:34" ht="36.75" customHeight="1" x14ac:dyDescent="0.25">
      <c r="A35" s="152"/>
      <c r="B35" s="75"/>
      <c r="C35" s="82"/>
      <c r="D35" s="82"/>
      <c r="E35" s="82"/>
      <c r="F35" s="69"/>
      <c r="G35" s="94"/>
      <c r="H35" s="81"/>
      <c r="I35" s="99"/>
      <c r="J35" s="81"/>
      <c r="K35" s="81"/>
      <c r="L35" s="77"/>
      <c r="M35" s="96"/>
      <c r="N35" s="95"/>
      <c r="O35" s="95"/>
      <c r="P35" s="70"/>
      <c r="Q35" s="88"/>
      <c r="R35" s="88"/>
      <c r="S35" s="88"/>
      <c r="T35" s="161"/>
      <c r="U35" s="161"/>
      <c r="V35" s="161"/>
      <c r="W35" s="161"/>
      <c r="X35" s="88"/>
      <c r="Y35" s="88"/>
      <c r="Z35" s="125"/>
      <c r="AA35" s="125"/>
      <c r="AB35" s="146"/>
      <c r="AC35" s="73">
        <v>24</v>
      </c>
      <c r="AD35" s="182"/>
      <c r="AE35" s="125"/>
      <c r="AF35" s="92"/>
      <c r="AG35" s="191"/>
      <c r="AH35" s="191"/>
    </row>
    <row r="36" spans="1:34" ht="36.75" customHeight="1" x14ac:dyDescent="0.25">
      <c r="A36" s="155"/>
      <c r="B36" s="75"/>
      <c r="C36" s="83"/>
      <c r="D36" s="83"/>
      <c r="E36" s="83"/>
      <c r="F36" s="132"/>
      <c r="G36" s="94"/>
      <c r="H36" s="81"/>
      <c r="I36" s="82"/>
      <c r="J36" s="81"/>
      <c r="K36" s="81"/>
      <c r="L36" s="77"/>
      <c r="M36" s="96"/>
      <c r="N36" s="95"/>
      <c r="O36" s="95"/>
      <c r="P36" s="95"/>
      <c r="Q36" s="88"/>
      <c r="R36" s="88"/>
      <c r="S36" s="88"/>
      <c r="T36" s="161"/>
      <c r="U36" s="161"/>
      <c r="V36" s="161"/>
      <c r="W36" s="161"/>
      <c r="X36" s="88"/>
      <c r="Y36" s="88"/>
      <c r="Z36" s="125"/>
      <c r="AA36" s="125"/>
      <c r="AB36" s="146"/>
      <c r="AC36" s="73">
        <v>2</v>
      </c>
      <c r="AD36" s="182"/>
      <c r="AE36" s="125"/>
      <c r="AF36" s="91"/>
      <c r="AG36" s="191"/>
      <c r="AH36" s="191"/>
    </row>
    <row r="37" spans="1:34" ht="36.75" customHeight="1" x14ac:dyDescent="0.25">
      <c r="A37" s="155"/>
      <c r="B37" s="72"/>
      <c r="C37" s="82"/>
      <c r="D37" s="82"/>
      <c r="E37" s="82"/>
      <c r="F37" s="69"/>
      <c r="G37" s="94"/>
      <c r="H37" s="81"/>
      <c r="I37" s="82"/>
      <c r="J37" s="81"/>
      <c r="K37" s="81"/>
      <c r="L37" s="69"/>
      <c r="M37" s="96"/>
      <c r="N37" s="95"/>
      <c r="O37" s="95"/>
      <c r="P37" s="95"/>
      <c r="Q37" s="88"/>
      <c r="R37" s="88"/>
      <c r="S37" s="88"/>
      <c r="T37" s="161"/>
      <c r="U37" s="161"/>
      <c r="V37" s="161"/>
      <c r="W37" s="161"/>
      <c r="X37" s="88"/>
      <c r="Y37" s="88"/>
      <c r="Z37" s="125"/>
      <c r="AA37" s="125"/>
      <c r="AB37" s="146"/>
      <c r="AC37" s="73">
        <v>4</v>
      </c>
      <c r="AD37" s="182"/>
      <c r="AE37" s="125"/>
      <c r="AF37" s="91"/>
      <c r="AG37" s="191"/>
      <c r="AH37" s="191"/>
    </row>
    <row r="38" spans="1:34" ht="114" customHeight="1" x14ac:dyDescent="0.25">
      <c r="A38" s="152"/>
      <c r="B38" s="72"/>
      <c r="C38" s="82"/>
      <c r="D38" s="82"/>
      <c r="E38" s="82"/>
      <c r="F38" s="69"/>
      <c r="G38" s="94"/>
      <c r="H38" s="81"/>
      <c r="I38" s="82"/>
      <c r="J38" s="81"/>
      <c r="K38" s="81"/>
      <c r="L38" s="69"/>
      <c r="M38" s="96"/>
      <c r="N38" s="95"/>
      <c r="O38" s="95"/>
      <c r="P38" s="95"/>
      <c r="Q38" s="88"/>
      <c r="R38" s="88"/>
      <c r="S38" s="88"/>
      <c r="T38" s="161"/>
      <c r="U38" s="161"/>
      <c r="V38" s="161"/>
      <c r="W38" s="161"/>
      <c r="X38" s="88"/>
      <c r="Y38" s="88"/>
      <c r="Z38" s="125"/>
      <c r="AA38" s="125"/>
      <c r="AB38" s="146"/>
      <c r="AC38" s="73">
        <v>12</v>
      </c>
      <c r="AD38" s="182"/>
      <c r="AE38" s="125"/>
      <c r="AF38" s="92"/>
      <c r="AG38" s="191"/>
      <c r="AH38" s="191"/>
    </row>
    <row r="39" spans="1:34" ht="98.25" customHeight="1" x14ac:dyDescent="0.25">
      <c r="A39" s="152"/>
      <c r="B39" s="72"/>
      <c r="C39" s="82"/>
      <c r="D39" s="82"/>
      <c r="E39" s="82"/>
      <c r="F39" s="69"/>
      <c r="G39" s="94"/>
      <c r="H39" s="81"/>
      <c r="I39" s="82"/>
      <c r="J39" s="82"/>
      <c r="K39" s="81"/>
      <c r="L39" s="69"/>
      <c r="M39" s="96"/>
      <c r="N39" s="96"/>
      <c r="O39" s="96"/>
      <c r="P39" s="187"/>
      <c r="Q39" s="88"/>
      <c r="R39" s="88"/>
      <c r="S39" s="88"/>
      <c r="T39" s="161"/>
      <c r="U39" s="161"/>
      <c r="V39" s="161"/>
      <c r="W39" s="161"/>
      <c r="X39" s="88"/>
      <c r="Y39" s="88"/>
      <c r="Z39" s="125"/>
      <c r="AA39" s="125"/>
      <c r="AB39" s="146"/>
      <c r="AC39" s="73">
        <v>5427</v>
      </c>
      <c r="AD39" s="182"/>
      <c r="AE39" s="125"/>
      <c r="AF39" s="92"/>
      <c r="AG39" s="191"/>
      <c r="AH39" s="191"/>
    </row>
    <row r="40" spans="1:34" ht="36.75" customHeight="1" x14ac:dyDescent="0.25">
      <c r="A40" s="154"/>
      <c r="B40" s="72"/>
      <c r="C40" s="82"/>
      <c r="D40" s="82"/>
      <c r="E40" s="82"/>
      <c r="F40" s="69"/>
      <c r="G40" s="94"/>
      <c r="H40" s="81"/>
      <c r="I40" s="82"/>
      <c r="J40" s="81"/>
      <c r="K40" s="81"/>
      <c r="L40" s="69"/>
      <c r="M40" s="96"/>
      <c r="N40" s="96"/>
      <c r="O40" s="96"/>
      <c r="P40" s="95"/>
      <c r="Q40" s="88"/>
      <c r="R40" s="88"/>
      <c r="S40" s="88"/>
      <c r="T40" s="161"/>
      <c r="U40" s="161"/>
      <c r="V40" s="161"/>
      <c r="W40" s="161"/>
      <c r="X40" s="88"/>
      <c r="Y40" s="88"/>
      <c r="Z40" s="125"/>
      <c r="AA40" s="125"/>
      <c r="AB40" s="146"/>
      <c r="AC40" s="73">
        <v>4</v>
      </c>
      <c r="AD40" s="182"/>
      <c r="AE40" s="125"/>
      <c r="AF40" s="92"/>
      <c r="AG40" s="191"/>
      <c r="AH40" s="191"/>
    </row>
    <row r="41" spans="1:34" ht="36.75" customHeight="1" x14ac:dyDescent="0.25">
      <c r="A41" s="154"/>
      <c r="B41" s="72"/>
      <c r="C41" s="82"/>
      <c r="D41" s="83"/>
      <c r="E41" s="81"/>
      <c r="F41" s="69"/>
      <c r="G41" s="94"/>
      <c r="H41" s="81"/>
      <c r="I41" s="82"/>
      <c r="J41" s="81"/>
      <c r="K41" s="100"/>
      <c r="L41" s="158"/>
      <c r="M41" s="96"/>
      <c r="N41" s="95"/>
      <c r="O41" s="95"/>
      <c r="P41" s="95"/>
      <c r="Q41" s="88"/>
      <c r="R41" s="88"/>
      <c r="S41" s="82"/>
      <c r="T41" s="161"/>
      <c r="U41" s="161"/>
      <c r="V41" s="161"/>
      <c r="W41" s="161"/>
      <c r="X41" s="88"/>
      <c r="Y41" s="88"/>
      <c r="Z41" s="125"/>
      <c r="AA41" s="125"/>
      <c r="AB41" s="146"/>
      <c r="AC41" s="73">
        <v>5</v>
      </c>
      <c r="AD41" s="182"/>
      <c r="AE41" s="125"/>
      <c r="AF41" s="91"/>
      <c r="AG41" s="191"/>
      <c r="AH41" s="191"/>
    </row>
    <row r="42" spans="1:34" ht="36.75" customHeight="1" x14ac:dyDescent="0.25">
      <c r="A42" s="155"/>
      <c r="B42" s="72"/>
      <c r="C42" s="82"/>
      <c r="D42" s="83"/>
      <c r="E42" s="81"/>
      <c r="F42" s="69"/>
      <c r="G42" s="94"/>
      <c r="H42" s="81"/>
      <c r="I42" s="82"/>
      <c r="J42" s="81"/>
      <c r="K42" s="100"/>
      <c r="L42" s="158"/>
      <c r="M42" s="96"/>
      <c r="N42" s="95"/>
      <c r="O42" s="95"/>
      <c r="P42" s="95"/>
      <c r="Q42" s="88"/>
      <c r="R42" s="88"/>
      <c r="S42" s="88"/>
      <c r="T42" s="161"/>
      <c r="U42" s="161"/>
      <c r="V42" s="161"/>
      <c r="W42" s="161"/>
      <c r="X42" s="88"/>
      <c r="Y42" s="88"/>
      <c r="Z42" s="125"/>
      <c r="AA42" s="125"/>
      <c r="AB42" s="146"/>
      <c r="AC42" s="73">
        <v>87</v>
      </c>
      <c r="AD42" s="182"/>
      <c r="AE42" s="125"/>
      <c r="AF42" s="92"/>
      <c r="AG42" s="191"/>
      <c r="AH42" s="191"/>
    </row>
    <row r="43" spans="1:34" ht="36.75" customHeight="1" x14ac:dyDescent="0.25">
      <c r="A43" s="155"/>
      <c r="B43" s="75"/>
      <c r="C43" s="83"/>
      <c r="D43" s="83"/>
      <c r="E43" s="83"/>
      <c r="F43" s="69"/>
      <c r="G43" s="69"/>
      <c r="H43" s="81"/>
      <c r="I43" s="82"/>
      <c r="J43" s="81"/>
      <c r="K43" s="81"/>
      <c r="L43" s="77"/>
      <c r="M43" s="96"/>
      <c r="N43" s="95"/>
      <c r="O43" s="95"/>
      <c r="P43" s="95"/>
      <c r="Q43" s="88"/>
      <c r="R43" s="88"/>
      <c r="S43" s="88"/>
      <c r="T43" s="161"/>
      <c r="U43" s="161"/>
      <c r="V43" s="161"/>
      <c r="W43" s="161"/>
      <c r="X43" s="88"/>
      <c r="Y43" s="88"/>
      <c r="Z43" s="125"/>
      <c r="AA43" s="125"/>
      <c r="AB43" s="146"/>
      <c r="AC43" s="73">
        <v>9</v>
      </c>
      <c r="AD43" s="182"/>
      <c r="AE43" s="125"/>
      <c r="AF43" s="91"/>
      <c r="AG43" s="191"/>
      <c r="AH43" s="191"/>
    </row>
    <row r="44" spans="1:34" ht="36.75" customHeight="1" x14ac:dyDescent="0.25">
      <c r="A44" s="152"/>
      <c r="B44" s="75"/>
      <c r="C44" s="83"/>
      <c r="D44" s="83"/>
      <c r="E44" s="83"/>
      <c r="F44" s="69"/>
      <c r="G44" s="69"/>
      <c r="H44" s="81"/>
      <c r="I44" s="82"/>
      <c r="J44" s="81"/>
      <c r="K44" s="81"/>
      <c r="L44" s="188"/>
      <c r="M44" s="96"/>
      <c r="N44" s="95"/>
      <c r="O44" s="95"/>
      <c r="P44" s="95"/>
      <c r="Q44" s="88"/>
      <c r="R44" s="88"/>
      <c r="S44" s="88"/>
      <c r="T44" s="161"/>
      <c r="U44" s="161"/>
      <c r="V44" s="161"/>
      <c r="W44" s="161"/>
      <c r="X44" s="88"/>
      <c r="Y44" s="88"/>
      <c r="Z44" s="125"/>
      <c r="AA44" s="125"/>
      <c r="AB44" s="146"/>
      <c r="AC44" s="73">
        <v>7</v>
      </c>
      <c r="AD44" s="182"/>
      <c r="AE44" s="125"/>
      <c r="AF44" s="92"/>
      <c r="AG44" s="191"/>
      <c r="AH44" s="191"/>
    </row>
    <row r="45" spans="1:34" ht="36.75" customHeight="1" x14ac:dyDescent="0.25">
      <c r="A45" s="154"/>
      <c r="B45" s="75"/>
      <c r="C45" s="83"/>
      <c r="D45" s="83"/>
      <c r="E45" s="81"/>
      <c r="F45" s="69"/>
      <c r="G45" s="94"/>
      <c r="H45" s="81"/>
      <c r="I45" s="81"/>
      <c r="J45" s="81"/>
      <c r="K45" s="81"/>
      <c r="L45" s="77"/>
      <c r="M45" s="96"/>
      <c r="N45" s="95"/>
      <c r="O45" s="95"/>
      <c r="P45" s="95"/>
      <c r="Q45" s="88"/>
      <c r="R45" s="88"/>
      <c r="S45" s="82"/>
      <c r="T45" s="161"/>
      <c r="U45" s="161"/>
      <c r="V45" s="161"/>
      <c r="W45" s="161"/>
      <c r="X45" s="88"/>
      <c r="Y45" s="88"/>
      <c r="Z45" s="125"/>
      <c r="AA45" s="125"/>
      <c r="AB45" s="146"/>
      <c r="AC45" s="73">
        <v>89</v>
      </c>
      <c r="AD45" s="182"/>
      <c r="AE45" s="125"/>
      <c r="AF45" s="91"/>
      <c r="AG45" s="191"/>
      <c r="AH45" s="191"/>
    </row>
    <row r="46" spans="1:34" ht="36.75" customHeight="1" x14ac:dyDescent="0.25">
      <c r="A46" s="154"/>
      <c r="B46" s="75"/>
      <c r="C46" s="84"/>
      <c r="D46" s="83"/>
      <c r="E46" s="81"/>
      <c r="F46" s="69"/>
      <c r="G46" s="94"/>
      <c r="H46" s="81"/>
      <c r="I46" s="81"/>
      <c r="J46" s="81"/>
      <c r="K46" s="81"/>
      <c r="L46" s="69"/>
      <c r="M46" s="96"/>
      <c r="N46" s="95"/>
      <c r="O46" s="95"/>
      <c r="P46" s="95"/>
      <c r="Q46" s="88"/>
      <c r="R46" s="88"/>
      <c r="S46" s="82"/>
      <c r="T46" s="161"/>
      <c r="U46" s="161"/>
      <c r="V46" s="161"/>
      <c r="W46" s="161"/>
      <c r="X46" s="88"/>
      <c r="Y46" s="88"/>
      <c r="Z46" s="125"/>
      <c r="AA46" s="125"/>
      <c r="AB46" s="146"/>
      <c r="AC46" s="73">
        <v>789</v>
      </c>
      <c r="AD46" s="182"/>
      <c r="AE46" s="125"/>
      <c r="AF46" s="91"/>
      <c r="AG46" s="191"/>
      <c r="AH46" s="191"/>
    </row>
    <row r="47" spans="1:34" ht="105" customHeight="1" x14ac:dyDescent="0.25">
      <c r="A47" s="154"/>
      <c r="B47" s="75"/>
      <c r="C47" s="84"/>
      <c r="D47" s="83"/>
      <c r="E47" s="81"/>
      <c r="F47" s="132"/>
      <c r="G47" s="94"/>
      <c r="H47" s="81"/>
      <c r="I47" s="81"/>
      <c r="J47" s="81"/>
      <c r="K47" s="81"/>
      <c r="L47" s="77"/>
      <c r="M47" s="96"/>
      <c r="N47" s="95"/>
      <c r="O47" s="95"/>
      <c r="P47" s="95"/>
      <c r="Q47" s="88"/>
      <c r="R47" s="88"/>
      <c r="S47" s="82"/>
      <c r="T47" s="161"/>
      <c r="U47" s="161"/>
      <c r="V47" s="161"/>
      <c r="W47" s="161"/>
      <c r="X47" s="88"/>
      <c r="Y47" s="88"/>
      <c r="Z47" s="125"/>
      <c r="AA47" s="125"/>
      <c r="AB47" s="146"/>
      <c r="AC47" s="73">
        <v>87</v>
      </c>
      <c r="AD47" s="182"/>
      <c r="AE47" s="125"/>
      <c r="AF47" s="91"/>
      <c r="AG47" s="191"/>
      <c r="AH47" s="191"/>
    </row>
    <row r="48" spans="1:34" ht="36.75" customHeight="1" x14ac:dyDescent="0.25">
      <c r="A48" s="152"/>
      <c r="B48" s="75"/>
      <c r="C48" s="84"/>
      <c r="D48" s="83"/>
      <c r="E48" s="81"/>
      <c r="F48" s="69"/>
      <c r="G48" s="94"/>
      <c r="H48" s="81"/>
      <c r="I48" s="81"/>
      <c r="J48" s="81"/>
      <c r="K48" s="81"/>
      <c r="L48" s="69"/>
      <c r="M48" s="96"/>
      <c r="N48" s="95"/>
      <c r="O48" s="95"/>
      <c r="P48" s="95"/>
      <c r="Q48" s="88"/>
      <c r="R48" s="88"/>
      <c r="S48" s="82"/>
      <c r="T48" s="161"/>
      <c r="U48" s="161"/>
      <c r="V48" s="161"/>
      <c r="W48" s="161"/>
      <c r="X48" s="88"/>
      <c r="Y48" s="88"/>
      <c r="Z48" s="125"/>
      <c r="AA48" s="125"/>
      <c r="AB48" s="146"/>
      <c r="AC48" s="73">
        <v>9</v>
      </c>
      <c r="AD48" s="182"/>
      <c r="AE48" s="125"/>
      <c r="AF48" s="92"/>
      <c r="AG48" s="191"/>
      <c r="AH48" s="191"/>
    </row>
    <row r="49" spans="1:34" ht="132" customHeight="1" x14ac:dyDescent="0.25">
      <c r="A49" s="152"/>
      <c r="B49" s="75"/>
      <c r="C49" s="84"/>
      <c r="D49" s="84"/>
      <c r="E49" s="84"/>
      <c r="F49" s="132"/>
      <c r="G49" s="94"/>
      <c r="H49" s="81"/>
      <c r="I49" s="82"/>
      <c r="J49" s="81"/>
      <c r="K49" s="81"/>
      <c r="L49" s="69"/>
      <c r="M49" s="96"/>
      <c r="N49" s="96"/>
      <c r="O49" s="96"/>
      <c r="P49" s="70"/>
      <c r="Q49" s="88"/>
      <c r="R49" s="88"/>
      <c r="S49" s="88"/>
      <c r="T49" s="161"/>
      <c r="U49" s="161"/>
      <c r="V49" s="161"/>
      <c r="W49" s="161"/>
      <c r="X49" s="88"/>
      <c r="Y49" s="88"/>
      <c r="Z49" s="125"/>
      <c r="AA49" s="125"/>
      <c r="AB49" s="146"/>
      <c r="AC49" s="73">
        <v>87</v>
      </c>
      <c r="AD49" s="182"/>
      <c r="AE49" s="125"/>
      <c r="AF49" s="92"/>
      <c r="AG49" s="191"/>
      <c r="AH49" s="191"/>
    </row>
    <row r="50" spans="1:34" ht="36.75" customHeight="1" x14ac:dyDescent="0.25">
      <c r="A50" s="154"/>
      <c r="B50" s="75"/>
      <c r="C50" s="84"/>
      <c r="D50" s="83"/>
      <c r="E50" s="83"/>
      <c r="F50" s="132"/>
      <c r="G50" s="94"/>
      <c r="H50" s="81"/>
      <c r="I50" s="82"/>
      <c r="J50" s="81"/>
      <c r="K50" s="81"/>
      <c r="L50" s="77"/>
      <c r="M50" s="96"/>
      <c r="N50" s="95"/>
      <c r="O50" s="95"/>
      <c r="P50" s="95"/>
      <c r="Q50" s="88"/>
      <c r="R50" s="88"/>
      <c r="S50" s="82"/>
      <c r="T50" s="161"/>
      <c r="U50" s="161"/>
      <c r="V50" s="161"/>
      <c r="W50" s="161"/>
      <c r="X50" s="88"/>
      <c r="Y50" s="88"/>
      <c r="Z50" s="125"/>
      <c r="AA50" s="125"/>
      <c r="AB50" s="146"/>
      <c r="AC50" s="73">
        <v>956</v>
      </c>
      <c r="AD50" s="182"/>
      <c r="AE50" s="125"/>
      <c r="AF50" s="91"/>
      <c r="AG50" s="191"/>
      <c r="AH50" s="191"/>
    </row>
    <row r="51" spans="1:34" ht="45.75" customHeight="1" x14ac:dyDescent="0.25">
      <c r="A51" s="152"/>
      <c r="B51" s="75"/>
      <c r="C51" s="84"/>
      <c r="D51" s="83"/>
      <c r="E51" s="81"/>
      <c r="F51" s="132"/>
      <c r="G51" s="94"/>
      <c r="H51" s="81"/>
      <c r="I51" s="79"/>
      <c r="J51" s="81"/>
      <c r="K51" s="81"/>
      <c r="L51" s="77"/>
      <c r="M51" s="96"/>
      <c r="N51" s="95"/>
      <c r="O51" s="95"/>
      <c r="P51" s="95"/>
      <c r="Q51" s="88"/>
      <c r="R51" s="88"/>
      <c r="S51" s="88"/>
      <c r="T51" s="161"/>
      <c r="U51" s="161"/>
      <c r="V51" s="161"/>
      <c r="W51" s="161"/>
      <c r="X51" s="88"/>
      <c r="Y51" s="88"/>
      <c r="Z51" s="125"/>
      <c r="AA51" s="125"/>
      <c r="AB51" s="146"/>
      <c r="AC51" s="73">
        <v>785</v>
      </c>
      <c r="AD51" s="182"/>
      <c r="AE51" s="125"/>
      <c r="AF51" s="91"/>
      <c r="AG51" s="191"/>
      <c r="AH51" s="191"/>
    </row>
    <row r="52" spans="1:34" ht="75.75" customHeight="1" x14ac:dyDescent="0.25">
      <c r="A52" s="152"/>
      <c r="B52" s="75"/>
      <c r="C52" s="84"/>
      <c r="D52" s="84"/>
      <c r="E52" s="84"/>
      <c r="F52" s="132"/>
      <c r="G52" s="94"/>
      <c r="H52" s="81"/>
      <c r="I52" s="99"/>
      <c r="J52" s="81"/>
      <c r="K52" s="81"/>
      <c r="L52" s="69"/>
      <c r="M52" s="96"/>
      <c r="N52" s="96"/>
      <c r="O52" s="96"/>
      <c r="P52" s="95"/>
      <c r="Q52" s="88"/>
      <c r="R52" s="88"/>
      <c r="S52" s="88"/>
      <c r="T52" s="161"/>
      <c r="U52" s="161"/>
      <c r="V52" s="161"/>
      <c r="W52" s="161"/>
      <c r="X52" s="88"/>
      <c r="Y52" s="88"/>
      <c r="Z52" s="125"/>
      <c r="AA52" s="125"/>
      <c r="AB52" s="146"/>
      <c r="AC52" s="73">
        <v>287</v>
      </c>
      <c r="AD52" s="182"/>
      <c r="AE52" s="125"/>
      <c r="AF52" s="92"/>
      <c r="AG52" s="191"/>
      <c r="AH52" s="191"/>
    </row>
    <row r="53" spans="1:34" ht="57" customHeight="1" x14ac:dyDescent="0.25">
      <c r="A53" s="154"/>
      <c r="B53" s="75"/>
      <c r="C53" s="84"/>
      <c r="D53" s="83"/>
      <c r="E53" s="81"/>
      <c r="F53" s="132"/>
      <c r="G53" s="94"/>
      <c r="H53" s="81"/>
      <c r="I53" s="82"/>
      <c r="J53" s="81"/>
      <c r="K53" s="81"/>
      <c r="L53" s="77"/>
      <c r="M53" s="96"/>
      <c r="N53" s="95"/>
      <c r="O53" s="95"/>
      <c r="P53" s="95"/>
      <c r="Q53" s="88"/>
      <c r="R53" s="88"/>
      <c r="S53" s="82"/>
      <c r="T53" s="161"/>
      <c r="U53" s="161"/>
      <c r="V53" s="161"/>
      <c r="W53" s="161"/>
      <c r="X53" s="88"/>
      <c r="Y53" s="88"/>
      <c r="Z53" s="125"/>
      <c r="AA53" s="125"/>
      <c r="AB53" s="146"/>
      <c r="AC53" s="73">
        <v>2</v>
      </c>
      <c r="AD53" s="182"/>
      <c r="AE53" s="125"/>
      <c r="AF53" s="91"/>
      <c r="AG53" s="191"/>
      <c r="AH53" s="191"/>
    </row>
    <row r="54" spans="1:34" ht="98.25" customHeight="1" x14ac:dyDescent="0.25">
      <c r="A54" s="154"/>
      <c r="B54" s="75"/>
      <c r="C54" s="84"/>
      <c r="D54" s="83"/>
      <c r="E54" s="81"/>
      <c r="F54" s="132"/>
      <c r="G54" s="94"/>
      <c r="H54" s="81"/>
      <c r="I54" s="82"/>
      <c r="J54" s="81"/>
      <c r="K54" s="81"/>
      <c r="L54" s="77"/>
      <c r="M54" s="96"/>
      <c r="N54" s="95"/>
      <c r="O54" s="95"/>
      <c r="P54" s="95"/>
      <c r="Q54" s="88"/>
      <c r="R54" s="88"/>
      <c r="S54" s="82"/>
      <c r="T54" s="161"/>
      <c r="U54" s="161"/>
      <c r="V54" s="161"/>
      <c r="W54" s="161"/>
      <c r="X54" s="88"/>
      <c r="Y54" s="88"/>
      <c r="Z54" s="125"/>
      <c r="AA54" s="125"/>
      <c r="AB54" s="146"/>
      <c r="AC54" s="73">
        <v>87</v>
      </c>
      <c r="AD54" s="182"/>
      <c r="AE54" s="125"/>
      <c r="AF54" s="91"/>
      <c r="AG54" s="191"/>
      <c r="AH54" s="191"/>
    </row>
    <row r="55" spans="1:34" ht="36.75" customHeight="1" x14ac:dyDescent="0.25">
      <c r="A55" s="155"/>
      <c r="B55" s="75"/>
      <c r="C55" s="84"/>
      <c r="D55" s="84"/>
      <c r="E55" s="84"/>
      <c r="F55" s="132"/>
      <c r="G55" s="94"/>
      <c r="H55" s="81"/>
      <c r="I55" s="82"/>
      <c r="J55" s="81"/>
      <c r="K55" s="81"/>
      <c r="L55" s="77"/>
      <c r="M55" s="96"/>
      <c r="N55" s="95"/>
      <c r="O55" s="95"/>
      <c r="P55" s="70"/>
      <c r="Q55" s="88"/>
      <c r="R55" s="88"/>
      <c r="S55" s="88"/>
      <c r="T55" s="161"/>
      <c r="U55" s="161"/>
      <c r="V55" s="161"/>
      <c r="W55" s="161"/>
      <c r="X55" s="88"/>
      <c r="Y55" s="88"/>
      <c r="Z55" s="125"/>
      <c r="AA55" s="125"/>
      <c r="AB55" s="146"/>
      <c r="AC55" s="73">
        <v>2</v>
      </c>
      <c r="AD55" s="182"/>
      <c r="AE55" s="125"/>
      <c r="AF55" s="92"/>
      <c r="AG55" s="191"/>
      <c r="AH55" s="191"/>
    </row>
    <row r="56" spans="1:34" ht="36.75" customHeight="1" x14ac:dyDescent="0.25">
      <c r="A56" s="154"/>
      <c r="B56" s="75"/>
      <c r="C56" s="84"/>
      <c r="D56" s="83"/>
      <c r="E56" s="81"/>
      <c r="F56" s="132"/>
      <c r="G56" s="94"/>
      <c r="H56" s="81"/>
      <c r="I56" s="82"/>
      <c r="J56" s="81"/>
      <c r="K56" s="81"/>
      <c r="L56" s="77"/>
      <c r="M56" s="96"/>
      <c r="N56" s="95"/>
      <c r="O56" s="95"/>
      <c r="P56" s="95"/>
      <c r="Q56" s="88"/>
      <c r="R56" s="88"/>
      <c r="S56" s="88"/>
      <c r="T56" s="161"/>
      <c r="U56" s="161"/>
      <c r="V56" s="161"/>
      <c r="W56" s="161"/>
      <c r="X56" s="88"/>
      <c r="Y56" s="88"/>
      <c r="Z56" s="125"/>
      <c r="AA56" s="125"/>
      <c r="AB56" s="146"/>
      <c r="AC56" s="73">
        <v>87</v>
      </c>
      <c r="AD56" s="182"/>
      <c r="AE56" s="125"/>
      <c r="AF56" s="91"/>
      <c r="AG56" s="191"/>
      <c r="AH56" s="191"/>
    </row>
    <row r="57" spans="1:34" ht="94.5" customHeight="1" x14ac:dyDescent="0.25">
      <c r="A57" s="155"/>
      <c r="B57" s="72"/>
      <c r="C57" s="82"/>
      <c r="D57" s="82"/>
      <c r="E57" s="82"/>
      <c r="F57" s="69"/>
      <c r="G57" s="69"/>
      <c r="H57" s="81"/>
      <c r="I57" s="82"/>
      <c r="J57" s="81"/>
      <c r="K57" s="81"/>
      <c r="L57" s="69"/>
      <c r="M57" s="96"/>
      <c r="N57" s="96"/>
      <c r="O57" s="96"/>
      <c r="P57" s="70"/>
      <c r="Q57" s="88"/>
      <c r="R57" s="88"/>
      <c r="S57" s="88"/>
      <c r="T57" s="161"/>
      <c r="U57" s="161"/>
      <c r="V57" s="161"/>
      <c r="W57" s="161"/>
      <c r="X57" s="88"/>
      <c r="Y57" s="88"/>
      <c r="Z57" s="125"/>
      <c r="AA57" s="125"/>
      <c r="AB57" s="146"/>
      <c r="AC57" s="73">
        <v>289</v>
      </c>
      <c r="AD57" s="182"/>
      <c r="AE57" s="125"/>
      <c r="AF57" s="92"/>
      <c r="AG57" s="191"/>
      <c r="AH57" s="191"/>
    </row>
    <row r="58" spans="1:34" ht="74.25" customHeight="1" x14ac:dyDescent="0.25">
      <c r="A58" s="155"/>
      <c r="B58" s="72"/>
      <c r="C58" s="82"/>
      <c r="D58" s="82"/>
      <c r="E58" s="81"/>
      <c r="F58" s="69"/>
      <c r="G58" s="94"/>
      <c r="H58" s="81"/>
      <c r="I58" s="82"/>
      <c r="J58" s="81"/>
      <c r="K58" s="81"/>
      <c r="L58" s="77"/>
      <c r="M58" s="96"/>
      <c r="N58" s="95"/>
      <c r="O58" s="95"/>
      <c r="P58" s="95"/>
      <c r="Q58" s="88"/>
      <c r="R58" s="88"/>
      <c r="S58" s="88"/>
      <c r="T58" s="161"/>
      <c r="U58" s="161"/>
      <c r="V58" s="161"/>
      <c r="W58" s="161"/>
      <c r="X58" s="88"/>
      <c r="Y58" s="88"/>
      <c r="Z58" s="125"/>
      <c r="AA58" s="125"/>
      <c r="AB58" s="146"/>
      <c r="AC58" s="73">
        <v>23</v>
      </c>
      <c r="AD58" s="182"/>
      <c r="AE58" s="125"/>
      <c r="AF58" s="91"/>
      <c r="AG58" s="191"/>
      <c r="AH58" s="191"/>
    </row>
    <row r="59" spans="1:34" ht="60.75" customHeight="1" x14ac:dyDescent="0.25">
      <c r="A59" s="152"/>
      <c r="B59" s="72"/>
      <c r="C59" s="82"/>
      <c r="D59" s="82"/>
      <c r="E59" s="82"/>
      <c r="F59" s="69"/>
      <c r="G59" s="69"/>
      <c r="H59" s="81"/>
      <c r="I59" s="82"/>
      <c r="J59" s="81"/>
      <c r="K59" s="81"/>
      <c r="L59" s="77"/>
      <c r="M59" s="96"/>
      <c r="N59" s="95"/>
      <c r="O59" s="95"/>
      <c r="P59" s="95"/>
      <c r="Q59" s="88"/>
      <c r="R59" s="88"/>
      <c r="S59" s="88"/>
      <c r="T59" s="161"/>
      <c r="U59" s="161"/>
      <c r="V59" s="161"/>
      <c r="W59" s="161"/>
      <c r="X59" s="88"/>
      <c r="Y59" s="88"/>
      <c r="Z59" s="125"/>
      <c r="AA59" s="125"/>
      <c r="AB59" s="146"/>
      <c r="AC59" s="73">
        <v>89725</v>
      </c>
      <c r="AD59" s="182"/>
      <c r="AE59" s="125"/>
      <c r="AF59" s="91"/>
      <c r="AG59" s="191"/>
      <c r="AH59" s="191"/>
    </row>
    <row r="60" spans="1:34" ht="57" customHeight="1" x14ac:dyDescent="0.25">
      <c r="A60" s="155"/>
      <c r="B60" s="75"/>
      <c r="C60" s="83"/>
      <c r="D60" s="83"/>
      <c r="E60" s="83"/>
      <c r="F60" s="69"/>
      <c r="G60" s="69"/>
      <c r="H60" s="81"/>
      <c r="I60" s="82"/>
      <c r="J60" s="81"/>
      <c r="K60" s="81"/>
      <c r="L60" s="77"/>
      <c r="M60" s="96"/>
      <c r="N60" s="96"/>
      <c r="O60" s="96"/>
      <c r="P60" s="70"/>
      <c r="Q60" s="126"/>
      <c r="R60" s="125"/>
      <c r="S60" s="88"/>
      <c r="T60" s="161"/>
      <c r="U60" s="161"/>
      <c r="V60" s="161"/>
      <c r="W60" s="161"/>
      <c r="X60" s="88"/>
      <c r="Y60" s="88"/>
      <c r="Z60" s="125"/>
      <c r="AA60" s="125"/>
      <c r="AB60" s="146"/>
      <c r="AC60" s="73">
        <v>87</v>
      </c>
      <c r="AD60" s="182"/>
      <c r="AE60" s="125"/>
      <c r="AF60" s="92"/>
      <c r="AG60" s="191"/>
      <c r="AH60" s="191"/>
    </row>
    <row r="61" spans="1:34" ht="36.75" customHeight="1" x14ac:dyDescent="0.25">
      <c r="A61" s="154"/>
      <c r="B61" s="75"/>
      <c r="C61" s="83"/>
      <c r="D61" s="83"/>
      <c r="E61" s="81"/>
      <c r="F61" s="132"/>
      <c r="G61" s="94"/>
      <c r="H61" s="81"/>
      <c r="I61" s="82"/>
      <c r="J61" s="81"/>
      <c r="K61" s="81"/>
      <c r="L61" s="77"/>
      <c r="M61" s="96"/>
      <c r="N61" s="95"/>
      <c r="O61" s="95"/>
      <c r="P61" s="95"/>
      <c r="Q61" s="88"/>
      <c r="R61" s="88"/>
      <c r="S61" s="88"/>
      <c r="T61" s="161"/>
      <c r="U61" s="161"/>
      <c r="V61" s="161"/>
      <c r="W61" s="161"/>
      <c r="X61" s="88"/>
      <c r="Y61" s="88"/>
      <c r="Z61" s="125"/>
      <c r="AA61" s="125"/>
      <c r="AB61" s="146"/>
      <c r="AC61" s="73">
        <v>25</v>
      </c>
      <c r="AD61" s="182"/>
      <c r="AE61" s="125"/>
      <c r="AF61" s="91"/>
      <c r="AG61" s="191"/>
      <c r="AH61" s="191"/>
    </row>
    <row r="62" spans="1:34" ht="57" customHeight="1" x14ac:dyDescent="0.25">
      <c r="A62" s="152"/>
      <c r="B62" s="75"/>
      <c r="C62" s="83"/>
      <c r="D62" s="83"/>
      <c r="E62" s="83"/>
      <c r="F62" s="132"/>
      <c r="G62" s="94"/>
      <c r="H62" s="81"/>
      <c r="I62" s="79"/>
      <c r="J62" s="81"/>
      <c r="K62" s="81"/>
      <c r="L62" s="77"/>
      <c r="M62" s="96"/>
      <c r="N62" s="95"/>
      <c r="O62" s="95"/>
      <c r="P62" s="95"/>
      <c r="Q62" s="88"/>
      <c r="R62" s="88"/>
      <c r="S62" s="82"/>
      <c r="T62" s="161"/>
      <c r="U62" s="161"/>
      <c r="V62" s="161"/>
      <c r="W62" s="161"/>
      <c r="X62" s="88"/>
      <c r="Y62" s="88"/>
      <c r="Z62" s="125"/>
      <c r="AA62" s="125"/>
      <c r="AB62" s="146"/>
      <c r="AC62" s="141">
        <v>87</v>
      </c>
      <c r="AD62" s="182"/>
      <c r="AE62" s="125"/>
      <c r="AF62" s="91"/>
      <c r="AG62" s="191"/>
      <c r="AH62" s="191"/>
    </row>
    <row r="63" spans="1:34" ht="132" customHeight="1" x14ac:dyDescent="0.25">
      <c r="A63" s="152"/>
      <c r="B63" s="75"/>
      <c r="C63" s="83"/>
      <c r="D63" s="83"/>
      <c r="E63" s="81"/>
      <c r="F63" s="132"/>
      <c r="G63" s="94"/>
      <c r="H63" s="81"/>
      <c r="I63" s="82"/>
      <c r="J63" s="81"/>
      <c r="K63" s="81"/>
      <c r="L63" s="77"/>
      <c r="M63" s="96"/>
      <c r="N63" s="95"/>
      <c r="O63" s="95"/>
      <c r="P63" s="95"/>
      <c r="Q63" s="88"/>
      <c r="R63" s="88"/>
      <c r="S63" s="88"/>
      <c r="T63" s="161"/>
      <c r="U63" s="161"/>
      <c r="V63" s="161"/>
      <c r="W63" s="161"/>
      <c r="X63" s="88"/>
      <c r="Y63" s="88"/>
      <c r="Z63" s="125"/>
      <c r="AA63" s="125"/>
      <c r="AB63" s="146"/>
      <c r="AC63" s="73">
        <v>2</v>
      </c>
      <c r="AD63" s="182"/>
      <c r="AE63" s="125"/>
      <c r="AF63" s="91"/>
      <c r="AG63" s="191"/>
      <c r="AH63" s="191"/>
    </row>
    <row r="64" spans="1:34" ht="130.5" customHeight="1" x14ac:dyDescent="0.25">
      <c r="A64" s="152"/>
      <c r="B64" s="75"/>
      <c r="C64" s="84"/>
      <c r="D64" s="84"/>
      <c r="E64" s="84"/>
      <c r="F64" s="69"/>
      <c r="G64" s="69"/>
      <c r="H64" s="81"/>
      <c r="I64" s="82"/>
      <c r="J64" s="81"/>
      <c r="K64" s="81"/>
      <c r="L64" s="77"/>
      <c r="M64" s="96"/>
      <c r="N64" s="95"/>
      <c r="O64" s="95"/>
      <c r="P64" s="95"/>
      <c r="Q64" s="88"/>
      <c r="R64" s="88"/>
      <c r="S64" s="82"/>
      <c r="T64" s="161"/>
      <c r="U64" s="161"/>
      <c r="V64" s="161"/>
      <c r="W64" s="161"/>
      <c r="X64" s="88"/>
      <c r="Y64" s="88"/>
      <c r="Z64" s="125"/>
      <c r="AA64" s="125"/>
      <c r="AB64" s="146"/>
      <c r="AC64" s="141">
        <v>7</v>
      </c>
      <c r="AD64" s="182"/>
      <c r="AE64" s="125"/>
      <c r="AF64" s="91"/>
      <c r="AG64" s="191"/>
      <c r="AH64" s="191"/>
    </row>
    <row r="65" spans="1:34" ht="65.25" customHeight="1" x14ac:dyDescent="0.25">
      <c r="A65" s="155"/>
      <c r="B65" s="75"/>
      <c r="C65" s="83"/>
      <c r="D65" s="83"/>
      <c r="E65" s="83"/>
      <c r="F65" s="132"/>
      <c r="G65" s="94"/>
      <c r="H65" s="81"/>
      <c r="I65" s="82"/>
      <c r="J65" s="81"/>
      <c r="K65" s="81"/>
      <c r="L65" s="77"/>
      <c r="M65" s="96"/>
      <c r="N65" s="95"/>
      <c r="O65" s="95"/>
      <c r="P65" s="95"/>
      <c r="Q65" s="88"/>
      <c r="R65" s="88"/>
      <c r="S65" s="88"/>
      <c r="T65" s="161"/>
      <c r="U65" s="161"/>
      <c r="V65" s="161"/>
      <c r="W65" s="161"/>
      <c r="X65" s="88"/>
      <c r="Y65" s="88"/>
      <c r="Z65" s="125"/>
      <c r="AA65" s="125"/>
      <c r="AB65" s="146"/>
      <c r="AC65" s="73">
        <v>2</v>
      </c>
      <c r="AD65" s="182"/>
      <c r="AE65" s="125"/>
      <c r="AF65" s="91"/>
      <c r="AG65" s="191"/>
      <c r="AH65" s="191"/>
    </row>
    <row r="66" spans="1:34" ht="96" customHeight="1" x14ac:dyDescent="0.25">
      <c r="A66" s="152"/>
      <c r="B66" s="75"/>
      <c r="C66" s="83"/>
      <c r="D66" s="83"/>
      <c r="E66" s="83"/>
      <c r="F66" s="69"/>
      <c r="G66" s="69"/>
      <c r="H66" s="81"/>
      <c r="I66" s="82"/>
      <c r="J66" s="81"/>
      <c r="K66" s="81"/>
      <c r="L66" s="77"/>
      <c r="M66" s="96"/>
      <c r="N66" s="95"/>
      <c r="O66" s="95"/>
      <c r="P66" s="95"/>
      <c r="Q66" s="88"/>
      <c r="R66" s="88"/>
      <c r="S66" s="82"/>
      <c r="T66" s="161"/>
      <c r="U66" s="161"/>
      <c r="V66" s="161"/>
      <c r="W66" s="161"/>
      <c r="X66" s="88"/>
      <c r="Y66" s="88"/>
      <c r="Z66" s="125"/>
      <c r="AA66" s="125"/>
      <c r="AB66" s="146"/>
      <c r="AC66" s="141">
        <v>87</v>
      </c>
      <c r="AD66" s="182"/>
      <c r="AE66" s="125"/>
      <c r="AF66" s="91"/>
      <c r="AG66" s="191"/>
      <c r="AH66" s="191"/>
    </row>
    <row r="67" spans="1:34" ht="51.75" customHeight="1" x14ac:dyDescent="0.25">
      <c r="A67" s="175"/>
      <c r="B67" s="80"/>
      <c r="C67" s="84"/>
      <c r="D67" s="84"/>
      <c r="E67" s="84"/>
      <c r="F67" s="69"/>
      <c r="G67" s="69"/>
      <c r="H67" s="82"/>
      <c r="I67" s="99"/>
      <c r="J67" s="81"/>
      <c r="K67" s="81"/>
      <c r="L67" s="77"/>
      <c r="M67" s="96"/>
      <c r="N67" s="96"/>
      <c r="O67" s="96"/>
      <c r="P67" s="98"/>
      <c r="Q67" s="88"/>
      <c r="R67" s="88"/>
      <c r="S67" s="88"/>
      <c r="T67" s="161"/>
      <c r="U67" s="161"/>
      <c r="V67" s="161"/>
      <c r="W67" s="161"/>
      <c r="X67" s="88"/>
      <c r="Y67" s="88"/>
      <c r="Z67" s="125"/>
      <c r="AA67" s="125"/>
      <c r="AB67" s="146"/>
      <c r="AC67" s="73">
        <v>25</v>
      </c>
      <c r="AD67" s="182"/>
      <c r="AE67" s="125"/>
      <c r="AF67" s="92"/>
      <c r="AG67" s="191"/>
      <c r="AH67" s="191"/>
    </row>
    <row r="68" spans="1:34" ht="36.75" customHeight="1" x14ac:dyDescent="0.25">
      <c r="A68" s="154"/>
      <c r="B68" s="80"/>
      <c r="C68" s="84"/>
      <c r="D68" s="84"/>
      <c r="E68" s="84"/>
      <c r="F68" s="69"/>
      <c r="G68" s="94"/>
      <c r="H68" s="81"/>
      <c r="I68" s="82"/>
      <c r="J68" s="81"/>
      <c r="K68" s="81"/>
      <c r="L68" s="77"/>
      <c r="M68" s="96"/>
      <c r="N68" s="96"/>
      <c r="O68" s="96"/>
      <c r="P68" s="70"/>
      <c r="Q68" s="88"/>
      <c r="R68" s="88"/>
      <c r="S68" s="82"/>
      <c r="T68" s="161"/>
      <c r="U68" s="161"/>
      <c r="V68" s="161"/>
      <c r="W68" s="161"/>
      <c r="X68" s="88"/>
      <c r="Y68" s="88"/>
      <c r="Z68" s="125"/>
      <c r="AA68" s="125"/>
      <c r="AB68" s="146"/>
      <c r="AC68" s="73">
        <v>875</v>
      </c>
      <c r="AD68" s="182"/>
      <c r="AE68" s="125"/>
      <c r="AF68" s="92"/>
      <c r="AG68" s="191"/>
      <c r="AH68" s="191"/>
    </row>
    <row r="69" spans="1:34" ht="36.75" customHeight="1" x14ac:dyDescent="0.25">
      <c r="A69" s="152"/>
      <c r="B69" s="80"/>
      <c r="C69" s="84"/>
      <c r="D69" s="83"/>
      <c r="E69" s="83"/>
      <c r="F69" s="69"/>
      <c r="G69" s="94"/>
      <c r="H69" s="81"/>
      <c r="I69" s="82"/>
      <c r="J69" s="81"/>
      <c r="K69" s="81"/>
      <c r="L69" s="69"/>
      <c r="M69" s="96"/>
      <c r="N69" s="96"/>
      <c r="O69" s="96"/>
      <c r="P69" s="70"/>
      <c r="Q69" s="88"/>
      <c r="R69" s="88"/>
      <c r="S69" s="88"/>
      <c r="T69" s="161"/>
      <c r="U69" s="161"/>
      <c r="V69" s="161"/>
      <c r="W69" s="161"/>
      <c r="X69" s="128"/>
      <c r="Y69" s="186"/>
      <c r="Z69" s="125"/>
      <c r="AA69" s="125"/>
      <c r="AB69" s="146"/>
      <c r="AC69" s="73">
        <v>2</v>
      </c>
      <c r="AD69" s="182"/>
      <c r="AE69" s="125"/>
      <c r="AF69" s="92"/>
      <c r="AG69" s="191"/>
      <c r="AH69" s="191"/>
    </row>
    <row r="70" spans="1:34" ht="87.75" customHeight="1" x14ac:dyDescent="0.25">
      <c r="A70" s="152"/>
      <c r="B70" s="80"/>
      <c r="C70" s="84"/>
      <c r="D70" s="83"/>
      <c r="E70" s="83"/>
      <c r="F70" s="69"/>
      <c r="G70" s="69"/>
      <c r="H70" s="81"/>
      <c r="I70" s="82"/>
      <c r="J70" s="81"/>
      <c r="K70" s="81"/>
      <c r="L70" s="69"/>
      <c r="M70" s="96"/>
      <c r="N70" s="96"/>
      <c r="O70" s="96"/>
      <c r="P70" s="95"/>
      <c r="Q70" s="88"/>
      <c r="R70" s="88"/>
      <c r="S70" s="88"/>
      <c r="T70" s="161"/>
      <c r="U70" s="161"/>
      <c r="V70" s="161"/>
      <c r="W70" s="161"/>
      <c r="X70" s="88"/>
      <c r="Y70" s="88"/>
      <c r="Z70" s="125"/>
      <c r="AA70" s="125"/>
      <c r="AB70" s="146"/>
      <c r="AC70" s="73">
        <v>7</v>
      </c>
      <c r="AD70" s="182"/>
      <c r="AE70" s="125"/>
      <c r="AF70" s="92"/>
      <c r="AG70" s="191"/>
      <c r="AH70" s="191"/>
    </row>
    <row r="71" spans="1:34" ht="36.75" customHeight="1" x14ac:dyDescent="0.25">
      <c r="A71" s="154"/>
      <c r="B71" s="80"/>
      <c r="C71" s="84"/>
      <c r="D71" s="83"/>
      <c r="E71" s="83"/>
      <c r="F71" s="69"/>
      <c r="G71" s="69"/>
      <c r="H71" s="81"/>
      <c r="I71" s="82"/>
      <c r="J71" s="81"/>
      <c r="K71" s="81"/>
      <c r="L71" s="77"/>
      <c r="M71" s="96"/>
      <c r="N71" s="96"/>
      <c r="O71" s="96"/>
      <c r="P71" s="70"/>
      <c r="Q71" s="88"/>
      <c r="R71" s="88"/>
      <c r="S71" s="88"/>
      <c r="T71" s="161"/>
      <c r="U71" s="161"/>
      <c r="V71" s="161"/>
      <c r="W71" s="161"/>
      <c r="X71" s="131"/>
      <c r="Y71" s="131"/>
      <c r="Z71" s="125"/>
      <c r="AA71" s="125"/>
      <c r="AB71" s="146"/>
      <c r="AC71" s="73">
        <v>52</v>
      </c>
      <c r="AD71" s="182"/>
      <c r="AE71" s="125"/>
      <c r="AF71" s="92"/>
      <c r="AG71" s="191"/>
      <c r="AH71" s="191"/>
    </row>
    <row r="72" spans="1:34" ht="36.75" customHeight="1" x14ac:dyDescent="0.25">
      <c r="A72" s="152"/>
      <c r="B72" s="80"/>
      <c r="C72" s="84"/>
      <c r="D72" s="84"/>
      <c r="E72" s="84"/>
      <c r="F72" s="69"/>
      <c r="G72" s="69"/>
      <c r="H72" s="81"/>
      <c r="I72" s="82"/>
      <c r="J72" s="81"/>
      <c r="K72" s="81"/>
      <c r="L72" s="69"/>
      <c r="M72" s="96"/>
      <c r="N72" s="96"/>
      <c r="O72" s="96"/>
      <c r="P72" s="70"/>
      <c r="Q72" s="88"/>
      <c r="R72" s="88"/>
      <c r="S72" s="88"/>
      <c r="T72" s="161"/>
      <c r="U72" s="161"/>
      <c r="V72" s="161"/>
      <c r="W72" s="161"/>
      <c r="X72" s="88"/>
      <c r="Y72" s="88"/>
      <c r="Z72" s="125"/>
      <c r="AA72" s="125"/>
      <c r="AB72" s="146"/>
      <c r="AC72" s="73">
        <v>7</v>
      </c>
      <c r="AD72" s="182"/>
      <c r="AE72" s="125"/>
      <c r="AF72" s="91"/>
      <c r="AG72" s="191"/>
      <c r="AH72" s="191"/>
    </row>
    <row r="73" spans="1:34" ht="81" customHeight="1" x14ac:dyDescent="0.25">
      <c r="A73" s="154"/>
      <c r="B73" s="80"/>
      <c r="C73" s="84"/>
      <c r="D73" s="84"/>
      <c r="E73" s="84"/>
      <c r="F73" s="69"/>
      <c r="G73" s="94"/>
      <c r="H73" s="81"/>
      <c r="I73" s="82"/>
      <c r="J73" s="81"/>
      <c r="K73" s="81"/>
      <c r="L73" s="69"/>
      <c r="M73" s="96"/>
      <c r="N73" s="96"/>
      <c r="O73" s="96"/>
      <c r="P73" s="70"/>
      <c r="Q73" s="125"/>
      <c r="R73" s="125"/>
      <c r="S73" s="82"/>
      <c r="T73" s="161"/>
      <c r="U73" s="161"/>
      <c r="V73" s="161"/>
      <c r="W73" s="161"/>
      <c r="X73" s="88"/>
      <c r="Y73" s="88"/>
      <c r="Z73" s="125"/>
      <c r="AA73" s="125"/>
      <c r="AB73" s="146"/>
      <c r="AC73" s="73">
        <v>2</v>
      </c>
      <c r="AD73" s="182"/>
      <c r="AE73" s="125"/>
      <c r="AF73" s="92"/>
      <c r="AG73" s="191"/>
      <c r="AH73" s="191"/>
    </row>
    <row r="74" spans="1:34" ht="36.75" customHeight="1" x14ac:dyDescent="0.25">
      <c r="A74" s="154"/>
      <c r="B74" s="75"/>
      <c r="C74" s="83"/>
      <c r="D74" s="83"/>
      <c r="E74" s="83"/>
      <c r="F74" s="94"/>
      <c r="G74" s="94"/>
      <c r="H74" s="81"/>
      <c r="I74" s="82"/>
      <c r="J74" s="81"/>
      <c r="K74" s="81"/>
      <c r="L74" s="77"/>
      <c r="M74" s="96"/>
      <c r="N74" s="95"/>
      <c r="O74" s="95"/>
      <c r="P74" s="95"/>
      <c r="Q74" s="88"/>
      <c r="R74" s="88"/>
      <c r="S74" s="88"/>
      <c r="T74" s="161"/>
      <c r="U74" s="161"/>
      <c r="V74" s="161"/>
      <c r="W74" s="161"/>
      <c r="X74" s="88"/>
      <c r="Y74" s="88"/>
      <c r="Z74" s="125"/>
      <c r="AA74" s="125"/>
      <c r="AB74" s="146"/>
      <c r="AC74" s="73">
        <f>Tableau3[[#This Row],[Colonne29]]*Tableau3[[#This Row],[Colonne32]]-Tableau3[[#This Row],[Colonne30]]-Tableau3[[#This Row],[Colonne31]]</f>
        <v>0</v>
      </c>
      <c r="AD74" s="182"/>
      <c r="AE74" s="125"/>
      <c r="AF74" s="91"/>
      <c r="AG74" s="191"/>
      <c r="AH74" s="191"/>
    </row>
    <row r="75" spans="1:34" ht="79.5" customHeight="1" x14ac:dyDescent="0.25">
      <c r="A75" s="154"/>
      <c r="B75" s="75"/>
      <c r="C75" s="83"/>
      <c r="D75" s="83"/>
      <c r="E75" s="83"/>
      <c r="F75" s="94"/>
      <c r="G75" s="94"/>
      <c r="H75" s="81"/>
      <c r="I75" s="82"/>
      <c r="J75" s="81"/>
      <c r="K75" s="81"/>
      <c r="L75" s="77"/>
      <c r="M75" s="96"/>
      <c r="N75" s="95"/>
      <c r="O75" s="95"/>
      <c r="P75" s="95"/>
      <c r="Q75" s="88"/>
      <c r="R75" s="88"/>
      <c r="S75" s="88"/>
      <c r="T75" s="161"/>
      <c r="U75" s="161"/>
      <c r="V75" s="161"/>
      <c r="W75" s="161"/>
      <c r="X75" s="88"/>
      <c r="Y75" s="88"/>
      <c r="Z75" s="125"/>
      <c r="AA75" s="125"/>
      <c r="AB75" s="146"/>
      <c r="AC75" s="73">
        <v>752</v>
      </c>
      <c r="AD75" s="182"/>
      <c r="AE75" s="125"/>
      <c r="AF75" s="91"/>
      <c r="AG75" s="191"/>
      <c r="AH75" s="191"/>
    </row>
    <row r="76" spans="1:34" ht="114" customHeight="1" x14ac:dyDescent="0.25">
      <c r="A76" s="155"/>
      <c r="B76" s="75"/>
      <c r="C76" s="83"/>
      <c r="D76" s="83"/>
      <c r="E76" s="83"/>
      <c r="F76" s="94"/>
      <c r="G76" s="94"/>
      <c r="H76" s="81"/>
      <c r="I76" s="82"/>
      <c r="J76" s="81"/>
      <c r="K76" s="81"/>
      <c r="L76" s="77"/>
      <c r="M76" s="96"/>
      <c r="N76" s="96"/>
      <c r="O76" s="96"/>
      <c r="P76" s="95"/>
      <c r="Q76" s="88"/>
      <c r="R76" s="88"/>
      <c r="S76" s="88"/>
      <c r="T76" s="161"/>
      <c r="U76" s="161"/>
      <c r="V76" s="161"/>
      <c r="W76" s="161"/>
      <c r="X76" s="88"/>
      <c r="Y76" s="88"/>
      <c r="Z76" s="125"/>
      <c r="AA76" s="125"/>
      <c r="AB76" s="146"/>
      <c r="AC76" s="73">
        <v>752</v>
      </c>
      <c r="AD76" s="182"/>
      <c r="AE76" s="125"/>
      <c r="AF76" s="91"/>
      <c r="AG76" s="191"/>
      <c r="AH76" s="191"/>
    </row>
    <row r="77" spans="1:34" x14ac:dyDescent="0.25">
      <c r="A77" s="154"/>
      <c r="B77" s="75"/>
      <c r="C77" s="84"/>
      <c r="D77" s="83"/>
      <c r="E77" s="83"/>
      <c r="F77" s="94"/>
      <c r="G77" s="94"/>
      <c r="H77" s="81"/>
      <c r="I77" s="82"/>
      <c r="J77" s="81"/>
      <c r="K77" s="81"/>
      <c r="L77" s="77"/>
      <c r="M77" s="96"/>
      <c r="N77" s="95"/>
      <c r="O77" s="95"/>
      <c r="P77" s="95"/>
      <c r="Q77" s="88"/>
      <c r="R77" s="88"/>
      <c r="S77" s="82"/>
      <c r="T77" s="161"/>
      <c r="U77" s="161"/>
      <c r="V77" s="161"/>
      <c r="W77" s="161"/>
      <c r="X77" s="88"/>
      <c r="Y77" s="88"/>
      <c r="Z77" s="125"/>
      <c r="AA77" s="125"/>
      <c r="AB77" s="146"/>
      <c r="AC77" s="73">
        <v>7</v>
      </c>
      <c r="AD77" s="182"/>
      <c r="AE77" s="125"/>
      <c r="AF77" s="91"/>
      <c r="AG77" s="191"/>
      <c r="AH77" s="191"/>
    </row>
    <row r="78" spans="1:34" ht="36.75" customHeight="1" x14ac:dyDescent="0.25">
      <c r="A78" s="154"/>
      <c r="B78" s="75"/>
      <c r="C78" s="84"/>
      <c r="D78" s="83"/>
      <c r="E78" s="83"/>
      <c r="F78" s="132"/>
      <c r="G78" s="94"/>
      <c r="H78" s="81"/>
      <c r="I78" s="82"/>
      <c r="J78" s="81"/>
      <c r="K78" s="81"/>
      <c r="L78" s="77"/>
      <c r="M78" s="96"/>
      <c r="N78" s="95"/>
      <c r="O78" s="95"/>
      <c r="P78" s="95"/>
      <c r="Q78" s="88"/>
      <c r="R78" s="88"/>
      <c r="S78" s="82"/>
      <c r="T78" s="161"/>
      <c r="U78" s="161"/>
      <c r="V78" s="161"/>
      <c r="W78" s="161"/>
      <c r="X78" s="88"/>
      <c r="Y78" s="88"/>
      <c r="Z78" s="125"/>
      <c r="AA78" s="125"/>
      <c r="AB78" s="146"/>
      <c r="AC78" s="73">
        <v>21</v>
      </c>
      <c r="AD78" s="182"/>
      <c r="AE78" s="125"/>
      <c r="AF78" s="91"/>
      <c r="AG78" s="191"/>
      <c r="AH78" s="191"/>
    </row>
    <row r="79" spans="1:34" ht="57.75" customHeight="1" x14ac:dyDescent="0.25">
      <c r="A79" s="152"/>
      <c r="B79" s="75"/>
      <c r="C79" s="84"/>
      <c r="D79" s="84"/>
      <c r="E79" s="84"/>
      <c r="F79" s="132"/>
      <c r="G79" s="94"/>
      <c r="H79" s="81"/>
      <c r="I79" s="82"/>
      <c r="J79" s="81"/>
      <c r="K79" s="81"/>
      <c r="L79" s="77"/>
      <c r="M79" s="96"/>
      <c r="N79" s="96"/>
      <c r="O79" s="96"/>
      <c r="P79" s="95"/>
      <c r="Q79" s="88"/>
      <c r="R79" s="88"/>
      <c r="S79" s="88"/>
      <c r="T79" s="161"/>
      <c r="U79" s="161"/>
      <c r="V79" s="161"/>
      <c r="W79" s="161"/>
      <c r="X79" s="88"/>
      <c r="Y79" s="88"/>
      <c r="Z79" s="125"/>
      <c r="AA79" s="125"/>
      <c r="AB79" s="146"/>
      <c r="AC79" s="73">
        <v>7</v>
      </c>
      <c r="AD79" s="182"/>
      <c r="AE79" s="125"/>
      <c r="AF79" s="92"/>
      <c r="AG79" s="191"/>
      <c r="AH79" s="191"/>
    </row>
    <row r="80" spans="1:34" ht="45.75" customHeight="1" x14ac:dyDescent="0.25">
      <c r="A80" s="155"/>
      <c r="B80" s="75"/>
      <c r="C80" s="84"/>
      <c r="D80" s="84"/>
      <c r="E80" s="84"/>
      <c r="F80" s="132"/>
      <c r="G80" s="94"/>
      <c r="H80" s="81"/>
      <c r="I80" s="82"/>
      <c r="J80" s="81"/>
      <c r="K80" s="81"/>
      <c r="L80" s="69"/>
      <c r="M80" s="96"/>
      <c r="N80" s="96"/>
      <c r="O80" s="96"/>
      <c r="P80" s="70"/>
      <c r="Q80" s="88"/>
      <c r="R80" s="88"/>
      <c r="S80" s="88"/>
      <c r="T80" s="161"/>
      <c r="U80" s="161"/>
      <c r="V80" s="161"/>
      <c r="W80" s="161"/>
      <c r="X80" s="88"/>
      <c r="Y80" s="88"/>
      <c r="Z80" s="125"/>
      <c r="AA80" s="125"/>
      <c r="AB80" s="146"/>
      <c r="AC80" s="73">
        <v>2</v>
      </c>
      <c r="AD80" s="182"/>
      <c r="AE80" s="125"/>
      <c r="AF80" s="91"/>
      <c r="AG80" s="191"/>
      <c r="AH80" s="191"/>
    </row>
    <row r="81" spans="1:34" ht="36.75" customHeight="1" x14ac:dyDescent="0.25">
      <c r="A81" s="152"/>
      <c r="B81" s="75"/>
      <c r="C81" s="84"/>
      <c r="D81" s="84"/>
      <c r="E81" s="84"/>
      <c r="F81" s="132"/>
      <c r="G81" s="94"/>
      <c r="H81" s="81"/>
      <c r="I81" s="82"/>
      <c r="J81" s="81"/>
      <c r="K81" s="81"/>
      <c r="L81" s="69"/>
      <c r="M81" s="96"/>
      <c r="N81" s="96"/>
      <c r="O81" s="96"/>
      <c r="P81" s="96"/>
      <c r="Q81" s="125"/>
      <c r="R81" s="125"/>
      <c r="S81" s="88"/>
      <c r="T81" s="161"/>
      <c r="U81" s="161"/>
      <c r="V81" s="161"/>
      <c r="W81" s="161"/>
      <c r="X81" s="88"/>
      <c r="Y81" s="88"/>
      <c r="Z81" s="125"/>
      <c r="AA81" s="125"/>
      <c r="AB81" s="146"/>
      <c r="AC81" s="73">
        <v>72</v>
      </c>
      <c r="AD81" s="182"/>
      <c r="AE81" s="125"/>
      <c r="AF81" s="92"/>
      <c r="AG81" s="191"/>
      <c r="AH81" s="191"/>
    </row>
    <row r="82" spans="1:34" ht="36.75" customHeight="1" x14ac:dyDescent="0.25">
      <c r="A82" s="154"/>
      <c r="B82" s="75"/>
      <c r="C82" s="84"/>
      <c r="D82" s="84"/>
      <c r="E82" s="84"/>
      <c r="F82" s="132"/>
      <c r="G82" s="94"/>
      <c r="H82" s="81"/>
      <c r="I82" s="82"/>
      <c r="J82" s="81"/>
      <c r="K82" s="81"/>
      <c r="L82" s="69"/>
      <c r="M82" s="96"/>
      <c r="N82" s="95"/>
      <c r="O82" s="95"/>
      <c r="P82" s="70"/>
      <c r="Q82" s="88"/>
      <c r="R82" s="88"/>
      <c r="S82" s="88"/>
      <c r="T82" s="161"/>
      <c r="U82" s="161"/>
      <c r="V82" s="161"/>
      <c r="W82" s="161"/>
      <c r="X82" s="88"/>
      <c r="Y82" s="88"/>
      <c r="Z82" s="125"/>
      <c r="AA82" s="125"/>
      <c r="AB82" s="146"/>
      <c r="AC82" s="73">
        <v>7</v>
      </c>
      <c r="AD82" s="182"/>
      <c r="AE82" s="125"/>
      <c r="AF82" s="91"/>
      <c r="AG82" s="191"/>
      <c r="AH82" s="191"/>
    </row>
    <row r="83" spans="1:34" ht="36.75" customHeight="1" x14ac:dyDescent="0.25">
      <c r="A83" s="155"/>
      <c r="B83" s="120"/>
      <c r="C83" s="88"/>
      <c r="D83" s="88"/>
      <c r="E83" s="88"/>
      <c r="F83" s="69"/>
      <c r="G83" s="94"/>
      <c r="H83" s="81"/>
      <c r="I83" s="82"/>
      <c r="J83" s="81"/>
      <c r="K83" s="81"/>
      <c r="L83" s="77"/>
      <c r="M83" s="96"/>
      <c r="N83" s="95"/>
      <c r="O83" s="95"/>
      <c r="P83" s="70"/>
      <c r="Q83" s="88"/>
      <c r="R83" s="88"/>
      <c r="S83" s="88"/>
      <c r="T83" s="161"/>
      <c r="U83" s="161"/>
      <c r="V83" s="161"/>
      <c r="W83" s="161"/>
      <c r="X83" s="88"/>
      <c r="Y83" s="88"/>
      <c r="Z83" s="125"/>
      <c r="AA83" s="125"/>
      <c r="AB83" s="146"/>
      <c r="AC83" s="73">
        <v>2</v>
      </c>
      <c r="AD83" s="182"/>
      <c r="AE83" s="125"/>
      <c r="AF83" s="91"/>
      <c r="AG83" s="191"/>
      <c r="AH83" s="191"/>
    </row>
    <row r="84" spans="1:34" ht="57.75" customHeight="1" x14ac:dyDescent="0.25">
      <c r="A84" s="175"/>
      <c r="B84" s="120"/>
      <c r="C84" s="88"/>
      <c r="D84" s="88"/>
      <c r="E84" s="88"/>
      <c r="F84" s="94"/>
      <c r="G84" s="94"/>
      <c r="H84" s="82"/>
      <c r="I84" s="99"/>
      <c r="J84" s="81"/>
      <c r="K84" s="81"/>
      <c r="L84" s="69"/>
      <c r="M84" s="96"/>
      <c r="N84" s="95"/>
      <c r="O84" s="95"/>
      <c r="P84" s="98"/>
      <c r="Q84" s="88"/>
      <c r="R84" s="88"/>
      <c r="S84" s="88"/>
      <c r="T84" s="161"/>
      <c r="U84" s="161"/>
      <c r="V84" s="161"/>
      <c r="W84" s="161"/>
      <c r="X84" s="88"/>
      <c r="Y84" s="88"/>
      <c r="Z84" s="125"/>
      <c r="AA84" s="125"/>
      <c r="AB84" s="147"/>
      <c r="AC84" s="73">
        <v>7</v>
      </c>
      <c r="AD84" s="182"/>
      <c r="AE84" s="125"/>
      <c r="AF84" s="91"/>
      <c r="AG84" s="191"/>
      <c r="AH84" s="191"/>
    </row>
    <row r="85" spans="1:34" ht="76.5" customHeight="1" x14ac:dyDescent="0.25">
      <c r="A85" s="175"/>
      <c r="B85" s="120"/>
      <c r="C85" s="88"/>
      <c r="D85" s="88"/>
      <c r="E85" s="88"/>
      <c r="F85" s="69"/>
      <c r="G85" s="94"/>
      <c r="H85" s="82"/>
      <c r="I85" s="99"/>
      <c r="J85" s="81"/>
      <c r="K85" s="81"/>
      <c r="L85" s="69"/>
      <c r="M85" s="96"/>
      <c r="N85" s="96"/>
      <c r="O85" s="96"/>
      <c r="P85" s="98"/>
      <c r="Q85" s="88"/>
      <c r="R85" s="88"/>
      <c r="S85" s="91"/>
      <c r="T85" s="161"/>
      <c r="U85" s="161"/>
      <c r="V85" s="161"/>
      <c r="W85" s="161"/>
      <c r="X85" s="88"/>
      <c r="Y85" s="88"/>
      <c r="Z85" s="125"/>
      <c r="AA85" s="125"/>
      <c r="AB85" s="146"/>
      <c r="AC85" s="73">
        <v>2</v>
      </c>
      <c r="AD85" s="182"/>
      <c r="AE85" s="125"/>
      <c r="AF85" s="91"/>
      <c r="AG85" s="191"/>
      <c r="AH85" s="191"/>
    </row>
    <row r="86" spans="1:34" ht="114.75" customHeight="1" x14ac:dyDescent="0.25">
      <c r="A86" s="175"/>
      <c r="B86" s="120"/>
      <c r="C86" s="88"/>
      <c r="D86" s="88"/>
      <c r="E86" s="88"/>
      <c r="F86" s="69"/>
      <c r="G86" s="94"/>
      <c r="H86" s="81"/>
      <c r="I86" s="82"/>
      <c r="J86" s="81"/>
      <c r="K86" s="81"/>
      <c r="L86" s="77"/>
      <c r="M86" s="96"/>
      <c r="N86" s="96"/>
      <c r="O86" s="96"/>
      <c r="P86" s="98"/>
      <c r="Q86" s="88"/>
      <c r="R86" s="88"/>
      <c r="S86" s="88"/>
      <c r="T86" s="161"/>
      <c r="U86" s="161"/>
      <c r="V86" s="161"/>
      <c r="W86" s="161"/>
      <c r="X86" s="88"/>
      <c r="Y86" s="88"/>
      <c r="Z86" s="125"/>
      <c r="AA86" s="125"/>
      <c r="AB86" s="147"/>
      <c r="AC86" s="73">
        <v>75</v>
      </c>
      <c r="AD86" s="182"/>
      <c r="AE86" s="125"/>
      <c r="AF86" s="91"/>
      <c r="AG86" s="191"/>
      <c r="AH86" s="191"/>
    </row>
    <row r="87" spans="1:34" ht="47.25" customHeight="1" x14ac:dyDescent="0.25">
      <c r="A87" s="155"/>
      <c r="B87" s="120"/>
      <c r="C87" s="88"/>
      <c r="D87" s="88"/>
      <c r="E87" s="88"/>
      <c r="F87" s="69"/>
      <c r="G87" s="94"/>
      <c r="H87" s="81"/>
      <c r="I87" s="82"/>
      <c r="J87" s="81"/>
      <c r="K87" s="81"/>
      <c r="L87" s="77"/>
      <c r="M87" s="96"/>
      <c r="N87" s="95"/>
      <c r="O87" s="95"/>
      <c r="P87" s="95"/>
      <c r="Q87" s="88"/>
      <c r="R87" s="88"/>
      <c r="S87" s="88"/>
      <c r="T87" s="161"/>
      <c r="U87" s="161"/>
      <c r="V87" s="161"/>
      <c r="W87" s="161"/>
      <c r="X87" s="88"/>
      <c r="Y87" s="88"/>
      <c r="Z87" s="125"/>
      <c r="AA87" s="125"/>
      <c r="AB87" s="146"/>
      <c r="AC87" s="73">
        <v>27</v>
      </c>
      <c r="AD87" s="182"/>
      <c r="AE87" s="125"/>
      <c r="AF87" s="91"/>
      <c r="AG87" s="191"/>
      <c r="AH87" s="191"/>
    </row>
    <row r="88" spans="1:34" ht="84" customHeight="1" x14ac:dyDescent="0.25">
      <c r="A88" s="154"/>
      <c r="B88" s="120"/>
      <c r="C88" s="88"/>
      <c r="D88" s="88"/>
      <c r="E88" s="88"/>
      <c r="F88" s="69"/>
      <c r="G88" s="94"/>
      <c r="H88" s="81"/>
      <c r="I88" s="81"/>
      <c r="J88" s="81"/>
      <c r="K88" s="81"/>
      <c r="L88" s="77"/>
      <c r="M88" s="96"/>
      <c r="N88" s="95"/>
      <c r="O88" s="95"/>
      <c r="P88" s="95"/>
      <c r="Q88" s="88"/>
      <c r="R88" s="88"/>
      <c r="S88" s="82"/>
      <c r="T88" s="161"/>
      <c r="U88" s="161"/>
      <c r="V88" s="161"/>
      <c r="W88" s="161"/>
      <c r="X88" s="88"/>
      <c r="Y88" s="88"/>
      <c r="Z88" s="125"/>
      <c r="AA88" s="125"/>
      <c r="AB88" s="146"/>
      <c r="AC88" s="73">
        <v>25</v>
      </c>
      <c r="AD88" s="182"/>
      <c r="AE88" s="125"/>
      <c r="AF88" s="91"/>
      <c r="AG88" s="191"/>
      <c r="AH88" s="191"/>
    </row>
    <row r="89" spans="1:34" ht="76.5" customHeight="1" x14ac:dyDescent="0.25">
      <c r="A89" s="74"/>
      <c r="B89" s="120"/>
      <c r="C89" s="88"/>
      <c r="D89" s="88"/>
      <c r="E89" s="88"/>
      <c r="F89" s="69"/>
      <c r="G89" s="94"/>
      <c r="H89" s="81"/>
      <c r="I89" s="81"/>
      <c r="J89" s="81"/>
      <c r="K89" s="81"/>
      <c r="L89" s="77"/>
      <c r="M89" s="96"/>
      <c r="N89" s="95"/>
      <c r="O89" s="95"/>
      <c r="P89" s="95"/>
      <c r="Q89" s="88"/>
      <c r="R89" s="88"/>
      <c r="S89" s="82"/>
      <c r="T89" s="161"/>
      <c r="U89" s="161"/>
      <c r="V89" s="161"/>
      <c r="W89" s="161"/>
      <c r="X89" s="88"/>
      <c r="Y89" s="88"/>
      <c r="Z89" s="125"/>
      <c r="AA89" s="125"/>
      <c r="AB89" s="146"/>
      <c r="AC89" s="141">
        <v>57</v>
      </c>
      <c r="AD89" s="182"/>
      <c r="AE89" s="125"/>
      <c r="AF89" s="91"/>
      <c r="AG89" s="191"/>
      <c r="AH89" s="191"/>
    </row>
    <row r="90" spans="1:34" ht="69" customHeight="1" x14ac:dyDescent="0.25">
      <c r="A90" s="74"/>
      <c r="B90" s="120"/>
      <c r="C90" s="88"/>
      <c r="D90" s="88"/>
      <c r="E90" s="88"/>
      <c r="F90" s="135"/>
      <c r="G90" s="94"/>
      <c r="H90" s="81"/>
      <c r="I90" s="82"/>
      <c r="J90" s="81"/>
      <c r="K90" s="81"/>
      <c r="L90" s="77"/>
      <c r="M90" s="96"/>
      <c r="N90" s="95"/>
      <c r="O90" s="95"/>
      <c r="P90" s="95"/>
      <c r="Q90" s="88"/>
      <c r="R90" s="88"/>
      <c r="S90" s="88"/>
      <c r="T90" s="161"/>
      <c r="U90" s="161"/>
      <c r="V90" s="161"/>
      <c r="W90" s="161"/>
      <c r="X90" s="88"/>
      <c r="Y90" s="88"/>
      <c r="Z90" s="125"/>
      <c r="AA90" s="125"/>
      <c r="AB90" s="146"/>
      <c r="AC90" s="73">
        <v>2</v>
      </c>
      <c r="AD90" s="182"/>
      <c r="AE90" s="125"/>
      <c r="AF90" s="91"/>
      <c r="AG90" s="191"/>
      <c r="AH90" s="191"/>
    </row>
    <row r="91" spans="1:34" ht="76.5" customHeight="1" x14ac:dyDescent="0.25">
      <c r="A91" s="152"/>
      <c r="B91" s="120"/>
      <c r="C91" s="88"/>
      <c r="D91" s="88"/>
      <c r="E91" s="88"/>
      <c r="F91" s="135"/>
      <c r="G91" s="110"/>
      <c r="H91" s="81"/>
      <c r="I91" s="82"/>
      <c r="J91" s="81"/>
      <c r="K91" s="81"/>
      <c r="L91" s="77"/>
      <c r="M91" s="96"/>
      <c r="N91" s="96"/>
      <c r="O91" s="96"/>
      <c r="P91" s="70"/>
      <c r="Q91" s="125"/>
      <c r="R91" s="125"/>
      <c r="S91" s="88"/>
      <c r="T91" s="161"/>
      <c r="U91" s="161"/>
      <c r="V91" s="161"/>
      <c r="W91" s="161"/>
      <c r="X91" s="88"/>
      <c r="Y91" s="88"/>
      <c r="Z91" s="125"/>
      <c r="AA91" s="125"/>
      <c r="AB91" s="146"/>
      <c r="AC91" s="73">
        <v>7</v>
      </c>
      <c r="AD91" s="182"/>
      <c r="AE91" s="125"/>
      <c r="AF91" s="92"/>
      <c r="AG91" s="191"/>
      <c r="AH91" s="191"/>
    </row>
    <row r="92" spans="1:34" ht="36.75" customHeight="1" x14ac:dyDescent="0.25">
      <c r="A92" s="155"/>
      <c r="B92" s="103"/>
      <c r="C92" s="91"/>
      <c r="D92" s="91"/>
      <c r="E92" s="91"/>
      <c r="F92" s="69"/>
      <c r="G92" s="69"/>
      <c r="H92" s="81"/>
      <c r="I92" s="82"/>
      <c r="J92" s="99"/>
      <c r="K92" s="99"/>
      <c r="L92" s="108"/>
      <c r="M92" s="104"/>
      <c r="N92" s="189"/>
      <c r="O92" s="189"/>
      <c r="P92" s="70"/>
      <c r="Q92" s="91"/>
      <c r="R92" s="91"/>
      <c r="S92" s="91"/>
      <c r="T92" s="162"/>
      <c r="U92" s="162"/>
      <c r="V92" s="162"/>
      <c r="W92" s="162"/>
      <c r="X92" s="91"/>
      <c r="Y92" s="91"/>
      <c r="Z92" s="127"/>
      <c r="AA92" s="127"/>
      <c r="AB92" s="147"/>
      <c r="AC92" s="73">
        <v>27</v>
      </c>
      <c r="AD92" s="183"/>
      <c r="AE92" s="127"/>
      <c r="AF92" s="91"/>
      <c r="AG92" s="191"/>
      <c r="AH92" s="191"/>
    </row>
    <row r="93" spans="1:34" ht="63" customHeight="1" x14ac:dyDescent="0.25">
      <c r="A93" s="152"/>
      <c r="B93" s="103"/>
      <c r="C93" s="91"/>
      <c r="D93" s="91"/>
      <c r="E93" s="91"/>
      <c r="F93" s="136"/>
      <c r="G93" s="110"/>
      <c r="H93" s="99"/>
      <c r="I93" s="82"/>
      <c r="J93" s="99"/>
      <c r="K93" s="99"/>
      <c r="L93" s="108"/>
      <c r="M93" s="104"/>
      <c r="N93" s="190"/>
      <c r="O93" s="190"/>
      <c r="P93" s="104"/>
      <c r="Q93" s="127"/>
      <c r="R93" s="127"/>
      <c r="S93" s="91"/>
      <c r="T93" s="162"/>
      <c r="U93" s="162"/>
      <c r="V93" s="162"/>
      <c r="W93" s="162"/>
      <c r="X93" s="91"/>
      <c r="Y93" s="91"/>
      <c r="Z93" s="127"/>
      <c r="AA93" s="127"/>
      <c r="AB93" s="147"/>
      <c r="AC93" s="73">
        <v>2</v>
      </c>
      <c r="AD93" s="183"/>
      <c r="AE93" s="127"/>
      <c r="AF93" s="193"/>
      <c r="AG93" s="191"/>
      <c r="AH93" s="191"/>
    </row>
    <row r="94" spans="1:34" ht="36.75" customHeight="1" x14ac:dyDescent="0.25">
      <c r="A94" s="154"/>
      <c r="B94" s="103"/>
      <c r="C94" s="91"/>
      <c r="D94" s="91"/>
      <c r="E94" s="91"/>
      <c r="F94" s="69"/>
      <c r="G94" s="69"/>
      <c r="H94" s="99"/>
      <c r="I94" s="82"/>
      <c r="J94" s="99"/>
      <c r="K94" s="99"/>
      <c r="L94" s="107"/>
      <c r="M94" s="104"/>
      <c r="N94" s="104"/>
      <c r="O94" s="104"/>
      <c r="P94" s="70"/>
      <c r="Q94" s="127"/>
      <c r="R94" s="127"/>
      <c r="S94" s="82"/>
      <c r="T94" s="162"/>
      <c r="U94" s="162"/>
      <c r="V94" s="162"/>
      <c r="W94" s="162"/>
      <c r="X94" s="91"/>
      <c r="Y94" s="91"/>
      <c r="Z94" s="127"/>
      <c r="AA94" s="127"/>
      <c r="AB94" s="147"/>
      <c r="AC94" s="142">
        <v>7</v>
      </c>
      <c r="AD94" s="183"/>
      <c r="AE94" s="127"/>
      <c r="AF94" s="91"/>
      <c r="AG94" s="191"/>
      <c r="AH94" s="191"/>
    </row>
    <row r="95" spans="1:34" ht="91.5" customHeight="1" x14ac:dyDescent="0.25">
      <c r="A95" s="155"/>
      <c r="B95" s="103"/>
      <c r="C95" s="91"/>
      <c r="D95" s="91"/>
      <c r="E95" s="91"/>
      <c r="F95" s="69"/>
      <c r="G95" s="69"/>
      <c r="H95" s="99"/>
      <c r="I95" s="82"/>
      <c r="J95" s="99"/>
      <c r="K95" s="99"/>
      <c r="L95" s="108"/>
      <c r="M95" s="104"/>
      <c r="N95" s="104"/>
      <c r="O95" s="104"/>
      <c r="P95" s="70"/>
      <c r="Q95" s="91"/>
      <c r="R95" s="91"/>
      <c r="S95" s="91"/>
      <c r="T95" s="162"/>
      <c r="U95" s="162"/>
      <c r="V95" s="162"/>
      <c r="W95" s="162"/>
      <c r="X95" s="91"/>
      <c r="Y95" s="91"/>
      <c r="Z95" s="127"/>
      <c r="AA95" s="127"/>
      <c r="AB95" s="147"/>
      <c r="AC95" s="73">
        <v>25</v>
      </c>
      <c r="AD95" s="183"/>
      <c r="AE95" s="127"/>
      <c r="AF95" s="91"/>
      <c r="AG95" s="191"/>
      <c r="AH95" s="191"/>
    </row>
    <row r="96" spans="1:34" ht="47.25" customHeight="1" x14ac:dyDescent="0.25">
      <c r="A96" s="152"/>
      <c r="B96" s="103"/>
      <c r="C96" s="91"/>
      <c r="D96" s="91"/>
      <c r="E96" s="91"/>
      <c r="F96" s="69"/>
      <c r="G96" s="69"/>
      <c r="H96" s="81"/>
      <c r="I96" s="82"/>
      <c r="J96" s="99"/>
      <c r="K96" s="99"/>
      <c r="L96" s="108"/>
      <c r="M96" s="104"/>
      <c r="N96" s="104"/>
      <c r="O96" s="104"/>
      <c r="P96" s="70"/>
      <c r="Q96" s="91"/>
      <c r="R96" s="91"/>
      <c r="S96" s="91"/>
      <c r="T96" s="162"/>
      <c r="U96" s="162"/>
      <c r="V96" s="162"/>
      <c r="W96" s="162"/>
      <c r="X96" s="91"/>
      <c r="Y96" s="91"/>
      <c r="Z96" s="127"/>
      <c r="AA96" s="127"/>
      <c r="AB96" s="147"/>
      <c r="AC96" s="73">
        <v>7</v>
      </c>
      <c r="AD96" s="183"/>
      <c r="AE96" s="127"/>
      <c r="AF96" s="92"/>
      <c r="AG96" s="191"/>
      <c r="AH96" s="191"/>
    </row>
    <row r="97" spans="1:34" ht="38.25" customHeight="1" x14ac:dyDescent="0.25">
      <c r="A97" s="152"/>
      <c r="B97" s="103"/>
      <c r="C97" s="91"/>
      <c r="D97" s="91"/>
      <c r="E97" s="91"/>
      <c r="F97" s="69"/>
      <c r="G97" s="69"/>
      <c r="H97" s="81"/>
      <c r="I97" s="82"/>
      <c r="J97" s="99"/>
      <c r="K97" s="99"/>
      <c r="L97" s="107"/>
      <c r="M97" s="104"/>
      <c r="N97" s="98"/>
      <c r="O97" s="98"/>
      <c r="P97" s="70"/>
      <c r="Q97" s="91"/>
      <c r="R97" s="91"/>
      <c r="S97" s="91"/>
      <c r="T97" s="162"/>
      <c r="U97" s="162"/>
      <c r="V97" s="162"/>
      <c r="W97" s="162"/>
      <c r="X97" s="91"/>
      <c r="Y97" s="91"/>
      <c r="Z97" s="127"/>
      <c r="AA97" s="127"/>
      <c r="AB97" s="147"/>
      <c r="AC97" s="73">
        <v>2</v>
      </c>
      <c r="AD97" s="183"/>
      <c r="AE97" s="127"/>
      <c r="AF97" s="91"/>
      <c r="AG97" s="191"/>
      <c r="AH97" s="191"/>
    </row>
    <row r="98" spans="1:34" x14ac:dyDescent="0.25">
      <c r="A98" s="152"/>
      <c r="B98" s="103"/>
      <c r="C98" s="91"/>
      <c r="D98" s="91"/>
      <c r="E98" s="91"/>
      <c r="F98" s="69"/>
      <c r="G98" s="69"/>
      <c r="H98" s="81"/>
      <c r="I98" s="82"/>
      <c r="J98" s="99"/>
      <c r="K98" s="99"/>
      <c r="L98" s="107"/>
      <c r="M98" s="104"/>
      <c r="N98" s="98"/>
      <c r="O98" s="98"/>
      <c r="P98" s="70"/>
      <c r="Q98" s="91"/>
      <c r="R98" s="91"/>
      <c r="S98" s="91"/>
      <c r="T98" s="162"/>
      <c r="U98" s="162"/>
      <c r="V98" s="162"/>
      <c r="W98" s="162"/>
      <c r="X98" s="91"/>
      <c r="Y98" s="91"/>
      <c r="Z98" s="127"/>
      <c r="AA98" s="127"/>
      <c r="AB98" s="147"/>
      <c r="AC98" s="73">
        <v>8752</v>
      </c>
      <c r="AD98" s="183"/>
      <c r="AE98" s="127"/>
      <c r="AF98" s="91"/>
      <c r="AG98" s="191"/>
      <c r="AH98" s="191"/>
    </row>
    <row r="99" spans="1:34" x14ac:dyDescent="0.25">
      <c r="A99" s="175"/>
      <c r="B99" s="103"/>
      <c r="C99" s="91"/>
      <c r="D99" s="91"/>
      <c r="E99" s="91"/>
      <c r="F99" s="69"/>
      <c r="G99" s="69"/>
      <c r="H99" s="82"/>
      <c r="I99" s="82"/>
      <c r="J99" s="99"/>
      <c r="K99" s="99"/>
      <c r="L99" s="107"/>
      <c r="M99" s="104"/>
      <c r="N99" s="104"/>
      <c r="O99" s="104"/>
      <c r="P99" s="70"/>
      <c r="Q99" s="91"/>
      <c r="R99" s="91"/>
      <c r="S99" s="91"/>
      <c r="T99" s="162"/>
      <c r="U99" s="162"/>
      <c r="V99" s="162"/>
      <c r="W99" s="162"/>
      <c r="X99" s="91"/>
      <c r="Y99" s="91"/>
      <c r="Z99" s="127"/>
      <c r="AA99" s="127"/>
      <c r="AB99" s="147"/>
      <c r="AC99" s="73">
        <v>75</v>
      </c>
      <c r="AD99" s="183"/>
      <c r="AE99" s="127"/>
      <c r="AF99" s="91"/>
      <c r="AG99" s="191"/>
      <c r="AH99" s="191"/>
    </row>
    <row r="100" spans="1:34" ht="87.75" customHeight="1" x14ac:dyDescent="0.25">
      <c r="A100" s="154"/>
      <c r="B100" s="103"/>
      <c r="C100" s="91"/>
      <c r="D100" s="91"/>
      <c r="E100" s="91"/>
      <c r="F100" s="69"/>
      <c r="G100" s="110"/>
      <c r="H100" s="99"/>
      <c r="I100" s="82"/>
      <c r="J100" s="99"/>
      <c r="K100" s="99"/>
      <c r="L100" s="107"/>
      <c r="M100" s="104"/>
      <c r="N100" s="98"/>
      <c r="O100" s="98"/>
      <c r="P100" s="70"/>
      <c r="Q100" s="91"/>
      <c r="R100" s="91"/>
      <c r="S100" s="82"/>
      <c r="T100" s="162"/>
      <c r="U100" s="162"/>
      <c r="V100" s="162"/>
      <c r="W100" s="162"/>
      <c r="X100" s="91"/>
      <c r="Y100" s="91"/>
      <c r="Z100" s="127"/>
      <c r="AA100" s="127"/>
      <c r="AB100" s="147"/>
      <c r="AC100" s="73">
        <v>25</v>
      </c>
      <c r="AD100" s="183"/>
      <c r="AE100" s="127"/>
      <c r="AF100" s="91"/>
      <c r="AG100" s="191"/>
      <c r="AH100" s="191"/>
    </row>
    <row r="101" spans="1:34" x14ac:dyDescent="0.25">
      <c r="A101" s="152"/>
      <c r="B101" s="103"/>
      <c r="C101" s="91"/>
      <c r="D101" s="91"/>
      <c r="E101" s="91"/>
      <c r="F101" s="69"/>
      <c r="G101" s="110"/>
      <c r="H101" s="81"/>
      <c r="I101" s="99"/>
      <c r="J101" s="99"/>
      <c r="K101" s="99"/>
      <c r="L101" s="108"/>
      <c r="M101" s="104"/>
      <c r="N101" s="98"/>
      <c r="O101" s="98"/>
      <c r="P101" s="98"/>
      <c r="Q101" s="91"/>
      <c r="R101" s="91"/>
      <c r="S101" s="91"/>
      <c r="T101" s="162"/>
      <c r="U101" s="162"/>
      <c r="V101" s="162"/>
      <c r="W101" s="162"/>
      <c r="X101" s="91"/>
      <c r="Y101" s="91"/>
      <c r="Z101" s="127"/>
      <c r="AA101" s="127"/>
      <c r="AB101" s="147"/>
      <c r="AC101" s="73">
        <v>72</v>
      </c>
      <c r="AD101" s="183"/>
      <c r="AE101" s="127"/>
      <c r="AF101" s="91"/>
      <c r="AG101" s="191"/>
      <c r="AH101" s="191"/>
    </row>
    <row r="102" spans="1:34" x14ac:dyDescent="0.25">
      <c r="A102" s="152"/>
      <c r="B102" s="103"/>
      <c r="C102" s="91"/>
      <c r="D102" s="91"/>
      <c r="E102" s="91"/>
      <c r="F102" s="69"/>
      <c r="G102" s="110"/>
      <c r="H102" s="81"/>
      <c r="I102" s="82"/>
      <c r="J102" s="99"/>
      <c r="K102" s="99"/>
      <c r="L102" s="107"/>
      <c r="M102" s="104"/>
      <c r="N102" s="104"/>
      <c r="O102" s="104"/>
      <c r="P102" s="98"/>
      <c r="Q102" s="91"/>
      <c r="R102" s="91"/>
      <c r="S102" s="91"/>
      <c r="T102" s="162"/>
      <c r="U102" s="162"/>
      <c r="V102" s="162"/>
      <c r="W102" s="162"/>
      <c r="X102" s="91"/>
      <c r="Y102" s="91"/>
      <c r="Z102" s="127"/>
      <c r="AA102" s="127"/>
      <c r="AB102" s="147"/>
      <c r="AC102" s="73">
        <v>7</v>
      </c>
      <c r="AD102" s="183"/>
      <c r="AE102" s="127"/>
      <c r="AF102" s="92"/>
      <c r="AG102" s="191"/>
      <c r="AH102" s="191"/>
    </row>
    <row r="103" spans="1:34" x14ac:dyDescent="0.25">
      <c r="A103" s="175"/>
      <c r="B103" s="103"/>
      <c r="C103" s="91"/>
      <c r="D103" s="91"/>
      <c r="E103" s="91"/>
      <c r="F103" s="69"/>
      <c r="G103" s="69"/>
      <c r="H103" s="82"/>
      <c r="I103" s="99"/>
      <c r="J103" s="99"/>
      <c r="K103" s="99"/>
      <c r="L103" s="107"/>
      <c r="M103" s="104"/>
      <c r="N103" s="98"/>
      <c r="O103" s="98"/>
      <c r="P103" s="98"/>
      <c r="Q103" s="91"/>
      <c r="R103" s="91"/>
      <c r="S103" s="91"/>
      <c r="T103" s="162"/>
      <c r="U103" s="162"/>
      <c r="V103" s="162"/>
      <c r="W103" s="162"/>
      <c r="X103" s="91"/>
      <c r="Y103" s="91"/>
      <c r="Z103" s="127"/>
      <c r="AA103" s="127"/>
      <c r="AB103" s="147"/>
      <c r="AC103" s="73">
        <f>Tableau3[[#This Row],[Colonne29]]*Tableau3[[#This Row],[Colonne32]]-Tableau3[[#This Row],[Colonne30]]-Tableau3[[#This Row],[Colonne31]]</f>
        <v>0</v>
      </c>
      <c r="AD103" s="183"/>
      <c r="AE103" s="127"/>
      <c r="AF103" s="91"/>
      <c r="AG103" s="191"/>
      <c r="AH103" s="191"/>
    </row>
    <row r="104" spans="1:34" x14ac:dyDescent="0.25">
      <c r="A104" s="152"/>
      <c r="B104" s="103"/>
      <c r="C104" s="91"/>
      <c r="D104" s="91"/>
      <c r="E104" s="91"/>
      <c r="F104" s="69"/>
      <c r="G104" s="69"/>
      <c r="H104" s="81"/>
      <c r="I104" s="82"/>
      <c r="J104" s="99"/>
      <c r="K104" s="99"/>
      <c r="L104" s="107"/>
      <c r="M104" s="104"/>
      <c r="N104" s="98"/>
      <c r="O104" s="98"/>
      <c r="P104" s="70"/>
      <c r="Q104" s="91"/>
      <c r="R104" s="91"/>
      <c r="S104" s="91"/>
      <c r="T104" s="162"/>
      <c r="U104" s="162"/>
      <c r="V104" s="162"/>
      <c r="W104" s="162"/>
      <c r="X104" s="91"/>
      <c r="Y104" s="91"/>
      <c r="Z104" s="127"/>
      <c r="AA104" s="127"/>
      <c r="AB104" s="147"/>
      <c r="AC104" s="73">
        <f>Tableau3[[#This Row],[Colonne29]]*Tableau3[[#This Row],[Colonne32]]-Tableau3[[#This Row],[Colonne30]]-Tableau3[[#This Row],[Colonne31]]</f>
        <v>0</v>
      </c>
      <c r="AD104" s="183"/>
      <c r="AE104" s="127"/>
      <c r="AF104" s="92"/>
      <c r="AG104" s="191"/>
      <c r="AH104" s="191"/>
    </row>
    <row r="105" spans="1:34" x14ac:dyDescent="0.25">
      <c r="A105" s="152"/>
      <c r="B105" s="103"/>
      <c r="C105" s="91"/>
      <c r="D105" s="91"/>
      <c r="E105" s="91"/>
      <c r="F105" s="69"/>
      <c r="G105" s="69"/>
      <c r="H105" s="81"/>
      <c r="I105" s="82"/>
      <c r="J105" s="99"/>
      <c r="K105" s="99"/>
      <c r="L105" s="107"/>
      <c r="M105" s="104"/>
      <c r="N105" s="104"/>
      <c r="O105" s="104"/>
      <c r="P105" s="70"/>
      <c r="Q105" s="91"/>
      <c r="R105" s="91"/>
      <c r="S105" s="91"/>
      <c r="T105" s="162"/>
      <c r="U105" s="162"/>
      <c r="V105" s="162"/>
      <c r="W105" s="162"/>
      <c r="X105" s="91"/>
      <c r="Y105" s="91"/>
      <c r="Z105" s="127"/>
      <c r="AA105" s="127"/>
      <c r="AB105" s="147"/>
      <c r="AC105" s="73">
        <v>742</v>
      </c>
      <c r="AD105" s="183"/>
      <c r="AE105" s="127"/>
      <c r="AF105" s="92"/>
      <c r="AG105" s="191"/>
      <c r="AH105" s="191"/>
    </row>
    <row r="106" spans="1:34" x14ac:dyDescent="0.25">
      <c r="A106" s="152"/>
      <c r="B106" s="103"/>
      <c r="C106" s="91"/>
      <c r="D106" s="91"/>
      <c r="E106" s="91"/>
      <c r="F106" s="69"/>
      <c r="G106" s="69"/>
      <c r="H106" s="99"/>
      <c r="I106" s="82"/>
      <c r="J106" s="99"/>
      <c r="K106" s="99"/>
      <c r="L106" s="107"/>
      <c r="M106" s="104"/>
      <c r="N106" s="98"/>
      <c r="O106" s="98"/>
      <c r="P106" s="98"/>
      <c r="Q106" s="91"/>
      <c r="R106" s="91"/>
      <c r="S106" s="91"/>
      <c r="T106" s="162"/>
      <c r="U106" s="162"/>
      <c r="V106" s="162"/>
      <c r="W106" s="162"/>
      <c r="X106" s="91"/>
      <c r="Y106" s="91"/>
      <c r="Z106" s="127"/>
      <c r="AA106" s="127"/>
      <c r="AB106" s="147"/>
      <c r="AC106" s="73">
        <f>Tableau3[[#This Row],[Colonne29]]*Tableau3[[#This Row],[Colonne32]]-Tableau3[[#This Row],[Colonne30]]-Tableau3[[#This Row],[Colonne31]]</f>
        <v>0</v>
      </c>
      <c r="AD106" s="183"/>
      <c r="AE106" s="127"/>
      <c r="AF106" s="91"/>
      <c r="AG106" s="191"/>
      <c r="AH106" s="191"/>
    </row>
    <row r="107" spans="1:34" ht="50.25" customHeight="1" x14ac:dyDescent="0.25">
      <c r="A107" s="175"/>
      <c r="B107" s="103"/>
      <c r="C107" s="91"/>
      <c r="D107" s="91"/>
      <c r="E107" s="91"/>
      <c r="F107" s="69"/>
      <c r="G107" s="69"/>
      <c r="H107" s="82"/>
      <c r="I107" s="82"/>
      <c r="J107" s="99"/>
      <c r="K107" s="99"/>
      <c r="L107" s="107"/>
      <c r="M107" s="104"/>
      <c r="N107" s="98"/>
      <c r="O107" s="98"/>
      <c r="P107" s="70"/>
      <c r="Q107" s="91"/>
      <c r="R107" s="91"/>
      <c r="S107" s="91"/>
      <c r="T107" s="162"/>
      <c r="U107" s="162"/>
      <c r="V107" s="162"/>
      <c r="W107" s="162"/>
      <c r="X107" s="91"/>
      <c r="Y107" s="91"/>
      <c r="Z107" s="127"/>
      <c r="AA107" s="127"/>
      <c r="AB107" s="147"/>
      <c r="AC107" s="73">
        <v>742</v>
      </c>
      <c r="AD107" s="183"/>
      <c r="AE107" s="127"/>
      <c r="AF107" s="91"/>
      <c r="AG107" s="191"/>
      <c r="AH107" s="191"/>
    </row>
    <row r="108" spans="1:34" ht="52.5" customHeight="1" x14ac:dyDescent="0.25">
      <c r="A108" s="152"/>
      <c r="B108" s="103"/>
      <c r="C108" s="91"/>
      <c r="D108" s="91"/>
      <c r="E108" s="91"/>
      <c r="F108" s="69"/>
      <c r="G108" s="69"/>
      <c r="H108" s="99"/>
      <c r="I108" s="99"/>
      <c r="J108" s="99"/>
      <c r="K108" s="99"/>
      <c r="L108" s="107"/>
      <c r="M108" s="104"/>
      <c r="N108" s="104"/>
      <c r="O108" s="104"/>
      <c r="P108" s="98"/>
      <c r="Q108" s="91"/>
      <c r="R108" s="91"/>
      <c r="S108" s="91"/>
      <c r="T108" s="162"/>
      <c r="U108" s="162"/>
      <c r="V108" s="162"/>
      <c r="W108" s="162"/>
      <c r="X108" s="91"/>
      <c r="Y108" s="91"/>
      <c r="Z108" s="127"/>
      <c r="AA108" s="127"/>
      <c r="AB108" s="147"/>
      <c r="AC108" s="73">
        <v>7</v>
      </c>
      <c r="AD108" s="183"/>
      <c r="AE108" s="127"/>
      <c r="AF108" s="91"/>
      <c r="AG108" s="191"/>
      <c r="AH108" s="191"/>
    </row>
    <row r="109" spans="1:34" x14ac:dyDescent="0.25">
      <c r="A109" s="175"/>
      <c r="B109" s="103"/>
      <c r="C109" s="91"/>
      <c r="D109" s="91"/>
      <c r="E109" s="91"/>
      <c r="F109" s="69"/>
      <c r="G109" s="69"/>
      <c r="H109" s="82"/>
      <c r="I109" s="99"/>
      <c r="J109" s="99"/>
      <c r="K109" s="99"/>
      <c r="L109" s="107"/>
      <c r="M109" s="104"/>
      <c r="N109" s="98"/>
      <c r="O109" s="98"/>
      <c r="P109" s="98"/>
      <c r="Q109" s="91"/>
      <c r="R109" s="91"/>
      <c r="S109" s="91"/>
      <c r="T109" s="162"/>
      <c r="U109" s="162"/>
      <c r="V109" s="162"/>
      <c r="W109" s="162"/>
      <c r="X109" s="91"/>
      <c r="Y109" s="91"/>
      <c r="Z109" s="127"/>
      <c r="AA109" s="127"/>
      <c r="AB109" s="147"/>
      <c r="AC109" s="73">
        <v>42</v>
      </c>
      <c r="AD109" s="183"/>
      <c r="AE109" s="127"/>
      <c r="AF109" s="91"/>
      <c r="AG109" s="191"/>
      <c r="AH109" s="191"/>
    </row>
    <row r="110" spans="1:34" ht="48.75" customHeight="1" x14ac:dyDescent="0.25">
      <c r="A110" s="152"/>
      <c r="B110" s="103"/>
      <c r="C110" s="91"/>
      <c r="D110" s="91"/>
      <c r="E110" s="91"/>
      <c r="F110" s="136"/>
      <c r="G110" s="110"/>
      <c r="H110" s="81"/>
      <c r="I110" s="82"/>
      <c r="J110" s="99"/>
      <c r="K110" s="99"/>
      <c r="L110" s="107"/>
      <c r="M110" s="104"/>
      <c r="N110" s="104"/>
      <c r="O110" s="104"/>
      <c r="P110" s="70"/>
      <c r="Q110" s="127"/>
      <c r="R110" s="127"/>
      <c r="S110" s="91"/>
      <c r="T110" s="162"/>
      <c r="U110" s="162"/>
      <c r="V110" s="162"/>
      <c r="W110" s="162"/>
      <c r="X110" s="91"/>
      <c r="Y110" s="91"/>
      <c r="Z110" s="127"/>
      <c r="AA110" s="127"/>
      <c r="AB110" s="147"/>
      <c r="AC110" s="73">
        <v>74</v>
      </c>
      <c r="AD110" s="183"/>
      <c r="AE110" s="127"/>
      <c r="AF110" s="92"/>
      <c r="AG110" s="191"/>
      <c r="AH110" s="191"/>
    </row>
    <row r="111" spans="1:34" x14ac:dyDescent="0.25">
      <c r="A111" s="152"/>
      <c r="B111" s="140"/>
      <c r="C111" s="91"/>
      <c r="D111" s="91"/>
      <c r="E111" s="91"/>
      <c r="F111" s="136"/>
      <c r="G111" s="110"/>
      <c r="H111" s="99"/>
      <c r="I111" s="82"/>
      <c r="J111" s="99"/>
      <c r="K111" s="99"/>
      <c r="L111" s="107"/>
      <c r="M111" s="104"/>
      <c r="N111" s="104"/>
      <c r="O111" s="104"/>
      <c r="P111" s="70"/>
      <c r="Q111" s="91"/>
      <c r="R111" s="91"/>
      <c r="S111" s="91"/>
      <c r="T111" s="162"/>
      <c r="U111" s="162"/>
      <c r="V111" s="162"/>
      <c r="W111" s="162"/>
      <c r="X111" s="91"/>
      <c r="Y111" s="91"/>
      <c r="Z111" s="127"/>
      <c r="AA111" s="127"/>
      <c r="AB111" s="147"/>
      <c r="AC111" s="73">
        <v>274</v>
      </c>
      <c r="AD111" s="183"/>
      <c r="AE111" s="127"/>
      <c r="AF111" s="92"/>
      <c r="AG111" s="191"/>
      <c r="AH111" s="191"/>
    </row>
    <row r="112" spans="1:34" x14ac:dyDescent="0.25">
      <c r="A112" s="154"/>
      <c r="B112" s="103"/>
      <c r="C112" s="91"/>
      <c r="D112" s="91"/>
      <c r="E112" s="91"/>
      <c r="F112" s="69"/>
      <c r="G112" s="110"/>
      <c r="H112" s="81"/>
      <c r="I112" s="82"/>
      <c r="J112" s="99"/>
      <c r="K112" s="99"/>
      <c r="L112" s="107"/>
      <c r="M112" s="104"/>
      <c r="N112" s="104"/>
      <c r="O112" s="104"/>
      <c r="P112" s="70"/>
      <c r="Q112" s="91"/>
      <c r="R112" s="91"/>
      <c r="S112" s="82"/>
      <c r="T112" s="162"/>
      <c r="U112" s="162"/>
      <c r="V112" s="162"/>
      <c r="W112" s="162"/>
      <c r="X112" s="91"/>
      <c r="Y112" s="91"/>
      <c r="Z112" s="127"/>
      <c r="AA112" s="127"/>
      <c r="AB112" s="147"/>
      <c r="AC112" s="73">
        <v>2</v>
      </c>
      <c r="AD112" s="183"/>
      <c r="AE112" s="127"/>
      <c r="AF112" s="92"/>
      <c r="AG112" s="191"/>
      <c r="AH112" s="191"/>
    </row>
    <row r="113" spans="1:34" ht="63" customHeight="1" x14ac:dyDescent="0.25">
      <c r="A113" s="176"/>
      <c r="B113" s="103"/>
      <c r="C113" s="91"/>
      <c r="D113" s="91"/>
      <c r="E113" s="91"/>
      <c r="F113" s="136"/>
      <c r="G113" s="110"/>
      <c r="H113" s="99"/>
      <c r="I113" s="99"/>
      <c r="J113" s="99"/>
      <c r="K113" s="99"/>
      <c r="L113" s="107"/>
      <c r="M113" s="104"/>
      <c r="N113" s="98"/>
      <c r="O113" s="98"/>
      <c r="P113" s="98"/>
      <c r="Q113" s="91"/>
      <c r="R113" s="91"/>
      <c r="S113" s="91"/>
      <c r="T113" s="162"/>
      <c r="U113" s="162"/>
      <c r="V113" s="162"/>
      <c r="W113" s="162"/>
      <c r="X113" s="91"/>
      <c r="Y113" s="91"/>
      <c r="Z113" s="127"/>
      <c r="AA113" s="127"/>
      <c r="AB113" s="147"/>
      <c r="AC113" s="73">
        <v>74</v>
      </c>
      <c r="AD113" s="183"/>
      <c r="AE113" s="127"/>
      <c r="AF113" s="92"/>
      <c r="AG113" s="191"/>
      <c r="AH113" s="191"/>
    </row>
    <row r="114" spans="1:34" ht="63" customHeight="1" x14ac:dyDescent="0.25">
      <c r="A114" s="156"/>
      <c r="B114" s="103"/>
      <c r="C114" s="91"/>
      <c r="D114" s="91"/>
      <c r="E114" s="91"/>
      <c r="F114" s="136"/>
      <c r="G114" s="110"/>
      <c r="H114" s="99"/>
      <c r="I114" s="82"/>
      <c r="J114" s="99"/>
      <c r="K114" s="99"/>
      <c r="L114" s="107"/>
      <c r="M114" s="104"/>
      <c r="N114" s="104"/>
      <c r="O114" s="104"/>
      <c r="P114" s="70"/>
      <c r="Q114" s="91"/>
      <c r="R114" s="91"/>
      <c r="S114" s="91"/>
      <c r="T114" s="162"/>
      <c r="U114" s="162"/>
      <c r="V114" s="162"/>
      <c r="W114" s="162"/>
      <c r="X114" s="91"/>
      <c r="Y114" s="91"/>
      <c r="Z114" s="127"/>
      <c r="AA114" s="127"/>
      <c r="AB114" s="147"/>
      <c r="AC114" s="73">
        <v>25</v>
      </c>
      <c r="AD114" s="183"/>
      <c r="AE114" s="127"/>
      <c r="AF114" s="92"/>
      <c r="AG114" s="191"/>
      <c r="AH114" s="191"/>
    </row>
    <row r="115" spans="1:34" ht="31.5" customHeight="1" x14ac:dyDescent="0.25">
      <c r="A115" s="176"/>
      <c r="B115" s="103"/>
      <c r="C115" s="91"/>
      <c r="D115" s="91"/>
      <c r="E115" s="91"/>
      <c r="F115" s="136"/>
      <c r="G115" s="110"/>
      <c r="H115" s="99"/>
      <c r="I115" s="99"/>
      <c r="J115" s="99"/>
      <c r="K115" s="99"/>
      <c r="L115" s="107"/>
      <c r="M115" s="104"/>
      <c r="N115" s="98"/>
      <c r="O115" s="98"/>
      <c r="P115" s="98"/>
      <c r="Q115" s="91"/>
      <c r="R115" s="91"/>
      <c r="S115" s="91"/>
      <c r="T115" s="162"/>
      <c r="U115" s="162"/>
      <c r="V115" s="162"/>
      <c r="W115" s="162"/>
      <c r="X115" s="91"/>
      <c r="Y115" s="91"/>
      <c r="Z115" s="127"/>
      <c r="AA115" s="127"/>
      <c r="AB115" s="146"/>
      <c r="AC115" s="73">
        <v>74</v>
      </c>
      <c r="AD115" s="183"/>
      <c r="AE115" s="127"/>
      <c r="AF115" s="92"/>
      <c r="AG115" s="191"/>
      <c r="AH115" s="191"/>
    </row>
    <row r="116" spans="1:34" ht="15.75" customHeight="1" x14ac:dyDescent="0.25">
      <c r="A116" s="176"/>
      <c r="B116" s="103"/>
      <c r="C116" s="91"/>
      <c r="D116" s="91"/>
      <c r="E116" s="91"/>
      <c r="F116" s="69"/>
      <c r="G116" s="69"/>
      <c r="H116" s="99"/>
      <c r="I116" s="99"/>
      <c r="J116" s="99"/>
      <c r="K116" s="99"/>
      <c r="L116" s="107"/>
      <c r="M116" s="104"/>
      <c r="N116" s="98"/>
      <c r="O116" s="98"/>
      <c r="P116" s="98"/>
      <c r="Q116" s="91"/>
      <c r="R116" s="91"/>
      <c r="S116" s="91"/>
      <c r="T116" s="162"/>
      <c r="U116" s="162"/>
      <c r="V116" s="162"/>
      <c r="W116" s="162"/>
      <c r="X116" s="91"/>
      <c r="Y116" s="91"/>
      <c r="Z116" s="127"/>
      <c r="AA116" s="127"/>
      <c r="AB116" s="147"/>
      <c r="AC116" s="73">
        <v>2</v>
      </c>
      <c r="AD116" s="183"/>
      <c r="AE116" s="127"/>
      <c r="AF116" s="92"/>
      <c r="AG116" s="191"/>
      <c r="AH116" s="191"/>
    </row>
    <row r="117" spans="1:34" ht="47.25" customHeight="1" x14ac:dyDescent="0.25">
      <c r="A117" s="176"/>
      <c r="B117" s="103"/>
      <c r="C117" s="91"/>
      <c r="D117" s="91"/>
      <c r="E117" s="91"/>
      <c r="F117" s="69"/>
      <c r="G117" s="69"/>
      <c r="H117" s="99"/>
      <c r="I117" s="99"/>
      <c r="J117" s="99"/>
      <c r="K117" s="99"/>
      <c r="L117" s="107"/>
      <c r="M117" s="104"/>
      <c r="N117" s="98"/>
      <c r="O117" s="98"/>
      <c r="P117" s="98"/>
      <c r="Q117" s="91"/>
      <c r="R117" s="91"/>
      <c r="S117" s="91"/>
      <c r="T117" s="162"/>
      <c r="U117" s="162"/>
      <c r="V117" s="162"/>
      <c r="W117" s="162"/>
      <c r="X117" s="91"/>
      <c r="Y117" s="91"/>
      <c r="Z117" s="127"/>
      <c r="AA117" s="127"/>
      <c r="AB117" s="147"/>
      <c r="AC117" s="73">
        <v>7</v>
      </c>
      <c r="AD117" s="183"/>
      <c r="AE117" s="127"/>
      <c r="AF117" s="92"/>
      <c r="AG117" s="191"/>
      <c r="AH117" s="191"/>
    </row>
    <row r="118" spans="1:34" ht="15.75" customHeight="1" x14ac:dyDescent="0.25">
      <c r="A118" s="176"/>
      <c r="B118" s="103"/>
      <c r="C118" s="91"/>
      <c r="D118" s="91"/>
      <c r="E118" s="91"/>
      <c r="F118" s="136"/>
      <c r="G118" s="110"/>
      <c r="H118" s="99"/>
      <c r="I118" s="99"/>
      <c r="J118" s="99"/>
      <c r="K118" s="99"/>
      <c r="L118" s="107"/>
      <c r="M118" s="104"/>
      <c r="N118" s="98"/>
      <c r="O118" s="98"/>
      <c r="P118" s="98"/>
      <c r="Q118" s="91"/>
      <c r="R118" s="91"/>
      <c r="S118" s="91"/>
      <c r="T118" s="162"/>
      <c r="U118" s="162"/>
      <c r="V118" s="162"/>
      <c r="W118" s="162"/>
      <c r="X118" s="91"/>
      <c r="Y118" s="91"/>
      <c r="Z118" s="127"/>
      <c r="AA118" s="127"/>
      <c r="AB118" s="147"/>
      <c r="AC118" s="73">
        <v>2</v>
      </c>
      <c r="AD118" s="183"/>
      <c r="AE118" s="127"/>
      <c r="AF118" s="92"/>
      <c r="AG118" s="191"/>
      <c r="AH118" s="191"/>
    </row>
    <row r="119" spans="1:34" x14ac:dyDescent="0.25">
      <c r="A119" s="176"/>
      <c r="B119" s="103"/>
      <c r="C119" s="91"/>
      <c r="D119" s="91"/>
      <c r="E119" s="91"/>
      <c r="F119" s="136"/>
      <c r="G119" s="110"/>
      <c r="H119" s="99"/>
      <c r="I119" s="99"/>
      <c r="J119" s="99"/>
      <c r="K119" s="99"/>
      <c r="L119" s="107"/>
      <c r="M119" s="104"/>
      <c r="N119" s="98"/>
      <c r="O119" s="98"/>
      <c r="P119" s="98"/>
      <c r="Q119" s="91"/>
      <c r="R119" s="91"/>
      <c r="S119" s="91"/>
      <c r="T119" s="162"/>
      <c r="U119" s="162"/>
      <c r="V119" s="162"/>
      <c r="W119" s="162"/>
      <c r="X119" s="91"/>
      <c r="Y119" s="91"/>
      <c r="Z119" s="127"/>
      <c r="AA119" s="127"/>
      <c r="AB119" s="147"/>
      <c r="AC119" s="73">
        <v>72</v>
      </c>
      <c r="AD119" s="183"/>
      <c r="AE119" s="127"/>
      <c r="AF119" s="92"/>
      <c r="AG119" s="191"/>
      <c r="AH119" s="191"/>
    </row>
    <row r="120" spans="1:34" ht="31.5" customHeight="1" x14ac:dyDescent="0.25">
      <c r="A120" s="176"/>
      <c r="B120" s="103"/>
      <c r="C120" s="91"/>
      <c r="D120" s="91"/>
      <c r="E120" s="91"/>
      <c r="F120" s="69"/>
      <c r="G120" s="110"/>
      <c r="H120" s="99"/>
      <c r="I120" s="99"/>
      <c r="J120" s="99"/>
      <c r="K120" s="99"/>
      <c r="L120" s="107"/>
      <c r="M120" s="104"/>
      <c r="N120" s="98"/>
      <c r="O120" s="98"/>
      <c r="P120" s="98"/>
      <c r="Q120" s="91"/>
      <c r="R120" s="91"/>
      <c r="S120" s="91"/>
      <c r="T120" s="162"/>
      <c r="U120" s="162"/>
      <c r="V120" s="162"/>
      <c r="W120" s="162"/>
      <c r="X120" s="91"/>
      <c r="Y120" s="91"/>
      <c r="Z120" s="127"/>
      <c r="AA120" s="127"/>
      <c r="AB120" s="147"/>
      <c r="AC120" s="73">
        <v>7</v>
      </c>
      <c r="AD120" s="183"/>
      <c r="AE120" s="127"/>
      <c r="AF120" s="92"/>
      <c r="AG120" s="191"/>
      <c r="AH120" s="191"/>
    </row>
    <row r="121" spans="1:34" ht="15.75" customHeight="1" x14ac:dyDescent="0.25">
      <c r="A121" s="176"/>
      <c r="B121" s="103"/>
      <c r="C121" s="91"/>
      <c r="D121" s="91"/>
      <c r="E121" s="91"/>
      <c r="F121" s="69"/>
      <c r="G121" s="110"/>
      <c r="H121" s="99"/>
      <c r="I121" s="99"/>
      <c r="J121" s="99"/>
      <c r="K121" s="99"/>
      <c r="L121" s="107"/>
      <c r="M121" s="104"/>
      <c r="N121" s="98"/>
      <c r="O121" s="98"/>
      <c r="P121" s="98"/>
      <c r="Q121" s="91"/>
      <c r="R121" s="91"/>
      <c r="S121" s="91"/>
      <c r="T121" s="162"/>
      <c r="U121" s="162"/>
      <c r="V121" s="162"/>
      <c r="W121" s="162"/>
      <c r="X121" s="91"/>
      <c r="Y121" s="91"/>
      <c r="Z121" s="127"/>
      <c r="AA121" s="127"/>
      <c r="AB121" s="147"/>
      <c r="AC121" s="73">
        <v>5274</v>
      </c>
      <c r="AD121" s="183"/>
      <c r="AE121" s="127"/>
      <c r="AF121" s="92"/>
      <c r="AG121" s="191"/>
      <c r="AH121" s="191"/>
    </row>
    <row r="122" spans="1:34" ht="32.25" customHeight="1" x14ac:dyDescent="0.25">
      <c r="A122" s="176"/>
      <c r="B122" s="103"/>
      <c r="C122" s="91"/>
      <c r="D122" s="91"/>
      <c r="E122" s="91"/>
      <c r="F122" s="136"/>
      <c r="G122" s="110"/>
      <c r="H122" s="99"/>
      <c r="I122" s="99"/>
      <c r="J122" s="99"/>
      <c r="K122" s="99"/>
      <c r="L122" s="107"/>
      <c r="M122" s="104"/>
      <c r="N122" s="98"/>
      <c r="O122" s="98"/>
      <c r="P122" s="98"/>
      <c r="Q122" s="91"/>
      <c r="R122" s="91"/>
      <c r="S122" s="91"/>
      <c r="T122" s="162"/>
      <c r="U122" s="162"/>
      <c r="V122" s="162"/>
      <c r="W122" s="162"/>
      <c r="X122" s="91"/>
      <c r="Y122" s="91"/>
      <c r="Z122" s="127"/>
      <c r="AA122" s="127"/>
      <c r="AB122" s="147"/>
      <c r="AC122" s="73">
        <v>25</v>
      </c>
      <c r="AD122" s="183"/>
      <c r="AE122" s="127"/>
      <c r="AF122" s="92"/>
      <c r="AG122" s="191"/>
      <c r="AH122" s="191"/>
    </row>
    <row r="123" spans="1:34" ht="38.25" customHeight="1" x14ac:dyDescent="0.25">
      <c r="A123" s="156"/>
      <c r="B123" s="103"/>
      <c r="C123" s="91"/>
      <c r="D123" s="91"/>
      <c r="E123" s="91"/>
      <c r="F123" s="136"/>
      <c r="G123" s="110"/>
      <c r="H123" s="81"/>
      <c r="I123" s="82"/>
      <c r="J123" s="99"/>
      <c r="K123" s="99"/>
      <c r="L123" s="107"/>
      <c r="M123" s="104"/>
      <c r="N123" s="98"/>
      <c r="O123" s="98"/>
      <c r="P123" s="70"/>
      <c r="Q123" s="91"/>
      <c r="R123" s="91"/>
      <c r="S123" s="91"/>
      <c r="T123" s="162"/>
      <c r="U123" s="162"/>
      <c r="V123" s="162"/>
      <c r="W123" s="162"/>
      <c r="X123" s="91"/>
      <c r="Y123" s="91"/>
      <c r="Z123" s="127"/>
      <c r="AA123" s="127"/>
      <c r="AB123" s="147"/>
      <c r="AC123" s="73">
        <v>4</v>
      </c>
      <c r="AD123" s="183"/>
      <c r="AE123" s="127"/>
      <c r="AF123" s="92"/>
      <c r="AG123" s="191"/>
      <c r="AH123" s="191"/>
    </row>
    <row r="124" spans="1:34" x14ac:dyDescent="0.25">
      <c r="A124" s="153"/>
      <c r="B124" s="103"/>
      <c r="C124" s="91"/>
      <c r="D124" s="91"/>
      <c r="E124" s="91"/>
      <c r="F124" s="136"/>
      <c r="G124" s="110"/>
      <c r="H124" s="81"/>
      <c r="I124" s="82"/>
      <c r="J124" s="99"/>
      <c r="K124" s="99"/>
      <c r="L124" s="107"/>
      <c r="M124" s="104"/>
      <c r="N124" s="98"/>
      <c r="O124" s="98"/>
      <c r="P124" s="98"/>
      <c r="Q124" s="91"/>
      <c r="R124" s="91"/>
      <c r="S124" s="91"/>
      <c r="T124" s="162"/>
      <c r="U124" s="162"/>
      <c r="V124" s="162"/>
      <c r="W124" s="162"/>
      <c r="X124" s="91"/>
      <c r="Y124" s="91"/>
      <c r="Z124" s="127"/>
      <c r="AA124" s="127"/>
      <c r="AB124" s="147"/>
      <c r="AC124" s="73">
        <v>2</v>
      </c>
      <c r="AD124" s="183"/>
      <c r="AE124" s="127"/>
      <c r="AF124" s="91"/>
      <c r="AG124" s="191"/>
      <c r="AH124" s="191"/>
    </row>
    <row r="125" spans="1:34" ht="42" customHeight="1" x14ac:dyDescent="0.25">
      <c r="A125" s="156"/>
      <c r="B125" s="103"/>
      <c r="C125" s="91"/>
      <c r="D125" s="91"/>
      <c r="E125" s="91"/>
      <c r="F125" s="136"/>
      <c r="G125" s="110"/>
      <c r="H125" s="81"/>
      <c r="I125" s="82"/>
      <c r="J125" s="99"/>
      <c r="K125" s="99"/>
      <c r="L125" s="107"/>
      <c r="M125" s="104"/>
      <c r="N125" s="104"/>
      <c r="O125" s="104"/>
      <c r="P125" s="98"/>
      <c r="Q125" s="91"/>
      <c r="R125" s="91"/>
      <c r="S125" s="91"/>
      <c r="T125" s="162"/>
      <c r="U125" s="162"/>
      <c r="V125" s="162"/>
      <c r="W125" s="162"/>
      <c r="X125" s="91"/>
      <c r="Y125" s="91"/>
      <c r="Z125" s="127"/>
      <c r="AA125" s="127"/>
      <c r="AB125" s="147"/>
      <c r="AC125" s="73">
        <v>7412</v>
      </c>
      <c r="AD125" s="183"/>
      <c r="AE125" s="127"/>
      <c r="AF125" s="91"/>
      <c r="AG125" s="191"/>
      <c r="AH125" s="191"/>
    </row>
    <row r="126" spans="1:34" x14ac:dyDescent="0.25">
      <c r="A126" s="153"/>
      <c r="B126" s="103"/>
      <c r="C126" s="91"/>
      <c r="D126" s="91"/>
      <c r="E126" s="91"/>
      <c r="F126" s="136"/>
      <c r="G126" s="110"/>
      <c r="H126" s="99"/>
      <c r="I126" s="99"/>
      <c r="J126" s="99"/>
      <c r="K126" s="99"/>
      <c r="L126" s="107"/>
      <c r="M126" s="104"/>
      <c r="N126" s="98"/>
      <c r="O126" s="98"/>
      <c r="P126" s="98"/>
      <c r="Q126" s="91"/>
      <c r="R126" s="91"/>
      <c r="S126" s="91"/>
      <c r="T126" s="162"/>
      <c r="U126" s="162"/>
      <c r="V126" s="162"/>
      <c r="W126" s="162"/>
      <c r="X126" s="91"/>
      <c r="Y126" s="91"/>
      <c r="Z126" s="127"/>
      <c r="AA126" s="127"/>
      <c r="AB126" s="147"/>
      <c r="AC126" s="142">
        <v>4</v>
      </c>
      <c r="AD126" s="183"/>
      <c r="AE126" s="127"/>
      <c r="AF126" s="91"/>
      <c r="AG126" s="191"/>
      <c r="AH126" s="191"/>
    </row>
    <row r="127" spans="1:34" x14ac:dyDescent="0.25">
      <c r="A127" s="153"/>
      <c r="B127" s="103"/>
      <c r="C127" s="91"/>
      <c r="D127" s="91"/>
      <c r="E127" s="91"/>
      <c r="F127" s="136"/>
      <c r="G127" s="110"/>
      <c r="H127" s="99"/>
      <c r="I127" s="99"/>
      <c r="J127" s="99"/>
      <c r="K127" s="99"/>
      <c r="L127" s="107"/>
      <c r="M127" s="104"/>
      <c r="N127" s="98"/>
      <c r="O127" s="98"/>
      <c r="P127" s="98"/>
      <c r="Q127" s="91"/>
      <c r="R127" s="91"/>
      <c r="S127" s="91"/>
      <c r="T127" s="162"/>
      <c r="U127" s="162"/>
      <c r="V127" s="162"/>
      <c r="W127" s="162"/>
      <c r="X127" s="91"/>
      <c r="Y127" s="91"/>
      <c r="Z127" s="127"/>
      <c r="AA127" s="127"/>
      <c r="AB127" s="147"/>
      <c r="AC127" s="142">
        <v>257</v>
      </c>
      <c r="AD127" s="183"/>
      <c r="AE127" s="127"/>
      <c r="AF127" s="91"/>
      <c r="AG127" s="191"/>
      <c r="AH127" s="191"/>
    </row>
    <row r="128" spans="1:34" x14ac:dyDescent="0.25">
      <c r="A128" s="153"/>
      <c r="B128" s="103"/>
      <c r="C128" s="91"/>
      <c r="D128" s="91"/>
      <c r="E128" s="91"/>
      <c r="F128" s="136"/>
      <c r="G128" s="110"/>
      <c r="H128" s="99"/>
      <c r="I128" s="99"/>
      <c r="J128" s="99"/>
      <c r="K128" s="99"/>
      <c r="L128" s="107"/>
      <c r="M128" s="104"/>
      <c r="N128" s="98"/>
      <c r="O128" s="98"/>
      <c r="P128" s="98"/>
      <c r="Q128" s="91"/>
      <c r="R128" s="91"/>
      <c r="S128" s="91"/>
      <c r="T128" s="162"/>
      <c r="U128" s="162"/>
      <c r="V128" s="162"/>
      <c r="W128" s="162"/>
      <c r="X128" s="91"/>
      <c r="Y128" s="91"/>
      <c r="Z128" s="127"/>
      <c r="AA128" s="127"/>
      <c r="AB128" s="147"/>
      <c r="AC128" s="142">
        <v>4</v>
      </c>
      <c r="AD128" s="183"/>
      <c r="AE128" s="127"/>
      <c r="AF128" s="91"/>
      <c r="AG128" s="191"/>
      <c r="AH128" s="191"/>
    </row>
    <row r="129" spans="1:34" x14ac:dyDescent="0.25">
      <c r="A129" s="153"/>
      <c r="B129" s="103"/>
      <c r="C129" s="91"/>
      <c r="D129" s="91"/>
      <c r="E129" s="91"/>
      <c r="F129" s="136"/>
      <c r="G129" s="110"/>
      <c r="H129" s="99"/>
      <c r="I129" s="99"/>
      <c r="J129" s="99"/>
      <c r="K129" s="99"/>
      <c r="L129" s="107"/>
      <c r="M129" s="104"/>
      <c r="N129" s="98"/>
      <c r="O129" s="98"/>
      <c r="P129" s="98"/>
      <c r="Q129" s="91"/>
      <c r="R129" s="91"/>
      <c r="S129" s="91"/>
      <c r="T129" s="162"/>
      <c r="U129" s="162"/>
      <c r="V129" s="162"/>
      <c r="W129" s="162"/>
      <c r="X129" s="91"/>
      <c r="Y129" s="91"/>
      <c r="Z129" s="127"/>
      <c r="AA129" s="127"/>
      <c r="AB129" s="147"/>
      <c r="AC129" s="142">
        <v>57</v>
      </c>
      <c r="AD129" s="183"/>
      <c r="AE129" s="127"/>
      <c r="AF129" s="91"/>
      <c r="AG129" s="191"/>
      <c r="AH129" s="191"/>
    </row>
    <row r="130" spans="1:34" x14ac:dyDescent="0.25">
      <c r="A130" s="153"/>
      <c r="B130" s="103"/>
      <c r="C130" s="91"/>
      <c r="D130" s="91"/>
      <c r="E130" s="91"/>
      <c r="F130" s="136"/>
      <c r="G130" s="110"/>
      <c r="H130" s="99"/>
      <c r="I130" s="99"/>
      <c r="J130" s="99"/>
      <c r="K130" s="99"/>
      <c r="L130" s="107"/>
      <c r="M130" s="104"/>
      <c r="N130" s="98"/>
      <c r="O130" s="98"/>
      <c r="P130" s="98"/>
      <c r="Q130" s="91"/>
      <c r="R130" s="91"/>
      <c r="S130" s="91"/>
      <c r="T130" s="162"/>
      <c r="U130" s="162"/>
      <c r="V130" s="162"/>
      <c r="W130" s="162"/>
      <c r="X130" s="91"/>
      <c r="Y130" s="91"/>
      <c r="Z130" s="127"/>
      <c r="AA130" s="127"/>
      <c r="AB130" s="147"/>
      <c r="AC130" s="142">
        <v>45</v>
      </c>
      <c r="AD130" s="183"/>
      <c r="AE130" s="127"/>
      <c r="AF130" s="91"/>
      <c r="AG130" s="191"/>
      <c r="AH130" s="191"/>
    </row>
    <row r="131" spans="1:34" x14ac:dyDescent="0.25">
      <c r="A131" s="153"/>
      <c r="B131" s="195"/>
      <c r="C131" s="196"/>
      <c r="D131" s="91"/>
      <c r="E131" s="91"/>
      <c r="F131" s="136"/>
      <c r="G131" s="110"/>
      <c r="H131" s="99"/>
      <c r="I131" s="99"/>
      <c r="J131" s="99"/>
      <c r="K131" s="99"/>
      <c r="L131" s="107"/>
      <c r="M131" s="104"/>
      <c r="N131" s="98"/>
      <c r="O131" s="98"/>
      <c r="P131" s="98"/>
      <c r="Q131" s="91"/>
      <c r="R131" s="91"/>
      <c r="S131" s="91"/>
      <c r="T131" s="162"/>
      <c r="U131" s="162"/>
      <c r="V131" s="162"/>
      <c r="W131" s="162"/>
      <c r="X131" s="91"/>
      <c r="Y131" s="91"/>
      <c r="Z131" s="127"/>
      <c r="AA131" s="127"/>
      <c r="AB131" s="147"/>
      <c r="AC131" s="142">
        <v>7</v>
      </c>
      <c r="AD131" s="183"/>
      <c r="AE131" s="127"/>
      <c r="AF131" s="91"/>
      <c r="AG131" s="191"/>
      <c r="AH131" s="191"/>
    </row>
    <row r="132" spans="1:34" ht="16.5" thickBot="1" x14ac:dyDescent="0.3">
      <c r="C132" s="194"/>
      <c r="AC132" s="130">
        <v>5</v>
      </c>
    </row>
    <row r="133" spans="1:34" ht="16.5" thickBot="1" x14ac:dyDescent="0.3">
      <c r="A133" s="197"/>
      <c r="B133" s="198"/>
      <c r="C133" s="199"/>
      <c r="D133" s="200"/>
      <c r="E133" s="201"/>
    </row>
    <row r="134" spans="1:34" x14ac:dyDescent="0.25">
      <c r="A134" s="202"/>
      <c r="B134" s="211" t="s">
        <v>142</v>
      </c>
      <c r="C134" s="226" t="s">
        <v>140</v>
      </c>
      <c r="D134" s="227"/>
      <c r="E134" s="204"/>
    </row>
    <row r="135" spans="1:34" ht="16.5" thickBot="1" x14ac:dyDescent="0.3">
      <c r="A135" s="205" t="s">
        <v>139</v>
      </c>
      <c r="B135" s="212" t="e">
        <f ca="1">SommeSiCouleur(A6:A131,6)</f>
        <v>#NAME?</v>
      </c>
      <c r="C135" s="213">
        <f>SUMIF(A6:A125,couleur=6,AC6:AC125)</f>
        <v>0</v>
      </c>
      <c r="D135" s="210"/>
      <c r="E135" s="204"/>
    </row>
    <row r="136" spans="1:34" x14ac:dyDescent="0.25">
      <c r="A136" s="202"/>
      <c r="B136" s="206"/>
      <c r="C136" s="203"/>
      <c r="D136" s="203"/>
      <c r="E136" s="204"/>
    </row>
    <row r="137" spans="1:34" x14ac:dyDescent="0.25">
      <c r="A137" s="202"/>
      <c r="B137" s="206"/>
      <c r="C137" s="203"/>
      <c r="D137" s="203"/>
      <c r="E137" s="204"/>
    </row>
    <row r="138" spans="1:34" x14ac:dyDescent="0.25">
      <c r="A138" s="202" t="s">
        <v>141</v>
      </c>
      <c r="B138" s="206"/>
      <c r="C138" s="203"/>
      <c r="D138" s="203"/>
      <c r="E138" s="204"/>
    </row>
    <row r="139" spans="1:34" x14ac:dyDescent="0.25">
      <c r="A139" s="202"/>
      <c r="B139" s="206"/>
      <c r="C139" s="203"/>
      <c r="D139" s="203"/>
      <c r="E139" s="204"/>
    </row>
    <row r="140" spans="1:34" x14ac:dyDescent="0.25">
      <c r="A140" s="202"/>
      <c r="B140" s="206"/>
      <c r="C140" s="203"/>
      <c r="D140" s="203"/>
      <c r="E140" s="204"/>
    </row>
    <row r="141" spans="1:34" x14ac:dyDescent="0.25">
      <c r="A141" s="202"/>
      <c r="B141" s="206"/>
      <c r="C141" s="203"/>
      <c r="D141" s="203"/>
      <c r="E141" s="204"/>
    </row>
    <row r="142" spans="1:34" x14ac:dyDescent="0.25">
      <c r="A142" s="202"/>
      <c r="B142" s="206"/>
      <c r="C142" s="203"/>
      <c r="D142" s="203"/>
      <c r="E142" s="204"/>
    </row>
    <row r="143" spans="1:34" ht="16.5" thickBot="1" x14ac:dyDescent="0.3">
      <c r="A143" s="207"/>
      <c r="B143" s="208"/>
      <c r="C143" s="209"/>
      <c r="D143" s="209"/>
      <c r="E143" s="210"/>
    </row>
  </sheetData>
  <mergeCells count="3">
    <mergeCell ref="A2:B2"/>
    <mergeCell ref="A3:B3"/>
    <mergeCell ref="C134:D134"/>
  </mergeCells>
  <conditionalFormatting sqref="H42:L42 H81:L81 H82 J82:L82 J46:L80 H46:H66 H92:H95 H97 H100:H101 H112:H114 H44:L45 H43:K43 J39:L41 K38:L38 J33:L37 H33:H41 H68:H80 H88:H90">
    <cfRule type="cellIs" dxfId="40" priority="1" stopIfTrue="1" operator="equal">
      <formula>"NO GO"</formula>
    </cfRule>
    <cfRule type="cellIs" dxfId="39" priority="2" stopIfTrue="1" operator="equal">
      <formula>"STOP"</formula>
    </cfRule>
  </conditionalFormatting>
  <pageMargins left="0.70866141732283472" right="0.70866141732283472" top="0.74803149606299213" bottom="0.74803149606299213" header="0.31496062992125984" footer="0.31496062992125984"/>
  <pageSetup paperSize="8" scale="22" fitToWidth="2" fitToHeight="2" orientation="landscape" horizontalDpi="300" verticalDpi="300" r:id="rId1"/>
  <colBreaks count="1" manualBreakCount="1">
    <brk id="19" max="1048575" man="1"/>
  </colBreak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H127"/>
  <sheetViews>
    <sheetView showGridLines="0" zoomScale="60" zoomScaleNormal="60" workbookViewId="0">
      <pane xSplit="8" ySplit="5" topLeftCell="I6" activePane="bottomRight" state="frozenSplit"/>
      <selection pane="topRight" activeCell="F1" sqref="F1"/>
      <selection pane="bottomLeft" activeCell="A5" sqref="A5"/>
      <selection pane="bottomRight" activeCell="C16" sqref="C16"/>
    </sheetView>
  </sheetViews>
  <sheetFormatPr baseColWidth="10" defaultRowHeight="15.75" outlineLevelCol="1" x14ac:dyDescent="0.25"/>
  <cols>
    <col min="1" max="1" width="11.5703125" style="90" bestFit="1" customWidth="1"/>
    <col min="2" max="2" width="15.42578125" style="90" customWidth="1"/>
    <col min="3" max="3" width="52" style="121" customWidth="1"/>
    <col min="4" max="4" width="20.42578125" style="89" hidden="1" customWidth="1"/>
    <col min="5" max="6" width="19.140625" style="89" hidden="1" customWidth="1"/>
    <col min="7" max="7" width="19.140625" style="137" hidden="1" customWidth="1"/>
    <col min="8" max="8" width="20.5703125" style="111" hidden="1" customWidth="1"/>
    <col min="9" max="9" width="20.5703125" style="89" customWidth="1"/>
    <col min="10" max="11" width="20.5703125" style="89" hidden="1" customWidth="1"/>
    <col min="12" max="12" width="27.28515625" style="90" hidden="1" customWidth="1"/>
    <col min="13" max="13" width="59.28515625" style="109" hidden="1" customWidth="1"/>
    <col min="14" max="14" width="49.5703125" style="124" hidden="1" customWidth="1"/>
    <col min="15" max="15" width="50.85546875" style="97" hidden="1" customWidth="1"/>
    <col min="16" max="16" width="20.5703125" style="97" bestFit="1" customWidth="1"/>
    <col min="17" max="17" width="20.5703125" style="97" customWidth="1"/>
    <col min="18" max="18" width="12.28515625" style="97" bestFit="1" customWidth="1"/>
    <col min="19" max="19" width="17.7109375" style="89" customWidth="1"/>
    <col min="20" max="20" width="16.140625" style="89" customWidth="1"/>
    <col min="21" max="21" width="18.7109375" style="89" bestFit="1" customWidth="1"/>
    <col min="22" max="22" width="16.85546875" style="89" bestFit="1" customWidth="1"/>
    <col min="23" max="23" width="16.140625" style="89" customWidth="1"/>
    <col min="24" max="24" width="20.85546875" style="89" bestFit="1" customWidth="1"/>
    <col min="25" max="25" width="20.85546875" style="89" customWidth="1"/>
    <col min="26" max="26" width="20.85546875" style="89" bestFit="1" customWidth="1"/>
    <col min="27" max="27" width="19.28515625" style="89" customWidth="1" outlineLevel="1"/>
    <col min="28" max="28" width="24" style="130" customWidth="1" outlineLevel="1"/>
    <col min="29" max="29" width="26.42578125" style="130" customWidth="1" outlineLevel="1"/>
    <col min="30" max="30" width="28.85546875" style="148" customWidth="1" outlineLevel="1"/>
    <col min="31" max="31" width="22.85546875" style="173" customWidth="1"/>
    <col min="32" max="32" width="17.140625" style="130" customWidth="1"/>
    <col min="33" max="33" width="13.42578125" style="130" customWidth="1"/>
    <col min="34" max="34" width="21.7109375" style="89" customWidth="1"/>
    <col min="35" max="16384" width="11.42578125" style="90"/>
  </cols>
  <sheetData>
    <row r="1" spans="1:34" x14ac:dyDescent="0.25">
      <c r="A1" s="65"/>
      <c r="B1" s="65"/>
      <c r="C1" s="101"/>
      <c r="D1" s="85"/>
      <c r="E1" s="85"/>
      <c r="F1" s="85"/>
      <c r="G1" s="133"/>
      <c r="H1" s="105"/>
      <c r="I1" s="85"/>
      <c r="J1" s="85"/>
      <c r="K1" s="85"/>
      <c r="L1" s="66"/>
      <c r="M1" s="105"/>
      <c r="N1" s="102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7"/>
      <c r="AB1" s="129"/>
      <c r="AC1" s="129"/>
      <c r="AD1" s="144"/>
      <c r="AE1" s="167"/>
      <c r="AF1" s="129"/>
      <c r="AG1" s="129"/>
    </row>
    <row r="2" spans="1:34" ht="16.5" thickBot="1" x14ac:dyDescent="0.3">
      <c r="A2" s="228"/>
      <c r="B2" s="228"/>
      <c r="C2" s="228"/>
      <c r="D2" s="85"/>
      <c r="E2" s="85"/>
      <c r="F2" s="85"/>
      <c r="G2" s="133"/>
      <c r="H2" s="105"/>
      <c r="I2" s="85"/>
      <c r="J2" s="85"/>
      <c r="K2" s="85"/>
      <c r="L2" s="67"/>
      <c r="M2" s="106"/>
      <c r="N2" s="122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7"/>
      <c r="AB2" s="129"/>
      <c r="AC2" s="129"/>
      <c r="AD2" s="144"/>
      <c r="AE2" s="167"/>
      <c r="AF2" s="129"/>
      <c r="AG2" s="129"/>
    </row>
    <row r="3" spans="1:34" ht="16.5" thickBot="1" x14ac:dyDescent="0.3">
      <c r="A3" s="65"/>
      <c r="B3" s="65"/>
      <c r="C3" s="101"/>
      <c r="D3" s="85"/>
      <c r="E3" s="85"/>
      <c r="F3" s="85"/>
      <c r="G3" s="133"/>
      <c r="H3" s="105"/>
      <c r="I3" s="85"/>
      <c r="J3" s="85"/>
      <c r="K3" s="85"/>
      <c r="L3" s="66"/>
      <c r="M3" s="105"/>
      <c r="N3" s="102"/>
      <c r="O3" s="85"/>
      <c r="P3" s="85"/>
      <c r="Q3" s="85"/>
      <c r="R3" s="85"/>
      <c r="S3" s="85"/>
      <c r="T3" s="163"/>
      <c r="U3" s="149"/>
      <c r="V3" s="149"/>
      <c r="W3" s="149"/>
      <c r="X3" s="149"/>
      <c r="Y3" s="149"/>
      <c r="Z3" s="149"/>
      <c r="AA3" s="150"/>
      <c r="AB3" s="150"/>
      <c r="AC3" s="150"/>
      <c r="AD3" s="150"/>
      <c r="AE3" s="168"/>
      <c r="AF3" s="151"/>
      <c r="AG3" s="151"/>
    </row>
    <row r="4" spans="1:34" x14ac:dyDescent="0.25">
      <c r="A4" s="65"/>
      <c r="B4" s="65"/>
      <c r="C4" s="101"/>
      <c r="D4" s="85"/>
      <c r="E4" s="85"/>
      <c r="F4" s="85"/>
      <c r="G4" s="133"/>
      <c r="H4" s="105"/>
      <c r="I4" s="85"/>
      <c r="J4" s="85"/>
      <c r="K4" s="85"/>
      <c r="L4" s="66"/>
      <c r="M4" s="105"/>
      <c r="N4" s="102"/>
      <c r="O4" s="66"/>
      <c r="P4" s="66"/>
      <c r="Q4" s="66"/>
      <c r="R4" s="66"/>
      <c r="S4" s="85"/>
      <c r="T4" s="85"/>
      <c r="U4" s="85"/>
      <c r="V4" s="85"/>
      <c r="W4" s="85"/>
      <c r="X4" s="85"/>
      <c r="Y4" s="85"/>
      <c r="Z4" s="85"/>
      <c r="AA4" s="87"/>
      <c r="AB4" s="129"/>
      <c r="AC4" s="129"/>
      <c r="AD4" s="144"/>
      <c r="AE4" s="167"/>
      <c r="AF4" s="129"/>
      <c r="AG4" s="129"/>
    </row>
    <row r="5" spans="1:34" s="119" customFormat="1" ht="39" customHeight="1" x14ac:dyDescent="0.25">
      <c r="A5" s="112"/>
      <c r="B5" s="112"/>
      <c r="C5" s="113"/>
      <c r="D5" s="112"/>
      <c r="E5" s="114"/>
      <c r="F5" s="114"/>
      <c r="G5" s="115"/>
      <c r="H5" s="115"/>
      <c r="I5" s="114"/>
      <c r="J5" s="114"/>
      <c r="K5" s="114"/>
      <c r="L5" s="116"/>
      <c r="M5" s="115"/>
      <c r="N5" s="116"/>
      <c r="O5" s="116"/>
      <c r="P5" s="116"/>
      <c r="Q5" s="116"/>
      <c r="R5" s="116"/>
      <c r="S5" s="114"/>
      <c r="T5" s="114"/>
      <c r="U5" s="114"/>
      <c r="V5" s="114"/>
      <c r="W5" s="114"/>
      <c r="X5" s="114"/>
      <c r="Y5" s="114"/>
      <c r="Z5" s="114"/>
      <c r="AA5" s="117"/>
      <c r="AB5" s="117"/>
      <c r="AC5" s="117"/>
      <c r="AD5" s="145"/>
      <c r="AE5" s="169"/>
      <c r="AF5" s="117"/>
      <c r="AG5" s="117"/>
      <c r="AH5" s="118"/>
    </row>
    <row r="6" spans="1:34" ht="75" customHeight="1" x14ac:dyDescent="0.25">
      <c r="A6" s="152"/>
      <c r="B6" s="152"/>
      <c r="C6" s="76"/>
      <c r="D6" s="81"/>
      <c r="E6" s="81"/>
      <c r="F6" s="81"/>
      <c r="G6" s="69"/>
      <c r="H6" s="69"/>
      <c r="I6" s="82"/>
      <c r="J6" s="82"/>
      <c r="K6" s="82"/>
      <c r="L6" s="68"/>
      <c r="M6" s="69"/>
      <c r="N6" s="70"/>
      <c r="O6" s="70"/>
      <c r="P6" s="70"/>
      <c r="Q6" s="70"/>
      <c r="R6" s="70"/>
      <c r="S6" s="82"/>
      <c r="T6" s="82"/>
      <c r="U6" s="159"/>
      <c r="V6" s="159"/>
      <c r="W6" s="159"/>
      <c r="X6" s="159"/>
      <c r="Y6" s="159"/>
      <c r="Z6" s="73"/>
      <c r="AA6" s="73"/>
      <c r="AB6" s="73"/>
      <c r="AC6" s="73"/>
      <c r="AD6" s="143"/>
      <c r="AE6" s="170"/>
      <c r="AF6" s="73"/>
      <c r="AG6" s="73"/>
      <c r="AH6" s="91"/>
    </row>
    <row r="7" spans="1:34" ht="30" customHeight="1" x14ac:dyDescent="0.25">
      <c r="A7" s="152"/>
      <c r="B7" s="152"/>
      <c r="C7" s="76"/>
      <c r="D7" s="81"/>
      <c r="E7" s="81"/>
      <c r="F7" s="81"/>
      <c r="G7" s="69"/>
      <c r="H7" s="69"/>
      <c r="I7" s="82"/>
      <c r="J7" s="82"/>
      <c r="K7" s="82"/>
      <c r="L7" s="68"/>
      <c r="M7" s="69"/>
      <c r="N7" s="69"/>
      <c r="O7" s="70"/>
      <c r="P7" s="70"/>
      <c r="Q7" s="70"/>
      <c r="R7" s="70"/>
      <c r="S7" s="82"/>
      <c r="T7" s="82"/>
      <c r="U7" s="159"/>
      <c r="V7" s="159"/>
      <c r="W7" s="159"/>
      <c r="X7" s="159"/>
      <c r="Y7" s="159"/>
      <c r="Z7" s="73"/>
      <c r="AA7" s="73"/>
      <c r="AB7" s="73"/>
      <c r="AC7" s="73"/>
      <c r="AD7" s="143"/>
      <c r="AE7" s="170"/>
      <c r="AF7" s="73"/>
      <c r="AG7" s="73"/>
      <c r="AH7" s="91"/>
    </row>
    <row r="8" spans="1:34" ht="45" customHeight="1" x14ac:dyDescent="0.25">
      <c r="A8" s="154"/>
      <c r="B8" s="154"/>
      <c r="C8" s="72"/>
      <c r="D8" s="81"/>
      <c r="E8" s="81"/>
      <c r="F8" s="81"/>
      <c r="G8" s="69"/>
      <c r="H8" s="69"/>
      <c r="I8" s="82"/>
      <c r="J8" s="82"/>
      <c r="K8" s="82"/>
      <c r="L8" s="69"/>
      <c r="M8" s="69"/>
      <c r="N8" s="70"/>
      <c r="O8" s="70"/>
      <c r="P8" s="70"/>
      <c r="Q8" s="70"/>
      <c r="R8" s="70"/>
      <c r="S8" s="82"/>
      <c r="T8" s="82"/>
      <c r="U8" s="159"/>
      <c r="V8" s="159"/>
      <c r="W8" s="159"/>
      <c r="X8" s="159"/>
      <c r="Y8" s="159"/>
      <c r="Z8" s="73"/>
      <c r="AA8" s="73"/>
      <c r="AB8" s="73"/>
      <c r="AC8" s="73"/>
      <c r="AD8" s="143"/>
      <c r="AE8" s="170"/>
      <c r="AF8" s="73"/>
      <c r="AG8" s="73"/>
      <c r="AH8" s="91"/>
    </row>
    <row r="9" spans="1:34" ht="36.75" customHeight="1" x14ac:dyDescent="0.25">
      <c r="A9" s="152"/>
      <c r="B9" s="152"/>
      <c r="C9" s="72"/>
      <c r="D9" s="81"/>
      <c r="E9" s="81"/>
      <c r="F9" s="81"/>
      <c r="G9" s="69"/>
      <c r="H9" s="69"/>
      <c r="I9" s="82"/>
      <c r="J9" s="82"/>
      <c r="K9" s="82"/>
      <c r="L9" s="68"/>
      <c r="M9" s="69"/>
      <c r="N9" s="69"/>
      <c r="O9" s="70"/>
      <c r="P9" s="70"/>
      <c r="Q9" s="70"/>
      <c r="R9" s="70"/>
      <c r="S9" s="82"/>
      <c r="T9" s="82"/>
      <c r="U9" s="159"/>
      <c r="V9" s="159"/>
      <c r="W9" s="159"/>
      <c r="X9" s="159"/>
      <c r="Y9" s="159"/>
      <c r="Z9" s="73"/>
      <c r="AA9" s="73"/>
      <c r="AB9" s="73"/>
      <c r="AC9" s="73"/>
      <c r="AD9" s="143"/>
      <c r="AE9" s="170"/>
      <c r="AF9" s="73"/>
      <c r="AG9" s="73"/>
      <c r="AH9" s="92"/>
    </row>
    <row r="10" spans="1:34" ht="96" customHeight="1" x14ac:dyDescent="0.25">
      <c r="A10" s="152"/>
      <c r="B10" s="152"/>
      <c r="C10" s="72"/>
      <c r="D10" s="81"/>
      <c r="E10" s="81"/>
      <c r="F10" s="81"/>
      <c r="G10" s="69"/>
      <c r="H10" s="69"/>
      <c r="I10" s="82"/>
      <c r="J10" s="82"/>
      <c r="K10" s="82"/>
      <c r="L10" s="69"/>
      <c r="M10" s="69"/>
      <c r="N10" s="70"/>
      <c r="O10" s="70"/>
      <c r="P10" s="70"/>
      <c r="Q10" s="70"/>
      <c r="R10" s="164"/>
      <c r="S10" s="82"/>
      <c r="T10" s="82"/>
      <c r="U10" s="159"/>
      <c r="V10" s="159"/>
      <c r="W10" s="159"/>
      <c r="X10" s="160"/>
      <c r="Y10" s="160"/>
      <c r="Z10" s="73"/>
      <c r="AA10" s="71"/>
      <c r="AB10" s="73"/>
      <c r="AC10" s="73"/>
      <c r="AD10" s="143"/>
      <c r="AE10" s="170"/>
      <c r="AF10" s="73"/>
      <c r="AG10" s="73"/>
      <c r="AH10" s="92"/>
    </row>
    <row r="11" spans="1:34" x14ac:dyDescent="0.25">
      <c r="A11" s="152"/>
      <c r="B11" s="152"/>
      <c r="C11" s="72"/>
      <c r="D11" s="81"/>
      <c r="E11" s="81"/>
      <c r="F11" s="81"/>
      <c r="G11" s="69"/>
      <c r="H11" s="69"/>
      <c r="I11" s="82"/>
      <c r="J11" s="82"/>
      <c r="K11" s="82"/>
      <c r="L11" s="69"/>
      <c r="M11" s="69"/>
      <c r="N11" s="70"/>
      <c r="O11" s="70"/>
      <c r="P11" s="70"/>
      <c r="Q11" s="70"/>
      <c r="R11" s="70"/>
      <c r="S11" s="82"/>
      <c r="T11" s="82"/>
      <c r="U11" s="159"/>
      <c r="V11" s="159"/>
      <c r="W11" s="159"/>
      <c r="X11" s="160"/>
      <c r="Y11" s="160"/>
      <c r="Z11" s="73"/>
      <c r="AA11" s="71"/>
      <c r="AB11" s="73"/>
      <c r="AC11" s="73"/>
      <c r="AD11" s="143"/>
      <c r="AE11" s="170"/>
      <c r="AF11" s="73"/>
      <c r="AG11" s="73"/>
      <c r="AH11" s="91"/>
    </row>
    <row r="12" spans="1:34" x14ac:dyDescent="0.25">
      <c r="A12" s="152"/>
      <c r="B12" s="152"/>
      <c r="C12" s="72"/>
      <c r="D12" s="81"/>
      <c r="E12" s="81"/>
      <c r="F12" s="81"/>
      <c r="G12" s="69"/>
      <c r="H12" s="69"/>
      <c r="I12" s="82"/>
      <c r="J12" s="82"/>
      <c r="K12" s="82"/>
      <c r="L12" s="69"/>
      <c r="M12" s="69"/>
      <c r="N12" s="70"/>
      <c r="O12" s="70"/>
      <c r="P12" s="70"/>
      <c r="Q12" s="70"/>
      <c r="R12" s="70"/>
      <c r="S12" s="82"/>
      <c r="T12" s="82"/>
      <c r="U12" s="159"/>
      <c r="V12" s="159"/>
      <c r="W12" s="159"/>
      <c r="X12" s="160"/>
      <c r="Y12" s="160"/>
      <c r="Z12" s="73"/>
      <c r="AA12" s="71"/>
      <c r="AB12" s="73"/>
      <c r="AC12" s="73"/>
      <c r="AD12" s="143"/>
      <c r="AE12" s="170"/>
      <c r="AF12" s="73"/>
      <c r="AG12" s="73"/>
      <c r="AH12" s="91"/>
    </row>
    <row r="13" spans="1:34" ht="36.75" customHeight="1" x14ac:dyDescent="0.25">
      <c r="A13" s="152"/>
      <c r="B13" s="152"/>
      <c r="C13" s="72"/>
      <c r="D13" s="81"/>
      <c r="E13" s="81"/>
      <c r="F13" s="81"/>
      <c r="G13" s="69"/>
      <c r="H13" s="69"/>
      <c r="I13" s="82"/>
      <c r="J13" s="82"/>
      <c r="K13" s="82"/>
      <c r="L13" s="69"/>
      <c r="M13" s="69"/>
      <c r="N13" s="70"/>
      <c r="O13" s="70"/>
      <c r="P13" s="70"/>
      <c r="Q13" s="70"/>
      <c r="R13" s="70"/>
      <c r="S13" s="82"/>
      <c r="T13" s="82"/>
      <c r="U13" s="159"/>
      <c r="V13" s="159"/>
      <c r="W13" s="159"/>
      <c r="X13" s="160"/>
      <c r="Y13" s="160"/>
      <c r="Z13" s="73"/>
      <c r="AA13" s="71"/>
      <c r="AB13" s="73"/>
      <c r="AC13" s="73"/>
      <c r="AD13" s="143"/>
      <c r="AE13" s="170"/>
      <c r="AF13" s="73"/>
      <c r="AG13" s="73"/>
      <c r="AH13" s="92"/>
    </row>
    <row r="14" spans="1:34" ht="75" customHeight="1" x14ac:dyDescent="0.25">
      <c r="A14" s="155"/>
      <c r="B14" s="155"/>
      <c r="C14" s="72"/>
      <c r="D14" s="81"/>
      <c r="E14" s="81"/>
      <c r="F14" s="81"/>
      <c r="G14" s="69"/>
      <c r="H14" s="69"/>
      <c r="I14" s="82"/>
      <c r="J14" s="82"/>
      <c r="K14" s="82"/>
      <c r="L14" s="69"/>
      <c r="M14" s="69"/>
      <c r="N14" s="70"/>
      <c r="O14" s="70"/>
      <c r="P14" s="70"/>
      <c r="Q14" s="70"/>
      <c r="R14" s="70"/>
      <c r="S14" s="82"/>
      <c r="T14" s="82"/>
      <c r="U14" s="159"/>
      <c r="V14" s="159"/>
      <c r="W14" s="159"/>
      <c r="X14" s="160"/>
      <c r="Y14" s="160"/>
      <c r="Z14" s="73"/>
      <c r="AA14" s="71"/>
      <c r="AB14" s="73"/>
      <c r="AC14" s="73"/>
      <c r="AD14" s="143"/>
      <c r="AE14" s="170"/>
      <c r="AF14" s="73"/>
      <c r="AG14" s="73"/>
      <c r="AH14" s="91"/>
    </row>
    <row r="15" spans="1:34" ht="70.5" customHeight="1" x14ac:dyDescent="0.25">
      <c r="A15" s="152"/>
      <c r="B15" s="152"/>
      <c r="C15" s="72"/>
      <c r="D15" s="81"/>
      <c r="E15" s="81"/>
      <c r="F15" s="81"/>
      <c r="G15" s="69"/>
      <c r="H15" s="69"/>
      <c r="I15" s="82"/>
      <c r="J15" s="82"/>
      <c r="K15" s="82"/>
      <c r="L15" s="69"/>
      <c r="M15" s="69"/>
      <c r="N15" s="70"/>
      <c r="O15" s="70"/>
      <c r="P15" s="70"/>
      <c r="Q15" s="70"/>
      <c r="R15" s="70"/>
      <c r="S15" s="82"/>
      <c r="T15" s="82"/>
      <c r="U15" s="159"/>
      <c r="V15" s="159"/>
      <c r="W15" s="159"/>
      <c r="X15" s="160"/>
      <c r="Y15" s="160"/>
      <c r="Z15" s="73"/>
      <c r="AA15" s="71"/>
      <c r="AB15" s="73"/>
      <c r="AC15" s="73"/>
      <c r="AD15" s="143"/>
      <c r="AE15" s="170"/>
      <c r="AF15" s="73"/>
      <c r="AG15" s="73"/>
      <c r="AH15" s="91"/>
    </row>
    <row r="16" spans="1:34" ht="36.75" customHeight="1" x14ac:dyDescent="0.25">
      <c r="A16" s="154"/>
      <c r="B16" s="154"/>
      <c r="C16" s="72"/>
      <c r="D16" s="82"/>
      <c r="E16" s="81"/>
      <c r="F16" s="82"/>
      <c r="G16" s="69"/>
      <c r="H16" s="69"/>
      <c r="I16" s="82"/>
      <c r="J16" s="82"/>
      <c r="K16" s="82"/>
      <c r="L16" s="69"/>
      <c r="M16" s="69"/>
      <c r="N16" s="70"/>
      <c r="O16" s="70"/>
      <c r="P16" s="70"/>
      <c r="Q16" s="70"/>
      <c r="R16" s="70"/>
      <c r="S16" s="82"/>
      <c r="T16" s="81"/>
      <c r="U16" s="160"/>
      <c r="V16" s="160"/>
      <c r="W16" s="160"/>
      <c r="X16" s="160"/>
      <c r="Y16" s="160"/>
      <c r="Z16" s="71"/>
      <c r="AA16" s="71"/>
      <c r="AB16" s="73"/>
      <c r="AC16" s="73"/>
      <c r="AD16" s="143"/>
      <c r="AE16" s="170"/>
      <c r="AF16" s="73"/>
      <c r="AG16" s="73"/>
      <c r="AH16" s="91"/>
    </row>
    <row r="17" spans="1:34" ht="62.25" customHeight="1" x14ac:dyDescent="0.25">
      <c r="A17" s="152"/>
      <c r="B17" s="152"/>
      <c r="C17" s="139"/>
      <c r="D17" s="82"/>
      <c r="E17" s="81"/>
      <c r="F17" s="82"/>
      <c r="G17" s="69"/>
      <c r="H17" s="69"/>
      <c r="I17" s="82"/>
      <c r="J17" s="82"/>
      <c r="K17" s="82"/>
      <c r="L17" s="69"/>
      <c r="M17" s="69"/>
      <c r="N17" s="70"/>
      <c r="O17" s="70"/>
      <c r="P17" s="70"/>
      <c r="Q17" s="70"/>
      <c r="R17" s="70"/>
      <c r="S17" s="82"/>
      <c r="T17" s="81"/>
      <c r="U17" s="160"/>
      <c r="V17" s="160"/>
      <c r="W17" s="160"/>
      <c r="X17" s="160"/>
      <c r="Y17" s="160"/>
      <c r="Z17" s="71"/>
      <c r="AA17" s="71"/>
      <c r="AB17" s="73"/>
      <c r="AC17" s="73"/>
      <c r="AD17" s="143"/>
      <c r="AE17" s="170"/>
      <c r="AF17" s="73"/>
      <c r="AG17" s="73"/>
      <c r="AH17" s="91"/>
    </row>
    <row r="18" spans="1:34" ht="53.25" customHeight="1" x14ac:dyDescent="0.25">
      <c r="A18" s="152"/>
      <c r="B18" s="152"/>
      <c r="C18" s="72"/>
      <c r="D18" s="82"/>
      <c r="E18" s="81"/>
      <c r="F18" s="82"/>
      <c r="G18" s="69"/>
      <c r="H18" s="69"/>
      <c r="I18" s="82"/>
      <c r="J18" s="82"/>
      <c r="K18" s="82"/>
      <c r="L18" s="69"/>
      <c r="M18" s="69"/>
      <c r="N18" s="70"/>
      <c r="O18" s="70"/>
      <c r="P18" s="70"/>
      <c r="Q18" s="70"/>
      <c r="R18" s="70"/>
      <c r="S18" s="82"/>
      <c r="T18" s="81"/>
      <c r="U18" s="160"/>
      <c r="V18" s="160"/>
      <c r="W18" s="160"/>
      <c r="X18" s="159"/>
      <c r="Y18" s="159"/>
      <c r="Z18" s="73"/>
      <c r="AA18" s="73"/>
      <c r="AB18" s="73"/>
      <c r="AC18" s="73"/>
      <c r="AD18" s="143"/>
      <c r="AE18" s="170"/>
      <c r="AF18" s="73"/>
      <c r="AG18" s="73"/>
      <c r="AH18" s="91"/>
    </row>
    <row r="19" spans="1:34" ht="36.75" customHeight="1" x14ac:dyDescent="0.25">
      <c r="A19" s="152"/>
      <c r="B19" s="152"/>
      <c r="C19" s="72"/>
      <c r="D19" s="82"/>
      <c r="E19" s="82"/>
      <c r="F19" s="81"/>
      <c r="G19" s="69"/>
      <c r="H19" s="69"/>
      <c r="I19" s="82"/>
      <c r="J19" s="82"/>
      <c r="K19" s="82"/>
      <c r="L19" s="69"/>
      <c r="M19" s="69"/>
      <c r="N19" s="70"/>
      <c r="O19" s="68"/>
      <c r="P19" s="68"/>
      <c r="Q19" s="70"/>
      <c r="R19" s="70"/>
      <c r="S19" s="81"/>
      <c r="T19" s="81"/>
      <c r="U19" s="160"/>
      <c r="V19" s="160"/>
      <c r="W19" s="160"/>
      <c r="X19" s="160"/>
      <c r="Y19" s="160"/>
      <c r="Z19" s="71"/>
      <c r="AA19" s="71"/>
      <c r="AB19" s="73"/>
      <c r="AC19" s="73"/>
      <c r="AD19" s="143"/>
      <c r="AE19" s="170"/>
      <c r="AF19" s="73"/>
      <c r="AG19" s="73"/>
      <c r="AH19" s="91"/>
    </row>
    <row r="20" spans="1:34" x14ac:dyDescent="0.25">
      <c r="A20" s="154"/>
      <c r="B20" s="154"/>
      <c r="C20" s="72"/>
      <c r="D20" s="82"/>
      <c r="E20" s="82"/>
      <c r="F20" s="81"/>
      <c r="G20" s="69"/>
      <c r="H20" s="110"/>
      <c r="I20" s="82"/>
      <c r="J20" s="99"/>
      <c r="K20" s="82"/>
      <c r="L20" s="69"/>
      <c r="M20" s="69"/>
      <c r="N20" s="70"/>
      <c r="O20" s="68"/>
      <c r="P20" s="68"/>
      <c r="Q20" s="70"/>
      <c r="R20" s="68"/>
      <c r="S20" s="81"/>
      <c r="T20" s="81"/>
      <c r="U20" s="160"/>
      <c r="V20" s="160"/>
      <c r="W20" s="160"/>
      <c r="X20" s="160"/>
      <c r="Y20" s="160"/>
      <c r="Z20" s="71"/>
      <c r="AA20" s="71"/>
      <c r="AB20" s="73"/>
      <c r="AC20" s="73"/>
      <c r="AD20" s="143"/>
      <c r="AE20" s="170"/>
      <c r="AF20" s="73"/>
      <c r="AG20" s="73"/>
      <c r="AH20" s="91"/>
    </row>
    <row r="21" spans="1:34" ht="40.5" customHeight="1" x14ac:dyDescent="0.25">
      <c r="A21" s="152"/>
      <c r="B21" s="152"/>
      <c r="C21" s="72"/>
      <c r="D21" s="82"/>
      <c r="E21" s="82"/>
      <c r="F21" s="82"/>
      <c r="G21" s="69"/>
      <c r="H21" s="69"/>
      <c r="I21" s="82"/>
      <c r="J21" s="82"/>
      <c r="K21" s="82"/>
      <c r="L21" s="69"/>
      <c r="M21" s="69"/>
      <c r="N21" s="70"/>
      <c r="O21" s="70"/>
      <c r="P21" s="70"/>
      <c r="Q21" s="70"/>
      <c r="R21" s="70"/>
      <c r="S21" s="82"/>
      <c r="T21" s="82"/>
      <c r="U21" s="159"/>
      <c r="V21" s="159"/>
      <c r="W21" s="159"/>
      <c r="X21" s="160"/>
      <c r="Y21" s="160"/>
      <c r="Z21" s="71"/>
      <c r="AA21" s="71"/>
      <c r="AB21" s="73"/>
      <c r="AC21" s="73"/>
      <c r="AD21" s="143"/>
      <c r="AE21" s="170"/>
      <c r="AF21" s="73"/>
      <c r="AG21" s="73"/>
      <c r="AH21" s="92"/>
    </row>
    <row r="22" spans="1:34" ht="36.75" customHeight="1" x14ac:dyDescent="0.25">
      <c r="A22" s="155"/>
      <c r="B22" s="155"/>
      <c r="C22" s="72"/>
      <c r="D22" s="81"/>
      <c r="E22" s="81"/>
      <c r="F22" s="81"/>
      <c r="G22" s="69"/>
      <c r="H22" s="69"/>
      <c r="I22" s="82"/>
      <c r="J22" s="82"/>
      <c r="K22" s="82"/>
      <c r="L22" s="69"/>
      <c r="M22" s="69"/>
      <c r="N22" s="70"/>
      <c r="O22" s="70"/>
      <c r="P22" s="70"/>
      <c r="Q22" s="70"/>
      <c r="R22" s="70"/>
      <c r="S22" s="82"/>
      <c r="T22" s="82"/>
      <c r="U22" s="159"/>
      <c r="V22" s="159"/>
      <c r="W22" s="159"/>
      <c r="X22" s="160"/>
      <c r="Y22" s="160"/>
      <c r="Z22" s="73"/>
      <c r="AA22" s="71"/>
      <c r="AB22" s="73"/>
      <c r="AC22" s="73"/>
      <c r="AD22" s="143"/>
      <c r="AE22" s="170"/>
      <c r="AF22" s="73"/>
      <c r="AG22" s="73"/>
      <c r="AH22" s="91"/>
    </row>
    <row r="23" spans="1:34" ht="36.75" customHeight="1" x14ac:dyDescent="0.25">
      <c r="A23" s="154"/>
      <c r="B23" s="154"/>
      <c r="C23" s="75"/>
      <c r="D23" s="78"/>
      <c r="E23" s="78"/>
      <c r="F23" s="78"/>
      <c r="G23" s="134"/>
      <c r="H23" s="94"/>
      <c r="I23" s="79"/>
      <c r="J23" s="82"/>
      <c r="K23" s="79"/>
      <c r="L23" s="79"/>
      <c r="M23" s="86"/>
      <c r="N23" s="123"/>
      <c r="O23" s="95"/>
      <c r="P23" s="95"/>
      <c r="Q23" s="70"/>
      <c r="R23" s="95"/>
      <c r="S23" s="88"/>
      <c r="T23" s="88"/>
      <c r="U23" s="161"/>
      <c r="V23" s="161"/>
      <c r="W23" s="161"/>
      <c r="X23" s="161"/>
      <c r="Y23" s="161"/>
      <c r="Z23" s="88"/>
      <c r="AA23" s="79"/>
      <c r="AB23" s="125"/>
      <c r="AC23" s="125"/>
      <c r="AD23" s="146"/>
      <c r="AE23" s="171"/>
      <c r="AF23" s="125"/>
      <c r="AG23" s="125"/>
      <c r="AH23" s="91"/>
    </row>
    <row r="24" spans="1:34" ht="45" customHeight="1" x14ac:dyDescent="0.25">
      <c r="A24" s="155"/>
      <c r="B24" s="155"/>
      <c r="C24" s="80"/>
      <c r="D24" s="78"/>
      <c r="E24" s="78"/>
      <c r="F24" s="78"/>
      <c r="G24" s="134"/>
      <c r="H24" s="94"/>
      <c r="I24" s="79"/>
      <c r="J24" s="79"/>
      <c r="K24" s="79"/>
      <c r="L24" s="79"/>
      <c r="M24" s="94"/>
      <c r="N24" s="94"/>
      <c r="O24" s="96"/>
      <c r="P24" s="96"/>
      <c r="Q24" s="70"/>
      <c r="R24" s="96"/>
      <c r="S24" s="125"/>
      <c r="T24" s="88"/>
      <c r="U24" s="161"/>
      <c r="V24" s="161"/>
      <c r="W24" s="161"/>
      <c r="X24" s="161"/>
      <c r="Y24" s="161"/>
      <c r="Z24" s="88"/>
      <c r="AA24" s="79"/>
      <c r="AB24" s="125"/>
      <c r="AC24" s="125"/>
      <c r="AD24" s="146"/>
      <c r="AE24" s="171"/>
      <c r="AF24" s="125"/>
      <c r="AG24" s="125"/>
      <c r="AH24" s="92"/>
    </row>
    <row r="25" spans="1:34" ht="90" customHeight="1" x14ac:dyDescent="0.25">
      <c r="A25" s="152"/>
      <c r="B25" s="152"/>
      <c r="C25" s="80"/>
      <c r="D25" s="78"/>
      <c r="E25" s="78"/>
      <c r="F25" s="78"/>
      <c r="G25" s="134"/>
      <c r="H25" s="94"/>
      <c r="I25" s="79"/>
      <c r="J25" s="79"/>
      <c r="K25" s="79"/>
      <c r="L25" s="79"/>
      <c r="M25" s="94"/>
      <c r="N25" s="94"/>
      <c r="O25" s="96"/>
      <c r="P25" s="96"/>
      <c r="Q25" s="70"/>
      <c r="R25" s="70"/>
      <c r="S25" s="88"/>
      <c r="T25" s="88"/>
      <c r="U25" s="161"/>
      <c r="V25" s="161"/>
      <c r="W25" s="161"/>
      <c r="X25" s="161"/>
      <c r="Y25" s="161"/>
      <c r="Z25" s="88"/>
      <c r="AA25" s="79"/>
      <c r="AB25" s="125"/>
      <c r="AC25" s="125"/>
      <c r="AD25" s="146"/>
      <c r="AE25" s="171"/>
      <c r="AF25" s="125"/>
      <c r="AG25" s="125"/>
      <c r="AH25" s="92"/>
    </row>
    <row r="26" spans="1:34" x14ac:dyDescent="0.25">
      <c r="A26" s="152"/>
      <c r="B26" s="152"/>
      <c r="C26" s="80"/>
      <c r="D26" s="78"/>
      <c r="E26" s="78"/>
      <c r="F26" s="78"/>
      <c r="G26" s="134"/>
      <c r="H26" s="94"/>
      <c r="I26" s="79"/>
      <c r="J26" s="79"/>
      <c r="K26" s="79"/>
      <c r="L26" s="79"/>
      <c r="M26" s="94"/>
      <c r="N26" s="123"/>
      <c r="O26" s="95"/>
      <c r="P26" s="95"/>
      <c r="Q26" s="70"/>
      <c r="R26" s="95"/>
      <c r="S26" s="88"/>
      <c r="T26" s="88"/>
      <c r="U26" s="161"/>
      <c r="V26" s="161"/>
      <c r="W26" s="161"/>
      <c r="X26" s="161"/>
      <c r="Y26" s="161"/>
      <c r="Z26" s="88"/>
      <c r="AA26" s="79"/>
      <c r="AB26" s="125"/>
      <c r="AC26" s="125"/>
      <c r="AD26" s="146"/>
      <c r="AE26" s="171"/>
      <c r="AF26" s="125"/>
      <c r="AG26" s="125"/>
      <c r="AH26" s="91"/>
    </row>
    <row r="27" spans="1:34" ht="36.75" customHeight="1" x14ac:dyDescent="0.25">
      <c r="A27" s="154"/>
      <c r="B27" s="154"/>
      <c r="C27" s="80"/>
      <c r="D27" s="78"/>
      <c r="E27" s="78"/>
      <c r="F27" s="78"/>
      <c r="G27" s="134"/>
      <c r="H27" s="94"/>
      <c r="I27" s="79"/>
      <c r="J27" s="79"/>
      <c r="K27" s="79"/>
      <c r="L27" s="79"/>
      <c r="M27" s="86"/>
      <c r="N27" s="123"/>
      <c r="O27" s="95"/>
      <c r="P27" s="95"/>
      <c r="Q27" s="70"/>
      <c r="R27" s="95"/>
      <c r="S27" s="88"/>
      <c r="T27" s="88"/>
      <c r="U27" s="161"/>
      <c r="V27" s="161"/>
      <c r="W27" s="161"/>
      <c r="X27" s="161"/>
      <c r="Y27" s="161"/>
      <c r="Z27" s="88"/>
      <c r="AA27" s="79"/>
      <c r="AB27" s="125"/>
      <c r="AC27" s="125"/>
      <c r="AD27" s="146"/>
      <c r="AE27" s="171"/>
      <c r="AF27" s="125"/>
      <c r="AG27" s="125"/>
      <c r="AH27" s="91"/>
    </row>
    <row r="28" spans="1:34" ht="47.25" customHeight="1" x14ac:dyDescent="0.25">
      <c r="A28" s="152"/>
      <c r="B28" s="152"/>
      <c r="C28" s="75"/>
      <c r="D28" s="78"/>
      <c r="E28" s="78"/>
      <c r="F28" s="78"/>
      <c r="G28" s="134"/>
      <c r="H28" s="94"/>
      <c r="I28" s="79"/>
      <c r="J28" s="82"/>
      <c r="K28" s="79"/>
      <c r="L28" s="123"/>
      <c r="M28" s="94"/>
      <c r="N28" s="123"/>
      <c r="O28" s="96"/>
      <c r="P28" s="96"/>
      <c r="Q28" s="70"/>
      <c r="R28" s="96"/>
      <c r="S28" s="88"/>
      <c r="T28" s="88"/>
      <c r="U28" s="161"/>
      <c r="V28" s="161"/>
      <c r="W28" s="161"/>
      <c r="X28" s="161"/>
      <c r="Y28" s="161"/>
      <c r="Z28" s="88"/>
      <c r="AA28" s="79"/>
      <c r="AB28" s="125"/>
      <c r="AC28" s="125"/>
      <c r="AD28" s="146"/>
      <c r="AE28" s="171"/>
      <c r="AF28" s="125"/>
      <c r="AG28" s="125"/>
      <c r="AH28" s="92"/>
    </row>
    <row r="29" spans="1:34" ht="36.75" customHeight="1" x14ac:dyDescent="0.25">
      <c r="A29" s="152"/>
      <c r="B29" s="152"/>
      <c r="C29" s="75"/>
      <c r="D29" s="78"/>
      <c r="E29" s="78"/>
      <c r="F29" s="78"/>
      <c r="G29" s="134"/>
      <c r="H29" s="94"/>
      <c r="I29" s="79"/>
      <c r="J29" s="79"/>
      <c r="K29" s="79"/>
      <c r="L29" s="79"/>
      <c r="M29" s="86"/>
      <c r="N29" s="123"/>
      <c r="O29" s="95"/>
      <c r="P29" s="95"/>
      <c r="Q29" s="70"/>
      <c r="R29" s="95"/>
      <c r="S29" s="88"/>
      <c r="T29" s="88"/>
      <c r="U29" s="161"/>
      <c r="V29" s="161"/>
      <c r="W29" s="161"/>
      <c r="X29" s="161"/>
      <c r="Y29" s="161"/>
      <c r="Z29" s="88"/>
      <c r="AA29" s="79"/>
      <c r="AB29" s="125"/>
      <c r="AC29" s="125"/>
      <c r="AD29" s="146"/>
      <c r="AE29" s="171"/>
      <c r="AF29" s="125"/>
      <c r="AG29" s="125"/>
      <c r="AH29" s="92"/>
    </row>
    <row r="30" spans="1:34" ht="36.75" customHeight="1" x14ac:dyDescent="0.25">
      <c r="A30" s="154"/>
      <c r="B30" s="154"/>
      <c r="C30" s="75"/>
      <c r="D30" s="78"/>
      <c r="E30" s="78"/>
      <c r="F30" s="78"/>
      <c r="G30" s="134"/>
      <c r="H30" s="94"/>
      <c r="I30" s="79"/>
      <c r="J30" s="79"/>
      <c r="K30" s="79"/>
      <c r="L30" s="79"/>
      <c r="M30" s="86"/>
      <c r="N30" s="123"/>
      <c r="O30" s="95"/>
      <c r="P30" s="95"/>
      <c r="Q30" s="70"/>
      <c r="R30" s="70"/>
      <c r="S30" s="88"/>
      <c r="T30" s="88"/>
      <c r="U30" s="161"/>
      <c r="V30" s="161"/>
      <c r="W30" s="161"/>
      <c r="X30" s="161"/>
      <c r="Y30" s="161"/>
      <c r="Z30" s="88"/>
      <c r="AA30" s="79"/>
      <c r="AB30" s="125"/>
      <c r="AC30" s="125"/>
      <c r="AD30" s="146"/>
      <c r="AE30" s="171"/>
      <c r="AF30" s="125"/>
      <c r="AG30" s="125"/>
      <c r="AH30" s="91"/>
    </row>
    <row r="31" spans="1:34" x14ac:dyDescent="0.25">
      <c r="A31" s="154"/>
      <c r="B31" s="154"/>
      <c r="C31" s="75"/>
      <c r="D31" s="78"/>
      <c r="E31" s="78"/>
      <c r="F31" s="81"/>
      <c r="G31" s="69"/>
      <c r="H31" s="69"/>
      <c r="I31" s="79"/>
      <c r="J31" s="82"/>
      <c r="K31" s="79"/>
      <c r="L31" s="79"/>
      <c r="M31" s="94"/>
      <c r="N31" s="94"/>
      <c r="O31" s="96"/>
      <c r="P31" s="96"/>
      <c r="Q31" s="70"/>
      <c r="R31" s="95"/>
      <c r="S31" s="88"/>
      <c r="T31" s="88"/>
      <c r="U31" s="161"/>
      <c r="V31" s="161"/>
      <c r="W31" s="161"/>
      <c r="X31" s="161"/>
      <c r="Y31" s="161"/>
      <c r="Z31" s="88"/>
      <c r="AA31" s="79"/>
      <c r="AB31" s="125"/>
      <c r="AC31" s="125"/>
      <c r="AD31" s="146"/>
      <c r="AE31" s="171"/>
      <c r="AF31" s="125"/>
      <c r="AG31" s="125"/>
      <c r="AH31" s="91"/>
    </row>
    <row r="32" spans="1:34" ht="36.75" customHeight="1" x14ac:dyDescent="0.25">
      <c r="A32" s="154"/>
      <c r="B32" s="154"/>
      <c r="C32" s="75"/>
      <c r="D32" s="78"/>
      <c r="E32" s="78"/>
      <c r="F32" s="78"/>
      <c r="G32" s="94"/>
      <c r="H32" s="94"/>
      <c r="I32" s="79"/>
      <c r="J32" s="79"/>
      <c r="K32" s="79"/>
      <c r="L32" s="79"/>
      <c r="M32" s="86"/>
      <c r="N32" s="123"/>
      <c r="O32" s="95"/>
      <c r="P32" s="95"/>
      <c r="Q32" s="70"/>
      <c r="R32" s="95"/>
      <c r="S32" s="88"/>
      <c r="T32" s="88"/>
      <c r="U32" s="161"/>
      <c r="V32" s="161"/>
      <c r="W32" s="161"/>
      <c r="X32" s="161"/>
      <c r="Y32" s="161"/>
      <c r="Z32" s="88"/>
      <c r="AA32" s="79"/>
      <c r="AB32" s="125"/>
      <c r="AC32" s="125"/>
      <c r="AD32" s="146"/>
      <c r="AE32" s="171"/>
      <c r="AF32" s="125"/>
      <c r="AG32" s="125"/>
      <c r="AH32" s="91"/>
    </row>
    <row r="33" spans="1:34" ht="36.75" customHeight="1" x14ac:dyDescent="0.25">
      <c r="A33" s="154"/>
      <c r="B33" s="154"/>
      <c r="C33" s="75"/>
      <c r="D33" s="78"/>
      <c r="E33" s="78"/>
      <c r="F33" s="81"/>
      <c r="G33" s="69"/>
      <c r="H33" s="69"/>
      <c r="I33" s="79"/>
      <c r="J33" s="82"/>
      <c r="K33" s="79"/>
      <c r="L33" s="79"/>
      <c r="M33" s="86"/>
      <c r="N33" s="123"/>
      <c r="O33" s="96"/>
      <c r="P33" s="96"/>
      <c r="Q33" s="70"/>
      <c r="R33" s="70"/>
      <c r="S33" s="125"/>
      <c r="T33" s="88"/>
      <c r="U33" s="161"/>
      <c r="V33" s="161"/>
      <c r="W33" s="161"/>
      <c r="X33" s="161"/>
      <c r="Y33" s="161"/>
      <c r="Z33" s="88"/>
      <c r="AA33" s="79"/>
      <c r="AB33" s="125"/>
      <c r="AC33" s="125"/>
      <c r="AD33" s="146"/>
      <c r="AE33" s="171"/>
      <c r="AF33" s="125"/>
      <c r="AG33" s="125"/>
      <c r="AH33" s="91"/>
    </row>
    <row r="34" spans="1:34" ht="36.75" customHeight="1" x14ac:dyDescent="0.25">
      <c r="A34" s="154"/>
      <c r="B34" s="154"/>
      <c r="C34" s="75"/>
      <c r="D34" s="83"/>
      <c r="E34" s="83"/>
      <c r="F34" s="83"/>
      <c r="G34" s="69"/>
      <c r="H34" s="94"/>
      <c r="I34" s="81"/>
      <c r="J34" s="81"/>
      <c r="K34" s="81"/>
      <c r="L34" s="81"/>
      <c r="M34" s="77"/>
      <c r="N34" s="96"/>
      <c r="O34" s="95"/>
      <c r="P34" s="95"/>
      <c r="Q34" s="70"/>
      <c r="R34" s="95"/>
      <c r="S34" s="88"/>
      <c r="T34" s="88"/>
      <c r="U34" s="161"/>
      <c r="V34" s="161"/>
      <c r="W34" s="161"/>
      <c r="X34" s="161"/>
      <c r="Y34" s="161"/>
      <c r="Z34" s="88"/>
      <c r="AA34" s="88"/>
      <c r="AB34" s="125"/>
      <c r="AC34" s="125"/>
      <c r="AD34" s="146"/>
      <c r="AE34" s="171"/>
      <c r="AF34" s="125"/>
      <c r="AG34" s="125"/>
      <c r="AH34" s="91"/>
    </row>
    <row r="35" spans="1:34" ht="36.75" customHeight="1" x14ac:dyDescent="0.25">
      <c r="A35" s="152"/>
      <c r="B35" s="152"/>
      <c r="C35" s="75"/>
      <c r="D35" s="82"/>
      <c r="E35" s="82"/>
      <c r="F35" s="82"/>
      <c r="G35" s="69"/>
      <c r="H35" s="94"/>
      <c r="I35" s="81"/>
      <c r="J35" s="99"/>
      <c r="K35" s="81"/>
      <c r="L35" s="81"/>
      <c r="M35" s="77"/>
      <c r="N35" s="96"/>
      <c r="O35" s="95"/>
      <c r="P35" s="95"/>
      <c r="Q35" s="70"/>
      <c r="R35" s="70"/>
      <c r="S35" s="88"/>
      <c r="T35" s="88"/>
      <c r="U35" s="161"/>
      <c r="V35" s="161"/>
      <c r="W35" s="161"/>
      <c r="X35" s="161"/>
      <c r="Y35" s="161"/>
      <c r="Z35" s="88"/>
      <c r="AA35" s="88"/>
      <c r="AB35" s="125"/>
      <c r="AC35" s="125"/>
      <c r="AD35" s="146"/>
      <c r="AE35" s="171"/>
      <c r="AF35" s="125"/>
      <c r="AG35" s="125"/>
      <c r="AH35" s="91"/>
    </row>
    <row r="36" spans="1:34" ht="36.75" customHeight="1" x14ac:dyDescent="0.25">
      <c r="A36" s="152"/>
      <c r="B36" s="152"/>
      <c r="C36" s="75"/>
      <c r="D36" s="83"/>
      <c r="E36" s="83"/>
      <c r="F36" s="83"/>
      <c r="G36" s="132"/>
      <c r="H36" s="94"/>
      <c r="I36" s="81"/>
      <c r="J36" s="82"/>
      <c r="K36" s="81"/>
      <c r="L36" s="81"/>
      <c r="M36" s="77"/>
      <c r="N36" s="96"/>
      <c r="O36" s="95"/>
      <c r="P36" s="95"/>
      <c r="Q36" s="70"/>
      <c r="R36" s="95"/>
      <c r="S36" s="88"/>
      <c r="T36" s="88"/>
      <c r="U36" s="161"/>
      <c r="V36" s="161"/>
      <c r="W36" s="161"/>
      <c r="X36" s="161"/>
      <c r="Y36" s="161"/>
      <c r="Z36" s="88"/>
      <c r="AA36" s="88"/>
      <c r="AB36" s="125"/>
      <c r="AC36" s="125"/>
      <c r="AD36" s="146"/>
      <c r="AE36" s="171"/>
      <c r="AF36" s="125"/>
      <c r="AG36" s="125"/>
      <c r="AH36" s="91"/>
    </row>
    <row r="37" spans="1:34" ht="36.75" customHeight="1" x14ac:dyDescent="0.25">
      <c r="A37" s="152"/>
      <c r="B37" s="152"/>
      <c r="C37" s="72"/>
      <c r="D37" s="82"/>
      <c r="E37" s="82"/>
      <c r="F37" s="82"/>
      <c r="G37" s="69"/>
      <c r="H37" s="94"/>
      <c r="I37" s="81"/>
      <c r="J37" s="79"/>
      <c r="K37" s="81"/>
      <c r="L37" s="81"/>
      <c r="M37" s="69"/>
      <c r="N37" s="96"/>
      <c r="O37" s="95"/>
      <c r="P37" s="95"/>
      <c r="Q37" s="70"/>
      <c r="R37" s="95"/>
      <c r="S37" s="88"/>
      <c r="T37" s="88"/>
      <c r="U37" s="161"/>
      <c r="V37" s="161"/>
      <c r="W37" s="161"/>
      <c r="X37" s="161"/>
      <c r="Y37" s="161"/>
      <c r="Z37" s="88"/>
      <c r="AA37" s="88"/>
      <c r="AB37" s="125"/>
      <c r="AC37" s="125"/>
      <c r="AD37" s="146"/>
      <c r="AE37" s="171"/>
      <c r="AF37" s="125"/>
      <c r="AG37" s="125"/>
      <c r="AH37" s="91"/>
    </row>
    <row r="38" spans="1:34" ht="36.75" customHeight="1" x14ac:dyDescent="0.25">
      <c r="A38" s="154"/>
      <c r="B38" s="154"/>
      <c r="C38" s="75"/>
      <c r="D38" s="83"/>
      <c r="E38" s="83"/>
      <c r="F38" s="83"/>
      <c r="G38" s="132"/>
      <c r="H38" s="94"/>
      <c r="I38" s="81"/>
      <c r="J38" s="79"/>
      <c r="K38" s="81"/>
      <c r="L38" s="81"/>
      <c r="M38" s="77"/>
      <c r="N38" s="96"/>
      <c r="O38" s="95"/>
      <c r="P38" s="95"/>
      <c r="Q38" s="70"/>
      <c r="R38" s="95"/>
      <c r="S38" s="88"/>
      <c r="T38" s="88"/>
      <c r="U38" s="161"/>
      <c r="V38" s="161"/>
      <c r="W38" s="161"/>
      <c r="X38" s="161"/>
      <c r="Y38" s="161"/>
      <c r="Z38" s="88"/>
      <c r="AA38" s="88"/>
      <c r="AB38" s="125"/>
      <c r="AC38" s="125"/>
      <c r="AD38" s="146"/>
      <c r="AE38" s="171"/>
      <c r="AF38" s="125"/>
      <c r="AG38" s="125"/>
      <c r="AH38" s="91"/>
    </row>
    <row r="39" spans="1:34" ht="36.75" customHeight="1" x14ac:dyDescent="0.25">
      <c r="A39" s="154"/>
      <c r="B39" s="154"/>
      <c r="C39" s="72"/>
      <c r="D39" s="82"/>
      <c r="E39" s="82"/>
      <c r="F39" s="82"/>
      <c r="G39" s="69"/>
      <c r="H39" s="94"/>
      <c r="I39" s="81"/>
      <c r="J39" s="79"/>
      <c r="K39" s="81"/>
      <c r="L39" s="100"/>
      <c r="M39" s="107"/>
      <c r="N39" s="104"/>
      <c r="O39" s="98"/>
      <c r="P39" s="98"/>
      <c r="Q39" s="70"/>
      <c r="R39" s="98"/>
      <c r="S39" s="91"/>
      <c r="T39" s="88"/>
      <c r="U39" s="161"/>
      <c r="V39" s="161"/>
      <c r="W39" s="161"/>
      <c r="X39" s="161"/>
      <c r="Y39" s="161"/>
      <c r="Z39" s="88"/>
      <c r="AA39" s="88"/>
      <c r="AB39" s="125"/>
      <c r="AC39" s="125"/>
      <c r="AD39" s="146"/>
      <c r="AE39" s="171"/>
      <c r="AF39" s="125"/>
      <c r="AG39" s="125"/>
      <c r="AH39" s="91"/>
    </row>
    <row r="40" spans="1:34" ht="36.75" customHeight="1" x14ac:dyDescent="0.25">
      <c r="A40" s="154"/>
      <c r="B40" s="154"/>
      <c r="C40" s="72"/>
      <c r="D40" s="82"/>
      <c r="E40" s="83"/>
      <c r="F40" s="81"/>
      <c r="G40" s="69"/>
      <c r="H40" s="94"/>
      <c r="I40" s="81"/>
      <c r="J40" s="82"/>
      <c r="K40" s="81"/>
      <c r="L40" s="100"/>
      <c r="M40" s="158"/>
      <c r="N40" s="96"/>
      <c r="O40" s="95"/>
      <c r="P40" s="95"/>
      <c r="Q40" s="70"/>
      <c r="R40" s="95"/>
      <c r="S40" s="88"/>
      <c r="T40" s="88"/>
      <c r="U40" s="161"/>
      <c r="V40" s="161"/>
      <c r="W40" s="161"/>
      <c r="X40" s="161"/>
      <c r="Y40" s="161"/>
      <c r="Z40" s="88"/>
      <c r="AA40" s="88"/>
      <c r="AB40" s="125"/>
      <c r="AC40" s="125"/>
      <c r="AD40" s="146"/>
      <c r="AE40" s="171"/>
      <c r="AF40" s="125"/>
      <c r="AG40" s="125"/>
      <c r="AH40" s="91"/>
    </row>
    <row r="41" spans="1:34" ht="75" customHeight="1" x14ac:dyDescent="0.25">
      <c r="A41" s="154"/>
      <c r="B41" s="154"/>
      <c r="C41" s="72"/>
      <c r="D41" s="81"/>
      <c r="E41" s="81"/>
      <c r="F41" s="81"/>
      <c r="G41" s="69"/>
      <c r="H41" s="69"/>
      <c r="I41" s="82"/>
      <c r="J41" s="82"/>
      <c r="K41" s="82"/>
      <c r="L41" s="69"/>
      <c r="M41" s="69"/>
      <c r="N41" s="69"/>
      <c r="O41" s="70"/>
      <c r="P41" s="70"/>
      <c r="Q41" s="70"/>
      <c r="R41" s="70"/>
      <c r="S41" s="82"/>
      <c r="T41" s="82"/>
      <c r="U41" s="159"/>
      <c r="V41" s="159"/>
      <c r="W41" s="159"/>
      <c r="X41" s="160"/>
      <c r="Y41" s="160"/>
      <c r="Z41" s="73"/>
      <c r="AA41" s="71"/>
      <c r="AB41" s="73"/>
      <c r="AC41" s="73"/>
      <c r="AD41" s="143"/>
      <c r="AE41" s="170"/>
      <c r="AF41" s="73"/>
      <c r="AG41" s="73"/>
      <c r="AH41" s="91"/>
    </row>
    <row r="42" spans="1:34" ht="36.75" customHeight="1" x14ac:dyDescent="0.25">
      <c r="A42" s="152"/>
      <c r="B42" s="152"/>
      <c r="C42" s="75"/>
      <c r="D42" s="83"/>
      <c r="E42" s="83"/>
      <c r="F42" s="83"/>
      <c r="G42" s="69"/>
      <c r="H42" s="69"/>
      <c r="I42" s="81"/>
      <c r="J42" s="99"/>
      <c r="K42" s="81"/>
      <c r="L42" s="81"/>
      <c r="M42" s="77"/>
      <c r="N42" s="96"/>
      <c r="O42" s="95"/>
      <c r="P42" s="95"/>
      <c r="Q42" s="70"/>
      <c r="R42" s="95"/>
      <c r="S42" s="88"/>
      <c r="T42" s="88"/>
      <c r="U42" s="161"/>
      <c r="V42" s="161"/>
      <c r="W42" s="161"/>
      <c r="X42" s="161"/>
      <c r="Y42" s="161"/>
      <c r="Z42" s="88"/>
      <c r="AA42" s="88"/>
      <c r="AB42" s="125"/>
      <c r="AC42" s="125"/>
      <c r="AD42" s="146"/>
      <c r="AE42" s="171"/>
      <c r="AF42" s="125"/>
      <c r="AG42" s="125"/>
      <c r="AH42" s="91"/>
    </row>
    <row r="43" spans="1:34" ht="36.75" customHeight="1" x14ac:dyDescent="0.25">
      <c r="A43" s="154"/>
      <c r="B43" s="154"/>
      <c r="C43" s="75"/>
      <c r="D43" s="83"/>
      <c r="E43" s="83"/>
      <c r="F43" s="83"/>
      <c r="G43" s="69"/>
      <c r="H43" s="94"/>
      <c r="I43" s="81"/>
      <c r="J43" s="79"/>
      <c r="K43" s="81"/>
      <c r="L43" s="81"/>
      <c r="M43" s="77"/>
      <c r="N43" s="96"/>
      <c r="O43" s="95"/>
      <c r="P43" s="95"/>
      <c r="Q43" s="70"/>
      <c r="R43" s="95"/>
      <c r="S43" s="88"/>
      <c r="T43" s="88"/>
      <c r="U43" s="161"/>
      <c r="V43" s="161"/>
      <c r="W43" s="161"/>
      <c r="X43" s="161"/>
      <c r="Y43" s="161"/>
      <c r="Z43" s="88"/>
      <c r="AA43" s="88"/>
      <c r="AB43" s="125"/>
      <c r="AC43" s="125"/>
      <c r="AD43" s="146"/>
      <c r="AE43" s="171"/>
      <c r="AF43" s="125"/>
      <c r="AG43" s="125"/>
      <c r="AH43" s="91"/>
    </row>
    <row r="44" spans="1:34" ht="36.75" customHeight="1" x14ac:dyDescent="0.25">
      <c r="A44" s="154"/>
      <c r="B44" s="154"/>
      <c r="C44" s="75"/>
      <c r="D44" s="83"/>
      <c r="E44" s="83"/>
      <c r="F44" s="81"/>
      <c r="G44" s="69"/>
      <c r="H44" s="94"/>
      <c r="I44" s="81"/>
      <c r="J44" s="81"/>
      <c r="K44" s="81"/>
      <c r="L44" s="81"/>
      <c r="M44" s="77"/>
      <c r="N44" s="96"/>
      <c r="O44" s="95"/>
      <c r="P44" s="95"/>
      <c r="Q44" s="70"/>
      <c r="R44" s="95"/>
      <c r="S44" s="88"/>
      <c r="T44" s="88"/>
      <c r="U44" s="161"/>
      <c r="V44" s="161"/>
      <c r="W44" s="161"/>
      <c r="X44" s="161"/>
      <c r="Y44" s="161"/>
      <c r="Z44" s="88"/>
      <c r="AA44" s="88"/>
      <c r="AB44" s="125"/>
      <c r="AC44" s="125"/>
      <c r="AD44" s="146"/>
      <c r="AE44" s="171"/>
      <c r="AF44" s="125"/>
      <c r="AG44" s="125"/>
      <c r="AH44" s="91"/>
    </row>
    <row r="45" spans="1:34" ht="45.75" customHeight="1" x14ac:dyDescent="0.25">
      <c r="A45" s="154"/>
      <c r="B45" s="154"/>
      <c r="C45" s="75"/>
      <c r="D45" s="84"/>
      <c r="E45" s="83"/>
      <c r="F45" s="81"/>
      <c r="G45" s="69"/>
      <c r="H45" s="94"/>
      <c r="I45" s="81"/>
      <c r="J45" s="81"/>
      <c r="K45" s="81"/>
      <c r="L45" s="81"/>
      <c r="M45" s="69"/>
      <c r="N45" s="96"/>
      <c r="O45" s="95"/>
      <c r="P45" s="95"/>
      <c r="Q45" s="70"/>
      <c r="R45" s="95"/>
      <c r="S45" s="88"/>
      <c r="T45" s="88"/>
      <c r="U45" s="161"/>
      <c r="V45" s="161"/>
      <c r="W45" s="161"/>
      <c r="X45" s="161"/>
      <c r="Y45" s="161"/>
      <c r="Z45" s="88"/>
      <c r="AA45" s="88"/>
      <c r="AB45" s="125"/>
      <c r="AC45" s="125"/>
      <c r="AD45" s="146"/>
      <c r="AE45" s="171"/>
      <c r="AF45" s="125"/>
      <c r="AG45" s="125"/>
      <c r="AH45" s="91"/>
    </row>
    <row r="46" spans="1:34" ht="75.75" customHeight="1" x14ac:dyDescent="0.25">
      <c r="A46" s="154"/>
      <c r="B46" s="154"/>
      <c r="C46" s="75"/>
      <c r="D46" s="84"/>
      <c r="E46" s="83"/>
      <c r="F46" s="81"/>
      <c r="G46" s="132"/>
      <c r="H46" s="94"/>
      <c r="I46" s="81"/>
      <c r="J46" s="81"/>
      <c r="K46" s="81"/>
      <c r="L46" s="81"/>
      <c r="M46" s="77"/>
      <c r="N46" s="96"/>
      <c r="O46" s="95"/>
      <c r="P46" s="95"/>
      <c r="Q46" s="70"/>
      <c r="R46" s="95"/>
      <c r="S46" s="88"/>
      <c r="T46" s="88"/>
      <c r="U46" s="161"/>
      <c r="V46" s="161"/>
      <c r="W46" s="161"/>
      <c r="X46" s="161"/>
      <c r="Y46" s="161"/>
      <c r="Z46" s="88"/>
      <c r="AA46" s="88"/>
      <c r="AB46" s="125"/>
      <c r="AC46" s="125"/>
      <c r="AD46" s="146"/>
      <c r="AE46" s="171"/>
      <c r="AF46" s="125"/>
      <c r="AG46" s="125"/>
      <c r="AH46" s="91"/>
    </row>
    <row r="47" spans="1:34" ht="57" customHeight="1" x14ac:dyDescent="0.25">
      <c r="A47" s="154"/>
      <c r="B47" s="154"/>
      <c r="C47" s="75"/>
      <c r="D47" s="84"/>
      <c r="E47" s="83"/>
      <c r="F47" s="81"/>
      <c r="G47" s="69"/>
      <c r="H47" s="94"/>
      <c r="I47" s="81"/>
      <c r="J47" s="81"/>
      <c r="K47" s="81"/>
      <c r="L47" s="81"/>
      <c r="M47" s="69"/>
      <c r="N47" s="96"/>
      <c r="O47" s="95"/>
      <c r="P47" s="95"/>
      <c r="Q47" s="70"/>
      <c r="R47" s="95"/>
      <c r="S47" s="88"/>
      <c r="T47" s="88"/>
      <c r="U47" s="161"/>
      <c r="V47" s="161"/>
      <c r="W47" s="161"/>
      <c r="X47" s="161"/>
      <c r="Y47" s="161"/>
      <c r="Z47" s="88"/>
      <c r="AA47" s="88"/>
      <c r="AB47" s="125"/>
      <c r="AC47" s="125"/>
      <c r="AD47" s="146"/>
      <c r="AE47" s="171"/>
      <c r="AF47" s="125"/>
      <c r="AG47" s="125"/>
      <c r="AH47" s="91"/>
    </row>
    <row r="48" spans="1:34" ht="62.25" customHeight="1" x14ac:dyDescent="0.25">
      <c r="A48" s="152"/>
      <c r="B48" s="152"/>
      <c r="C48" s="75"/>
      <c r="D48" s="84"/>
      <c r="E48" s="84"/>
      <c r="F48" s="84"/>
      <c r="G48" s="132"/>
      <c r="H48" s="94"/>
      <c r="I48" s="81"/>
      <c r="J48" s="81"/>
      <c r="K48" s="81"/>
      <c r="L48" s="81"/>
      <c r="M48" s="77"/>
      <c r="N48" s="96"/>
      <c r="O48" s="95"/>
      <c r="P48" s="95"/>
      <c r="Q48" s="70"/>
      <c r="R48" s="70"/>
      <c r="S48" s="88"/>
      <c r="T48" s="88"/>
      <c r="U48" s="161"/>
      <c r="V48" s="161"/>
      <c r="W48" s="161"/>
      <c r="X48" s="161"/>
      <c r="Y48" s="161"/>
      <c r="Z48" s="88"/>
      <c r="AA48" s="88"/>
      <c r="AB48" s="125"/>
      <c r="AC48" s="125"/>
      <c r="AD48" s="146"/>
      <c r="AE48" s="171"/>
      <c r="AF48" s="125"/>
      <c r="AG48" s="125"/>
      <c r="AH48" s="91"/>
    </row>
    <row r="49" spans="1:34" ht="36.75" customHeight="1" x14ac:dyDescent="0.25">
      <c r="A49" s="154"/>
      <c r="B49" s="154"/>
      <c r="C49" s="75"/>
      <c r="D49" s="84"/>
      <c r="E49" s="83"/>
      <c r="F49" s="83"/>
      <c r="G49" s="132"/>
      <c r="H49" s="94"/>
      <c r="I49" s="81"/>
      <c r="J49" s="79"/>
      <c r="K49" s="81"/>
      <c r="L49" s="81"/>
      <c r="M49" s="77"/>
      <c r="N49" s="96"/>
      <c r="O49" s="95"/>
      <c r="P49" s="95"/>
      <c r="Q49" s="70"/>
      <c r="R49" s="95"/>
      <c r="S49" s="88"/>
      <c r="T49" s="88"/>
      <c r="U49" s="161"/>
      <c r="V49" s="161"/>
      <c r="W49" s="161"/>
      <c r="X49" s="161"/>
      <c r="Y49" s="161"/>
      <c r="Z49" s="88"/>
      <c r="AA49" s="88"/>
      <c r="AB49" s="125"/>
      <c r="AC49" s="125"/>
      <c r="AD49" s="146"/>
      <c r="AE49" s="171"/>
      <c r="AF49" s="125"/>
      <c r="AG49" s="125"/>
      <c r="AH49" s="91"/>
    </row>
    <row r="50" spans="1:34" ht="36.75" customHeight="1" x14ac:dyDescent="0.25">
      <c r="A50" s="74"/>
      <c r="B50" s="74"/>
      <c r="C50" s="75"/>
      <c r="D50" s="84"/>
      <c r="E50" s="83"/>
      <c r="F50" s="81"/>
      <c r="G50" s="132"/>
      <c r="H50" s="94"/>
      <c r="I50" s="81"/>
      <c r="J50" s="79"/>
      <c r="K50" s="81"/>
      <c r="L50" s="81"/>
      <c r="M50" s="77"/>
      <c r="N50" s="96"/>
      <c r="O50" s="95"/>
      <c r="P50" s="95"/>
      <c r="Q50" s="70"/>
      <c r="R50" s="95"/>
      <c r="S50" s="88"/>
      <c r="T50" s="88"/>
      <c r="U50" s="161"/>
      <c r="V50" s="161"/>
      <c r="W50" s="161"/>
      <c r="X50" s="161"/>
      <c r="Y50" s="161"/>
      <c r="Z50" s="88"/>
      <c r="AA50" s="88"/>
      <c r="AB50" s="125"/>
      <c r="AC50" s="125"/>
      <c r="AD50" s="146"/>
      <c r="AE50" s="171"/>
      <c r="AF50" s="125"/>
      <c r="AG50" s="125"/>
      <c r="AH50" s="91"/>
    </row>
    <row r="51" spans="1:34" ht="94.5" customHeight="1" x14ac:dyDescent="0.25">
      <c r="A51" s="155"/>
      <c r="B51" s="155"/>
      <c r="C51" s="75"/>
      <c r="D51" s="84"/>
      <c r="E51" s="84"/>
      <c r="F51" s="84"/>
      <c r="G51" s="132"/>
      <c r="H51" s="94"/>
      <c r="I51" s="81"/>
      <c r="J51" s="81"/>
      <c r="K51" s="81"/>
      <c r="L51" s="81"/>
      <c r="M51" s="69"/>
      <c r="N51" s="96"/>
      <c r="O51" s="96"/>
      <c r="P51" s="96"/>
      <c r="Q51" s="70"/>
      <c r="R51" s="95"/>
      <c r="S51" s="88"/>
      <c r="T51" s="88"/>
      <c r="U51" s="161"/>
      <c r="V51" s="161"/>
      <c r="W51" s="161"/>
      <c r="X51" s="161"/>
      <c r="Y51" s="161"/>
      <c r="Z51" s="88"/>
      <c r="AA51" s="88"/>
      <c r="AB51" s="125"/>
      <c r="AC51" s="125"/>
      <c r="AD51" s="146"/>
      <c r="AE51" s="171"/>
      <c r="AF51" s="125"/>
      <c r="AG51" s="125"/>
      <c r="AH51" s="92"/>
    </row>
    <row r="52" spans="1:34" ht="74.25" customHeight="1" x14ac:dyDescent="0.25">
      <c r="A52" s="154"/>
      <c r="B52" s="154"/>
      <c r="C52" s="75"/>
      <c r="D52" s="84"/>
      <c r="E52" s="83"/>
      <c r="F52" s="81"/>
      <c r="G52" s="132"/>
      <c r="H52" s="94"/>
      <c r="I52" s="81"/>
      <c r="J52" s="82"/>
      <c r="K52" s="81"/>
      <c r="L52" s="81"/>
      <c r="M52" s="77"/>
      <c r="N52" s="96"/>
      <c r="O52" s="95"/>
      <c r="P52" s="95"/>
      <c r="Q52" s="70"/>
      <c r="R52" s="95"/>
      <c r="S52" s="88"/>
      <c r="T52" s="88"/>
      <c r="U52" s="161"/>
      <c r="V52" s="161"/>
      <c r="W52" s="161"/>
      <c r="X52" s="161"/>
      <c r="Y52" s="161"/>
      <c r="Z52" s="88"/>
      <c r="AA52" s="88"/>
      <c r="AB52" s="125"/>
      <c r="AC52" s="125"/>
      <c r="AD52" s="146"/>
      <c r="AE52" s="171"/>
      <c r="AF52" s="125"/>
      <c r="AG52" s="125"/>
      <c r="AH52" s="91"/>
    </row>
    <row r="53" spans="1:34" ht="60.75" customHeight="1" x14ac:dyDescent="0.25">
      <c r="A53" s="154"/>
      <c r="B53" s="154"/>
      <c r="C53" s="75"/>
      <c r="D53" s="84"/>
      <c r="E53" s="83"/>
      <c r="F53" s="81"/>
      <c r="G53" s="132"/>
      <c r="H53" s="94"/>
      <c r="I53" s="81"/>
      <c r="J53" s="82"/>
      <c r="K53" s="81"/>
      <c r="L53" s="81"/>
      <c r="M53" s="77"/>
      <c r="N53" s="96"/>
      <c r="O53" s="95"/>
      <c r="P53" s="95"/>
      <c r="Q53" s="70"/>
      <c r="R53" s="95"/>
      <c r="S53" s="88"/>
      <c r="T53" s="88"/>
      <c r="U53" s="161"/>
      <c r="V53" s="161"/>
      <c r="W53" s="161"/>
      <c r="X53" s="161"/>
      <c r="Y53" s="161"/>
      <c r="Z53" s="88"/>
      <c r="AA53" s="88"/>
      <c r="AB53" s="125"/>
      <c r="AC53" s="125"/>
      <c r="AD53" s="146"/>
      <c r="AE53" s="171"/>
      <c r="AF53" s="125"/>
      <c r="AG53" s="125"/>
      <c r="AH53" s="91"/>
    </row>
    <row r="54" spans="1:34" ht="57" customHeight="1" x14ac:dyDescent="0.25">
      <c r="A54" s="152"/>
      <c r="B54" s="152"/>
      <c r="C54" s="75"/>
      <c r="D54" s="84"/>
      <c r="E54" s="84"/>
      <c r="F54" s="84"/>
      <c r="G54" s="132"/>
      <c r="H54" s="94"/>
      <c r="I54" s="81"/>
      <c r="J54" s="81"/>
      <c r="K54" s="81"/>
      <c r="L54" s="81"/>
      <c r="M54" s="77"/>
      <c r="N54" s="96"/>
      <c r="O54" s="95"/>
      <c r="P54" s="95"/>
      <c r="Q54" s="70"/>
      <c r="R54" s="70"/>
      <c r="S54" s="88"/>
      <c r="T54" s="88"/>
      <c r="U54" s="161"/>
      <c r="V54" s="161"/>
      <c r="W54" s="161"/>
      <c r="X54" s="161"/>
      <c r="Y54" s="161"/>
      <c r="Z54" s="88"/>
      <c r="AA54" s="88"/>
      <c r="AB54" s="125"/>
      <c r="AC54" s="125"/>
      <c r="AD54" s="146"/>
      <c r="AE54" s="171"/>
      <c r="AF54" s="125"/>
      <c r="AG54" s="125"/>
      <c r="AH54" s="92"/>
    </row>
    <row r="55" spans="1:34" ht="36.75" customHeight="1" x14ac:dyDescent="0.25">
      <c r="A55" s="152"/>
      <c r="B55" s="152"/>
      <c r="C55" s="75"/>
      <c r="D55" s="84"/>
      <c r="E55" s="83"/>
      <c r="F55" s="81"/>
      <c r="G55" s="132"/>
      <c r="H55" s="94"/>
      <c r="I55" s="81"/>
      <c r="J55" s="82"/>
      <c r="K55" s="81"/>
      <c r="L55" s="81"/>
      <c r="M55" s="77"/>
      <c r="N55" s="96"/>
      <c r="O55" s="95"/>
      <c r="P55" s="95"/>
      <c r="Q55" s="70"/>
      <c r="R55" s="95"/>
      <c r="S55" s="88"/>
      <c r="T55" s="88"/>
      <c r="U55" s="161"/>
      <c r="V55" s="161"/>
      <c r="W55" s="161"/>
      <c r="X55" s="161"/>
      <c r="Y55" s="161"/>
      <c r="Z55" s="88"/>
      <c r="AA55" s="88"/>
      <c r="AB55" s="125"/>
      <c r="AC55" s="125"/>
      <c r="AD55" s="146"/>
      <c r="AE55" s="171"/>
      <c r="AF55" s="125"/>
      <c r="AG55" s="125"/>
      <c r="AH55" s="91"/>
    </row>
    <row r="56" spans="1:34" ht="36.75" customHeight="1" x14ac:dyDescent="0.25">
      <c r="A56" s="154"/>
      <c r="B56" s="154"/>
      <c r="C56" s="75"/>
      <c r="D56" s="84"/>
      <c r="E56" s="83"/>
      <c r="F56" s="81"/>
      <c r="G56" s="132"/>
      <c r="H56" s="94"/>
      <c r="I56" s="81"/>
      <c r="J56" s="82"/>
      <c r="K56" s="81"/>
      <c r="L56" s="81"/>
      <c r="M56" s="77"/>
      <c r="N56" s="96"/>
      <c r="O56" s="95"/>
      <c r="P56" s="95"/>
      <c r="Q56" s="70"/>
      <c r="R56" s="95"/>
      <c r="S56" s="88"/>
      <c r="T56" s="88"/>
      <c r="U56" s="161"/>
      <c r="V56" s="161"/>
      <c r="W56" s="161"/>
      <c r="X56" s="161"/>
      <c r="Y56" s="161"/>
      <c r="Z56" s="88"/>
      <c r="AA56" s="88"/>
      <c r="AB56" s="125"/>
      <c r="AC56" s="125"/>
      <c r="AD56" s="146"/>
      <c r="AE56" s="171"/>
      <c r="AF56" s="125"/>
      <c r="AG56" s="125"/>
      <c r="AH56" s="91"/>
    </row>
    <row r="57" spans="1:34" ht="85.5" customHeight="1" x14ac:dyDescent="0.25">
      <c r="A57" s="152"/>
      <c r="B57" s="152"/>
      <c r="C57" s="72"/>
      <c r="D57" s="82"/>
      <c r="E57" s="82"/>
      <c r="F57" s="82"/>
      <c r="G57" s="69"/>
      <c r="H57" s="69"/>
      <c r="I57" s="81"/>
      <c r="J57" s="82"/>
      <c r="K57" s="81"/>
      <c r="L57" s="81"/>
      <c r="M57" s="69"/>
      <c r="N57" s="96"/>
      <c r="O57" s="95"/>
      <c r="P57" s="95"/>
      <c r="Q57" s="70"/>
      <c r="R57" s="70"/>
      <c r="S57" s="88"/>
      <c r="T57" s="88"/>
      <c r="U57" s="161"/>
      <c r="V57" s="161"/>
      <c r="W57" s="161"/>
      <c r="X57" s="161"/>
      <c r="Y57" s="161"/>
      <c r="Z57" s="88"/>
      <c r="AA57" s="88"/>
      <c r="AB57" s="125"/>
      <c r="AC57" s="125"/>
      <c r="AD57" s="146"/>
      <c r="AE57" s="171"/>
      <c r="AF57" s="125"/>
      <c r="AG57" s="125"/>
      <c r="AH57" s="92"/>
    </row>
    <row r="58" spans="1:34" ht="36.75" customHeight="1" x14ac:dyDescent="0.25">
      <c r="A58" s="152"/>
      <c r="B58" s="152"/>
      <c r="C58" s="72"/>
      <c r="D58" s="82"/>
      <c r="E58" s="82"/>
      <c r="F58" s="81"/>
      <c r="G58" s="69"/>
      <c r="H58" s="94"/>
      <c r="I58" s="81"/>
      <c r="J58" s="81"/>
      <c r="K58" s="81"/>
      <c r="L58" s="81"/>
      <c r="M58" s="77"/>
      <c r="N58" s="96"/>
      <c r="O58" s="95"/>
      <c r="P58" s="95"/>
      <c r="Q58" s="70"/>
      <c r="R58" s="95"/>
      <c r="S58" s="88"/>
      <c r="T58" s="88"/>
      <c r="U58" s="161"/>
      <c r="V58" s="161"/>
      <c r="W58" s="161"/>
      <c r="X58" s="161"/>
      <c r="Y58" s="161"/>
      <c r="Z58" s="88"/>
      <c r="AA58" s="88"/>
      <c r="AB58" s="125"/>
      <c r="AC58" s="125"/>
      <c r="AD58" s="146"/>
      <c r="AE58" s="171"/>
      <c r="AF58" s="125"/>
      <c r="AG58" s="125"/>
      <c r="AH58" s="91"/>
    </row>
    <row r="59" spans="1:34" ht="36.75" customHeight="1" x14ac:dyDescent="0.25">
      <c r="A59" s="152"/>
      <c r="B59" s="152"/>
      <c r="C59" s="72"/>
      <c r="D59" s="82"/>
      <c r="E59" s="82"/>
      <c r="F59" s="82"/>
      <c r="G59" s="69"/>
      <c r="H59" s="69"/>
      <c r="I59" s="81"/>
      <c r="J59" s="82"/>
      <c r="K59" s="81"/>
      <c r="L59" s="81"/>
      <c r="M59" s="77"/>
      <c r="N59" s="96"/>
      <c r="O59" s="95"/>
      <c r="P59" s="95"/>
      <c r="Q59" s="70"/>
      <c r="R59" s="95"/>
      <c r="S59" s="88"/>
      <c r="T59" s="88"/>
      <c r="U59" s="161"/>
      <c r="V59" s="161"/>
      <c r="W59" s="161"/>
      <c r="X59" s="161"/>
      <c r="Y59" s="161"/>
      <c r="Z59" s="88"/>
      <c r="AA59" s="88"/>
      <c r="AB59" s="125"/>
      <c r="AC59" s="125"/>
      <c r="AD59" s="146"/>
      <c r="AE59" s="171"/>
      <c r="AF59" s="125"/>
      <c r="AG59" s="125"/>
      <c r="AH59" s="91"/>
    </row>
    <row r="60" spans="1:34" x14ac:dyDescent="0.25">
      <c r="A60" s="152"/>
      <c r="B60" s="152"/>
      <c r="C60" s="75"/>
      <c r="D60" s="83"/>
      <c r="E60" s="83"/>
      <c r="F60" s="83"/>
      <c r="G60" s="69"/>
      <c r="H60" s="69"/>
      <c r="I60" s="81"/>
      <c r="J60" s="82"/>
      <c r="K60" s="81"/>
      <c r="L60" s="81"/>
      <c r="M60" s="77"/>
      <c r="N60" s="96"/>
      <c r="O60" s="93"/>
      <c r="P60" s="93"/>
      <c r="Q60" s="70"/>
      <c r="R60" s="70"/>
      <c r="S60" s="126"/>
      <c r="T60" s="88"/>
      <c r="U60" s="161"/>
      <c r="V60" s="161"/>
      <c r="W60" s="161"/>
      <c r="X60" s="161"/>
      <c r="Y60" s="161"/>
      <c r="Z60" s="88"/>
      <c r="AA60" s="88"/>
      <c r="AB60" s="125"/>
      <c r="AC60" s="125"/>
      <c r="AD60" s="146"/>
      <c r="AE60" s="171"/>
      <c r="AF60" s="125"/>
      <c r="AG60" s="125"/>
      <c r="AH60" s="92"/>
    </row>
    <row r="61" spans="1:34" ht="51.75" customHeight="1" x14ac:dyDescent="0.25">
      <c r="A61" s="152"/>
      <c r="B61" s="152"/>
      <c r="C61" s="75"/>
      <c r="D61" s="83"/>
      <c r="E61" s="83"/>
      <c r="F61" s="81"/>
      <c r="G61" s="132"/>
      <c r="H61" s="94"/>
      <c r="I61" s="81"/>
      <c r="J61" s="82"/>
      <c r="K61" s="81"/>
      <c r="L61" s="81"/>
      <c r="M61" s="77"/>
      <c r="N61" s="96"/>
      <c r="O61" s="95"/>
      <c r="P61" s="95"/>
      <c r="Q61" s="70"/>
      <c r="R61" s="95"/>
      <c r="S61" s="88"/>
      <c r="T61" s="88"/>
      <c r="U61" s="161"/>
      <c r="V61" s="161"/>
      <c r="W61" s="161"/>
      <c r="X61" s="161"/>
      <c r="Y61" s="161"/>
      <c r="Z61" s="88"/>
      <c r="AA61" s="88"/>
      <c r="AB61" s="125"/>
      <c r="AC61" s="125"/>
      <c r="AD61" s="146"/>
      <c r="AE61" s="171"/>
      <c r="AF61" s="125"/>
      <c r="AG61" s="125"/>
      <c r="AH61" s="91"/>
    </row>
    <row r="62" spans="1:34" ht="36.75" customHeight="1" x14ac:dyDescent="0.25">
      <c r="A62" s="154"/>
      <c r="B62" s="154"/>
      <c r="C62" s="138"/>
      <c r="D62" s="83"/>
      <c r="E62" s="83"/>
      <c r="F62" s="83"/>
      <c r="G62" s="132"/>
      <c r="H62" s="94"/>
      <c r="I62" s="81"/>
      <c r="J62" s="79"/>
      <c r="K62" s="81"/>
      <c r="L62" s="81"/>
      <c r="M62" s="77"/>
      <c r="N62" s="96"/>
      <c r="O62" s="95"/>
      <c r="P62" s="95"/>
      <c r="Q62" s="70"/>
      <c r="R62" s="95"/>
      <c r="S62" s="88"/>
      <c r="T62" s="88"/>
      <c r="U62" s="161"/>
      <c r="V62" s="161"/>
      <c r="W62" s="161"/>
      <c r="X62" s="161"/>
      <c r="Y62" s="161"/>
      <c r="Z62" s="88"/>
      <c r="AA62" s="88"/>
      <c r="AB62" s="125"/>
      <c r="AC62" s="125"/>
      <c r="AD62" s="146"/>
      <c r="AE62" s="171"/>
      <c r="AF62" s="125"/>
      <c r="AG62" s="125"/>
      <c r="AH62" s="91"/>
    </row>
    <row r="63" spans="1:34" ht="36.75" customHeight="1" x14ac:dyDescent="0.25">
      <c r="A63" s="152"/>
      <c r="B63" s="152"/>
      <c r="C63" s="75"/>
      <c r="D63" s="83"/>
      <c r="E63" s="83"/>
      <c r="F63" s="81"/>
      <c r="G63" s="132"/>
      <c r="H63" s="94"/>
      <c r="I63" s="81"/>
      <c r="J63" s="79"/>
      <c r="K63" s="81"/>
      <c r="L63" s="81"/>
      <c r="M63" s="77"/>
      <c r="N63" s="96"/>
      <c r="O63" s="95"/>
      <c r="P63" s="95"/>
      <c r="Q63" s="70"/>
      <c r="R63" s="95"/>
      <c r="S63" s="88"/>
      <c r="T63" s="88"/>
      <c r="U63" s="161"/>
      <c r="V63" s="161"/>
      <c r="W63" s="161"/>
      <c r="X63" s="161"/>
      <c r="Y63" s="161"/>
      <c r="Z63" s="88"/>
      <c r="AA63" s="88"/>
      <c r="AB63" s="125"/>
      <c r="AC63" s="125"/>
      <c r="AD63" s="146"/>
      <c r="AE63" s="171"/>
      <c r="AF63" s="125"/>
      <c r="AG63" s="125"/>
      <c r="AH63" s="91"/>
    </row>
    <row r="64" spans="1:34" ht="36.75" customHeight="1" x14ac:dyDescent="0.25">
      <c r="A64" s="154"/>
      <c r="B64" s="154"/>
      <c r="C64" s="75"/>
      <c r="D64" s="84"/>
      <c r="E64" s="84"/>
      <c r="F64" s="84"/>
      <c r="G64" s="69"/>
      <c r="H64" s="69"/>
      <c r="I64" s="81"/>
      <c r="J64" s="82"/>
      <c r="K64" s="81"/>
      <c r="L64" s="81"/>
      <c r="M64" s="77"/>
      <c r="N64" s="96"/>
      <c r="O64" s="95"/>
      <c r="P64" s="95"/>
      <c r="Q64" s="70"/>
      <c r="R64" s="95"/>
      <c r="S64" s="88"/>
      <c r="T64" s="88"/>
      <c r="U64" s="161"/>
      <c r="V64" s="161"/>
      <c r="W64" s="161"/>
      <c r="X64" s="161"/>
      <c r="Y64" s="161"/>
      <c r="Z64" s="88"/>
      <c r="AA64" s="88"/>
      <c r="AB64" s="125"/>
      <c r="AC64" s="125"/>
      <c r="AD64" s="146"/>
      <c r="AE64" s="171"/>
      <c r="AF64" s="125"/>
      <c r="AG64" s="125"/>
      <c r="AH64" s="91"/>
    </row>
    <row r="65" spans="1:34" ht="36.75" customHeight="1" x14ac:dyDescent="0.25">
      <c r="A65" s="152"/>
      <c r="B65" s="152"/>
      <c r="C65" s="75"/>
      <c r="D65" s="83"/>
      <c r="E65" s="83"/>
      <c r="F65" s="83"/>
      <c r="G65" s="132"/>
      <c r="H65" s="94"/>
      <c r="I65" s="81"/>
      <c r="J65" s="81"/>
      <c r="K65" s="81"/>
      <c r="L65" s="81"/>
      <c r="M65" s="77"/>
      <c r="N65" s="96"/>
      <c r="O65" s="95"/>
      <c r="P65" s="95"/>
      <c r="Q65" s="70"/>
      <c r="R65" s="95"/>
      <c r="S65" s="88"/>
      <c r="T65" s="88"/>
      <c r="U65" s="161"/>
      <c r="V65" s="161"/>
      <c r="W65" s="161"/>
      <c r="X65" s="161"/>
      <c r="Y65" s="161"/>
      <c r="Z65" s="88"/>
      <c r="AA65" s="88"/>
      <c r="AB65" s="125"/>
      <c r="AC65" s="125"/>
      <c r="AD65" s="146"/>
      <c r="AE65" s="171"/>
      <c r="AF65" s="125"/>
      <c r="AG65" s="125"/>
      <c r="AH65" s="91"/>
    </row>
    <row r="66" spans="1:34" ht="36.75" customHeight="1" x14ac:dyDescent="0.25">
      <c r="A66" s="154"/>
      <c r="B66" s="154"/>
      <c r="C66" s="75"/>
      <c r="D66" s="83"/>
      <c r="E66" s="83"/>
      <c r="F66" s="83"/>
      <c r="G66" s="69"/>
      <c r="H66" s="69"/>
      <c r="I66" s="81"/>
      <c r="J66" s="82"/>
      <c r="K66" s="81"/>
      <c r="L66" s="81"/>
      <c r="M66" s="77"/>
      <c r="N66" s="96"/>
      <c r="O66" s="95"/>
      <c r="P66" s="95"/>
      <c r="Q66" s="70"/>
      <c r="R66" s="95"/>
      <c r="S66" s="88"/>
      <c r="T66" s="88"/>
      <c r="U66" s="161"/>
      <c r="V66" s="161"/>
      <c r="W66" s="161"/>
      <c r="X66" s="161"/>
      <c r="Y66" s="161"/>
      <c r="Z66" s="88"/>
      <c r="AA66" s="88"/>
      <c r="AB66" s="125"/>
      <c r="AC66" s="125"/>
      <c r="AD66" s="146"/>
      <c r="AE66" s="171"/>
      <c r="AF66" s="125"/>
      <c r="AG66" s="125"/>
      <c r="AH66" s="91"/>
    </row>
    <row r="67" spans="1:34" x14ac:dyDescent="0.25">
      <c r="A67" s="155"/>
      <c r="B67" s="155"/>
      <c r="C67" s="80"/>
      <c r="D67" s="84"/>
      <c r="E67" s="84"/>
      <c r="F67" s="84"/>
      <c r="G67" s="69"/>
      <c r="H67" s="69"/>
      <c r="I67" s="81"/>
      <c r="J67" s="82"/>
      <c r="K67" s="81"/>
      <c r="L67" s="81"/>
      <c r="M67" s="77"/>
      <c r="N67" s="96"/>
      <c r="O67" s="96"/>
      <c r="P67" s="96"/>
      <c r="Q67" s="70"/>
      <c r="R67" s="96"/>
      <c r="S67" s="88"/>
      <c r="T67" s="88"/>
      <c r="U67" s="161"/>
      <c r="V67" s="161"/>
      <c r="W67" s="161"/>
      <c r="X67" s="161"/>
      <c r="Y67" s="161"/>
      <c r="Z67" s="88"/>
      <c r="AA67" s="88"/>
      <c r="AB67" s="125"/>
      <c r="AC67" s="125"/>
      <c r="AD67" s="146"/>
      <c r="AE67" s="171"/>
      <c r="AF67" s="125"/>
      <c r="AG67" s="125"/>
      <c r="AH67" s="92"/>
    </row>
    <row r="68" spans="1:34" ht="36.75" customHeight="1" x14ac:dyDescent="0.25">
      <c r="A68" s="152"/>
      <c r="B68" s="152"/>
      <c r="C68" s="80"/>
      <c r="D68" s="84"/>
      <c r="E68" s="84"/>
      <c r="F68" s="84"/>
      <c r="G68" s="69"/>
      <c r="H68" s="94"/>
      <c r="I68" s="81"/>
      <c r="J68" s="82"/>
      <c r="K68" s="81"/>
      <c r="L68" s="81"/>
      <c r="M68" s="77"/>
      <c r="N68" s="96"/>
      <c r="O68" s="95"/>
      <c r="P68" s="95"/>
      <c r="Q68" s="70"/>
      <c r="R68" s="70"/>
      <c r="S68" s="88"/>
      <c r="T68" s="88"/>
      <c r="U68" s="161"/>
      <c r="V68" s="161"/>
      <c r="W68" s="161"/>
      <c r="X68" s="161"/>
      <c r="Y68" s="161"/>
      <c r="Z68" s="88"/>
      <c r="AA68" s="88"/>
      <c r="AB68" s="125"/>
      <c r="AC68" s="125"/>
      <c r="AD68" s="146"/>
      <c r="AE68" s="171"/>
      <c r="AF68" s="125"/>
      <c r="AG68" s="125"/>
      <c r="AH68" s="92"/>
    </row>
    <row r="69" spans="1:34" ht="36.75" customHeight="1" x14ac:dyDescent="0.25">
      <c r="A69" s="152"/>
      <c r="B69" s="152"/>
      <c r="C69" s="80"/>
      <c r="D69" s="84"/>
      <c r="E69" s="83"/>
      <c r="F69" s="83"/>
      <c r="G69" s="69"/>
      <c r="H69" s="94"/>
      <c r="I69" s="81"/>
      <c r="J69" s="81"/>
      <c r="K69" s="81"/>
      <c r="L69" s="81"/>
      <c r="M69" s="69"/>
      <c r="N69" s="96"/>
      <c r="O69" s="96"/>
      <c r="P69" s="96"/>
      <c r="Q69" s="70"/>
      <c r="R69" s="70"/>
      <c r="S69" s="88"/>
      <c r="T69" s="88"/>
      <c r="U69" s="161"/>
      <c r="V69" s="161"/>
      <c r="W69" s="161"/>
      <c r="X69" s="161"/>
      <c r="Y69" s="161"/>
      <c r="Z69" s="128"/>
      <c r="AA69" s="88"/>
      <c r="AB69" s="125"/>
      <c r="AC69" s="125"/>
      <c r="AD69" s="146"/>
      <c r="AE69" s="171"/>
      <c r="AF69" s="125"/>
      <c r="AG69" s="125"/>
      <c r="AH69" s="92"/>
    </row>
    <row r="70" spans="1:34" ht="114" customHeight="1" x14ac:dyDescent="0.25">
      <c r="A70" s="152"/>
      <c r="B70" s="152"/>
      <c r="C70" s="80"/>
      <c r="D70" s="84"/>
      <c r="E70" s="83"/>
      <c r="F70" s="83"/>
      <c r="G70" s="69"/>
      <c r="H70" s="69"/>
      <c r="I70" s="81"/>
      <c r="J70" s="99"/>
      <c r="K70" s="81"/>
      <c r="L70" s="81"/>
      <c r="M70" s="69"/>
      <c r="N70" s="96"/>
      <c r="O70" s="96"/>
      <c r="P70" s="96"/>
      <c r="Q70" s="70"/>
      <c r="R70" s="95"/>
      <c r="S70" s="88"/>
      <c r="T70" s="88"/>
      <c r="U70" s="161"/>
      <c r="V70" s="161"/>
      <c r="W70" s="161"/>
      <c r="X70" s="161"/>
      <c r="Y70" s="161"/>
      <c r="Z70" s="88"/>
      <c r="AA70" s="88"/>
      <c r="AB70" s="125"/>
      <c r="AC70" s="125"/>
      <c r="AD70" s="146"/>
      <c r="AE70" s="171"/>
      <c r="AF70" s="125"/>
      <c r="AG70" s="125"/>
      <c r="AH70" s="91"/>
    </row>
    <row r="71" spans="1:34" x14ac:dyDescent="0.25">
      <c r="A71" s="152"/>
      <c r="B71" s="152"/>
      <c r="C71" s="80"/>
      <c r="D71" s="84"/>
      <c r="E71" s="83"/>
      <c r="F71" s="83"/>
      <c r="G71" s="69"/>
      <c r="H71" s="69"/>
      <c r="I71" s="81"/>
      <c r="J71" s="82"/>
      <c r="K71" s="81"/>
      <c r="L71" s="81"/>
      <c r="M71" s="77"/>
      <c r="N71" s="96"/>
      <c r="O71" s="95"/>
      <c r="P71" s="95"/>
      <c r="Q71" s="70"/>
      <c r="R71" s="70"/>
      <c r="S71" s="88"/>
      <c r="T71" s="88"/>
      <c r="U71" s="161"/>
      <c r="V71" s="161"/>
      <c r="W71" s="161"/>
      <c r="X71" s="161"/>
      <c r="Y71" s="161"/>
      <c r="Z71" s="131"/>
      <c r="AA71" s="131"/>
      <c r="AB71" s="125"/>
      <c r="AC71" s="125"/>
      <c r="AD71" s="146"/>
      <c r="AE71" s="171"/>
      <c r="AF71" s="125"/>
      <c r="AG71" s="125"/>
      <c r="AH71" s="92"/>
    </row>
    <row r="72" spans="1:34" ht="36.75" customHeight="1" x14ac:dyDescent="0.25">
      <c r="A72" s="152"/>
      <c r="B72" s="152"/>
      <c r="C72" s="80"/>
      <c r="D72" s="84"/>
      <c r="E72" s="84"/>
      <c r="F72" s="84"/>
      <c r="G72" s="69"/>
      <c r="H72" s="69"/>
      <c r="I72" s="81"/>
      <c r="J72" s="82"/>
      <c r="K72" s="81"/>
      <c r="L72" s="81"/>
      <c r="M72" s="77"/>
      <c r="N72" s="96"/>
      <c r="O72" s="95"/>
      <c r="P72" s="95"/>
      <c r="Q72" s="70"/>
      <c r="R72" s="70"/>
      <c r="S72" s="88"/>
      <c r="T72" s="88"/>
      <c r="U72" s="161"/>
      <c r="V72" s="161"/>
      <c r="W72" s="161"/>
      <c r="X72" s="161"/>
      <c r="Y72" s="161"/>
      <c r="Z72" s="88"/>
      <c r="AA72" s="88"/>
      <c r="AB72" s="125"/>
      <c r="AC72" s="125"/>
      <c r="AD72" s="146"/>
      <c r="AE72" s="171"/>
      <c r="AF72" s="125"/>
      <c r="AG72" s="125"/>
      <c r="AH72" s="91"/>
    </row>
    <row r="73" spans="1:34" ht="57.75" customHeight="1" x14ac:dyDescent="0.25">
      <c r="A73" s="152"/>
      <c r="B73" s="152"/>
      <c r="C73" s="80"/>
      <c r="D73" s="84"/>
      <c r="E73" s="84"/>
      <c r="F73" s="84"/>
      <c r="G73" s="69"/>
      <c r="H73" s="94"/>
      <c r="I73" s="81"/>
      <c r="J73" s="82"/>
      <c r="K73" s="81"/>
      <c r="L73" s="81"/>
      <c r="M73" s="69"/>
      <c r="N73" s="96"/>
      <c r="O73" s="96"/>
      <c r="P73" s="96"/>
      <c r="Q73" s="70"/>
      <c r="R73" s="70"/>
      <c r="S73" s="125"/>
      <c r="T73" s="88"/>
      <c r="U73" s="161"/>
      <c r="V73" s="161"/>
      <c r="W73" s="161"/>
      <c r="X73" s="161"/>
      <c r="Y73" s="161"/>
      <c r="Z73" s="88"/>
      <c r="AA73" s="88"/>
      <c r="AB73" s="125"/>
      <c r="AC73" s="125"/>
      <c r="AD73" s="146"/>
      <c r="AE73" s="171"/>
      <c r="AF73" s="125"/>
      <c r="AG73" s="125"/>
      <c r="AH73" s="92"/>
    </row>
    <row r="74" spans="1:34" ht="45.75" customHeight="1" x14ac:dyDescent="0.25">
      <c r="A74" s="152"/>
      <c r="B74" s="152"/>
      <c r="C74" s="75"/>
      <c r="D74" s="83"/>
      <c r="E74" s="83"/>
      <c r="F74" s="83"/>
      <c r="G74" s="94"/>
      <c r="H74" s="94"/>
      <c r="I74" s="81"/>
      <c r="J74" s="82"/>
      <c r="K74" s="81"/>
      <c r="L74" s="81"/>
      <c r="M74" s="77"/>
      <c r="N74" s="96"/>
      <c r="O74" s="95"/>
      <c r="P74" s="95"/>
      <c r="Q74" s="70"/>
      <c r="R74" s="95"/>
      <c r="S74" s="88"/>
      <c r="T74" s="88"/>
      <c r="U74" s="161"/>
      <c r="V74" s="161"/>
      <c r="W74" s="161"/>
      <c r="X74" s="161"/>
      <c r="Y74" s="161"/>
      <c r="Z74" s="88"/>
      <c r="AA74" s="88"/>
      <c r="AB74" s="125"/>
      <c r="AC74" s="125"/>
      <c r="AD74" s="146"/>
      <c r="AE74" s="171"/>
      <c r="AF74" s="125"/>
      <c r="AG74" s="125"/>
      <c r="AH74" s="91"/>
    </row>
    <row r="75" spans="1:34" ht="36.75" customHeight="1" x14ac:dyDescent="0.25">
      <c r="A75" s="152"/>
      <c r="B75" s="152"/>
      <c r="C75" s="75"/>
      <c r="D75" s="83"/>
      <c r="E75" s="83"/>
      <c r="F75" s="83"/>
      <c r="G75" s="94"/>
      <c r="H75" s="94"/>
      <c r="I75" s="81"/>
      <c r="J75" s="82"/>
      <c r="K75" s="81"/>
      <c r="L75" s="81"/>
      <c r="M75" s="77"/>
      <c r="N75" s="96"/>
      <c r="O75" s="95"/>
      <c r="P75" s="95"/>
      <c r="Q75" s="70"/>
      <c r="R75" s="95"/>
      <c r="S75" s="88"/>
      <c r="T75" s="88"/>
      <c r="U75" s="161"/>
      <c r="V75" s="161"/>
      <c r="W75" s="161"/>
      <c r="X75" s="161"/>
      <c r="Y75" s="161"/>
      <c r="Z75" s="88"/>
      <c r="AA75" s="88"/>
      <c r="AB75" s="125"/>
      <c r="AC75" s="125"/>
      <c r="AD75" s="146"/>
      <c r="AE75" s="171"/>
      <c r="AF75" s="125"/>
      <c r="AG75" s="125"/>
      <c r="AH75" s="91"/>
    </row>
    <row r="76" spans="1:34" ht="36.75" customHeight="1" x14ac:dyDescent="0.25">
      <c r="A76" s="152"/>
      <c r="B76" s="152"/>
      <c r="C76" s="75"/>
      <c r="D76" s="83"/>
      <c r="E76" s="83"/>
      <c r="F76" s="83"/>
      <c r="G76" s="94"/>
      <c r="H76" s="94"/>
      <c r="I76" s="81"/>
      <c r="J76" s="82"/>
      <c r="K76" s="81"/>
      <c r="L76" s="81"/>
      <c r="M76" s="77"/>
      <c r="N76" s="96"/>
      <c r="O76" s="95"/>
      <c r="P76" s="95"/>
      <c r="Q76" s="70"/>
      <c r="R76" s="95"/>
      <c r="S76" s="88"/>
      <c r="T76" s="88"/>
      <c r="U76" s="161"/>
      <c r="V76" s="161"/>
      <c r="W76" s="161"/>
      <c r="X76" s="161"/>
      <c r="Y76" s="161"/>
      <c r="Z76" s="88"/>
      <c r="AA76" s="88"/>
      <c r="AB76" s="125"/>
      <c r="AC76" s="125"/>
      <c r="AD76" s="146"/>
      <c r="AE76" s="171"/>
      <c r="AF76" s="125"/>
      <c r="AG76" s="125"/>
      <c r="AH76" s="91"/>
    </row>
    <row r="77" spans="1:34" ht="36.75" customHeight="1" x14ac:dyDescent="0.25">
      <c r="A77" s="154"/>
      <c r="B77" s="154"/>
      <c r="C77" s="75"/>
      <c r="D77" s="84"/>
      <c r="E77" s="83"/>
      <c r="F77" s="83"/>
      <c r="G77" s="94"/>
      <c r="H77" s="94"/>
      <c r="I77" s="81"/>
      <c r="J77" s="82"/>
      <c r="K77" s="81"/>
      <c r="L77" s="81"/>
      <c r="M77" s="77"/>
      <c r="N77" s="96"/>
      <c r="O77" s="95"/>
      <c r="P77" s="95"/>
      <c r="Q77" s="70"/>
      <c r="R77" s="95"/>
      <c r="S77" s="88"/>
      <c r="T77" s="88"/>
      <c r="U77" s="161"/>
      <c r="V77" s="161"/>
      <c r="W77" s="161"/>
      <c r="X77" s="161"/>
      <c r="Y77" s="161"/>
      <c r="Z77" s="88"/>
      <c r="AA77" s="88"/>
      <c r="AB77" s="125"/>
      <c r="AC77" s="125"/>
      <c r="AD77" s="146"/>
      <c r="AE77" s="171"/>
      <c r="AF77" s="125"/>
      <c r="AG77" s="125"/>
      <c r="AH77" s="91"/>
    </row>
    <row r="78" spans="1:34" ht="36.75" customHeight="1" x14ac:dyDescent="0.25">
      <c r="A78" s="154"/>
      <c r="B78" s="154"/>
      <c r="C78" s="75"/>
      <c r="D78" s="84"/>
      <c r="E78" s="83"/>
      <c r="F78" s="83"/>
      <c r="G78" s="132"/>
      <c r="H78" s="94"/>
      <c r="I78" s="81"/>
      <c r="J78" s="82"/>
      <c r="K78" s="81"/>
      <c r="L78" s="81"/>
      <c r="M78" s="77"/>
      <c r="N78" s="96"/>
      <c r="O78" s="95"/>
      <c r="P78" s="95"/>
      <c r="Q78" s="70"/>
      <c r="R78" s="95"/>
      <c r="S78" s="88"/>
      <c r="T78" s="88"/>
      <c r="U78" s="161"/>
      <c r="V78" s="161"/>
      <c r="W78" s="161"/>
      <c r="X78" s="161"/>
      <c r="Y78" s="161"/>
      <c r="Z78" s="88"/>
      <c r="AA78" s="88"/>
      <c r="AB78" s="125"/>
      <c r="AC78" s="125"/>
      <c r="AD78" s="146"/>
      <c r="AE78" s="171"/>
      <c r="AF78" s="125"/>
      <c r="AG78" s="125"/>
      <c r="AH78" s="91"/>
    </row>
    <row r="79" spans="1:34" ht="76.5" customHeight="1" x14ac:dyDescent="0.25">
      <c r="A79" s="152"/>
      <c r="B79" s="152"/>
      <c r="C79" s="75"/>
      <c r="D79" s="84"/>
      <c r="E79" s="84"/>
      <c r="F79" s="84"/>
      <c r="G79" s="132"/>
      <c r="H79" s="94"/>
      <c r="I79" s="81"/>
      <c r="J79" s="81"/>
      <c r="K79" s="81"/>
      <c r="L79" s="81"/>
      <c r="M79" s="77"/>
      <c r="N79" s="96"/>
      <c r="O79" s="96"/>
      <c r="P79" s="96"/>
      <c r="Q79" s="70"/>
      <c r="R79" s="95"/>
      <c r="S79" s="88"/>
      <c r="T79" s="88"/>
      <c r="U79" s="161"/>
      <c r="V79" s="161"/>
      <c r="W79" s="161"/>
      <c r="X79" s="161"/>
      <c r="Y79" s="161"/>
      <c r="Z79" s="88"/>
      <c r="AA79" s="88"/>
      <c r="AB79" s="125"/>
      <c r="AC79" s="125"/>
      <c r="AD79" s="146"/>
      <c r="AE79" s="171"/>
      <c r="AF79" s="125"/>
      <c r="AG79" s="125"/>
      <c r="AH79" s="92"/>
    </row>
    <row r="80" spans="1:34" ht="64.5" customHeight="1" x14ac:dyDescent="0.25">
      <c r="A80" s="152"/>
      <c r="B80" s="152"/>
      <c r="C80" s="75"/>
      <c r="D80" s="84"/>
      <c r="E80" s="84"/>
      <c r="F80" s="84"/>
      <c r="G80" s="132"/>
      <c r="H80" s="94"/>
      <c r="I80" s="81"/>
      <c r="J80" s="81"/>
      <c r="K80" s="81"/>
      <c r="L80" s="81"/>
      <c r="M80" s="69"/>
      <c r="N80" s="96"/>
      <c r="O80" s="96"/>
      <c r="P80" s="96"/>
      <c r="Q80" s="70"/>
      <c r="R80" s="70"/>
      <c r="S80" s="88"/>
      <c r="T80" s="88"/>
      <c r="U80" s="161"/>
      <c r="V80" s="161"/>
      <c r="W80" s="161"/>
      <c r="X80" s="161"/>
      <c r="Y80" s="161"/>
      <c r="Z80" s="88"/>
      <c r="AA80" s="88"/>
      <c r="AB80" s="125"/>
      <c r="AC80" s="125"/>
      <c r="AD80" s="146"/>
      <c r="AE80" s="171"/>
      <c r="AF80" s="125"/>
      <c r="AG80" s="125"/>
      <c r="AH80" s="91"/>
    </row>
    <row r="81" spans="1:34" ht="47.25" customHeight="1" x14ac:dyDescent="0.25">
      <c r="A81" s="152"/>
      <c r="B81" s="152"/>
      <c r="C81" s="75"/>
      <c r="D81" s="84"/>
      <c r="E81" s="84"/>
      <c r="F81" s="84"/>
      <c r="G81" s="132"/>
      <c r="H81" s="94"/>
      <c r="I81" s="81"/>
      <c r="J81" s="81"/>
      <c r="K81" s="81"/>
      <c r="L81" s="81"/>
      <c r="M81" s="69"/>
      <c r="N81" s="96"/>
      <c r="O81" s="96"/>
      <c r="P81" s="96"/>
      <c r="Q81" s="70"/>
      <c r="R81" s="96"/>
      <c r="S81" s="125"/>
      <c r="T81" s="88"/>
      <c r="U81" s="161"/>
      <c r="V81" s="161"/>
      <c r="W81" s="161"/>
      <c r="X81" s="161"/>
      <c r="Y81" s="161"/>
      <c r="Z81" s="88"/>
      <c r="AA81" s="88"/>
      <c r="AB81" s="125"/>
      <c r="AC81" s="125"/>
      <c r="AD81" s="146"/>
      <c r="AE81" s="171"/>
      <c r="AF81" s="125"/>
      <c r="AG81" s="125"/>
      <c r="AH81" s="92"/>
    </row>
    <row r="82" spans="1:34" ht="36.75" customHeight="1" x14ac:dyDescent="0.25">
      <c r="A82" s="152"/>
      <c r="B82" s="152"/>
      <c r="C82" s="75"/>
      <c r="D82" s="84"/>
      <c r="E82" s="84"/>
      <c r="F82" s="84"/>
      <c r="G82" s="132"/>
      <c r="H82" s="94"/>
      <c r="I82" s="81"/>
      <c r="J82" s="81"/>
      <c r="K82" s="81"/>
      <c r="L82" s="81"/>
      <c r="M82" s="77"/>
      <c r="N82" s="96"/>
      <c r="O82" s="95"/>
      <c r="P82" s="95"/>
      <c r="Q82" s="70"/>
      <c r="R82" s="70"/>
      <c r="S82" s="88"/>
      <c r="T82" s="88"/>
      <c r="U82" s="161"/>
      <c r="V82" s="161"/>
      <c r="W82" s="161"/>
      <c r="X82" s="161"/>
      <c r="Y82" s="161"/>
      <c r="Z82" s="88"/>
      <c r="AA82" s="88"/>
      <c r="AB82" s="125"/>
      <c r="AC82" s="125"/>
      <c r="AD82" s="146"/>
      <c r="AE82" s="171"/>
      <c r="AF82" s="125"/>
      <c r="AG82" s="125"/>
      <c r="AH82" s="91"/>
    </row>
    <row r="83" spans="1:34" ht="36.75" customHeight="1" x14ac:dyDescent="0.25">
      <c r="A83" s="152"/>
      <c r="B83" s="152"/>
      <c r="C83" s="120"/>
      <c r="D83" s="88"/>
      <c r="E83" s="88"/>
      <c r="F83" s="88"/>
      <c r="G83" s="69"/>
      <c r="H83" s="94"/>
      <c r="I83" s="81"/>
      <c r="J83" s="81"/>
      <c r="K83" s="81"/>
      <c r="L83" s="81"/>
      <c r="M83" s="77"/>
      <c r="N83" s="96"/>
      <c r="O83" s="95"/>
      <c r="P83" s="95"/>
      <c r="Q83" s="70"/>
      <c r="R83" s="70"/>
      <c r="S83" s="88"/>
      <c r="T83" s="88"/>
      <c r="U83" s="161"/>
      <c r="V83" s="161"/>
      <c r="W83" s="161"/>
      <c r="X83" s="161"/>
      <c r="Y83" s="161"/>
      <c r="Z83" s="88"/>
      <c r="AA83" s="88"/>
      <c r="AB83" s="125"/>
      <c r="AC83" s="125"/>
      <c r="AD83" s="146"/>
      <c r="AE83" s="171"/>
      <c r="AF83" s="125"/>
      <c r="AG83" s="125"/>
      <c r="AH83" s="91"/>
    </row>
    <row r="84" spans="1:34" ht="74.25" customHeight="1" x14ac:dyDescent="0.25">
      <c r="A84" s="152"/>
      <c r="B84" s="152"/>
      <c r="C84" s="120"/>
      <c r="D84" s="88"/>
      <c r="E84" s="88"/>
      <c r="F84" s="88"/>
      <c r="G84" s="94"/>
      <c r="H84" s="94"/>
      <c r="I84" s="81"/>
      <c r="J84" s="81"/>
      <c r="K84" s="81"/>
      <c r="L84" s="81"/>
      <c r="M84" s="69"/>
      <c r="N84" s="96"/>
      <c r="O84" s="95"/>
      <c r="P84" s="95"/>
      <c r="Q84" s="70"/>
      <c r="R84" s="95"/>
      <c r="S84" s="88"/>
      <c r="T84" s="88"/>
      <c r="U84" s="161"/>
      <c r="V84" s="161"/>
      <c r="W84" s="161"/>
      <c r="X84" s="161"/>
      <c r="Y84" s="161"/>
      <c r="Z84" s="88"/>
      <c r="AA84" s="88"/>
      <c r="AB84" s="125"/>
      <c r="AC84" s="125"/>
      <c r="AD84" s="146"/>
      <c r="AE84" s="171"/>
      <c r="AF84" s="125"/>
      <c r="AG84" s="125"/>
      <c r="AH84" s="91"/>
    </row>
    <row r="85" spans="1:34" ht="76.5" customHeight="1" x14ac:dyDescent="0.25">
      <c r="A85" s="152"/>
      <c r="B85" s="152"/>
      <c r="C85" s="120"/>
      <c r="D85" s="88"/>
      <c r="E85" s="88"/>
      <c r="F85" s="88"/>
      <c r="G85" s="69"/>
      <c r="H85" s="94"/>
      <c r="I85" s="81"/>
      <c r="J85" s="81"/>
      <c r="K85" s="81"/>
      <c r="L85" s="81"/>
      <c r="M85" s="69"/>
      <c r="N85" s="96"/>
      <c r="O85" s="96"/>
      <c r="P85" s="96"/>
      <c r="Q85" s="70"/>
      <c r="R85" s="70"/>
      <c r="S85" s="88"/>
      <c r="T85" s="88"/>
      <c r="U85" s="161"/>
      <c r="V85" s="161"/>
      <c r="W85" s="161"/>
      <c r="X85" s="161"/>
      <c r="Y85" s="161"/>
      <c r="Z85" s="88"/>
      <c r="AA85" s="88"/>
      <c r="AB85" s="125"/>
      <c r="AC85" s="125"/>
      <c r="AD85" s="146"/>
      <c r="AE85" s="171"/>
      <c r="AF85" s="125"/>
      <c r="AG85" s="125"/>
      <c r="AH85" s="91"/>
    </row>
    <row r="86" spans="1:34" ht="36.75" customHeight="1" x14ac:dyDescent="0.25">
      <c r="A86" s="152"/>
      <c r="B86" s="152"/>
      <c r="C86" s="120"/>
      <c r="D86" s="88"/>
      <c r="E86" s="88"/>
      <c r="F86" s="88"/>
      <c r="G86" s="69"/>
      <c r="H86" s="94"/>
      <c r="I86" s="81"/>
      <c r="J86" s="81"/>
      <c r="K86" s="81"/>
      <c r="L86" s="81"/>
      <c r="M86" s="77"/>
      <c r="N86" s="96"/>
      <c r="O86" s="95"/>
      <c r="P86" s="95"/>
      <c r="Q86" s="70"/>
      <c r="R86" s="95"/>
      <c r="S86" s="88"/>
      <c r="T86" s="88"/>
      <c r="U86" s="161"/>
      <c r="V86" s="161"/>
      <c r="W86" s="161"/>
      <c r="X86" s="161"/>
      <c r="Y86" s="161"/>
      <c r="Z86" s="88"/>
      <c r="AA86" s="88"/>
      <c r="AB86" s="125"/>
      <c r="AC86" s="125"/>
      <c r="AD86" s="146"/>
      <c r="AE86" s="171"/>
      <c r="AF86" s="125"/>
      <c r="AG86" s="125"/>
      <c r="AH86" s="91"/>
    </row>
    <row r="87" spans="1:34" ht="36.75" customHeight="1" x14ac:dyDescent="0.25">
      <c r="A87" s="152"/>
      <c r="B87" s="152"/>
      <c r="C87" s="120"/>
      <c r="D87" s="88"/>
      <c r="E87" s="88"/>
      <c r="F87" s="88"/>
      <c r="G87" s="69"/>
      <c r="H87" s="94"/>
      <c r="I87" s="81"/>
      <c r="J87" s="81"/>
      <c r="K87" s="81"/>
      <c r="L87" s="81"/>
      <c r="M87" s="77"/>
      <c r="N87" s="96"/>
      <c r="O87" s="95"/>
      <c r="P87" s="95"/>
      <c r="Q87" s="70"/>
      <c r="R87" s="95"/>
      <c r="S87" s="88"/>
      <c r="T87" s="88"/>
      <c r="U87" s="161"/>
      <c r="V87" s="161"/>
      <c r="W87" s="161"/>
      <c r="X87" s="161"/>
      <c r="Y87" s="161"/>
      <c r="Z87" s="88"/>
      <c r="AA87" s="88"/>
      <c r="AB87" s="125"/>
      <c r="AC87" s="125"/>
      <c r="AD87" s="146"/>
      <c r="AE87" s="171"/>
      <c r="AF87" s="125"/>
      <c r="AG87" s="125"/>
      <c r="AH87" s="91"/>
    </row>
    <row r="88" spans="1:34" ht="36.75" customHeight="1" x14ac:dyDescent="0.25">
      <c r="A88" s="154"/>
      <c r="B88" s="154"/>
      <c r="C88" s="120"/>
      <c r="D88" s="88"/>
      <c r="E88" s="88"/>
      <c r="F88" s="88"/>
      <c r="G88" s="69"/>
      <c r="H88" s="94"/>
      <c r="I88" s="81"/>
      <c r="J88" s="81"/>
      <c r="K88" s="81"/>
      <c r="L88" s="81"/>
      <c r="M88" s="77"/>
      <c r="N88" s="96"/>
      <c r="O88" s="95"/>
      <c r="P88" s="95"/>
      <c r="Q88" s="70"/>
      <c r="R88" s="95"/>
      <c r="S88" s="88"/>
      <c r="T88" s="88"/>
      <c r="U88" s="161"/>
      <c r="V88" s="161"/>
      <c r="W88" s="161"/>
      <c r="X88" s="161"/>
      <c r="Y88" s="161"/>
      <c r="Z88" s="88"/>
      <c r="AA88" s="88"/>
      <c r="AB88" s="125"/>
      <c r="AC88" s="125"/>
      <c r="AD88" s="146"/>
      <c r="AE88" s="171"/>
      <c r="AF88" s="125"/>
      <c r="AG88" s="125"/>
      <c r="AH88" s="91"/>
    </row>
    <row r="89" spans="1:34" ht="36.75" customHeight="1" x14ac:dyDescent="0.25">
      <c r="A89" s="154"/>
      <c r="B89" s="154"/>
      <c r="C89" s="120"/>
      <c r="D89" s="88"/>
      <c r="E89" s="88"/>
      <c r="F89" s="88"/>
      <c r="G89" s="69"/>
      <c r="H89" s="94"/>
      <c r="I89" s="81"/>
      <c r="J89" s="81"/>
      <c r="K89" s="81"/>
      <c r="L89" s="81"/>
      <c r="M89" s="77"/>
      <c r="N89" s="96"/>
      <c r="O89" s="95"/>
      <c r="P89" s="95"/>
      <c r="Q89" s="70"/>
      <c r="R89" s="95"/>
      <c r="S89" s="88"/>
      <c r="T89" s="88"/>
      <c r="U89" s="161"/>
      <c r="V89" s="161"/>
      <c r="W89" s="161"/>
      <c r="X89" s="161"/>
      <c r="Y89" s="161"/>
      <c r="Z89" s="88"/>
      <c r="AA89" s="88"/>
      <c r="AB89" s="125"/>
      <c r="AC89" s="125"/>
      <c r="AD89" s="146"/>
      <c r="AE89" s="171"/>
      <c r="AF89" s="125"/>
      <c r="AG89" s="125"/>
      <c r="AH89" s="91"/>
    </row>
    <row r="90" spans="1:34" ht="36.75" customHeight="1" x14ac:dyDescent="0.25">
      <c r="A90" s="152"/>
      <c r="B90" s="152"/>
      <c r="C90" s="120"/>
      <c r="D90" s="88"/>
      <c r="E90" s="88"/>
      <c r="F90" s="88"/>
      <c r="G90" s="135"/>
      <c r="H90" s="94"/>
      <c r="I90" s="81"/>
      <c r="J90" s="81"/>
      <c r="K90" s="81"/>
      <c r="L90" s="81"/>
      <c r="M90" s="77"/>
      <c r="N90" s="96"/>
      <c r="O90" s="95"/>
      <c r="P90" s="95"/>
      <c r="Q90" s="70"/>
      <c r="R90" s="95"/>
      <c r="S90" s="88"/>
      <c r="T90" s="88"/>
      <c r="U90" s="161"/>
      <c r="V90" s="161"/>
      <c r="W90" s="161"/>
      <c r="X90" s="161"/>
      <c r="Y90" s="161"/>
      <c r="Z90" s="88"/>
      <c r="AA90" s="88"/>
      <c r="AB90" s="125"/>
      <c r="AC90" s="125"/>
      <c r="AD90" s="146"/>
      <c r="AE90" s="171"/>
      <c r="AF90" s="125"/>
      <c r="AG90" s="125"/>
      <c r="AH90" s="91"/>
    </row>
    <row r="91" spans="1:34" ht="36.75" customHeight="1" x14ac:dyDescent="0.25">
      <c r="A91" s="152"/>
      <c r="B91" s="152"/>
      <c r="C91" s="120"/>
      <c r="D91" s="88"/>
      <c r="E91" s="88"/>
      <c r="F91" s="88"/>
      <c r="G91" s="135"/>
      <c r="H91" s="110"/>
      <c r="I91" s="81"/>
      <c r="J91" s="81"/>
      <c r="K91" s="81"/>
      <c r="L91" s="81"/>
      <c r="M91" s="77"/>
      <c r="N91" s="96"/>
      <c r="O91" s="96"/>
      <c r="P91" s="96"/>
      <c r="Q91" s="70"/>
      <c r="R91" s="70"/>
      <c r="S91" s="125"/>
      <c r="T91" s="88"/>
      <c r="U91" s="161"/>
      <c r="V91" s="161"/>
      <c r="W91" s="161"/>
      <c r="X91" s="161"/>
      <c r="Y91" s="161"/>
      <c r="Z91" s="88"/>
      <c r="AA91" s="88"/>
      <c r="AB91" s="125"/>
      <c r="AC91" s="125"/>
      <c r="AD91" s="146"/>
      <c r="AE91" s="171"/>
      <c r="AF91" s="125"/>
      <c r="AG91" s="125"/>
      <c r="AH91" s="92"/>
    </row>
    <row r="92" spans="1:34" ht="50.25" customHeight="1" x14ac:dyDescent="0.25">
      <c r="A92" s="152"/>
      <c r="B92" s="152"/>
      <c r="C92" s="103"/>
      <c r="D92" s="91"/>
      <c r="E92" s="91"/>
      <c r="F92" s="91"/>
      <c r="G92" s="69"/>
      <c r="H92" s="69"/>
      <c r="I92" s="99"/>
      <c r="J92" s="82"/>
      <c r="K92" s="99"/>
      <c r="L92" s="99"/>
      <c r="M92" s="108"/>
      <c r="N92" s="104"/>
      <c r="O92" s="98"/>
      <c r="P92" s="98"/>
      <c r="Q92" s="70"/>
      <c r="R92" s="70"/>
      <c r="S92" s="91"/>
      <c r="T92" s="91"/>
      <c r="U92" s="162"/>
      <c r="V92" s="162"/>
      <c r="W92" s="162"/>
      <c r="X92" s="162"/>
      <c r="Y92" s="162"/>
      <c r="Z92" s="91"/>
      <c r="AA92" s="91"/>
      <c r="AB92" s="127"/>
      <c r="AC92" s="127"/>
      <c r="AD92" s="147"/>
      <c r="AE92" s="172"/>
      <c r="AF92" s="127"/>
      <c r="AG92" s="127"/>
      <c r="AH92" s="91"/>
    </row>
    <row r="93" spans="1:34" ht="47.25" customHeight="1" x14ac:dyDescent="0.25">
      <c r="A93" s="152"/>
      <c r="B93" s="152"/>
      <c r="C93" s="103"/>
      <c r="D93" s="91"/>
      <c r="E93" s="91"/>
      <c r="F93" s="91"/>
      <c r="G93" s="136"/>
      <c r="H93" s="110"/>
      <c r="I93" s="99"/>
      <c r="J93" s="82"/>
      <c r="K93" s="99"/>
      <c r="L93" s="99"/>
      <c r="M93" s="108"/>
      <c r="N93" s="104"/>
      <c r="O93" s="104"/>
      <c r="P93" s="104"/>
      <c r="Q93" s="70"/>
      <c r="R93" s="104"/>
      <c r="S93" s="127"/>
      <c r="T93" s="91"/>
      <c r="U93" s="162"/>
      <c r="V93" s="162"/>
      <c r="W93" s="162"/>
      <c r="X93" s="162"/>
      <c r="Y93" s="162"/>
      <c r="Z93" s="91"/>
      <c r="AA93" s="91"/>
      <c r="AB93" s="127"/>
      <c r="AC93" s="127"/>
      <c r="AD93" s="147"/>
      <c r="AE93" s="172"/>
      <c r="AF93" s="127"/>
      <c r="AG93" s="127"/>
      <c r="AH93" s="91"/>
    </row>
    <row r="94" spans="1:34" ht="38.25" customHeight="1" x14ac:dyDescent="0.25">
      <c r="A94" s="152"/>
      <c r="B94" s="152"/>
      <c r="C94" s="103"/>
      <c r="D94" s="91"/>
      <c r="E94" s="91"/>
      <c r="F94" s="91"/>
      <c r="G94" s="136"/>
      <c r="H94" s="110"/>
      <c r="I94" s="99"/>
      <c r="J94" s="99"/>
      <c r="K94" s="99"/>
      <c r="L94" s="99"/>
      <c r="M94" s="107"/>
      <c r="N94" s="104"/>
      <c r="O94" s="98"/>
      <c r="P94" s="98"/>
      <c r="Q94" s="70"/>
      <c r="R94" s="98"/>
      <c r="S94" s="91"/>
      <c r="T94" s="91"/>
      <c r="U94" s="162"/>
      <c r="V94" s="162"/>
      <c r="W94" s="162"/>
      <c r="X94" s="162"/>
      <c r="Y94" s="162"/>
      <c r="Z94" s="91"/>
      <c r="AA94" s="91"/>
      <c r="AB94" s="127"/>
      <c r="AC94" s="127"/>
      <c r="AD94" s="147"/>
      <c r="AE94" s="172"/>
      <c r="AF94" s="127"/>
      <c r="AG94" s="127"/>
      <c r="AH94" s="91"/>
    </row>
    <row r="95" spans="1:34" x14ac:dyDescent="0.25">
      <c r="A95" s="154"/>
      <c r="B95" s="154"/>
      <c r="C95" s="103"/>
      <c r="D95" s="91"/>
      <c r="E95" s="91"/>
      <c r="F95" s="91"/>
      <c r="G95" s="69"/>
      <c r="H95" s="69"/>
      <c r="I95" s="99"/>
      <c r="J95" s="82"/>
      <c r="K95" s="99"/>
      <c r="L95" s="99"/>
      <c r="M95" s="107"/>
      <c r="N95" s="104"/>
      <c r="O95" s="104"/>
      <c r="P95" s="104"/>
      <c r="Q95" s="70"/>
      <c r="R95" s="70"/>
      <c r="S95" s="127"/>
      <c r="T95" s="91"/>
      <c r="U95" s="162"/>
      <c r="V95" s="162"/>
      <c r="W95" s="162"/>
      <c r="X95" s="162"/>
      <c r="Y95" s="162"/>
      <c r="Z95" s="91"/>
      <c r="AA95" s="91"/>
      <c r="AB95" s="127"/>
      <c r="AC95" s="127"/>
      <c r="AD95" s="147"/>
      <c r="AE95" s="172"/>
      <c r="AF95" s="127"/>
      <c r="AG95" s="127"/>
      <c r="AH95" s="91"/>
    </row>
    <row r="96" spans="1:34" x14ac:dyDescent="0.25">
      <c r="A96" s="152"/>
      <c r="B96" s="152"/>
      <c r="C96" s="103"/>
      <c r="D96" s="91"/>
      <c r="E96" s="91"/>
      <c r="F96" s="91"/>
      <c r="G96" s="69"/>
      <c r="H96" s="69"/>
      <c r="I96" s="99"/>
      <c r="J96" s="82"/>
      <c r="K96" s="99"/>
      <c r="L96" s="99"/>
      <c r="M96" s="108"/>
      <c r="N96" s="104"/>
      <c r="O96" s="98"/>
      <c r="P96" s="98"/>
      <c r="Q96" s="70"/>
      <c r="R96" s="70"/>
      <c r="S96" s="91"/>
      <c r="T96" s="91"/>
      <c r="U96" s="162"/>
      <c r="V96" s="162"/>
      <c r="W96" s="162"/>
      <c r="X96" s="162"/>
      <c r="Y96" s="162"/>
      <c r="Z96" s="91"/>
      <c r="AA96" s="91"/>
      <c r="AB96" s="127"/>
      <c r="AC96" s="127"/>
      <c r="AD96" s="147"/>
      <c r="AE96" s="172"/>
      <c r="AF96" s="127"/>
      <c r="AG96" s="127"/>
      <c r="AH96" s="91"/>
    </row>
    <row r="97" spans="1:34" x14ac:dyDescent="0.25">
      <c r="A97" s="152"/>
      <c r="B97" s="152"/>
      <c r="C97" s="103"/>
      <c r="D97" s="91"/>
      <c r="E97" s="91"/>
      <c r="F97" s="91"/>
      <c r="G97" s="69"/>
      <c r="H97" s="69"/>
      <c r="I97" s="99"/>
      <c r="J97" s="99"/>
      <c r="K97" s="99"/>
      <c r="L97" s="99"/>
      <c r="M97" s="107"/>
      <c r="N97" s="104"/>
      <c r="O97" s="98"/>
      <c r="P97" s="98"/>
      <c r="Q97" s="70"/>
      <c r="R97" s="70"/>
      <c r="S97" s="91"/>
      <c r="T97" s="91"/>
      <c r="U97" s="162"/>
      <c r="V97" s="162"/>
      <c r="W97" s="162"/>
      <c r="X97" s="162"/>
      <c r="Y97" s="162"/>
      <c r="Z97" s="91"/>
      <c r="AA97" s="91"/>
      <c r="AB97" s="127"/>
      <c r="AC97" s="127"/>
      <c r="AD97" s="147"/>
      <c r="AE97" s="172"/>
      <c r="AF97" s="127"/>
      <c r="AG97" s="127"/>
      <c r="AH97" s="91"/>
    </row>
    <row r="98" spans="1:34" x14ac:dyDescent="0.25">
      <c r="A98" s="152"/>
      <c r="B98" s="152"/>
      <c r="C98" s="103"/>
      <c r="D98" s="91"/>
      <c r="E98" s="91"/>
      <c r="F98" s="91"/>
      <c r="G98" s="69"/>
      <c r="H98" s="69"/>
      <c r="I98" s="99"/>
      <c r="J98" s="99"/>
      <c r="K98" s="99"/>
      <c r="L98" s="99"/>
      <c r="M98" s="107"/>
      <c r="N98" s="104"/>
      <c r="O98" s="98"/>
      <c r="P98" s="98"/>
      <c r="Q98" s="70"/>
      <c r="R98" s="70"/>
      <c r="S98" s="91"/>
      <c r="T98" s="91"/>
      <c r="U98" s="162"/>
      <c r="V98" s="162"/>
      <c r="W98" s="162"/>
      <c r="X98" s="162"/>
      <c r="Y98" s="162"/>
      <c r="Z98" s="91"/>
      <c r="AA98" s="91"/>
      <c r="AB98" s="127"/>
      <c r="AC98" s="127"/>
      <c r="AD98" s="147"/>
      <c r="AE98" s="172"/>
      <c r="AF98" s="127"/>
      <c r="AG98" s="127"/>
      <c r="AH98" s="91"/>
    </row>
    <row r="99" spans="1:34" x14ac:dyDescent="0.25">
      <c r="A99" s="152"/>
      <c r="B99" s="152"/>
      <c r="C99" s="103"/>
      <c r="D99" s="91"/>
      <c r="E99" s="91"/>
      <c r="F99" s="91"/>
      <c r="G99" s="69"/>
      <c r="H99" s="69"/>
      <c r="I99" s="99"/>
      <c r="J99" s="99"/>
      <c r="K99" s="99"/>
      <c r="L99" s="99"/>
      <c r="M99" s="107"/>
      <c r="N99" s="104"/>
      <c r="O99" s="98"/>
      <c r="P99" s="98"/>
      <c r="Q99" s="70"/>
      <c r="R99" s="70"/>
      <c r="S99" s="91"/>
      <c r="T99" s="91"/>
      <c r="U99" s="162"/>
      <c r="V99" s="162"/>
      <c r="W99" s="162"/>
      <c r="X99" s="162"/>
      <c r="Y99" s="162"/>
      <c r="Z99" s="91"/>
      <c r="AA99" s="91"/>
      <c r="AB99" s="127"/>
      <c r="AC99" s="127"/>
      <c r="AD99" s="147"/>
      <c r="AE99" s="172"/>
      <c r="AF99" s="127"/>
      <c r="AG99" s="127"/>
      <c r="AH99" s="91"/>
    </row>
    <row r="100" spans="1:34" x14ac:dyDescent="0.25">
      <c r="A100" s="152"/>
      <c r="B100" s="152"/>
      <c r="C100" s="103"/>
      <c r="D100" s="91"/>
      <c r="E100" s="91"/>
      <c r="F100" s="91"/>
      <c r="G100" s="69"/>
      <c r="H100" s="69"/>
      <c r="I100" s="99"/>
      <c r="J100" s="99"/>
      <c r="K100" s="99"/>
      <c r="L100" s="99"/>
      <c r="M100" s="107"/>
      <c r="N100" s="104"/>
      <c r="O100" s="98"/>
      <c r="P100" s="98"/>
      <c r="Q100" s="70"/>
      <c r="R100" s="70"/>
      <c r="S100" s="91"/>
      <c r="T100" s="91"/>
      <c r="U100" s="162"/>
      <c r="V100" s="162"/>
      <c r="W100" s="162"/>
      <c r="X100" s="162"/>
      <c r="Y100" s="162"/>
      <c r="Z100" s="91"/>
      <c r="AA100" s="91"/>
      <c r="AB100" s="127"/>
      <c r="AC100" s="127"/>
      <c r="AD100" s="147"/>
      <c r="AE100" s="172"/>
      <c r="AF100" s="127"/>
      <c r="AG100" s="127"/>
      <c r="AH100" s="91"/>
    </row>
    <row r="101" spans="1:34" x14ac:dyDescent="0.25">
      <c r="A101" s="152"/>
      <c r="B101" s="152"/>
      <c r="C101" s="103"/>
      <c r="D101" s="91"/>
      <c r="E101" s="91"/>
      <c r="F101" s="91"/>
      <c r="G101" s="69"/>
      <c r="H101" s="110"/>
      <c r="I101" s="99"/>
      <c r="J101" s="99"/>
      <c r="K101" s="99"/>
      <c r="L101" s="99"/>
      <c r="M101" s="107"/>
      <c r="N101" s="104"/>
      <c r="O101" s="98"/>
      <c r="P101" s="98"/>
      <c r="Q101" s="70"/>
      <c r="R101" s="70"/>
      <c r="S101" s="91"/>
      <c r="T101" s="91"/>
      <c r="U101" s="162"/>
      <c r="V101" s="162"/>
      <c r="W101" s="162"/>
      <c r="X101" s="162"/>
      <c r="Y101" s="162"/>
      <c r="Z101" s="91"/>
      <c r="AA101" s="91"/>
      <c r="AB101" s="127"/>
      <c r="AC101" s="127"/>
      <c r="AD101" s="147"/>
      <c r="AE101" s="172"/>
      <c r="AF101" s="127"/>
      <c r="AG101" s="127"/>
      <c r="AH101" s="91"/>
    </row>
    <row r="102" spans="1:34" x14ac:dyDescent="0.25">
      <c r="A102" s="152"/>
      <c r="B102" s="152"/>
      <c r="C102" s="103"/>
      <c r="D102" s="91"/>
      <c r="E102" s="91"/>
      <c r="F102" s="91"/>
      <c r="G102" s="69"/>
      <c r="H102" s="110"/>
      <c r="I102" s="99"/>
      <c r="J102" s="99"/>
      <c r="K102" s="99"/>
      <c r="L102" s="99"/>
      <c r="M102" s="108"/>
      <c r="N102" s="104"/>
      <c r="O102" s="98"/>
      <c r="P102" s="98"/>
      <c r="Q102" s="70"/>
      <c r="R102" s="98"/>
      <c r="S102" s="91"/>
      <c r="T102" s="91"/>
      <c r="U102" s="162"/>
      <c r="V102" s="162"/>
      <c r="W102" s="162"/>
      <c r="X102" s="162"/>
      <c r="Y102" s="162"/>
      <c r="Z102" s="91"/>
      <c r="AA102" s="91"/>
      <c r="AB102" s="127"/>
      <c r="AC102" s="127"/>
      <c r="AD102" s="147"/>
      <c r="AE102" s="172"/>
      <c r="AF102" s="127"/>
      <c r="AG102" s="127"/>
      <c r="AH102" s="91"/>
    </row>
    <row r="103" spans="1:34" x14ac:dyDescent="0.25">
      <c r="A103" s="152"/>
      <c r="B103" s="152"/>
      <c r="C103" s="103"/>
      <c r="D103" s="91"/>
      <c r="E103" s="91"/>
      <c r="F103" s="91"/>
      <c r="G103" s="69"/>
      <c r="H103" s="110"/>
      <c r="I103" s="99"/>
      <c r="J103" s="99"/>
      <c r="K103" s="99"/>
      <c r="L103" s="99"/>
      <c r="M103" s="107"/>
      <c r="N103" s="104"/>
      <c r="O103" s="98"/>
      <c r="P103" s="98"/>
      <c r="Q103" s="70"/>
      <c r="R103" s="98"/>
      <c r="S103" s="91"/>
      <c r="T103" s="91"/>
      <c r="U103" s="162"/>
      <c r="V103" s="162"/>
      <c r="W103" s="162"/>
      <c r="X103" s="162"/>
      <c r="Y103" s="162"/>
      <c r="Z103" s="91"/>
      <c r="AA103" s="91"/>
      <c r="AB103" s="127"/>
      <c r="AC103" s="127"/>
      <c r="AD103" s="147"/>
      <c r="AE103" s="172"/>
      <c r="AF103" s="127"/>
      <c r="AG103" s="127"/>
      <c r="AH103" s="92"/>
    </row>
    <row r="104" spans="1:34" x14ac:dyDescent="0.25">
      <c r="A104" s="152"/>
      <c r="B104" s="152"/>
      <c r="C104" s="103"/>
      <c r="D104" s="91"/>
      <c r="E104" s="91"/>
      <c r="F104" s="91"/>
      <c r="G104" s="69"/>
      <c r="H104" s="69"/>
      <c r="I104" s="99"/>
      <c r="J104" s="99"/>
      <c r="K104" s="99"/>
      <c r="L104" s="99"/>
      <c r="M104" s="107"/>
      <c r="N104" s="104"/>
      <c r="O104" s="98"/>
      <c r="P104" s="98"/>
      <c r="Q104" s="70"/>
      <c r="R104" s="70"/>
      <c r="S104" s="91"/>
      <c r="T104" s="91"/>
      <c r="U104" s="162"/>
      <c r="V104" s="162"/>
      <c r="W104" s="162"/>
      <c r="X104" s="162"/>
      <c r="Y104" s="162"/>
      <c r="Z104" s="91"/>
      <c r="AA104" s="91"/>
      <c r="AB104" s="127"/>
      <c r="AC104" s="127"/>
      <c r="AD104" s="147"/>
      <c r="AE104" s="172"/>
      <c r="AF104" s="127"/>
      <c r="AG104" s="127"/>
      <c r="AH104" s="91"/>
    </row>
    <row r="105" spans="1:34" ht="50.25" customHeight="1" x14ac:dyDescent="0.25">
      <c r="A105" s="152"/>
      <c r="B105" s="152"/>
      <c r="C105" s="103"/>
      <c r="D105" s="91"/>
      <c r="E105" s="91"/>
      <c r="F105" s="91"/>
      <c r="G105" s="69"/>
      <c r="H105" s="69"/>
      <c r="I105" s="99"/>
      <c r="J105" s="99"/>
      <c r="K105" s="99"/>
      <c r="L105" s="99"/>
      <c r="M105" s="107"/>
      <c r="N105" s="104"/>
      <c r="O105" s="98"/>
      <c r="P105" s="98"/>
      <c r="Q105" s="70"/>
      <c r="R105" s="70"/>
      <c r="S105" s="91"/>
      <c r="T105" s="91"/>
      <c r="U105" s="162"/>
      <c r="V105" s="162"/>
      <c r="W105" s="162"/>
      <c r="X105" s="162"/>
      <c r="Y105" s="162"/>
      <c r="Z105" s="91"/>
      <c r="AA105" s="91"/>
      <c r="AB105" s="127"/>
      <c r="AC105" s="127"/>
      <c r="AD105" s="147"/>
      <c r="AE105" s="172"/>
      <c r="AF105" s="127"/>
      <c r="AG105" s="127"/>
      <c r="AH105" s="92"/>
    </row>
    <row r="106" spans="1:34" ht="52.5" customHeight="1" x14ac:dyDescent="0.25">
      <c r="A106" s="152"/>
      <c r="B106" s="152"/>
      <c r="C106" s="103"/>
      <c r="D106" s="91"/>
      <c r="E106" s="91"/>
      <c r="F106" s="91"/>
      <c r="G106" s="69"/>
      <c r="H106" s="69"/>
      <c r="I106" s="99"/>
      <c r="J106" s="99"/>
      <c r="K106" s="99"/>
      <c r="L106" s="99"/>
      <c r="M106" s="107"/>
      <c r="N106" s="104"/>
      <c r="O106" s="98"/>
      <c r="P106" s="98"/>
      <c r="Q106" s="70"/>
      <c r="R106" s="70"/>
      <c r="S106" s="91"/>
      <c r="T106" s="91"/>
      <c r="U106" s="162"/>
      <c r="V106" s="162"/>
      <c r="W106" s="162"/>
      <c r="X106" s="162"/>
      <c r="Y106" s="162"/>
      <c r="Z106" s="91"/>
      <c r="AA106" s="91"/>
      <c r="AB106" s="127"/>
      <c r="AC106" s="127"/>
      <c r="AD106" s="147"/>
      <c r="AE106" s="172"/>
      <c r="AF106" s="127"/>
      <c r="AG106" s="127"/>
      <c r="AH106" s="92"/>
    </row>
    <row r="107" spans="1:34" x14ac:dyDescent="0.25">
      <c r="A107" s="152"/>
      <c r="B107" s="152"/>
      <c r="C107" s="103"/>
      <c r="D107" s="91"/>
      <c r="E107" s="91"/>
      <c r="F107" s="91"/>
      <c r="G107" s="69"/>
      <c r="H107" s="69"/>
      <c r="I107" s="99"/>
      <c r="J107" s="99"/>
      <c r="K107" s="99"/>
      <c r="L107" s="99"/>
      <c r="M107" s="107"/>
      <c r="N107" s="104"/>
      <c r="O107" s="98"/>
      <c r="P107" s="98"/>
      <c r="Q107" s="70"/>
      <c r="R107" s="98"/>
      <c r="S107" s="91"/>
      <c r="T107" s="91"/>
      <c r="U107" s="162"/>
      <c r="V107" s="162"/>
      <c r="W107" s="162"/>
      <c r="X107" s="162"/>
      <c r="Y107" s="162"/>
      <c r="Z107" s="91"/>
      <c r="AA107" s="91"/>
      <c r="AB107" s="127"/>
      <c r="AC107" s="127"/>
      <c r="AD107" s="147"/>
      <c r="AE107" s="172"/>
      <c r="AF107" s="127"/>
      <c r="AG107" s="127"/>
      <c r="AH107" s="91"/>
    </row>
    <row r="108" spans="1:34" x14ac:dyDescent="0.25">
      <c r="A108" s="152"/>
      <c r="B108" s="152"/>
      <c r="C108" s="103"/>
      <c r="D108" s="91"/>
      <c r="E108" s="91"/>
      <c r="F108" s="91"/>
      <c r="G108" s="69"/>
      <c r="H108" s="69"/>
      <c r="I108" s="99"/>
      <c r="J108" s="99"/>
      <c r="K108" s="99"/>
      <c r="L108" s="99"/>
      <c r="M108" s="107"/>
      <c r="N108" s="104"/>
      <c r="O108" s="98"/>
      <c r="P108" s="98"/>
      <c r="Q108" s="70"/>
      <c r="R108" s="70"/>
      <c r="S108" s="91"/>
      <c r="T108" s="91"/>
      <c r="U108" s="162"/>
      <c r="V108" s="162"/>
      <c r="W108" s="162"/>
      <c r="X108" s="162"/>
      <c r="Y108" s="162"/>
      <c r="Z108" s="91"/>
      <c r="AA108" s="91"/>
      <c r="AB108" s="127"/>
      <c r="AC108" s="127"/>
      <c r="AD108" s="147"/>
      <c r="AE108" s="172"/>
      <c r="AF108" s="127"/>
      <c r="AG108" s="127"/>
      <c r="AH108" s="91"/>
    </row>
    <row r="109" spans="1:34" x14ac:dyDescent="0.25">
      <c r="A109" s="152"/>
      <c r="B109" s="152"/>
      <c r="C109" s="103"/>
      <c r="D109" s="91"/>
      <c r="E109" s="91"/>
      <c r="F109" s="91"/>
      <c r="G109" s="69"/>
      <c r="H109" s="69"/>
      <c r="I109" s="99"/>
      <c r="J109" s="99"/>
      <c r="K109" s="99"/>
      <c r="L109" s="99"/>
      <c r="M109" s="107"/>
      <c r="N109" s="104"/>
      <c r="O109" s="98"/>
      <c r="P109" s="98"/>
      <c r="Q109" s="70"/>
      <c r="R109" s="98"/>
      <c r="S109" s="91"/>
      <c r="T109" s="91"/>
      <c r="U109" s="162"/>
      <c r="V109" s="162"/>
      <c r="W109" s="162"/>
      <c r="X109" s="162"/>
      <c r="Y109" s="162"/>
      <c r="Z109" s="91"/>
      <c r="AA109" s="91"/>
      <c r="AB109" s="127"/>
      <c r="AC109" s="127"/>
      <c r="AD109" s="147"/>
      <c r="AE109" s="172"/>
      <c r="AF109" s="127"/>
      <c r="AG109" s="127"/>
      <c r="AH109" s="91"/>
    </row>
    <row r="110" spans="1:34" x14ac:dyDescent="0.25">
      <c r="A110" s="152"/>
      <c r="B110" s="152"/>
      <c r="C110" s="103"/>
      <c r="D110" s="91"/>
      <c r="E110" s="91"/>
      <c r="F110" s="91"/>
      <c r="G110" s="69"/>
      <c r="H110" s="69"/>
      <c r="I110" s="99"/>
      <c r="J110" s="99"/>
      <c r="K110" s="99"/>
      <c r="L110" s="99"/>
      <c r="M110" s="107"/>
      <c r="N110" s="104"/>
      <c r="O110" s="98"/>
      <c r="P110" s="98"/>
      <c r="Q110" s="70"/>
      <c r="R110" s="98"/>
      <c r="S110" s="91"/>
      <c r="T110" s="91"/>
      <c r="U110" s="162"/>
      <c r="V110" s="162"/>
      <c r="W110" s="162"/>
      <c r="X110" s="162"/>
      <c r="Y110" s="162"/>
      <c r="Z110" s="91"/>
      <c r="AA110" s="91"/>
      <c r="AB110" s="127"/>
      <c r="AC110" s="127"/>
      <c r="AD110" s="147"/>
      <c r="AE110" s="172"/>
      <c r="AF110" s="127"/>
      <c r="AG110" s="127"/>
      <c r="AH110" s="91"/>
    </row>
    <row r="111" spans="1:34" ht="63" customHeight="1" x14ac:dyDescent="0.25">
      <c r="A111" s="152"/>
      <c r="B111" s="152"/>
      <c r="C111" s="103"/>
      <c r="D111" s="91"/>
      <c r="E111" s="91"/>
      <c r="F111" s="91"/>
      <c r="G111" s="136"/>
      <c r="H111" s="110"/>
      <c r="I111" s="99"/>
      <c r="J111" s="82"/>
      <c r="K111" s="99"/>
      <c r="L111" s="99"/>
      <c r="M111" s="107"/>
      <c r="N111" s="104"/>
      <c r="O111" s="104"/>
      <c r="P111" s="104"/>
      <c r="Q111" s="70"/>
      <c r="R111" s="70"/>
      <c r="S111" s="127"/>
      <c r="T111" s="91"/>
      <c r="U111" s="162"/>
      <c r="V111" s="162"/>
      <c r="W111" s="162"/>
      <c r="X111" s="162"/>
      <c r="Y111" s="162"/>
      <c r="Z111" s="91"/>
      <c r="AA111" s="91"/>
      <c r="AB111" s="127"/>
      <c r="AC111" s="127"/>
      <c r="AD111" s="147"/>
      <c r="AE111" s="172"/>
      <c r="AF111" s="127"/>
      <c r="AG111" s="127"/>
      <c r="AH111" s="92"/>
    </row>
    <row r="112" spans="1:34" ht="63" customHeight="1" x14ac:dyDescent="0.25">
      <c r="A112" s="152"/>
      <c r="B112" s="152"/>
      <c r="C112" s="140"/>
      <c r="D112" s="91"/>
      <c r="E112" s="91"/>
      <c r="F112" s="91"/>
      <c r="G112" s="136"/>
      <c r="H112" s="110"/>
      <c r="I112" s="99"/>
      <c r="J112" s="82"/>
      <c r="K112" s="99"/>
      <c r="L112" s="99"/>
      <c r="M112" s="107"/>
      <c r="N112" s="104"/>
      <c r="O112" s="104"/>
      <c r="P112" s="104"/>
      <c r="Q112" s="70"/>
      <c r="R112" s="70"/>
      <c r="S112" s="91"/>
      <c r="T112" s="91"/>
      <c r="U112" s="162"/>
      <c r="V112" s="162"/>
      <c r="W112" s="162"/>
      <c r="X112" s="162"/>
      <c r="Y112" s="162"/>
      <c r="Z112" s="91"/>
      <c r="AA112" s="91"/>
      <c r="AB112" s="127"/>
      <c r="AC112" s="127"/>
      <c r="AD112" s="147"/>
      <c r="AE112" s="172"/>
      <c r="AF112" s="127"/>
      <c r="AG112" s="127"/>
      <c r="AH112" s="92"/>
    </row>
    <row r="113" spans="1:34" ht="31.5" customHeight="1" x14ac:dyDescent="0.25">
      <c r="A113" s="152"/>
      <c r="B113" s="152"/>
      <c r="C113" s="103"/>
      <c r="D113" s="91"/>
      <c r="E113" s="91"/>
      <c r="F113" s="91"/>
      <c r="G113" s="69"/>
      <c r="H113" s="110"/>
      <c r="I113" s="99"/>
      <c r="J113" s="82"/>
      <c r="K113" s="99"/>
      <c r="L113" s="99"/>
      <c r="M113" s="107"/>
      <c r="N113" s="104"/>
      <c r="O113" s="104"/>
      <c r="P113" s="104"/>
      <c r="Q113" s="70"/>
      <c r="R113" s="70"/>
      <c r="S113" s="91"/>
      <c r="T113" s="91"/>
      <c r="U113" s="162"/>
      <c r="V113" s="162"/>
      <c r="W113" s="162"/>
      <c r="X113" s="162"/>
      <c r="Y113" s="162"/>
      <c r="Z113" s="91"/>
      <c r="AA113" s="91"/>
      <c r="AB113" s="127"/>
      <c r="AC113" s="127"/>
      <c r="AD113" s="147"/>
      <c r="AE113" s="172"/>
      <c r="AF113" s="127"/>
      <c r="AG113" s="127"/>
      <c r="AH113" s="92"/>
    </row>
    <row r="114" spans="1:34" ht="15.75" customHeight="1" x14ac:dyDescent="0.25">
      <c r="A114" s="156"/>
      <c r="B114" s="156"/>
      <c r="C114" s="103"/>
      <c r="D114" s="91"/>
      <c r="E114" s="91"/>
      <c r="F114" s="91"/>
      <c r="G114" s="136"/>
      <c r="H114" s="110"/>
      <c r="I114" s="99"/>
      <c r="J114" s="99"/>
      <c r="K114" s="99"/>
      <c r="L114" s="99"/>
      <c r="M114" s="107"/>
      <c r="N114" s="104"/>
      <c r="O114" s="98"/>
      <c r="P114" s="98"/>
      <c r="Q114" s="70"/>
      <c r="R114" s="98"/>
      <c r="S114" s="91"/>
      <c r="T114" s="91"/>
      <c r="U114" s="162"/>
      <c r="V114" s="162"/>
      <c r="W114" s="162"/>
      <c r="X114" s="162"/>
      <c r="Y114" s="162"/>
      <c r="Z114" s="91"/>
      <c r="AA114" s="91"/>
      <c r="AB114" s="127"/>
      <c r="AC114" s="127"/>
      <c r="AD114" s="147"/>
      <c r="AE114" s="172"/>
      <c r="AF114" s="127"/>
      <c r="AG114" s="127"/>
      <c r="AH114" s="92"/>
    </row>
    <row r="115" spans="1:34" ht="47.25" customHeight="1" x14ac:dyDescent="0.25">
      <c r="A115" s="157"/>
      <c r="B115" s="157"/>
      <c r="C115" s="103"/>
      <c r="D115" s="91"/>
      <c r="E115" s="91"/>
      <c r="F115" s="91"/>
      <c r="G115" s="136"/>
      <c r="H115" s="110"/>
      <c r="I115" s="99"/>
      <c r="J115" s="99"/>
      <c r="K115" s="99"/>
      <c r="L115" s="99"/>
      <c r="M115" s="107"/>
      <c r="N115" s="104"/>
      <c r="O115" s="104"/>
      <c r="P115" s="104"/>
      <c r="Q115" s="70"/>
      <c r="R115" s="70"/>
      <c r="S115" s="91"/>
      <c r="T115" s="91"/>
      <c r="U115" s="162"/>
      <c r="V115" s="162"/>
      <c r="W115" s="162"/>
      <c r="X115" s="162"/>
      <c r="Y115" s="162"/>
      <c r="Z115" s="91"/>
      <c r="AA115" s="91"/>
      <c r="AB115" s="127"/>
      <c r="AC115" s="127"/>
      <c r="AD115" s="147"/>
      <c r="AE115" s="172"/>
      <c r="AF115" s="127"/>
      <c r="AG115" s="127"/>
      <c r="AH115" s="92"/>
    </row>
    <row r="116" spans="1:34" ht="15.75" customHeight="1" x14ac:dyDescent="0.25">
      <c r="A116" s="156"/>
      <c r="B116" s="156"/>
      <c r="C116" s="103"/>
      <c r="D116" s="91"/>
      <c r="E116" s="91"/>
      <c r="F116" s="91"/>
      <c r="G116" s="136"/>
      <c r="H116" s="110"/>
      <c r="I116" s="99"/>
      <c r="J116" s="99"/>
      <c r="K116" s="99"/>
      <c r="L116" s="99"/>
      <c r="M116" s="107"/>
      <c r="N116" s="104"/>
      <c r="O116" s="98"/>
      <c r="P116" s="98"/>
      <c r="Q116" s="70"/>
      <c r="R116" s="98"/>
      <c r="S116" s="91"/>
      <c r="T116" s="91"/>
      <c r="U116" s="162"/>
      <c r="V116" s="162"/>
      <c r="W116" s="162"/>
      <c r="X116" s="162"/>
      <c r="Y116" s="162"/>
      <c r="Z116" s="91"/>
      <c r="AA116" s="91"/>
      <c r="AB116" s="127"/>
      <c r="AC116" s="127"/>
      <c r="AD116" s="147"/>
      <c r="AE116" s="172"/>
      <c r="AF116" s="127"/>
      <c r="AG116" s="127"/>
      <c r="AH116" s="92"/>
    </row>
    <row r="117" spans="1:34" x14ac:dyDescent="0.25">
      <c r="A117" s="156"/>
      <c r="B117" s="156"/>
      <c r="C117" s="103"/>
      <c r="D117" s="91"/>
      <c r="E117" s="91"/>
      <c r="F117" s="91"/>
      <c r="G117" s="69"/>
      <c r="H117" s="69"/>
      <c r="I117" s="99"/>
      <c r="J117" s="82"/>
      <c r="K117" s="99"/>
      <c r="L117" s="99"/>
      <c r="M117" s="107"/>
      <c r="N117" s="104"/>
      <c r="O117" s="98"/>
      <c r="P117" s="98"/>
      <c r="Q117" s="70"/>
      <c r="R117" s="98"/>
      <c r="S117" s="91"/>
      <c r="T117" s="91"/>
      <c r="U117" s="162"/>
      <c r="V117" s="162"/>
      <c r="W117" s="162"/>
      <c r="X117" s="162"/>
      <c r="Y117" s="162"/>
      <c r="Z117" s="91"/>
      <c r="AA117" s="91"/>
      <c r="AB117" s="127"/>
      <c r="AC117" s="127"/>
      <c r="AD117" s="147"/>
      <c r="AE117" s="172"/>
      <c r="AF117" s="127"/>
      <c r="AG117" s="127"/>
      <c r="AH117" s="92"/>
    </row>
    <row r="118" spans="1:34" x14ac:dyDescent="0.25">
      <c r="A118" s="156"/>
      <c r="B118" s="156"/>
      <c r="C118" s="103"/>
      <c r="D118" s="91"/>
      <c r="E118" s="91"/>
      <c r="F118" s="91"/>
      <c r="G118" s="69"/>
      <c r="H118" s="69"/>
      <c r="I118" s="99"/>
      <c r="J118" s="79"/>
      <c r="K118" s="99"/>
      <c r="L118" s="99"/>
      <c r="M118" s="107"/>
      <c r="N118" s="104"/>
      <c r="O118" s="98"/>
      <c r="P118" s="98"/>
      <c r="Q118" s="70"/>
      <c r="R118" s="98"/>
      <c r="S118" s="91"/>
      <c r="T118" s="91"/>
      <c r="U118" s="162"/>
      <c r="V118" s="162"/>
      <c r="W118" s="162"/>
      <c r="X118" s="162"/>
      <c r="Y118" s="162"/>
      <c r="Z118" s="91"/>
      <c r="AA118" s="91"/>
      <c r="AB118" s="127"/>
      <c r="AC118" s="127"/>
      <c r="AD118" s="147"/>
      <c r="AE118" s="172"/>
      <c r="AF118" s="127"/>
      <c r="AG118" s="127"/>
      <c r="AH118" s="92"/>
    </row>
    <row r="119" spans="1:34" ht="31.5" customHeight="1" x14ac:dyDescent="0.25">
      <c r="A119" s="156"/>
      <c r="B119" s="156"/>
      <c r="C119" s="103"/>
      <c r="D119" s="91"/>
      <c r="E119" s="91"/>
      <c r="F119" s="91"/>
      <c r="G119" s="136"/>
      <c r="H119" s="110"/>
      <c r="I119" s="99"/>
      <c r="J119" s="79"/>
      <c r="K119" s="99"/>
      <c r="L119" s="99"/>
      <c r="M119" s="107"/>
      <c r="N119" s="104"/>
      <c r="O119" s="98"/>
      <c r="P119" s="98"/>
      <c r="Q119" s="70"/>
      <c r="R119" s="98"/>
      <c r="S119" s="91"/>
      <c r="T119" s="91"/>
      <c r="U119" s="162"/>
      <c r="V119" s="162"/>
      <c r="W119" s="162"/>
      <c r="X119" s="162"/>
      <c r="Y119" s="162"/>
      <c r="Z119" s="91"/>
      <c r="AA119" s="91"/>
      <c r="AB119" s="127"/>
      <c r="AC119" s="127"/>
      <c r="AD119" s="147"/>
      <c r="AE119" s="172"/>
      <c r="AF119" s="127"/>
      <c r="AG119" s="127"/>
      <c r="AH119" s="92"/>
    </row>
    <row r="120" spans="1:34" ht="15.75" customHeight="1" x14ac:dyDescent="0.25">
      <c r="A120" s="156"/>
      <c r="B120" s="156"/>
      <c r="C120" s="103"/>
      <c r="D120" s="91"/>
      <c r="E120" s="91"/>
      <c r="F120" s="91"/>
      <c r="G120" s="136"/>
      <c r="H120" s="110"/>
      <c r="I120" s="99"/>
      <c r="J120" s="79"/>
      <c r="K120" s="99"/>
      <c r="L120" s="99"/>
      <c r="M120" s="107"/>
      <c r="N120" s="104"/>
      <c r="O120" s="98"/>
      <c r="P120" s="98"/>
      <c r="Q120" s="70"/>
      <c r="R120" s="98"/>
      <c r="S120" s="91"/>
      <c r="T120" s="91"/>
      <c r="U120" s="162"/>
      <c r="V120" s="162"/>
      <c r="W120" s="162"/>
      <c r="X120" s="162"/>
      <c r="Y120" s="162"/>
      <c r="Z120" s="91"/>
      <c r="AA120" s="91"/>
      <c r="AB120" s="127"/>
      <c r="AC120" s="127"/>
      <c r="AD120" s="147"/>
      <c r="AE120" s="172"/>
      <c r="AF120" s="127"/>
      <c r="AG120" s="127"/>
      <c r="AH120" s="92"/>
    </row>
    <row r="121" spans="1:34" ht="32.25" customHeight="1" x14ac:dyDescent="0.25">
      <c r="A121" s="156"/>
      <c r="B121" s="156"/>
      <c r="C121" s="103"/>
      <c r="D121" s="91"/>
      <c r="E121" s="91"/>
      <c r="F121" s="91"/>
      <c r="G121" s="69"/>
      <c r="H121" s="110"/>
      <c r="I121" s="99"/>
      <c r="J121" s="82"/>
      <c r="K121" s="99"/>
      <c r="L121" s="99"/>
      <c r="M121" s="107"/>
      <c r="N121" s="104"/>
      <c r="O121" s="98"/>
      <c r="P121" s="98"/>
      <c r="Q121" s="70"/>
      <c r="R121" s="98"/>
      <c r="S121" s="91"/>
      <c r="T121" s="91"/>
      <c r="U121" s="162"/>
      <c r="V121" s="162"/>
      <c r="W121" s="162"/>
      <c r="X121" s="162"/>
      <c r="Y121" s="162"/>
      <c r="Z121" s="91"/>
      <c r="AA121" s="91"/>
      <c r="AB121" s="127"/>
      <c r="AC121" s="127"/>
      <c r="AD121" s="147"/>
      <c r="AE121" s="172"/>
      <c r="AF121" s="127"/>
      <c r="AG121" s="127"/>
      <c r="AH121" s="92"/>
    </row>
    <row r="122" spans="1:34" ht="41.25" customHeight="1" x14ac:dyDescent="0.25">
      <c r="A122" s="156"/>
      <c r="B122" s="156"/>
      <c r="C122" s="103"/>
      <c r="D122" s="91"/>
      <c r="E122" s="91"/>
      <c r="F122" s="91"/>
      <c r="G122" s="69"/>
      <c r="H122" s="110"/>
      <c r="I122" s="99"/>
      <c r="J122" s="82"/>
      <c r="K122" s="99"/>
      <c r="L122" s="99"/>
      <c r="M122" s="107"/>
      <c r="N122" s="104"/>
      <c r="O122" s="98"/>
      <c r="P122" s="98"/>
      <c r="Q122" s="70"/>
      <c r="R122" s="98"/>
      <c r="S122" s="91"/>
      <c r="T122" s="91"/>
      <c r="U122" s="162"/>
      <c r="V122" s="162"/>
      <c r="W122" s="162"/>
      <c r="X122" s="162"/>
      <c r="Y122" s="162"/>
      <c r="Z122" s="91"/>
      <c r="AA122" s="91"/>
      <c r="AB122" s="127"/>
      <c r="AC122" s="127"/>
      <c r="AD122" s="147"/>
      <c r="AE122" s="172"/>
      <c r="AF122" s="127"/>
      <c r="AG122" s="127"/>
      <c r="AH122" s="92"/>
    </row>
    <row r="123" spans="1:34" ht="34.5" customHeight="1" x14ac:dyDescent="0.25">
      <c r="A123" s="156"/>
      <c r="B123" s="156"/>
      <c r="C123" s="103"/>
      <c r="D123" s="91"/>
      <c r="E123" s="91"/>
      <c r="F123" s="91"/>
      <c r="G123" s="136"/>
      <c r="H123" s="110"/>
      <c r="I123" s="99"/>
      <c r="J123" s="99"/>
      <c r="K123" s="99"/>
      <c r="L123" s="99"/>
      <c r="M123" s="107"/>
      <c r="N123" s="104"/>
      <c r="O123" s="98"/>
      <c r="P123" s="98"/>
      <c r="Q123" s="70"/>
      <c r="R123" s="98"/>
      <c r="S123" s="91"/>
      <c r="T123" s="91"/>
      <c r="U123" s="162"/>
      <c r="V123" s="162"/>
      <c r="W123" s="162"/>
      <c r="X123" s="162"/>
      <c r="Y123" s="162"/>
      <c r="Z123" s="91"/>
      <c r="AA123" s="91"/>
      <c r="AB123" s="127"/>
      <c r="AC123" s="127"/>
      <c r="AD123" s="147"/>
      <c r="AE123" s="172"/>
      <c r="AF123" s="127"/>
      <c r="AG123" s="127"/>
      <c r="AH123" s="92"/>
    </row>
    <row r="124" spans="1:34" ht="38.25" customHeight="1" x14ac:dyDescent="0.25">
      <c r="A124" s="153"/>
      <c r="B124" s="153"/>
      <c r="C124" s="103"/>
      <c r="D124" s="91"/>
      <c r="E124" s="91"/>
      <c r="F124" s="91"/>
      <c r="G124" s="136"/>
      <c r="H124" s="110"/>
      <c r="I124" s="99"/>
      <c r="J124" s="99"/>
      <c r="K124" s="99"/>
      <c r="L124" s="99"/>
      <c r="M124" s="107"/>
      <c r="N124" s="104"/>
      <c r="O124" s="98"/>
      <c r="P124" s="98"/>
      <c r="Q124" s="70"/>
      <c r="R124" s="70"/>
      <c r="S124" s="91"/>
      <c r="T124" s="91"/>
      <c r="U124" s="162"/>
      <c r="V124" s="162"/>
      <c r="W124" s="162"/>
      <c r="X124" s="162"/>
      <c r="Y124" s="162"/>
      <c r="Z124" s="91"/>
      <c r="AA124" s="91"/>
      <c r="AB124" s="127"/>
      <c r="AC124" s="127"/>
      <c r="AD124" s="147"/>
      <c r="AE124" s="172"/>
      <c r="AF124" s="127"/>
      <c r="AG124" s="127"/>
      <c r="AH124" s="92"/>
    </row>
    <row r="125" spans="1:34" x14ac:dyDescent="0.25">
      <c r="A125" s="153"/>
      <c r="B125" s="153"/>
      <c r="C125" s="103"/>
      <c r="D125" s="91"/>
      <c r="E125" s="91"/>
      <c r="F125" s="91"/>
      <c r="G125" s="136"/>
      <c r="H125" s="110"/>
      <c r="I125" s="99"/>
      <c r="J125" s="99"/>
      <c r="K125" s="99"/>
      <c r="L125" s="99"/>
      <c r="M125" s="107"/>
      <c r="N125" s="104"/>
      <c r="O125" s="98"/>
      <c r="P125" s="98"/>
      <c r="Q125" s="70"/>
      <c r="R125" s="98"/>
      <c r="S125" s="91"/>
      <c r="T125" s="91"/>
      <c r="U125" s="162"/>
      <c r="V125" s="162"/>
      <c r="W125" s="162"/>
      <c r="X125" s="162"/>
      <c r="Y125" s="162"/>
      <c r="Z125" s="91"/>
      <c r="AA125" s="91"/>
      <c r="AB125" s="127"/>
      <c r="AC125" s="127"/>
      <c r="AD125" s="147"/>
      <c r="AE125" s="172"/>
      <c r="AF125" s="127"/>
      <c r="AG125" s="127"/>
      <c r="AH125" s="91"/>
    </row>
    <row r="126" spans="1:34" x14ac:dyDescent="0.25">
      <c r="A126" s="153"/>
      <c r="B126" s="153"/>
      <c r="C126" s="103"/>
      <c r="D126" s="91"/>
      <c r="E126" s="91"/>
      <c r="F126" s="91"/>
      <c r="G126" s="136"/>
      <c r="H126" s="110"/>
      <c r="I126" s="99"/>
      <c r="J126" s="99"/>
      <c r="K126" s="99"/>
      <c r="L126" s="99"/>
      <c r="M126" s="107"/>
      <c r="N126" s="98"/>
      <c r="O126" s="104"/>
      <c r="P126" s="104"/>
      <c r="Q126" s="70"/>
      <c r="R126" s="98"/>
      <c r="S126" s="91"/>
      <c r="T126" s="91"/>
      <c r="U126" s="162"/>
      <c r="V126" s="162"/>
      <c r="W126" s="162"/>
      <c r="X126" s="162"/>
      <c r="Y126" s="162"/>
      <c r="Z126" s="91"/>
      <c r="AA126" s="91"/>
      <c r="AB126" s="127"/>
      <c r="AC126" s="127"/>
      <c r="AD126" s="147"/>
      <c r="AE126" s="172"/>
      <c r="AF126" s="127"/>
      <c r="AG126" s="127"/>
      <c r="AH126" s="91"/>
    </row>
    <row r="127" spans="1:34" x14ac:dyDescent="0.25">
      <c r="A127" s="153"/>
      <c r="B127" s="153"/>
      <c r="C127" s="103"/>
      <c r="D127" s="91"/>
      <c r="E127" s="91"/>
      <c r="F127" s="91"/>
      <c r="G127" s="136"/>
      <c r="H127" s="110"/>
      <c r="I127" s="99"/>
      <c r="J127" s="99"/>
      <c r="K127" s="99"/>
      <c r="L127" s="99"/>
      <c r="M127" s="107"/>
      <c r="N127" s="104"/>
      <c r="O127" s="98"/>
      <c r="P127" s="98"/>
      <c r="Q127" s="70"/>
      <c r="R127" s="98"/>
      <c r="S127" s="91"/>
      <c r="T127" s="91"/>
      <c r="U127" s="162"/>
      <c r="V127" s="162"/>
      <c r="W127" s="162"/>
      <c r="X127" s="162"/>
      <c r="Y127" s="162"/>
      <c r="Z127" s="91"/>
      <c r="AA127" s="91"/>
      <c r="AB127" s="127"/>
      <c r="AC127" s="127"/>
      <c r="AD127" s="147"/>
      <c r="AE127" s="172"/>
      <c r="AF127" s="127"/>
      <c r="AG127" s="127"/>
      <c r="AH127" s="91"/>
    </row>
  </sheetData>
  <mergeCells count="1">
    <mergeCell ref="A2:C2"/>
  </mergeCells>
  <conditionalFormatting sqref="I34:M34 I54:M54 I52:I53 K52:M53 I58:M58 I55:I57 K55:M57 I65:M65 I79:M90 I70:I78 K35:M38 K39:L39 I35:I40 K40:M40 I44:M48 I69:M69 I66:I68 K66:M68 K70:M78 I59:I64 I51:M51 I49:I50 K49:M50 K59:M64 K42:M43 I42:I43">
    <cfRule type="cellIs" dxfId="1" priority="1" stopIfTrue="1" operator="equal">
      <formula>"NO GO"</formula>
    </cfRule>
    <cfRule type="cellIs" dxfId="0" priority="2" stopIfTrue="1" operator="equal">
      <formula>"STOP"</formula>
    </cfRule>
  </conditionalFormatting>
  <pageMargins left="0.23622047244094491" right="0.23622047244094491" top="0.74803149606299213" bottom="0.74803149606299213" header="0.31496062992125984" footer="0.31496062992125984"/>
  <pageSetup paperSize="8" scale="30" fitToWidth="2" fitToHeight="2" orientation="landscape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4:R136"/>
  <sheetViews>
    <sheetView workbookViewId="0">
      <selection activeCell="E3" sqref="A3:E11"/>
    </sheetView>
  </sheetViews>
  <sheetFormatPr baseColWidth="10" defaultRowHeight="15" x14ac:dyDescent="0.25"/>
  <cols>
    <col min="1" max="1" width="21" style="166" customWidth="1"/>
    <col min="2" max="2" width="10.85546875" style="166" bestFit="1" customWidth="1"/>
    <col min="3" max="3" width="10.7109375" style="166" customWidth="1"/>
    <col min="4" max="4" width="21.42578125" style="166" customWidth="1"/>
    <col min="5" max="5" width="12.28515625" style="166" customWidth="1"/>
    <col min="6" max="6" width="17.28515625" style="166" customWidth="1"/>
    <col min="7" max="7" width="16.140625" style="166" customWidth="1"/>
    <col min="8" max="11" width="14.28515625" style="166" customWidth="1"/>
    <col min="12" max="12" width="19.28515625" style="166" customWidth="1"/>
    <col min="13" max="13" width="16.140625" style="166" customWidth="1"/>
    <col min="14" max="17" width="14.28515625" style="166" customWidth="1"/>
    <col min="18" max="18" width="19.28515625" style="166" customWidth="1"/>
    <col min="19" max="19" width="12.7109375" style="166" customWidth="1"/>
    <col min="20" max="20" width="12.7109375" style="166" bestFit="1" customWidth="1"/>
    <col min="21" max="16384" width="11.42578125" style="166"/>
  </cols>
  <sheetData>
    <row r="4" spans="1:18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 x14ac:dyDescent="0.25">
      <c r="A5" s="165"/>
      <c r="B5" s="174"/>
      <c r="C5" s="174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 x14ac:dyDescent="0.25">
      <c r="A6" s="165"/>
      <c r="B6" s="174"/>
      <c r="C6" s="174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 x14ac:dyDescent="0.25">
      <c r="A7" s="165"/>
      <c r="B7" s="174"/>
      <c r="C7" s="174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 x14ac:dyDescent="0.25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 x14ac:dyDescent="0.25">
      <c r="A10"/>
      <c r="B10"/>
      <c r="C10"/>
      <c r="D10"/>
    </row>
    <row r="11" spans="1:18" x14ac:dyDescent="0.25">
      <c r="A11"/>
      <c r="B11"/>
      <c r="C11"/>
      <c r="D11"/>
    </row>
    <row r="12" spans="1:18" x14ac:dyDescent="0.25">
      <c r="A12"/>
      <c r="B12"/>
      <c r="C12"/>
      <c r="D12"/>
    </row>
    <row r="13" spans="1:18" x14ac:dyDescent="0.25">
      <c r="A13"/>
      <c r="B13"/>
      <c r="C13"/>
      <c r="D13"/>
    </row>
    <row r="14" spans="1:18" x14ac:dyDescent="0.25">
      <c r="A14"/>
      <c r="B14"/>
      <c r="C14"/>
      <c r="D14"/>
    </row>
    <row r="15" spans="1:18" x14ac:dyDescent="0.25">
      <c r="A15"/>
      <c r="B15"/>
      <c r="C15"/>
      <c r="D15"/>
    </row>
    <row r="16" spans="1:18" x14ac:dyDescent="0.25">
      <c r="A16"/>
      <c r="B16"/>
      <c r="C16"/>
      <c r="D16"/>
    </row>
    <row r="17" spans="1:4" x14ac:dyDescent="0.25">
      <c r="A17"/>
      <c r="B17"/>
      <c r="C17"/>
      <c r="D17"/>
    </row>
    <row r="18" spans="1:4" x14ac:dyDescent="0.25">
      <c r="A18"/>
      <c r="B18"/>
      <c r="C18"/>
      <c r="D18"/>
    </row>
    <row r="19" spans="1:4" x14ac:dyDescent="0.25">
      <c r="A19"/>
      <c r="B19"/>
      <c r="C19"/>
      <c r="D19"/>
    </row>
    <row r="20" spans="1:4" x14ac:dyDescent="0.25">
      <c r="A20"/>
      <c r="B20"/>
      <c r="C20"/>
      <c r="D20"/>
    </row>
    <row r="21" spans="1:4" x14ac:dyDescent="0.25">
      <c r="A21"/>
      <c r="B21"/>
      <c r="C21"/>
      <c r="D21"/>
    </row>
    <row r="22" spans="1:4" x14ac:dyDescent="0.25">
      <c r="A22"/>
      <c r="B22"/>
      <c r="C22"/>
      <c r="D22"/>
    </row>
    <row r="23" spans="1:4" x14ac:dyDescent="0.25">
      <c r="A23"/>
      <c r="B23"/>
      <c r="C23"/>
      <c r="D23"/>
    </row>
    <row r="24" spans="1:4" x14ac:dyDescent="0.25">
      <c r="A24"/>
      <c r="B24"/>
    </row>
    <row r="25" spans="1:4" x14ac:dyDescent="0.25">
      <c r="A25"/>
      <c r="B25"/>
    </row>
    <row r="26" spans="1:4" x14ac:dyDescent="0.25">
      <c r="A26"/>
      <c r="B26"/>
    </row>
    <row r="27" spans="1:4" x14ac:dyDescent="0.25">
      <c r="A27"/>
      <c r="B27"/>
    </row>
    <row r="28" spans="1:4" x14ac:dyDescent="0.25">
      <c r="A28"/>
      <c r="B28"/>
    </row>
    <row r="29" spans="1:4" x14ac:dyDescent="0.25">
      <c r="A29"/>
      <c r="B29"/>
    </row>
    <row r="30" spans="1:4" x14ac:dyDescent="0.25">
      <c r="A30"/>
      <c r="B30"/>
    </row>
    <row r="31" spans="1:4" x14ac:dyDescent="0.25">
      <c r="A31"/>
      <c r="B31"/>
    </row>
    <row r="32" spans="1:4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Graphiques</vt:lpstr>
      </vt:variant>
      <vt:variant>
        <vt:i4>1</vt:i4>
      </vt:variant>
    </vt:vector>
  </HeadingPairs>
  <TitlesOfParts>
    <vt:vector size="6" baseType="lpstr">
      <vt:lpstr>2014</vt:lpstr>
      <vt:lpstr>Bilan</vt:lpstr>
      <vt:lpstr>BdD</vt:lpstr>
      <vt:lpstr>CopiedeBdD</vt:lpstr>
      <vt:lpstr>Tableau Croisé</vt:lpstr>
      <vt:lpstr>Graph1</vt:lpstr>
    </vt:vector>
  </TitlesOfParts>
  <Company>DAHER SYSTEMES INTEGRES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ABBADIE</dc:creator>
  <cp:lastModifiedBy>Camille ABBADIE</cp:lastModifiedBy>
  <cp:lastPrinted>2015-03-30T15:08:53Z</cp:lastPrinted>
  <dcterms:created xsi:type="dcterms:W3CDTF">2015-01-16T13:56:42Z</dcterms:created>
  <dcterms:modified xsi:type="dcterms:W3CDTF">2015-07-06T11:45:31Z</dcterms:modified>
</cp:coreProperties>
</file>