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2" i="1"/>
  <c r="N3"/>
  <c r="H26"/>
  <c r="E26"/>
  <c r="C26"/>
  <c r="L19"/>
  <c r="L20"/>
  <c r="L21"/>
  <c r="L22"/>
  <c r="L23"/>
  <c r="L24"/>
  <c r="L25"/>
  <c r="L18"/>
  <c r="L26" l="1"/>
  <c r="I19"/>
  <c r="I20"/>
  <c r="I21"/>
  <c r="I22"/>
  <c r="I23"/>
  <c r="I24"/>
  <c r="I25"/>
  <c r="I18"/>
  <c r="F19"/>
  <c r="F20"/>
  <c r="F21"/>
  <c r="F22"/>
  <c r="F23"/>
  <c r="F24"/>
  <c r="F25"/>
  <c r="F18"/>
  <c r="K10"/>
  <c r="K8"/>
  <c r="F26" l="1"/>
  <c r="I26"/>
  <c r="K19"/>
  <c r="M19" s="1"/>
  <c r="K20"/>
  <c r="M20" s="1"/>
  <c r="K23"/>
  <c r="M23" s="1"/>
  <c r="K24"/>
  <c r="M24" s="1"/>
  <c r="K25"/>
  <c r="M25" s="1"/>
  <c r="K21"/>
  <c r="M21" s="1"/>
  <c r="K22"/>
  <c r="K18"/>
  <c r="M22"/>
  <c r="K26" l="1"/>
  <c r="M18"/>
  <c r="M26" s="1"/>
  <c r="D19"/>
  <c r="D21"/>
  <c r="D25"/>
  <c r="D23"/>
  <c r="D22"/>
  <c r="D20"/>
  <c r="D24"/>
  <c r="J22"/>
  <c r="J21"/>
  <c r="J20"/>
  <c r="J23"/>
  <c r="J25"/>
  <c r="J19"/>
  <c r="J24"/>
  <c r="G20"/>
  <c r="G23"/>
  <c r="G22"/>
  <c r="G25"/>
  <c r="G24"/>
  <c r="N1"/>
  <c r="G21"/>
  <c r="G19"/>
  <c r="G18"/>
  <c r="J18"/>
  <c r="D18"/>
  <c r="D26" l="1"/>
  <c r="G26"/>
  <c r="J26"/>
</calcChain>
</file>

<file path=xl/sharedStrings.xml><?xml version="1.0" encoding="utf-8"?>
<sst xmlns="http://schemas.openxmlformats.org/spreadsheetml/2006/main" count="51" uniqueCount="43">
  <si>
    <t>WE</t>
  </si>
  <si>
    <t>2 semaines</t>
  </si>
  <si>
    <t>4 semaines</t>
  </si>
  <si>
    <t>3 semaines</t>
  </si>
  <si>
    <t>1 semaine</t>
  </si>
  <si>
    <t>Loyer/semaine</t>
  </si>
  <si>
    <t>Frais</t>
  </si>
  <si>
    <t>Ménage</t>
  </si>
  <si>
    <t>Blanchisserie</t>
  </si>
  <si>
    <t>Px du Kg</t>
  </si>
  <si>
    <t>Nb Kilos</t>
  </si>
  <si>
    <t>Px Horaire</t>
  </si>
  <si>
    <t>Total ménage</t>
  </si>
  <si>
    <t>Total Blanchisserie</t>
  </si>
  <si>
    <t>Client</t>
  </si>
  <si>
    <t>Alain</t>
  </si>
  <si>
    <t>Silvia</t>
  </si>
  <si>
    <t>Total</t>
  </si>
  <si>
    <t>Location</t>
  </si>
  <si>
    <t>Bénéfice Brut</t>
  </si>
  <si>
    <t>Serge</t>
  </si>
  <si>
    <t>Pascal</t>
  </si>
  <si>
    <t>Bénéfice Net</t>
  </si>
  <si>
    <t>Nb d'heures</t>
  </si>
  <si>
    <t>Proprio</t>
  </si>
  <si>
    <t>Toto</t>
  </si>
  <si>
    <t>Titi</t>
  </si>
  <si>
    <t>Tata</t>
  </si>
  <si>
    <t>Tutu</t>
  </si>
  <si>
    <t>Total % Ménage</t>
  </si>
  <si>
    <t>Total % Blanchisserie</t>
  </si>
  <si>
    <t>Frais Divers</t>
  </si>
  <si>
    <t>Total % Frais Divers</t>
  </si>
  <si>
    <t>Montant ménage</t>
  </si>
  <si>
    <t>Montant blanchisserie</t>
  </si>
  <si>
    <t>Heures ménage</t>
  </si>
  <si>
    <t>Poids blanchisserie</t>
  </si>
  <si>
    <t>Benéfice brut</t>
  </si>
  <si>
    <t>Forfait fraits divers</t>
  </si>
  <si>
    <t>% du total ménage</t>
  </si>
  <si>
    <t>% du total blanchisserie</t>
  </si>
  <si>
    <t>% du total fraits divers</t>
  </si>
  <si>
    <t>Totaux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</si>
</sst>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7" formatCode="#,##0_ ;\-#,##0\ 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B7BD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/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2" fillId="5" borderId="0" xfId="0" applyFont="1" applyFill="1" applyBorder="1" applyAlignment="1"/>
    <xf numFmtId="0" fontId="0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3" borderId="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/>
    <xf numFmtId="0" fontId="0" fillId="5" borderId="1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2" borderId="6" xfId="0" applyFill="1" applyBorder="1" applyAlignment="1">
      <alignment horizontal="center"/>
    </xf>
    <xf numFmtId="0" fontId="1" fillId="3" borderId="2" xfId="0" applyFont="1" applyFill="1" applyBorder="1" applyAlignment="1">
      <alignment vertical="center"/>
    </xf>
    <xf numFmtId="0" fontId="1" fillId="0" borderId="2" xfId="0" applyFont="1" applyBorder="1" applyAlignment="1"/>
    <xf numFmtId="164" fontId="1" fillId="0" borderId="2" xfId="0" applyNumberFormat="1" applyFont="1" applyBorder="1" applyAlignment="1"/>
    <xf numFmtId="167" fontId="0" fillId="0" borderId="0" xfId="2" applyNumberFormat="1" applyFont="1" applyAlignment="1">
      <alignment horizontal="center"/>
    </xf>
    <xf numFmtId="44" fontId="0" fillId="0" borderId="0" xfId="3" applyFont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164" fontId="1" fillId="7" borderId="2" xfId="0" applyNumberFormat="1" applyFont="1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167" fontId="3" fillId="2" borderId="1" xfId="2" applyNumberFormat="1" applyFont="1" applyFill="1" applyBorder="1" applyAlignment="1">
      <alignment horizontal="center"/>
    </xf>
    <xf numFmtId="44" fontId="3" fillId="2" borderId="1" xfId="3" applyFont="1" applyFill="1" applyBorder="1" applyAlignment="1">
      <alignment horizontal="center"/>
    </xf>
    <xf numFmtId="10" fontId="3" fillId="2" borderId="1" xfId="1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44" fontId="1" fillId="2" borderId="1" xfId="3" applyFont="1" applyFill="1" applyBorder="1" applyAlignment="1">
      <alignment horizontal="center" vertical="center" wrapText="1"/>
    </xf>
    <xf numFmtId="44" fontId="0" fillId="0" borderId="0" xfId="3" applyFont="1" applyAlignment="1">
      <alignment horizontal="center"/>
    </xf>
    <xf numFmtId="44" fontId="1" fillId="2" borderId="1" xfId="3" applyFont="1" applyFill="1" applyBorder="1" applyAlignment="1">
      <alignment horizontal="center" vertical="top" wrapText="1"/>
    </xf>
    <xf numFmtId="10" fontId="1" fillId="2" borderId="1" xfId="1" applyNumberFormat="1" applyFont="1" applyFill="1" applyBorder="1" applyAlignment="1">
      <alignment horizontal="center" vertical="center" wrapText="1"/>
    </xf>
    <xf numFmtId="10" fontId="0" fillId="0" borderId="0" xfId="1" applyNumberFormat="1" applyFont="1" applyAlignment="1">
      <alignment horizontal="center"/>
    </xf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B7BD0"/>
      <color rgb="FFFCD5B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6"/>
  <sheetViews>
    <sheetView tabSelected="1" workbookViewId="0">
      <selection activeCell="C19" sqref="C19"/>
    </sheetView>
  </sheetViews>
  <sheetFormatPr baseColWidth="10" defaultRowHeight="15"/>
  <cols>
    <col min="1" max="1" width="14.28515625" style="1" bestFit="1" customWidth="1"/>
    <col min="2" max="2" width="12.140625" style="1" bestFit="1" customWidth="1"/>
    <col min="3" max="3" width="12.5703125" style="1" customWidth="1"/>
    <col min="4" max="4" width="13.85546875" style="1" customWidth="1"/>
    <col min="5" max="5" width="13.28515625" style="1" customWidth="1"/>
    <col min="6" max="6" width="14.42578125" style="1" customWidth="1"/>
    <col min="7" max="8" width="13" style="1" customWidth="1"/>
    <col min="9" max="9" width="13.28515625" style="1" customWidth="1"/>
    <col min="10" max="10" width="15.7109375" style="1" customWidth="1"/>
    <col min="11" max="12" width="14.5703125" style="1" customWidth="1"/>
    <col min="13" max="13" width="19.28515625" style="1" customWidth="1"/>
    <col min="14" max="16384" width="11.42578125" style="1"/>
  </cols>
  <sheetData>
    <row r="1" spans="1:14" ht="15" customHeight="1">
      <c r="A1" s="40" t="s">
        <v>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30" t="s">
        <v>29</v>
      </c>
      <c r="N1" s="24">
        <f>IFERROR(F26/L26,"")</f>
        <v>0.22500000000000001</v>
      </c>
    </row>
    <row r="2" spans="1:14">
      <c r="A2" s="17" t="s">
        <v>5</v>
      </c>
      <c r="B2" s="17" t="s">
        <v>0</v>
      </c>
      <c r="C2" s="17" t="s">
        <v>4</v>
      </c>
      <c r="D2" s="17" t="s">
        <v>1</v>
      </c>
      <c r="E2" s="17" t="s">
        <v>3</v>
      </c>
      <c r="F2" s="17" t="s">
        <v>2</v>
      </c>
      <c r="G2" s="17"/>
      <c r="H2" s="25"/>
      <c r="I2" s="17"/>
      <c r="J2" s="17"/>
      <c r="K2" s="17"/>
      <c r="L2" s="18"/>
      <c r="M2" s="31" t="s">
        <v>30</v>
      </c>
      <c r="N2" s="24">
        <f>IFERROR(I26/L26,"")</f>
        <v>0.24916666666666668</v>
      </c>
    </row>
    <row r="3" spans="1:14">
      <c r="A3" s="10">
        <v>700</v>
      </c>
      <c r="B3" s="10"/>
      <c r="C3" s="10">
        <v>700</v>
      </c>
      <c r="D3" s="10"/>
      <c r="E3" s="10"/>
      <c r="F3" s="10"/>
      <c r="G3" s="10"/>
      <c r="H3" s="10"/>
      <c r="I3" s="10"/>
      <c r="J3" s="10"/>
      <c r="K3" s="10"/>
      <c r="L3" s="10"/>
      <c r="M3" s="32" t="s">
        <v>32</v>
      </c>
      <c r="N3" s="24">
        <f>IFERROR(C26/L26,"")</f>
        <v>6.6666666666666666E-2</v>
      </c>
    </row>
    <row r="5" spans="1:14">
      <c r="I5" s="42" t="s">
        <v>19</v>
      </c>
      <c r="J5" s="42"/>
      <c r="K5" s="43">
        <v>150</v>
      </c>
      <c r="L5" s="43"/>
    </row>
    <row r="6" spans="1:14">
      <c r="I6" s="42"/>
      <c r="J6" s="42"/>
      <c r="K6" s="43"/>
      <c r="L6" s="43"/>
    </row>
    <row r="7" spans="1:14" ht="15" customHeight="1">
      <c r="A7" s="2"/>
      <c r="B7" s="3"/>
      <c r="C7" s="3"/>
      <c r="D7" s="3"/>
      <c r="E7" s="3"/>
      <c r="F7" s="3" t="s">
        <v>6</v>
      </c>
      <c r="G7" s="3"/>
      <c r="H7" s="3"/>
      <c r="I7" s="3"/>
      <c r="J7" s="3"/>
      <c r="K7" s="3"/>
      <c r="L7" s="3"/>
      <c r="M7" s="16"/>
    </row>
    <row r="8" spans="1:14" ht="15" customHeight="1">
      <c r="A8" s="19" t="s">
        <v>7</v>
      </c>
      <c r="B8" s="20" t="s">
        <v>11</v>
      </c>
      <c r="C8" s="20" t="s">
        <v>23</v>
      </c>
      <c r="D8" s="13"/>
      <c r="E8" s="4"/>
      <c r="F8" s="5"/>
      <c r="G8" s="15"/>
      <c r="H8" s="15"/>
      <c r="I8" s="38" t="s">
        <v>12</v>
      </c>
      <c r="J8" s="39"/>
      <c r="K8" s="36">
        <f>B9*C9</f>
        <v>37.5</v>
      </c>
      <c r="L8" s="37"/>
    </row>
    <row r="9" spans="1:14" ht="15" customHeight="1">
      <c r="A9" s="6"/>
      <c r="B9" s="22">
        <v>7.5</v>
      </c>
      <c r="C9" s="9">
        <v>5</v>
      </c>
      <c r="D9" s="6"/>
      <c r="E9" s="6"/>
      <c r="F9" s="6"/>
      <c r="G9" s="6"/>
      <c r="H9" s="6"/>
      <c r="I9" s="6"/>
      <c r="J9" s="6"/>
      <c r="K9" s="6"/>
    </row>
    <row r="10" spans="1:14">
      <c r="A10" s="19" t="s">
        <v>8</v>
      </c>
      <c r="B10" s="19" t="s">
        <v>9</v>
      </c>
      <c r="C10" s="19" t="s">
        <v>10</v>
      </c>
      <c r="D10" s="7"/>
      <c r="E10" s="7"/>
      <c r="F10" s="14"/>
      <c r="G10" s="14"/>
      <c r="H10" s="14"/>
      <c r="I10" s="38" t="s">
        <v>13</v>
      </c>
      <c r="J10" s="39"/>
      <c r="K10" s="36">
        <f>B11*C11</f>
        <v>45.5</v>
      </c>
      <c r="L10" s="37"/>
    </row>
    <row r="11" spans="1:14">
      <c r="A11" s="8"/>
      <c r="B11" s="23">
        <v>6.5</v>
      </c>
      <c r="C11" s="11">
        <v>7</v>
      </c>
      <c r="D11" s="8"/>
      <c r="E11" s="8"/>
      <c r="F11" s="8"/>
      <c r="G11" s="8"/>
      <c r="H11" s="8"/>
      <c r="I11" s="8"/>
      <c r="J11" s="8"/>
    </row>
    <row r="12" spans="1:14"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4">
      <c r="A13" s="21" t="s">
        <v>31</v>
      </c>
      <c r="B13" s="12">
        <v>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6" spans="1:1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4" s="28" customFormat="1" ht="30">
      <c r="A17" s="35" t="s">
        <v>24</v>
      </c>
      <c r="B17" s="35" t="s">
        <v>14</v>
      </c>
      <c r="C17" s="50" t="s">
        <v>38</v>
      </c>
      <c r="D17" s="51" t="s">
        <v>41</v>
      </c>
      <c r="E17" s="35" t="s">
        <v>35</v>
      </c>
      <c r="F17" s="50" t="s">
        <v>33</v>
      </c>
      <c r="G17" s="51" t="s">
        <v>39</v>
      </c>
      <c r="H17" s="26" t="s">
        <v>36</v>
      </c>
      <c r="I17" s="50" t="s">
        <v>34</v>
      </c>
      <c r="J17" s="51" t="s">
        <v>40</v>
      </c>
      <c r="K17" s="48" t="s">
        <v>17</v>
      </c>
      <c r="L17" s="48" t="s">
        <v>37</v>
      </c>
      <c r="M17" s="48" t="s">
        <v>22</v>
      </c>
      <c r="N17" s="27"/>
    </row>
    <row r="18" spans="1:14">
      <c r="A18" s="1" t="s">
        <v>25</v>
      </c>
      <c r="B18" s="1" t="s">
        <v>15</v>
      </c>
      <c r="C18" s="49">
        <v>10</v>
      </c>
      <c r="D18" s="52">
        <f>C18/$C$26</f>
        <v>0.125</v>
      </c>
      <c r="E18" s="33">
        <v>5</v>
      </c>
      <c r="F18" s="49">
        <f>E18*$B$9</f>
        <v>37.5</v>
      </c>
      <c r="G18" s="52">
        <f>F18/$F$26</f>
        <v>0.1388888888888889</v>
      </c>
      <c r="H18" s="33">
        <v>7</v>
      </c>
      <c r="I18" s="34">
        <f>H18*$B$11</f>
        <v>45.5</v>
      </c>
      <c r="J18" s="52">
        <f>I18/$I$26</f>
        <v>0.15217391304347827</v>
      </c>
      <c r="K18" s="49">
        <f>F18+I18+C18</f>
        <v>93</v>
      </c>
      <c r="L18" s="49">
        <f>$K$5</f>
        <v>150</v>
      </c>
      <c r="M18" s="49">
        <f>IF(K18,$K$5-K18,"")</f>
        <v>57</v>
      </c>
    </row>
    <row r="19" spans="1:14">
      <c r="A19" s="1" t="s">
        <v>26</v>
      </c>
      <c r="B19" s="1" t="s">
        <v>16</v>
      </c>
      <c r="C19" s="49">
        <v>10</v>
      </c>
      <c r="D19" s="52">
        <f>C19/$C$26</f>
        <v>0.125</v>
      </c>
      <c r="E19" s="33">
        <v>5</v>
      </c>
      <c r="F19" s="49">
        <f t="shared" ref="F19:F25" si="0">E19*$B$9</f>
        <v>37.5</v>
      </c>
      <c r="G19" s="52">
        <f>F19/$F$26</f>
        <v>0.1388888888888889</v>
      </c>
      <c r="H19" s="33">
        <v>5</v>
      </c>
      <c r="I19" s="34">
        <f t="shared" ref="I19:I25" si="1">H19*$B$11</f>
        <v>32.5</v>
      </c>
      <c r="J19" s="52">
        <f>I19/$I$26</f>
        <v>0.10869565217391304</v>
      </c>
      <c r="K19" s="49">
        <f>F19+I19+C19</f>
        <v>80</v>
      </c>
      <c r="L19" s="49">
        <f t="shared" ref="L19:L25" si="2">$K$5</f>
        <v>150</v>
      </c>
      <c r="M19" s="49">
        <f t="shared" ref="M19:M25" si="3">IF(K19,$K$5-K19,"")</f>
        <v>70</v>
      </c>
    </row>
    <row r="20" spans="1:14">
      <c r="A20" s="1" t="s">
        <v>27</v>
      </c>
      <c r="B20" s="1" t="s">
        <v>20</v>
      </c>
      <c r="C20" s="49">
        <v>10</v>
      </c>
      <c r="D20" s="52">
        <f>C20/$C$26</f>
        <v>0.125</v>
      </c>
      <c r="E20" s="33">
        <v>6</v>
      </c>
      <c r="F20" s="49">
        <f t="shared" si="0"/>
        <v>45</v>
      </c>
      <c r="G20" s="52">
        <f>F20/$F$26</f>
        <v>0.16666666666666666</v>
      </c>
      <c r="H20" s="33">
        <v>9</v>
      </c>
      <c r="I20" s="34">
        <f t="shared" si="1"/>
        <v>58.5</v>
      </c>
      <c r="J20" s="52">
        <f>I20/$I$26</f>
        <v>0.19565217391304349</v>
      </c>
      <c r="K20" s="49">
        <f>F20+I20+C20</f>
        <v>113.5</v>
      </c>
      <c r="L20" s="49">
        <f t="shared" si="2"/>
        <v>150</v>
      </c>
      <c r="M20" s="49">
        <f t="shared" si="3"/>
        <v>36.5</v>
      </c>
    </row>
    <row r="21" spans="1:14">
      <c r="A21" s="1" t="s">
        <v>28</v>
      </c>
      <c r="B21" s="1" t="s">
        <v>21</v>
      </c>
      <c r="C21" s="49">
        <v>10</v>
      </c>
      <c r="D21" s="52">
        <f>C21/$C$26</f>
        <v>0.125</v>
      </c>
      <c r="E21" s="33">
        <v>4</v>
      </c>
      <c r="F21" s="49">
        <f t="shared" si="0"/>
        <v>30</v>
      </c>
      <c r="G21" s="52">
        <f>F21/$F$26</f>
        <v>0.1111111111111111</v>
      </c>
      <c r="H21" s="33">
        <v>6</v>
      </c>
      <c r="I21" s="34">
        <f t="shared" si="1"/>
        <v>39</v>
      </c>
      <c r="J21" s="52">
        <f>I21/$I$26</f>
        <v>0.13043478260869565</v>
      </c>
      <c r="K21" s="49">
        <f>F21+I21+C21</f>
        <v>79</v>
      </c>
      <c r="L21" s="49">
        <f t="shared" si="2"/>
        <v>150</v>
      </c>
      <c r="M21" s="49">
        <f t="shared" si="3"/>
        <v>71</v>
      </c>
    </row>
    <row r="22" spans="1:14">
      <c r="A22" s="1" t="s">
        <v>25</v>
      </c>
      <c r="B22" s="1" t="s">
        <v>15</v>
      </c>
      <c r="C22" s="49">
        <v>10</v>
      </c>
      <c r="D22" s="52">
        <f>C22/$C$26</f>
        <v>0.125</v>
      </c>
      <c r="E22" s="33">
        <v>5</v>
      </c>
      <c r="F22" s="49">
        <f t="shared" si="0"/>
        <v>37.5</v>
      </c>
      <c r="G22" s="52">
        <f>F22/$F$26</f>
        <v>0.1388888888888889</v>
      </c>
      <c r="H22" s="33">
        <v>10</v>
      </c>
      <c r="I22" s="34">
        <f t="shared" si="1"/>
        <v>65</v>
      </c>
      <c r="J22" s="52">
        <f>I22/$I$26</f>
        <v>0.21739130434782608</v>
      </c>
      <c r="K22" s="49">
        <f>F22+I22+C22</f>
        <v>112.5</v>
      </c>
      <c r="L22" s="49">
        <f t="shared" si="2"/>
        <v>150</v>
      </c>
      <c r="M22" s="49">
        <f t="shared" si="3"/>
        <v>37.5</v>
      </c>
    </row>
    <row r="23" spans="1:14">
      <c r="A23" s="1" t="s">
        <v>26</v>
      </c>
      <c r="B23" s="1" t="s">
        <v>16</v>
      </c>
      <c r="C23" s="49">
        <v>10</v>
      </c>
      <c r="D23" s="52">
        <f>C23/$C$26</f>
        <v>0.125</v>
      </c>
      <c r="E23" s="33">
        <v>2</v>
      </c>
      <c r="F23" s="49">
        <f t="shared" si="0"/>
        <v>15</v>
      </c>
      <c r="G23" s="52">
        <f>F23/$F$26</f>
        <v>5.5555555555555552E-2</v>
      </c>
      <c r="H23" s="33">
        <v>4</v>
      </c>
      <c r="I23" s="34">
        <f t="shared" si="1"/>
        <v>26</v>
      </c>
      <c r="J23" s="52">
        <f>I23/$I$26</f>
        <v>8.6956521739130432E-2</v>
      </c>
      <c r="K23" s="49">
        <f>F23+I23+C23</f>
        <v>51</v>
      </c>
      <c r="L23" s="49">
        <f t="shared" si="2"/>
        <v>150</v>
      </c>
      <c r="M23" s="49">
        <f t="shared" si="3"/>
        <v>99</v>
      </c>
    </row>
    <row r="24" spans="1:14">
      <c r="A24" s="1" t="s">
        <v>27</v>
      </c>
      <c r="B24" s="1" t="s">
        <v>20</v>
      </c>
      <c r="C24" s="49">
        <v>10</v>
      </c>
      <c r="D24" s="52">
        <f>C24/$C$26</f>
        <v>0.125</v>
      </c>
      <c r="E24" s="33">
        <v>8</v>
      </c>
      <c r="F24" s="49">
        <f t="shared" si="0"/>
        <v>60</v>
      </c>
      <c r="G24" s="52">
        <f>F24/$F$26</f>
        <v>0.22222222222222221</v>
      </c>
      <c r="H24" s="33">
        <v>3</v>
      </c>
      <c r="I24" s="34">
        <f t="shared" si="1"/>
        <v>19.5</v>
      </c>
      <c r="J24" s="52">
        <f>I24/$I$26</f>
        <v>6.5217391304347824E-2</v>
      </c>
      <c r="K24" s="49">
        <f>F24+I24+C24</f>
        <v>89.5</v>
      </c>
      <c r="L24" s="49">
        <f t="shared" si="2"/>
        <v>150</v>
      </c>
      <c r="M24" s="49">
        <f t="shared" si="3"/>
        <v>60.5</v>
      </c>
    </row>
    <row r="25" spans="1:14">
      <c r="A25" s="1" t="s">
        <v>28</v>
      </c>
      <c r="B25" s="1" t="s">
        <v>21</v>
      </c>
      <c r="C25" s="49">
        <v>10</v>
      </c>
      <c r="D25" s="52">
        <f>C25/$C$26</f>
        <v>0.125</v>
      </c>
      <c r="E25" s="33">
        <v>1</v>
      </c>
      <c r="F25" s="49">
        <f t="shared" si="0"/>
        <v>7.5</v>
      </c>
      <c r="G25" s="52">
        <f>F25/$F$26</f>
        <v>2.7777777777777776E-2</v>
      </c>
      <c r="H25" s="33">
        <v>2</v>
      </c>
      <c r="I25" s="34">
        <f t="shared" si="1"/>
        <v>13</v>
      </c>
      <c r="J25" s="52">
        <f>I25/$I$26</f>
        <v>4.3478260869565216E-2</v>
      </c>
      <c r="K25" s="49">
        <f>F25+I25+C25</f>
        <v>30.5</v>
      </c>
      <c r="L25" s="49">
        <f t="shared" si="2"/>
        <v>150</v>
      </c>
      <c r="M25" s="49">
        <f t="shared" si="3"/>
        <v>119.5</v>
      </c>
    </row>
    <row r="26" spans="1:14">
      <c r="A26" s="47" t="s">
        <v>42</v>
      </c>
      <c r="B26" s="29"/>
      <c r="C26" s="45">
        <f>SUBTOTAL(9,C18:C25)</f>
        <v>80</v>
      </c>
      <c r="D26" s="46">
        <f>SUBTOTAL(9,D18:D25)</f>
        <v>1</v>
      </c>
      <c r="E26" s="44">
        <f>SUBTOTAL(9,E18:E25)</f>
        <v>36</v>
      </c>
      <c r="F26" s="45">
        <f>SUBTOTAL(9,F18:F25)</f>
        <v>270</v>
      </c>
      <c r="G26" s="46">
        <f>SUBTOTAL(9,G18:G25)</f>
        <v>1</v>
      </c>
      <c r="H26" s="44">
        <f>SUBTOTAL(9,H18:H25)</f>
        <v>46</v>
      </c>
      <c r="I26" s="45">
        <f>SUBTOTAL(9,I18:I25)</f>
        <v>299</v>
      </c>
      <c r="J26" s="46">
        <f>SUBTOTAL(9,J18:J25)</f>
        <v>0.99999999999999989</v>
      </c>
      <c r="K26" s="45">
        <f>SUBTOTAL(9,K18:K25)</f>
        <v>649</v>
      </c>
      <c r="L26" s="45">
        <f>SUBTOTAL(9,L18:L25)</f>
        <v>1200</v>
      </c>
      <c r="M26" s="45">
        <f>SUBTOTAL(9,M18:M25)</f>
        <v>551</v>
      </c>
    </row>
  </sheetData>
  <mergeCells count="7">
    <mergeCell ref="K10:L10"/>
    <mergeCell ref="K8:L8"/>
    <mergeCell ref="I8:J8"/>
    <mergeCell ref="I10:J10"/>
    <mergeCell ref="A1:L1"/>
    <mergeCell ref="I5:J6"/>
    <mergeCell ref="K5:L6"/>
  </mergeCells>
  <pageMargins left="0.11811023622047245" right="0.11811023622047245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dd</cp:lastModifiedBy>
  <cp:lastPrinted>2016-01-28T10:37:30Z</cp:lastPrinted>
  <dcterms:created xsi:type="dcterms:W3CDTF">2016-01-27T15:12:54Z</dcterms:created>
  <dcterms:modified xsi:type="dcterms:W3CDTF">2016-01-28T12:27:18Z</dcterms:modified>
</cp:coreProperties>
</file>