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990" activeTab="1"/>
  </bookViews>
  <sheets>
    <sheet name="Données" sheetId="2" r:id="rId1"/>
    <sheet name="Tranches" sheetId="3" r:id="rId2"/>
  </sheets>
  <definedNames>
    <definedName name="SAPBEXdnldView" hidden="1">"00O2TFJSAK5NFVX7I8V65UXHW"</definedName>
    <definedName name="SAPBEXsysID" hidden="1">"SSM"</definedName>
    <definedName name="Tranches">Tranches!$A$3:$B$12</definedName>
  </definedNames>
  <calcPr calcId="145621"/>
  <pivotCaches>
    <pivotCache cacheId="27" r:id="rId3"/>
  </pivotCaches>
</workbook>
</file>

<file path=xl/calcChain.xml><?xml version="1.0" encoding="utf-8"?>
<calcChain xmlns="http://schemas.openxmlformats.org/spreadsheetml/2006/main">
  <c r="B36" i="2" l="1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2" i="2"/>
  <c r="C7" i="3" l="1"/>
  <c r="C11" i="3"/>
  <c r="D6" i="3"/>
  <c r="D10" i="3"/>
  <c r="C8" i="3"/>
  <c r="C12" i="3"/>
  <c r="D7" i="3"/>
  <c r="D11" i="3"/>
  <c r="C4" i="3"/>
  <c r="C5" i="3"/>
  <c r="C6" i="3"/>
  <c r="C10" i="3"/>
  <c r="D5" i="3"/>
  <c r="D9" i="3"/>
  <c r="D4" i="3"/>
  <c r="C9" i="3"/>
  <c r="D8" i="3"/>
  <c r="D12" i="3"/>
  <c r="D13" i="3" l="1"/>
  <c r="F11" i="3" s="1"/>
  <c r="C13" i="3"/>
  <c r="E10" i="3" s="1"/>
  <c r="F9" i="3" l="1"/>
  <c r="F5" i="3"/>
  <c r="F7" i="3"/>
  <c r="F8" i="3"/>
  <c r="F12" i="3"/>
  <c r="F4" i="3"/>
  <c r="E4" i="3"/>
  <c r="E11" i="3"/>
  <c r="E12" i="3"/>
  <c r="E9" i="3"/>
  <c r="F10" i="3"/>
  <c r="E7" i="3"/>
  <c r="E5" i="3"/>
  <c r="F6" i="3"/>
  <c r="E8" i="3"/>
  <c r="E6" i="3"/>
  <c r="F13" i="3" l="1"/>
  <c r="E13" i="3"/>
</calcChain>
</file>

<file path=xl/sharedStrings.xml><?xml version="1.0" encoding="utf-8"?>
<sst xmlns="http://schemas.openxmlformats.org/spreadsheetml/2006/main" count="130" uniqueCount="34">
  <si>
    <t>Mini</t>
  </si>
  <si>
    <t>Libellé</t>
  </si>
  <si>
    <t>Moins de 5000 €</t>
  </si>
  <si>
    <t>De 500 à 4 999 €</t>
  </si>
  <si>
    <t>De 5000 à 9 999 €</t>
  </si>
  <si>
    <t>10 000 € et plus</t>
  </si>
  <si>
    <t>Tranches de montants</t>
  </si>
  <si>
    <t>Nombre</t>
  </si>
  <si>
    <t>Somme</t>
  </si>
  <si>
    <t>% nombre</t>
  </si>
  <si>
    <t>% somme</t>
  </si>
  <si>
    <t>Totaux</t>
  </si>
  <si>
    <t>Tranche</t>
  </si>
  <si>
    <t>Total général</t>
  </si>
  <si>
    <t>MONTANT</t>
  </si>
  <si>
    <t>NOM</t>
  </si>
  <si>
    <t>Entité facturante</t>
  </si>
  <si>
    <t>Alain</t>
  </si>
  <si>
    <t>CCB</t>
  </si>
  <si>
    <t>Benoit</t>
  </si>
  <si>
    <t>Icar</t>
  </si>
  <si>
    <t>Inconnu</t>
  </si>
  <si>
    <t>simon</t>
  </si>
  <si>
    <t xml:space="preserve">Danielle </t>
  </si>
  <si>
    <t>julien</t>
  </si>
  <si>
    <t>Francois</t>
  </si>
  <si>
    <t>Canada</t>
  </si>
  <si>
    <t>Joss</t>
  </si>
  <si>
    <t>créa</t>
  </si>
  <si>
    <t xml:space="preserve">Xavier </t>
  </si>
  <si>
    <t>Somme de MONTANT</t>
  </si>
  <si>
    <t>Pourcentages du total général</t>
  </si>
  <si>
    <t>Montants par nom</t>
  </si>
  <si>
    <t>Montants par entité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</si>
</sst>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EUR&quot;"/>
    <numFmt numFmtId="165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theme="0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0" fillId="33" borderId="0" xfId="0" applyFill="1"/>
    <xf numFmtId="0" fontId="18" fillId="0" borderId="0" xfId="0" applyFont="1"/>
    <xf numFmtId="0" fontId="17" fillId="34" borderId="0" xfId="0" applyFont="1" applyFill="1"/>
    <xf numFmtId="0" fontId="13" fillId="34" borderId="0" xfId="0" applyFont="1" applyFill="1"/>
    <xf numFmtId="0" fontId="13" fillId="0" borderId="0" xfId="0" applyFont="1"/>
    <xf numFmtId="0" fontId="0" fillId="0" borderId="0" xfId="0" applyAlignment="1">
      <alignment horizontal="center"/>
    </xf>
    <xf numFmtId="0" fontId="13" fillId="34" borderId="0" xfId="0" applyFont="1" applyFill="1" applyAlignment="1">
      <alignment horizontal="center"/>
    </xf>
    <xf numFmtId="44" fontId="0" fillId="0" borderId="0" xfId="42" applyFont="1" applyAlignment="1">
      <alignment horizontal="center"/>
    </xf>
    <xf numFmtId="44" fontId="13" fillId="34" borderId="0" xfId="42" applyFont="1" applyFill="1" applyAlignment="1">
      <alignment horizontal="center"/>
    </xf>
    <xf numFmtId="10" fontId="0" fillId="0" borderId="0" xfId="43" applyNumberFormat="1" applyFont="1" applyAlignment="1">
      <alignment horizontal="center"/>
    </xf>
    <xf numFmtId="0" fontId="17" fillId="34" borderId="0" xfId="0" applyFont="1" applyFill="1" applyAlignment="1">
      <alignment horizontal="center"/>
    </xf>
    <xf numFmtId="44" fontId="17" fillId="34" borderId="0" xfId="42" applyFont="1" applyFill="1" applyAlignment="1">
      <alignment horizontal="center"/>
    </xf>
    <xf numFmtId="10" fontId="17" fillId="34" borderId="0" xfId="43" applyNumberFormat="1" applyFont="1" applyFill="1" applyAlignment="1">
      <alignment horizontal="center"/>
    </xf>
    <xf numFmtId="164" fontId="0" fillId="0" borderId="0" xfId="0" applyNumberFormat="1"/>
    <xf numFmtId="0" fontId="0" fillId="0" borderId="0" xfId="0" pivotButton="1"/>
    <xf numFmtId="10" fontId="0" fillId="0" borderId="0" xfId="0" applyNumberFormat="1"/>
    <xf numFmtId="0" fontId="17" fillId="36" borderId="0" xfId="0" applyFont="1" applyFill="1"/>
    <xf numFmtId="0" fontId="17" fillId="37" borderId="0" xfId="0" applyFont="1" applyFill="1"/>
    <xf numFmtId="4" fontId="17" fillId="36" borderId="0" xfId="0" applyNumberFormat="1" applyFont="1" applyFill="1" applyAlignment="1">
      <alignment horizontal="right"/>
    </xf>
    <xf numFmtId="0" fontId="17" fillId="36" borderId="0" xfId="0" applyFont="1" applyFill="1" applyAlignment="1">
      <alignment horizontal="center"/>
    </xf>
    <xf numFmtId="4" fontId="17" fillId="37" borderId="0" xfId="0" applyNumberFormat="1" applyFont="1" applyFill="1" applyAlignment="1">
      <alignment horizontal="right"/>
    </xf>
    <xf numFmtId="0" fontId="17" fillId="37" borderId="0" xfId="0" applyFont="1" applyFill="1" applyAlignment="1">
      <alignment horizontal="center"/>
    </xf>
    <xf numFmtId="0" fontId="17" fillId="36" borderId="0" xfId="0" applyFont="1" applyFill="1" applyAlignment="1">
      <alignment horizontal="right"/>
    </xf>
    <xf numFmtId="0" fontId="17" fillId="37" borderId="0" xfId="0" applyFont="1" applyFill="1" applyAlignment="1">
      <alignment horizontal="right"/>
    </xf>
    <xf numFmtId="0" fontId="13" fillId="35" borderId="0" xfId="0" applyFont="1" applyFill="1" applyBorder="1"/>
    <xf numFmtId="0" fontId="13" fillId="35" borderId="0" xfId="0" applyFont="1" applyFill="1" applyBorder="1" applyAlignment="1">
      <alignment horizontal="center"/>
    </xf>
    <xf numFmtId="4" fontId="17" fillId="36" borderId="10" xfId="0" applyNumberFormat="1" applyFont="1" applyFill="1" applyBorder="1" applyAlignment="1">
      <alignment horizontal="right"/>
    </xf>
    <xf numFmtId="0" fontId="17" fillId="36" borderId="10" xfId="0" applyFont="1" applyFill="1" applyBorder="1" applyAlignment="1">
      <alignment horizontal="center"/>
    </xf>
    <xf numFmtId="0" fontId="17" fillId="36" borderId="10" xfId="0" applyFont="1" applyFill="1" applyBorder="1"/>
    <xf numFmtId="44" fontId="0" fillId="0" borderId="0" xfId="42" applyFont="1"/>
    <xf numFmtId="44" fontId="13" fillId="0" borderId="0" xfId="42" applyFont="1"/>
    <xf numFmtId="165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453.685572685186" createdVersion="4" refreshedVersion="4" minRefreshableVersion="3" recordCount="33">
  <cacheSource type="worksheet">
    <worksheetSource ref="B1:E34" sheet="Données"/>
  </cacheSource>
  <cacheFields count="4">
    <cacheField name="MONTANT" numFmtId="0">
      <sharedItems containsSemiMixedTypes="0" containsString="0" containsNumber="1" minValue="233" maxValue="37280.550000000003"/>
    </cacheField>
    <cacheField name="NOM" numFmtId="0">
      <sharedItems count="8">
        <s v="Alain"/>
        <s v="Benoit"/>
        <s v="simon"/>
        <s v="Danielle "/>
        <s v="julien"/>
        <s v="Francois"/>
        <s v="Joss"/>
        <s v="Xavier "/>
      </sharedItems>
    </cacheField>
    <cacheField name="Entité facturante" numFmtId="0">
      <sharedItems count="5">
        <s v="CCB"/>
        <s v="Icar"/>
        <s v="Inconnu"/>
        <s v="Canada"/>
        <s v="créa"/>
      </sharedItems>
    </cacheField>
    <cacheField name="Tranche" numFmtId="0">
      <sharedItems count="4">
        <s v="De 500 à 4 999 €"/>
        <s v="De 5000 à 9 999 €"/>
        <s v="Moins de 5000 €"/>
        <s v="10 000 € et plu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n v="4820"/>
    <x v="0"/>
    <x v="0"/>
    <x v="0"/>
  </r>
  <r>
    <n v="2398.5"/>
    <x v="0"/>
    <x v="0"/>
    <x v="0"/>
  </r>
  <r>
    <n v="4150"/>
    <x v="0"/>
    <x v="0"/>
    <x v="0"/>
  </r>
  <r>
    <n v="6389"/>
    <x v="0"/>
    <x v="0"/>
    <x v="1"/>
  </r>
  <r>
    <n v="850"/>
    <x v="0"/>
    <x v="0"/>
    <x v="2"/>
  </r>
  <r>
    <n v="5400"/>
    <x v="0"/>
    <x v="0"/>
    <x v="1"/>
  </r>
  <r>
    <n v="9775"/>
    <x v="0"/>
    <x v="0"/>
    <x v="1"/>
  </r>
  <r>
    <n v="440"/>
    <x v="0"/>
    <x v="0"/>
    <x v="2"/>
  </r>
  <r>
    <n v="233"/>
    <x v="0"/>
    <x v="0"/>
    <x v="2"/>
  </r>
  <r>
    <n v="885"/>
    <x v="0"/>
    <x v="0"/>
    <x v="2"/>
  </r>
  <r>
    <n v="27717"/>
    <x v="0"/>
    <x v="0"/>
    <x v="3"/>
  </r>
  <r>
    <n v="4399.5"/>
    <x v="0"/>
    <x v="0"/>
    <x v="0"/>
  </r>
  <r>
    <n v="6785"/>
    <x v="0"/>
    <x v="0"/>
    <x v="1"/>
  </r>
  <r>
    <n v="1070"/>
    <x v="0"/>
    <x v="0"/>
    <x v="0"/>
  </r>
  <r>
    <n v="20000"/>
    <x v="0"/>
    <x v="0"/>
    <x v="3"/>
  </r>
  <r>
    <n v="8750"/>
    <x v="0"/>
    <x v="0"/>
    <x v="1"/>
  </r>
  <r>
    <n v="7985.25"/>
    <x v="0"/>
    <x v="0"/>
    <x v="1"/>
  </r>
  <r>
    <n v="9307.5"/>
    <x v="0"/>
    <x v="0"/>
    <x v="1"/>
  </r>
  <r>
    <n v="2156"/>
    <x v="1"/>
    <x v="1"/>
    <x v="0"/>
  </r>
  <r>
    <n v="9666"/>
    <x v="1"/>
    <x v="1"/>
    <x v="1"/>
  </r>
  <r>
    <n v="4717.5"/>
    <x v="1"/>
    <x v="1"/>
    <x v="0"/>
  </r>
  <r>
    <n v="5500"/>
    <x v="1"/>
    <x v="2"/>
    <x v="1"/>
  </r>
  <r>
    <n v="6300"/>
    <x v="1"/>
    <x v="2"/>
    <x v="1"/>
  </r>
  <r>
    <n v="3900"/>
    <x v="1"/>
    <x v="2"/>
    <x v="0"/>
  </r>
  <r>
    <n v="12240"/>
    <x v="1"/>
    <x v="2"/>
    <x v="3"/>
  </r>
  <r>
    <n v="37280.550000000003"/>
    <x v="2"/>
    <x v="2"/>
    <x v="3"/>
  </r>
  <r>
    <n v="5000"/>
    <x v="3"/>
    <x v="2"/>
    <x v="1"/>
  </r>
  <r>
    <n v="5200"/>
    <x v="4"/>
    <x v="2"/>
    <x v="1"/>
  </r>
  <r>
    <n v="9609.2199999999993"/>
    <x v="5"/>
    <x v="3"/>
    <x v="1"/>
  </r>
  <r>
    <n v="6406.15"/>
    <x v="5"/>
    <x v="3"/>
    <x v="1"/>
  </r>
  <r>
    <n v="384.37"/>
    <x v="5"/>
    <x v="3"/>
    <x v="2"/>
  </r>
  <r>
    <n v="16570"/>
    <x v="6"/>
    <x v="4"/>
    <x v="3"/>
  </r>
  <r>
    <n v="1600"/>
    <x v="7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30:O36" firstHeaderRow="1" firstDataRow="2" firstDataCol="1"/>
  <pivotFields count="4">
    <pivotField dataField="1" compact="0" outline="0" showAll="0"/>
    <pivotField compact="0" outline="0" showAll="0"/>
    <pivotField axis="axisCol" compact="0" outline="0" showAll="0">
      <items count="6">
        <item x="3"/>
        <item x="0"/>
        <item x="4"/>
        <item x="1"/>
        <item x="2"/>
        <item t="default"/>
      </items>
    </pivotField>
    <pivotField axis="axisRow" compact="0" outline="0" showAll="0">
      <items count="5">
        <item x="3"/>
        <item x="0"/>
        <item x="1"/>
        <item x="2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ONTANT" fld="0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16:R22" firstHeaderRow="1" firstDataRow="2" firstDataCol="1"/>
  <pivotFields count="4">
    <pivotField dataField="1" compact="0" outline="0" showAll="0"/>
    <pivotField axis="axisCol" compact="0" outline="0" showAll="0">
      <items count="9">
        <item x="0"/>
        <item x="1"/>
        <item x="3"/>
        <item x="5"/>
        <item x="6"/>
        <item x="4"/>
        <item x="2"/>
        <item x="7"/>
        <item t="default"/>
      </items>
    </pivotField>
    <pivotField compact="0" outline="0" showAll="0"/>
    <pivotField axis="axisRow" compact="0" outline="0" showAll="0">
      <items count="5">
        <item x="3"/>
        <item x="0"/>
        <item x="1"/>
        <item x="2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MONTANT" fld="0" baseField="3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4:O10" firstHeaderRow="1" firstDataRow="2" firstDataCol="1"/>
  <pivotFields count="4">
    <pivotField dataField="1" compact="0" outline="0" showAll="0"/>
    <pivotField compact="0" outline="0" showAll="0"/>
    <pivotField axis="axisCol" compact="0" outline="0" showAll="0">
      <items count="6">
        <item x="3"/>
        <item x="0"/>
        <item x="4"/>
        <item x="1"/>
        <item x="2"/>
        <item t="default"/>
      </items>
    </pivotField>
    <pivotField axis="axisRow" compact="0" outline="0" showAll="0">
      <items count="5">
        <item x="3"/>
        <item x="0"/>
        <item x="1"/>
        <item x="2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ONTANT" fld="0" baseField="3" baseItem="3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36"/>
  <sheetViews>
    <sheetView workbookViewId="0">
      <selection activeCell="C15" sqref="C15"/>
    </sheetView>
  </sheetViews>
  <sheetFormatPr baseColWidth="10" defaultRowHeight="15" x14ac:dyDescent="0.25"/>
  <cols>
    <col min="2" max="2" width="15.140625" customWidth="1"/>
    <col min="5" max="5" width="26.28515625" customWidth="1"/>
  </cols>
  <sheetData>
    <row r="1" spans="2:5" ht="15.75" thickBot="1" x14ac:dyDescent="0.3">
      <c r="B1" s="25" t="s">
        <v>14</v>
      </c>
      <c r="C1" s="26" t="s">
        <v>15</v>
      </c>
      <c r="D1" s="25" t="s">
        <v>16</v>
      </c>
      <c r="E1" t="s">
        <v>12</v>
      </c>
    </row>
    <row r="2" spans="2:5" x14ac:dyDescent="0.25">
      <c r="B2" s="27">
        <v>4820</v>
      </c>
      <c r="C2" s="28" t="s">
        <v>17</v>
      </c>
      <c r="D2" s="29" t="s">
        <v>18</v>
      </c>
      <c r="E2" t="str">
        <f>VLOOKUP(B2,Tranches,2,TRUE)</f>
        <v>De 500 à 4 999 €</v>
      </c>
    </row>
    <row r="3" spans="2:5" x14ac:dyDescent="0.25">
      <c r="B3" s="21">
        <v>2398.5</v>
      </c>
      <c r="C3" s="22" t="s">
        <v>17</v>
      </c>
      <c r="D3" s="18" t="s">
        <v>18</v>
      </c>
      <c r="E3" t="str">
        <f>VLOOKUP(B3,Tranches,2,TRUE)</f>
        <v>De 500 à 4 999 €</v>
      </c>
    </row>
    <row r="4" spans="2:5" x14ac:dyDescent="0.25">
      <c r="B4" s="19">
        <v>4150</v>
      </c>
      <c r="C4" s="20" t="s">
        <v>17</v>
      </c>
      <c r="D4" s="17" t="s">
        <v>18</v>
      </c>
      <c r="E4" t="str">
        <f>VLOOKUP(B4,Tranches,2,TRUE)</f>
        <v>De 500 à 4 999 €</v>
      </c>
    </row>
    <row r="5" spans="2:5" x14ac:dyDescent="0.25">
      <c r="B5" s="21">
        <v>6389</v>
      </c>
      <c r="C5" s="22" t="s">
        <v>17</v>
      </c>
      <c r="D5" s="18" t="s">
        <v>18</v>
      </c>
      <c r="E5" t="str">
        <f>VLOOKUP(B5,Tranches,2,TRUE)</f>
        <v>De 5000 à 9 999 €</v>
      </c>
    </row>
    <row r="6" spans="2:5" x14ac:dyDescent="0.25">
      <c r="B6" s="23">
        <v>850</v>
      </c>
      <c r="C6" s="20" t="s">
        <v>17</v>
      </c>
      <c r="D6" s="17" t="s">
        <v>18</v>
      </c>
      <c r="E6" t="str">
        <f>VLOOKUP(B6,Tranches,2,TRUE)</f>
        <v>Moins de 5000 €</v>
      </c>
    </row>
    <row r="7" spans="2:5" x14ac:dyDescent="0.25">
      <c r="B7" s="21">
        <v>5400</v>
      </c>
      <c r="C7" s="22" t="s">
        <v>17</v>
      </c>
      <c r="D7" s="18" t="s">
        <v>18</v>
      </c>
      <c r="E7" t="str">
        <f>VLOOKUP(B7,Tranches,2,TRUE)</f>
        <v>De 5000 à 9 999 €</v>
      </c>
    </row>
    <row r="8" spans="2:5" x14ac:dyDescent="0.25">
      <c r="B8" s="19">
        <v>9775</v>
      </c>
      <c r="C8" s="20" t="s">
        <v>17</v>
      </c>
      <c r="D8" s="17" t="s">
        <v>18</v>
      </c>
      <c r="E8" t="str">
        <f>VLOOKUP(B8,Tranches,2,TRUE)</f>
        <v>De 5000 à 9 999 €</v>
      </c>
    </row>
    <row r="9" spans="2:5" x14ac:dyDescent="0.25">
      <c r="B9" s="24">
        <v>440</v>
      </c>
      <c r="C9" s="22" t="s">
        <v>17</v>
      </c>
      <c r="D9" s="18" t="s">
        <v>18</v>
      </c>
      <c r="E9" t="str">
        <f>VLOOKUP(B9,Tranches,2,TRUE)</f>
        <v>Moins de 5000 €</v>
      </c>
    </row>
    <row r="10" spans="2:5" x14ac:dyDescent="0.25">
      <c r="B10" s="23">
        <v>233</v>
      </c>
      <c r="C10" s="20" t="s">
        <v>17</v>
      </c>
      <c r="D10" s="17" t="s">
        <v>18</v>
      </c>
      <c r="E10" t="str">
        <f>VLOOKUP(B10,Tranches,2,TRUE)</f>
        <v>Moins de 5000 €</v>
      </c>
    </row>
    <row r="11" spans="2:5" x14ac:dyDescent="0.25">
      <c r="B11" s="24">
        <v>885</v>
      </c>
      <c r="C11" s="22" t="s">
        <v>17</v>
      </c>
      <c r="D11" s="18" t="s">
        <v>18</v>
      </c>
      <c r="E11" t="str">
        <f>VLOOKUP(B11,Tranches,2,TRUE)</f>
        <v>Moins de 5000 €</v>
      </c>
    </row>
    <row r="12" spans="2:5" x14ac:dyDescent="0.25">
      <c r="B12" s="19">
        <v>27717</v>
      </c>
      <c r="C12" s="20" t="s">
        <v>17</v>
      </c>
      <c r="D12" s="17" t="s">
        <v>18</v>
      </c>
      <c r="E12" t="str">
        <f>VLOOKUP(B12,Tranches,2,TRUE)</f>
        <v>10 000 € et plus</v>
      </c>
    </row>
    <row r="13" spans="2:5" x14ac:dyDescent="0.25">
      <c r="B13" s="21">
        <v>4399.5</v>
      </c>
      <c r="C13" s="22" t="s">
        <v>17</v>
      </c>
      <c r="D13" s="18" t="s">
        <v>18</v>
      </c>
      <c r="E13" t="str">
        <f>VLOOKUP(B13,Tranches,2,TRUE)</f>
        <v>De 500 à 4 999 €</v>
      </c>
    </row>
    <row r="14" spans="2:5" x14ac:dyDescent="0.25">
      <c r="B14" s="19">
        <v>6785</v>
      </c>
      <c r="C14" s="20" t="s">
        <v>17</v>
      </c>
      <c r="D14" s="17" t="s">
        <v>18</v>
      </c>
      <c r="E14" t="str">
        <f>VLOOKUP(B14,Tranches,2,TRUE)</f>
        <v>De 5000 à 9 999 €</v>
      </c>
    </row>
    <row r="15" spans="2:5" x14ac:dyDescent="0.25">
      <c r="B15" s="21">
        <v>1070</v>
      </c>
      <c r="C15" s="22" t="s">
        <v>17</v>
      </c>
      <c r="D15" s="18" t="s">
        <v>18</v>
      </c>
      <c r="E15" t="str">
        <f>VLOOKUP(B15,Tranches,2,TRUE)</f>
        <v>De 500 à 4 999 €</v>
      </c>
    </row>
    <row r="16" spans="2:5" x14ac:dyDescent="0.25">
      <c r="B16" s="19">
        <v>20000</v>
      </c>
      <c r="C16" s="20" t="s">
        <v>17</v>
      </c>
      <c r="D16" s="17" t="s">
        <v>18</v>
      </c>
      <c r="E16" t="str">
        <f>VLOOKUP(B16,Tranches,2,TRUE)</f>
        <v>10 000 € et plus</v>
      </c>
    </row>
    <row r="17" spans="2:5" x14ac:dyDescent="0.25">
      <c r="B17" s="21">
        <v>8750</v>
      </c>
      <c r="C17" s="22" t="s">
        <v>17</v>
      </c>
      <c r="D17" s="18" t="s">
        <v>18</v>
      </c>
      <c r="E17" t="str">
        <f>VLOOKUP(B17,Tranches,2,TRUE)</f>
        <v>De 5000 à 9 999 €</v>
      </c>
    </row>
    <row r="18" spans="2:5" x14ac:dyDescent="0.25">
      <c r="B18" s="19">
        <v>7985.25</v>
      </c>
      <c r="C18" s="20" t="s">
        <v>17</v>
      </c>
      <c r="D18" s="17" t="s">
        <v>18</v>
      </c>
      <c r="E18" t="str">
        <f>VLOOKUP(B18,Tranches,2,TRUE)</f>
        <v>De 5000 à 9 999 €</v>
      </c>
    </row>
    <row r="19" spans="2:5" x14ac:dyDescent="0.25">
      <c r="B19" s="21">
        <v>9307.5</v>
      </c>
      <c r="C19" s="22" t="s">
        <v>17</v>
      </c>
      <c r="D19" s="18" t="s">
        <v>18</v>
      </c>
      <c r="E19" t="str">
        <f>VLOOKUP(B19,Tranches,2,TRUE)</f>
        <v>De 5000 à 9 999 €</v>
      </c>
    </row>
    <row r="20" spans="2:5" x14ac:dyDescent="0.25">
      <c r="B20" s="19">
        <v>2156</v>
      </c>
      <c r="C20" s="20" t="s">
        <v>19</v>
      </c>
      <c r="D20" s="17" t="s">
        <v>20</v>
      </c>
      <c r="E20" t="str">
        <f>VLOOKUP(B20,Tranches,2,TRUE)</f>
        <v>De 500 à 4 999 €</v>
      </c>
    </row>
    <row r="21" spans="2:5" x14ac:dyDescent="0.25">
      <c r="B21" s="21">
        <v>9666</v>
      </c>
      <c r="C21" s="22" t="s">
        <v>19</v>
      </c>
      <c r="D21" s="18" t="s">
        <v>20</v>
      </c>
      <c r="E21" t="str">
        <f>VLOOKUP(B21,Tranches,2,TRUE)</f>
        <v>De 5000 à 9 999 €</v>
      </c>
    </row>
    <row r="22" spans="2:5" x14ac:dyDescent="0.25">
      <c r="B22" s="19">
        <v>4717.5</v>
      </c>
      <c r="C22" s="20" t="s">
        <v>19</v>
      </c>
      <c r="D22" s="17" t="s">
        <v>20</v>
      </c>
      <c r="E22" t="str">
        <f>VLOOKUP(B22,Tranches,2,TRUE)</f>
        <v>De 500 à 4 999 €</v>
      </c>
    </row>
    <row r="23" spans="2:5" x14ac:dyDescent="0.25">
      <c r="B23" s="21">
        <v>5500</v>
      </c>
      <c r="C23" s="22" t="s">
        <v>19</v>
      </c>
      <c r="D23" s="18" t="s">
        <v>21</v>
      </c>
      <c r="E23" t="str">
        <f>VLOOKUP(B23,Tranches,2,TRUE)</f>
        <v>De 5000 à 9 999 €</v>
      </c>
    </row>
    <row r="24" spans="2:5" x14ac:dyDescent="0.25">
      <c r="B24" s="19">
        <v>6300</v>
      </c>
      <c r="C24" s="20" t="s">
        <v>19</v>
      </c>
      <c r="D24" s="17" t="s">
        <v>21</v>
      </c>
      <c r="E24" t="str">
        <f>VLOOKUP(B24,Tranches,2,TRUE)</f>
        <v>De 5000 à 9 999 €</v>
      </c>
    </row>
    <row r="25" spans="2:5" x14ac:dyDescent="0.25">
      <c r="B25" s="21">
        <v>3900</v>
      </c>
      <c r="C25" s="22" t="s">
        <v>19</v>
      </c>
      <c r="D25" s="18" t="s">
        <v>21</v>
      </c>
      <c r="E25" t="str">
        <f>VLOOKUP(B25,Tranches,2,TRUE)</f>
        <v>De 500 à 4 999 €</v>
      </c>
    </row>
    <row r="26" spans="2:5" x14ac:dyDescent="0.25">
      <c r="B26" s="19">
        <v>12240</v>
      </c>
      <c r="C26" s="20" t="s">
        <v>19</v>
      </c>
      <c r="D26" s="17" t="s">
        <v>21</v>
      </c>
      <c r="E26" t="str">
        <f>VLOOKUP(B26,Tranches,2,TRUE)</f>
        <v>10 000 € et plus</v>
      </c>
    </row>
    <row r="27" spans="2:5" x14ac:dyDescent="0.25">
      <c r="B27" s="21">
        <v>37280.550000000003</v>
      </c>
      <c r="C27" s="22" t="s">
        <v>22</v>
      </c>
      <c r="D27" s="18" t="s">
        <v>21</v>
      </c>
      <c r="E27" t="str">
        <f>VLOOKUP(B27,Tranches,2,TRUE)</f>
        <v>10 000 € et plus</v>
      </c>
    </row>
    <row r="28" spans="2:5" x14ac:dyDescent="0.25">
      <c r="B28" s="19">
        <v>5000</v>
      </c>
      <c r="C28" s="20" t="s">
        <v>23</v>
      </c>
      <c r="D28" s="17" t="s">
        <v>21</v>
      </c>
      <c r="E28" t="str">
        <f>VLOOKUP(B28,Tranches,2,TRUE)</f>
        <v>De 5000 à 9 999 €</v>
      </c>
    </row>
    <row r="29" spans="2:5" x14ac:dyDescent="0.25">
      <c r="B29" s="21">
        <v>5200</v>
      </c>
      <c r="C29" s="22" t="s">
        <v>24</v>
      </c>
      <c r="D29" s="18" t="s">
        <v>21</v>
      </c>
      <c r="E29" t="str">
        <f>VLOOKUP(B29,Tranches,2,TRUE)</f>
        <v>De 5000 à 9 999 €</v>
      </c>
    </row>
    <row r="30" spans="2:5" x14ac:dyDescent="0.25">
      <c r="B30" s="19">
        <v>9609.2199999999993</v>
      </c>
      <c r="C30" s="20" t="s">
        <v>25</v>
      </c>
      <c r="D30" s="17" t="s">
        <v>26</v>
      </c>
      <c r="E30" t="str">
        <f>VLOOKUP(B30,Tranches,2,TRUE)</f>
        <v>De 5000 à 9 999 €</v>
      </c>
    </row>
    <row r="31" spans="2:5" x14ac:dyDescent="0.25">
      <c r="B31" s="21">
        <v>6406.15</v>
      </c>
      <c r="C31" s="22" t="s">
        <v>25</v>
      </c>
      <c r="D31" s="18" t="s">
        <v>26</v>
      </c>
      <c r="E31" t="str">
        <f>VLOOKUP(B31,Tranches,2,TRUE)</f>
        <v>De 5000 à 9 999 €</v>
      </c>
    </row>
    <row r="32" spans="2:5" x14ac:dyDescent="0.25">
      <c r="B32" s="23">
        <v>384.37</v>
      </c>
      <c r="C32" s="20" t="s">
        <v>25</v>
      </c>
      <c r="D32" s="17" t="s">
        <v>26</v>
      </c>
      <c r="E32" t="str">
        <f>VLOOKUP(B32,Tranches,2,TRUE)</f>
        <v>Moins de 5000 €</v>
      </c>
    </row>
    <row r="33" spans="2:5" x14ac:dyDescent="0.25">
      <c r="B33" s="21">
        <v>16570</v>
      </c>
      <c r="C33" s="22" t="s">
        <v>27</v>
      </c>
      <c r="D33" s="18" t="s">
        <v>28</v>
      </c>
      <c r="E33" t="str">
        <f>VLOOKUP(B33,Tranches,2,TRUE)</f>
        <v>10 000 € et plus</v>
      </c>
    </row>
    <row r="34" spans="2:5" x14ac:dyDescent="0.25">
      <c r="B34" s="19">
        <v>1600</v>
      </c>
      <c r="C34" s="20" t="s">
        <v>29</v>
      </c>
      <c r="D34" s="17" t="s">
        <v>28</v>
      </c>
      <c r="E34" t="str">
        <f>VLOOKUP(B34,Tranches,2,TRUE)</f>
        <v>De 500 à 4 999 €</v>
      </c>
    </row>
    <row r="36" spans="2:5" x14ac:dyDescent="0.25">
      <c r="B36" s="14">
        <f>SUM(B2:B35)</f>
        <v>247884.53999999998</v>
      </c>
    </row>
  </sheetData>
  <conditionalFormatting sqref="B2:B34">
    <cfRule type="cellIs" dxfId="4" priority="13" operator="greaterThan">
      <formula>"20000 EUR"</formula>
    </cfRule>
    <cfRule type="cellIs" dxfId="3" priority="14" operator="greaterThan">
      <formula>$E$8</formula>
    </cfRule>
    <cfRule type="top10" priority="15" percent="1" bottom="1" rank="10"/>
    <cfRule type="cellIs" dxfId="2" priority="16" operator="greaterThan">
      <formula>$E$16</formula>
    </cfRule>
    <cfRule type="cellIs" dxfId="1" priority="17" operator="between">
      <formula>"10,00 EUR"</formula>
      <formula>"5000,00 EUR"</formula>
    </cfRule>
    <cfRule type="cellIs" dxfId="0" priority="18" operator="between">
      <formula>"1 EUR"</formula>
      <formula>"5001 EUR"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topLeftCell="G16" workbookViewId="0">
      <selection activeCell="I2" sqref="I2"/>
    </sheetView>
  </sheetViews>
  <sheetFormatPr baseColWidth="10" defaultRowHeight="15" x14ac:dyDescent="0.25"/>
  <cols>
    <col min="1" max="1" width="4.7109375" customWidth="1"/>
    <col min="2" max="2" width="14.42578125" customWidth="1"/>
    <col min="3" max="3" width="4.7109375" style="6" customWidth="1"/>
    <col min="4" max="4" width="15" style="8" customWidth="1"/>
    <col min="5" max="5" width="9.5703125" style="6" customWidth="1"/>
    <col min="6" max="6" width="11.85546875" style="6" customWidth="1"/>
    <col min="7" max="8" width="5" customWidth="1"/>
    <col min="9" max="9" width="21" bestFit="1" customWidth="1"/>
    <col min="10" max="18" width="13.28515625" style="30" customWidth="1"/>
    <col min="19" max="19" width="6.42578125" customWidth="1"/>
    <col min="20" max="20" width="9.42578125" customWidth="1"/>
    <col min="21" max="21" width="8.140625" customWidth="1"/>
    <col min="22" max="22" width="11" customWidth="1"/>
    <col min="23" max="23" width="9" customWidth="1"/>
    <col min="24" max="24" width="11.28515625" customWidth="1"/>
    <col min="25" max="25" width="8.85546875" customWidth="1"/>
    <col min="26" max="26" width="11.85546875" bestFit="1" customWidth="1"/>
    <col min="27" max="27" width="12.5703125" bestFit="1" customWidth="1"/>
  </cols>
  <sheetData>
    <row r="1" spans="1:20" ht="21" x14ac:dyDescent="0.35">
      <c r="A1" s="2" t="s">
        <v>6</v>
      </c>
      <c r="I1" s="2" t="s">
        <v>33</v>
      </c>
    </row>
    <row r="3" spans="1:20" s="5" customFormat="1" x14ac:dyDescent="0.25">
      <c r="A3" s="4" t="s">
        <v>0</v>
      </c>
      <c r="B3" s="4" t="s">
        <v>1</v>
      </c>
      <c r="C3" s="7" t="s">
        <v>7</v>
      </c>
      <c r="D3" s="9" t="s">
        <v>8</v>
      </c>
      <c r="E3" s="7" t="s">
        <v>9</v>
      </c>
      <c r="F3" s="7" t="s">
        <v>10</v>
      </c>
      <c r="I3"/>
      <c r="J3" s="30"/>
      <c r="K3" s="30"/>
      <c r="L3" s="30"/>
      <c r="M3" s="30"/>
      <c r="N3" s="30"/>
      <c r="O3" s="30"/>
      <c r="P3" s="30"/>
      <c r="Q3" s="30"/>
      <c r="R3" s="30"/>
      <c r="S3"/>
      <c r="T3"/>
    </row>
    <row r="4" spans="1:20" x14ac:dyDescent="0.25">
      <c r="A4" s="1">
        <v>0</v>
      </c>
      <c r="B4" s="1" t="s">
        <v>2</v>
      </c>
      <c r="C4" s="6">
        <f>COUNTIF(Données!$E$2:$E$34,B:B)</f>
        <v>5</v>
      </c>
      <c r="D4" s="8">
        <f>SUMIF(Données!$E$2:$E$34,B:B,Données!$B$2:$B$34)</f>
        <v>2792.37</v>
      </c>
      <c r="E4" s="10">
        <f>C4/$C$13</f>
        <v>0.15151515151515152</v>
      </c>
      <c r="F4" s="10">
        <f>D4/$D$13</f>
        <v>1.126480094321332E-2</v>
      </c>
      <c r="I4" s="15" t="s">
        <v>30</v>
      </c>
      <c r="J4" s="15" t="s">
        <v>16</v>
      </c>
      <c r="K4"/>
      <c r="L4"/>
      <c r="M4"/>
      <c r="N4"/>
      <c r="O4"/>
      <c r="P4" s="31"/>
      <c r="Q4" s="31"/>
      <c r="R4" s="31"/>
      <c r="S4" s="5"/>
      <c r="T4" s="5"/>
    </row>
    <row r="5" spans="1:20" x14ac:dyDescent="0.25">
      <c r="A5" s="1">
        <v>1000</v>
      </c>
      <c r="B5" s="1" t="s">
        <v>3</v>
      </c>
      <c r="C5" s="6">
        <f>COUNTIF(Données!$E$2:$E$34,B:B)</f>
        <v>9</v>
      </c>
      <c r="D5" s="8">
        <f>SUMIF(Données!$E$2:$E$34,B:B,Données!$B$2:$B$34)</f>
        <v>29211.5</v>
      </c>
      <c r="E5" s="10">
        <f t="shared" ref="E5:E12" si="0">C5/$C$13</f>
        <v>0.27272727272727271</v>
      </c>
      <c r="F5" s="10">
        <f t="shared" ref="F5:F12" si="1">D5/$D$13</f>
        <v>0.11784317005005637</v>
      </c>
      <c r="I5" s="15" t="s">
        <v>12</v>
      </c>
      <c r="J5" t="s">
        <v>26</v>
      </c>
      <c r="K5" t="s">
        <v>18</v>
      </c>
      <c r="L5" t="s">
        <v>28</v>
      </c>
      <c r="M5" t="s">
        <v>20</v>
      </c>
      <c r="N5" t="s">
        <v>21</v>
      </c>
      <c r="O5" t="s">
        <v>13</v>
      </c>
    </row>
    <row r="6" spans="1:20" x14ac:dyDescent="0.25">
      <c r="A6" s="1">
        <v>5000</v>
      </c>
      <c r="B6" s="1" t="s">
        <v>4</v>
      </c>
      <c r="C6" s="6">
        <f>COUNTIF(Données!$E$2:$E$34,B:B)</f>
        <v>14</v>
      </c>
      <c r="D6" s="8">
        <f>SUMIF(Données!$E$2:$E$34,B:B,Données!$B$2:$B$34)</f>
        <v>102073.12</v>
      </c>
      <c r="E6" s="10">
        <f t="shared" si="0"/>
        <v>0.42424242424242425</v>
      </c>
      <c r="F6" s="10">
        <f t="shared" si="1"/>
        <v>0.41177686998955243</v>
      </c>
      <c r="I6" t="s">
        <v>5</v>
      </c>
      <c r="J6" s="32"/>
      <c r="K6" s="32">
        <v>47717</v>
      </c>
      <c r="L6" s="32">
        <v>16570</v>
      </c>
      <c r="M6" s="32"/>
      <c r="N6" s="32">
        <v>49520.55</v>
      </c>
      <c r="O6" s="32">
        <v>113807.55</v>
      </c>
    </row>
    <row r="7" spans="1:20" x14ac:dyDescent="0.25">
      <c r="A7" s="1">
        <v>10000</v>
      </c>
      <c r="B7" s="1" t="s">
        <v>5</v>
      </c>
      <c r="C7" s="6">
        <f>COUNTIF(Données!$E$2:$E$34,B:B)</f>
        <v>5</v>
      </c>
      <c r="D7" s="8">
        <f>SUMIF(Données!$E$2:$E$34,B:B,Données!$B$2:$B$34)</f>
        <v>113807.55</v>
      </c>
      <c r="E7" s="10">
        <f t="shared" si="0"/>
        <v>0.15151515151515152</v>
      </c>
      <c r="F7" s="10">
        <f t="shared" si="1"/>
        <v>0.45911515901717798</v>
      </c>
      <c r="I7" t="s">
        <v>3</v>
      </c>
      <c r="J7" s="32"/>
      <c r="K7" s="32">
        <v>16838</v>
      </c>
      <c r="L7" s="32">
        <v>1600</v>
      </c>
      <c r="M7" s="32">
        <v>6873.5</v>
      </c>
      <c r="N7" s="32">
        <v>3900</v>
      </c>
      <c r="O7" s="32">
        <v>29211.5</v>
      </c>
    </row>
    <row r="8" spans="1:20" x14ac:dyDescent="0.25">
      <c r="A8" s="1"/>
      <c r="B8" s="1"/>
      <c r="C8" s="6">
        <f>COUNTIF(Données!$E$2:$E$34,B:B)</f>
        <v>0</v>
      </c>
      <c r="D8" s="8">
        <f>SUMIF(Données!$E$2:$E$34,B:B,Données!$B$2:$B$34)</f>
        <v>0</v>
      </c>
      <c r="E8" s="10">
        <f t="shared" si="0"/>
        <v>0</v>
      </c>
      <c r="F8" s="10">
        <f t="shared" si="1"/>
        <v>0</v>
      </c>
      <c r="I8" t="s">
        <v>4</v>
      </c>
      <c r="J8" s="32">
        <v>16015.369999999999</v>
      </c>
      <c r="K8" s="32">
        <v>54391.75</v>
      </c>
      <c r="L8" s="32"/>
      <c r="M8" s="32">
        <v>9666</v>
      </c>
      <c r="N8" s="32">
        <v>22000</v>
      </c>
      <c r="O8" s="32">
        <v>102073.12</v>
      </c>
    </row>
    <row r="9" spans="1:20" x14ac:dyDescent="0.25">
      <c r="A9" s="1"/>
      <c r="B9" s="1"/>
      <c r="C9" s="6">
        <f>COUNTIF(Données!$E$2:$E$34,B:B)</f>
        <v>0</v>
      </c>
      <c r="D9" s="8">
        <f>SUMIF(Données!$E$2:$E$34,B:B,Données!$B$2:$B$34)</f>
        <v>0</v>
      </c>
      <c r="E9" s="10">
        <f t="shared" si="0"/>
        <v>0</v>
      </c>
      <c r="F9" s="10">
        <f t="shared" si="1"/>
        <v>0</v>
      </c>
      <c r="I9" t="s">
        <v>2</v>
      </c>
      <c r="J9" s="32">
        <v>384.37</v>
      </c>
      <c r="K9" s="32">
        <v>2408</v>
      </c>
      <c r="L9" s="32"/>
      <c r="M9" s="32"/>
      <c r="N9" s="32"/>
      <c r="O9" s="32">
        <v>2792.37</v>
      </c>
    </row>
    <row r="10" spans="1:20" x14ac:dyDescent="0.25">
      <c r="A10" s="1"/>
      <c r="B10" s="1"/>
      <c r="C10" s="6">
        <f>COUNTIF(Données!$E$2:$E$34,B:B)</f>
        <v>0</v>
      </c>
      <c r="D10" s="8">
        <f>SUMIF(Données!$E$2:$E$34,B:B,Données!$B$2:$B$34)</f>
        <v>0</v>
      </c>
      <c r="E10" s="10">
        <f t="shared" si="0"/>
        <v>0</v>
      </c>
      <c r="F10" s="10">
        <f t="shared" si="1"/>
        <v>0</v>
      </c>
      <c r="I10" t="s">
        <v>13</v>
      </c>
      <c r="J10" s="32">
        <v>16399.739999999998</v>
      </c>
      <c r="K10" s="32">
        <v>121354.75</v>
      </c>
      <c r="L10" s="32">
        <v>18170</v>
      </c>
      <c r="M10" s="32">
        <v>16539.5</v>
      </c>
      <c r="N10" s="32">
        <v>75420.55</v>
      </c>
      <c r="O10" s="32">
        <v>247884.53999999998</v>
      </c>
    </row>
    <row r="11" spans="1:20" x14ac:dyDescent="0.25">
      <c r="A11" s="1"/>
      <c r="B11" s="1"/>
      <c r="C11" s="6">
        <f>COUNTIF(Données!$E$2:$E$34,B:B)</f>
        <v>0</v>
      </c>
      <c r="D11" s="8">
        <f>SUMIF(Données!$E$2:$E$34,B:B,Données!$B$2:$B$34)</f>
        <v>0</v>
      </c>
      <c r="E11" s="10">
        <f t="shared" si="0"/>
        <v>0</v>
      </c>
      <c r="F11" s="10">
        <f t="shared" si="1"/>
        <v>0</v>
      </c>
    </row>
    <row r="12" spans="1:20" x14ac:dyDescent="0.25">
      <c r="A12" s="1"/>
      <c r="B12" s="1"/>
      <c r="C12" s="6">
        <f>COUNTIF(Données!$E$2:$E$34,B:B)</f>
        <v>0</v>
      </c>
      <c r="D12" s="8">
        <f>SUMIF(Données!$E$2:$E$34,B:B,Données!$B$2:$B$34)</f>
        <v>0</v>
      </c>
      <c r="E12" s="10">
        <f t="shared" si="0"/>
        <v>0</v>
      </c>
      <c r="F12" s="10">
        <f t="shared" si="1"/>
        <v>0</v>
      </c>
    </row>
    <row r="13" spans="1:20" ht="21" x14ac:dyDescent="0.35">
      <c r="A13" s="3" t="s">
        <v>11</v>
      </c>
      <c r="B13" s="3"/>
      <c r="C13" s="11">
        <f>SUM(C4:C12)</f>
        <v>33</v>
      </c>
      <c r="D13" s="12">
        <f t="shared" ref="D13:F13" si="2">SUM(D4:D12)</f>
        <v>247884.53999999998</v>
      </c>
      <c r="E13" s="13">
        <f t="shared" si="2"/>
        <v>0.99999999999999989</v>
      </c>
      <c r="F13" s="13">
        <f t="shared" si="2"/>
        <v>1.0000000000000002</v>
      </c>
      <c r="I13" s="2" t="s">
        <v>32</v>
      </c>
    </row>
    <row r="16" spans="1:20" x14ac:dyDescent="0.25">
      <c r="I16" s="15" t="s">
        <v>30</v>
      </c>
      <c r="J16" s="15" t="s">
        <v>15</v>
      </c>
      <c r="K16"/>
      <c r="L16"/>
      <c r="M16"/>
      <c r="N16"/>
      <c r="O16"/>
      <c r="P16"/>
      <c r="Q16"/>
      <c r="R16"/>
    </row>
    <row r="17" spans="9:18" x14ac:dyDescent="0.25">
      <c r="I17" s="15" t="s">
        <v>12</v>
      </c>
      <c r="J17" t="s">
        <v>17</v>
      </c>
      <c r="K17" t="s">
        <v>19</v>
      </c>
      <c r="L17" t="s">
        <v>23</v>
      </c>
      <c r="M17" t="s">
        <v>25</v>
      </c>
      <c r="N17" t="s">
        <v>27</v>
      </c>
      <c r="O17" t="s">
        <v>24</v>
      </c>
      <c r="P17" t="s">
        <v>22</v>
      </c>
      <c r="Q17" t="s">
        <v>29</v>
      </c>
      <c r="R17" t="s">
        <v>13</v>
      </c>
    </row>
    <row r="18" spans="9:18" x14ac:dyDescent="0.25">
      <c r="I18" t="s">
        <v>5</v>
      </c>
      <c r="J18" s="32">
        <v>47717</v>
      </c>
      <c r="K18" s="32">
        <v>12240</v>
      </c>
      <c r="L18" s="32"/>
      <c r="M18" s="32"/>
      <c r="N18" s="32">
        <v>16570</v>
      </c>
      <c r="O18" s="32"/>
      <c r="P18" s="32">
        <v>37280.550000000003</v>
      </c>
      <c r="Q18" s="32"/>
      <c r="R18" s="32">
        <v>113807.55</v>
      </c>
    </row>
    <row r="19" spans="9:18" x14ac:dyDescent="0.25">
      <c r="I19" t="s">
        <v>3</v>
      </c>
      <c r="J19" s="32">
        <v>16838</v>
      </c>
      <c r="K19" s="32">
        <v>10773.5</v>
      </c>
      <c r="L19" s="32"/>
      <c r="M19" s="32"/>
      <c r="N19" s="32"/>
      <c r="O19" s="32"/>
      <c r="P19" s="32"/>
      <c r="Q19" s="32">
        <v>1600</v>
      </c>
      <c r="R19" s="32">
        <v>29211.5</v>
      </c>
    </row>
    <row r="20" spans="9:18" x14ac:dyDescent="0.25">
      <c r="I20" t="s">
        <v>4</v>
      </c>
      <c r="J20" s="32">
        <v>54391.75</v>
      </c>
      <c r="K20" s="32">
        <v>21466</v>
      </c>
      <c r="L20" s="32">
        <v>5000</v>
      </c>
      <c r="M20" s="32">
        <v>16015.369999999999</v>
      </c>
      <c r="N20" s="32"/>
      <c r="O20" s="32">
        <v>5200</v>
      </c>
      <c r="P20" s="32"/>
      <c r="Q20" s="32"/>
      <c r="R20" s="32">
        <v>102073.12</v>
      </c>
    </row>
    <row r="21" spans="9:18" x14ac:dyDescent="0.25">
      <c r="I21" t="s">
        <v>2</v>
      </c>
      <c r="J21" s="32">
        <v>2408</v>
      </c>
      <c r="K21" s="32"/>
      <c r="L21" s="32"/>
      <c r="M21" s="32">
        <v>384.37</v>
      </c>
      <c r="N21" s="32"/>
      <c r="O21" s="32"/>
      <c r="P21" s="32"/>
      <c r="Q21" s="32"/>
      <c r="R21" s="32">
        <v>2792.37</v>
      </c>
    </row>
    <row r="22" spans="9:18" x14ac:dyDescent="0.25">
      <c r="I22" t="s">
        <v>13</v>
      </c>
      <c r="J22" s="32">
        <v>121354.75</v>
      </c>
      <c r="K22" s="32">
        <v>44479.5</v>
      </c>
      <c r="L22" s="32">
        <v>5000</v>
      </c>
      <c r="M22" s="32">
        <v>16399.739999999998</v>
      </c>
      <c r="N22" s="32">
        <v>16570</v>
      </c>
      <c r="O22" s="32">
        <v>5200</v>
      </c>
      <c r="P22" s="32">
        <v>37280.550000000003</v>
      </c>
      <c r="Q22" s="32">
        <v>1600</v>
      </c>
      <c r="R22" s="32">
        <v>247884.53999999998</v>
      </c>
    </row>
    <row r="27" spans="9:18" ht="21" x14ac:dyDescent="0.35">
      <c r="I27" s="2" t="s">
        <v>31</v>
      </c>
    </row>
    <row r="30" spans="9:18" x14ac:dyDescent="0.25">
      <c r="I30" s="15" t="s">
        <v>30</v>
      </c>
      <c r="J30" s="15" t="s">
        <v>16</v>
      </c>
      <c r="K30"/>
      <c r="L30"/>
      <c r="M30"/>
      <c r="N30"/>
      <c r="O30"/>
    </row>
    <row r="31" spans="9:18" x14ac:dyDescent="0.25">
      <c r="I31" s="15" t="s">
        <v>12</v>
      </c>
      <c r="J31" t="s">
        <v>26</v>
      </c>
      <c r="K31" t="s">
        <v>18</v>
      </c>
      <c r="L31" t="s">
        <v>28</v>
      </c>
      <c r="M31" t="s">
        <v>20</v>
      </c>
      <c r="N31" t="s">
        <v>21</v>
      </c>
      <c r="O31" t="s">
        <v>13</v>
      </c>
    </row>
    <row r="32" spans="9:18" x14ac:dyDescent="0.25">
      <c r="I32" t="s">
        <v>5</v>
      </c>
      <c r="J32" s="16">
        <v>0</v>
      </c>
      <c r="K32" s="16">
        <v>0.19249687778027627</v>
      </c>
      <c r="L32" s="16">
        <v>6.6845637085717419E-2</v>
      </c>
      <c r="M32" s="16">
        <v>0</v>
      </c>
      <c r="N32" s="16">
        <v>0.19977264415118429</v>
      </c>
      <c r="O32" s="16">
        <v>0.45911515901717798</v>
      </c>
    </row>
    <row r="33" spans="9:15" x14ac:dyDescent="0.25">
      <c r="I33" t="s">
        <v>3</v>
      </c>
      <c r="J33" s="16">
        <v>0</v>
      </c>
      <c r="K33" s="16">
        <v>6.7926785591388636E-2</v>
      </c>
      <c r="L33" s="16">
        <v>6.4546179443058455E-3</v>
      </c>
      <c r="M33" s="16">
        <v>2.7728635275116393E-2</v>
      </c>
      <c r="N33" s="16">
        <v>1.5733131239245499E-2</v>
      </c>
      <c r="O33" s="16">
        <v>0.11784317005005637</v>
      </c>
    </row>
    <row r="34" spans="9:15" x14ac:dyDescent="0.25">
      <c r="I34" t="s">
        <v>4</v>
      </c>
      <c r="J34" s="16">
        <v>6.4608184116685938E-2</v>
      </c>
      <c r="K34" s="16">
        <v>0.21942372848262343</v>
      </c>
      <c r="L34" s="16">
        <v>0</v>
      </c>
      <c r="M34" s="16">
        <v>3.8993960656037691E-2</v>
      </c>
      <c r="N34" s="16">
        <v>8.8750996734205376E-2</v>
      </c>
      <c r="O34" s="16">
        <v>0.41177686998955243</v>
      </c>
    </row>
    <row r="35" spans="9:15" x14ac:dyDescent="0.25">
      <c r="I35" t="s">
        <v>2</v>
      </c>
      <c r="J35" s="16">
        <v>1.5506009370330237E-3</v>
      </c>
      <c r="K35" s="16">
        <v>9.7142000061802968E-3</v>
      </c>
      <c r="L35" s="16">
        <v>0</v>
      </c>
      <c r="M35" s="16">
        <v>0</v>
      </c>
      <c r="N35" s="16">
        <v>0</v>
      </c>
      <c r="O35" s="16">
        <v>1.126480094321332E-2</v>
      </c>
    </row>
    <row r="36" spans="9:15" x14ac:dyDescent="0.25">
      <c r="I36" t="s">
        <v>13</v>
      </c>
      <c r="J36" s="16">
        <v>6.6158785053718958E-2</v>
      </c>
      <c r="K36" s="16">
        <v>0.4895615918604686</v>
      </c>
      <c r="L36" s="16">
        <v>7.3300255030023256E-2</v>
      </c>
      <c r="M36" s="16">
        <v>6.672259593115408E-2</v>
      </c>
      <c r="N36" s="16">
        <v>0.30425677212463514</v>
      </c>
      <c r="O36" s="16">
        <v>1</v>
      </c>
    </row>
  </sheetData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Tranches</vt:lpstr>
      <vt:lpstr>Tranches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Inventy</dc:creator>
  <cp:lastModifiedBy>Admin</cp:lastModifiedBy>
  <dcterms:created xsi:type="dcterms:W3CDTF">2016-03-22T11:56:22Z</dcterms:created>
  <dcterms:modified xsi:type="dcterms:W3CDTF">2016-03-24T15:28:50Z</dcterms:modified>
</cp:coreProperties>
</file>