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 activeTab="1"/>
  </bookViews>
  <sheets>
    <sheet name="Feuil1" sheetId="1" r:id="rId1"/>
    <sheet name="Données" sheetId="2" r:id="rId2"/>
    <sheet name="Paramètres" sheetId="3" r:id="rId3"/>
  </sheets>
  <definedNames>
    <definedName name="Date_limite_déclaration">Paramètres!$B$2</definedName>
    <definedName name="Date_limite_paiement">Paramètres!$B$4</definedName>
    <definedName name="Majoration_déclaration">Paramètres!$B$3</definedName>
    <definedName name="Majoration_mois_suivants">Paramètres!$B$6</definedName>
    <definedName name="Majoration_paiement_1er_mois">Paramètres!$B$5</definedName>
    <definedName name="Taxe">Paramètres!$B$1</definedName>
  </definedNames>
  <calcPr calcId="145621"/>
</workbook>
</file>

<file path=xl/calcChain.xml><?xml version="1.0" encoding="utf-8"?>
<calcChain xmlns="http://schemas.openxmlformats.org/spreadsheetml/2006/main">
  <c r="B6" i="2" l="1"/>
  <c r="B5" i="2"/>
  <c r="B3" i="2"/>
  <c r="B1" i="2"/>
  <c r="A6" i="1"/>
  <c r="A8" i="1" s="1"/>
  <c r="A10" i="1" s="1"/>
  <c r="B7" i="2" l="1"/>
  <c r="G14" i="1"/>
  <c r="K16" i="1" s="1"/>
  <c r="D16" i="1"/>
  <c r="D18" i="1" s="1"/>
  <c r="H16" i="1" l="1"/>
  <c r="M18" i="1" l="1"/>
  <c r="D20" i="1" s="1"/>
  <c r="D22" i="1" s="1"/>
  <c r="M15" i="1"/>
  <c r="M17" i="1"/>
  <c r="M16" i="1"/>
</calcChain>
</file>

<file path=xl/sharedStrings.xml><?xml version="1.0" encoding="utf-8"?>
<sst xmlns="http://schemas.openxmlformats.org/spreadsheetml/2006/main" count="36" uniqueCount="33">
  <si>
    <t>S</t>
  </si>
  <si>
    <t>M</t>
  </si>
  <si>
    <t>TAXE</t>
  </si>
  <si>
    <t>PENALITTE</t>
  </si>
  <si>
    <t>MAJORATION</t>
  </si>
  <si>
    <t>LE JOUR</t>
  </si>
  <si>
    <t>DATE DE LA TAXE</t>
  </si>
  <si>
    <t>NOMBRE DE MOIS</t>
  </si>
  <si>
    <t>TOTAL</t>
  </si>
  <si>
    <t>NOMBRE ANNEE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</si>
  <si>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</si>
  <si>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</si>
  <si>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</si>
  <si>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</si>
  <si>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</si>
  <si>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</si>
  <si>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</si>
  <si>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</si>
  <si>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</si>
  <si>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</si>
  <si>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</si>
  <si>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</si>
  <si>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</si>
  <si>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Majoration déclaration</t>
  </si>
  <si>
    <t>Majoration paiement 1er mois</t>
  </si>
  <si>
    <t>Majoration mois suivants</t>
  </si>
  <si>
    <t>Date de la déclaration</t>
  </si>
  <si>
    <t>Date du paiement</t>
  </si>
  <si>
    <t>Date limite déclaration (avant le…)</t>
  </si>
  <si>
    <t>Date limite paiement (avant le…)</t>
  </si>
  <si>
    <t>Taxe</t>
  </si>
  <si>
    <t>Majoration paiement mois suivants</t>
  </si>
  <si>
    <t>Montant dû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</si>
</sst>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44" fontId="0" fillId="0" borderId="0" xfId="2" applyFont="1"/>
    <xf numFmtId="44" fontId="0" fillId="0" borderId="0" xfId="0" applyNumberFormat="1"/>
    <xf numFmtId="43" fontId="0" fillId="0" borderId="0" xfId="1" applyFon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hyperlink" Target="#Param&#232;tres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3</xdr:row>
          <xdr:rowOff>123825</xdr:rowOff>
        </xdr:from>
        <xdr:to>
          <xdr:col>8</xdr:col>
          <xdr:colOff>114300</xdr:colOff>
          <xdr:row>9</xdr:row>
          <xdr:rowOff>133350</xdr:rowOff>
        </xdr:to>
        <xdr:pic>
          <xdr:nvPicPr>
            <xdr:cNvPr id="2" name="Image 1">
              <a:hlinkClick xmlns:r="http://schemas.openxmlformats.org/officeDocument/2006/relationships" r:id="rId1"/>
            </xdr:cNvPr>
            <xdr:cNvPicPr>
              <a:picLocks noChangeAspect="1" noChangeArrowheads="1"/>
              <a:extLst>
                <a:ext uri="{84589F7E-364E-4C9E-8A38-B11213B215E9}">
                  <a14:cameraTool cellRange="Paramètres!$A$1:$B$6" spid="_x0000_s3078"/>
                </a:ext>
              </a:extLst>
            </xdr:cNvPicPr>
          </xdr:nvPicPr>
          <xdr:blipFill>
            <a:blip xmlns:r="http://schemas.openxmlformats.org/officeDocument/2006/relationships" r:embed="rId2">
              <a:duotone>
                <a:schemeClr val="accent2">
                  <a:shade val="45000"/>
                  <a:satMod val="135000"/>
                </a:schemeClr>
                <a:prstClr val="white"/>
              </a:duotone>
            </a:blip>
            <a:srcRect/>
            <a:stretch>
              <a:fillRect/>
            </a:stretch>
          </xdr:blipFill>
          <xdr:spPr bwMode="auto">
            <a:xfrm>
              <a:off x="4629150" y="695325"/>
              <a:ext cx="3352800" cy="1152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workbookViewId="0">
      <selection activeCell="F3" sqref="F3"/>
    </sheetView>
  </sheetViews>
  <sheetFormatPr baseColWidth="10" defaultRowHeight="15" x14ac:dyDescent="0.25"/>
  <sheetData>
    <row r="2" spans="1:13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</row>
    <row r="3" spans="1:13" x14ac:dyDescent="0.25">
      <c r="D3" s="2">
        <v>0.15</v>
      </c>
      <c r="E3" s="3">
        <v>5.0000000000000001E-3</v>
      </c>
      <c r="F3" s="3">
        <v>5.0000000000000001E-3</v>
      </c>
      <c r="G3" s="3">
        <v>5.0000000000000001E-3</v>
      </c>
      <c r="H3" s="3">
        <v>5.0000000000000001E-3</v>
      </c>
      <c r="I3" s="3">
        <v>5.0000000000000001E-3</v>
      </c>
      <c r="J3" s="3">
        <v>5.0000000000000001E-3</v>
      </c>
      <c r="K3" s="3">
        <v>5.0000000000000001E-3</v>
      </c>
      <c r="L3" s="3">
        <v>5.0000000000000001E-3</v>
      </c>
      <c r="M3" s="3">
        <v>5.0000000000000001E-3</v>
      </c>
    </row>
    <row r="4" spans="1:13" x14ac:dyDescent="0.25">
      <c r="A4">
        <v>2016</v>
      </c>
      <c r="B4" s="1">
        <v>1</v>
      </c>
      <c r="C4" s="1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</row>
    <row r="6" spans="1:13" x14ac:dyDescent="0.25">
      <c r="A6">
        <f>A4-1</f>
        <v>2015</v>
      </c>
      <c r="B6">
        <v>1</v>
      </c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  <c r="K6">
        <v>10</v>
      </c>
      <c r="L6">
        <v>11</v>
      </c>
      <c r="M6">
        <v>12</v>
      </c>
    </row>
    <row r="8" spans="1:13" x14ac:dyDescent="0.25">
      <c r="A8">
        <f>A6-1</f>
        <v>2014</v>
      </c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  <c r="K8">
        <v>10</v>
      </c>
      <c r="L8">
        <v>11</v>
      </c>
      <c r="M8">
        <v>12</v>
      </c>
    </row>
    <row r="10" spans="1:13" x14ac:dyDescent="0.25">
      <c r="A10">
        <f>A8-1</f>
        <v>2013</v>
      </c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</row>
    <row r="14" spans="1:13" x14ac:dyDescent="0.25">
      <c r="C14" t="s">
        <v>0</v>
      </c>
      <c r="D14">
        <v>100</v>
      </c>
      <c r="F14" t="s">
        <v>5</v>
      </c>
      <c r="G14" s="4">
        <f ca="1">TODAY()</f>
        <v>42612</v>
      </c>
      <c r="I14" t="s">
        <v>6</v>
      </c>
      <c r="K14" s="4">
        <v>41275</v>
      </c>
    </row>
    <row r="15" spans="1:13" x14ac:dyDescent="0.25">
      <c r="C15" t="s">
        <v>1</v>
      </c>
      <c r="D15">
        <v>2</v>
      </c>
      <c r="L15">
        <v>1</v>
      </c>
      <c r="M15">
        <f ca="1">IF(H16&lt;=9,(15%*D16+(H16*0.5%*D16)),IF(9&lt;H16&lt;=21,((2*15%*D16)+(H16*0.5%*D16)),0))</f>
        <v>0</v>
      </c>
    </row>
    <row r="16" spans="1:13" x14ac:dyDescent="0.25">
      <c r="C16" t="s">
        <v>2</v>
      </c>
      <c r="D16">
        <f>D14*D15</f>
        <v>200</v>
      </c>
      <c r="F16" t="s">
        <v>7</v>
      </c>
      <c r="H16">
        <f ca="1">(MONTH(G14-K14) + (YEAR(G14)-YEAR(K14))*12) -3</f>
        <v>41</v>
      </c>
      <c r="J16" t="s">
        <v>9</v>
      </c>
      <c r="K16">
        <f ca="1">YEAR(G14)-YEAR(K14)+1</f>
        <v>4</v>
      </c>
      <c r="L16">
        <v>2</v>
      </c>
      <c r="M16">
        <f ca="1">IF(H16&lt;=21,((2*15%*D16)+(H16*0.5%*D16)+( 9*0.5%*D16)),0)</f>
        <v>0</v>
      </c>
    </row>
    <row r="17" spans="3:13" x14ac:dyDescent="0.25">
      <c r="L17">
        <v>3</v>
      </c>
      <c r="M17">
        <f ca="1">IF(H16&lt;=33,((3*15%*D16)+(H16*0.5%*D16)+( 21*0.5%*D16)),0)</f>
        <v>0</v>
      </c>
    </row>
    <row r="18" spans="3:13" x14ac:dyDescent="0.25">
      <c r="C18" t="s">
        <v>3</v>
      </c>
      <c r="D18">
        <f>IF(D16*15%&lt;=500,500,D16*15%)</f>
        <v>500</v>
      </c>
      <c r="L18">
        <v>4</v>
      </c>
      <c r="M18">
        <f ca="1">IF(H16&lt;=45,((4*15%*D16)+(H16*0.5%*D16)+( 33*0.5%*D16)),0)</f>
        <v>194</v>
      </c>
    </row>
    <row r="20" spans="3:13" x14ac:dyDescent="0.25">
      <c r="C20" t="s">
        <v>4</v>
      </c>
      <c r="D20">
        <f ca="1">IF(H16&lt;=9,M15,IF(H16&lt;=21,M16,IF(H16&lt;=33,M17,IF(H16&lt;=45,M18,0))))</f>
        <v>194</v>
      </c>
    </row>
    <row r="22" spans="3:13" x14ac:dyDescent="0.25">
      <c r="C22" t="s">
        <v>8</v>
      </c>
      <c r="D22">
        <f ca="1">(D16*K16)+D18+D20</f>
        <v>1494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1" sqref="C11"/>
    </sheetView>
  </sheetViews>
  <sheetFormatPr baseColWidth="10" defaultRowHeight="15" x14ac:dyDescent="0.25"/>
  <cols>
    <col min="1" max="1" width="36.85546875" customWidth="1"/>
    <col min="2" max="2" width="12.5703125" customWidth="1"/>
  </cols>
  <sheetData>
    <row r="1" spans="1:3" x14ac:dyDescent="0.25">
      <c r="A1" t="s">
        <v>30</v>
      </c>
      <c r="B1" s="5">
        <f>Taxe</f>
        <v>1000</v>
      </c>
    </row>
    <row r="2" spans="1:3" x14ac:dyDescent="0.25">
      <c r="A2" t="s">
        <v>26</v>
      </c>
      <c r="B2" s="4">
        <v>42401</v>
      </c>
    </row>
    <row r="3" spans="1:3" x14ac:dyDescent="0.25">
      <c r="A3" t="s">
        <v>23</v>
      </c>
      <c r="B3" s="5">
        <f>IF(B2&gt;=Date_limite_déclaration,Majoration_déclaration,0)</f>
        <v>0</v>
      </c>
    </row>
    <row r="4" spans="1:3" x14ac:dyDescent="0.25">
      <c r="A4" t="s">
        <v>27</v>
      </c>
      <c r="B4" s="4">
        <v>42552</v>
      </c>
    </row>
    <row r="5" spans="1:3" x14ac:dyDescent="0.25">
      <c r="A5" t="s">
        <v>24</v>
      </c>
      <c r="B5" s="5">
        <f>IF(B4&gt;Date_limite_paiement,Taxe*Majoration_paiement_1er_mois,0)</f>
        <v>150</v>
      </c>
      <c r="C5" s="7"/>
    </row>
    <row r="6" spans="1:3" x14ac:dyDescent="0.25">
      <c r="A6" t="s">
        <v>31</v>
      </c>
      <c r="B6" s="5">
        <f>IF(B4&gt;Date_limite_paiement+30,Taxe*Majoration_mois_suivants*INT((B4-Date_limite_paiement-30)/30),0)</f>
        <v>10</v>
      </c>
      <c r="C6" s="7"/>
    </row>
    <row r="7" spans="1:3" x14ac:dyDescent="0.25">
      <c r="A7" t="s">
        <v>32</v>
      </c>
      <c r="B7" s="6">
        <f>B1+B3+B5</f>
        <v>1150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2" sqref="B2"/>
    </sheetView>
  </sheetViews>
  <sheetFormatPr baseColWidth="10" defaultRowHeight="15" x14ac:dyDescent="0.25"/>
  <cols>
    <col min="1" max="1" width="37" customWidth="1"/>
    <col min="2" max="2" width="13.140625" customWidth="1"/>
  </cols>
  <sheetData>
    <row r="1" spans="1:2" x14ac:dyDescent="0.25">
      <c r="A1" t="s">
        <v>30</v>
      </c>
      <c r="B1" s="5">
        <v>1000</v>
      </c>
    </row>
    <row r="2" spans="1:2" x14ac:dyDescent="0.25">
      <c r="A2" t="s">
        <v>28</v>
      </c>
      <c r="B2" s="4">
        <v>42430</v>
      </c>
    </row>
    <row r="3" spans="1:2" x14ac:dyDescent="0.25">
      <c r="A3" t="s">
        <v>23</v>
      </c>
      <c r="B3">
        <v>500</v>
      </c>
    </row>
    <row r="4" spans="1:2" x14ac:dyDescent="0.25">
      <c r="A4" t="s">
        <v>29</v>
      </c>
      <c r="B4" s="4">
        <v>42461</v>
      </c>
    </row>
    <row r="5" spans="1:2" x14ac:dyDescent="0.25">
      <c r="A5" t="s">
        <v>24</v>
      </c>
      <c r="B5" s="2">
        <v>0.15</v>
      </c>
    </row>
    <row r="6" spans="1:2" x14ac:dyDescent="0.25">
      <c r="A6" t="s">
        <v>25</v>
      </c>
      <c r="B6" s="3">
        <v>5.0000000000000001E-3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Données</vt:lpstr>
      <vt:lpstr>Paramètres</vt:lpstr>
      <vt:lpstr>Date_limite_déclaration</vt:lpstr>
      <vt:lpstr>Date_limite_paiement</vt:lpstr>
      <vt:lpstr>Majoration_déclaration</vt:lpstr>
      <vt:lpstr>Majoration_mois_suivants</vt:lpstr>
      <vt:lpstr>Majoration_paiement_1er_mois</vt:lpstr>
      <vt:lpstr>Taxe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Admin</cp:lastModifiedBy>
  <dcterms:created xsi:type="dcterms:W3CDTF">2016-08-29T22:12:31Z</dcterms:created>
  <dcterms:modified xsi:type="dcterms:W3CDTF">2016-08-30T12:46:15Z</dcterms:modified>
</cp:coreProperties>
</file>