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990"/>
  </bookViews>
  <sheets>
    <sheet name="Données" sheetId="2" r:id="rId1"/>
    <sheet name="Tranches" sheetId="3" r:id="rId2"/>
  </sheets>
  <definedNames>
    <definedName name="_xlnm._FilterDatabase" localSheetId="0" hidden="1">Données!$A$3:$D$36</definedName>
    <definedName name="SAPBEXdnldView" hidden="1">"00O2TFJSAK5NFVX7I8V65UXHW"</definedName>
    <definedName name="SAPBEXsysID" hidden="1">"SSM"</definedName>
    <definedName name="Tranches">Tranches!$A$3:$B$12</definedName>
  </definedNames>
  <calcPr calcId="145621"/>
  <pivotCaches>
    <pivotCache cacheId="0" r:id="rId3"/>
  </pivotCaches>
</workbook>
</file>

<file path=xl/calcChain.xml><?xml version="1.0" encoding="utf-8"?>
<calcChain xmlns="http://schemas.openxmlformats.org/spreadsheetml/2006/main">
  <c r="B1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4" i="2"/>
  <c r="C7" i="3" l="1"/>
  <c r="C11" i="3"/>
  <c r="D6" i="3"/>
  <c r="D10" i="3"/>
  <c r="C8" i="3"/>
  <c r="C12" i="3"/>
  <c r="D7" i="3"/>
  <c r="D11" i="3"/>
  <c r="C4" i="3"/>
  <c r="C5" i="3"/>
  <c r="C6" i="3"/>
  <c r="C10" i="3"/>
  <c r="D5" i="3"/>
  <c r="D9" i="3"/>
  <c r="D4" i="3"/>
  <c r="C9" i="3"/>
  <c r="D8" i="3"/>
  <c r="D12" i="3"/>
  <c r="D13" i="3" l="1"/>
  <c r="F11" i="3" s="1"/>
  <c r="C13" i="3"/>
  <c r="E10" i="3" s="1"/>
  <c r="F9" i="3" l="1"/>
  <c r="F5" i="3"/>
  <c r="F7" i="3"/>
  <c r="F8" i="3"/>
  <c r="F12" i="3"/>
  <c r="F4" i="3"/>
  <c r="E4" i="3"/>
  <c r="E11" i="3"/>
  <c r="E12" i="3"/>
  <c r="E9" i="3"/>
  <c r="F10" i="3"/>
  <c r="E7" i="3"/>
  <c r="E5" i="3"/>
  <c r="F6" i="3"/>
  <c r="E8" i="3"/>
  <c r="E6" i="3"/>
  <c r="F13" i="3" l="1"/>
  <c r="E13" i="3"/>
</calcChain>
</file>

<file path=xl/sharedStrings.xml><?xml version="1.0" encoding="utf-8"?>
<sst xmlns="http://schemas.openxmlformats.org/spreadsheetml/2006/main" count="133" uniqueCount="41">
  <si>
    <t>Mini</t>
  </si>
  <si>
    <t>Libellé</t>
  </si>
  <si>
    <t>Moins de 5000 €</t>
  </si>
  <si>
    <t>De 500 à 4 999 €</t>
  </si>
  <si>
    <t>De 5000 à 9 999 €</t>
  </si>
  <si>
    <t>Tranches de montants</t>
  </si>
  <si>
    <t>Nombre</t>
  </si>
  <si>
    <t>Somme</t>
  </si>
  <si>
    <t>% nombre</t>
  </si>
  <si>
    <t>% somme</t>
  </si>
  <si>
    <t>Totaux</t>
  </si>
  <si>
    <t>Tranche</t>
  </si>
  <si>
    <t>Total général</t>
  </si>
  <si>
    <t>MONTANT</t>
  </si>
  <si>
    <t>Entité facturante</t>
  </si>
  <si>
    <t>Somme de MONTANT</t>
  </si>
  <si>
    <t>Pourcentages du total général</t>
  </si>
  <si>
    <t>Montants par nom</t>
  </si>
  <si>
    <t>Montants par entité de facturation</t>
  </si>
  <si>
    <t>Manager</t>
  </si>
  <si>
    <t xml:space="preserve">Alain </t>
  </si>
  <si>
    <t>Ic</t>
  </si>
  <si>
    <t>IS</t>
  </si>
  <si>
    <t>Is</t>
  </si>
  <si>
    <t>Be</t>
  </si>
  <si>
    <t>ISG</t>
  </si>
  <si>
    <t>Br</t>
  </si>
  <si>
    <t>Dan</t>
  </si>
  <si>
    <t>E</t>
  </si>
  <si>
    <t>Fm</t>
  </si>
  <si>
    <t>Ica</t>
  </si>
  <si>
    <t>J b</t>
  </si>
  <si>
    <t>Xd</t>
  </si>
  <si>
    <t>Facturations</t>
  </si>
  <si>
    <t>De 10 000 € à 19 999 €</t>
  </si>
  <si>
    <t>A partir de 20 000 €</t>
  </si>
  <si>
    <t>1 - Moins de 5000 €</t>
  </si>
  <si>
    <t>2 - De 500 à 4 999 €</t>
  </si>
  <si>
    <t>3 - De 5000 à 9 999 €</t>
  </si>
  <si>
    <t>4 - De 10 000 € à 19 999 €</t>
  </si>
  <si>
    <t>5 - A partir de 20 000 €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</si>
</sst>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theme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0" fillId="33" borderId="0" xfId="0" applyFill="1"/>
    <xf numFmtId="0" fontId="18" fillId="0" borderId="0" xfId="0" applyFont="1"/>
    <xf numFmtId="0" fontId="17" fillId="34" borderId="0" xfId="0" applyFont="1" applyFill="1"/>
    <xf numFmtId="0" fontId="13" fillId="34" borderId="0" xfId="0" applyFont="1" applyFill="1"/>
    <xf numFmtId="0" fontId="13" fillId="0" borderId="0" xfId="0" applyFont="1"/>
    <xf numFmtId="0" fontId="0" fillId="0" borderId="0" xfId="0" applyAlignment="1">
      <alignment horizontal="center"/>
    </xf>
    <xf numFmtId="0" fontId="13" fillId="34" borderId="0" xfId="0" applyFont="1" applyFill="1" applyAlignment="1">
      <alignment horizontal="center"/>
    </xf>
    <xf numFmtId="44" fontId="0" fillId="0" borderId="0" xfId="42" applyFont="1" applyAlignment="1">
      <alignment horizontal="center"/>
    </xf>
    <xf numFmtId="44" fontId="13" fillId="34" borderId="0" xfId="42" applyFont="1" applyFill="1" applyAlignment="1">
      <alignment horizontal="center"/>
    </xf>
    <xf numFmtId="10" fontId="0" fillId="0" borderId="0" xfId="43" applyNumberFormat="1" applyFont="1" applyAlignment="1">
      <alignment horizontal="center"/>
    </xf>
    <xf numFmtId="0" fontId="17" fillId="34" borderId="0" xfId="0" applyFont="1" applyFill="1" applyAlignment="1">
      <alignment horizontal="center"/>
    </xf>
    <xf numFmtId="44" fontId="17" fillId="34" borderId="0" xfId="42" applyFont="1" applyFill="1" applyAlignment="1">
      <alignment horizontal="center"/>
    </xf>
    <xf numFmtId="10" fontId="17" fillId="34" borderId="0" xfId="43" applyNumberFormat="1" applyFont="1" applyFill="1" applyAlignment="1">
      <alignment horizontal="center"/>
    </xf>
    <xf numFmtId="0" fontId="0" fillId="0" borderId="0" xfId="0" pivotButton="1"/>
    <xf numFmtId="10" fontId="0" fillId="0" borderId="0" xfId="0" applyNumberFormat="1"/>
    <xf numFmtId="44" fontId="0" fillId="0" borderId="0" xfId="42" applyFont="1"/>
    <xf numFmtId="44" fontId="13" fillId="0" borderId="0" xfId="42" applyFont="1"/>
    <xf numFmtId="164" fontId="0" fillId="0" borderId="0" xfId="0" applyNumberFormat="1"/>
    <xf numFmtId="0" fontId="19" fillId="0" borderId="0" xfId="0" applyFont="1"/>
    <xf numFmtId="0" fontId="20" fillId="35" borderId="0" xfId="0" applyFont="1" applyFill="1" applyBorder="1" applyAlignment="1">
      <alignment vertical="top" wrapText="1"/>
    </xf>
    <xf numFmtId="0" fontId="20" fillId="35" borderId="0" xfId="0" applyFont="1" applyFill="1" applyBorder="1" applyAlignment="1">
      <alignment horizontal="center" vertical="top" wrapText="1"/>
    </xf>
    <xf numFmtId="0" fontId="20" fillId="36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44" fontId="20" fillId="35" borderId="0" xfId="42" applyFont="1" applyFill="1" applyBorder="1" applyAlignment="1">
      <alignment vertical="top" wrapText="1"/>
    </xf>
    <xf numFmtId="44" fontId="0" fillId="0" borderId="0" xfId="42" applyFont="1" applyAlignment="1">
      <alignment horizontal="right"/>
    </xf>
    <xf numFmtId="0" fontId="21" fillId="37" borderId="0" xfId="0" applyFont="1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454.468275578707" createdVersion="4" refreshedVersion="4" minRefreshableVersion="3" recordCount="34">
  <cacheSource type="worksheet">
    <worksheetSource ref="A3:D10000" sheet="Données"/>
  </cacheSource>
  <cacheFields count="4">
    <cacheField name="Manager" numFmtId="0">
      <sharedItems containsBlank="1" count="9">
        <s v="Alain "/>
        <s v="Be"/>
        <s v="Br"/>
        <s v="Dan"/>
        <s v="E"/>
        <s v="Fm"/>
        <s v="J b"/>
        <s v="Xd"/>
        <m/>
      </sharedItems>
    </cacheField>
    <cacheField name="MONTANT" numFmtId="44">
      <sharedItems containsString="0" containsBlank="1" containsNumber="1" minValue="233" maxValue="37280.550000000003"/>
    </cacheField>
    <cacheField name="Entité facturante" numFmtId="0">
      <sharedItems containsBlank="1" count="5">
        <s v="Ic"/>
        <s v="IS"/>
        <s v="ISG"/>
        <s v="Ica"/>
        <m/>
      </sharedItems>
    </cacheField>
    <cacheField name="Tranche" numFmtId="0">
      <sharedItems containsBlank="1" count="6">
        <s v="De 500 à 4 999 €"/>
        <s v="De 5000 à 9 999 €"/>
        <s v="Moins de 5000 €"/>
        <s v="A partir de 20 000 €"/>
        <s v="De 10 000 € à 19 999 €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4820"/>
    <x v="0"/>
    <x v="0"/>
  </r>
  <r>
    <x v="0"/>
    <n v="2398.5"/>
    <x v="0"/>
    <x v="0"/>
  </r>
  <r>
    <x v="0"/>
    <n v="4150"/>
    <x v="0"/>
    <x v="0"/>
  </r>
  <r>
    <x v="0"/>
    <n v="6389"/>
    <x v="0"/>
    <x v="1"/>
  </r>
  <r>
    <x v="0"/>
    <n v="850"/>
    <x v="1"/>
    <x v="2"/>
  </r>
  <r>
    <x v="0"/>
    <n v="5400"/>
    <x v="0"/>
    <x v="1"/>
  </r>
  <r>
    <x v="0"/>
    <n v="9775"/>
    <x v="1"/>
    <x v="1"/>
  </r>
  <r>
    <x v="0"/>
    <n v="440"/>
    <x v="0"/>
    <x v="2"/>
  </r>
  <r>
    <x v="0"/>
    <n v="233"/>
    <x v="0"/>
    <x v="2"/>
  </r>
  <r>
    <x v="0"/>
    <n v="885"/>
    <x v="0"/>
    <x v="2"/>
  </r>
  <r>
    <x v="0"/>
    <n v="27717"/>
    <x v="0"/>
    <x v="3"/>
  </r>
  <r>
    <x v="0"/>
    <n v="4399.5"/>
    <x v="0"/>
    <x v="0"/>
  </r>
  <r>
    <x v="0"/>
    <n v="6785"/>
    <x v="0"/>
    <x v="1"/>
  </r>
  <r>
    <x v="0"/>
    <n v="1070"/>
    <x v="0"/>
    <x v="0"/>
  </r>
  <r>
    <x v="0"/>
    <n v="20000"/>
    <x v="0"/>
    <x v="3"/>
  </r>
  <r>
    <x v="0"/>
    <n v="8750"/>
    <x v="0"/>
    <x v="1"/>
  </r>
  <r>
    <x v="0"/>
    <n v="7985.25"/>
    <x v="0"/>
    <x v="1"/>
  </r>
  <r>
    <x v="0"/>
    <n v="9307.5"/>
    <x v="0"/>
    <x v="1"/>
  </r>
  <r>
    <x v="1"/>
    <n v="2156"/>
    <x v="2"/>
    <x v="0"/>
  </r>
  <r>
    <x v="1"/>
    <n v="9666"/>
    <x v="2"/>
    <x v="1"/>
  </r>
  <r>
    <x v="1"/>
    <n v="4717.5"/>
    <x v="2"/>
    <x v="0"/>
  </r>
  <r>
    <x v="1"/>
    <n v="5500"/>
    <x v="0"/>
    <x v="1"/>
  </r>
  <r>
    <x v="1"/>
    <n v="6300"/>
    <x v="0"/>
    <x v="1"/>
  </r>
  <r>
    <x v="1"/>
    <n v="3900"/>
    <x v="0"/>
    <x v="0"/>
  </r>
  <r>
    <x v="1"/>
    <n v="12240"/>
    <x v="0"/>
    <x v="4"/>
  </r>
  <r>
    <x v="2"/>
    <n v="37280.550000000003"/>
    <x v="0"/>
    <x v="3"/>
  </r>
  <r>
    <x v="3"/>
    <n v="5000"/>
    <x v="0"/>
    <x v="1"/>
  </r>
  <r>
    <x v="4"/>
    <n v="5200"/>
    <x v="0"/>
    <x v="1"/>
  </r>
  <r>
    <x v="5"/>
    <n v="9609.2199999999993"/>
    <x v="3"/>
    <x v="1"/>
  </r>
  <r>
    <x v="5"/>
    <n v="6406.15"/>
    <x v="3"/>
    <x v="1"/>
  </r>
  <r>
    <x v="5"/>
    <n v="384.37"/>
    <x v="3"/>
    <x v="2"/>
  </r>
  <r>
    <x v="6"/>
    <n v="16570"/>
    <x v="0"/>
    <x v="4"/>
  </r>
  <r>
    <x v="7"/>
    <n v="1600"/>
    <x v="0"/>
    <x v="0"/>
  </r>
  <r>
    <x v="8"/>
    <m/>
    <x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42:N49" firstHeaderRow="1" firstDataRow="2" firstDataCol="1"/>
  <pivotFields count="4">
    <pivotField compact="0" outline="0" showAll="0" defaultSubtotal="0"/>
    <pivotField dataField="1" compact="0" outline="0" showAll="0"/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h="1" x="5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1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22:R29" firstHeaderRow="1" firstDataRow="2" firstDataCol="1"/>
  <pivotFields count="4">
    <pivotField axis="axisCol" compact="0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dataField="1" compact="0" outline="0" showAll="0"/>
    <pivotField compact="0" outline="0" showAll="0"/>
    <pivotField axis="axisRow" compact="0" outline="0" showAll="0">
      <items count="7">
        <item x="0"/>
        <item x="1"/>
        <item x="2"/>
        <item x="3"/>
        <item x="4"/>
        <item h="1" x="5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MONTANT" fld="1" baseField="3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I4:N11" firstHeaderRow="1" firstDataRow="2" firstDataCol="1"/>
  <pivotFields count="4">
    <pivotField compact="0" outline="0" showAll="0" defaultSubtotal="0"/>
    <pivotField dataField="1" compact="0" outline="0" showAll="0"/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h="1" x="5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1" baseField="3" baseItem="3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workbookViewId="0">
      <pane ySplit="3" topLeftCell="A4" activePane="bottomLeft" state="frozen"/>
      <selection pane="bottomLeft" activeCell="B1" sqref="B1"/>
    </sheetView>
  </sheetViews>
  <sheetFormatPr baseColWidth="10" defaultRowHeight="15" x14ac:dyDescent="0.25"/>
  <cols>
    <col min="1" max="1" width="23.85546875" customWidth="1"/>
    <col min="2" max="2" width="15.140625" style="16" customWidth="1"/>
    <col min="3" max="3" width="18.5703125" customWidth="1"/>
    <col min="4" max="4" width="26.28515625" customWidth="1"/>
  </cols>
  <sheetData>
    <row r="1" spans="1:4" ht="23.25" x14ac:dyDescent="0.35">
      <c r="A1" s="19" t="s">
        <v>33</v>
      </c>
      <c r="B1" s="16">
        <f>SUBTOTAL(9,B3:B10000)</f>
        <v>247884.53999999998</v>
      </c>
    </row>
    <row r="3" spans="1:4" s="23" customFormat="1" ht="33.75" customHeight="1" x14ac:dyDescent="0.25">
      <c r="A3" s="21" t="s">
        <v>19</v>
      </c>
      <c r="B3" s="24" t="s">
        <v>13</v>
      </c>
      <c r="C3" s="20" t="s">
        <v>14</v>
      </c>
      <c r="D3" s="22" t="s">
        <v>11</v>
      </c>
    </row>
    <row r="4" spans="1:4" x14ac:dyDescent="0.25">
      <c r="A4" t="s">
        <v>20</v>
      </c>
      <c r="B4" s="25">
        <v>4820</v>
      </c>
      <c r="C4" t="s">
        <v>21</v>
      </c>
      <c r="D4" t="str">
        <f t="shared" ref="D4:D36" si="0">VLOOKUP(B4,Tranches,2,TRUE)</f>
        <v>2 - De 500 à 4 999 €</v>
      </c>
    </row>
    <row r="5" spans="1:4" x14ac:dyDescent="0.25">
      <c r="A5" t="s">
        <v>20</v>
      </c>
      <c r="B5" s="25">
        <v>2398.5</v>
      </c>
      <c r="C5" t="s">
        <v>21</v>
      </c>
      <c r="D5" t="str">
        <f t="shared" si="0"/>
        <v>2 - De 500 à 4 999 €</v>
      </c>
    </row>
    <row r="6" spans="1:4" x14ac:dyDescent="0.25">
      <c r="A6" t="s">
        <v>20</v>
      </c>
      <c r="B6" s="25">
        <v>4150</v>
      </c>
      <c r="C6" t="s">
        <v>21</v>
      </c>
      <c r="D6" t="str">
        <f t="shared" si="0"/>
        <v>2 - De 500 à 4 999 €</v>
      </c>
    </row>
    <row r="7" spans="1:4" x14ac:dyDescent="0.25">
      <c r="A7" t="s">
        <v>20</v>
      </c>
      <c r="B7" s="25">
        <v>6389</v>
      </c>
      <c r="C7" t="s">
        <v>21</v>
      </c>
      <c r="D7" t="str">
        <f t="shared" si="0"/>
        <v>3 - De 5000 à 9 999 €</v>
      </c>
    </row>
    <row r="8" spans="1:4" x14ac:dyDescent="0.25">
      <c r="A8" t="s">
        <v>20</v>
      </c>
      <c r="B8" s="25">
        <v>850</v>
      </c>
      <c r="C8" t="s">
        <v>22</v>
      </c>
      <c r="D8" t="str">
        <f t="shared" si="0"/>
        <v>1 - Moins de 5000 €</v>
      </c>
    </row>
    <row r="9" spans="1:4" x14ac:dyDescent="0.25">
      <c r="A9" t="s">
        <v>20</v>
      </c>
      <c r="B9" s="25">
        <v>5400</v>
      </c>
      <c r="C9" t="s">
        <v>21</v>
      </c>
      <c r="D9" t="str">
        <f t="shared" si="0"/>
        <v>3 - De 5000 à 9 999 €</v>
      </c>
    </row>
    <row r="10" spans="1:4" x14ac:dyDescent="0.25">
      <c r="A10" t="s">
        <v>20</v>
      </c>
      <c r="B10" s="25">
        <v>9775</v>
      </c>
      <c r="C10" t="s">
        <v>23</v>
      </c>
      <c r="D10" t="str">
        <f t="shared" si="0"/>
        <v>3 - De 5000 à 9 999 €</v>
      </c>
    </row>
    <row r="11" spans="1:4" x14ac:dyDescent="0.25">
      <c r="A11" t="s">
        <v>20</v>
      </c>
      <c r="B11" s="25">
        <v>440</v>
      </c>
      <c r="C11" t="s">
        <v>21</v>
      </c>
      <c r="D11" t="str">
        <f t="shared" si="0"/>
        <v>1 - Moins de 5000 €</v>
      </c>
    </row>
    <row r="12" spans="1:4" x14ac:dyDescent="0.25">
      <c r="A12" t="s">
        <v>20</v>
      </c>
      <c r="B12" s="25">
        <v>233</v>
      </c>
      <c r="C12" t="s">
        <v>21</v>
      </c>
      <c r="D12" t="str">
        <f t="shared" si="0"/>
        <v>1 - Moins de 5000 €</v>
      </c>
    </row>
    <row r="13" spans="1:4" x14ac:dyDescent="0.25">
      <c r="A13" t="s">
        <v>20</v>
      </c>
      <c r="B13" s="25">
        <v>885</v>
      </c>
      <c r="C13" t="s">
        <v>21</v>
      </c>
      <c r="D13" t="str">
        <f t="shared" si="0"/>
        <v>1 - Moins de 5000 €</v>
      </c>
    </row>
    <row r="14" spans="1:4" x14ac:dyDescent="0.25">
      <c r="A14" t="s">
        <v>20</v>
      </c>
      <c r="B14" s="25">
        <v>27717</v>
      </c>
      <c r="C14" t="s">
        <v>21</v>
      </c>
      <c r="D14" t="str">
        <f t="shared" si="0"/>
        <v>5 - A partir de 20 000 €</v>
      </c>
    </row>
    <row r="15" spans="1:4" x14ac:dyDescent="0.25">
      <c r="A15" t="s">
        <v>20</v>
      </c>
      <c r="B15" s="25">
        <v>4399.5</v>
      </c>
      <c r="C15" t="s">
        <v>21</v>
      </c>
      <c r="D15" t="str">
        <f t="shared" si="0"/>
        <v>2 - De 500 à 4 999 €</v>
      </c>
    </row>
    <row r="16" spans="1:4" x14ac:dyDescent="0.25">
      <c r="A16" t="s">
        <v>20</v>
      </c>
      <c r="B16" s="25">
        <v>6785</v>
      </c>
      <c r="C16" t="s">
        <v>21</v>
      </c>
      <c r="D16" t="str">
        <f t="shared" si="0"/>
        <v>3 - De 5000 à 9 999 €</v>
      </c>
    </row>
    <row r="17" spans="1:4" x14ac:dyDescent="0.25">
      <c r="A17" t="s">
        <v>20</v>
      </c>
      <c r="B17" s="25">
        <v>1070</v>
      </c>
      <c r="C17" t="s">
        <v>21</v>
      </c>
      <c r="D17" t="str">
        <f t="shared" si="0"/>
        <v>2 - De 500 à 4 999 €</v>
      </c>
    </row>
    <row r="18" spans="1:4" x14ac:dyDescent="0.25">
      <c r="A18" t="s">
        <v>20</v>
      </c>
      <c r="B18" s="25">
        <v>20000</v>
      </c>
      <c r="C18" t="s">
        <v>21</v>
      </c>
      <c r="D18" t="str">
        <f t="shared" si="0"/>
        <v>5 - A partir de 20 000 €</v>
      </c>
    </row>
    <row r="19" spans="1:4" x14ac:dyDescent="0.25">
      <c r="A19" t="s">
        <v>20</v>
      </c>
      <c r="B19" s="25">
        <v>8750</v>
      </c>
      <c r="C19" t="s">
        <v>21</v>
      </c>
      <c r="D19" t="str">
        <f t="shared" si="0"/>
        <v>3 - De 5000 à 9 999 €</v>
      </c>
    </row>
    <row r="20" spans="1:4" x14ac:dyDescent="0.25">
      <c r="A20" t="s">
        <v>20</v>
      </c>
      <c r="B20" s="25">
        <v>7985.25</v>
      </c>
      <c r="C20" t="s">
        <v>21</v>
      </c>
      <c r="D20" t="str">
        <f t="shared" si="0"/>
        <v>3 - De 5000 à 9 999 €</v>
      </c>
    </row>
    <row r="21" spans="1:4" x14ac:dyDescent="0.25">
      <c r="A21" t="s">
        <v>20</v>
      </c>
      <c r="B21" s="25">
        <v>9307.5</v>
      </c>
      <c r="C21" t="s">
        <v>21</v>
      </c>
      <c r="D21" t="str">
        <f t="shared" si="0"/>
        <v>3 - De 5000 à 9 999 €</v>
      </c>
    </row>
    <row r="22" spans="1:4" x14ac:dyDescent="0.25">
      <c r="A22" t="s">
        <v>24</v>
      </c>
      <c r="B22" s="25">
        <v>2156</v>
      </c>
      <c r="C22" t="s">
        <v>25</v>
      </c>
      <c r="D22" t="str">
        <f t="shared" si="0"/>
        <v>2 - De 500 à 4 999 €</v>
      </c>
    </row>
    <row r="23" spans="1:4" x14ac:dyDescent="0.25">
      <c r="A23" t="s">
        <v>24</v>
      </c>
      <c r="B23" s="25">
        <v>9666</v>
      </c>
      <c r="C23" t="s">
        <v>25</v>
      </c>
      <c r="D23" t="str">
        <f t="shared" si="0"/>
        <v>3 - De 5000 à 9 999 €</v>
      </c>
    </row>
    <row r="24" spans="1:4" x14ac:dyDescent="0.25">
      <c r="A24" t="s">
        <v>24</v>
      </c>
      <c r="B24" s="25">
        <v>4717.5</v>
      </c>
      <c r="C24" t="s">
        <v>25</v>
      </c>
      <c r="D24" t="str">
        <f t="shared" si="0"/>
        <v>2 - De 500 à 4 999 €</v>
      </c>
    </row>
    <row r="25" spans="1:4" x14ac:dyDescent="0.25">
      <c r="A25" t="s">
        <v>24</v>
      </c>
      <c r="B25" s="25">
        <v>5500</v>
      </c>
      <c r="C25" t="s">
        <v>21</v>
      </c>
      <c r="D25" t="str">
        <f t="shared" si="0"/>
        <v>3 - De 5000 à 9 999 €</v>
      </c>
    </row>
    <row r="26" spans="1:4" x14ac:dyDescent="0.25">
      <c r="A26" t="s">
        <v>24</v>
      </c>
      <c r="B26" s="25">
        <v>6300</v>
      </c>
      <c r="C26" t="s">
        <v>21</v>
      </c>
      <c r="D26" t="str">
        <f t="shared" si="0"/>
        <v>3 - De 5000 à 9 999 €</v>
      </c>
    </row>
    <row r="27" spans="1:4" x14ac:dyDescent="0.25">
      <c r="A27" t="s">
        <v>24</v>
      </c>
      <c r="B27" s="25">
        <v>3900</v>
      </c>
      <c r="C27" t="s">
        <v>21</v>
      </c>
      <c r="D27" t="str">
        <f t="shared" si="0"/>
        <v>2 - De 500 à 4 999 €</v>
      </c>
    </row>
    <row r="28" spans="1:4" x14ac:dyDescent="0.25">
      <c r="A28" t="s">
        <v>24</v>
      </c>
      <c r="B28" s="25">
        <v>12240</v>
      </c>
      <c r="C28" t="s">
        <v>21</v>
      </c>
      <c r="D28" t="str">
        <f t="shared" si="0"/>
        <v>4 - De 10 000 € à 19 999 €</v>
      </c>
    </row>
    <row r="29" spans="1:4" x14ac:dyDescent="0.25">
      <c r="A29" t="s">
        <v>26</v>
      </c>
      <c r="B29" s="25">
        <v>37280.550000000003</v>
      </c>
      <c r="C29" t="s">
        <v>21</v>
      </c>
      <c r="D29" t="str">
        <f t="shared" si="0"/>
        <v>5 - A partir de 20 000 €</v>
      </c>
    </row>
    <row r="30" spans="1:4" x14ac:dyDescent="0.25">
      <c r="A30" t="s">
        <v>27</v>
      </c>
      <c r="B30" s="25">
        <v>5000</v>
      </c>
      <c r="C30" t="s">
        <v>21</v>
      </c>
      <c r="D30" t="str">
        <f t="shared" si="0"/>
        <v>3 - De 5000 à 9 999 €</v>
      </c>
    </row>
    <row r="31" spans="1:4" x14ac:dyDescent="0.25">
      <c r="A31" t="s">
        <v>28</v>
      </c>
      <c r="B31" s="25">
        <v>5200</v>
      </c>
      <c r="C31" t="s">
        <v>21</v>
      </c>
      <c r="D31" t="str">
        <f t="shared" si="0"/>
        <v>3 - De 5000 à 9 999 €</v>
      </c>
    </row>
    <row r="32" spans="1:4" x14ac:dyDescent="0.25">
      <c r="A32" t="s">
        <v>29</v>
      </c>
      <c r="B32" s="25">
        <v>9609.2199999999993</v>
      </c>
      <c r="C32" t="s">
        <v>30</v>
      </c>
      <c r="D32" t="str">
        <f t="shared" si="0"/>
        <v>3 - De 5000 à 9 999 €</v>
      </c>
    </row>
    <row r="33" spans="1:4" x14ac:dyDescent="0.25">
      <c r="A33" t="s">
        <v>29</v>
      </c>
      <c r="B33" s="25">
        <v>6406.15</v>
      </c>
      <c r="C33" t="s">
        <v>30</v>
      </c>
      <c r="D33" t="str">
        <f t="shared" si="0"/>
        <v>3 - De 5000 à 9 999 €</v>
      </c>
    </row>
    <row r="34" spans="1:4" x14ac:dyDescent="0.25">
      <c r="A34" t="s">
        <v>29</v>
      </c>
      <c r="B34" s="25">
        <v>384.37</v>
      </c>
      <c r="C34" t="s">
        <v>30</v>
      </c>
      <c r="D34" t="str">
        <f t="shared" si="0"/>
        <v>1 - Moins de 5000 €</v>
      </c>
    </row>
    <row r="35" spans="1:4" x14ac:dyDescent="0.25">
      <c r="A35" t="s">
        <v>31</v>
      </c>
      <c r="B35" s="25">
        <v>16570</v>
      </c>
      <c r="C35" t="s">
        <v>21</v>
      </c>
      <c r="D35" t="str">
        <f t="shared" si="0"/>
        <v>4 - De 10 000 € à 19 999 €</v>
      </c>
    </row>
    <row r="36" spans="1:4" x14ac:dyDescent="0.25">
      <c r="A36" t="s">
        <v>32</v>
      </c>
      <c r="B36" s="25">
        <v>1600</v>
      </c>
      <c r="C36" t="s">
        <v>21</v>
      </c>
      <c r="D36" t="str">
        <f t="shared" si="0"/>
        <v>2 - De 500 à 4 999 €</v>
      </c>
    </row>
  </sheetData>
  <autoFilter ref="A3:D36"/>
  <conditionalFormatting sqref="B4:B26">
    <cfRule type="cellIs" dxfId="4" priority="19" operator="greaterThan">
      <formula>"20000 EUR"</formula>
    </cfRule>
    <cfRule type="cellIs" dxfId="3" priority="20" operator="greaterThan">
      <formula>$D$10</formula>
    </cfRule>
    <cfRule type="top10" priority="21" percent="1" bottom="1" rank="10"/>
    <cfRule type="cellIs" dxfId="2" priority="22" operator="greaterThan">
      <formula>$D$18</formula>
    </cfRule>
    <cfRule type="cellIs" dxfId="1" priority="23" operator="between">
      <formula>"10,00 EUR"</formula>
      <formula>"5000,00 EUR"</formula>
    </cfRule>
    <cfRule type="cellIs" dxfId="0" priority="24" operator="between">
      <formula>"1 EUR"</formula>
      <formula>"5001 EUR"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zoomScale="85" zoomScaleNormal="85" workbookViewId="0">
      <selection activeCell="A12" sqref="A12"/>
    </sheetView>
  </sheetViews>
  <sheetFormatPr baseColWidth="10" defaultRowHeight="15" x14ac:dyDescent="0.25"/>
  <cols>
    <col min="1" max="1" width="13" customWidth="1"/>
    <col min="2" max="2" width="21.42578125" customWidth="1"/>
    <col min="3" max="3" width="9.5703125" style="6" customWidth="1"/>
    <col min="4" max="4" width="15" style="8" customWidth="1"/>
    <col min="5" max="5" width="9.5703125" style="6" customWidth="1"/>
    <col min="6" max="6" width="11.85546875" style="6" customWidth="1"/>
    <col min="7" max="8" width="5" customWidth="1"/>
    <col min="9" max="9" width="21" bestFit="1" customWidth="1"/>
    <col min="10" max="18" width="13.28515625" style="16" customWidth="1"/>
    <col min="19" max="19" width="12.5703125" bestFit="1" customWidth="1"/>
    <col min="20" max="20" width="9.42578125" customWidth="1"/>
    <col min="21" max="21" width="8.140625" customWidth="1"/>
    <col min="22" max="22" width="11" customWidth="1"/>
    <col min="23" max="23" width="9" customWidth="1"/>
    <col min="24" max="24" width="11.28515625" customWidth="1"/>
    <col min="25" max="25" width="8.85546875" customWidth="1"/>
    <col min="26" max="26" width="11.85546875" bestFit="1" customWidth="1"/>
    <col min="27" max="27" width="12.5703125" bestFit="1" customWidth="1"/>
  </cols>
  <sheetData>
    <row r="1" spans="1:20" ht="21" x14ac:dyDescent="0.35">
      <c r="A1" s="2" t="s">
        <v>5</v>
      </c>
      <c r="I1" s="2" t="s">
        <v>18</v>
      </c>
    </row>
    <row r="3" spans="1:20" s="5" customFormat="1" x14ac:dyDescent="0.25">
      <c r="A3" s="4" t="s">
        <v>0</v>
      </c>
      <c r="B3" s="4" t="s">
        <v>1</v>
      </c>
      <c r="C3" s="7" t="s">
        <v>6</v>
      </c>
      <c r="D3" s="9" t="s">
        <v>7</v>
      </c>
      <c r="E3" s="7" t="s">
        <v>8</v>
      </c>
      <c r="F3" s="7" t="s">
        <v>9</v>
      </c>
      <c r="I3"/>
      <c r="J3" s="16"/>
      <c r="K3" s="16"/>
      <c r="L3" s="16"/>
      <c r="M3" s="16"/>
      <c r="N3" s="16"/>
      <c r="O3" s="16"/>
      <c r="P3" s="16"/>
      <c r="Q3" s="16"/>
      <c r="R3" s="16"/>
      <c r="S3"/>
      <c r="T3"/>
    </row>
    <row r="4" spans="1:20" x14ac:dyDescent="0.25">
      <c r="A4" s="1">
        <v>0</v>
      </c>
      <c r="B4" s="1" t="s">
        <v>36</v>
      </c>
      <c r="C4" s="6">
        <f>COUNTIF(Données!$D$4:$D$36,B:B)</f>
        <v>5</v>
      </c>
      <c r="D4" s="8">
        <f ca="1">SUMIF(Données!$D$4:$D$36,B:B,Données!$B$4:$B$26)</f>
        <v>2792.37</v>
      </c>
      <c r="E4" s="10">
        <f>C4/$C$13</f>
        <v>0.15151515151515152</v>
      </c>
      <c r="F4" s="10">
        <f ca="1">D4/$D$13</f>
        <v>1.126480094321332E-2</v>
      </c>
      <c r="I4" s="14" t="s">
        <v>15</v>
      </c>
      <c r="J4" s="14" t="s">
        <v>14</v>
      </c>
      <c r="K4"/>
      <c r="L4"/>
      <c r="M4"/>
      <c r="N4"/>
      <c r="O4"/>
      <c r="P4" s="17"/>
      <c r="Q4" s="17"/>
      <c r="R4" s="17"/>
      <c r="S4" s="5"/>
      <c r="T4" s="5"/>
    </row>
    <row r="5" spans="1:20" x14ac:dyDescent="0.25">
      <c r="A5" s="1">
        <v>1000</v>
      </c>
      <c r="B5" s="1" t="s">
        <v>37</v>
      </c>
      <c r="C5" s="6">
        <f>COUNTIF(Données!$D$4:$D$36,B:B)</f>
        <v>9</v>
      </c>
      <c r="D5" s="8">
        <f ca="1">SUMIF(Données!$D$4:$D$36,B:B,Données!$B$4:$B$26)</f>
        <v>29211.5</v>
      </c>
      <c r="E5" s="10">
        <f t="shared" ref="E5:E12" si="0">C5/$C$13</f>
        <v>0.27272727272727271</v>
      </c>
      <c r="F5" s="10">
        <f t="shared" ref="F5:F12" ca="1" si="1">D5/$D$13</f>
        <v>0.11784317005005637</v>
      </c>
      <c r="I5" s="14" t="s">
        <v>11</v>
      </c>
      <c r="J5" t="s">
        <v>21</v>
      </c>
      <c r="K5" t="s">
        <v>22</v>
      </c>
      <c r="L5" t="s">
        <v>25</v>
      </c>
      <c r="M5" t="s">
        <v>30</v>
      </c>
      <c r="N5" t="s">
        <v>12</v>
      </c>
      <c r="O5"/>
    </row>
    <row r="6" spans="1:20" x14ac:dyDescent="0.25">
      <c r="A6" s="1">
        <v>5000</v>
      </c>
      <c r="B6" s="1" t="s">
        <v>38</v>
      </c>
      <c r="C6" s="6">
        <f>COUNTIF(Données!$D$4:$D$36,B:B)</f>
        <v>14</v>
      </c>
      <c r="D6" s="8">
        <f ca="1">SUMIF(Données!$D$4:$D$36,B:B,Données!$B$4:$B$26)</f>
        <v>102073.12</v>
      </c>
      <c r="E6" s="10">
        <f t="shared" si="0"/>
        <v>0.42424242424242425</v>
      </c>
      <c r="F6" s="10">
        <f t="shared" ca="1" si="1"/>
        <v>0.41177686998955243</v>
      </c>
      <c r="I6" t="s">
        <v>3</v>
      </c>
      <c r="J6" s="18">
        <v>22338</v>
      </c>
      <c r="K6" s="18"/>
      <c r="L6" s="18">
        <v>6873.5</v>
      </c>
      <c r="M6" s="18"/>
      <c r="N6" s="18">
        <v>29211.5</v>
      </c>
      <c r="O6"/>
    </row>
    <row r="7" spans="1:20" x14ac:dyDescent="0.25">
      <c r="A7" s="1">
        <v>10000</v>
      </c>
      <c r="B7" s="1" t="s">
        <v>39</v>
      </c>
      <c r="C7" s="6">
        <f>COUNTIF(Données!$D$4:$D$36,B:B)</f>
        <v>2</v>
      </c>
      <c r="D7" s="8">
        <f ca="1">SUMIF(Données!$D$4:$D$36,B:B,Données!$B$4:$B$26)</f>
        <v>28810</v>
      </c>
      <c r="E7" s="10">
        <f t="shared" si="0"/>
        <v>6.0606060606060608E-2</v>
      </c>
      <c r="F7" s="10">
        <f t="shared" ca="1" si="1"/>
        <v>0.11622346435965714</v>
      </c>
      <c r="I7" t="s">
        <v>4</v>
      </c>
      <c r="J7" s="18">
        <v>66616.75</v>
      </c>
      <c r="K7" s="18">
        <v>9775</v>
      </c>
      <c r="L7" s="18">
        <v>9666</v>
      </c>
      <c r="M7" s="18">
        <v>16015.369999999999</v>
      </c>
      <c r="N7" s="18">
        <v>102073.12</v>
      </c>
      <c r="O7"/>
    </row>
    <row r="8" spans="1:20" x14ac:dyDescent="0.25">
      <c r="A8" s="26">
        <v>20000</v>
      </c>
      <c r="B8" s="26" t="s">
        <v>40</v>
      </c>
      <c r="C8" s="6">
        <f>COUNTIF(Données!$D$4:$D$36,B:B)</f>
        <v>3</v>
      </c>
      <c r="D8" s="8">
        <f ca="1">SUMIF(Données!$D$4:$D$36,B:B,Données!$B$4:$B$26)</f>
        <v>84997.55</v>
      </c>
      <c r="E8" s="10">
        <f t="shared" si="0"/>
        <v>9.0909090909090912E-2</v>
      </c>
      <c r="F8" s="10">
        <f t="shared" ca="1" si="1"/>
        <v>0.34289169465752084</v>
      </c>
      <c r="I8" t="s">
        <v>2</v>
      </c>
      <c r="J8" s="18">
        <v>1558</v>
      </c>
      <c r="K8" s="18">
        <v>850</v>
      </c>
      <c r="L8" s="18"/>
      <c r="M8" s="18">
        <v>384.37</v>
      </c>
      <c r="N8" s="18">
        <v>2792.37</v>
      </c>
      <c r="O8"/>
    </row>
    <row r="9" spans="1:20" x14ac:dyDescent="0.25">
      <c r="A9" s="1"/>
      <c r="B9" s="1"/>
      <c r="C9" s="6">
        <f>COUNTIF(Données!$D$4:$D$36,B:B)</f>
        <v>0</v>
      </c>
      <c r="D9" s="8">
        <f ca="1">SUMIF(Données!$D$4:$D$36,B:B,Données!$B$4:$B$26)</f>
        <v>0</v>
      </c>
      <c r="E9" s="10">
        <f t="shared" si="0"/>
        <v>0</v>
      </c>
      <c r="F9" s="10">
        <f t="shared" ca="1" si="1"/>
        <v>0</v>
      </c>
      <c r="I9" t="s">
        <v>35</v>
      </c>
      <c r="J9" s="18">
        <v>84997.55</v>
      </c>
      <c r="K9" s="18"/>
      <c r="L9" s="18"/>
      <c r="M9" s="18"/>
      <c r="N9" s="18">
        <v>84997.55</v>
      </c>
      <c r="O9"/>
    </row>
    <row r="10" spans="1:20" x14ac:dyDescent="0.25">
      <c r="A10" s="1"/>
      <c r="B10" s="1"/>
      <c r="C10" s="6">
        <f>COUNTIF(Données!$D$4:$D$36,B:B)</f>
        <v>0</v>
      </c>
      <c r="D10" s="8">
        <f ca="1">SUMIF(Données!$D$4:$D$36,B:B,Données!$B$4:$B$26)</f>
        <v>0</v>
      </c>
      <c r="E10" s="10">
        <f t="shared" si="0"/>
        <v>0</v>
      </c>
      <c r="F10" s="10">
        <f t="shared" ca="1" si="1"/>
        <v>0</v>
      </c>
      <c r="I10" t="s">
        <v>34</v>
      </c>
      <c r="J10" s="18">
        <v>28810</v>
      </c>
      <c r="K10" s="18"/>
      <c r="L10" s="18"/>
      <c r="M10" s="18"/>
      <c r="N10" s="18">
        <v>28810</v>
      </c>
      <c r="O10"/>
    </row>
    <row r="11" spans="1:20" x14ac:dyDescent="0.25">
      <c r="A11" s="1"/>
      <c r="B11" s="1"/>
      <c r="C11" s="6">
        <f>COUNTIF(Données!$D$4:$D$36,B:B)</f>
        <v>0</v>
      </c>
      <c r="D11" s="8">
        <f ca="1">SUMIF(Données!$D$4:$D$36,B:B,Données!$B$4:$B$26)</f>
        <v>0</v>
      </c>
      <c r="E11" s="10">
        <f t="shared" si="0"/>
        <v>0</v>
      </c>
      <c r="F11" s="10">
        <f t="shared" ca="1" si="1"/>
        <v>0</v>
      </c>
      <c r="I11" t="s">
        <v>12</v>
      </c>
      <c r="J11" s="18">
        <v>204320.3</v>
      </c>
      <c r="K11" s="18">
        <v>10625</v>
      </c>
      <c r="L11" s="18">
        <v>16539.5</v>
      </c>
      <c r="M11" s="18">
        <v>16399.739999999998</v>
      </c>
      <c r="N11" s="18">
        <v>247884.53999999998</v>
      </c>
      <c r="O11"/>
    </row>
    <row r="12" spans="1:20" x14ac:dyDescent="0.25">
      <c r="A12" s="1"/>
      <c r="B12" s="1"/>
      <c r="C12" s="6">
        <f>COUNTIF(Données!$D$4:$D$36,B:B)</f>
        <v>0</v>
      </c>
      <c r="D12" s="8">
        <f ca="1">SUMIF(Données!$D$4:$D$36,B:B,Données!$B$4:$B$26)</f>
        <v>0</v>
      </c>
      <c r="E12" s="10">
        <f t="shared" si="0"/>
        <v>0</v>
      </c>
      <c r="F12" s="10">
        <f t="shared" ca="1" si="1"/>
        <v>0</v>
      </c>
      <c r="J12"/>
      <c r="K12"/>
      <c r="L12"/>
      <c r="M12"/>
      <c r="N12"/>
      <c r="O12"/>
    </row>
    <row r="13" spans="1:20" x14ac:dyDescent="0.25">
      <c r="A13" s="3" t="s">
        <v>10</v>
      </c>
      <c r="B13" s="3"/>
      <c r="C13" s="11">
        <f>SUM(C4:C12)</f>
        <v>33</v>
      </c>
      <c r="D13" s="12">
        <f t="shared" ref="D13:F13" ca="1" si="2">SUM(D4:D12)</f>
        <v>247884.53999999998</v>
      </c>
      <c r="E13" s="13">
        <f t="shared" si="2"/>
        <v>0.99999999999999989</v>
      </c>
      <c r="F13" s="13">
        <f t="shared" ca="1" si="2"/>
        <v>1.0000000000000002</v>
      </c>
      <c r="J13" s="18"/>
      <c r="K13" s="18"/>
      <c r="L13" s="18"/>
      <c r="M13" s="18"/>
      <c r="N13" s="18"/>
    </row>
    <row r="14" spans="1:20" x14ac:dyDescent="0.25">
      <c r="J14" s="18"/>
      <c r="K14" s="18"/>
      <c r="L14" s="18"/>
      <c r="M14" s="18"/>
      <c r="N14" s="18"/>
    </row>
    <row r="15" spans="1:20" x14ac:dyDescent="0.25">
      <c r="J15" s="18"/>
      <c r="K15" s="18"/>
      <c r="L15" s="18"/>
      <c r="M15" s="18"/>
      <c r="N15" s="18"/>
    </row>
    <row r="16" spans="1:20" x14ac:dyDescent="0.25">
      <c r="J16" s="18"/>
      <c r="K16" s="18"/>
      <c r="L16" s="18"/>
      <c r="M16" s="18"/>
      <c r="N16" s="18"/>
    </row>
    <row r="17" spans="9:18" x14ac:dyDescent="0.25">
      <c r="J17" s="18"/>
      <c r="K17" s="18"/>
      <c r="L17" s="18"/>
      <c r="M17" s="18"/>
      <c r="N17" s="18"/>
    </row>
    <row r="19" spans="9:18" ht="21" x14ac:dyDescent="0.35">
      <c r="I19" s="2" t="s">
        <v>17</v>
      </c>
    </row>
    <row r="22" spans="9:18" x14ac:dyDescent="0.25">
      <c r="I22" s="14" t="s">
        <v>15</v>
      </c>
      <c r="J22" s="14" t="s">
        <v>19</v>
      </c>
      <c r="K22"/>
      <c r="L22"/>
      <c r="M22"/>
      <c r="N22"/>
      <c r="O22"/>
      <c r="P22"/>
      <c r="Q22"/>
      <c r="R22"/>
    </row>
    <row r="23" spans="9:18" x14ac:dyDescent="0.25">
      <c r="I23" s="14" t="s">
        <v>11</v>
      </c>
      <c r="J23" t="s">
        <v>20</v>
      </c>
      <c r="K23" t="s">
        <v>24</v>
      </c>
      <c r="L23" t="s">
        <v>26</v>
      </c>
      <c r="M23" t="s">
        <v>27</v>
      </c>
      <c r="N23" t="s">
        <v>28</v>
      </c>
      <c r="O23" t="s">
        <v>29</v>
      </c>
      <c r="P23" t="s">
        <v>31</v>
      </c>
      <c r="Q23" t="s">
        <v>32</v>
      </c>
      <c r="R23" t="s">
        <v>12</v>
      </c>
    </row>
    <row r="24" spans="9:18" x14ac:dyDescent="0.25">
      <c r="I24" t="s">
        <v>3</v>
      </c>
      <c r="J24" s="18">
        <v>16838</v>
      </c>
      <c r="K24" s="18">
        <v>10773.5</v>
      </c>
      <c r="L24" s="18"/>
      <c r="M24" s="18"/>
      <c r="N24" s="18"/>
      <c r="O24" s="18"/>
      <c r="P24" s="18"/>
      <c r="Q24" s="18">
        <v>1600</v>
      </c>
      <c r="R24" s="18">
        <v>29211.5</v>
      </c>
    </row>
    <row r="25" spans="9:18" x14ac:dyDescent="0.25">
      <c r="I25" t="s">
        <v>4</v>
      </c>
      <c r="J25" s="18">
        <v>54391.75</v>
      </c>
      <c r="K25" s="18">
        <v>21466</v>
      </c>
      <c r="L25" s="18"/>
      <c r="M25" s="18">
        <v>5000</v>
      </c>
      <c r="N25" s="18">
        <v>5200</v>
      </c>
      <c r="O25" s="18">
        <v>16015.369999999999</v>
      </c>
      <c r="P25" s="18"/>
      <c r="Q25" s="18"/>
      <c r="R25" s="18">
        <v>102073.12</v>
      </c>
    </row>
    <row r="26" spans="9:18" x14ac:dyDescent="0.25">
      <c r="I26" t="s">
        <v>2</v>
      </c>
      <c r="J26" s="18">
        <v>2408</v>
      </c>
      <c r="K26" s="18"/>
      <c r="L26" s="18"/>
      <c r="M26" s="18"/>
      <c r="N26" s="18"/>
      <c r="O26" s="18">
        <v>384.37</v>
      </c>
      <c r="P26" s="18"/>
      <c r="Q26" s="18"/>
      <c r="R26" s="18">
        <v>2792.37</v>
      </c>
    </row>
    <row r="27" spans="9:18" x14ac:dyDescent="0.25">
      <c r="I27" t="s">
        <v>35</v>
      </c>
      <c r="J27" s="18">
        <v>47717</v>
      </c>
      <c r="K27" s="18"/>
      <c r="L27" s="18">
        <v>37280.550000000003</v>
      </c>
      <c r="M27" s="18"/>
      <c r="N27" s="18"/>
      <c r="O27" s="18"/>
      <c r="P27" s="18"/>
      <c r="Q27" s="18"/>
      <c r="R27" s="18">
        <v>84997.55</v>
      </c>
    </row>
    <row r="28" spans="9:18" x14ac:dyDescent="0.25">
      <c r="I28" t="s">
        <v>34</v>
      </c>
      <c r="J28" s="18"/>
      <c r="K28" s="18">
        <v>12240</v>
      </c>
      <c r="L28" s="18"/>
      <c r="M28" s="18"/>
      <c r="N28" s="18"/>
      <c r="O28" s="18"/>
      <c r="P28" s="18">
        <v>16570</v>
      </c>
      <c r="Q28" s="18"/>
      <c r="R28" s="18">
        <v>28810</v>
      </c>
    </row>
    <row r="29" spans="9:18" x14ac:dyDescent="0.25">
      <c r="I29" t="s">
        <v>12</v>
      </c>
      <c r="J29" s="18">
        <v>121354.75</v>
      </c>
      <c r="K29" s="18">
        <v>44479.5</v>
      </c>
      <c r="L29" s="18">
        <v>37280.550000000003</v>
      </c>
      <c r="M29" s="18">
        <v>5000</v>
      </c>
      <c r="N29" s="18">
        <v>5200</v>
      </c>
      <c r="O29" s="18">
        <v>16399.739999999998</v>
      </c>
      <c r="P29" s="18">
        <v>16570</v>
      </c>
      <c r="Q29" s="18">
        <v>1600</v>
      </c>
      <c r="R29" s="18">
        <v>247884.53999999998</v>
      </c>
    </row>
    <row r="30" spans="9:18" x14ac:dyDescent="0.25">
      <c r="J30"/>
      <c r="K30"/>
      <c r="L30"/>
      <c r="M30"/>
      <c r="N30"/>
      <c r="O30"/>
      <c r="P30"/>
      <c r="Q30"/>
      <c r="R30"/>
    </row>
    <row r="31" spans="9:18" x14ac:dyDescent="0.25">
      <c r="J31" s="18"/>
      <c r="K31" s="18"/>
      <c r="L31" s="18"/>
      <c r="M31" s="18"/>
      <c r="N31" s="18"/>
      <c r="O31" s="18"/>
      <c r="P31" s="18"/>
      <c r="Q31" s="18"/>
      <c r="R31" s="18"/>
    </row>
    <row r="32" spans="9:18" x14ac:dyDescent="0.25">
      <c r="J32" s="18"/>
      <c r="K32" s="18"/>
      <c r="L32" s="18"/>
      <c r="M32" s="18"/>
      <c r="N32" s="18"/>
      <c r="O32" s="18"/>
      <c r="P32" s="18"/>
      <c r="Q32" s="18"/>
      <c r="R32" s="18"/>
    </row>
    <row r="33" spans="9:18" x14ac:dyDescent="0.25">
      <c r="J33" s="18"/>
      <c r="K33" s="18"/>
      <c r="L33" s="18"/>
      <c r="M33" s="18"/>
      <c r="N33" s="18"/>
      <c r="O33" s="18"/>
      <c r="P33" s="18"/>
      <c r="Q33" s="18"/>
      <c r="R33" s="18"/>
    </row>
    <row r="34" spans="9:18" x14ac:dyDescent="0.25">
      <c r="J34" s="18"/>
      <c r="K34" s="18"/>
      <c r="L34" s="18"/>
      <c r="M34" s="18"/>
      <c r="N34" s="18"/>
      <c r="O34" s="18"/>
      <c r="P34" s="18"/>
      <c r="Q34" s="18"/>
      <c r="R34" s="18"/>
    </row>
    <row r="35" spans="9:18" x14ac:dyDescent="0.25">
      <c r="J35" s="18"/>
      <c r="K35" s="18"/>
      <c r="L35" s="18"/>
      <c r="M35" s="18"/>
      <c r="N35" s="18"/>
      <c r="O35" s="18"/>
      <c r="P35" s="18"/>
      <c r="Q35" s="18"/>
      <c r="R35" s="18"/>
    </row>
    <row r="39" spans="9:18" ht="21" x14ac:dyDescent="0.35">
      <c r="I39" s="2" t="s">
        <v>16</v>
      </c>
    </row>
    <row r="42" spans="9:18" x14ac:dyDescent="0.25">
      <c r="I42" s="14" t="s">
        <v>15</v>
      </c>
      <c r="J42" s="14" t="s">
        <v>14</v>
      </c>
      <c r="K42"/>
      <c r="L42"/>
      <c r="M42"/>
      <c r="N42"/>
      <c r="O42"/>
    </row>
    <row r="43" spans="9:18" x14ac:dyDescent="0.25">
      <c r="I43" s="14" t="s">
        <v>11</v>
      </c>
      <c r="J43" t="s">
        <v>21</v>
      </c>
      <c r="K43" t="s">
        <v>22</v>
      </c>
      <c r="L43" t="s">
        <v>25</v>
      </c>
      <c r="M43" t="s">
        <v>30</v>
      </c>
      <c r="N43" t="s">
        <v>12</v>
      </c>
      <c r="O43"/>
    </row>
    <row r="44" spans="9:18" x14ac:dyDescent="0.25">
      <c r="I44" t="s">
        <v>3</v>
      </c>
      <c r="J44" s="15">
        <v>9.0114534774939983E-2</v>
      </c>
      <c r="K44" s="15">
        <v>0</v>
      </c>
      <c r="L44" s="15">
        <v>2.7728635275116393E-2</v>
      </c>
      <c r="M44" s="15">
        <v>0</v>
      </c>
      <c r="N44" s="15">
        <v>0.11784317005005637</v>
      </c>
      <c r="O44"/>
    </row>
    <row r="45" spans="9:18" x14ac:dyDescent="0.25">
      <c r="I45" t="s">
        <v>4</v>
      </c>
      <c r="J45" s="15">
        <v>0.26874104371333529</v>
      </c>
      <c r="K45" s="15">
        <v>3.9433681503493523E-2</v>
      </c>
      <c r="L45" s="15">
        <v>3.8993960656037691E-2</v>
      </c>
      <c r="M45" s="15">
        <v>6.4608184116685938E-2</v>
      </c>
      <c r="N45" s="15">
        <v>0.41177686998955243</v>
      </c>
      <c r="O45"/>
    </row>
    <row r="46" spans="9:18" x14ac:dyDescent="0.25">
      <c r="I46" t="s">
        <v>2</v>
      </c>
      <c r="J46" s="15">
        <v>6.2851842232678166E-3</v>
      </c>
      <c r="K46" s="15">
        <v>3.4290157829124806E-3</v>
      </c>
      <c r="L46" s="15">
        <v>0</v>
      </c>
      <c r="M46" s="15">
        <v>1.5506009370330237E-3</v>
      </c>
      <c r="N46" s="15">
        <v>1.126480094321332E-2</v>
      </c>
      <c r="O46"/>
    </row>
    <row r="47" spans="9:18" x14ac:dyDescent="0.25">
      <c r="I47" t="s">
        <v>35</v>
      </c>
      <c r="J47" s="15">
        <v>0.34289169465752084</v>
      </c>
      <c r="K47" s="15">
        <v>0</v>
      </c>
      <c r="L47" s="15">
        <v>0</v>
      </c>
      <c r="M47" s="15">
        <v>0</v>
      </c>
      <c r="N47" s="15">
        <v>0.34289169465752084</v>
      </c>
      <c r="O47"/>
    </row>
    <row r="48" spans="9:18" x14ac:dyDescent="0.25">
      <c r="I48" t="s">
        <v>34</v>
      </c>
      <c r="J48" s="15">
        <v>0.11622346435965714</v>
      </c>
      <c r="K48" s="15">
        <v>0</v>
      </c>
      <c r="L48" s="15">
        <v>0</v>
      </c>
      <c r="M48" s="15">
        <v>0</v>
      </c>
      <c r="N48" s="15">
        <v>0.11622346435965714</v>
      </c>
      <c r="O48"/>
    </row>
    <row r="49" spans="9:15" x14ac:dyDescent="0.25">
      <c r="I49" t="s">
        <v>12</v>
      </c>
      <c r="J49" s="15">
        <v>0.82425592172872097</v>
      </c>
      <c r="K49" s="15">
        <v>4.2862697286406008E-2</v>
      </c>
      <c r="L49" s="15">
        <v>6.672259593115408E-2</v>
      </c>
      <c r="M49" s="15">
        <v>6.6158785053718958E-2</v>
      </c>
      <c r="N49" s="15">
        <v>1</v>
      </c>
      <c r="O49"/>
    </row>
    <row r="50" spans="9:15" x14ac:dyDescent="0.25">
      <c r="J50"/>
      <c r="K50"/>
      <c r="L50"/>
      <c r="M50"/>
      <c r="N50"/>
      <c r="O50"/>
    </row>
  </sheetData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Tranches</vt:lpstr>
      <vt:lpstr>Tranches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Inventy</dc:creator>
  <cp:lastModifiedBy>dd</cp:lastModifiedBy>
  <dcterms:created xsi:type="dcterms:W3CDTF">2016-03-22T11:56:22Z</dcterms:created>
  <dcterms:modified xsi:type="dcterms:W3CDTF">2016-03-25T11:10:25Z</dcterms:modified>
</cp:coreProperties>
</file>