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210" windowWidth="24915" windowHeight="12015" activeTab="1"/>
  </bookViews>
  <sheets>
    <sheet name="Feuil1" sheetId="1" r:id="rId1"/>
    <sheet name="Feuil2" sheetId="2" r:id="rId2"/>
    <sheet name="Feuil3" sheetId="3" r:id="rId3"/>
  </sheets>
  <definedNames>
    <definedName name="Tranches">Feuil3!$A$2:$B$14</definedName>
  </definedNames>
  <calcPr calcId="125725"/>
  <pivotCaches>
    <pivotCache cacheId="6" r:id="rId4"/>
  </pivotCaches>
</workbook>
</file>

<file path=xl/calcChain.xml><?xml version="1.0" encoding="utf-8"?>
<calcChain xmlns="http://schemas.openxmlformats.org/spreadsheetml/2006/main">
  <c r="G47" i="2"/>
  <c r="G94"/>
  <c r="G161"/>
  <c r="G169"/>
  <c r="G183"/>
  <c r="G191"/>
  <c r="G195"/>
  <c r="B13" i="3"/>
  <c r="G22" i="2" s="1"/>
  <c r="B5" i="3"/>
  <c r="G50" i="2" s="1"/>
  <c r="B6" i="3"/>
  <c r="G10" i="2" s="1"/>
  <c r="B7" i="3"/>
  <c r="G14" i="2" s="1"/>
  <c r="B8" i="3"/>
  <c r="G34" i="2" s="1"/>
  <c r="B9" i="3"/>
  <c r="G86" i="2" s="1"/>
  <c r="B10" i="3"/>
  <c r="G126" i="2" s="1"/>
  <c r="B11" i="3"/>
  <c r="G6" i="2" s="1"/>
  <c r="B12" i="3"/>
  <c r="G106" i="2" s="1"/>
  <c r="B4" i="3"/>
  <c r="G18" i="2" s="1"/>
  <c r="J2"/>
  <c r="G187" l="1"/>
  <c r="G179"/>
  <c r="G175"/>
  <c r="G171"/>
  <c r="G167"/>
  <c r="G163"/>
  <c r="G159"/>
  <c r="G155"/>
  <c r="G151"/>
  <c r="G147"/>
  <c r="G143"/>
  <c r="G139"/>
  <c r="G135"/>
  <c r="G131"/>
  <c r="G127"/>
  <c r="G123"/>
  <c r="G119"/>
  <c r="G115"/>
  <c r="G111"/>
  <c r="G107"/>
  <c r="G103"/>
  <c r="G99"/>
  <c r="G95"/>
  <c r="G91"/>
  <c r="G87"/>
  <c r="G83"/>
  <c r="G79"/>
  <c r="G75"/>
  <c r="G71"/>
  <c r="G67"/>
  <c r="G63"/>
  <c r="G59"/>
  <c r="G55"/>
  <c r="G51"/>
  <c r="G43"/>
  <c r="G39"/>
  <c r="G35"/>
  <c r="G31"/>
  <c r="G27"/>
  <c r="G23"/>
  <c r="G19"/>
  <c r="G15"/>
  <c r="G11"/>
  <c r="G7"/>
  <c r="G3"/>
  <c r="G2"/>
  <c r="G192"/>
  <c r="G188"/>
  <c r="G184"/>
  <c r="G180"/>
  <c r="G176"/>
  <c r="G172"/>
  <c r="G168"/>
  <c r="G164"/>
  <c r="G160"/>
  <c r="G156"/>
  <c r="G152"/>
  <c r="G148"/>
  <c r="G144"/>
  <c r="G140"/>
  <c r="G136"/>
  <c r="G132"/>
  <c r="G128"/>
  <c r="G124"/>
  <c r="G120"/>
  <c r="G116"/>
  <c r="G112"/>
  <c r="G108"/>
  <c r="G104"/>
  <c r="G100"/>
  <c r="G96"/>
  <c r="G92"/>
  <c r="G88"/>
  <c r="G84"/>
  <c r="G80"/>
  <c r="G76"/>
  <c r="G72"/>
  <c r="G68"/>
  <c r="G64"/>
  <c r="G60"/>
  <c r="G56"/>
  <c r="G52"/>
  <c r="G48"/>
  <c r="G44"/>
  <c r="G40"/>
  <c r="G36"/>
  <c r="G32"/>
  <c r="G28"/>
  <c r="G24"/>
  <c r="G20"/>
  <c r="G16"/>
  <c r="G12"/>
  <c r="G8"/>
  <c r="G4"/>
  <c r="G193"/>
  <c r="G189"/>
  <c r="G185"/>
  <c r="G181"/>
  <c r="G177"/>
  <c r="G173"/>
  <c r="G165"/>
  <c r="G157"/>
  <c r="G153"/>
  <c r="G149"/>
  <c r="G145"/>
  <c r="G141"/>
  <c r="G137"/>
  <c r="G133"/>
  <c r="G129"/>
  <c r="G125"/>
  <c r="G121"/>
  <c r="G117"/>
  <c r="G113"/>
  <c r="G109"/>
  <c r="G105"/>
  <c r="G101"/>
  <c r="G97"/>
  <c r="G93"/>
  <c r="G89"/>
  <c r="G85"/>
  <c r="G81"/>
  <c r="G77"/>
  <c r="G73"/>
  <c r="G69"/>
  <c r="G65"/>
  <c r="G61"/>
  <c r="G57"/>
  <c r="G53"/>
  <c r="G49"/>
  <c r="G45"/>
  <c r="G41"/>
  <c r="G37"/>
  <c r="G33"/>
  <c r="G29"/>
  <c r="G25"/>
  <c r="G21"/>
  <c r="G17"/>
  <c r="G13"/>
  <c r="G9"/>
  <c r="G5"/>
  <c r="G194"/>
  <c r="G190"/>
  <c r="G186"/>
  <c r="G182"/>
  <c r="G178"/>
  <c r="G174"/>
  <c r="G170"/>
  <c r="G166"/>
  <c r="G162"/>
  <c r="G158"/>
  <c r="G154"/>
  <c r="G150"/>
  <c r="G146"/>
  <c r="G142"/>
  <c r="G138"/>
  <c r="G134"/>
  <c r="G130"/>
  <c r="G122"/>
  <c r="G118"/>
  <c r="G114"/>
  <c r="G110"/>
  <c r="G102"/>
  <c r="G98"/>
  <c r="G90"/>
  <c r="G82"/>
  <c r="G78"/>
  <c r="G74"/>
  <c r="G70"/>
  <c r="G66"/>
  <c r="G62"/>
  <c r="G58"/>
  <c r="G54"/>
  <c r="G46"/>
  <c r="G42"/>
  <c r="G38"/>
  <c r="G30"/>
  <c r="G26"/>
  <c r="K3"/>
  <c r="J4"/>
  <c r="M2"/>
  <c r="I2"/>
  <c r="L3" l="1"/>
  <c r="L2"/>
  <c r="J12"/>
  <c r="J11"/>
  <c r="J10"/>
  <c r="J9"/>
  <c r="J5"/>
  <c r="J6"/>
  <c r="J7"/>
  <c r="J8"/>
  <c r="J3"/>
  <c r="F195" l="1"/>
</calcChain>
</file>

<file path=xl/sharedStrings.xml><?xml version="1.0" encoding="utf-8"?>
<sst xmlns="http://schemas.openxmlformats.org/spreadsheetml/2006/main" count="654" uniqueCount="296">
  <si>
    <t>N°</t>
  </si>
  <si>
    <t>Nom</t>
  </si>
  <si>
    <t>Prénom</t>
  </si>
  <si>
    <t>Secteur</t>
  </si>
  <si>
    <t>Ressources</t>
  </si>
  <si>
    <t>Envoyés par</t>
  </si>
  <si>
    <t>AB</t>
  </si>
  <si>
    <t>NORD</t>
  </si>
  <si>
    <t>RIS</t>
  </si>
  <si>
    <t>chomage</t>
  </si>
  <si>
    <t>mutu</t>
  </si>
  <si>
    <t>handic.</t>
  </si>
  <si>
    <t>pension</t>
  </si>
  <si>
    <t>attente RIS</t>
  </si>
  <si>
    <t>SANS</t>
  </si>
  <si>
    <t>travail</t>
  </si>
  <si>
    <t>16/001</t>
  </si>
  <si>
    <t>16/002</t>
  </si>
  <si>
    <t>16/003</t>
  </si>
  <si>
    <t>16/004</t>
  </si>
  <si>
    <t>16/005</t>
  </si>
  <si>
    <t>16/006</t>
  </si>
  <si>
    <t>16/007</t>
  </si>
  <si>
    <t>16/008</t>
  </si>
  <si>
    <t>16/009</t>
  </si>
  <si>
    <t>16/010</t>
  </si>
  <si>
    <t>16/011</t>
  </si>
  <si>
    <t>16/012</t>
  </si>
  <si>
    <t>16/013</t>
  </si>
  <si>
    <t>16/014</t>
  </si>
  <si>
    <t>16/015</t>
  </si>
  <si>
    <t>16/016</t>
  </si>
  <si>
    <t>16/017</t>
  </si>
  <si>
    <t>16/018</t>
  </si>
  <si>
    <t>16/019</t>
  </si>
  <si>
    <t>16/020</t>
  </si>
  <si>
    <t>16/021</t>
  </si>
  <si>
    <t>16/022</t>
  </si>
  <si>
    <t>16/023</t>
  </si>
  <si>
    <t>16/024</t>
  </si>
  <si>
    <t>16/025</t>
  </si>
  <si>
    <t>NOUVEAUX DOSSIERS 2016</t>
  </si>
  <si>
    <t>DossierDateOuverture</t>
  </si>
  <si>
    <t>Titulaire</t>
  </si>
  <si>
    <t>IDDossier</t>
  </si>
  <si>
    <t>Sexe</t>
  </si>
  <si>
    <t>AgeApprox</t>
  </si>
  <si>
    <t>Natio</t>
  </si>
  <si>
    <t>102/15/0876</t>
  </si>
  <si>
    <t>M</t>
  </si>
  <si>
    <t>BE</t>
  </si>
  <si>
    <t>102/15/0877</t>
  </si>
  <si>
    <t>102/15/0878</t>
  </si>
  <si>
    <t>F</t>
  </si>
  <si>
    <t>GN</t>
  </si>
  <si>
    <t>102/15/0879</t>
  </si>
  <si>
    <t>ER</t>
  </si>
  <si>
    <t>102/15/0880</t>
  </si>
  <si>
    <t>102/15/0881</t>
  </si>
  <si>
    <t>AF</t>
  </si>
  <si>
    <t>102/15/0882</t>
  </si>
  <si>
    <t>102/15/0883</t>
  </si>
  <si>
    <t>102/15/0884</t>
  </si>
  <si>
    <t>102/15/0885</t>
  </si>
  <si>
    <t>102/15/0886</t>
  </si>
  <si>
    <t>102/15/0887</t>
  </si>
  <si>
    <t>102/15/0888</t>
  </si>
  <si>
    <t>102/15/0889</t>
  </si>
  <si>
    <t>102/05/0890</t>
  </si>
  <si>
    <t>102/15/0891</t>
  </si>
  <si>
    <t>102/15/0892</t>
  </si>
  <si>
    <t>102/15/0893</t>
  </si>
  <si>
    <t>CD</t>
  </si>
  <si>
    <t>102/15/0894</t>
  </si>
  <si>
    <t/>
  </si>
  <si>
    <t>102/15/0895</t>
  </si>
  <si>
    <t>MA</t>
  </si>
  <si>
    <t>102/15/0896</t>
  </si>
  <si>
    <t>102/15/0897</t>
  </si>
  <si>
    <t>102/15/0898</t>
  </si>
  <si>
    <t>102/15/0899</t>
  </si>
  <si>
    <t>102/15/0900</t>
  </si>
  <si>
    <t>102/15/0901</t>
  </si>
  <si>
    <t>102/15/0902</t>
  </si>
  <si>
    <t>102/15/0905</t>
  </si>
  <si>
    <t>102/15/0906</t>
  </si>
  <si>
    <t>102/15/0907</t>
  </si>
  <si>
    <t>102/15/0908</t>
  </si>
  <si>
    <t>LY</t>
  </si>
  <si>
    <t>102/15/0909</t>
  </si>
  <si>
    <t>102/15/0910</t>
  </si>
  <si>
    <t>102/15/0911</t>
  </si>
  <si>
    <t>CM</t>
  </si>
  <si>
    <t>102/15/0912</t>
  </si>
  <si>
    <t>DZ</t>
  </si>
  <si>
    <t>102/15/0913</t>
  </si>
  <si>
    <t>102/15/0914</t>
  </si>
  <si>
    <t>102/15/0915</t>
  </si>
  <si>
    <t>RW</t>
  </si>
  <si>
    <t>102/15/0916</t>
  </si>
  <si>
    <t>102/15/0917</t>
  </si>
  <si>
    <t>102/15/0918</t>
  </si>
  <si>
    <t>102/15/0919</t>
  </si>
  <si>
    <t>SO</t>
  </si>
  <si>
    <t>102/15/0920</t>
  </si>
  <si>
    <t>102/15/0921</t>
  </si>
  <si>
    <t>IQ</t>
  </si>
  <si>
    <t>102/05/0922</t>
  </si>
  <si>
    <t>102/15/0923</t>
  </si>
  <si>
    <t>102/15/0924</t>
  </si>
  <si>
    <t>102/15/0925</t>
  </si>
  <si>
    <t>102/15/0926</t>
  </si>
  <si>
    <t>102/15/0927</t>
  </si>
  <si>
    <t>AL</t>
  </si>
  <si>
    <t>102/15/0928</t>
  </si>
  <si>
    <t>102/15/0929</t>
  </si>
  <si>
    <t>TG</t>
  </si>
  <si>
    <t>102/15/0930</t>
  </si>
  <si>
    <t>102/15/0931</t>
  </si>
  <si>
    <t>102/15/0932</t>
  </si>
  <si>
    <t>102/15/0933</t>
  </si>
  <si>
    <t>102/15/0934</t>
  </si>
  <si>
    <t>102/15/0935</t>
  </si>
  <si>
    <t>102/15/0936</t>
  </si>
  <si>
    <t>102/15/0937</t>
  </si>
  <si>
    <t>102/15/0938</t>
  </si>
  <si>
    <t>102/15/0939</t>
  </si>
  <si>
    <t>02</t>
  </si>
  <si>
    <t>102/15/0940</t>
  </si>
  <si>
    <t>102/15/0941</t>
  </si>
  <si>
    <t>102/15/0942</t>
  </si>
  <si>
    <t>102/15/0943</t>
  </si>
  <si>
    <t>99</t>
  </si>
  <si>
    <t>102/15/0944</t>
  </si>
  <si>
    <t>102/15/0945</t>
  </si>
  <si>
    <t>102/15/0946</t>
  </si>
  <si>
    <t>102/15/0947</t>
  </si>
  <si>
    <t>IT</t>
  </si>
  <si>
    <t>102/15/0948</t>
  </si>
  <si>
    <t>102/15/0949</t>
  </si>
  <si>
    <t>BJ</t>
  </si>
  <si>
    <t>102/15/0950</t>
  </si>
  <si>
    <t>102/15/0951</t>
  </si>
  <si>
    <t>102/15/0952</t>
  </si>
  <si>
    <t>102/15/0953</t>
  </si>
  <si>
    <t>102/15/0954</t>
  </si>
  <si>
    <t>102/15/0955</t>
  </si>
  <si>
    <t>BF</t>
  </si>
  <si>
    <t>102/15/0956</t>
  </si>
  <si>
    <t>102/15/0957</t>
  </si>
  <si>
    <t>102/15/0958</t>
  </si>
  <si>
    <t>102/15/0959</t>
  </si>
  <si>
    <t>102/15/0960</t>
  </si>
  <si>
    <t>102/15/0961</t>
  </si>
  <si>
    <t>102/15/0962</t>
  </si>
  <si>
    <t>102/15/0963</t>
  </si>
  <si>
    <t>102/15/0964</t>
  </si>
  <si>
    <t>102/15/0965</t>
  </si>
  <si>
    <t>102/15/0966</t>
  </si>
  <si>
    <t>102/15/0967</t>
  </si>
  <si>
    <t>102/15/0968</t>
  </si>
  <si>
    <t>SY</t>
  </si>
  <si>
    <t>102/15/0969</t>
  </si>
  <si>
    <t>102/15/0970</t>
  </si>
  <si>
    <t>102/15/0971</t>
  </si>
  <si>
    <t>102/15/0972</t>
  </si>
  <si>
    <t>102/15/0973</t>
  </si>
  <si>
    <t>102/15/0974</t>
  </si>
  <si>
    <t>102/15/0975</t>
  </si>
  <si>
    <t>102/15/0976</t>
  </si>
  <si>
    <t>102/15/0977</t>
  </si>
  <si>
    <t>UA</t>
  </si>
  <si>
    <t>102/15/0978</t>
  </si>
  <si>
    <t>102/15/0979</t>
  </si>
  <si>
    <t>102/15/0980</t>
  </si>
  <si>
    <t>102/15/0981</t>
  </si>
  <si>
    <t>102/15/0982</t>
  </si>
  <si>
    <t>102/15/0983</t>
  </si>
  <si>
    <t>102/15/0984</t>
  </si>
  <si>
    <t>102/15/0985</t>
  </si>
  <si>
    <t>102/15/0986</t>
  </si>
  <si>
    <t>102/15/0987</t>
  </si>
  <si>
    <t>102/15/0988</t>
  </si>
  <si>
    <t>YE</t>
  </si>
  <si>
    <t>102/15/0990</t>
  </si>
  <si>
    <t>102/15/0991</t>
  </si>
  <si>
    <t>102/15/0992</t>
  </si>
  <si>
    <t>PK</t>
  </si>
  <si>
    <t>102/15/0993</t>
  </si>
  <si>
    <t>102/15/0994</t>
  </si>
  <si>
    <t>ML</t>
  </si>
  <si>
    <t>102/15/0995</t>
  </si>
  <si>
    <t>102/15/0997</t>
  </si>
  <si>
    <t>102/15/0998</t>
  </si>
  <si>
    <t>102/15/0999</t>
  </si>
  <si>
    <t>102/15/1000</t>
  </si>
  <si>
    <t>102/15/1001</t>
  </si>
  <si>
    <t>102/15/1002</t>
  </si>
  <si>
    <t>102/15/1003</t>
  </si>
  <si>
    <t>102/15/1004</t>
  </si>
  <si>
    <t>102/15/1005</t>
  </si>
  <si>
    <t>102/05/1006</t>
  </si>
  <si>
    <t>102/05/1007</t>
  </si>
  <si>
    <t>102/15/1008</t>
  </si>
  <si>
    <t>102/15/1009</t>
  </si>
  <si>
    <t>102/15/1042</t>
  </si>
  <si>
    <t>TR</t>
  </si>
  <si>
    <t>102/15/1043</t>
  </si>
  <si>
    <t>102/15/1044</t>
  </si>
  <si>
    <t>102/15/1045</t>
  </si>
  <si>
    <t>102/15/1046</t>
  </si>
  <si>
    <t>102/15/1047</t>
  </si>
  <si>
    <t>102/15/1048</t>
  </si>
  <si>
    <t>102/15/1049</t>
  </si>
  <si>
    <t>RU</t>
  </si>
  <si>
    <t>102/15/1050</t>
  </si>
  <si>
    <t>102/15/1052</t>
  </si>
  <si>
    <t>102/15/1053</t>
  </si>
  <si>
    <t>CI</t>
  </si>
  <si>
    <t>102/15/1054</t>
  </si>
  <si>
    <t>102/15/1055</t>
  </si>
  <si>
    <t>102/15/1056</t>
  </si>
  <si>
    <t>102/15/1057</t>
  </si>
  <si>
    <t>102/15/1058</t>
  </si>
  <si>
    <t>PT</t>
  </si>
  <si>
    <t>102/15/1060</t>
  </si>
  <si>
    <t>102/15/1061</t>
  </si>
  <si>
    <t>102/15/1062</t>
  </si>
  <si>
    <t>102/15/1063</t>
  </si>
  <si>
    <t>102/15/1064</t>
  </si>
  <si>
    <t>102/15/1065</t>
  </si>
  <si>
    <t>102/05/1066</t>
  </si>
  <si>
    <t>102/15/1067</t>
  </si>
  <si>
    <t>102/15/1068</t>
  </si>
  <si>
    <t>102/15/1010</t>
  </si>
  <si>
    <t>102/15/1011</t>
  </si>
  <si>
    <t>102/15/1012</t>
  </si>
  <si>
    <t>102/15/1013</t>
  </si>
  <si>
    <t>NG</t>
  </si>
  <si>
    <t>102/15/1015</t>
  </si>
  <si>
    <t>102/15/1016</t>
  </si>
  <si>
    <t>102/15/1017</t>
  </si>
  <si>
    <t>102/15/1019</t>
  </si>
  <si>
    <t>102/15/1020</t>
  </si>
  <si>
    <t>102/15/1021</t>
  </si>
  <si>
    <t>102/15/1022</t>
  </si>
  <si>
    <t>102/15/1023</t>
  </si>
  <si>
    <t>102/15/1024</t>
  </si>
  <si>
    <t>102/15/1025</t>
  </si>
  <si>
    <t>102/15/1026</t>
  </si>
  <si>
    <t>102/15/1027</t>
  </si>
  <si>
    <t>102/15/1028</t>
  </si>
  <si>
    <t>ES</t>
  </si>
  <si>
    <t>102/15/1029</t>
  </si>
  <si>
    <t>102/15/1030</t>
  </si>
  <si>
    <t>FR</t>
  </si>
  <si>
    <t>102/15/1031</t>
  </si>
  <si>
    <t>102/15/1032</t>
  </si>
  <si>
    <t>102/15/1033</t>
  </si>
  <si>
    <t>102/15/1034</t>
  </si>
  <si>
    <t>102/15/1035</t>
  </si>
  <si>
    <t>102/15/1036</t>
  </si>
  <si>
    <t>102/15/1037</t>
  </si>
  <si>
    <t>102/15/1038</t>
  </si>
  <si>
    <t>102/15/1040</t>
  </si>
  <si>
    <t>102/15/1041</t>
  </si>
  <si>
    <t>102/15/1069</t>
  </si>
  <si>
    <t>102/15/1070</t>
  </si>
  <si>
    <t>102/15/1071</t>
  </si>
  <si>
    <t>102/15/1072</t>
  </si>
  <si>
    <t>102/15/1073</t>
  </si>
  <si>
    <t>102/15/1014</t>
  </si>
  <si>
    <t>102/15/1076</t>
  </si>
  <si>
    <t>102/15/1077</t>
  </si>
  <si>
    <t>102/15/1078</t>
  </si>
  <si>
    <t>AGE</t>
  </si>
  <si>
    <t>sexe</t>
  </si>
  <si>
    <t>total</t>
  </si>
  <si>
    <t>moyenne</t>
  </si>
  <si>
    <t>Tranches d'âge</t>
  </si>
  <si>
    <t>Mini</t>
  </si>
  <si>
    <t>Libellé</t>
  </si>
  <si>
    <t>[18-24]</t>
  </si>
  <si>
    <t>[    - 18]</t>
  </si>
  <si>
    <t>Total général</t>
  </si>
  <si>
    <t>Tranche</t>
  </si>
  <si>
    <t>[25-29]</t>
  </si>
  <si>
    <t>[30-34]</t>
  </si>
  <si>
    <t>[35-39]</t>
  </si>
  <si>
    <t>[40-44]</t>
  </si>
  <si>
    <t>[45-49]</t>
  </si>
  <si>
    <t>[50-54]</t>
  </si>
  <si>
    <t>[55-59]</t>
  </si>
  <si>
    <t>[60-64]</t>
  </si>
  <si>
    <t>[65-     ]</t>
  </si>
  <si>
    <t>Nombre de IDDossier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</si>
</sst>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4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2" borderId="13" xfId="1" applyFont="1" applyFill="1" applyBorder="1" applyAlignment="1">
      <alignment horizontal="center"/>
    </xf>
    <xf numFmtId="15" fontId="4" fillId="0" borderId="14" xfId="1" applyNumberFormat="1" applyFont="1" applyFill="1" applyBorder="1" applyAlignment="1">
      <alignment horizontal="right" wrapText="1"/>
    </xf>
    <xf numFmtId="0" fontId="4" fillId="0" borderId="14" xfId="1" applyFont="1" applyFill="1" applyBorder="1" applyAlignment="1">
      <alignment horizontal="right" wrapText="1"/>
    </xf>
    <xf numFmtId="0" fontId="4" fillId="0" borderId="14" xfId="1" applyFont="1" applyFill="1" applyBorder="1" applyAlignment="1">
      <alignment wrapText="1"/>
    </xf>
    <xf numFmtId="0" fontId="5" fillId="0" borderId="0" xfId="1"/>
    <xf numFmtId="0" fontId="0" fillId="0" borderId="16" xfId="0" applyFill="1" applyBorder="1"/>
    <xf numFmtId="0" fontId="0" fillId="0" borderId="18" xfId="0" applyFill="1" applyBorder="1"/>
    <xf numFmtId="0" fontId="6" fillId="3" borderId="21" xfId="0" applyFont="1" applyFill="1" applyBorder="1"/>
    <xf numFmtId="0" fontId="1" fillId="4" borderId="19" xfId="0" applyFont="1" applyFill="1" applyBorder="1"/>
    <xf numFmtId="0" fontId="1" fillId="4" borderId="15" xfId="0" applyFont="1" applyFill="1" applyBorder="1"/>
    <xf numFmtId="0" fontId="1" fillId="4" borderId="17" xfId="0" applyFont="1" applyFill="1" applyBorder="1"/>
    <xf numFmtId="0" fontId="6" fillId="5" borderId="22" xfId="0" applyFont="1" applyFill="1" applyBorder="1"/>
    <xf numFmtId="0" fontId="0" fillId="6" borderId="20" xfId="0" applyFill="1" applyBorder="1"/>
    <xf numFmtId="0" fontId="0" fillId="6" borderId="16" xfId="0" applyFill="1" applyBorder="1"/>
    <xf numFmtId="0" fontId="0" fillId="0" borderId="0" xfId="0" applyAlignment="1">
      <alignment horizontal="left" vertical="center"/>
    </xf>
    <xf numFmtId="0" fontId="6" fillId="3" borderId="11" xfId="0" applyFont="1" applyFill="1" applyBorder="1"/>
    <xf numFmtId="0" fontId="1" fillId="4" borderId="23" xfId="0" applyFont="1" applyFill="1" applyBorder="1"/>
    <xf numFmtId="0" fontId="1" fillId="4" borderId="24" xfId="0" applyFont="1" applyFill="1" applyBorder="1"/>
    <xf numFmtId="0" fontId="1" fillId="4" borderId="25" xfId="0" applyFont="1" applyFill="1" applyBorder="1"/>
    <xf numFmtId="0" fontId="2" fillId="0" borderId="7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0" fillId="7" borderId="0" xfId="0" applyFill="1"/>
    <xf numFmtId="0" fontId="7" fillId="8" borderId="0" xfId="0" applyFont="1" applyFill="1"/>
    <xf numFmtId="0" fontId="0" fillId="0" borderId="0" xfId="0" pivotButton="1"/>
    <xf numFmtId="0" fontId="4" fillId="2" borderId="26" xfId="1" applyFon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vertical="top" wrapText="1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NumberFormat="1" applyAlignment="1">
      <alignment horizontal="center"/>
    </xf>
  </cellXfs>
  <cellStyles count="2">
    <cellStyle name="Normal" xfId="0" builtinId="0"/>
    <cellStyle name="Normal_Feuil2" xfId="1"/>
  </cellStyles>
  <dxfs count="11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97.678922916668" createdVersion="3" refreshedVersion="3" minRefreshableVersion="3" recordCount="195">
  <cacheSource type="worksheet">
    <worksheetSource ref="A1:G10000" sheet="Feuil2"/>
  </cacheSource>
  <cacheFields count="7">
    <cacheField name="DossierDateOuverture" numFmtId="0">
      <sharedItems containsNonDate="0" containsDate="1" containsString="0" containsBlank="1" minDate="2015-01-12T00:00:00" maxDate="2015-12-23T00:00:00"/>
    </cacheField>
    <cacheField name="Titulaire" numFmtId="0">
      <sharedItems containsBlank="1"/>
    </cacheField>
    <cacheField name="IDDossier" numFmtId="0">
      <sharedItems containsBlank="1"/>
    </cacheField>
    <cacheField name="Sexe" numFmtId="0">
      <sharedItems containsBlank="1" count="3">
        <s v="M"/>
        <s v="F"/>
        <m/>
      </sharedItems>
    </cacheField>
    <cacheField name="AgeApprox" numFmtId="0">
      <sharedItems containsString="0" containsBlank="1" containsNumber="1" containsInteger="1" minValue="16" maxValue="68"/>
    </cacheField>
    <cacheField name="Natio" numFmtId="0">
      <sharedItems containsBlank="1"/>
    </cacheField>
    <cacheField name="Tranche" numFmtId="0">
      <sharedItems containsBlank="1" count="12">
        <s v="[18-24]"/>
        <s v="[55-59]"/>
        <s v="[25-29]"/>
        <s v="[40-44]"/>
        <s v="[35-39]"/>
        <s v="[30-34]"/>
        <s v="[50-54]"/>
        <s v="[65-     ]"/>
        <s v="[    - 18]"/>
        <s v="[60-64]"/>
        <s v="[45-49]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5">
  <r>
    <d v="2015-01-12T00:00:00"/>
    <b v="1"/>
    <s v="102/15/0876"/>
    <x v="0"/>
    <n v="22"/>
    <s v="BE"/>
    <x v="0"/>
  </r>
  <r>
    <d v="2015-01-13T00:00:00"/>
    <b v="1"/>
    <s v="102/15/0877"/>
    <x v="0"/>
    <n v="55"/>
    <s v="BE"/>
    <x v="1"/>
  </r>
  <r>
    <d v="2015-01-13T00:00:00"/>
    <b v="1"/>
    <s v="102/15/0878"/>
    <x v="1"/>
    <n v="27"/>
    <s v="GN"/>
    <x v="2"/>
  </r>
  <r>
    <d v="2015-01-13T00:00:00"/>
    <b v="1"/>
    <s v="102/15/0879"/>
    <x v="0"/>
    <n v="21"/>
    <s v="ER"/>
    <x v="0"/>
  </r>
  <r>
    <d v="2015-01-15T00:00:00"/>
    <b v="1"/>
    <s v="102/15/0880"/>
    <x v="1"/>
    <n v="55"/>
    <s v="BE"/>
    <x v="1"/>
  </r>
  <r>
    <d v="2015-01-16T00:00:00"/>
    <b v="1"/>
    <s v="102/15/0881"/>
    <x v="0"/>
    <n v="41"/>
    <s v="AF"/>
    <x v="3"/>
  </r>
  <r>
    <d v="2015-01-20T00:00:00"/>
    <b v="1"/>
    <s v="102/15/0882"/>
    <x v="0"/>
    <n v="38"/>
    <s v="BE"/>
    <x v="4"/>
  </r>
  <r>
    <d v="2015-01-19T00:00:00"/>
    <b v="1"/>
    <s v="102/15/0883"/>
    <x v="0"/>
    <n v="26"/>
    <s v="BE"/>
    <x v="2"/>
  </r>
  <r>
    <d v="2015-01-19T00:00:00"/>
    <b v="1"/>
    <s v="102/15/0884"/>
    <x v="1"/>
    <n v="33"/>
    <s v="BE"/>
    <x v="5"/>
  </r>
  <r>
    <d v="2015-01-19T00:00:00"/>
    <b v="1"/>
    <s v="102/15/0885"/>
    <x v="0"/>
    <n v="32"/>
    <s v="BE"/>
    <x v="5"/>
  </r>
  <r>
    <d v="2015-01-20T00:00:00"/>
    <b v="1"/>
    <s v="102/15/0886"/>
    <x v="0"/>
    <n v="38"/>
    <s v="BE"/>
    <x v="4"/>
  </r>
  <r>
    <d v="2015-01-20T00:00:00"/>
    <b v="1"/>
    <s v="102/15/0887"/>
    <x v="0"/>
    <n v="27"/>
    <s v="BE"/>
    <x v="2"/>
  </r>
  <r>
    <d v="2015-01-22T00:00:00"/>
    <b v="1"/>
    <s v="102/15/0888"/>
    <x v="1"/>
    <n v="37"/>
    <s v="BE"/>
    <x v="4"/>
  </r>
  <r>
    <d v="2015-01-27T00:00:00"/>
    <b v="1"/>
    <s v="102/15/0889"/>
    <x v="1"/>
    <n v="42"/>
    <s v="BE"/>
    <x v="3"/>
  </r>
  <r>
    <d v="2015-01-29T00:00:00"/>
    <b v="1"/>
    <s v="102/05/0890"/>
    <x v="0"/>
    <n v="39"/>
    <s v="BE"/>
    <x v="4"/>
  </r>
  <r>
    <d v="2015-02-05T00:00:00"/>
    <b v="1"/>
    <s v="102/15/0891"/>
    <x v="1"/>
    <n v="43"/>
    <s v="BE"/>
    <x v="3"/>
  </r>
  <r>
    <d v="2015-02-06T00:00:00"/>
    <b v="1"/>
    <s v="102/15/0892"/>
    <x v="1"/>
    <n v="22"/>
    <s v="BE"/>
    <x v="0"/>
  </r>
  <r>
    <d v="2015-02-13T00:00:00"/>
    <b v="1"/>
    <s v="102/15/0893"/>
    <x v="1"/>
    <n v="38"/>
    <s v="CD"/>
    <x v="4"/>
  </r>
  <r>
    <d v="2015-02-08T00:00:00"/>
    <b v="1"/>
    <s v="102/15/0894"/>
    <x v="0"/>
    <n v="41"/>
    <s v=""/>
    <x v="3"/>
  </r>
  <r>
    <d v="2015-02-16T00:00:00"/>
    <b v="1"/>
    <s v="102/15/0895"/>
    <x v="0"/>
    <n v="53"/>
    <s v="MA"/>
    <x v="6"/>
  </r>
  <r>
    <d v="2015-02-20T00:00:00"/>
    <b v="1"/>
    <s v="102/15/0896"/>
    <x v="0"/>
    <n v="66"/>
    <s v="BE"/>
    <x v="7"/>
  </r>
  <r>
    <d v="2015-02-20T00:00:00"/>
    <b v="1"/>
    <s v="102/15/0897"/>
    <x v="1"/>
    <n v="65"/>
    <s v="MA"/>
    <x v="7"/>
  </r>
  <r>
    <d v="2015-02-23T00:00:00"/>
    <b v="1"/>
    <s v="102/15/0898"/>
    <x v="1"/>
    <n v="55"/>
    <s v="BE"/>
    <x v="1"/>
  </r>
  <r>
    <d v="2015-02-23T00:00:00"/>
    <b v="1"/>
    <s v="102/15/0899"/>
    <x v="0"/>
    <n v="35"/>
    <s v="GN"/>
    <x v="4"/>
  </r>
  <r>
    <d v="2015-02-24T00:00:00"/>
    <b v="1"/>
    <s v="102/15/0900"/>
    <x v="1"/>
    <n v="19"/>
    <s v="BE"/>
    <x v="0"/>
  </r>
  <r>
    <d v="2015-02-23T00:00:00"/>
    <b v="1"/>
    <s v="102/15/0901"/>
    <x v="0"/>
    <n v="24"/>
    <s v="BE"/>
    <x v="0"/>
  </r>
  <r>
    <d v="2015-03-02T00:00:00"/>
    <b v="1"/>
    <s v="102/15/0902"/>
    <x v="0"/>
    <n v="66"/>
    <s v="BE"/>
    <x v="7"/>
  </r>
  <r>
    <d v="2015-03-05T00:00:00"/>
    <b v="1"/>
    <s v="102/15/0905"/>
    <x v="1"/>
    <n v="44"/>
    <s v="BE"/>
    <x v="3"/>
  </r>
  <r>
    <d v="2015-03-05T00:00:00"/>
    <b v="1"/>
    <s v="102/15/0906"/>
    <x v="1"/>
    <n v="20"/>
    <s v="BE"/>
    <x v="0"/>
  </r>
  <r>
    <d v="2015-03-06T00:00:00"/>
    <b v="1"/>
    <s v="102/15/0907"/>
    <x v="0"/>
    <n v="38"/>
    <s v="BE"/>
    <x v="4"/>
  </r>
  <r>
    <d v="2015-03-09T00:00:00"/>
    <b v="1"/>
    <s v="102/15/0908"/>
    <x v="0"/>
    <n v="42"/>
    <s v="LY"/>
    <x v="3"/>
  </r>
  <r>
    <d v="2015-01-15T00:00:00"/>
    <b v="1"/>
    <s v="102/15/0909"/>
    <x v="0"/>
    <n v="35"/>
    <s v="BE"/>
    <x v="4"/>
  </r>
  <r>
    <d v="2015-03-16T00:00:00"/>
    <b v="1"/>
    <s v="102/15/0910"/>
    <x v="0"/>
    <n v="42"/>
    <s v="BE"/>
    <x v="3"/>
  </r>
  <r>
    <d v="2015-03-12T00:00:00"/>
    <b v="1"/>
    <s v="102/15/0911"/>
    <x v="1"/>
    <n v="28"/>
    <s v="CM"/>
    <x v="2"/>
  </r>
  <r>
    <d v="2015-03-12T00:00:00"/>
    <b v="1"/>
    <s v="102/15/0912"/>
    <x v="0"/>
    <n v="41"/>
    <s v="DZ"/>
    <x v="3"/>
  </r>
  <r>
    <d v="2015-03-12T00:00:00"/>
    <b v="1"/>
    <s v="102/15/0913"/>
    <x v="0"/>
    <n v="23"/>
    <s v="GN"/>
    <x v="0"/>
  </r>
  <r>
    <d v="2015-03-17T00:00:00"/>
    <b v="1"/>
    <s v="102/15/0914"/>
    <x v="1"/>
    <n v="31"/>
    <s v="BE"/>
    <x v="5"/>
  </r>
  <r>
    <d v="2015-03-23T00:00:00"/>
    <b v="1"/>
    <s v="102/15/0915"/>
    <x v="0"/>
    <n v="31"/>
    <s v="RW"/>
    <x v="5"/>
  </r>
  <r>
    <d v="2015-03-23T00:00:00"/>
    <b v="1"/>
    <s v="102/15/0916"/>
    <x v="1"/>
    <n v="32"/>
    <s v="BE"/>
    <x v="5"/>
  </r>
  <r>
    <d v="2015-03-24T00:00:00"/>
    <b v="1"/>
    <s v="102/15/0917"/>
    <x v="0"/>
    <n v="54"/>
    <s v="BE"/>
    <x v="6"/>
  </r>
  <r>
    <d v="2015-03-26T00:00:00"/>
    <b v="1"/>
    <s v="102/15/0918"/>
    <x v="1"/>
    <n v="20"/>
    <s v="BE"/>
    <x v="0"/>
  </r>
  <r>
    <d v="2015-03-26T00:00:00"/>
    <b v="1"/>
    <s v="102/15/0919"/>
    <x v="0"/>
    <n v="35"/>
    <s v="SO"/>
    <x v="4"/>
  </r>
  <r>
    <d v="2015-03-30T00:00:00"/>
    <b v="1"/>
    <s v="102/15/0920"/>
    <x v="0"/>
    <n v="36"/>
    <s v="BE"/>
    <x v="4"/>
  </r>
  <r>
    <d v="2015-03-30T00:00:00"/>
    <b v="1"/>
    <s v="102/15/0921"/>
    <x v="0"/>
    <n v="34"/>
    <s v="IQ"/>
    <x v="5"/>
  </r>
  <r>
    <d v="2015-04-01T00:00:00"/>
    <b v="1"/>
    <s v="102/05/0922"/>
    <x v="0"/>
    <n v="34"/>
    <s v="BE"/>
    <x v="5"/>
  </r>
  <r>
    <d v="2015-04-01T00:00:00"/>
    <b v="1"/>
    <s v="102/15/0923"/>
    <x v="1"/>
    <m/>
    <s v="BE"/>
    <x v="8"/>
  </r>
  <r>
    <d v="2015-04-02T00:00:00"/>
    <b v="1"/>
    <s v="102/15/0924"/>
    <x v="1"/>
    <n v="27"/>
    <s v="BE"/>
    <x v="2"/>
  </r>
  <r>
    <d v="2015-04-02T00:00:00"/>
    <b v="1"/>
    <s v="102/15/0925"/>
    <x v="0"/>
    <n v="44"/>
    <s v="BE"/>
    <x v="3"/>
  </r>
  <r>
    <d v="2015-04-02T00:00:00"/>
    <b v="1"/>
    <s v="102/15/0926"/>
    <x v="0"/>
    <n v="29"/>
    <s v="BE"/>
    <x v="2"/>
  </r>
  <r>
    <d v="2015-04-07T00:00:00"/>
    <b v="1"/>
    <s v="102/15/0927"/>
    <x v="1"/>
    <n v="57"/>
    <s v="AL"/>
    <x v="1"/>
  </r>
  <r>
    <d v="2015-04-09T00:00:00"/>
    <b v="1"/>
    <s v="102/15/0928"/>
    <x v="0"/>
    <n v="51"/>
    <s v="GN"/>
    <x v="6"/>
  </r>
  <r>
    <d v="2015-04-09T00:00:00"/>
    <b v="1"/>
    <s v="102/15/0929"/>
    <x v="1"/>
    <n v="27"/>
    <s v="TG"/>
    <x v="2"/>
  </r>
  <r>
    <d v="2015-04-14T00:00:00"/>
    <b v="1"/>
    <s v="102/15/0930"/>
    <x v="0"/>
    <n v="39"/>
    <s v="BE"/>
    <x v="4"/>
  </r>
  <r>
    <d v="2015-04-13T00:00:00"/>
    <b v="1"/>
    <s v="102/15/0931"/>
    <x v="1"/>
    <n v="43"/>
    <s v="BE"/>
    <x v="3"/>
  </r>
  <r>
    <d v="2015-04-13T00:00:00"/>
    <b v="1"/>
    <s v="102/15/0932"/>
    <x v="1"/>
    <n v="22"/>
    <s v="BE"/>
    <x v="0"/>
  </r>
  <r>
    <d v="2015-04-10T00:00:00"/>
    <b v="1"/>
    <s v="102/15/0933"/>
    <x v="1"/>
    <n v="22"/>
    <s v="GN"/>
    <x v="0"/>
  </r>
  <r>
    <d v="2015-04-16T00:00:00"/>
    <b v="1"/>
    <s v="102/15/0934"/>
    <x v="1"/>
    <n v="33"/>
    <s v="BE"/>
    <x v="5"/>
  </r>
  <r>
    <d v="2015-04-16T00:00:00"/>
    <b v="1"/>
    <s v="102/15/0935"/>
    <x v="1"/>
    <n v="22"/>
    <s v="CD"/>
    <x v="0"/>
  </r>
  <r>
    <d v="2015-04-16T00:00:00"/>
    <b v="1"/>
    <s v="102/15/0936"/>
    <x v="0"/>
    <n v="42"/>
    <s v="BE"/>
    <x v="3"/>
  </r>
  <r>
    <d v="2015-04-17T00:00:00"/>
    <b v="1"/>
    <s v="102/15/0937"/>
    <x v="0"/>
    <n v="59"/>
    <s v="BE"/>
    <x v="1"/>
  </r>
  <r>
    <d v="2015-04-20T00:00:00"/>
    <b v="1"/>
    <s v="102/15/0938"/>
    <x v="0"/>
    <n v="39"/>
    <s v="IQ"/>
    <x v="4"/>
  </r>
  <r>
    <d v="2015-04-27T00:00:00"/>
    <b v="1"/>
    <s v="102/15/0939"/>
    <x v="1"/>
    <n v="28"/>
    <s v="02"/>
    <x v="2"/>
  </r>
  <r>
    <d v="2015-04-30T00:00:00"/>
    <b v="1"/>
    <s v="102/15/0940"/>
    <x v="0"/>
    <n v="34"/>
    <s v="BE"/>
    <x v="5"/>
  </r>
  <r>
    <d v="2015-04-30T00:00:00"/>
    <b v="1"/>
    <s v="102/15/0941"/>
    <x v="0"/>
    <n v="61"/>
    <s v="BE"/>
    <x v="9"/>
  </r>
  <r>
    <d v="2015-04-30T00:00:00"/>
    <b v="1"/>
    <s v="102/15/0942"/>
    <x v="0"/>
    <n v="26"/>
    <s v="BE"/>
    <x v="2"/>
  </r>
  <r>
    <d v="2015-05-07T00:00:00"/>
    <b v="1"/>
    <s v="102/15/0943"/>
    <x v="1"/>
    <n v="46"/>
    <s v="99"/>
    <x v="10"/>
  </r>
  <r>
    <d v="2015-05-07T00:00:00"/>
    <b v="1"/>
    <s v="102/15/0944"/>
    <x v="0"/>
    <n v="47"/>
    <s v="CD"/>
    <x v="10"/>
  </r>
  <r>
    <d v="2015-05-08T00:00:00"/>
    <b v="1"/>
    <s v="102/15/0945"/>
    <x v="1"/>
    <n v="30"/>
    <s v="SO"/>
    <x v="5"/>
  </r>
  <r>
    <d v="2015-05-08T00:00:00"/>
    <b v="1"/>
    <s v="102/15/0946"/>
    <x v="0"/>
    <n v="35"/>
    <s v="BE"/>
    <x v="4"/>
  </r>
  <r>
    <d v="2015-05-08T00:00:00"/>
    <b v="1"/>
    <s v="102/15/0947"/>
    <x v="0"/>
    <n v="52"/>
    <s v="IT"/>
    <x v="6"/>
  </r>
  <r>
    <d v="2015-05-08T00:00:00"/>
    <b v="1"/>
    <s v="102/15/0948"/>
    <x v="0"/>
    <n v="36"/>
    <s v="BE"/>
    <x v="4"/>
  </r>
  <r>
    <d v="2015-05-11T00:00:00"/>
    <b v="1"/>
    <s v="102/15/0949"/>
    <x v="1"/>
    <n v="59"/>
    <s v="BJ"/>
    <x v="1"/>
  </r>
  <r>
    <d v="2015-05-12T00:00:00"/>
    <b v="1"/>
    <s v="102/15/0950"/>
    <x v="1"/>
    <n v="26"/>
    <s v="IQ"/>
    <x v="2"/>
  </r>
  <r>
    <d v="2015-05-12T00:00:00"/>
    <b v="1"/>
    <s v="102/15/0951"/>
    <x v="1"/>
    <n v="57"/>
    <s v="BE"/>
    <x v="1"/>
  </r>
  <r>
    <d v="2015-05-15T00:00:00"/>
    <b v="1"/>
    <s v="102/15/0952"/>
    <x v="1"/>
    <n v="30"/>
    <s v="TG"/>
    <x v="5"/>
  </r>
  <r>
    <d v="2015-05-18T00:00:00"/>
    <b v="1"/>
    <s v="102/15/0953"/>
    <x v="0"/>
    <n v="59"/>
    <s v="BE"/>
    <x v="1"/>
  </r>
  <r>
    <d v="2015-05-19T00:00:00"/>
    <b v="1"/>
    <s v="102/15/0954"/>
    <x v="0"/>
    <n v="34"/>
    <s v="BE"/>
    <x v="5"/>
  </r>
  <r>
    <d v="2015-05-26T00:00:00"/>
    <b v="1"/>
    <s v="102/15/0955"/>
    <x v="0"/>
    <n v="36"/>
    <s v="BF"/>
    <x v="4"/>
  </r>
  <r>
    <d v="2015-05-26T00:00:00"/>
    <b v="1"/>
    <s v="102/15/0956"/>
    <x v="1"/>
    <n v="25"/>
    <s v="GN"/>
    <x v="2"/>
  </r>
  <r>
    <d v="2015-06-02T00:00:00"/>
    <b v="1"/>
    <s v="102/15/0957"/>
    <x v="1"/>
    <n v="24"/>
    <s v="BE"/>
    <x v="0"/>
  </r>
  <r>
    <d v="2015-06-02T00:00:00"/>
    <b v="1"/>
    <s v="102/15/0958"/>
    <x v="0"/>
    <n v="33"/>
    <s v="BE"/>
    <x v="5"/>
  </r>
  <r>
    <d v="2015-06-04T00:00:00"/>
    <b v="1"/>
    <s v="102/15/0959"/>
    <x v="0"/>
    <n v="58"/>
    <s v="BE"/>
    <x v="1"/>
  </r>
  <r>
    <d v="2015-06-04T00:00:00"/>
    <b v="1"/>
    <s v="102/15/0960"/>
    <x v="0"/>
    <n v="33"/>
    <s v="CD"/>
    <x v="5"/>
  </r>
  <r>
    <d v="2015-06-05T00:00:00"/>
    <b v="1"/>
    <s v="102/15/0961"/>
    <x v="0"/>
    <n v="25"/>
    <s v="BE"/>
    <x v="2"/>
  </r>
  <r>
    <d v="2015-06-08T00:00:00"/>
    <b v="1"/>
    <s v="102/15/0962"/>
    <x v="0"/>
    <n v="46"/>
    <s v="DZ"/>
    <x v="10"/>
  </r>
  <r>
    <d v="2015-06-08T00:00:00"/>
    <b v="1"/>
    <s v="102/15/0963"/>
    <x v="0"/>
    <n v="48"/>
    <s v="BE"/>
    <x v="10"/>
  </r>
  <r>
    <d v="2015-06-08T00:00:00"/>
    <b v="1"/>
    <s v="102/15/0964"/>
    <x v="1"/>
    <n v="46"/>
    <s v="BE"/>
    <x v="10"/>
  </r>
  <r>
    <d v="2015-06-09T00:00:00"/>
    <b v="1"/>
    <s v="102/15/0965"/>
    <x v="1"/>
    <n v="55"/>
    <s v="BE"/>
    <x v="1"/>
  </r>
  <r>
    <d v="2015-06-12T00:00:00"/>
    <b v="1"/>
    <s v="102/15/0966"/>
    <x v="1"/>
    <n v="31"/>
    <s v="BE"/>
    <x v="5"/>
  </r>
  <r>
    <d v="2015-06-12T00:00:00"/>
    <b v="1"/>
    <s v="102/15/0967"/>
    <x v="0"/>
    <n v="57"/>
    <s v="BE"/>
    <x v="1"/>
  </r>
  <r>
    <d v="2015-06-29T00:00:00"/>
    <b v="1"/>
    <s v="102/15/0968"/>
    <x v="0"/>
    <n v="44"/>
    <s v="SY"/>
    <x v="3"/>
  </r>
  <r>
    <d v="2015-06-29T00:00:00"/>
    <b v="1"/>
    <s v="102/15/0969"/>
    <x v="0"/>
    <n v="45"/>
    <s v="AF"/>
    <x v="10"/>
  </r>
  <r>
    <d v="2015-06-17T00:00:00"/>
    <b v="1"/>
    <s v="102/15/0970"/>
    <x v="1"/>
    <m/>
    <s v=""/>
    <x v="8"/>
  </r>
  <r>
    <d v="2015-07-03T00:00:00"/>
    <b v="1"/>
    <s v="102/15/0971"/>
    <x v="1"/>
    <n v="38"/>
    <s v="SY"/>
    <x v="4"/>
  </r>
  <r>
    <d v="2015-07-03T00:00:00"/>
    <b v="1"/>
    <s v="102/15/0972"/>
    <x v="0"/>
    <n v="20"/>
    <s v="BE"/>
    <x v="0"/>
  </r>
  <r>
    <d v="2015-07-10T00:00:00"/>
    <b v="1"/>
    <s v="102/15/0973"/>
    <x v="1"/>
    <n v="56"/>
    <s v="BJ"/>
    <x v="1"/>
  </r>
  <r>
    <d v="2015-07-09T00:00:00"/>
    <b v="1"/>
    <s v="102/15/0974"/>
    <x v="0"/>
    <n v="29"/>
    <s v="BE"/>
    <x v="2"/>
  </r>
  <r>
    <d v="2015-07-06T00:00:00"/>
    <b v="1"/>
    <s v="102/15/0975"/>
    <x v="0"/>
    <n v="50"/>
    <s v="BE"/>
    <x v="6"/>
  </r>
  <r>
    <d v="2015-07-07T00:00:00"/>
    <b v="1"/>
    <s v="102/15/0976"/>
    <x v="1"/>
    <n v="39"/>
    <s v="CD"/>
    <x v="4"/>
  </r>
  <r>
    <d v="2015-07-06T00:00:00"/>
    <b v="1"/>
    <s v="102/15/0977"/>
    <x v="1"/>
    <n v="45"/>
    <s v="UA"/>
    <x v="10"/>
  </r>
  <r>
    <d v="2015-07-13T00:00:00"/>
    <b v="1"/>
    <s v="102/15/0978"/>
    <x v="0"/>
    <n v="27"/>
    <s v="BE"/>
    <x v="2"/>
  </r>
  <r>
    <d v="2015-07-14T00:00:00"/>
    <b v="1"/>
    <s v="102/15/0979"/>
    <x v="1"/>
    <n v="20"/>
    <s v="BE"/>
    <x v="0"/>
  </r>
  <r>
    <d v="2015-07-14T00:00:00"/>
    <b v="1"/>
    <s v="102/15/0980"/>
    <x v="1"/>
    <n v="53"/>
    <s v="BE"/>
    <x v="6"/>
  </r>
  <r>
    <d v="2015-07-27T00:00:00"/>
    <b v="1"/>
    <s v="102/15/0981"/>
    <x v="0"/>
    <n v="43"/>
    <s v="BE"/>
    <x v="3"/>
  </r>
  <r>
    <d v="2015-07-27T00:00:00"/>
    <b v="1"/>
    <s v="102/15/0982"/>
    <x v="1"/>
    <n v="60"/>
    <s v="BE"/>
    <x v="9"/>
  </r>
  <r>
    <d v="2015-07-27T00:00:00"/>
    <b v="1"/>
    <s v="102/15/0983"/>
    <x v="1"/>
    <n v="46"/>
    <s v="BE"/>
    <x v="10"/>
  </r>
  <r>
    <d v="2015-07-27T00:00:00"/>
    <b v="1"/>
    <s v="102/15/0984"/>
    <x v="0"/>
    <n v="28"/>
    <s v="BE"/>
    <x v="2"/>
  </r>
  <r>
    <d v="2015-07-27T00:00:00"/>
    <b v="1"/>
    <s v="102/15/0985"/>
    <x v="0"/>
    <n v="29"/>
    <s v="BE"/>
    <x v="2"/>
  </r>
  <r>
    <d v="2015-07-28T00:00:00"/>
    <b v="1"/>
    <s v="102/15/0986"/>
    <x v="1"/>
    <n v="65"/>
    <s v="BE"/>
    <x v="7"/>
  </r>
  <r>
    <d v="2015-07-30T00:00:00"/>
    <b v="1"/>
    <s v="102/15/0987"/>
    <x v="0"/>
    <n v="23"/>
    <s v="BE"/>
    <x v="0"/>
  </r>
  <r>
    <d v="2015-07-30T00:00:00"/>
    <b v="1"/>
    <s v="102/15/0988"/>
    <x v="0"/>
    <n v="53"/>
    <s v="YE"/>
    <x v="6"/>
  </r>
  <r>
    <d v="2015-07-30T00:00:00"/>
    <b v="1"/>
    <s v="102/15/0990"/>
    <x v="0"/>
    <n v="33"/>
    <s v="BE"/>
    <x v="5"/>
  </r>
  <r>
    <d v="2015-07-30T00:00:00"/>
    <b v="1"/>
    <s v="102/15/0991"/>
    <x v="1"/>
    <n v="57"/>
    <s v="BE"/>
    <x v="1"/>
  </r>
  <r>
    <d v="2015-07-31T00:00:00"/>
    <b v="1"/>
    <s v="102/15/0992"/>
    <x v="0"/>
    <n v="23"/>
    <s v="PK"/>
    <x v="0"/>
  </r>
  <r>
    <d v="2015-07-31T00:00:00"/>
    <b v="1"/>
    <s v="102/15/0993"/>
    <x v="1"/>
    <n v="33"/>
    <s v="BE"/>
    <x v="5"/>
  </r>
  <r>
    <d v="2015-08-03T00:00:00"/>
    <b v="1"/>
    <s v="102/15/0994"/>
    <x v="1"/>
    <n v="32"/>
    <s v="ML"/>
    <x v="5"/>
  </r>
  <r>
    <d v="2015-08-04T00:00:00"/>
    <b v="1"/>
    <s v="102/15/0995"/>
    <x v="1"/>
    <n v="39"/>
    <s v="GN"/>
    <x v="4"/>
  </r>
  <r>
    <d v="2015-08-06T00:00:00"/>
    <b v="1"/>
    <s v="102/15/0997"/>
    <x v="0"/>
    <n v="25"/>
    <s v="BE"/>
    <x v="2"/>
  </r>
  <r>
    <d v="2015-08-06T00:00:00"/>
    <b v="1"/>
    <s v="102/15/0998"/>
    <x v="0"/>
    <n v="18"/>
    <s v="BE"/>
    <x v="0"/>
  </r>
  <r>
    <d v="2015-08-06T00:00:00"/>
    <b v="1"/>
    <s v="102/15/0999"/>
    <x v="1"/>
    <n v="37"/>
    <s v="BE"/>
    <x v="4"/>
  </r>
  <r>
    <d v="2015-08-06T00:00:00"/>
    <b v="1"/>
    <s v="102/15/1000"/>
    <x v="1"/>
    <n v="37"/>
    <s v="BE"/>
    <x v="4"/>
  </r>
  <r>
    <d v="2015-08-06T00:00:00"/>
    <b v="1"/>
    <s v="102/15/1001"/>
    <x v="0"/>
    <n v="36"/>
    <s v="BE"/>
    <x v="4"/>
  </r>
  <r>
    <d v="2015-08-07T00:00:00"/>
    <b v="1"/>
    <s v="102/15/1002"/>
    <x v="1"/>
    <n v="39"/>
    <s v="BE"/>
    <x v="4"/>
  </r>
  <r>
    <d v="2015-07-30T00:00:00"/>
    <b v="1"/>
    <s v="102/15/1003"/>
    <x v="1"/>
    <n v="27"/>
    <s v="BE"/>
    <x v="2"/>
  </r>
  <r>
    <d v="2015-08-31T00:00:00"/>
    <b v="1"/>
    <s v="102/15/1004"/>
    <x v="0"/>
    <n v="50"/>
    <s v="BE"/>
    <x v="6"/>
  </r>
  <r>
    <d v="2015-08-31T00:00:00"/>
    <b v="1"/>
    <s v="102/15/1005"/>
    <x v="0"/>
    <n v="39"/>
    <s v="BE"/>
    <x v="4"/>
  </r>
  <r>
    <d v="2015-08-31T00:00:00"/>
    <b v="1"/>
    <s v="102/05/1006"/>
    <x v="0"/>
    <n v="38"/>
    <s v="BE"/>
    <x v="4"/>
  </r>
  <r>
    <d v="2015-09-03T00:00:00"/>
    <b v="1"/>
    <s v="102/05/1007"/>
    <x v="1"/>
    <n v="30"/>
    <s v="BE"/>
    <x v="5"/>
  </r>
  <r>
    <d v="2015-09-04T00:00:00"/>
    <b v="1"/>
    <s v="102/15/1008"/>
    <x v="0"/>
    <n v="28"/>
    <s v="BE"/>
    <x v="2"/>
  </r>
  <r>
    <d v="2015-09-07T00:00:00"/>
    <b v="1"/>
    <s v="102/15/1009"/>
    <x v="0"/>
    <n v="54"/>
    <s v="BE"/>
    <x v="6"/>
  </r>
  <r>
    <d v="2015-10-27T00:00:00"/>
    <b v="1"/>
    <s v="102/15/1042"/>
    <x v="1"/>
    <n v="27"/>
    <s v="TR"/>
    <x v="2"/>
  </r>
  <r>
    <d v="2015-10-29T00:00:00"/>
    <b v="1"/>
    <s v="102/15/1043"/>
    <x v="0"/>
    <n v="62"/>
    <s v="BE"/>
    <x v="9"/>
  </r>
  <r>
    <d v="2015-10-29T00:00:00"/>
    <b v="1"/>
    <s v="102/15/1044"/>
    <x v="0"/>
    <n v="46"/>
    <s v="BE"/>
    <x v="10"/>
  </r>
  <r>
    <d v="2015-10-29T00:00:00"/>
    <b v="1"/>
    <s v="102/15/1045"/>
    <x v="1"/>
    <n v="22"/>
    <s v="BE"/>
    <x v="0"/>
  </r>
  <r>
    <d v="2015-10-30T00:00:00"/>
    <b v="1"/>
    <s v="102/15/1046"/>
    <x v="1"/>
    <n v="64"/>
    <s v="BE"/>
    <x v="9"/>
  </r>
  <r>
    <d v="2015-11-03T00:00:00"/>
    <b v="1"/>
    <s v="102/15/1047"/>
    <x v="1"/>
    <n v="48"/>
    <s v="BE"/>
    <x v="10"/>
  </r>
  <r>
    <d v="2015-11-02T00:00:00"/>
    <b v="1"/>
    <s v="102/15/1048"/>
    <x v="0"/>
    <n v="24"/>
    <s v="BE"/>
    <x v="0"/>
  </r>
  <r>
    <d v="2015-11-02T00:00:00"/>
    <b v="1"/>
    <s v="102/15/1049"/>
    <x v="0"/>
    <n v="27"/>
    <s v="RU"/>
    <x v="2"/>
  </r>
  <r>
    <d v="2015-11-09T00:00:00"/>
    <b v="1"/>
    <s v="102/15/1050"/>
    <x v="0"/>
    <n v="66"/>
    <s v="IT"/>
    <x v="7"/>
  </r>
  <r>
    <d v="2015-11-10T00:00:00"/>
    <b v="1"/>
    <s v="102/15/1052"/>
    <x v="0"/>
    <n v="62"/>
    <s v="BE"/>
    <x v="9"/>
  </r>
  <r>
    <d v="2015-11-24T00:00:00"/>
    <b v="1"/>
    <s v="102/15/1053"/>
    <x v="0"/>
    <n v="25"/>
    <s v="CI"/>
    <x v="2"/>
  </r>
  <r>
    <d v="2015-11-09T00:00:00"/>
    <b v="1"/>
    <s v="102/15/1054"/>
    <x v="0"/>
    <n v="53"/>
    <s v="BE"/>
    <x v="6"/>
  </r>
  <r>
    <d v="2015-11-23T00:00:00"/>
    <b v="1"/>
    <s v="102/15/1055"/>
    <x v="1"/>
    <n v="22"/>
    <s v="BE"/>
    <x v="0"/>
  </r>
  <r>
    <d v="2015-11-20T00:00:00"/>
    <b v="1"/>
    <s v="102/15/1056"/>
    <x v="1"/>
    <n v="22"/>
    <s v="GN"/>
    <x v="0"/>
  </r>
  <r>
    <d v="2015-11-27T00:00:00"/>
    <b v="1"/>
    <s v="102/15/1057"/>
    <x v="1"/>
    <n v="38"/>
    <s v="BE"/>
    <x v="4"/>
  </r>
  <r>
    <d v="2015-11-26T00:00:00"/>
    <b v="1"/>
    <s v="102/15/1058"/>
    <x v="0"/>
    <n v="43"/>
    <s v="PT"/>
    <x v="3"/>
  </r>
  <r>
    <d v="2015-12-01T00:00:00"/>
    <b v="1"/>
    <s v="102/15/1060"/>
    <x v="0"/>
    <n v="35"/>
    <s v="BE"/>
    <x v="4"/>
  </r>
  <r>
    <d v="2015-12-04T00:00:00"/>
    <b v="1"/>
    <s v="102/15/1061"/>
    <x v="0"/>
    <n v="53"/>
    <s v="BE"/>
    <x v="6"/>
  </r>
  <r>
    <d v="2015-12-04T00:00:00"/>
    <b v="1"/>
    <s v="102/15/1062"/>
    <x v="1"/>
    <n v="33"/>
    <s v="TG"/>
    <x v="5"/>
  </r>
  <r>
    <d v="2015-12-03T00:00:00"/>
    <b v="1"/>
    <s v="102/15/1063"/>
    <x v="1"/>
    <n v="54"/>
    <s v="BE"/>
    <x v="6"/>
  </r>
  <r>
    <d v="2015-12-07T00:00:00"/>
    <b v="1"/>
    <s v="102/15/1064"/>
    <x v="0"/>
    <n v="33"/>
    <s v="CD"/>
    <x v="5"/>
  </r>
  <r>
    <d v="2015-12-07T00:00:00"/>
    <b v="1"/>
    <s v="102/15/1065"/>
    <x v="0"/>
    <n v="40"/>
    <s v="BE"/>
    <x v="3"/>
  </r>
  <r>
    <d v="2015-12-07T00:00:00"/>
    <b v="1"/>
    <s v="102/05/1066"/>
    <x v="0"/>
    <n v="37"/>
    <s v="BE"/>
    <x v="4"/>
  </r>
  <r>
    <d v="2015-12-07T00:00:00"/>
    <b v="1"/>
    <s v="102/15/1067"/>
    <x v="1"/>
    <n v="34"/>
    <s v="BE"/>
    <x v="5"/>
  </r>
  <r>
    <d v="2015-12-10T00:00:00"/>
    <b v="1"/>
    <s v="102/15/1068"/>
    <x v="1"/>
    <n v="50"/>
    <s v="BE"/>
    <x v="6"/>
  </r>
  <r>
    <d v="2015-09-08T00:00:00"/>
    <b v="1"/>
    <s v="102/15/1010"/>
    <x v="0"/>
    <n v="43"/>
    <s v="BE"/>
    <x v="3"/>
  </r>
  <r>
    <d v="2015-09-08T00:00:00"/>
    <b v="1"/>
    <s v="102/15/1011"/>
    <x v="0"/>
    <n v="28"/>
    <s v="BE"/>
    <x v="2"/>
  </r>
  <r>
    <d v="2015-09-08T00:00:00"/>
    <b v="1"/>
    <s v="102/15/1012"/>
    <x v="0"/>
    <n v="44"/>
    <s v="BE"/>
    <x v="3"/>
  </r>
  <r>
    <d v="2015-09-04T00:00:00"/>
    <b v="1"/>
    <s v="102/15/1013"/>
    <x v="1"/>
    <n v="34"/>
    <s v="NG"/>
    <x v="5"/>
  </r>
  <r>
    <d v="2015-09-10T00:00:00"/>
    <b v="1"/>
    <s v="102/15/1015"/>
    <x v="1"/>
    <n v="16"/>
    <s v="PK"/>
    <x v="8"/>
  </r>
  <r>
    <d v="2015-09-10T00:00:00"/>
    <b v="1"/>
    <s v="102/15/1016"/>
    <x v="1"/>
    <n v="50"/>
    <s v="BE"/>
    <x v="6"/>
  </r>
  <r>
    <d v="2015-09-11T00:00:00"/>
    <b v="1"/>
    <s v="102/15/1017"/>
    <x v="0"/>
    <n v="37"/>
    <s v="SY"/>
    <x v="4"/>
  </r>
  <r>
    <d v="2015-09-18T00:00:00"/>
    <b v="1"/>
    <s v="102/15/1019"/>
    <x v="1"/>
    <n v="50"/>
    <s v=""/>
    <x v="6"/>
  </r>
  <r>
    <d v="2015-09-18T00:00:00"/>
    <b v="1"/>
    <s v="102/15/1020"/>
    <x v="1"/>
    <n v="30"/>
    <s v="CM"/>
    <x v="5"/>
  </r>
  <r>
    <d v="2015-09-18T00:00:00"/>
    <b v="1"/>
    <s v="102/15/1021"/>
    <x v="0"/>
    <n v="28"/>
    <s v="BE"/>
    <x v="2"/>
  </r>
  <r>
    <d v="2015-09-21T00:00:00"/>
    <b v="1"/>
    <s v="102/15/1022"/>
    <x v="0"/>
    <n v="19"/>
    <s v="BE"/>
    <x v="0"/>
  </r>
  <r>
    <d v="2015-09-21T00:00:00"/>
    <b v="1"/>
    <s v="102/15/1023"/>
    <x v="0"/>
    <n v="23"/>
    <s v="BE"/>
    <x v="0"/>
  </r>
  <r>
    <d v="2015-09-23T00:00:00"/>
    <b v="1"/>
    <s v="102/15/1024"/>
    <x v="1"/>
    <n v="17"/>
    <s v="GN"/>
    <x v="8"/>
  </r>
  <r>
    <d v="2015-09-28T00:00:00"/>
    <b v="1"/>
    <s v="102/15/1025"/>
    <x v="1"/>
    <n v="20"/>
    <s v="BE"/>
    <x v="0"/>
  </r>
  <r>
    <d v="2015-09-29T00:00:00"/>
    <b v="1"/>
    <s v="102/15/1026"/>
    <x v="1"/>
    <n v="53"/>
    <s v="CM"/>
    <x v="6"/>
  </r>
  <r>
    <d v="2015-09-29T00:00:00"/>
    <b v="1"/>
    <s v="102/15/1027"/>
    <x v="0"/>
    <n v="37"/>
    <s v="BE"/>
    <x v="4"/>
  </r>
  <r>
    <d v="2015-09-29T00:00:00"/>
    <b v="1"/>
    <s v="102/15/1028"/>
    <x v="1"/>
    <n v="47"/>
    <s v="ES"/>
    <x v="10"/>
  </r>
  <r>
    <d v="2015-09-25T00:00:00"/>
    <b v="1"/>
    <s v="102/15/1029"/>
    <x v="0"/>
    <n v="37"/>
    <s v="BE"/>
    <x v="4"/>
  </r>
  <r>
    <d v="2015-10-05T00:00:00"/>
    <b v="1"/>
    <s v="102/15/1030"/>
    <x v="1"/>
    <n v="23"/>
    <s v="FR"/>
    <x v="0"/>
  </r>
  <r>
    <d v="2015-10-08T00:00:00"/>
    <b v="1"/>
    <s v="102/15/1031"/>
    <x v="1"/>
    <n v="48"/>
    <s v="BE"/>
    <x v="10"/>
  </r>
  <r>
    <d v="2015-10-09T00:00:00"/>
    <b v="1"/>
    <s v="102/15/1032"/>
    <x v="1"/>
    <n v="19"/>
    <s v="BE"/>
    <x v="0"/>
  </r>
  <r>
    <d v="2015-10-09T00:00:00"/>
    <b v="1"/>
    <s v="102/15/1033"/>
    <x v="1"/>
    <n v="21"/>
    <s v=""/>
    <x v="0"/>
  </r>
  <r>
    <d v="2015-10-12T00:00:00"/>
    <b v="1"/>
    <s v="102/15/1034"/>
    <x v="0"/>
    <n v="43"/>
    <s v="BE"/>
    <x v="3"/>
  </r>
  <r>
    <d v="2015-10-13T00:00:00"/>
    <b v="1"/>
    <s v="102/15/1035"/>
    <x v="1"/>
    <n v="50"/>
    <s v="BE"/>
    <x v="6"/>
  </r>
  <r>
    <d v="2015-10-13T00:00:00"/>
    <b v="1"/>
    <s v="102/15/1036"/>
    <x v="1"/>
    <n v="27"/>
    <s v="BE"/>
    <x v="2"/>
  </r>
  <r>
    <d v="2015-10-13T00:00:00"/>
    <b v="1"/>
    <s v="102/15/1037"/>
    <x v="0"/>
    <n v="50"/>
    <s v=""/>
    <x v="6"/>
  </r>
  <r>
    <d v="2015-10-13T00:00:00"/>
    <b v="1"/>
    <s v="102/15/1038"/>
    <x v="0"/>
    <n v="35"/>
    <s v="BE"/>
    <x v="4"/>
  </r>
  <r>
    <d v="2015-10-26T00:00:00"/>
    <b v="1"/>
    <s v="102/15/1040"/>
    <x v="0"/>
    <n v="68"/>
    <s v="BE"/>
    <x v="7"/>
  </r>
  <r>
    <d v="2015-10-26T00:00:00"/>
    <b v="1"/>
    <s v="102/15/1041"/>
    <x v="1"/>
    <n v="34"/>
    <s v="BE"/>
    <x v="5"/>
  </r>
  <r>
    <d v="2015-12-10T00:00:00"/>
    <b v="1"/>
    <s v="102/15/1069"/>
    <x v="1"/>
    <n v="33"/>
    <s v="GN"/>
    <x v="5"/>
  </r>
  <r>
    <d v="2015-12-11T00:00:00"/>
    <b v="1"/>
    <s v="102/15/1070"/>
    <x v="1"/>
    <n v="24"/>
    <s v="BE"/>
    <x v="0"/>
  </r>
  <r>
    <d v="2015-12-11T00:00:00"/>
    <b v="1"/>
    <s v="102/15/1071"/>
    <x v="1"/>
    <n v="40"/>
    <s v="BE"/>
    <x v="3"/>
  </r>
  <r>
    <d v="2015-12-17T00:00:00"/>
    <b v="1"/>
    <s v="102/15/1072"/>
    <x v="1"/>
    <n v="55"/>
    <s v="BE"/>
    <x v="1"/>
  </r>
  <r>
    <d v="2015-12-17T00:00:00"/>
    <b v="1"/>
    <s v="102/15/1073"/>
    <x v="0"/>
    <n v="28"/>
    <s v="BE"/>
    <x v="2"/>
  </r>
  <r>
    <d v="2015-09-09T00:00:00"/>
    <b v="1"/>
    <s v="102/15/1014"/>
    <x v="1"/>
    <n v="17"/>
    <s v="GN"/>
    <x v="8"/>
  </r>
  <r>
    <d v="2015-12-21T00:00:00"/>
    <b v="1"/>
    <s v="102/15/1076"/>
    <x v="0"/>
    <n v="54"/>
    <s v="SY"/>
    <x v="6"/>
  </r>
  <r>
    <d v="2015-12-22T00:00:00"/>
    <b v="1"/>
    <s v="102/15/1077"/>
    <x v="1"/>
    <n v="29"/>
    <s v="CM"/>
    <x v="2"/>
  </r>
  <r>
    <d v="2015-12-22T00:00:00"/>
    <b v="1"/>
    <s v="102/15/1078"/>
    <x v="1"/>
    <n v="50"/>
    <s v="BE"/>
    <x v="6"/>
  </r>
  <r>
    <m/>
    <m/>
    <m/>
    <x v="2"/>
    <m/>
    <s v="126 belges"/>
    <x v="8"/>
  </r>
  <r>
    <m/>
    <m/>
    <m/>
    <x v="2"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N2:Q15" firstHeaderRow="1" firstDataRow="2" firstDataCol="1"/>
  <pivotFields count="7">
    <pivotField compact="0" outline="0" showAll="0"/>
    <pivotField compact="0" outline="0" showAll="0"/>
    <pivotField dataField="1" compact="0" outline="0" showAll="0"/>
    <pivotField axis="axisCol" compact="0" outline="0" showAll="0">
      <items count="4">
        <item x="1"/>
        <item x="0"/>
        <item h="1" x="2"/>
        <item t="default"/>
      </items>
    </pivotField>
    <pivotField compact="0" outline="0" showAll="0"/>
    <pivotField compact="0" outline="0" showAll="0"/>
    <pivotField axis="axisRow" compact="0" outline="0" showAll="0">
      <items count="13">
        <item x="8"/>
        <item x="0"/>
        <item x="2"/>
        <item x="5"/>
        <item x="4"/>
        <item x="3"/>
        <item x="10"/>
        <item x="6"/>
        <item x="1"/>
        <item x="9"/>
        <item x="7"/>
        <item x="11"/>
        <item t="default"/>
      </items>
    </pivotField>
  </pivotFields>
  <rowFields count="1">
    <field x="6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IDDossier" fld="2" subtotal="count" baseField="0" baseItem="0"/>
  </dataFields>
  <formats count="11">
    <format dxfId="10">
      <pivotArea field="6" type="button" dataOnly="0" labelOnly="1" outline="0" axis="axisRow" fieldPosition="0"/>
    </format>
    <format dxfId="9">
      <pivotArea dataOnly="0" labelOnly="1" outline="0" fieldPosition="0">
        <references count="1">
          <reference field="3" count="0"/>
        </references>
      </pivotArea>
    </format>
    <format dxfId="8">
      <pivotArea dataOnly="0" labelOnly="1" grandCol="1" outline="0" fieldPosition="0"/>
    </format>
    <format dxfId="7">
      <pivotArea field="6" type="button" dataOnly="0" labelOnly="1" outline="0" axis="axisRow" fieldPosition="0"/>
    </format>
    <format dxfId="6">
      <pivotArea dataOnly="0" labelOnly="1" outline="0" fieldPosition="0">
        <references count="1">
          <reference field="3" count="0"/>
        </references>
      </pivotArea>
    </format>
    <format dxfId="5">
      <pivotArea dataOnly="0" labelOnly="1" grandCol="1" outline="0" fieldPosition="0"/>
    </format>
    <format dxfId="4">
      <pivotArea outline="0" collapsedLevelsAreSubtotals="1" fieldPosition="0"/>
    </format>
    <format dxfId="3">
      <pivotArea field="3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outline="0" fieldPosition="0">
        <references count="1">
          <reference field="3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9"/>
  <sheetViews>
    <sheetView workbookViewId="0">
      <selection activeCell="P24" sqref="P24"/>
    </sheetView>
  </sheetViews>
  <sheetFormatPr baseColWidth="10" defaultRowHeight="15"/>
  <sheetData>
    <row r="1" spans="1:14" ht="15.75" thickBot="1">
      <c r="A1" s="10" t="s">
        <v>41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2"/>
    </row>
    <row r="2" spans="1:14" ht="21" customHeight="1" thickBot="1">
      <c r="A2" s="32" t="s">
        <v>0</v>
      </c>
      <c r="B2" s="32" t="s">
        <v>1</v>
      </c>
      <c r="C2" s="32" t="s">
        <v>2</v>
      </c>
      <c r="D2" s="34" t="s">
        <v>3</v>
      </c>
      <c r="E2" s="35"/>
      <c r="F2" s="34" t="s">
        <v>4</v>
      </c>
      <c r="G2" s="36"/>
      <c r="H2" s="36"/>
      <c r="I2" s="36"/>
      <c r="J2" s="36"/>
      <c r="K2" s="36"/>
      <c r="L2" s="36"/>
      <c r="M2" s="35"/>
      <c r="N2" s="32" t="s">
        <v>5</v>
      </c>
    </row>
    <row r="3" spans="1:14" ht="16.5" thickTop="1" thickBot="1">
      <c r="A3" s="33"/>
      <c r="B3" s="33"/>
      <c r="C3" s="33"/>
      <c r="D3" s="1" t="s">
        <v>6</v>
      </c>
      <c r="E3" s="2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  <c r="K3" s="1" t="s">
        <v>13</v>
      </c>
      <c r="L3" s="1" t="s">
        <v>14</v>
      </c>
      <c r="M3" s="2" t="s">
        <v>15</v>
      </c>
      <c r="N3" s="33"/>
    </row>
    <row r="4" spans="1:14" ht="16.5" thickTop="1" thickBot="1">
      <c r="A4" s="3" t="s">
        <v>16</v>
      </c>
      <c r="B4" s="4"/>
      <c r="C4" s="4"/>
      <c r="D4" s="5"/>
      <c r="E4" s="4"/>
      <c r="F4" s="5"/>
      <c r="G4" s="5"/>
      <c r="H4" s="5"/>
      <c r="I4" s="5"/>
      <c r="J4" s="5"/>
      <c r="K4" s="5"/>
      <c r="L4" s="5"/>
      <c r="M4" s="4"/>
      <c r="N4" s="4"/>
    </row>
    <row r="5" spans="1:14" ht="15.75" thickBot="1">
      <c r="A5" s="3" t="s">
        <v>17</v>
      </c>
      <c r="B5" s="4"/>
      <c r="C5" s="4"/>
      <c r="D5" s="5"/>
      <c r="E5" s="4"/>
      <c r="F5" s="5"/>
      <c r="G5" s="5"/>
      <c r="H5" s="5"/>
      <c r="I5" s="5"/>
      <c r="J5" s="5"/>
      <c r="K5" s="5"/>
      <c r="L5" s="5"/>
      <c r="M5" s="4"/>
      <c r="N5" s="4"/>
    </row>
    <row r="6" spans="1:14" ht="15.75" thickBot="1">
      <c r="A6" s="6" t="s">
        <v>18</v>
      </c>
      <c r="B6" s="4"/>
      <c r="C6" s="4"/>
      <c r="D6" s="5"/>
      <c r="E6" s="4"/>
      <c r="F6" s="5"/>
      <c r="G6" s="5"/>
      <c r="H6" s="5"/>
      <c r="I6" s="5"/>
      <c r="J6" s="5"/>
      <c r="K6" s="5"/>
      <c r="L6" s="5"/>
      <c r="M6" s="4"/>
      <c r="N6" s="4"/>
    </row>
    <row r="7" spans="1:14" ht="15.75" thickBot="1">
      <c r="A7" s="6" t="s">
        <v>19</v>
      </c>
      <c r="B7" s="4"/>
      <c r="C7" s="4"/>
      <c r="D7" s="5"/>
      <c r="E7" s="4"/>
      <c r="F7" s="5"/>
      <c r="G7" s="5"/>
      <c r="H7" s="5"/>
      <c r="I7" s="5"/>
      <c r="J7" s="5"/>
      <c r="K7" s="5"/>
      <c r="L7" s="5"/>
      <c r="M7" s="4"/>
      <c r="N7" s="4"/>
    </row>
    <row r="8" spans="1:14" ht="15.75" thickBot="1">
      <c r="A8" s="6" t="s">
        <v>20</v>
      </c>
      <c r="B8" s="4"/>
      <c r="C8" s="4"/>
      <c r="D8" s="5"/>
      <c r="E8" s="4"/>
      <c r="F8" s="5"/>
      <c r="G8" s="5"/>
      <c r="H8" s="5"/>
      <c r="I8" s="5"/>
      <c r="J8" s="5"/>
      <c r="K8" s="5"/>
      <c r="L8" s="5"/>
      <c r="M8" s="4"/>
      <c r="N8" s="4"/>
    </row>
    <row r="9" spans="1:14" ht="15.75" thickBot="1">
      <c r="A9" s="6" t="s">
        <v>21</v>
      </c>
      <c r="B9" s="4"/>
      <c r="C9" s="4"/>
      <c r="D9" s="5"/>
      <c r="E9" s="4"/>
      <c r="F9" s="5"/>
      <c r="G9" s="5"/>
      <c r="H9" s="5"/>
      <c r="I9" s="5"/>
      <c r="J9" s="5"/>
      <c r="K9" s="5"/>
      <c r="L9" s="5"/>
      <c r="M9" s="4"/>
      <c r="N9" s="4"/>
    </row>
    <row r="10" spans="1:14" ht="15.75" thickBot="1">
      <c r="A10" s="6" t="s">
        <v>22</v>
      </c>
      <c r="B10" s="4"/>
      <c r="C10" s="4"/>
      <c r="D10" s="5"/>
      <c r="E10" s="4"/>
      <c r="F10" s="5"/>
      <c r="G10" s="5"/>
      <c r="H10" s="5"/>
      <c r="I10" s="5"/>
      <c r="J10" s="5"/>
      <c r="K10" s="5"/>
      <c r="L10" s="5"/>
      <c r="M10" s="4"/>
      <c r="N10" s="4"/>
    </row>
    <row r="11" spans="1:14" ht="15.75" thickBot="1">
      <c r="A11" s="6" t="s">
        <v>23</v>
      </c>
      <c r="B11" s="4"/>
      <c r="C11" s="4"/>
      <c r="D11" s="5"/>
      <c r="E11" s="4"/>
      <c r="F11" s="5"/>
      <c r="G11" s="5"/>
      <c r="H11" s="5"/>
      <c r="I11" s="5"/>
      <c r="J11" s="5"/>
      <c r="K11" s="5"/>
      <c r="L11" s="5"/>
      <c r="M11" s="4"/>
      <c r="N11" s="4"/>
    </row>
    <row r="12" spans="1:14" ht="15.75" thickBot="1">
      <c r="A12" s="6" t="s">
        <v>24</v>
      </c>
      <c r="B12" s="4"/>
      <c r="C12" s="4"/>
      <c r="D12" s="5"/>
      <c r="E12" s="4"/>
      <c r="F12" s="5"/>
      <c r="G12" s="5"/>
      <c r="H12" s="5"/>
      <c r="I12" s="5"/>
      <c r="J12" s="5"/>
      <c r="K12" s="5"/>
      <c r="L12" s="5"/>
      <c r="M12" s="4"/>
      <c r="N12" s="4"/>
    </row>
    <row r="13" spans="1:14" ht="15.75" thickBot="1">
      <c r="A13" s="6" t="s">
        <v>25</v>
      </c>
      <c r="B13" s="4"/>
      <c r="C13" s="4"/>
      <c r="D13" s="5"/>
      <c r="E13" s="4"/>
      <c r="F13" s="5"/>
      <c r="G13" s="5"/>
      <c r="H13" s="5"/>
      <c r="I13" s="5"/>
      <c r="J13" s="5"/>
      <c r="K13" s="5"/>
      <c r="L13" s="5"/>
      <c r="M13" s="4"/>
      <c r="N13" s="4"/>
    </row>
    <row r="14" spans="1:14" ht="15.75" thickBot="1">
      <c r="A14" s="6" t="s">
        <v>26</v>
      </c>
      <c r="B14" s="4"/>
      <c r="C14" s="4"/>
      <c r="D14" s="5"/>
      <c r="E14" s="4"/>
      <c r="F14" s="5"/>
      <c r="G14" s="5"/>
      <c r="H14" s="5"/>
      <c r="I14" s="5"/>
      <c r="J14" s="5"/>
      <c r="K14" s="5"/>
      <c r="L14" s="5"/>
      <c r="M14" s="4"/>
      <c r="N14" s="4"/>
    </row>
    <row r="15" spans="1:14" ht="15.75" thickBot="1">
      <c r="A15" s="6" t="s">
        <v>27</v>
      </c>
      <c r="B15" s="4"/>
      <c r="C15" s="4"/>
      <c r="D15" s="5"/>
      <c r="E15" s="4"/>
      <c r="F15" s="5"/>
      <c r="G15" s="5"/>
      <c r="H15" s="5"/>
      <c r="I15" s="5"/>
      <c r="J15" s="5"/>
      <c r="K15" s="5"/>
      <c r="L15" s="5"/>
      <c r="M15" s="4"/>
      <c r="N15" s="4"/>
    </row>
    <row r="16" spans="1:14" ht="15.75" thickBot="1">
      <c r="A16" s="6" t="s">
        <v>28</v>
      </c>
      <c r="B16" s="4"/>
      <c r="C16" s="4"/>
      <c r="D16" s="5"/>
      <c r="E16" s="4"/>
      <c r="F16" s="5"/>
      <c r="G16" s="5"/>
      <c r="H16" s="5"/>
      <c r="I16" s="5"/>
      <c r="J16" s="5"/>
      <c r="K16" s="5"/>
      <c r="L16" s="5"/>
      <c r="M16" s="4"/>
      <c r="N16" s="4"/>
    </row>
    <row r="17" spans="1:14" ht="15.75" thickBot="1">
      <c r="A17" s="6" t="s">
        <v>29</v>
      </c>
      <c r="B17" s="4"/>
      <c r="C17" s="4"/>
      <c r="D17" s="5"/>
      <c r="E17" s="4"/>
      <c r="F17" s="5"/>
      <c r="G17" s="5"/>
      <c r="H17" s="5"/>
      <c r="I17" s="5"/>
      <c r="J17" s="5"/>
      <c r="K17" s="5"/>
      <c r="L17" s="5"/>
      <c r="M17" s="4"/>
      <c r="N17" s="4"/>
    </row>
    <row r="18" spans="1:14" ht="15.75" thickBot="1">
      <c r="A18" s="6" t="s">
        <v>30</v>
      </c>
      <c r="B18" s="4"/>
      <c r="C18" s="4"/>
      <c r="D18" s="5"/>
      <c r="E18" s="4"/>
      <c r="F18" s="5"/>
      <c r="G18" s="5"/>
      <c r="H18" s="5"/>
      <c r="I18" s="5"/>
      <c r="J18" s="5"/>
      <c r="K18" s="5"/>
      <c r="L18" s="5"/>
      <c r="M18" s="4"/>
      <c r="N18" s="4"/>
    </row>
    <row r="19" spans="1:14" ht="15.75" thickBot="1">
      <c r="A19" s="6" t="s">
        <v>31</v>
      </c>
      <c r="B19" s="4"/>
      <c r="C19" s="4"/>
      <c r="D19" s="5"/>
      <c r="E19" s="4"/>
      <c r="F19" s="5"/>
      <c r="G19" s="5"/>
      <c r="H19" s="5"/>
      <c r="I19" s="5"/>
      <c r="J19" s="5"/>
      <c r="K19" s="5"/>
      <c r="L19" s="5"/>
      <c r="M19" s="4"/>
      <c r="N19" s="4"/>
    </row>
    <row r="20" spans="1:14" ht="15.75" thickBot="1">
      <c r="A20" s="6" t="s">
        <v>32</v>
      </c>
      <c r="B20" s="4"/>
      <c r="C20" s="4"/>
      <c r="D20" s="5"/>
      <c r="E20" s="4"/>
      <c r="F20" s="5"/>
      <c r="G20" s="5"/>
      <c r="H20" s="5"/>
      <c r="I20" s="5"/>
      <c r="J20" s="5"/>
      <c r="K20" s="5"/>
      <c r="L20" s="5"/>
      <c r="M20" s="4"/>
      <c r="N20" s="4"/>
    </row>
    <row r="21" spans="1:14" ht="15.75" thickBot="1">
      <c r="A21" s="6" t="s">
        <v>33</v>
      </c>
      <c r="B21" s="4"/>
      <c r="C21" s="4"/>
      <c r="D21" s="5"/>
      <c r="E21" s="4"/>
      <c r="F21" s="5"/>
      <c r="G21" s="5"/>
      <c r="H21" s="5"/>
      <c r="I21" s="5"/>
      <c r="J21" s="5"/>
      <c r="K21" s="5"/>
      <c r="L21" s="5"/>
      <c r="M21" s="4"/>
      <c r="N21" s="4"/>
    </row>
    <row r="22" spans="1:14" ht="15.75" thickBot="1">
      <c r="A22" s="6" t="s">
        <v>34</v>
      </c>
      <c r="B22" s="4"/>
      <c r="C22" s="4"/>
      <c r="D22" s="5"/>
      <c r="E22" s="4"/>
      <c r="F22" s="5"/>
      <c r="G22" s="5"/>
      <c r="H22" s="5"/>
      <c r="I22" s="5"/>
      <c r="J22" s="5"/>
      <c r="K22" s="5"/>
      <c r="L22" s="5"/>
      <c r="M22" s="4"/>
      <c r="N22" s="4"/>
    </row>
    <row r="23" spans="1:14" ht="15.75" thickBot="1">
      <c r="A23" s="6" t="s">
        <v>35</v>
      </c>
      <c r="B23" s="4"/>
      <c r="C23" s="4"/>
      <c r="D23" s="5"/>
      <c r="E23" s="4"/>
      <c r="F23" s="5"/>
      <c r="G23" s="5"/>
      <c r="H23" s="5"/>
      <c r="I23" s="5"/>
      <c r="J23" s="5"/>
      <c r="K23" s="5"/>
      <c r="L23" s="5"/>
      <c r="M23" s="4"/>
      <c r="N23" s="4"/>
    </row>
    <row r="24" spans="1:14" ht="15.75" thickBot="1">
      <c r="A24" s="6" t="s">
        <v>36</v>
      </c>
      <c r="B24" s="4"/>
      <c r="C24" s="4"/>
      <c r="D24" s="5"/>
      <c r="E24" s="4"/>
      <c r="F24" s="5"/>
      <c r="G24" s="5"/>
      <c r="H24" s="5"/>
      <c r="I24" s="5"/>
      <c r="J24" s="5"/>
      <c r="K24" s="5"/>
      <c r="L24" s="5"/>
      <c r="M24" s="4"/>
      <c r="N24" s="4"/>
    </row>
    <row r="25" spans="1:14" ht="15.75" thickBot="1">
      <c r="A25" s="6" t="s">
        <v>37</v>
      </c>
      <c r="B25" s="4"/>
      <c r="C25" s="4"/>
      <c r="D25" s="5"/>
      <c r="E25" s="4"/>
      <c r="F25" s="5"/>
      <c r="G25" s="5"/>
      <c r="H25" s="5"/>
      <c r="I25" s="5"/>
      <c r="J25" s="5"/>
      <c r="K25" s="5"/>
      <c r="L25" s="5"/>
      <c r="M25" s="4"/>
      <c r="N25" s="4"/>
    </row>
    <row r="26" spans="1:14" ht="15.75" thickBot="1">
      <c r="A26" s="6" t="s">
        <v>38</v>
      </c>
      <c r="B26" s="4"/>
      <c r="C26" s="4"/>
      <c r="D26" s="5"/>
      <c r="E26" s="4"/>
      <c r="F26" s="5"/>
      <c r="G26" s="5"/>
      <c r="H26" s="5"/>
      <c r="I26" s="5"/>
      <c r="J26" s="5"/>
      <c r="K26" s="5"/>
      <c r="L26" s="5"/>
      <c r="M26" s="4"/>
      <c r="N26" s="4"/>
    </row>
    <row r="27" spans="1:14" ht="15.75" thickBot="1">
      <c r="A27" s="6" t="s">
        <v>39</v>
      </c>
      <c r="B27" s="4"/>
      <c r="C27" s="4"/>
      <c r="D27" s="5"/>
      <c r="E27" s="4"/>
      <c r="F27" s="5"/>
      <c r="G27" s="5"/>
      <c r="H27" s="5"/>
      <c r="I27" s="5"/>
      <c r="J27" s="5"/>
      <c r="K27" s="5"/>
      <c r="L27" s="5"/>
      <c r="M27" s="4"/>
      <c r="N27" s="4"/>
    </row>
    <row r="28" spans="1:14" ht="15.75" thickBot="1">
      <c r="A28" s="7" t="s">
        <v>40</v>
      </c>
      <c r="B28" s="8"/>
      <c r="C28" s="8"/>
      <c r="D28" s="9"/>
      <c r="E28" s="8"/>
      <c r="F28" s="9"/>
      <c r="G28" s="9"/>
      <c r="H28" s="9"/>
      <c r="I28" s="9"/>
      <c r="J28" s="9"/>
      <c r="K28" s="9"/>
      <c r="L28" s="9"/>
      <c r="M28" s="8"/>
      <c r="N28" s="8"/>
    </row>
    <row r="29" spans="1:14" ht="15.75" thickTop="1"/>
  </sheetData>
  <mergeCells count="6">
    <mergeCell ref="N2:N3"/>
    <mergeCell ref="A2:A3"/>
    <mergeCell ref="B2:B3"/>
    <mergeCell ref="C2:C3"/>
    <mergeCell ref="D2:E2"/>
    <mergeCell ref="F2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95"/>
  <sheetViews>
    <sheetView tabSelected="1" topLeftCell="C1" workbookViewId="0">
      <pane ySplit="1" topLeftCell="A2" activePane="bottomLeft" state="frozen"/>
      <selection pane="bottomLeft" activeCell="O5" sqref="O5"/>
    </sheetView>
  </sheetViews>
  <sheetFormatPr baseColWidth="10" defaultRowHeight="15"/>
  <cols>
    <col min="2" max="3" width="11.42578125" customWidth="1"/>
    <col min="4" max="4" width="7.7109375" customWidth="1"/>
    <col min="5" max="5" width="12.28515625" customWidth="1"/>
    <col min="6" max="6" width="10.28515625" customWidth="1"/>
    <col min="7" max="7" width="11.42578125" style="42"/>
    <col min="11" max="11" width="22.140625" customWidth="1"/>
    <col min="12" max="12" width="19" customWidth="1"/>
    <col min="14" max="14" width="21" customWidth="1"/>
    <col min="15" max="17" width="8.42578125" style="42" customWidth="1"/>
    <col min="18" max="18" width="8.42578125" customWidth="1"/>
  </cols>
  <sheetData>
    <row r="1" spans="1:17" ht="14.25" customHeight="1" thickBot="1">
      <c r="A1" s="13" t="s">
        <v>42</v>
      </c>
      <c r="B1" s="13" t="s">
        <v>43</v>
      </c>
      <c r="C1" s="13" t="s">
        <v>44</v>
      </c>
      <c r="D1" s="13" t="s">
        <v>45</v>
      </c>
      <c r="E1" s="13" t="s">
        <v>46</v>
      </c>
      <c r="F1" s="13" t="s">
        <v>47</v>
      </c>
      <c r="G1" s="40" t="s">
        <v>285</v>
      </c>
      <c r="I1" t="s">
        <v>277</v>
      </c>
      <c r="J1" s="20" t="s">
        <v>275</v>
      </c>
      <c r="K1" s="28" t="s">
        <v>278</v>
      </c>
      <c r="L1" s="24" t="s">
        <v>276</v>
      </c>
    </row>
    <row r="2" spans="1:17" ht="30">
      <c r="A2" s="14">
        <v>42016</v>
      </c>
      <c r="B2" s="15" t="b">
        <v>1</v>
      </c>
      <c r="C2" s="16" t="s">
        <v>48</v>
      </c>
      <c r="D2" s="16" t="s">
        <v>49</v>
      </c>
      <c r="E2" s="15">
        <v>22</v>
      </c>
      <c r="F2" s="16" t="s">
        <v>50</v>
      </c>
      <c r="G2" s="41" t="str">
        <f>IFERROR(VLOOKUP(E2,Tranches,2,TRUE),"")</f>
        <v>[18-24]</v>
      </c>
      <c r="I2" s="27">
        <f>COUNTIF(B2:B500, "VRAI")</f>
        <v>193</v>
      </c>
      <c r="J2" s="21" t="str">
        <f>"[     -18] : "&amp;COUNTIF(E2:E500,"&lt;=17")</f>
        <v>[     -18] : 3</v>
      </c>
      <c r="K2" s="29"/>
      <c r="L2" s="25" t="str">
        <f>COUNTIF(D2:D99999,"M")&amp;" Hommes"</f>
        <v>102 Hommes</v>
      </c>
      <c r="M2" t="e">
        <f>L2/I2</f>
        <v>#VALUE!</v>
      </c>
      <c r="N2" s="39" t="s">
        <v>295</v>
      </c>
      <c r="O2" s="44" t="s">
        <v>45</v>
      </c>
    </row>
    <row r="3" spans="1:17" ht="30">
      <c r="A3" s="14">
        <v>42017</v>
      </c>
      <c r="B3" s="15" t="b">
        <v>1</v>
      </c>
      <c r="C3" s="16" t="s">
        <v>51</v>
      </c>
      <c r="D3" s="16" t="s">
        <v>49</v>
      </c>
      <c r="E3" s="15">
        <v>55</v>
      </c>
      <c r="F3" s="16" t="s">
        <v>50</v>
      </c>
      <c r="G3" s="41" t="str">
        <f>IFERROR(VLOOKUP(E3,Tranches,2,TRUE),"")</f>
        <v>[55-59]</v>
      </c>
      <c r="J3" s="22" t="str">
        <f>"[18-24] : "&amp;COUNTIF(E2:E500,"&lt;=24")-COUNTIF(E2:E500,"&lt;18")</f>
        <v>[18-24] : 28</v>
      </c>
      <c r="K3" s="30" t="str">
        <f>"[moyenne 18-24] : "&amp;ROUND(100*(COUNTIF(E2:E500,"&lt;=24")-COUNTIF(E2:E500,"&lt;18"))/I2,2)</f>
        <v>[moyenne 18-24] : 14,51</v>
      </c>
      <c r="L3" s="26" t="str">
        <f>COUNTIF(D2:D99999,"F")&amp;" Femmes"</f>
        <v>91 Femmes</v>
      </c>
      <c r="N3" s="43" t="s">
        <v>285</v>
      </c>
      <c r="O3" s="45" t="s">
        <v>53</v>
      </c>
      <c r="P3" s="45" t="s">
        <v>49</v>
      </c>
      <c r="Q3" s="45" t="s">
        <v>284</v>
      </c>
    </row>
    <row r="4" spans="1:17" ht="30">
      <c r="A4" s="14">
        <v>42017</v>
      </c>
      <c r="B4" s="15" t="b">
        <v>1</v>
      </c>
      <c r="C4" s="16" t="s">
        <v>52</v>
      </c>
      <c r="D4" s="16" t="s">
        <v>53</v>
      </c>
      <c r="E4" s="15">
        <v>27</v>
      </c>
      <c r="F4" s="16" t="s">
        <v>54</v>
      </c>
      <c r="G4" s="41" t="str">
        <f>IFERROR(VLOOKUP(E4,Tranches,2,TRUE),"")</f>
        <v>[25-29]</v>
      </c>
      <c r="J4" s="22" t="str">
        <f>"[25-29] : "&amp;COUNTIF(E2:E500,"&lt;=29")-COUNTIF(E2:E500,"&lt;25")</f>
        <v>[25-29] : 27</v>
      </c>
      <c r="K4" s="30"/>
      <c r="L4" s="18"/>
      <c r="N4" t="s">
        <v>283</v>
      </c>
      <c r="O4" s="46">
        <v>5</v>
      </c>
      <c r="P4" s="46"/>
      <c r="Q4" s="46">
        <v>5</v>
      </c>
    </row>
    <row r="5" spans="1:17" ht="30">
      <c r="A5" s="14">
        <v>42017</v>
      </c>
      <c r="B5" s="15" t="b">
        <v>1</v>
      </c>
      <c r="C5" s="16" t="s">
        <v>55</v>
      </c>
      <c r="D5" s="16" t="s">
        <v>49</v>
      </c>
      <c r="E5" s="15">
        <v>21</v>
      </c>
      <c r="F5" s="16" t="s">
        <v>56</v>
      </c>
      <c r="G5" s="41" t="str">
        <f>IFERROR(VLOOKUP(E5,Tranches,2,TRUE),"")</f>
        <v>[18-24]</v>
      </c>
      <c r="J5" s="22" t="str">
        <f>"[30-34] : "&amp;COUNTIF(E2:E500,"&lt;=34")-COUNTIF(E2:E500,"&lt;30")</f>
        <v>[30-34] : 26</v>
      </c>
      <c r="K5" s="30"/>
      <c r="L5" s="18"/>
      <c r="N5" t="s">
        <v>282</v>
      </c>
      <c r="O5" s="46">
        <v>17</v>
      </c>
      <c r="P5" s="46">
        <v>11</v>
      </c>
      <c r="Q5" s="46">
        <v>28</v>
      </c>
    </row>
    <row r="6" spans="1:17" ht="30">
      <c r="A6" s="14">
        <v>42019</v>
      </c>
      <c r="B6" s="15" t="b">
        <v>1</v>
      </c>
      <c r="C6" s="16" t="s">
        <v>57</v>
      </c>
      <c r="D6" s="16" t="s">
        <v>53</v>
      </c>
      <c r="E6" s="15">
        <v>55</v>
      </c>
      <c r="F6" s="16" t="s">
        <v>50</v>
      </c>
      <c r="G6" s="41" t="str">
        <f>IFERROR(VLOOKUP(E6,Tranches,2,TRUE),"")</f>
        <v>[55-59]</v>
      </c>
      <c r="J6" s="22" t="str">
        <f>"[35-39] : "&amp;COUNTIF(E2:E500,"&lt;=39")-COUNTIF(E2:E500,"&lt;35")</f>
        <v>[35-39] : 31</v>
      </c>
      <c r="K6" s="30"/>
      <c r="L6" s="18"/>
      <c r="N6" t="s">
        <v>286</v>
      </c>
      <c r="O6" s="46">
        <v>11</v>
      </c>
      <c r="P6" s="46">
        <v>16</v>
      </c>
      <c r="Q6" s="46">
        <v>27</v>
      </c>
    </row>
    <row r="7" spans="1:17" ht="30">
      <c r="A7" s="14">
        <v>42020</v>
      </c>
      <c r="B7" s="15" t="b">
        <v>1</v>
      </c>
      <c r="C7" s="16" t="s">
        <v>58</v>
      </c>
      <c r="D7" s="16" t="s">
        <v>49</v>
      </c>
      <c r="E7" s="15">
        <v>41</v>
      </c>
      <c r="F7" s="16" t="s">
        <v>59</v>
      </c>
      <c r="G7" s="41" t="str">
        <f>IFERROR(VLOOKUP(E7,Tranches,2,TRUE),"")</f>
        <v>[40-44]</v>
      </c>
      <c r="J7" s="22" t="str">
        <f>"[40-44] : "&amp;COUNTIF(E2:E500,"&lt;=44")-COUNTIF(E2:E500,"&lt;40")</f>
        <v>[40-44] : 19</v>
      </c>
      <c r="K7" s="30"/>
      <c r="L7" s="18"/>
      <c r="N7" t="s">
        <v>287</v>
      </c>
      <c r="O7" s="46">
        <v>16</v>
      </c>
      <c r="P7" s="46">
        <v>10</v>
      </c>
      <c r="Q7" s="46">
        <v>26</v>
      </c>
    </row>
    <row r="8" spans="1:17" ht="30">
      <c r="A8" s="14">
        <v>42024</v>
      </c>
      <c r="B8" s="15" t="b">
        <v>1</v>
      </c>
      <c r="C8" s="16" t="s">
        <v>60</v>
      </c>
      <c r="D8" s="16" t="s">
        <v>49</v>
      </c>
      <c r="E8" s="15">
        <v>38</v>
      </c>
      <c r="F8" s="16" t="s">
        <v>50</v>
      </c>
      <c r="G8" s="41" t="str">
        <f>IFERROR(VLOOKUP(E8,Tranches,2,TRUE),"")</f>
        <v>[35-39]</v>
      </c>
      <c r="J8" s="22" t="str">
        <f>"[45-49] : "&amp;COUNTIF(E2:E500,"&lt;=49")-COUNTIF(E2:E500,"&lt;45")</f>
        <v>[45-49] : 12</v>
      </c>
      <c r="K8" s="30"/>
      <c r="L8" s="18"/>
      <c r="N8" t="s">
        <v>288</v>
      </c>
      <c r="O8" s="46">
        <v>9</v>
      </c>
      <c r="P8" s="46">
        <v>22</v>
      </c>
      <c r="Q8" s="46">
        <v>31</v>
      </c>
    </row>
    <row r="9" spans="1:17" ht="30">
      <c r="A9" s="14">
        <v>42023</v>
      </c>
      <c r="B9" s="15" t="b">
        <v>1</v>
      </c>
      <c r="C9" s="16" t="s">
        <v>61</v>
      </c>
      <c r="D9" s="16" t="s">
        <v>49</v>
      </c>
      <c r="E9" s="15">
        <v>26</v>
      </c>
      <c r="F9" s="16" t="s">
        <v>50</v>
      </c>
      <c r="G9" s="41" t="str">
        <f>IFERROR(VLOOKUP(E9,Tranches,2,TRUE),"")</f>
        <v>[25-29]</v>
      </c>
      <c r="J9" s="22" t="str">
        <f>"[50-54] : "&amp;COUNTIF(E2:E500,"&lt;=54")-COUNTIF(E2:E500,"&lt;50")</f>
        <v>[50-54] : 20</v>
      </c>
      <c r="K9" s="30"/>
      <c r="L9" s="18"/>
      <c r="N9" t="s">
        <v>289</v>
      </c>
      <c r="O9" s="46">
        <v>5</v>
      </c>
      <c r="P9" s="46">
        <v>14</v>
      </c>
      <c r="Q9" s="46">
        <v>19</v>
      </c>
    </row>
    <row r="10" spans="1:17" ht="30">
      <c r="A10" s="14">
        <v>42023</v>
      </c>
      <c r="B10" s="15" t="b">
        <v>1</v>
      </c>
      <c r="C10" s="16" t="s">
        <v>62</v>
      </c>
      <c r="D10" s="16" t="s">
        <v>53</v>
      </c>
      <c r="E10" s="15">
        <v>33</v>
      </c>
      <c r="F10" s="16" t="s">
        <v>50</v>
      </c>
      <c r="G10" s="41" t="str">
        <f>IFERROR(VLOOKUP(E10,Tranches,2,TRUE),"")</f>
        <v>[30-34]</v>
      </c>
      <c r="J10" s="22" t="str">
        <f>"[55-59] : "&amp;COUNTIF(E2:E500,"&lt;=59")-COUNTIF(E2:E500,"&lt;55")</f>
        <v>[55-59] : 14</v>
      </c>
      <c r="K10" s="30"/>
      <c r="L10" s="18"/>
      <c r="N10" t="s">
        <v>290</v>
      </c>
      <c r="O10" s="46">
        <v>7</v>
      </c>
      <c r="P10" s="46">
        <v>5</v>
      </c>
      <c r="Q10" s="46">
        <v>12</v>
      </c>
    </row>
    <row r="11" spans="1:17" ht="30">
      <c r="A11" s="14">
        <v>42023</v>
      </c>
      <c r="B11" s="15" t="b">
        <v>1</v>
      </c>
      <c r="C11" s="16" t="s">
        <v>63</v>
      </c>
      <c r="D11" s="16" t="s">
        <v>49</v>
      </c>
      <c r="E11" s="15">
        <v>32</v>
      </c>
      <c r="F11" s="16" t="s">
        <v>50</v>
      </c>
      <c r="G11" s="41" t="str">
        <f>IFERROR(VLOOKUP(E11,Tranches,2,TRUE),"")</f>
        <v>[30-34]</v>
      </c>
      <c r="J11" s="22" t="str">
        <f>"[60-64] : "&amp;COUNTIF(E2:E500,"&lt;=64")-COUNTIF(E2:E500,"&lt;60")</f>
        <v>[60-64] : 5</v>
      </c>
      <c r="K11" s="30"/>
      <c r="L11" s="18"/>
      <c r="N11" t="s">
        <v>291</v>
      </c>
      <c r="O11" s="46">
        <v>8</v>
      </c>
      <c r="P11" s="46">
        <v>12</v>
      </c>
      <c r="Q11" s="46">
        <v>20</v>
      </c>
    </row>
    <row r="12" spans="1:17" ht="30.75" thickBot="1">
      <c r="A12" s="14">
        <v>42024</v>
      </c>
      <c r="B12" s="15" t="b">
        <v>1</v>
      </c>
      <c r="C12" s="16" t="s">
        <v>64</v>
      </c>
      <c r="D12" s="16" t="s">
        <v>49</v>
      </c>
      <c r="E12" s="15">
        <v>38</v>
      </c>
      <c r="F12" s="16" t="s">
        <v>50</v>
      </c>
      <c r="G12" s="41" t="str">
        <f>IFERROR(VLOOKUP(E12,Tranches,2,TRUE),"")</f>
        <v>[35-39]</v>
      </c>
      <c r="J12" s="23" t="str">
        <f>"[65-     ] : "&amp;COUNTIF(E2:E500,"&lt;=100")-COUNTIF(E2:E500,"&lt;65")</f>
        <v>[65-     ] : 6</v>
      </c>
      <c r="K12" s="31"/>
      <c r="L12" s="19"/>
      <c r="N12" t="s">
        <v>292</v>
      </c>
      <c r="O12" s="46">
        <v>9</v>
      </c>
      <c r="P12" s="46">
        <v>5</v>
      </c>
      <c r="Q12" s="46">
        <v>14</v>
      </c>
    </row>
    <row r="13" spans="1:17" ht="30">
      <c r="A13" s="14">
        <v>42024</v>
      </c>
      <c r="B13" s="15" t="b">
        <v>1</v>
      </c>
      <c r="C13" s="16" t="s">
        <v>65</v>
      </c>
      <c r="D13" s="16" t="s">
        <v>49</v>
      </c>
      <c r="E13" s="15">
        <v>27</v>
      </c>
      <c r="F13" s="16" t="s">
        <v>50</v>
      </c>
      <c r="G13" s="41" t="str">
        <f>IFERROR(VLOOKUP(E13,Tranches,2,TRUE),"")</f>
        <v>[25-29]</v>
      </c>
      <c r="N13" t="s">
        <v>293</v>
      </c>
      <c r="O13" s="46">
        <v>2</v>
      </c>
      <c r="P13" s="46">
        <v>3</v>
      </c>
      <c r="Q13" s="46">
        <v>5</v>
      </c>
    </row>
    <row r="14" spans="1:17" ht="30">
      <c r="A14" s="14">
        <v>42026</v>
      </c>
      <c r="B14" s="15" t="b">
        <v>1</v>
      </c>
      <c r="C14" s="16" t="s">
        <v>66</v>
      </c>
      <c r="D14" s="16" t="s">
        <v>53</v>
      </c>
      <c r="E14" s="15">
        <v>37</v>
      </c>
      <c r="F14" s="16" t="s">
        <v>50</v>
      </c>
      <c r="G14" s="41" t="str">
        <f>IFERROR(VLOOKUP(E14,Tranches,2,TRUE),"")</f>
        <v>[35-39]</v>
      </c>
      <c r="N14" t="s">
        <v>294</v>
      </c>
      <c r="O14" s="46">
        <v>2</v>
      </c>
      <c r="P14" s="46">
        <v>4</v>
      </c>
      <c r="Q14" s="46">
        <v>6</v>
      </c>
    </row>
    <row r="15" spans="1:17" ht="30">
      <c r="A15" s="14">
        <v>42031</v>
      </c>
      <c r="B15" s="15" t="b">
        <v>1</v>
      </c>
      <c r="C15" s="16" t="s">
        <v>67</v>
      </c>
      <c r="D15" s="16" t="s">
        <v>53</v>
      </c>
      <c r="E15" s="15">
        <v>42</v>
      </c>
      <c r="F15" s="16" t="s">
        <v>50</v>
      </c>
      <c r="G15" s="41" t="str">
        <f>IFERROR(VLOOKUP(E15,Tranches,2,TRUE),"")</f>
        <v>[40-44]</v>
      </c>
      <c r="N15" t="s">
        <v>284</v>
      </c>
      <c r="O15" s="46">
        <v>91</v>
      </c>
      <c r="P15" s="46">
        <v>102</v>
      </c>
      <c r="Q15" s="46">
        <v>193</v>
      </c>
    </row>
    <row r="16" spans="1:17" ht="30">
      <c r="A16" s="14">
        <v>42033</v>
      </c>
      <c r="B16" s="15" t="b">
        <v>1</v>
      </c>
      <c r="C16" s="16" t="s">
        <v>68</v>
      </c>
      <c r="D16" s="16" t="s">
        <v>49</v>
      </c>
      <c r="E16" s="15">
        <v>39</v>
      </c>
      <c r="F16" s="16" t="s">
        <v>50</v>
      </c>
      <c r="G16" s="41" t="str">
        <f>IFERROR(VLOOKUP(E16,Tranches,2,TRUE),"")</f>
        <v>[35-39]</v>
      </c>
    </row>
    <row r="17" spans="1:7" ht="30">
      <c r="A17" s="14">
        <v>42040</v>
      </c>
      <c r="B17" s="15" t="b">
        <v>1</v>
      </c>
      <c r="C17" s="16" t="s">
        <v>69</v>
      </c>
      <c r="D17" s="16" t="s">
        <v>53</v>
      </c>
      <c r="E17" s="15">
        <v>43</v>
      </c>
      <c r="F17" s="16" t="s">
        <v>50</v>
      </c>
      <c r="G17" s="41" t="str">
        <f>IFERROR(VLOOKUP(E17,Tranches,2,TRUE),"")</f>
        <v>[40-44]</v>
      </c>
    </row>
    <row r="18" spans="1:7" ht="30">
      <c r="A18" s="14">
        <v>42041</v>
      </c>
      <c r="B18" s="15" t="b">
        <v>1</v>
      </c>
      <c r="C18" s="16" t="s">
        <v>70</v>
      </c>
      <c r="D18" s="16" t="s">
        <v>53</v>
      </c>
      <c r="E18" s="15">
        <v>22</v>
      </c>
      <c r="F18" s="16" t="s">
        <v>50</v>
      </c>
      <c r="G18" s="41" t="str">
        <f>IFERROR(VLOOKUP(E18,Tranches,2,TRUE),"")</f>
        <v>[18-24]</v>
      </c>
    </row>
    <row r="19" spans="1:7" ht="30">
      <c r="A19" s="14">
        <v>42048</v>
      </c>
      <c r="B19" s="15" t="b">
        <v>1</v>
      </c>
      <c r="C19" s="16" t="s">
        <v>71</v>
      </c>
      <c r="D19" s="16" t="s">
        <v>53</v>
      </c>
      <c r="E19" s="15">
        <v>38</v>
      </c>
      <c r="F19" s="16" t="s">
        <v>72</v>
      </c>
      <c r="G19" s="41" t="str">
        <f>IFERROR(VLOOKUP(E19,Tranches,2,TRUE),"")</f>
        <v>[35-39]</v>
      </c>
    </row>
    <row r="20" spans="1:7" ht="30">
      <c r="A20" s="14">
        <v>42043</v>
      </c>
      <c r="B20" s="15" t="b">
        <v>1</v>
      </c>
      <c r="C20" s="16" t="s">
        <v>73</v>
      </c>
      <c r="D20" s="16" t="s">
        <v>49</v>
      </c>
      <c r="E20" s="15">
        <v>41</v>
      </c>
      <c r="F20" s="16" t="s">
        <v>74</v>
      </c>
      <c r="G20" s="41" t="str">
        <f>IFERROR(VLOOKUP(E20,Tranches,2,TRUE),"")</f>
        <v>[40-44]</v>
      </c>
    </row>
    <row r="21" spans="1:7" ht="30">
      <c r="A21" s="14">
        <v>42051</v>
      </c>
      <c r="B21" s="15" t="b">
        <v>1</v>
      </c>
      <c r="C21" s="16" t="s">
        <v>75</v>
      </c>
      <c r="D21" s="16" t="s">
        <v>49</v>
      </c>
      <c r="E21" s="15">
        <v>53</v>
      </c>
      <c r="F21" s="16" t="s">
        <v>76</v>
      </c>
      <c r="G21" s="41" t="str">
        <f>IFERROR(VLOOKUP(E21,Tranches,2,TRUE),"")</f>
        <v>[50-54]</v>
      </c>
    </row>
    <row r="22" spans="1:7" ht="30">
      <c r="A22" s="14">
        <v>42055</v>
      </c>
      <c r="B22" s="15" t="b">
        <v>1</v>
      </c>
      <c r="C22" s="16" t="s">
        <v>77</v>
      </c>
      <c r="D22" s="16" t="s">
        <v>49</v>
      </c>
      <c r="E22" s="15">
        <v>66</v>
      </c>
      <c r="F22" s="16" t="s">
        <v>50</v>
      </c>
      <c r="G22" s="41" t="str">
        <f>IFERROR(VLOOKUP(E22,Tranches,2,TRUE),"")</f>
        <v>[65-     ]</v>
      </c>
    </row>
    <row r="23" spans="1:7" ht="30">
      <c r="A23" s="14">
        <v>42055</v>
      </c>
      <c r="B23" s="15" t="b">
        <v>1</v>
      </c>
      <c r="C23" s="16" t="s">
        <v>78</v>
      </c>
      <c r="D23" s="16" t="s">
        <v>53</v>
      </c>
      <c r="E23" s="15">
        <v>65</v>
      </c>
      <c r="F23" s="16" t="s">
        <v>76</v>
      </c>
      <c r="G23" s="41" t="str">
        <f>IFERROR(VLOOKUP(E23,Tranches,2,TRUE),"")</f>
        <v>[65-     ]</v>
      </c>
    </row>
    <row r="24" spans="1:7" ht="30">
      <c r="A24" s="14">
        <v>42058</v>
      </c>
      <c r="B24" s="15" t="b">
        <v>1</v>
      </c>
      <c r="C24" s="16" t="s">
        <v>79</v>
      </c>
      <c r="D24" s="16" t="s">
        <v>53</v>
      </c>
      <c r="E24" s="15">
        <v>55</v>
      </c>
      <c r="F24" s="16" t="s">
        <v>50</v>
      </c>
      <c r="G24" s="41" t="str">
        <f>IFERROR(VLOOKUP(E24,Tranches,2,TRUE),"")</f>
        <v>[55-59]</v>
      </c>
    </row>
    <row r="25" spans="1:7" ht="30">
      <c r="A25" s="14">
        <v>42058</v>
      </c>
      <c r="B25" s="15" t="b">
        <v>1</v>
      </c>
      <c r="C25" s="16" t="s">
        <v>80</v>
      </c>
      <c r="D25" s="16" t="s">
        <v>49</v>
      </c>
      <c r="E25" s="15">
        <v>35</v>
      </c>
      <c r="F25" s="16" t="s">
        <v>54</v>
      </c>
      <c r="G25" s="41" t="str">
        <f>IFERROR(VLOOKUP(E25,Tranches,2,TRUE),"")</f>
        <v>[35-39]</v>
      </c>
    </row>
    <row r="26" spans="1:7" ht="30">
      <c r="A26" s="14">
        <v>42059</v>
      </c>
      <c r="B26" s="15" t="b">
        <v>1</v>
      </c>
      <c r="C26" s="16" t="s">
        <v>81</v>
      </c>
      <c r="D26" s="16" t="s">
        <v>53</v>
      </c>
      <c r="E26" s="15">
        <v>19</v>
      </c>
      <c r="F26" s="16" t="s">
        <v>50</v>
      </c>
      <c r="G26" s="41" t="str">
        <f>IFERROR(VLOOKUP(E26,Tranches,2,TRUE),"")</f>
        <v>[18-24]</v>
      </c>
    </row>
    <row r="27" spans="1:7" ht="30">
      <c r="A27" s="14">
        <v>42058</v>
      </c>
      <c r="B27" s="15" t="b">
        <v>1</v>
      </c>
      <c r="C27" s="16" t="s">
        <v>82</v>
      </c>
      <c r="D27" s="16" t="s">
        <v>49</v>
      </c>
      <c r="E27" s="15">
        <v>24</v>
      </c>
      <c r="F27" s="16" t="s">
        <v>50</v>
      </c>
      <c r="G27" s="41" t="str">
        <f>IFERROR(VLOOKUP(E27,Tranches,2,TRUE),"")</f>
        <v>[18-24]</v>
      </c>
    </row>
    <row r="28" spans="1:7" ht="30">
      <c r="A28" s="14">
        <v>42065</v>
      </c>
      <c r="B28" s="15" t="b">
        <v>1</v>
      </c>
      <c r="C28" s="16" t="s">
        <v>83</v>
      </c>
      <c r="D28" s="16" t="s">
        <v>49</v>
      </c>
      <c r="E28" s="15">
        <v>66</v>
      </c>
      <c r="F28" s="16" t="s">
        <v>50</v>
      </c>
      <c r="G28" s="41" t="str">
        <f>IFERROR(VLOOKUP(E28,Tranches,2,TRUE),"")</f>
        <v>[65-     ]</v>
      </c>
    </row>
    <row r="29" spans="1:7" ht="30">
      <c r="A29" s="14">
        <v>42068</v>
      </c>
      <c r="B29" s="15" t="b">
        <v>1</v>
      </c>
      <c r="C29" s="16" t="s">
        <v>84</v>
      </c>
      <c r="D29" s="16" t="s">
        <v>53</v>
      </c>
      <c r="E29" s="15">
        <v>44</v>
      </c>
      <c r="F29" s="16" t="s">
        <v>50</v>
      </c>
      <c r="G29" s="41" t="str">
        <f>IFERROR(VLOOKUP(E29,Tranches,2,TRUE),"")</f>
        <v>[40-44]</v>
      </c>
    </row>
    <row r="30" spans="1:7" ht="30">
      <c r="A30" s="14">
        <v>42068</v>
      </c>
      <c r="B30" s="15" t="b">
        <v>1</v>
      </c>
      <c r="C30" s="16" t="s">
        <v>85</v>
      </c>
      <c r="D30" s="16" t="s">
        <v>53</v>
      </c>
      <c r="E30" s="15">
        <v>20</v>
      </c>
      <c r="F30" s="16" t="s">
        <v>50</v>
      </c>
      <c r="G30" s="41" t="str">
        <f>IFERROR(VLOOKUP(E30,Tranches,2,TRUE),"")</f>
        <v>[18-24]</v>
      </c>
    </row>
    <row r="31" spans="1:7" ht="30">
      <c r="A31" s="14">
        <v>42069</v>
      </c>
      <c r="B31" s="15" t="b">
        <v>1</v>
      </c>
      <c r="C31" s="16" t="s">
        <v>86</v>
      </c>
      <c r="D31" s="16" t="s">
        <v>49</v>
      </c>
      <c r="E31" s="15">
        <v>38</v>
      </c>
      <c r="F31" s="16" t="s">
        <v>50</v>
      </c>
      <c r="G31" s="41" t="str">
        <f>IFERROR(VLOOKUP(E31,Tranches,2,TRUE),"")</f>
        <v>[35-39]</v>
      </c>
    </row>
    <row r="32" spans="1:7" ht="30">
      <c r="A32" s="14">
        <v>42072</v>
      </c>
      <c r="B32" s="15" t="b">
        <v>1</v>
      </c>
      <c r="C32" s="16" t="s">
        <v>87</v>
      </c>
      <c r="D32" s="16" t="s">
        <v>49</v>
      </c>
      <c r="E32" s="15">
        <v>42</v>
      </c>
      <c r="F32" s="16" t="s">
        <v>88</v>
      </c>
      <c r="G32" s="41" t="str">
        <f>IFERROR(VLOOKUP(E32,Tranches,2,TRUE),"")</f>
        <v>[40-44]</v>
      </c>
    </row>
    <row r="33" spans="1:7" ht="30">
      <c r="A33" s="14">
        <v>42019</v>
      </c>
      <c r="B33" s="15" t="b">
        <v>1</v>
      </c>
      <c r="C33" s="16" t="s">
        <v>89</v>
      </c>
      <c r="D33" s="16" t="s">
        <v>49</v>
      </c>
      <c r="E33" s="15">
        <v>35</v>
      </c>
      <c r="F33" s="16" t="s">
        <v>50</v>
      </c>
      <c r="G33" s="41" t="str">
        <f>IFERROR(VLOOKUP(E33,Tranches,2,TRUE),"")</f>
        <v>[35-39]</v>
      </c>
    </row>
    <row r="34" spans="1:7" ht="30">
      <c r="A34" s="14">
        <v>42079</v>
      </c>
      <c r="B34" s="15" t="b">
        <v>1</v>
      </c>
      <c r="C34" s="16" t="s">
        <v>90</v>
      </c>
      <c r="D34" s="16" t="s">
        <v>49</v>
      </c>
      <c r="E34" s="15">
        <v>42</v>
      </c>
      <c r="F34" s="16" t="s">
        <v>50</v>
      </c>
      <c r="G34" s="41" t="str">
        <f>IFERROR(VLOOKUP(E34,Tranches,2,TRUE),"")</f>
        <v>[40-44]</v>
      </c>
    </row>
    <row r="35" spans="1:7" ht="30">
      <c r="A35" s="14">
        <v>42075</v>
      </c>
      <c r="B35" s="15" t="b">
        <v>1</v>
      </c>
      <c r="C35" s="16" t="s">
        <v>91</v>
      </c>
      <c r="D35" s="16" t="s">
        <v>53</v>
      </c>
      <c r="E35" s="15">
        <v>28</v>
      </c>
      <c r="F35" s="16" t="s">
        <v>92</v>
      </c>
      <c r="G35" s="41" t="str">
        <f>IFERROR(VLOOKUP(E35,Tranches,2,TRUE),"")</f>
        <v>[25-29]</v>
      </c>
    </row>
    <row r="36" spans="1:7" ht="30">
      <c r="A36" s="14">
        <v>42075</v>
      </c>
      <c r="B36" s="15" t="b">
        <v>1</v>
      </c>
      <c r="C36" s="16" t="s">
        <v>93</v>
      </c>
      <c r="D36" s="16" t="s">
        <v>49</v>
      </c>
      <c r="E36" s="15">
        <v>41</v>
      </c>
      <c r="F36" s="16" t="s">
        <v>94</v>
      </c>
      <c r="G36" s="41" t="str">
        <f>IFERROR(VLOOKUP(E36,Tranches,2,TRUE),"")</f>
        <v>[40-44]</v>
      </c>
    </row>
    <row r="37" spans="1:7" ht="30">
      <c r="A37" s="14">
        <v>42075</v>
      </c>
      <c r="B37" s="15" t="b">
        <v>1</v>
      </c>
      <c r="C37" s="16" t="s">
        <v>95</v>
      </c>
      <c r="D37" s="16" t="s">
        <v>49</v>
      </c>
      <c r="E37" s="15">
        <v>23</v>
      </c>
      <c r="F37" s="16" t="s">
        <v>54</v>
      </c>
      <c r="G37" s="41" t="str">
        <f>IFERROR(VLOOKUP(E37,Tranches,2,TRUE),"")</f>
        <v>[18-24]</v>
      </c>
    </row>
    <row r="38" spans="1:7" ht="30">
      <c r="A38" s="14">
        <v>42080</v>
      </c>
      <c r="B38" s="15" t="b">
        <v>1</v>
      </c>
      <c r="C38" s="16" t="s">
        <v>96</v>
      </c>
      <c r="D38" s="16" t="s">
        <v>53</v>
      </c>
      <c r="E38" s="15">
        <v>31</v>
      </c>
      <c r="F38" s="16" t="s">
        <v>50</v>
      </c>
      <c r="G38" s="41" t="str">
        <f>IFERROR(VLOOKUP(E38,Tranches,2,TRUE),"")</f>
        <v>[30-34]</v>
      </c>
    </row>
    <row r="39" spans="1:7" ht="30">
      <c r="A39" s="14">
        <v>42086</v>
      </c>
      <c r="B39" s="15" t="b">
        <v>1</v>
      </c>
      <c r="C39" s="16" t="s">
        <v>97</v>
      </c>
      <c r="D39" s="16" t="s">
        <v>49</v>
      </c>
      <c r="E39" s="15">
        <v>31</v>
      </c>
      <c r="F39" s="16" t="s">
        <v>98</v>
      </c>
      <c r="G39" s="41" t="str">
        <f>IFERROR(VLOOKUP(E39,Tranches,2,TRUE),"")</f>
        <v>[30-34]</v>
      </c>
    </row>
    <row r="40" spans="1:7" ht="30">
      <c r="A40" s="14">
        <v>42086</v>
      </c>
      <c r="B40" s="15" t="b">
        <v>1</v>
      </c>
      <c r="C40" s="16" t="s">
        <v>99</v>
      </c>
      <c r="D40" s="16" t="s">
        <v>53</v>
      </c>
      <c r="E40" s="15">
        <v>32</v>
      </c>
      <c r="F40" s="16" t="s">
        <v>50</v>
      </c>
      <c r="G40" s="41" t="str">
        <f>IFERROR(VLOOKUP(E40,Tranches,2,TRUE),"")</f>
        <v>[30-34]</v>
      </c>
    </row>
    <row r="41" spans="1:7" ht="30">
      <c r="A41" s="14">
        <v>42087</v>
      </c>
      <c r="B41" s="15" t="b">
        <v>1</v>
      </c>
      <c r="C41" s="16" t="s">
        <v>100</v>
      </c>
      <c r="D41" s="16" t="s">
        <v>49</v>
      </c>
      <c r="E41" s="15">
        <v>54</v>
      </c>
      <c r="F41" s="16" t="s">
        <v>50</v>
      </c>
      <c r="G41" s="41" t="str">
        <f>IFERROR(VLOOKUP(E41,Tranches,2,TRUE),"")</f>
        <v>[50-54]</v>
      </c>
    </row>
    <row r="42" spans="1:7" ht="30">
      <c r="A42" s="14">
        <v>42089</v>
      </c>
      <c r="B42" s="15" t="b">
        <v>1</v>
      </c>
      <c r="C42" s="16" t="s">
        <v>101</v>
      </c>
      <c r="D42" s="16" t="s">
        <v>53</v>
      </c>
      <c r="E42" s="15">
        <v>20</v>
      </c>
      <c r="F42" s="16" t="s">
        <v>50</v>
      </c>
      <c r="G42" s="41" t="str">
        <f>IFERROR(VLOOKUP(E42,Tranches,2,TRUE),"")</f>
        <v>[18-24]</v>
      </c>
    </row>
    <row r="43" spans="1:7" ht="30">
      <c r="A43" s="14">
        <v>42089</v>
      </c>
      <c r="B43" s="15" t="b">
        <v>1</v>
      </c>
      <c r="C43" s="16" t="s">
        <v>102</v>
      </c>
      <c r="D43" s="16" t="s">
        <v>49</v>
      </c>
      <c r="E43" s="15">
        <v>35</v>
      </c>
      <c r="F43" s="16" t="s">
        <v>103</v>
      </c>
      <c r="G43" s="41" t="str">
        <f>IFERROR(VLOOKUP(E43,Tranches,2,TRUE),"")</f>
        <v>[35-39]</v>
      </c>
    </row>
    <row r="44" spans="1:7" ht="30">
      <c r="A44" s="14">
        <v>42093</v>
      </c>
      <c r="B44" s="15" t="b">
        <v>1</v>
      </c>
      <c r="C44" s="16" t="s">
        <v>104</v>
      </c>
      <c r="D44" s="16" t="s">
        <v>49</v>
      </c>
      <c r="E44" s="15">
        <v>36</v>
      </c>
      <c r="F44" s="16" t="s">
        <v>50</v>
      </c>
      <c r="G44" s="41" t="str">
        <f>IFERROR(VLOOKUP(E44,Tranches,2,TRUE),"")</f>
        <v>[35-39]</v>
      </c>
    </row>
    <row r="45" spans="1:7" ht="30">
      <c r="A45" s="14">
        <v>42093</v>
      </c>
      <c r="B45" s="15" t="b">
        <v>1</v>
      </c>
      <c r="C45" s="16" t="s">
        <v>105</v>
      </c>
      <c r="D45" s="16" t="s">
        <v>49</v>
      </c>
      <c r="E45" s="15">
        <v>34</v>
      </c>
      <c r="F45" s="16" t="s">
        <v>106</v>
      </c>
      <c r="G45" s="41" t="str">
        <f>IFERROR(VLOOKUP(E45,Tranches,2,TRUE),"")</f>
        <v>[30-34]</v>
      </c>
    </row>
    <row r="46" spans="1:7" ht="30">
      <c r="A46" s="14">
        <v>42095</v>
      </c>
      <c r="B46" s="15" t="b">
        <v>1</v>
      </c>
      <c r="C46" s="16" t="s">
        <v>107</v>
      </c>
      <c r="D46" s="16" t="s">
        <v>49</v>
      </c>
      <c r="E46" s="15">
        <v>34</v>
      </c>
      <c r="F46" s="16" t="s">
        <v>50</v>
      </c>
      <c r="G46" s="41" t="str">
        <f>IFERROR(VLOOKUP(E46,Tranches,2,TRUE),"")</f>
        <v>[30-34]</v>
      </c>
    </row>
    <row r="47" spans="1:7" ht="30">
      <c r="A47" s="14">
        <v>42095</v>
      </c>
      <c r="B47" s="15" t="b">
        <v>1</v>
      </c>
      <c r="C47" s="16" t="s">
        <v>108</v>
      </c>
      <c r="D47" s="16" t="s">
        <v>53</v>
      </c>
      <c r="E47" s="17"/>
      <c r="F47" s="16" t="s">
        <v>50</v>
      </c>
      <c r="G47" s="41" t="str">
        <f>IFERROR(VLOOKUP(E47,Tranches,2,TRUE),"")</f>
        <v>[    - 18]</v>
      </c>
    </row>
    <row r="48" spans="1:7" ht="30">
      <c r="A48" s="14">
        <v>42096</v>
      </c>
      <c r="B48" s="15" t="b">
        <v>1</v>
      </c>
      <c r="C48" s="16" t="s">
        <v>109</v>
      </c>
      <c r="D48" s="16" t="s">
        <v>53</v>
      </c>
      <c r="E48" s="15">
        <v>27</v>
      </c>
      <c r="F48" s="16" t="s">
        <v>50</v>
      </c>
      <c r="G48" s="41" t="str">
        <f>IFERROR(VLOOKUP(E48,Tranches,2,TRUE),"")</f>
        <v>[25-29]</v>
      </c>
    </row>
    <row r="49" spans="1:7" ht="30">
      <c r="A49" s="14">
        <v>42096</v>
      </c>
      <c r="B49" s="15" t="b">
        <v>1</v>
      </c>
      <c r="C49" s="16" t="s">
        <v>110</v>
      </c>
      <c r="D49" s="16" t="s">
        <v>49</v>
      </c>
      <c r="E49" s="15">
        <v>44</v>
      </c>
      <c r="F49" s="16" t="s">
        <v>50</v>
      </c>
      <c r="G49" s="41" t="str">
        <f>IFERROR(VLOOKUP(E49,Tranches,2,TRUE),"")</f>
        <v>[40-44]</v>
      </c>
    </row>
    <row r="50" spans="1:7" ht="30">
      <c r="A50" s="14">
        <v>42096</v>
      </c>
      <c r="B50" s="15" t="b">
        <v>1</v>
      </c>
      <c r="C50" s="16" t="s">
        <v>111</v>
      </c>
      <c r="D50" s="16" t="s">
        <v>49</v>
      </c>
      <c r="E50" s="15">
        <v>29</v>
      </c>
      <c r="F50" s="16" t="s">
        <v>50</v>
      </c>
      <c r="G50" s="41" t="str">
        <f>IFERROR(VLOOKUP(E50,Tranches,2,TRUE),"")</f>
        <v>[25-29]</v>
      </c>
    </row>
    <row r="51" spans="1:7" ht="30">
      <c r="A51" s="14">
        <v>42101</v>
      </c>
      <c r="B51" s="15" t="b">
        <v>1</v>
      </c>
      <c r="C51" s="16" t="s">
        <v>112</v>
      </c>
      <c r="D51" s="16" t="s">
        <v>53</v>
      </c>
      <c r="E51" s="15">
        <v>57</v>
      </c>
      <c r="F51" s="16" t="s">
        <v>113</v>
      </c>
      <c r="G51" s="41" t="str">
        <f>IFERROR(VLOOKUP(E51,Tranches,2,TRUE),"")</f>
        <v>[55-59]</v>
      </c>
    </row>
    <row r="52" spans="1:7" ht="30">
      <c r="A52" s="14">
        <v>42103</v>
      </c>
      <c r="B52" s="15" t="b">
        <v>1</v>
      </c>
      <c r="C52" s="16" t="s">
        <v>114</v>
      </c>
      <c r="D52" s="16" t="s">
        <v>49</v>
      </c>
      <c r="E52" s="15">
        <v>51</v>
      </c>
      <c r="F52" s="16" t="s">
        <v>54</v>
      </c>
      <c r="G52" s="41" t="str">
        <f>IFERROR(VLOOKUP(E52,Tranches,2,TRUE),"")</f>
        <v>[50-54]</v>
      </c>
    </row>
    <row r="53" spans="1:7" ht="30">
      <c r="A53" s="14">
        <v>42103</v>
      </c>
      <c r="B53" s="15" t="b">
        <v>1</v>
      </c>
      <c r="C53" s="16" t="s">
        <v>115</v>
      </c>
      <c r="D53" s="16" t="s">
        <v>53</v>
      </c>
      <c r="E53" s="15">
        <v>27</v>
      </c>
      <c r="F53" s="16" t="s">
        <v>116</v>
      </c>
      <c r="G53" s="41" t="str">
        <f>IFERROR(VLOOKUP(E53,Tranches,2,TRUE),"")</f>
        <v>[25-29]</v>
      </c>
    </row>
    <row r="54" spans="1:7" ht="30">
      <c r="A54" s="14">
        <v>42108</v>
      </c>
      <c r="B54" s="15" t="b">
        <v>1</v>
      </c>
      <c r="C54" s="16" t="s">
        <v>117</v>
      </c>
      <c r="D54" s="16" t="s">
        <v>49</v>
      </c>
      <c r="E54" s="15">
        <v>39</v>
      </c>
      <c r="F54" s="16" t="s">
        <v>50</v>
      </c>
      <c r="G54" s="41" t="str">
        <f>IFERROR(VLOOKUP(E54,Tranches,2,TRUE),"")</f>
        <v>[35-39]</v>
      </c>
    </row>
    <row r="55" spans="1:7" ht="30">
      <c r="A55" s="14">
        <v>42107</v>
      </c>
      <c r="B55" s="15" t="b">
        <v>1</v>
      </c>
      <c r="C55" s="16" t="s">
        <v>118</v>
      </c>
      <c r="D55" s="16" t="s">
        <v>53</v>
      </c>
      <c r="E55" s="15">
        <v>43</v>
      </c>
      <c r="F55" s="16" t="s">
        <v>50</v>
      </c>
      <c r="G55" s="41" t="str">
        <f>IFERROR(VLOOKUP(E55,Tranches,2,TRUE),"")</f>
        <v>[40-44]</v>
      </c>
    </row>
    <row r="56" spans="1:7" ht="30">
      <c r="A56" s="14">
        <v>42107</v>
      </c>
      <c r="B56" s="15" t="b">
        <v>1</v>
      </c>
      <c r="C56" s="16" t="s">
        <v>119</v>
      </c>
      <c r="D56" s="16" t="s">
        <v>53</v>
      </c>
      <c r="E56" s="15">
        <v>22</v>
      </c>
      <c r="F56" s="16" t="s">
        <v>50</v>
      </c>
      <c r="G56" s="41" t="str">
        <f>IFERROR(VLOOKUP(E56,Tranches,2,TRUE),"")</f>
        <v>[18-24]</v>
      </c>
    </row>
    <row r="57" spans="1:7" ht="30">
      <c r="A57" s="14">
        <v>42104</v>
      </c>
      <c r="B57" s="15" t="b">
        <v>1</v>
      </c>
      <c r="C57" s="16" t="s">
        <v>120</v>
      </c>
      <c r="D57" s="16" t="s">
        <v>53</v>
      </c>
      <c r="E57" s="15">
        <v>22</v>
      </c>
      <c r="F57" s="16" t="s">
        <v>54</v>
      </c>
      <c r="G57" s="41" t="str">
        <f>IFERROR(VLOOKUP(E57,Tranches,2,TRUE),"")</f>
        <v>[18-24]</v>
      </c>
    </row>
    <row r="58" spans="1:7" ht="30">
      <c r="A58" s="14">
        <v>42110</v>
      </c>
      <c r="B58" s="15" t="b">
        <v>1</v>
      </c>
      <c r="C58" s="16" t="s">
        <v>121</v>
      </c>
      <c r="D58" s="16" t="s">
        <v>53</v>
      </c>
      <c r="E58" s="15">
        <v>33</v>
      </c>
      <c r="F58" s="16" t="s">
        <v>50</v>
      </c>
      <c r="G58" s="41" t="str">
        <f>IFERROR(VLOOKUP(E58,Tranches,2,TRUE),"")</f>
        <v>[30-34]</v>
      </c>
    </row>
    <row r="59" spans="1:7" ht="30">
      <c r="A59" s="14">
        <v>42110</v>
      </c>
      <c r="B59" s="15" t="b">
        <v>1</v>
      </c>
      <c r="C59" s="16" t="s">
        <v>122</v>
      </c>
      <c r="D59" s="16" t="s">
        <v>53</v>
      </c>
      <c r="E59" s="15">
        <v>22</v>
      </c>
      <c r="F59" s="16" t="s">
        <v>72</v>
      </c>
      <c r="G59" s="41" t="str">
        <f>IFERROR(VLOOKUP(E59,Tranches,2,TRUE),"")</f>
        <v>[18-24]</v>
      </c>
    </row>
    <row r="60" spans="1:7" ht="30">
      <c r="A60" s="14">
        <v>42110</v>
      </c>
      <c r="B60" s="15" t="b">
        <v>1</v>
      </c>
      <c r="C60" s="16" t="s">
        <v>123</v>
      </c>
      <c r="D60" s="16" t="s">
        <v>49</v>
      </c>
      <c r="E60" s="15">
        <v>42</v>
      </c>
      <c r="F60" s="16" t="s">
        <v>50</v>
      </c>
      <c r="G60" s="41" t="str">
        <f>IFERROR(VLOOKUP(E60,Tranches,2,TRUE),"")</f>
        <v>[40-44]</v>
      </c>
    </row>
    <row r="61" spans="1:7" ht="30">
      <c r="A61" s="14">
        <v>42111</v>
      </c>
      <c r="B61" s="15" t="b">
        <v>1</v>
      </c>
      <c r="C61" s="16" t="s">
        <v>124</v>
      </c>
      <c r="D61" s="16" t="s">
        <v>49</v>
      </c>
      <c r="E61" s="15">
        <v>59</v>
      </c>
      <c r="F61" s="16" t="s">
        <v>50</v>
      </c>
      <c r="G61" s="41" t="str">
        <f>IFERROR(VLOOKUP(E61,Tranches,2,TRUE),"")</f>
        <v>[55-59]</v>
      </c>
    </row>
    <row r="62" spans="1:7" ht="30">
      <c r="A62" s="14">
        <v>42114</v>
      </c>
      <c r="B62" s="15" t="b">
        <v>1</v>
      </c>
      <c r="C62" s="16" t="s">
        <v>125</v>
      </c>
      <c r="D62" s="16" t="s">
        <v>49</v>
      </c>
      <c r="E62" s="15">
        <v>39</v>
      </c>
      <c r="F62" s="16" t="s">
        <v>106</v>
      </c>
      <c r="G62" s="41" t="str">
        <f>IFERROR(VLOOKUP(E62,Tranches,2,TRUE),"")</f>
        <v>[35-39]</v>
      </c>
    </row>
    <row r="63" spans="1:7" ht="30">
      <c r="A63" s="14">
        <v>42121</v>
      </c>
      <c r="B63" s="15" t="b">
        <v>1</v>
      </c>
      <c r="C63" s="16" t="s">
        <v>126</v>
      </c>
      <c r="D63" s="16" t="s">
        <v>53</v>
      </c>
      <c r="E63" s="15">
        <v>28</v>
      </c>
      <c r="F63" s="16" t="s">
        <v>127</v>
      </c>
      <c r="G63" s="41" t="str">
        <f>IFERROR(VLOOKUP(E63,Tranches,2,TRUE),"")</f>
        <v>[25-29]</v>
      </c>
    </row>
    <row r="64" spans="1:7" ht="30">
      <c r="A64" s="14">
        <v>42124</v>
      </c>
      <c r="B64" s="15" t="b">
        <v>1</v>
      </c>
      <c r="C64" s="16" t="s">
        <v>128</v>
      </c>
      <c r="D64" s="16" t="s">
        <v>49</v>
      </c>
      <c r="E64" s="15">
        <v>34</v>
      </c>
      <c r="F64" s="16" t="s">
        <v>50</v>
      </c>
      <c r="G64" s="41" t="str">
        <f>IFERROR(VLOOKUP(E64,Tranches,2,TRUE),"")</f>
        <v>[30-34]</v>
      </c>
    </row>
    <row r="65" spans="1:7" ht="30">
      <c r="A65" s="14">
        <v>42124</v>
      </c>
      <c r="B65" s="15" t="b">
        <v>1</v>
      </c>
      <c r="C65" s="16" t="s">
        <v>129</v>
      </c>
      <c r="D65" s="16" t="s">
        <v>49</v>
      </c>
      <c r="E65" s="15">
        <v>61</v>
      </c>
      <c r="F65" s="16" t="s">
        <v>50</v>
      </c>
      <c r="G65" s="41" t="str">
        <f>IFERROR(VLOOKUP(E65,Tranches,2,TRUE),"")</f>
        <v>[60-64]</v>
      </c>
    </row>
    <row r="66" spans="1:7" ht="30">
      <c r="A66" s="14">
        <v>42124</v>
      </c>
      <c r="B66" s="15" t="b">
        <v>1</v>
      </c>
      <c r="C66" s="16" t="s">
        <v>130</v>
      </c>
      <c r="D66" s="16" t="s">
        <v>49</v>
      </c>
      <c r="E66" s="15">
        <v>26</v>
      </c>
      <c r="F66" s="16" t="s">
        <v>50</v>
      </c>
      <c r="G66" s="41" t="str">
        <f>IFERROR(VLOOKUP(E66,Tranches,2,TRUE),"")</f>
        <v>[25-29]</v>
      </c>
    </row>
    <row r="67" spans="1:7" ht="30">
      <c r="A67" s="14">
        <v>42131</v>
      </c>
      <c r="B67" s="15" t="b">
        <v>1</v>
      </c>
      <c r="C67" s="16" t="s">
        <v>131</v>
      </c>
      <c r="D67" s="16" t="s">
        <v>53</v>
      </c>
      <c r="E67" s="15">
        <v>46</v>
      </c>
      <c r="F67" s="16" t="s">
        <v>132</v>
      </c>
      <c r="G67" s="41" t="str">
        <f>IFERROR(VLOOKUP(E67,Tranches,2,TRUE),"")</f>
        <v>[45-49]</v>
      </c>
    </row>
    <row r="68" spans="1:7" ht="30">
      <c r="A68" s="14">
        <v>42131</v>
      </c>
      <c r="B68" s="15" t="b">
        <v>1</v>
      </c>
      <c r="C68" s="16" t="s">
        <v>133</v>
      </c>
      <c r="D68" s="16" t="s">
        <v>49</v>
      </c>
      <c r="E68" s="15">
        <v>47</v>
      </c>
      <c r="F68" s="16" t="s">
        <v>72</v>
      </c>
      <c r="G68" s="41" t="str">
        <f>IFERROR(VLOOKUP(E68,Tranches,2,TRUE),"")</f>
        <v>[45-49]</v>
      </c>
    </row>
    <row r="69" spans="1:7" ht="30">
      <c r="A69" s="14">
        <v>42132</v>
      </c>
      <c r="B69" s="15" t="b">
        <v>1</v>
      </c>
      <c r="C69" s="16" t="s">
        <v>134</v>
      </c>
      <c r="D69" s="16" t="s">
        <v>53</v>
      </c>
      <c r="E69" s="15">
        <v>30</v>
      </c>
      <c r="F69" s="16" t="s">
        <v>103</v>
      </c>
      <c r="G69" s="41" t="str">
        <f>IFERROR(VLOOKUP(E69,Tranches,2,TRUE),"")</f>
        <v>[30-34]</v>
      </c>
    </row>
    <row r="70" spans="1:7" ht="30">
      <c r="A70" s="14">
        <v>42132</v>
      </c>
      <c r="B70" s="15" t="b">
        <v>1</v>
      </c>
      <c r="C70" s="16" t="s">
        <v>135</v>
      </c>
      <c r="D70" s="16" t="s">
        <v>49</v>
      </c>
      <c r="E70" s="15">
        <v>35</v>
      </c>
      <c r="F70" s="16" t="s">
        <v>50</v>
      </c>
      <c r="G70" s="41" t="str">
        <f>IFERROR(VLOOKUP(E70,Tranches,2,TRUE),"")</f>
        <v>[35-39]</v>
      </c>
    </row>
    <row r="71" spans="1:7" ht="30">
      <c r="A71" s="14">
        <v>42132</v>
      </c>
      <c r="B71" s="15" t="b">
        <v>1</v>
      </c>
      <c r="C71" s="16" t="s">
        <v>136</v>
      </c>
      <c r="D71" s="16" t="s">
        <v>49</v>
      </c>
      <c r="E71" s="15">
        <v>52</v>
      </c>
      <c r="F71" s="16" t="s">
        <v>137</v>
      </c>
      <c r="G71" s="41" t="str">
        <f>IFERROR(VLOOKUP(E71,Tranches,2,TRUE),"")</f>
        <v>[50-54]</v>
      </c>
    </row>
    <row r="72" spans="1:7" ht="30">
      <c r="A72" s="14">
        <v>42132</v>
      </c>
      <c r="B72" s="15" t="b">
        <v>1</v>
      </c>
      <c r="C72" s="16" t="s">
        <v>138</v>
      </c>
      <c r="D72" s="16" t="s">
        <v>49</v>
      </c>
      <c r="E72" s="15">
        <v>36</v>
      </c>
      <c r="F72" s="16" t="s">
        <v>50</v>
      </c>
      <c r="G72" s="41" t="str">
        <f>IFERROR(VLOOKUP(E72,Tranches,2,TRUE),"")</f>
        <v>[35-39]</v>
      </c>
    </row>
    <row r="73" spans="1:7" ht="30">
      <c r="A73" s="14">
        <v>42135</v>
      </c>
      <c r="B73" s="15" t="b">
        <v>1</v>
      </c>
      <c r="C73" s="16" t="s">
        <v>139</v>
      </c>
      <c r="D73" s="16" t="s">
        <v>53</v>
      </c>
      <c r="E73" s="15">
        <v>59</v>
      </c>
      <c r="F73" s="16" t="s">
        <v>140</v>
      </c>
      <c r="G73" s="41" t="str">
        <f>IFERROR(VLOOKUP(E73,Tranches,2,TRUE),"")</f>
        <v>[55-59]</v>
      </c>
    </row>
    <row r="74" spans="1:7" ht="30">
      <c r="A74" s="14">
        <v>42136</v>
      </c>
      <c r="B74" s="15" t="b">
        <v>1</v>
      </c>
      <c r="C74" s="16" t="s">
        <v>141</v>
      </c>
      <c r="D74" s="16" t="s">
        <v>53</v>
      </c>
      <c r="E74" s="15">
        <v>26</v>
      </c>
      <c r="F74" s="16" t="s">
        <v>106</v>
      </c>
      <c r="G74" s="41" t="str">
        <f>IFERROR(VLOOKUP(E74,Tranches,2,TRUE),"")</f>
        <v>[25-29]</v>
      </c>
    </row>
    <row r="75" spans="1:7" ht="30">
      <c r="A75" s="14">
        <v>42136</v>
      </c>
      <c r="B75" s="15" t="b">
        <v>1</v>
      </c>
      <c r="C75" s="16" t="s">
        <v>142</v>
      </c>
      <c r="D75" s="16" t="s">
        <v>53</v>
      </c>
      <c r="E75" s="15">
        <v>57</v>
      </c>
      <c r="F75" s="16" t="s">
        <v>50</v>
      </c>
      <c r="G75" s="41" t="str">
        <f>IFERROR(VLOOKUP(E75,Tranches,2,TRUE),"")</f>
        <v>[55-59]</v>
      </c>
    </row>
    <row r="76" spans="1:7" ht="30">
      <c r="A76" s="14">
        <v>42139</v>
      </c>
      <c r="B76" s="15" t="b">
        <v>1</v>
      </c>
      <c r="C76" s="16" t="s">
        <v>143</v>
      </c>
      <c r="D76" s="16" t="s">
        <v>53</v>
      </c>
      <c r="E76" s="15">
        <v>30</v>
      </c>
      <c r="F76" s="16" t="s">
        <v>116</v>
      </c>
      <c r="G76" s="41" t="str">
        <f>IFERROR(VLOOKUP(E76,Tranches,2,TRUE),"")</f>
        <v>[30-34]</v>
      </c>
    </row>
    <row r="77" spans="1:7" ht="30">
      <c r="A77" s="14">
        <v>42142</v>
      </c>
      <c r="B77" s="15" t="b">
        <v>1</v>
      </c>
      <c r="C77" s="16" t="s">
        <v>144</v>
      </c>
      <c r="D77" s="16" t="s">
        <v>49</v>
      </c>
      <c r="E77" s="15">
        <v>59</v>
      </c>
      <c r="F77" s="16" t="s">
        <v>50</v>
      </c>
      <c r="G77" s="41" t="str">
        <f>IFERROR(VLOOKUP(E77,Tranches,2,TRUE),"")</f>
        <v>[55-59]</v>
      </c>
    </row>
    <row r="78" spans="1:7" ht="30">
      <c r="A78" s="14">
        <v>42143</v>
      </c>
      <c r="B78" s="15" t="b">
        <v>1</v>
      </c>
      <c r="C78" s="16" t="s">
        <v>145</v>
      </c>
      <c r="D78" s="16" t="s">
        <v>49</v>
      </c>
      <c r="E78" s="15">
        <v>34</v>
      </c>
      <c r="F78" s="16" t="s">
        <v>50</v>
      </c>
      <c r="G78" s="41" t="str">
        <f>IFERROR(VLOOKUP(E78,Tranches,2,TRUE),"")</f>
        <v>[30-34]</v>
      </c>
    </row>
    <row r="79" spans="1:7" ht="30">
      <c r="A79" s="14">
        <v>42150</v>
      </c>
      <c r="B79" s="15" t="b">
        <v>1</v>
      </c>
      <c r="C79" s="16" t="s">
        <v>146</v>
      </c>
      <c r="D79" s="16" t="s">
        <v>49</v>
      </c>
      <c r="E79" s="15">
        <v>36</v>
      </c>
      <c r="F79" s="16" t="s">
        <v>147</v>
      </c>
      <c r="G79" s="41" t="str">
        <f>IFERROR(VLOOKUP(E79,Tranches,2,TRUE),"")</f>
        <v>[35-39]</v>
      </c>
    </row>
    <row r="80" spans="1:7" ht="30">
      <c r="A80" s="14">
        <v>42150</v>
      </c>
      <c r="B80" s="15" t="b">
        <v>1</v>
      </c>
      <c r="C80" s="16" t="s">
        <v>148</v>
      </c>
      <c r="D80" s="16" t="s">
        <v>53</v>
      </c>
      <c r="E80" s="15">
        <v>25</v>
      </c>
      <c r="F80" s="16" t="s">
        <v>54</v>
      </c>
      <c r="G80" s="41" t="str">
        <f>IFERROR(VLOOKUP(E80,Tranches,2,TRUE),"")</f>
        <v>[25-29]</v>
      </c>
    </row>
    <row r="81" spans="1:7" ht="30">
      <c r="A81" s="14">
        <v>42157</v>
      </c>
      <c r="B81" s="15" t="b">
        <v>1</v>
      </c>
      <c r="C81" s="16" t="s">
        <v>149</v>
      </c>
      <c r="D81" s="16" t="s">
        <v>53</v>
      </c>
      <c r="E81" s="15">
        <v>24</v>
      </c>
      <c r="F81" s="16" t="s">
        <v>50</v>
      </c>
      <c r="G81" s="41" t="str">
        <f>IFERROR(VLOOKUP(E81,Tranches,2,TRUE),"")</f>
        <v>[18-24]</v>
      </c>
    </row>
    <row r="82" spans="1:7" ht="30">
      <c r="A82" s="14">
        <v>42157</v>
      </c>
      <c r="B82" s="15" t="b">
        <v>1</v>
      </c>
      <c r="C82" s="16" t="s">
        <v>150</v>
      </c>
      <c r="D82" s="16" t="s">
        <v>49</v>
      </c>
      <c r="E82" s="15">
        <v>33</v>
      </c>
      <c r="F82" s="16" t="s">
        <v>50</v>
      </c>
      <c r="G82" s="41" t="str">
        <f>IFERROR(VLOOKUP(E82,Tranches,2,TRUE),"")</f>
        <v>[30-34]</v>
      </c>
    </row>
    <row r="83" spans="1:7" ht="30">
      <c r="A83" s="14">
        <v>42159</v>
      </c>
      <c r="B83" s="15" t="b">
        <v>1</v>
      </c>
      <c r="C83" s="16" t="s">
        <v>151</v>
      </c>
      <c r="D83" s="16" t="s">
        <v>49</v>
      </c>
      <c r="E83" s="15">
        <v>58</v>
      </c>
      <c r="F83" s="16" t="s">
        <v>50</v>
      </c>
      <c r="G83" s="41" t="str">
        <f>IFERROR(VLOOKUP(E83,Tranches,2,TRUE),"")</f>
        <v>[55-59]</v>
      </c>
    </row>
    <row r="84" spans="1:7" ht="30">
      <c r="A84" s="14">
        <v>42159</v>
      </c>
      <c r="B84" s="15" t="b">
        <v>1</v>
      </c>
      <c r="C84" s="16" t="s">
        <v>152</v>
      </c>
      <c r="D84" s="16" t="s">
        <v>49</v>
      </c>
      <c r="E84" s="15">
        <v>33</v>
      </c>
      <c r="F84" s="16" t="s">
        <v>72</v>
      </c>
      <c r="G84" s="41" t="str">
        <f>IFERROR(VLOOKUP(E84,Tranches,2,TRUE),"")</f>
        <v>[30-34]</v>
      </c>
    </row>
    <row r="85" spans="1:7" ht="30">
      <c r="A85" s="14">
        <v>42160</v>
      </c>
      <c r="B85" s="15" t="b">
        <v>1</v>
      </c>
      <c r="C85" s="16" t="s">
        <v>153</v>
      </c>
      <c r="D85" s="16" t="s">
        <v>49</v>
      </c>
      <c r="E85" s="15">
        <v>25</v>
      </c>
      <c r="F85" s="16" t="s">
        <v>50</v>
      </c>
      <c r="G85" s="41" t="str">
        <f>IFERROR(VLOOKUP(E85,Tranches,2,TRUE),"")</f>
        <v>[25-29]</v>
      </c>
    </row>
    <row r="86" spans="1:7" ht="30">
      <c r="A86" s="14">
        <v>42163</v>
      </c>
      <c r="B86" s="15" t="b">
        <v>1</v>
      </c>
      <c r="C86" s="16" t="s">
        <v>154</v>
      </c>
      <c r="D86" s="16" t="s">
        <v>49</v>
      </c>
      <c r="E86" s="15">
        <v>46</v>
      </c>
      <c r="F86" s="16" t="s">
        <v>94</v>
      </c>
      <c r="G86" s="41" t="str">
        <f>IFERROR(VLOOKUP(E86,Tranches,2,TRUE),"")</f>
        <v>[45-49]</v>
      </c>
    </row>
    <row r="87" spans="1:7" ht="30">
      <c r="A87" s="14">
        <v>42163</v>
      </c>
      <c r="B87" s="15" t="b">
        <v>1</v>
      </c>
      <c r="C87" s="16" t="s">
        <v>155</v>
      </c>
      <c r="D87" s="16" t="s">
        <v>49</v>
      </c>
      <c r="E87" s="15">
        <v>48</v>
      </c>
      <c r="F87" s="16" t="s">
        <v>50</v>
      </c>
      <c r="G87" s="41" t="str">
        <f>IFERROR(VLOOKUP(E87,Tranches,2,TRUE),"")</f>
        <v>[45-49]</v>
      </c>
    </row>
    <row r="88" spans="1:7" ht="30">
      <c r="A88" s="14">
        <v>42163</v>
      </c>
      <c r="B88" s="15" t="b">
        <v>1</v>
      </c>
      <c r="C88" s="16" t="s">
        <v>156</v>
      </c>
      <c r="D88" s="16" t="s">
        <v>53</v>
      </c>
      <c r="E88" s="15">
        <v>46</v>
      </c>
      <c r="F88" s="16" t="s">
        <v>50</v>
      </c>
      <c r="G88" s="41" t="str">
        <f>IFERROR(VLOOKUP(E88,Tranches,2,TRUE),"")</f>
        <v>[45-49]</v>
      </c>
    </row>
    <row r="89" spans="1:7" ht="30">
      <c r="A89" s="14">
        <v>42164</v>
      </c>
      <c r="B89" s="15" t="b">
        <v>1</v>
      </c>
      <c r="C89" s="16" t="s">
        <v>157</v>
      </c>
      <c r="D89" s="16" t="s">
        <v>53</v>
      </c>
      <c r="E89" s="15">
        <v>55</v>
      </c>
      <c r="F89" s="16" t="s">
        <v>50</v>
      </c>
      <c r="G89" s="41" t="str">
        <f>IFERROR(VLOOKUP(E89,Tranches,2,TRUE),"")</f>
        <v>[55-59]</v>
      </c>
    </row>
    <row r="90" spans="1:7" ht="30">
      <c r="A90" s="14">
        <v>42167</v>
      </c>
      <c r="B90" s="15" t="b">
        <v>1</v>
      </c>
      <c r="C90" s="16" t="s">
        <v>158</v>
      </c>
      <c r="D90" s="16" t="s">
        <v>53</v>
      </c>
      <c r="E90" s="15">
        <v>31</v>
      </c>
      <c r="F90" s="16" t="s">
        <v>50</v>
      </c>
      <c r="G90" s="41" t="str">
        <f>IFERROR(VLOOKUP(E90,Tranches,2,TRUE),"")</f>
        <v>[30-34]</v>
      </c>
    </row>
    <row r="91" spans="1:7" ht="30">
      <c r="A91" s="14">
        <v>42167</v>
      </c>
      <c r="B91" s="15" t="b">
        <v>1</v>
      </c>
      <c r="C91" s="16" t="s">
        <v>159</v>
      </c>
      <c r="D91" s="16" t="s">
        <v>49</v>
      </c>
      <c r="E91" s="15">
        <v>57</v>
      </c>
      <c r="F91" s="16" t="s">
        <v>50</v>
      </c>
      <c r="G91" s="41" t="str">
        <f>IFERROR(VLOOKUP(E91,Tranches,2,TRUE),"")</f>
        <v>[55-59]</v>
      </c>
    </row>
    <row r="92" spans="1:7" ht="30">
      <c r="A92" s="14">
        <v>42184</v>
      </c>
      <c r="B92" s="15" t="b">
        <v>1</v>
      </c>
      <c r="C92" s="16" t="s">
        <v>160</v>
      </c>
      <c r="D92" s="16" t="s">
        <v>49</v>
      </c>
      <c r="E92" s="15">
        <v>44</v>
      </c>
      <c r="F92" s="16" t="s">
        <v>161</v>
      </c>
      <c r="G92" s="41" t="str">
        <f>IFERROR(VLOOKUP(E92,Tranches,2,TRUE),"")</f>
        <v>[40-44]</v>
      </c>
    </row>
    <row r="93" spans="1:7" ht="30">
      <c r="A93" s="14">
        <v>42184</v>
      </c>
      <c r="B93" s="15" t="b">
        <v>1</v>
      </c>
      <c r="C93" s="16" t="s">
        <v>162</v>
      </c>
      <c r="D93" s="16" t="s">
        <v>49</v>
      </c>
      <c r="E93" s="15">
        <v>45</v>
      </c>
      <c r="F93" s="16" t="s">
        <v>59</v>
      </c>
      <c r="G93" s="41" t="str">
        <f>IFERROR(VLOOKUP(E93,Tranches,2,TRUE),"")</f>
        <v>[45-49]</v>
      </c>
    </row>
    <row r="94" spans="1:7" ht="30">
      <c r="A94" s="14">
        <v>42172</v>
      </c>
      <c r="B94" s="15" t="b">
        <v>1</v>
      </c>
      <c r="C94" s="16" t="s">
        <v>163</v>
      </c>
      <c r="D94" s="16" t="s">
        <v>53</v>
      </c>
      <c r="E94" s="17"/>
      <c r="F94" s="16" t="s">
        <v>74</v>
      </c>
      <c r="G94" s="41" t="str">
        <f>IFERROR(VLOOKUP(E94,Tranches,2,TRUE),"")</f>
        <v>[    - 18]</v>
      </c>
    </row>
    <row r="95" spans="1:7" ht="30">
      <c r="A95" s="14">
        <v>42188</v>
      </c>
      <c r="B95" s="15" t="b">
        <v>1</v>
      </c>
      <c r="C95" s="16" t="s">
        <v>164</v>
      </c>
      <c r="D95" s="16" t="s">
        <v>53</v>
      </c>
      <c r="E95" s="15">
        <v>38</v>
      </c>
      <c r="F95" s="16" t="s">
        <v>161</v>
      </c>
      <c r="G95" s="41" t="str">
        <f>IFERROR(VLOOKUP(E95,Tranches,2,TRUE),"")</f>
        <v>[35-39]</v>
      </c>
    </row>
    <row r="96" spans="1:7" ht="30">
      <c r="A96" s="14">
        <v>42188</v>
      </c>
      <c r="B96" s="15" t="b">
        <v>1</v>
      </c>
      <c r="C96" s="16" t="s">
        <v>165</v>
      </c>
      <c r="D96" s="16" t="s">
        <v>49</v>
      </c>
      <c r="E96" s="15">
        <v>20</v>
      </c>
      <c r="F96" s="16" t="s">
        <v>50</v>
      </c>
      <c r="G96" s="41" t="str">
        <f>IFERROR(VLOOKUP(E96,Tranches,2,TRUE),"")</f>
        <v>[18-24]</v>
      </c>
    </row>
    <row r="97" spans="1:7" ht="30">
      <c r="A97" s="14">
        <v>42195</v>
      </c>
      <c r="B97" s="15" t="b">
        <v>1</v>
      </c>
      <c r="C97" s="16" t="s">
        <v>166</v>
      </c>
      <c r="D97" s="16" t="s">
        <v>53</v>
      </c>
      <c r="E97" s="15">
        <v>56</v>
      </c>
      <c r="F97" s="16" t="s">
        <v>140</v>
      </c>
      <c r="G97" s="41" t="str">
        <f>IFERROR(VLOOKUP(E97,Tranches,2,TRUE),"")</f>
        <v>[55-59]</v>
      </c>
    </row>
    <row r="98" spans="1:7" ht="30">
      <c r="A98" s="14">
        <v>42194</v>
      </c>
      <c r="B98" s="15" t="b">
        <v>1</v>
      </c>
      <c r="C98" s="16" t="s">
        <v>167</v>
      </c>
      <c r="D98" s="16" t="s">
        <v>49</v>
      </c>
      <c r="E98" s="15">
        <v>29</v>
      </c>
      <c r="F98" s="16" t="s">
        <v>50</v>
      </c>
      <c r="G98" s="41" t="str">
        <f>IFERROR(VLOOKUP(E98,Tranches,2,TRUE),"")</f>
        <v>[25-29]</v>
      </c>
    </row>
    <row r="99" spans="1:7" ht="30">
      <c r="A99" s="14">
        <v>42191</v>
      </c>
      <c r="B99" s="15" t="b">
        <v>1</v>
      </c>
      <c r="C99" s="16" t="s">
        <v>168</v>
      </c>
      <c r="D99" s="16" t="s">
        <v>49</v>
      </c>
      <c r="E99" s="15">
        <v>50</v>
      </c>
      <c r="F99" s="16" t="s">
        <v>50</v>
      </c>
      <c r="G99" s="41" t="str">
        <f>IFERROR(VLOOKUP(E99,Tranches,2,TRUE),"")</f>
        <v>[50-54]</v>
      </c>
    </row>
    <row r="100" spans="1:7" ht="30">
      <c r="A100" s="14">
        <v>42192</v>
      </c>
      <c r="B100" s="15" t="b">
        <v>1</v>
      </c>
      <c r="C100" s="16" t="s">
        <v>169</v>
      </c>
      <c r="D100" s="16" t="s">
        <v>53</v>
      </c>
      <c r="E100" s="15">
        <v>39</v>
      </c>
      <c r="F100" s="16" t="s">
        <v>72</v>
      </c>
      <c r="G100" s="41" t="str">
        <f>IFERROR(VLOOKUP(E100,Tranches,2,TRUE),"")</f>
        <v>[35-39]</v>
      </c>
    </row>
    <row r="101" spans="1:7" ht="30">
      <c r="A101" s="14">
        <v>42191</v>
      </c>
      <c r="B101" s="15" t="b">
        <v>1</v>
      </c>
      <c r="C101" s="16" t="s">
        <v>170</v>
      </c>
      <c r="D101" s="16" t="s">
        <v>53</v>
      </c>
      <c r="E101" s="15">
        <v>45</v>
      </c>
      <c r="F101" s="16" t="s">
        <v>171</v>
      </c>
      <c r="G101" s="41" t="str">
        <f>IFERROR(VLOOKUP(E101,Tranches,2,TRUE),"")</f>
        <v>[45-49]</v>
      </c>
    </row>
    <row r="102" spans="1:7" ht="30">
      <c r="A102" s="14">
        <v>42198</v>
      </c>
      <c r="B102" s="15" t="b">
        <v>1</v>
      </c>
      <c r="C102" s="16" t="s">
        <v>172</v>
      </c>
      <c r="D102" s="16" t="s">
        <v>49</v>
      </c>
      <c r="E102" s="15">
        <v>27</v>
      </c>
      <c r="F102" s="16" t="s">
        <v>50</v>
      </c>
      <c r="G102" s="41" t="str">
        <f>IFERROR(VLOOKUP(E102,Tranches,2,TRUE),"")</f>
        <v>[25-29]</v>
      </c>
    </row>
    <row r="103" spans="1:7" ht="30">
      <c r="A103" s="14">
        <v>42199</v>
      </c>
      <c r="B103" s="15" t="b">
        <v>1</v>
      </c>
      <c r="C103" s="16" t="s">
        <v>173</v>
      </c>
      <c r="D103" s="16" t="s">
        <v>53</v>
      </c>
      <c r="E103" s="15">
        <v>20</v>
      </c>
      <c r="F103" s="16" t="s">
        <v>50</v>
      </c>
      <c r="G103" s="41" t="str">
        <f>IFERROR(VLOOKUP(E103,Tranches,2,TRUE),"")</f>
        <v>[18-24]</v>
      </c>
    </row>
    <row r="104" spans="1:7" ht="30">
      <c r="A104" s="14">
        <v>42199</v>
      </c>
      <c r="B104" s="15" t="b">
        <v>1</v>
      </c>
      <c r="C104" s="16" t="s">
        <v>174</v>
      </c>
      <c r="D104" s="16" t="s">
        <v>53</v>
      </c>
      <c r="E104" s="15">
        <v>53</v>
      </c>
      <c r="F104" s="16" t="s">
        <v>50</v>
      </c>
      <c r="G104" s="41" t="str">
        <f>IFERROR(VLOOKUP(E104,Tranches,2,TRUE),"")</f>
        <v>[50-54]</v>
      </c>
    </row>
    <row r="105" spans="1:7" ht="30">
      <c r="A105" s="14">
        <v>42212</v>
      </c>
      <c r="B105" s="15" t="b">
        <v>1</v>
      </c>
      <c r="C105" s="16" t="s">
        <v>175</v>
      </c>
      <c r="D105" s="16" t="s">
        <v>49</v>
      </c>
      <c r="E105" s="15">
        <v>43</v>
      </c>
      <c r="F105" s="16" t="s">
        <v>50</v>
      </c>
      <c r="G105" s="41" t="str">
        <f>IFERROR(VLOOKUP(E105,Tranches,2,TRUE),"")</f>
        <v>[40-44]</v>
      </c>
    </row>
    <row r="106" spans="1:7" ht="30">
      <c r="A106" s="14">
        <v>42212</v>
      </c>
      <c r="B106" s="15" t="b">
        <v>1</v>
      </c>
      <c r="C106" s="16" t="s">
        <v>176</v>
      </c>
      <c r="D106" s="16" t="s">
        <v>53</v>
      </c>
      <c r="E106" s="15">
        <v>60</v>
      </c>
      <c r="F106" s="16" t="s">
        <v>50</v>
      </c>
      <c r="G106" s="41" t="str">
        <f>IFERROR(VLOOKUP(E106,Tranches,2,TRUE),"")</f>
        <v>[60-64]</v>
      </c>
    </row>
    <row r="107" spans="1:7" ht="30">
      <c r="A107" s="14">
        <v>42212</v>
      </c>
      <c r="B107" s="15" t="b">
        <v>1</v>
      </c>
      <c r="C107" s="16" t="s">
        <v>177</v>
      </c>
      <c r="D107" s="16" t="s">
        <v>53</v>
      </c>
      <c r="E107" s="15">
        <v>46</v>
      </c>
      <c r="F107" s="16" t="s">
        <v>50</v>
      </c>
      <c r="G107" s="41" t="str">
        <f>IFERROR(VLOOKUP(E107,Tranches,2,TRUE),"")</f>
        <v>[45-49]</v>
      </c>
    </row>
    <row r="108" spans="1:7" ht="30">
      <c r="A108" s="14">
        <v>42212</v>
      </c>
      <c r="B108" s="15" t="b">
        <v>1</v>
      </c>
      <c r="C108" s="16" t="s">
        <v>178</v>
      </c>
      <c r="D108" s="16" t="s">
        <v>49</v>
      </c>
      <c r="E108" s="15">
        <v>28</v>
      </c>
      <c r="F108" s="16" t="s">
        <v>50</v>
      </c>
      <c r="G108" s="41" t="str">
        <f>IFERROR(VLOOKUP(E108,Tranches,2,TRUE),"")</f>
        <v>[25-29]</v>
      </c>
    </row>
    <row r="109" spans="1:7" ht="30">
      <c r="A109" s="14">
        <v>42212</v>
      </c>
      <c r="B109" s="15" t="b">
        <v>1</v>
      </c>
      <c r="C109" s="16" t="s">
        <v>179</v>
      </c>
      <c r="D109" s="16" t="s">
        <v>49</v>
      </c>
      <c r="E109" s="15">
        <v>29</v>
      </c>
      <c r="F109" s="16" t="s">
        <v>50</v>
      </c>
      <c r="G109" s="41" t="str">
        <f>IFERROR(VLOOKUP(E109,Tranches,2,TRUE),"")</f>
        <v>[25-29]</v>
      </c>
    </row>
    <row r="110" spans="1:7" ht="30">
      <c r="A110" s="14">
        <v>42213</v>
      </c>
      <c r="B110" s="15" t="b">
        <v>1</v>
      </c>
      <c r="C110" s="16" t="s">
        <v>180</v>
      </c>
      <c r="D110" s="16" t="s">
        <v>53</v>
      </c>
      <c r="E110" s="15">
        <v>65</v>
      </c>
      <c r="F110" s="16" t="s">
        <v>50</v>
      </c>
      <c r="G110" s="41" t="str">
        <f>IFERROR(VLOOKUP(E110,Tranches,2,TRUE),"")</f>
        <v>[65-     ]</v>
      </c>
    </row>
    <row r="111" spans="1:7" ht="30">
      <c r="A111" s="14">
        <v>42215</v>
      </c>
      <c r="B111" s="15" t="b">
        <v>1</v>
      </c>
      <c r="C111" s="16" t="s">
        <v>181</v>
      </c>
      <c r="D111" s="16" t="s">
        <v>49</v>
      </c>
      <c r="E111" s="15">
        <v>23</v>
      </c>
      <c r="F111" s="16" t="s">
        <v>50</v>
      </c>
      <c r="G111" s="41" t="str">
        <f>IFERROR(VLOOKUP(E111,Tranches,2,TRUE),"")</f>
        <v>[18-24]</v>
      </c>
    </row>
    <row r="112" spans="1:7" ht="30">
      <c r="A112" s="14">
        <v>42215</v>
      </c>
      <c r="B112" s="15" t="b">
        <v>1</v>
      </c>
      <c r="C112" s="16" t="s">
        <v>182</v>
      </c>
      <c r="D112" s="16" t="s">
        <v>49</v>
      </c>
      <c r="E112" s="15">
        <v>53</v>
      </c>
      <c r="F112" s="16" t="s">
        <v>183</v>
      </c>
      <c r="G112" s="41" t="str">
        <f>IFERROR(VLOOKUP(E112,Tranches,2,TRUE),"")</f>
        <v>[50-54]</v>
      </c>
    </row>
    <row r="113" spans="1:7" ht="30">
      <c r="A113" s="14">
        <v>42215</v>
      </c>
      <c r="B113" s="15" t="b">
        <v>1</v>
      </c>
      <c r="C113" s="16" t="s">
        <v>184</v>
      </c>
      <c r="D113" s="16" t="s">
        <v>49</v>
      </c>
      <c r="E113" s="15">
        <v>33</v>
      </c>
      <c r="F113" s="16" t="s">
        <v>50</v>
      </c>
      <c r="G113" s="41" t="str">
        <f>IFERROR(VLOOKUP(E113,Tranches,2,TRUE),"")</f>
        <v>[30-34]</v>
      </c>
    </row>
    <row r="114" spans="1:7" ht="30">
      <c r="A114" s="14">
        <v>42215</v>
      </c>
      <c r="B114" s="15" t="b">
        <v>1</v>
      </c>
      <c r="C114" s="16" t="s">
        <v>185</v>
      </c>
      <c r="D114" s="16" t="s">
        <v>53</v>
      </c>
      <c r="E114" s="15">
        <v>57</v>
      </c>
      <c r="F114" s="16" t="s">
        <v>50</v>
      </c>
      <c r="G114" s="41" t="str">
        <f>IFERROR(VLOOKUP(E114,Tranches,2,TRUE),"")</f>
        <v>[55-59]</v>
      </c>
    </row>
    <row r="115" spans="1:7" ht="30">
      <c r="A115" s="14">
        <v>42216</v>
      </c>
      <c r="B115" s="15" t="b">
        <v>1</v>
      </c>
      <c r="C115" s="16" t="s">
        <v>186</v>
      </c>
      <c r="D115" s="16" t="s">
        <v>49</v>
      </c>
      <c r="E115" s="15">
        <v>23</v>
      </c>
      <c r="F115" s="16" t="s">
        <v>187</v>
      </c>
      <c r="G115" s="41" t="str">
        <f>IFERROR(VLOOKUP(E115,Tranches,2,TRUE),"")</f>
        <v>[18-24]</v>
      </c>
    </row>
    <row r="116" spans="1:7" ht="30">
      <c r="A116" s="14">
        <v>42216</v>
      </c>
      <c r="B116" s="15" t="b">
        <v>1</v>
      </c>
      <c r="C116" s="16" t="s">
        <v>188</v>
      </c>
      <c r="D116" s="16" t="s">
        <v>53</v>
      </c>
      <c r="E116" s="15">
        <v>33</v>
      </c>
      <c r="F116" s="16" t="s">
        <v>50</v>
      </c>
      <c r="G116" s="41" t="str">
        <f>IFERROR(VLOOKUP(E116,Tranches,2,TRUE),"")</f>
        <v>[30-34]</v>
      </c>
    </row>
    <row r="117" spans="1:7" ht="30">
      <c r="A117" s="14">
        <v>42219</v>
      </c>
      <c r="B117" s="15" t="b">
        <v>1</v>
      </c>
      <c r="C117" s="16" t="s">
        <v>189</v>
      </c>
      <c r="D117" s="16" t="s">
        <v>53</v>
      </c>
      <c r="E117" s="15">
        <v>32</v>
      </c>
      <c r="F117" s="16" t="s">
        <v>190</v>
      </c>
      <c r="G117" s="41" t="str">
        <f>IFERROR(VLOOKUP(E117,Tranches,2,TRUE),"")</f>
        <v>[30-34]</v>
      </c>
    </row>
    <row r="118" spans="1:7" ht="30">
      <c r="A118" s="14">
        <v>42220</v>
      </c>
      <c r="B118" s="15" t="b">
        <v>1</v>
      </c>
      <c r="C118" s="16" t="s">
        <v>191</v>
      </c>
      <c r="D118" s="16" t="s">
        <v>53</v>
      </c>
      <c r="E118" s="15">
        <v>39</v>
      </c>
      <c r="F118" s="16" t="s">
        <v>54</v>
      </c>
      <c r="G118" s="41" t="str">
        <f>IFERROR(VLOOKUP(E118,Tranches,2,TRUE),"")</f>
        <v>[35-39]</v>
      </c>
    </row>
    <row r="119" spans="1:7" ht="30">
      <c r="A119" s="14">
        <v>42222</v>
      </c>
      <c r="B119" s="15" t="b">
        <v>1</v>
      </c>
      <c r="C119" s="16" t="s">
        <v>192</v>
      </c>
      <c r="D119" s="16" t="s">
        <v>49</v>
      </c>
      <c r="E119" s="15">
        <v>25</v>
      </c>
      <c r="F119" s="16" t="s">
        <v>50</v>
      </c>
      <c r="G119" s="41" t="str">
        <f>IFERROR(VLOOKUP(E119,Tranches,2,TRUE),"")</f>
        <v>[25-29]</v>
      </c>
    </row>
    <row r="120" spans="1:7" ht="30">
      <c r="A120" s="14">
        <v>42222</v>
      </c>
      <c r="B120" s="15" t="b">
        <v>1</v>
      </c>
      <c r="C120" s="16" t="s">
        <v>193</v>
      </c>
      <c r="D120" s="16" t="s">
        <v>49</v>
      </c>
      <c r="E120" s="15">
        <v>18</v>
      </c>
      <c r="F120" s="16" t="s">
        <v>50</v>
      </c>
      <c r="G120" s="41" t="str">
        <f>IFERROR(VLOOKUP(E120,Tranches,2,TRUE),"")</f>
        <v>[18-24]</v>
      </c>
    </row>
    <row r="121" spans="1:7" ht="30">
      <c r="A121" s="14">
        <v>42222</v>
      </c>
      <c r="B121" s="15" t="b">
        <v>1</v>
      </c>
      <c r="C121" s="16" t="s">
        <v>194</v>
      </c>
      <c r="D121" s="16" t="s">
        <v>53</v>
      </c>
      <c r="E121" s="15">
        <v>37</v>
      </c>
      <c r="F121" s="16" t="s">
        <v>50</v>
      </c>
      <c r="G121" s="41" t="str">
        <f>IFERROR(VLOOKUP(E121,Tranches,2,TRUE),"")</f>
        <v>[35-39]</v>
      </c>
    </row>
    <row r="122" spans="1:7" ht="30">
      <c r="A122" s="14">
        <v>42222</v>
      </c>
      <c r="B122" s="15" t="b">
        <v>1</v>
      </c>
      <c r="C122" s="16" t="s">
        <v>195</v>
      </c>
      <c r="D122" s="16" t="s">
        <v>53</v>
      </c>
      <c r="E122" s="15">
        <v>37</v>
      </c>
      <c r="F122" s="16" t="s">
        <v>50</v>
      </c>
      <c r="G122" s="41" t="str">
        <f>IFERROR(VLOOKUP(E122,Tranches,2,TRUE),"")</f>
        <v>[35-39]</v>
      </c>
    </row>
    <row r="123" spans="1:7" ht="30">
      <c r="A123" s="14">
        <v>42222</v>
      </c>
      <c r="B123" s="15" t="b">
        <v>1</v>
      </c>
      <c r="C123" s="16" t="s">
        <v>196</v>
      </c>
      <c r="D123" s="16" t="s">
        <v>49</v>
      </c>
      <c r="E123" s="15">
        <v>36</v>
      </c>
      <c r="F123" s="16" t="s">
        <v>50</v>
      </c>
      <c r="G123" s="41" t="str">
        <f>IFERROR(VLOOKUP(E123,Tranches,2,TRUE),"")</f>
        <v>[35-39]</v>
      </c>
    </row>
    <row r="124" spans="1:7" ht="30">
      <c r="A124" s="14">
        <v>42223</v>
      </c>
      <c r="B124" s="15" t="b">
        <v>1</v>
      </c>
      <c r="C124" s="16" t="s">
        <v>197</v>
      </c>
      <c r="D124" s="16" t="s">
        <v>53</v>
      </c>
      <c r="E124" s="15">
        <v>39</v>
      </c>
      <c r="F124" s="16" t="s">
        <v>50</v>
      </c>
      <c r="G124" s="41" t="str">
        <f>IFERROR(VLOOKUP(E124,Tranches,2,TRUE),"")</f>
        <v>[35-39]</v>
      </c>
    </row>
    <row r="125" spans="1:7" ht="30">
      <c r="A125" s="14">
        <v>42215</v>
      </c>
      <c r="B125" s="15" t="b">
        <v>1</v>
      </c>
      <c r="C125" s="16" t="s">
        <v>198</v>
      </c>
      <c r="D125" s="16" t="s">
        <v>53</v>
      </c>
      <c r="E125" s="15">
        <v>27</v>
      </c>
      <c r="F125" s="16" t="s">
        <v>50</v>
      </c>
      <c r="G125" s="41" t="str">
        <f>IFERROR(VLOOKUP(E125,Tranches,2,TRUE),"")</f>
        <v>[25-29]</v>
      </c>
    </row>
    <row r="126" spans="1:7" ht="30">
      <c r="A126" s="14">
        <v>42247</v>
      </c>
      <c r="B126" s="15" t="b">
        <v>1</v>
      </c>
      <c r="C126" s="16" t="s">
        <v>199</v>
      </c>
      <c r="D126" s="16" t="s">
        <v>49</v>
      </c>
      <c r="E126" s="15">
        <v>50</v>
      </c>
      <c r="F126" s="16" t="s">
        <v>50</v>
      </c>
      <c r="G126" s="41" t="str">
        <f>IFERROR(VLOOKUP(E126,Tranches,2,TRUE),"")</f>
        <v>[50-54]</v>
      </c>
    </row>
    <row r="127" spans="1:7" ht="30">
      <c r="A127" s="14">
        <v>42247</v>
      </c>
      <c r="B127" s="15" t="b">
        <v>1</v>
      </c>
      <c r="C127" s="16" t="s">
        <v>200</v>
      </c>
      <c r="D127" s="16" t="s">
        <v>49</v>
      </c>
      <c r="E127" s="15">
        <v>39</v>
      </c>
      <c r="F127" s="16" t="s">
        <v>50</v>
      </c>
      <c r="G127" s="41" t="str">
        <f>IFERROR(VLOOKUP(E127,Tranches,2,TRUE),"")</f>
        <v>[35-39]</v>
      </c>
    </row>
    <row r="128" spans="1:7" ht="30">
      <c r="A128" s="14">
        <v>42247</v>
      </c>
      <c r="B128" s="15" t="b">
        <v>1</v>
      </c>
      <c r="C128" s="16" t="s">
        <v>201</v>
      </c>
      <c r="D128" s="16" t="s">
        <v>49</v>
      </c>
      <c r="E128" s="15">
        <v>38</v>
      </c>
      <c r="F128" s="16" t="s">
        <v>50</v>
      </c>
      <c r="G128" s="41" t="str">
        <f>IFERROR(VLOOKUP(E128,Tranches,2,TRUE),"")</f>
        <v>[35-39]</v>
      </c>
    </row>
    <row r="129" spans="1:7" ht="30">
      <c r="A129" s="14">
        <v>42250</v>
      </c>
      <c r="B129" s="15" t="b">
        <v>1</v>
      </c>
      <c r="C129" s="16" t="s">
        <v>202</v>
      </c>
      <c r="D129" s="16" t="s">
        <v>53</v>
      </c>
      <c r="E129" s="15">
        <v>30</v>
      </c>
      <c r="F129" s="16" t="s">
        <v>50</v>
      </c>
      <c r="G129" s="41" t="str">
        <f>IFERROR(VLOOKUP(E129,Tranches,2,TRUE),"")</f>
        <v>[30-34]</v>
      </c>
    </row>
    <row r="130" spans="1:7" ht="30">
      <c r="A130" s="14">
        <v>42251</v>
      </c>
      <c r="B130" s="15" t="b">
        <v>1</v>
      </c>
      <c r="C130" s="16" t="s">
        <v>203</v>
      </c>
      <c r="D130" s="16" t="s">
        <v>49</v>
      </c>
      <c r="E130" s="15">
        <v>28</v>
      </c>
      <c r="F130" s="16" t="s">
        <v>50</v>
      </c>
      <c r="G130" s="41" t="str">
        <f>IFERROR(VLOOKUP(E130,Tranches,2,TRUE),"")</f>
        <v>[25-29]</v>
      </c>
    </row>
    <row r="131" spans="1:7" ht="30">
      <c r="A131" s="14">
        <v>42254</v>
      </c>
      <c r="B131" s="15" t="b">
        <v>1</v>
      </c>
      <c r="C131" s="16" t="s">
        <v>204</v>
      </c>
      <c r="D131" s="16" t="s">
        <v>49</v>
      </c>
      <c r="E131" s="15">
        <v>54</v>
      </c>
      <c r="F131" s="16" t="s">
        <v>50</v>
      </c>
      <c r="G131" s="41" t="str">
        <f>IFERROR(VLOOKUP(E131,Tranches,2,TRUE),"")</f>
        <v>[50-54]</v>
      </c>
    </row>
    <row r="132" spans="1:7" ht="30">
      <c r="A132" s="14">
        <v>42304</v>
      </c>
      <c r="B132" s="15" t="b">
        <v>1</v>
      </c>
      <c r="C132" s="16" t="s">
        <v>205</v>
      </c>
      <c r="D132" s="16" t="s">
        <v>53</v>
      </c>
      <c r="E132" s="15">
        <v>27</v>
      </c>
      <c r="F132" s="16" t="s">
        <v>206</v>
      </c>
      <c r="G132" s="41" t="str">
        <f>IFERROR(VLOOKUP(E132,Tranches,2,TRUE),"")</f>
        <v>[25-29]</v>
      </c>
    </row>
    <row r="133" spans="1:7" ht="30">
      <c r="A133" s="14">
        <v>42306</v>
      </c>
      <c r="B133" s="15" t="b">
        <v>1</v>
      </c>
      <c r="C133" s="16" t="s">
        <v>207</v>
      </c>
      <c r="D133" s="16" t="s">
        <v>49</v>
      </c>
      <c r="E133" s="15">
        <v>62</v>
      </c>
      <c r="F133" s="16" t="s">
        <v>50</v>
      </c>
      <c r="G133" s="41" t="str">
        <f>IFERROR(VLOOKUP(E133,Tranches,2,TRUE),"")</f>
        <v>[60-64]</v>
      </c>
    </row>
    <row r="134" spans="1:7" ht="30">
      <c r="A134" s="14">
        <v>42306</v>
      </c>
      <c r="B134" s="15" t="b">
        <v>1</v>
      </c>
      <c r="C134" s="16" t="s">
        <v>208</v>
      </c>
      <c r="D134" s="16" t="s">
        <v>49</v>
      </c>
      <c r="E134" s="15">
        <v>46</v>
      </c>
      <c r="F134" s="16" t="s">
        <v>50</v>
      </c>
      <c r="G134" s="41" t="str">
        <f>IFERROR(VLOOKUP(E134,Tranches,2,TRUE),"")</f>
        <v>[45-49]</v>
      </c>
    </row>
    <row r="135" spans="1:7" ht="30">
      <c r="A135" s="14">
        <v>42306</v>
      </c>
      <c r="B135" s="15" t="b">
        <v>1</v>
      </c>
      <c r="C135" s="16" t="s">
        <v>209</v>
      </c>
      <c r="D135" s="16" t="s">
        <v>53</v>
      </c>
      <c r="E135" s="15">
        <v>22</v>
      </c>
      <c r="F135" s="16" t="s">
        <v>50</v>
      </c>
      <c r="G135" s="41" t="str">
        <f>IFERROR(VLOOKUP(E135,Tranches,2,TRUE),"")</f>
        <v>[18-24]</v>
      </c>
    </row>
    <row r="136" spans="1:7" ht="30">
      <c r="A136" s="14">
        <v>42307</v>
      </c>
      <c r="B136" s="15" t="b">
        <v>1</v>
      </c>
      <c r="C136" s="16" t="s">
        <v>210</v>
      </c>
      <c r="D136" s="16" t="s">
        <v>53</v>
      </c>
      <c r="E136" s="15">
        <v>64</v>
      </c>
      <c r="F136" s="16" t="s">
        <v>50</v>
      </c>
      <c r="G136" s="41" t="str">
        <f>IFERROR(VLOOKUP(E136,Tranches,2,TRUE),"")</f>
        <v>[60-64]</v>
      </c>
    </row>
    <row r="137" spans="1:7" ht="30">
      <c r="A137" s="14">
        <v>42311</v>
      </c>
      <c r="B137" s="15" t="b">
        <v>1</v>
      </c>
      <c r="C137" s="16" t="s">
        <v>211</v>
      </c>
      <c r="D137" s="16" t="s">
        <v>53</v>
      </c>
      <c r="E137" s="15">
        <v>48</v>
      </c>
      <c r="F137" s="16" t="s">
        <v>50</v>
      </c>
      <c r="G137" s="41" t="str">
        <f>IFERROR(VLOOKUP(E137,Tranches,2,TRUE),"")</f>
        <v>[45-49]</v>
      </c>
    </row>
    <row r="138" spans="1:7" ht="30">
      <c r="A138" s="14">
        <v>42310</v>
      </c>
      <c r="B138" s="15" t="b">
        <v>1</v>
      </c>
      <c r="C138" s="16" t="s">
        <v>212</v>
      </c>
      <c r="D138" s="16" t="s">
        <v>49</v>
      </c>
      <c r="E138" s="15">
        <v>24</v>
      </c>
      <c r="F138" s="16" t="s">
        <v>50</v>
      </c>
      <c r="G138" s="41" t="str">
        <f>IFERROR(VLOOKUP(E138,Tranches,2,TRUE),"")</f>
        <v>[18-24]</v>
      </c>
    </row>
    <row r="139" spans="1:7" ht="30">
      <c r="A139" s="14">
        <v>42310</v>
      </c>
      <c r="B139" s="15" t="b">
        <v>1</v>
      </c>
      <c r="C139" s="16" t="s">
        <v>213</v>
      </c>
      <c r="D139" s="16" t="s">
        <v>49</v>
      </c>
      <c r="E139" s="15">
        <v>27</v>
      </c>
      <c r="F139" s="16" t="s">
        <v>214</v>
      </c>
      <c r="G139" s="41" t="str">
        <f>IFERROR(VLOOKUP(E139,Tranches,2,TRUE),"")</f>
        <v>[25-29]</v>
      </c>
    </row>
    <row r="140" spans="1:7" ht="30">
      <c r="A140" s="14">
        <v>42317</v>
      </c>
      <c r="B140" s="15" t="b">
        <v>1</v>
      </c>
      <c r="C140" s="16" t="s">
        <v>215</v>
      </c>
      <c r="D140" s="16" t="s">
        <v>49</v>
      </c>
      <c r="E140" s="15">
        <v>66</v>
      </c>
      <c r="F140" s="16" t="s">
        <v>137</v>
      </c>
      <c r="G140" s="41" t="str">
        <f>IFERROR(VLOOKUP(E140,Tranches,2,TRUE),"")</f>
        <v>[65-     ]</v>
      </c>
    </row>
    <row r="141" spans="1:7" ht="30">
      <c r="A141" s="14">
        <v>42318</v>
      </c>
      <c r="B141" s="15" t="b">
        <v>1</v>
      </c>
      <c r="C141" s="16" t="s">
        <v>216</v>
      </c>
      <c r="D141" s="16" t="s">
        <v>49</v>
      </c>
      <c r="E141" s="15">
        <v>62</v>
      </c>
      <c r="F141" s="16" t="s">
        <v>50</v>
      </c>
      <c r="G141" s="41" t="str">
        <f>IFERROR(VLOOKUP(E141,Tranches,2,TRUE),"")</f>
        <v>[60-64]</v>
      </c>
    </row>
    <row r="142" spans="1:7" ht="30">
      <c r="A142" s="14">
        <v>42332</v>
      </c>
      <c r="B142" s="15" t="b">
        <v>1</v>
      </c>
      <c r="C142" s="16" t="s">
        <v>217</v>
      </c>
      <c r="D142" s="16" t="s">
        <v>49</v>
      </c>
      <c r="E142" s="15">
        <v>25</v>
      </c>
      <c r="F142" s="16" t="s">
        <v>218</v>
      </c>
      <c r="G142" s="41" t="str">
        <f>IFERROR(VLOOKUP(E142,Tranches,2,TRUE),"")</f>
        <v>[25-29]</v>
      </c>
    </row>
    <row r="143" spans="1:7" ht="30">
      <c r="A143" s="14">
        <v>42317</v>
      </c>
      <c r="B143" s="15" t="b">
        <v>1</v>
      </c>
      <c r="C143" s="16" t="s">
        <v>219</v>
      </c>
      <c r="D143" s="16" t="s">
        <v>49</v>
      </c>
      <c r="E143" s="15">
        <v>53</v>
      </c>
      <c r="F143" s="16" t="s">
        <v>50</v>
      </c>
      <c r="G143" s="41" t="str">
        <f>IFERROR(VLOOKUP(E143,Tranches,2,TRUE),"")</f>
        <v>[50-54]</v>
      </c>
    </row>
    <row r="144" spans="1:7" ht="30">
      <c r="A144" s="14">
        <v>42331</v>
      </c>
      <c r="B144" s="15" t="b">
        <v>1</v>
      </c>
      <c r="C144" s="16" t="s">
        <v>220</v>
      </c>
      <c r="D144" s="16" t="s">
        <v>53</v>
      </c>
      <c r="E144" s="15">
        <v>22</v>
      </c>
      <c r="F144" s="16" t="s">
        <v>50</v>
      </c>
      <c r="G144" s="41" t="str">
        <f>IFERROR(VLOOKUP(E144,Tranches,2,TRUE),"")</f>
        <v>[18-24]</v>
      </c>
    </row>
    <row r="145" spans="1:7" ht="30">
      <c r="A145" s="14">
        <v>42328</v>
      </c>
      <c r="B145" s="15" t="b">
        <v>1</v>
      </c>
      <c r="C145" s="16" t="s">
        <v>221</v>
      </c>
      <c r="D145" s="16" t="s">
        <v>53</v>
      </c>
      <c r="E145" s="15">
        <v>22</v>
      </c>
      <c r="F145" s="16" t="s">
        <v>54</v>
      </c>
      <c r="G145" s="41" t="str">
        <f>IFERROR(VLOOKUP(E145,Tranches,2,TRUE),"")</f>
        <v>[18-24]</v>
      </c>
    </row>
    <row r="146" spans="1:7" ht="30">
      <c r="A146" s="14">
        <v>42335</v>
      </c>
      <c r="B146" s="15" t="b">
        <v>1</v>
      </c>
      <c r="C146" s="16" t="s">
        <v>222</v>
      </c>
      <c r="D146" s="16" t="s">
        <v>53</v>
      </c>
      <c r="E146" s="15">
        <v>38</v>
      </c>
      <c r="F146" s="16" t="s">
        <v>50</v>
      </c>
      <c r="G146" s="41" t="str">
        <f>IFERROR(VLOOKUP(E146,Tranches,2,TRUE),"")</f>
        <v>[35-39]</v>
      </c>
    </row>
    <row r="147" spans="1:7" ht="30">
      <c r="A147" s="14">
        <v>42334</v>
      </c>
      <c r="B147" s="15" t="b">
        <v>1</v>
      </c>
      <c r="C147" s="16" t="s">
        <v>223</v>
      </c>
      <c r="D147" s="16" t="s">
        <v>49</v>
      </c>
      <c r="E147" s="15">
        <v>43</v>
      </c>
      <c r="F147" s="16" t="s">
        <v>224</v>
      </c>
      <c r="G147" s="41" t="str">
        <f>IFERROR(VLOOKUP(E147,Tranches,2,TRUE),"")</f>
        <v>[40-44]</v>
      </c>
    </row>
    <row r="148" spans="1:7" ht="30">
      <c r="A148" s="14">
        <v>42339</v>
      </c>
      <c r="B148" s="15" t="b">
        <v>1</v>
      </c>
      <c r="C148" s="16" t="s">
        <v>225</v>
      </c>
      <c r="D148" s="16" t="s">
        <v>49</v>
      </c>
      <c r="E148" s="15">
        <v>35</v>
      </c>
      <c r="F148" s="16" t="s">
        <v>50</v>
      </c>
      <c r="G148" s="41" t="str">
        <f>IFERROR(VLOOKUP(E148,Tranches,2,TRUE),"")</f>
        <v>[35-39]</v>
      </c>
    </row>
    <row r="149" spans="1:7" ht="30">
      <c r="A149" s="14">
        <v>42342</v>
      </c>
      <c r="B149" s="15" t="b">
        <v>1</v>
      </c>
      <c r="C149" s="16" t="s">
        <v>226</v>
      </c>
      <c r="D149" s="16" t="s">
        <v>49</v>
      </c>
      <c r="E149" s="15">
        <v>53</v>
      </c>
      <c r="F149" s="16" t="s">
        <v>50</v>
      </c>
      <c r="G149" s="41" t="str">
        <f>IFERROR(VLOOKUP(E149,Tranches,2,TRUE),"")</f>
        <v>[50-54]</v>
      </c>
    </row>
    <row r="150" spans="1:7" ht="30">
      <c r="A150" s="14">
        <v>42342</v>
      </c>
      <c r="B150" s="15" t="b">
        <v>1</v>
      </c>
      <c r="C150" s="16" t="s">
        <v>227</v>
      </c>
      <c r="D150" s="16" t="s">
        <v>53</v>
      </c>
      <c r="E150" s="15">
        <v>33</v>
      </c>
      <c r="F150" s="16" t="s">
        <v>116</v>
      </c>
      <c r="G150" s="41" t="str">
        <f>IFERROR(VLOOKUP(E150,Tranches,2,TRUE),"")</f>
        <v>[30-34]</v>
      </c>
    </row>
    <row r="151" spans="1:7" ht="30">
      <c r="A151" s="14">
        <v>42341</v>
      </c>
      <c r="B151" s="15" t="b">
        <v>1</v>
      </c>
      <c r="C151" s="16" t="s">
        <v>228</v>
      </c>
      <c r="D151" s="16" t="s">
        <v>53</v>
      </c>
      <c r="E151" s="15">
        <v>54</v>
      </c>
      <c r="F151" s="16" t="s">
        <v>50</v>
      </c>
      <c r="G151" s="41" t="str">
        <f>IFERROR(VLOOKUP(E151,Tranches,2,TRUE),"")</f>
        <v>[50-54]</v>
      </c>
    </row>
    <row r="152" spans="1:7" ht="30">
      <c r="A152" s="14">
        <v>42345</v>
      </c>
      <c r="B152" s="15" t="b">
        <v>1</v>
      </c>
      <c r="C152" s="16" t="s">
        <v>229</v>
      </c>
      <c r="D152" s="16" t="s">
        <v>49</v>
      </c>
      <c r="E152" s="15">
        <v>33</v>
      </c>
      <c r="F152" s="16" t="s">
        <v>72</v>
      </c>
      <c r="G152" s="41" t="str">
        <f>IFERROR(VLOOKUP(E152,Tranches,2,TRUE),"")</f>
        <v>[30-34]</v>
      </c>
    </row>
    <row r="153" spans="1:7" ht="30">
      <c r="A153" s="14">
        <v>42345</v>
      </c>
      <c r="B153" s="15" t="b">
        <v>1</v>
      </c>
      <c r="C153" s="16" t="s">
        <v>230</v>
      </c>
      <c r="D153" s="16" t="s">
        <v>49</v>
      </c>
      <c r="E153" s="15">
        <v>40</v>
      </c>
      <c r="F153" s="16" t="s">
        <v>50</v>
      </c>
      <c r="G153" s="41" t="str">
        <f>IFERROR(VLOOKUP(E153,Tranches,2,TRUE),"")</f>
        <v>[40-44]</v>
      </c>
    </row>
    <row r="154" spans="1:7" ht="30">
      <c r="A154" s="14">
        <v>42345</v>
      </c>
      <c r="B154" s="15" t="b">
        <v>1</v>
      </c>
      <c r="C154" s="16" t="s">
        <v>231</v>
      </c>
      <c r="D154" s="16" t="s">
        <v>49</v>
      </c>
      <c r="E154" s="15">
        <v>37</v>
      </c>
      <c r="F154" s="16" t="s">
        <v>50</v>
      </c>
      <c r="G154" s="41" t="str">
        <f>IFERROR(VLOOKUP(E154,Tranches,2,TRUE),"")</f>
        <v>[35-39]</v>
      </c>
    </row>
    <row r="155" spans="1:7" ht="30">
      <c r="A155" s="14">
        <v>42345</v>
      </c>
      <c r="B155" s="15" t="b">
        <v>1</v>
      </c>
      <c r="C155" s="16" t="s">
        <v>232</v>
      </c>
      <c r="D155" s="16" t="s">
        <v>53</v>
      </c>
      <c r="E155" s="15">
        <v>34</v>
      </c>
      <c r="F155" s="16" t="s">
        <v>50</v>
      </c>
      <c r="G155" s="41" t="str">
        <f>IFERROR(VLOOKUP(E155,Tranches,2,TRUE),"")</f>
        <v>[30-34]</v>
      </c>
    </row>
    <row r="156" spans="1:7" ht="30">
      <c r="A156" s="14">
        <v>42348</v>
      </c>
      <c r="B156" s="15" t="b">
        <v>1</v>
      </c>
      <c r="C156" s="16" t="s">
        <v>233</v>
      </c>
      <c r="D156" s="16" t="s">
        <v>53</v>
      </c>
      <c r="E156" s="15">
        <v>50</v>
      </c>
      <c r="F156" s="16" t="s">
        <v>50</v>
      </c>
      <c r="G156" s="41" t="str">
        <f>IFERROR(VLOOKUP(E156,Tranches,2,TRUE),"")</f>
        <v>[50-54]</v>
      </c>
    </row>
    <row r="157" spans="1:7" ht="30">
      <c r="A157" s="14">
        <v>42255</v>
      </c>
      <c r="B157" s="15" t="b">
        <v>1</v>
      </c>
      <c r="C157" s="16" t="s">
        <v>234</v>
      </c>
      <c r="D157" s="16" t="s">
        <v>49</v>
      </c>
      <c r="E157" s="15">
        <v>43</v>
      </c>
      <c r="F157" s="16" t="s">
        <v>50</v>
      </c>
      <c r="G157" s="41" t="str">
        <f>IFERROR(VLOOKUP(E157,Tranches,2,TRUE),"")</f>
        <v>[40-44]</v>
      </c>
    </row>
    <row r="158" spans="1:7" ht="30">
      <c r="A158" s="14">
        <v>42255</v>
      </c>
      <c r="B158" s="15" t="b">
        <v>1</v>
      </c>
      <c r="C158" s="16" t="s">
        <v>235</v>
      </c>
      <c r="D158" s="16" t="s">
        <v>49</v>
      </c>
      <c r="E158" s="15">
        <v>28</v>
      </c>
      <c r="F158" s="16" t="s">
        <v>50</v>
      </c>
      <c r="G158" s="41" t="str">
        <f>IFERROR(VLOOKUP(E158,Tranches,2,TRUE),"")</f>
        <v>[25-29]</v>
      </c>
    </row>
    <row r="159" spans="1:7" ht="30">
      <c r="A159" s="14">
        <v>42255</v>
      </c>
      <c r="B159" s="15" t="b">
        <v>1</v>
      </c>
      <c r="C159" s="16" t="s">
        <v>236</v>
      </c>
      <c r="D159" s="16" t="s">
        <v>49</v>
      </c>
      <c r="E159" s="15">
        <v>44</v>
      </c>
      <c r="F159" s="16" t="s">
        <v>50</v>
      </c>
      <c r="G159" s="41" t="str">
        <f>IFERROR(VLOOKUP(E159,Tranches,2,TRUE),"")</f>
        <v>[40-44]</v>
      </c>
    </row>
    <row r="160" spans="1:7" ht="30">
      <c r="A160" s="14">
        <v>42251</v>
      </c>
      <c r="B160" s="15" t="b">
        <v>1</v>
      </c>
      <c r="C160" s="16" t="s">
        <v>237</v>
      </c>
      <c r="D160" s="16" t="s">
        <v>53</v>
      </c>
      <c r="E160" s="15">
        <v>34</v>
      </c>
      <c r="F160" s="16" t="s">
        <v>238</v>
      </c>
      <c r="G160" s="41" t="str">
        <f>IFERROR(VLOOKUP(E160,Tranches,2,TRUE),"")</f>
        <v>[30-34]</v>
      </c>
    </row>
    <row r="161" spans="1:7" ht="30">
      <c r="A161" s="14">
        <v>42257</v>
      </c>
      <c r="B161" s="15" t="b">
        <v>1</v>
      </c>
      <c r="C161" s="16" t="s">
        <v>239</v>
      </c>
      <c r="D161" s="16" t="s">
        <v>53</v>
      </c>
      <c r="E161" s="15">
        <v>16</v>
      </c>
      <c r="F161" s="16" t="s">
        <v>187</v>
      </c>
      <c r="G161" s="41" t="str">
        <f>IFERROR(VLOOKUP(E161,Tranches,2,TRUE),"")</f>
        <v>[    - 18]</v>
      </c>
    </row>
    <row r="162" spans="1:7" ht="30">
      <c r="A162" s="14">
        <v>42257</v>
      </c>
      <c r="B162" s="15" t="b">
        <v>1</v>
      </c>
      <c r="C162" s="16" t="s">
        <v>240</v>
      </c>
      <c r="D162" s="16" t="s">
        <v>53</v>
      </c>
      <c r="E162" s="15">
        <v>50</v>
      </c>
      <c r="F162" s="16" t="s">
        <v>50</v>
      </c>
      <c r="G162" s="41" t="str">
        <f>IFERROR(VLOOKUP(E162,Tranches,2,TRUE),"")</f>
        <v>[50-54]</v>
      </c>
    </row>
    <row r="163" spans="1:7" ht="30">
      <c r="A163" s="14">
        <v>42258</v>
      </c>
      <c r="B163" s="15" t="b">
        <v>1</v>
      </c>
      <c r="C163" s="16" t="s">
        <v>241</v>
      </c>
      <c r="D163" s="16" t="s">
        <v>49</v>
      </c>
      <c r="E163" s="15">
        <v>37</v>
      </c>
      <c r="F163" s="16" t="s">
        <v>161</v>
      </c>
      <c r="G163" s="41" t="str">
        <f>IFERROR(VLOOKUP(E163,Tranches,2,TRUE),"")</f>
        <v>[35-39]</v>
      </c>
    </row>
    <row r="164" spans="1:7" ht="30">
      <c r="A164" s="14">
        <v>42265</v>
      </c>
      <c r="B164" s="15" t="b">
        <v>1</v>
      </c>
      <c r="C164" s="16" t="s">
        <v>242</v>
      </c>
      <c r="D164" s="16" t="s">
        <v>53</v>
      </c>
      <c r="E164" s="15">
        <v>50</v>
      </c>
      <c r="F164" s="16" t="s">
        <v>74</v>
      </c>
      <c r="G164" s="41" t="str">
        <f>IFERROR(VLOOKUP(E164,Tranches,2,TRUE),"")</f>
        <v>[50-54]</v>
      </c>
    </row>
    <row r="165" spans="1:7" ht="30">
      <c r="A165" s="14">
        <v>42265</v>
      </c>
      <c r="B165" s="15" t="b">
        <v>1</v>
      </c>
      <c r="C165" s="16" t="s">
        <v>243</v>
      </c>
      <c r="D165" s="16" t="s">
        <v>53</v>
      </c>
      <c r="E165" s="15">
        <v>30</v>
      </c>
      <c r="F165" s="16" t="s">
        <v>92</v>
      </c>
      <c r="G165" s="41" t="str">
        <f>IFERROR(VLOOKUP(E165,Tranches,2,TRUE),"")</f>
        <v>[30-34]</v>
      </c>
    </row>
    <row r="166" spans="1:7" ht="30">
      <c r="A166" s="14">
        <v>42265</v>
      </c>
      <c r="B166" s="15" t="b">
        <v>1</v>
      </c>
      <c r="C166" s="16" t="s">
        <v>244</v>
      </c>
      <c r="D166" s="16" t="s">
        <v>49</v>
      </c>
      <c r="E166" s="15">
        <v>28</v>
      </c>
      <c r="F166" s="16" t="s">
        <v>50</v>
      </c>
      <c r="G166" s="41" t="str">
        <f>IFERROR(VLOOKUP(E166,Tranches,2,TRUE),"")</f>
        <v>[25-29]</v>
      </c>
    </row>
    <row r="167" spans="1:7" ht="30">
      <c r="A167" s="14">
        <v>42268</v>
      </c>
      <c r="B167" s="15" t="b">
        <v>1</v>
      </c>
      <c r="C167" s="16" t="s">
        <v>245</v>
      </c>
      <c r="D167" s="16" t="s">
        <v>49</v>
      </c>
      <c r="E167" s="15">
        <v>19</v>
      </c>
      <c r="F167" s="16" t="s">
        <v>50</v>
      </c>
      <c r="G167" s="41" t="str">
        <f>IFERROR(VLOOKUP(E167,Tranches,2,TRUE),"")</f>
        <v>[18-24]</v>
      </c>
    </row>
    <row r="168" spans="1:7" ht="30">
      <c r="A168" s="14">
        <v>42268</v>
      </c>
      <c r="B168" s="15" t="b">
        <v>1</v>
      </c>
      <c r="C168" s="16" t="s">
        <v>246</v>
      </c>
      <c r="D168" s="16" t="s">
        <v>49</v>
      </c>
      <c r="E168" s="15">
        <v>23</v>
      </c>
      <c r="F168" s="16" t="s">
        <v>50</v>
      </c>
      <c r="G168" s="41" t="str">
        <f>IFERROR(VLOOKUP(E168,Tranches,2,TRUE),"")</f>
        <v>[18-24]</v>
      </c>
    </row>
    <row r="169" spans="1:7" ht="30">
      <c r="A169" s="14">
        <v>42270</v>
      </c>
      <c r="B169" s="15" t="b">
        <v>1</v>
      </c>
      <c r="C169" s="16" t="s">
        <v>247</v>
      </c>
      <c r="D169" s="16" t="s">
        <v>53</v>
      </c>
      <c r="E169" s="15">
        <v>17</v>
      </c>
      <c r="F169" s="16" t="s">
        <v>54</v>
      </c>
      <c r="G169" s="41" t="str">
        <f>IFERROR(VLOOKUP(E169,Tranches,2,TRUE),"")</f>
        <v>[    - 18]</v>
      </c>
    </row>
    <row r="170" spans="1:7" ht="30">
      <c r="A170" s="14">
        <v>42275</v>
      </c>
      <c r="B170" s="15" t="b">
        <v>1</v>
      </c>
      <c r="C170" s="16" t="s">
        <v>248</v>
      </c>
      <c r="D170" s="16" t="s">
        <v>53</v>
      </c>
      <c r="E170" s="15">
        <v>20</v>
      </c>
      <c r="F170" s="16" t="s">
        <v>50</v>
      </c>
      <c r="G170" s="41" t="str">
        <f>IFERROR(VLOOKUP(E170,Tranches,2,TRUE),"")</f>
        <v>[18-24]</v>
      </c>
    </row>
    <row r="171" spans="1:7" ht="30">
      <c r="A171" s="14">
        <v>42276</v>
      </c>
      <c r="B171" s="15" t="b">
        <v>1</v>
      </c>
      <c r="C171" s="16" t="s">
        <v>249</v>
      </c>
      <c r="D171" s="16" t="s">
        <v>53</v>
      </c>
      <c r="E171" s="15">
        <v>53</v>
      </c>
      <c r="F171" s="16" t="s">
        <v>92</v>
      </c>
      <c r="G171" s="41" t="str">
        <f>IFERROR(VLOOKUP(E171,Tranches,2,TRUE),"")</f>
        <v>[50-54]</v>
      </c>
    </row>
    <row r="172" spans="1:7" ht="30">
      <c r="A172" s="14">
        <v>42276</v>
      </c>
      <c r="B172" s="15" t="b">
        <v>1</v>
      </c>
      <c r="C172" s="16" t="s">
        <v>250</v>
      </c>
      <c r="D172" s="16" t="s">
        <v>49</v>
      </c>
      <c r="E172" s="15">
        <v>37</v>
      </c>
      <c r="F172" s="16" t="s">
        <v>50</v>
      </c>
      <c r="G172" s="41" t="str">
        <f>IFERROR(VLOOKUP(E172,Tranches,2,TRUE),"")</f>
        <v>[35-39]</v>
      </c>
    </row>
    <row r="173" spans="1:7" ht="30">
      <c r="A173" s="14">
        <v>42276</v>
      </c>
      <c r="B173" s="15" t="b">
        <v>1</v>
      </c>
      <c r="C173" s="16" t="s">
        <v>251</v>
      </c>
      <c r="D173" s="16" t="s">
        <v>53</v>
      </c>
      <c r="E173" s="15">
        <v>47</v>
      </c>
      <c r="F173" s="16" t="s">
        <v>252</v>
      </c>
      <c r="G173" s="41" t="str">
        <f>IFERROR(VLOOKUP(E173,Tranches,2,TRUE),"")</f>
        <v>[45-49]</v>
      </c>
    </row>
    <row r="174" spans="1:7" ht="30">
      <c r="A174" s="14">
        <v>42272</v>
      </c>
      <c r="B174" s="15" t="b">
        <v>1</v>
      </c>
      <c r="C174" s="16" t="s">
        <v>253</v>
      </c>
      <c r="D174" s="16" t="s">
        <v>49</v>
      </c>
      <c r="E174" s="15">
        <v>37</v>
      </c>
      <c r="F174" s="16" t="s">
        <v>50</v>
      </c>
      <c r="G174" s="41" t="str">
        <f>IFERROR(VLOOKUP(E174,Tranches,2,TRUE),"")</f>
        <v>[35-39]</v>
      </c>
    </row>
    <row r="175" spans="1:7" ht="30">
      <c r="A175" s="14">
        <v>42282</v>
      </c>
      <c r="B175" s="15" t="b">
        <v>1</v>
      </c>
      <c r="C175" s="16" t="s">
        <v>254</v>
      </c>
      <c r="D175" s="16" t="s">
        <v>53</v>
      </c>
      <c r="E175" s="15">
        <v>23</v>
      </c>
      <c r="F175" s="16" t="s">
        <v>255</v>
      </c>
      <c r="G175" s="41" t="str">
        <f>IFERROR(VLOOKUP(E175,Tranches,2,TRUE),"")</f>
        <v>[18-24]</v>
      </c>
    </row>
    <row r="176" spans="1:7" ht="30">
      <c r="A176" s="14">
        <v>42285</v>
      </c>
      <c r="B176" s="15" t="b">
        <v>1</v>
      </c>
      <c r="C176" s="16" t="s">
        <v>256</v>
      </c>
      <c r="D176" s="16" t="s">
        <v>53</v>
      </c>
      <c r="E176" s="15">
        <v>48</v>
      </c>
      <c r="F176" s="16" t="s">
        <v>50</v>
      </c>
      <c r="G176" s="41" t="str">
        <f>IFERROR(VLOOKUP(E176,Tranches,2,TRUE),"")</f>
        <v>[45-49]</v>
      </c>
    </row>
    <row r="177" spans="1:7" ht="30">
      <c r="A177" s="14">
        <v>42286</v>
      </c>
      <c r="B177" s="15" t="b">
        <v>1</v>
      </c>
      <c r="C177" s="16" t="s">
        <v>257</v>
      </c>
      <c r="D177" s="16" t="s">
        <v>53</v>
      </c>
      <c r="E177" s="15">
        <v>19</v>
      </c>
      <c r="F177" s="16" t="s">
        <v>50</v>
      </c>
      <c r="G177" s="41" t="str">
        <f>IFERROR(VLOOKUP(E177,Tranches,2,TRUE),"")</f>
        <v>[18-24]</v>
      </c>
    </row>
    <row r="178" spans="1:7" ht="30">
      <c r="A178" s="14">
        <v>42286</v>
      </c>
      <c r="B178" s="15" t="b">
        <v>1</v>
      </c>
      <c r="C178" s="16" t="s">
        <v>258</v>
      </c>
      <c r="D178" s="16" t="s">
        <v>53</v>
      </c>
      <c r="E178" s="15">
        <v>21</v>
      </c>
      <c r="F178" s="16" t="s">
        <v>74</v>
      </c>
      <c r="G178" s="41" t="str">
        <f>IFERROR(VLOOKUP(E178,Tranches,2,TRUE),"")</f>
        <v>[18-24]</v>
      </c>
    </row>
    <row r="179" spans="1:7" ht="30">
      <c r="A179" s="14">
        <v>42289</v>
      </c>
      <c r="B179" s="15" t="b">
        <v>1</v>
      </c>
      <c r="C179" s="16" t="s">
        <v>259</v>
      </c>
      <c r="D179" s="16" t="s">
        <v>49</v>
      </c>
      <c r="E179" s="15">
        <v>43</v>
      </c>
      <c r="F179" s="16" t="s">
        <v>50</v>
      </c>
      <c r="G179" s="41" t="str">
        <f>IFERROR(VLOOKUP(E179,Tranches,2,TRUE),"")</f>
        <v>[40-44]</v>
      </c>
    </row>
    <row r="180" spans="1:7" ht="30">
      <c r="A180" s="14">
        <v>42290</v>
      </c>
      <c r="B180" s="15" t="b">
        <v>1</v>
      </c>
      <c r="C180" s="16" t="s">
        <v>260</v>
      </c>
      <c r="D180" s="16" t="s">
        <v>53</v>
      </c>
      <c r="E180" s="15">
        <v>50</v>
      </c>
      <c r="F180" s="16" t="s">
        <v>50</v>
      </c>
      <c r="G180" s="41" t="str">
        <f>IFERROR(VLOOKUP(E180,Tranches,2,TRUE),"")</f>
        <v>[50-54]</v>
      </c>
    </row>
    <row r="181" spans="1:7" ht="30">
      <c r="A181" s="14">
        <v>42290</v>
      </c>
      <c r="B181" s="15" t="b">
        <v>1</v>
      </c>
      <c r="C181" s="16" t="s">
        <v>261</v>
      </c>
      <c r="D181" s="16" t="s">
        <v>53</v>
      </c>
      <c r="E181" s="15">
        <v>27</v>
      </c>
      <c r="F181" s="16" t="s">
        <v>50</v>
      </c>
      <c r="G181" s="41" t="str">
        <f>IFERROR(VLOOKUP(E181,Tranches,2,TRUE),"")</f>
        <v>[25-29]</v>
      </c>
    </row>
    <row r="182" spans="1:7" ht="30">
      <c r="A182" s="14">
        <v>42290</v>
      </c>
      <c r="B182" s="15" t="b">
        <v>1</v>
      </c>
      <c r="C182" s="16" t="s">
        <v>262</v>
      </c>
      <c r="D182" s="16" t="s">
        <v>49</v>
      </c>
      <c r="E182" s="15">
        <v>50</v>
      </c>
      <c r="F182" s="16" t="s">
        <v>74</v>
      </c>
      <c r="G182" s="41" t="str">
        <f>IFERROR(VLOOKUP(E182,Tranches,2,TRUE),"")</f>
        <v>[50-54]</v>
      </c>
    </row>
    <row r="183" spans="1:7" ht="30">
      <c r="A183" s="14">
        <v>42290</v>
      </c>
      <c r="B183" s="15" t="b">
        <v>1</v>
      </c>
      <c r="C183" s="16" t="s">
        <v>263</v>
      </c>
      <c r="D183" s="16" t="s">
        <v>49</v>
      </c>
      <c r="E183" s="15">
        <v>35</v>
      </c>
      <c r="F183" s="16" t="s">
        <v>50</v>
      </c>
      <c r="G183" s="41" t="str">
        <f>IFERROR(VLOOKUP(E183,Tranches,2,TRUE),"")</f>
        <v>[35-39]</v>
      </c>
    </row>
    <row r="184" spans="1:7" ht="30">
      <c r="A184" s="14">
        <v>42303</v>
      </c>
      <c r="B184" s="15" t="b">
        <v>1</v>
      </c>
      <c r="C184" s="16" t="s">
        <v>264</v>
      </c>
      <c r="D184" s="16" t="s">
        <v>49</v>
      </c>
      <c r="E184" s="15">
        <v>68</v>
      </c>
      <c r="F184" s="16" t="s">
        <v>50</v>
      </c>
      <c r="G184" s="41" t="str">
        <f>IFERROR(VLOOKUP(E184,Tranches,2,TRUE),"")</f>
        <v>[65-     ]</v>
      </c>
    </row>
    <row r="185" spans="1:7" ht="30">
      <c r="A185" s="14">
        <v>42303</v>
      </c>
      <c r="B185" s="15" t="b">
        <v>1</v>
      </c>
      <c r="C185" s="16" t="s">
        <v>265</v>
      </c>
      <c r="D185" s="16" t="s">
        <v>53</v>
      </c>
      <c r="E185" s="15">
        <v>34</v>
      </c>
      <c r="F185" s="16" t="s">
        <v>50</v>
      </c>
      <c r="G185" s="41" t="str">
        <f>IFERROR(VLOOKUP(E185,Tranches,2,TRUE),"")</f>
        <v>[30-34]</v>
      </c>
    </row>
    <row r="186" spans="1:7" ht="30">
      <c r="A186" s="14">
        <v>42348</v>
      </c>
      <c r="B186" s="15" t="b">
        <v>1</v>
      </c>
      <c r="C186" s="16" t="s">
        <v>266</v>
      </c>
      <c r="D186" s="16" t="s">
        <v>53</v>
      </c>
      <c r="E186" s="15">
        <v>33</v>
      </c>
      <c r="F186" s="16" t="s">
        <v>54</v>
      </c>
      <c r="G186" s="41" t="str">
        <f>IFERROR(VLOOKUP(E186,Tranches,2,TRUE),"")</f>
        <v>[30-34]</v>
      </c>
    </row>
    <row r="187" spans="1:7" ht="30">
      <c r="A187" s="14">
        <v>42349</v>
      </c>
      <c r="B187" s="15" t="b">
        <v>1</v>
      </c>
      <c r="C187" s="16" t="s">
        <v>267</v>
      </c>
      <c r="D187" s="16" t="s">
        <v>53</v>
      </c>
      <c r="E187" s="15">
        <v>24</v>
      </c>
      <c r="F187" s="16" t="s">
        <v>50</v>
      </c>
      <c r="G187" s="41" t="str">
        <f>IFERROR(VLOOKUP(E187,Tranches,2,TRUE),"")</f>
        <v>[18-24]</v>
      </c>
    </row>
    <row r="188" spans="1:7" ht="30">
      <c r="A188" s="14">
        <v>42349</v>
      </c>
      <c r="B188" s="15" t="b">
        <v>1</v>
      </c>
      <c r="C188" s="16" t="s">
        <v>268</v>
      </c>
      <c r="D188" s="16" t="s">
        <v>53</v>
      </c>
      <c r="E188" s="15">
        <v>40</v>
      </c>
      <c r="F188" s="16" t="s">
        <v>50</v>
      </c>
      <c r="G188" s="41" t="str">
        <f>IFERROR(VLOOKUP(E188,Tranches,2,TRUE),"")</f>
        <v>[40-44]</v>
      </c>
    </row>
    <row r="189" spans="1:7" ht="30">
      <c r="A189" s="14">
        <v>42355</v>
      </c>
      <c r="B189" s="15" t="b">
        <v>1</v>
      </c>
      <c r="C189" s="16" t="s">
        <v>269</v>
      </c>
      <c r="D189" s="16" t="s">
        <v>53</v>
      </c>
      <c r="E189" s="15">
        <v>55</v>
      </c>
      <c r="F189" s="16" t="s">
        <v>50</v>
      </c>
      <c r="G189" s="41" t="str">
        <f>IFERROR(VLOOKUP(E189,Tranches,2,TRUE),"")</f>
        <v>[55-59]</v>
      </c>
    </row>
    <row r="190" spans="1:7" ht="30">
      <c r="A190" s="14">
        <v>42355</v>
      </c>
      <c r="B190" s="15" t="b">
        <v>1</v>
      </c>
      <c r="C190" s="16" t="s">
        <v>270</v>
      </c>
      <c r="D190" s="16" t="s">
        <v>49</v>
      </c>
      <c r="E190" s="15">
        <v>28</v>
      </c>
      <c r="F190" s="16" t="s">
        <v>50</v>
      </c>
      <c r="G190" s="41" t="str">
        <f>IFERROR(VLOOKUP(E190,Tranches,2,TRUE),"")</f>
        <v>[25-29]</v>
      </c>
    </row>
    <row r="191" spans="1:7" ht="30">
      <c r="A191" s="14">
        <v>42256</v>
      </c>
      <c r="B191" s="15" t="b">
        <v>1</v>
      </c>
      <c r="C191" s="16" t="s">
        <v>271</v>
      </c>
      <c r="D191" s="16" t="s">
        <v>53</v>
      </c>
      <c r="E191" s="15">
        <v>17</v>
      </c>
      <c r="F191" s="16" t="s">
        <v>54</v>
      </c>
      <c r="G191" s="41" t="str">
        <f>IFERROR(VLOOKUP(E191,Tranches,2,TRUE),"")</f>
        <v>[    - 18]</v>
      </c>
    </row>
    <row r="192" spans="1:7" ht="30">
      <c r="A192" s="14">
        <v>42359</v>
      </c>
      <c r="B192" s="15" t="b">
        <v>1</v>
      </c>
      <c r="C192" s="16" t="s">
        <v>272</v>
      </c>
      <c r="D192" s="16" t="s">
        <v>49</v>
      </c>
      <c r="E192" s="15">
        <v>54</v>
      </c>
      <c r="F192" s="16" t="s">
        <v>161</v>
      </c>
      <c r="G192" s="41" t="str">
        <f>IFERROR(VLOOKUP(E192,Tranches,2,TRUE),"")</f>
        <v>[50-54]</v>
      </c>
    </row>
    <row r="193" spans="1:7" ht="30">
      <c r="A193" s="14">
        <v>42360</v>
      </c>
      <c r="B193" s="15" t="b">
        <v>1</v>
      </c>
      <c r="C193" s="16" t="s">
        <v>273</v>
      </c>
      <c r="D193" s="16" t="s">
        <v>53</v>
      </c>
      <c r="E193" s="15">
        <v>29</v>
      </c>
      <c r="F193" s="16" t="s">
        <v>92</v>
      </c>
      <c r="G193" s="41" t="str">
        <f>IFERROR(VLOOKUP(E193,Tranches,2,TRUE),"")</f>
        <v>[25-29]</v>
      </c>
    </row>
    <row r="194" spans="1:7" ht="30">
      <c r="A194" s="14">
        <v>42360</v>
      </c>
      <c r="B194" s="15" t="b">
        <v>1</v>
      </c>
      <c r="C194" s="16" t="s">
        <v>274</v>
      </c>
      <c r="D194" s="16" t="s">
        <v>53</v>
      </c>
      <c r="E194" s="15">
        <v>50</v>
      </c>
      <c r="F194" s="16" t="s">
        <v>50</v>
      </c>
      <c r="G194" s="41" t="str">
        <f>IFERROR(VLOOKUP(E194,Tranches,2,TRUE),"")</f>
        <v>[50-54]</v>
      </c>
    </row>
    <row r="195" spans="1:7">
      <c r="F195" t="str">
        <f>COUNTIF(F2:F194,"BE")&amp;" belges"</f>
        <v>126 belges</v>
      </c>
      <c r="G195" s="42" t="str">
        <f>IFERROR(VLOOKUP(E195,Tranches,2,TRUE),"")</f>
        <v>[    - 18]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A5" sqref="A5"/>
    </sheetView>
  </sheetViews>
  <sheetFormatPr baseColWidth="10" defaultRowHeight="15"/>
  <sheetData>
    <row r="1" spans="1:2">
      <c r="A1" s="38" t="s">
        <v>279</v>
      </c>
      <c r="B1" s="38"/>
    </row>
    <row r="2" spans="1:2">
      <c r="A2" s="37" t="s">
        <v>280</v>
      </c>
      <c r="B2" s="37" t="s">
        <v>281</v>
      </c>
    </row>
    <row r="3" spans="1:2">
      <c r="A3">
        <v>0</v>
      </c>
      <c r="B3" t="s">
        <v>283</v>
      </c>
    </row>
    <row r="4" spans="1:2">
      <c r="A4">
        <v>18</v>
      </c>
      <c r="B4" t="str">
        <f>"["&amp;A4&amp; "-"&amp;A5-1&amp;"]"</f>
        <v>[18-24]</v>
      </c>
    </row>
    <row r="5" spans="1:2">
      <c r="A5">
        <v>25</v>
      </c>
      <c r="B5" t="str">
        <f t="shared" ref="B5:B12" si="0">"["&amp;A5&amp; "-"&amp;A6-1&amp;"]"</f>
        <v>[25-29]</v>
      </c>
    </row>
    <row r="6" spans="1:2">
      <c r="A6">
        <v>30</v>
      </c>
      <c r="B6" t="str">
        <f t="shared" si="0"/>
        <v>[30-34]</v>
      </c>
    </row>
    <row r="7" spans="1:2">
      <c r="A7">
        <v>35</v>
      </c>
      <c r="B7" t="str">
        <f t="shared" si="0"/>
        <v>[35-39]</v>
      </c>
    </row>
    <row r="8" spans="1:2">
      <c r="A8">
        <v>40</v>
      </c>
      <c r="B8" t="str">
        <f t="shared" si="0"/>
        <v>[40-44]</v>
      </c>
    </row>
    <row r="9" spans="1:2">
      <c r="A9">
        <v>45</v>
      </c>
      <c r="B9" t="str">
        <f t="shared" si="0"/>
        <v>[45-49]</v>
      </c>
    </row>
    <row r="10" spans="1:2">
      <c r="A10">
        <v>50</v>
      </c>
      <c r="B10" t="str">
        <f t="shared" si="0"/>
        <v>[50-54]</v>
      </c>
    </row>
    <row r="11" spans="1:2">
      <c r="A11">
        <v>55</v>
      </c>
      <c r="B11" t="str">
        <f t="shared" si="0"/>
        <v>[55-59]</v>
      </c>
    </row>
    <row r="12" spans="1:2">
      <c r="A12">
        <v>60</v>
      </c>
      <c r="B12" t="str">
        <f t="shared" si="0"/>
        <v>[60-64]</v>
      </c>
    </row>
    <row r="13" spans="1:2">
      <c r="A13">
        <v>65</v>
      </c>
      <c r="B13" t="str">
        <f>"["&amp;A13&amp; "-     ]"</f>
        <v>[65-     ]</v>
      </c>
    </row>
    <row r="14" spans="1:2">
      <c r="A14" s="37"/>
      <c r="B14" s="37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Tranches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 Botanique</dc:creator>
  <cp:lastModifiedBy>dd</cp:lastModifiedBy>
  <dcterms:created xsi:type="dcterms:W3CDTF">2016-01-28T13:18:00Z</dcterms:created>
  <dcterms:modified xsi:type="dcterms:W3CDTF">2016-01-28T15:21:20Z</dcterms:modified>
</cp:coreProperties>
</file>