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3800" windowHeight="6645"/>
  </bookViews>
  <sheets>
    <sheet name="Entrées" sheetId="9" r:id="rId1"/>
    <sheet name="Sorties" sheetId="10" r:id="rId2"/>
    <sheet name="Inventaire par magasin" sheetId="7" r:id="rId3"/>
    <sheet name="Produits" sheetId="6" r:id="rId4"/>
    <sheet name="Magasins" sheetId="8" r:id="rId5"/>
  </sheets>
  <definedNames>
    <definedName name="_xlnm._FilterDatabase" localSheetId="0" hidden="1">Entrées!$B$3:$G$23</definedName>
    <definedName name="_xlnm._FilterDatabase" localSheetId="2" hidden="1">'Inventaire par magasin'!$B$3:$H$23</definedName>
    <definedName name="_xlnm._FilterDatabase" localSheetId="4" hidden="1">Magasins!$A$3:$C$7</definedName>
    <definedName name="_xlnm._FilterDatabase" localSheetId="3" hidden="1">Produits!$A$3:$J$8</definedName>
    <definedName name="_xlnm._FilterDatabase" localSheetId="1" hidden="1">Sorties!$B$3:$G$23</definedName>
    <definedName name="Liste_Magasins">Magasins!$A$3:$A$8</definedName>
    <definedName name="Liste_Produits">Produits!$A$3:$A$9</definedName>
    <definedName name="Magasins">Magasins!$A$3:$C$8</definedName>
    <definedName name="Produits">Produits!$A$3:$J$9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7"/>
  <c r="G6"/>
  <c r="G7"/>
  <c r="G8"/>
  <c r="G9"/>
  <c r="G10"/>
  <c r="G11"/>
  <c r="G12"/>
  <c r="G13"/>
  <c r="G14"/>
  <c r="G15"/>
  <c r="G16"/>
  <c r="G17"/>
  <c r="G18"/>
  <c r="G19"/>
  <c r="G20"/>
  <c r="G21"/>
  <c r="G22"/>
  <c r="G23"/>
  <c r="G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4"/>
  <c r="E4"/>
  <c r="A23" i="10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E5" i="7"/>
  <c r="E6"/>
  <c r="E7"/>
  <c r="E8"/>
  <c r="E9"/>
  <c r="E10"/>
  <c r="E11"/>
  <c r="E12"/>
  <c r="E13"/>
  <c r="E14"/>
  <c r="E15"/>
  <c r="E16"/>
  <c r="E17"/>
  <c r="E18"/>
  <c r="E19"/>
  <c r="E20"/>
  <c r="E21"/>
  <c r="E22"/>
  <c r="E23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4"/>
  <c r="A5" i="9"/>
  <c r="A6"/>
  <c r="A7"/>
  <c r="A8"/>
  <c r="A9"/>
  <c r="A10"/>
  <c r="A11"/>
  <c r="A12"/>
  <c r="A13"/>
  <c r="A14"/>
  <c r="A15"/>
  <c r="A16"/>
  <c r="A17"/>
  <c r="A18"/>
  <c r="A19"/>
  <c r="A20"/>
  <c r="A21"/>
  <c r="A22"/>
  <c r="A23"/>
  <c r="A4"/>
  <c r="F5" i="6"/>
  <c r="F6"/>
  <c r="F7"/>
  <c r="F8"/>
  <c r="F4"/>
</calcChain>
</file>

<file path=xl/sharedStrings.xml><?xml version="1.0" encoding="utf-8"?>
<sst xmlns="http://schemas.openxmlformats.org/spreadsheetml/2006/main" count="184" uniqueCount="44">
  <si>
    <t>Montauban</t>
  </si>
  <si>
    <t>Paris</t>
  </si>
  <si>
    <t>Brest</t>
  </si>
  <si>
    <t>Lille</t>
  </si>
  <si>
    <t>AF24</t>
  </si>
  <si>
    <t>AF25</t>
  </si>
  <si>
    <t>AF26</t>
  </si>
  <si>
    <t>AF27</t>
  </si>
  <si>
    <t>AF28</t>
  </si>
  <si>
    <t>Boite 25x25</t>
  </si>
  <si>
    <t>Stylo bleu</t>
  </si>
  <si>
    <t>Grande trousse</t>
  </si>
  <si>
    <t>Clavier sans fil</t>
  </si>
  <si>
    <t>Souris sans fil</t>
  </si>
  <si>
    <t>BIC1</t>
  </si>
  <si>
    <t>TAC87</t>
  </si>
  <si>
    <t>DJD85</t>
  </si>
  <si>
    <t>IVM77</t>
  </si>
  <si>
    <t>739BOC</t>
  </si>
  <si>
    <t>Magasin</t>
  </si>
  <si>
    <t xml:space="preserve">Prix d'achat Unitaire  </t>
  </si>
  <si>
    <t>Stock initial</t>
  </si>
  <si>
    <t>Entrées</t>
  </si>
  <si>
    <t>Sorties</t>
  </si>
  <si>
    <t>Stock actuel</t>
  </si>
  <si>
    <t>Observations</t>
  </si>
  <si>
    <t>Fichier des produits</t>
  </si>
  <si>
    <t>Fichier des magasins</t>
  </si>
  <si>
    <t>Désignation magasin</t>
  </si>
  <si>
    <t>Valeur du stock</t>
  </si>
  <si>
    <t>Produit</t>
  </si>
  <si>
    <t>Désignation</t>
  </si>
  <si>
    <t xml:space="preserve">Code produit Client </t>
  </si>
  <si>
    <t>Code produit fournisseur</t>
  </si>
  <si>
    <t>Désignation produit fournisseur</t>
  </si>
  <si>
    <t>Fichier des entrées</t>
  </si>
  <si>
    <t>Identifiant</t>
  </si>
  <si>
    <t>Inventaire par magasin</t>
  </si>
  <si>
    <t>Fournisseur</t>
  </si>
  <si>
    <t>Prix d'achat</t>
  </si>
  <si>
    <t>Client</t>
  </si>
  <si>
    <t>Prix de vente</t>
  </si>
  <si>
    <t>Fichier des sorties</t>
  </si>
  <si>
    <t>Quantité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</si>
</sst>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DE6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0" fontId="2" fillId="0" borderId="0"/>
    <xf numFmtId="0" fontId="2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44" fontId="0" fillId="0" borderId="0" xfId="5" applyFont="1" applyAlignment="1">
      <alignment horizontal="center"/>
    </xf>
    <xf numFmtId="0" fontId="4" fillId="0" borderId="0" xfId="0" applyFont="1"/>
    <xf numFmtId="44" fontId="4" fillId="0" borderId="0" xfId="5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vertical="top" wrapText="1"/>
    </xf>
    <xf numFmtId="0" fontId="0" fillId="2" borderId="0" xfId="0" applyFill="1"/>
    <xf numFmtId="44" fontId="0" fillId="2" borderId="0" xfId="5" applyFont="1" applyFill="1" applyAlignment="1">
      <alignment horizontal="center"/>
    </xf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vertical="top" wrapText="1"/>
    </xf>
    <xf numFmtId="44" fontId="4" fillId="2" borderId="0" xfId="5" applyFont="1" applyFill="1" applyAlignment="1">
      <alignment horizontal="center" vertical="top" wrapText="1"/>
    </xf>
    <xf numFmtId="0" fontId="4" fillId="2" borderId="0" xfId="0" applyFont="1" applyFill="1" applyAlignment="1">
      <alignment horizontal="center" vertical="top" wrapText="1"/>
    </xf>
    <xf numFmtId="0" fontId="5" fillId="0" borderId="0" xfId="0" applyFont="1"/>
    <xf numFmtId="43" fontId="4" fillId="0" borderId="0" xfId="4" applyFont="1"/>
    <xf numFmtId="43" fontId="4" fillId="2" borderId="0" xfId="4" applyFont="1" applyFill="1" applyAlignment="1">
      <alignment vertical="top" wrapText="1"/>
    </xf>
    <xf numFmtId="43" fontId="0" fillId="0" borderId="0" xfId="4" applyFont="1"/>
    <xf numFmtId="43" fontId="0" fillId="2" borderId="0" xfId="4" applyFont="1" applyFill="1"/>
    <xf numFmtId="44" fontId="0" fillId="0" borderId="0" xfId="5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/>
    <xf numFmtId="44" fontId="0" fillId="3" borderId="0" xfId="5" applyFont="1" applyFill="1" applyAlignment="1">
      <alignment horizontal="center"/>
    </xf>
    <xf numFmtId="0" fontId="0" fillId="3" borderId="0" xfId="0" applyFill="1" applyAlignment="1">
      <alignment horizontal="center"/>
    </xf>
    <xf numFmtId="43" fontId="0" fillId="0" borderId="0" xfId="4" applyFont="1" applyFill="1"/>
    <xf numFmtId="43" fontId="0" fillId="3" borderId="0" xfId="4" applyFont="1" applyFill="1" applyAlignment="1">
      <alignment horizontal="center"/>
    </xf>
    <xf numFmtId="43" fontId="0" fillId="3" borderId="0" xfId="0" applyNumberFormat="1" applyFill="1" applyAlignment="1">
      <alignment horizontal="center"/>
    </xf>
  </cellXfs>
  <cellStyles count="6">
    <cellStyle name="Milliers" xfId="4" builtinId="3"/>
    <cellStyle name="Monétaire" xfId="5" builtinId="4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colors>
    <mruColors>
      <color rgb="FFFFCDE6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24"/>
  <sheetViews>
    <sheetView tabSelected="1" workbookViewId="0">
      <pane ySplit="3" topLeftCell="A4" activePane="bottomLeft" state="frozen"/>
      <selection pane="bottomLeft" activeCell="A17" sqref="A17"/>
    </sheetView>
  </sheetViews>
  <sheetFormatPr baseColWidth="10" defaultRowHeight="15"/>
  <cols>
    <col min="1" max="1" width="24.42578125" customWidth="1"/>
    <col min="2" max="2" width="21.28515625" bestFit="1" customWidth="1"/>
    <col min="3" max="3" width="16.42578125" bestFit="1" customWidth="1"/>
    <col min="4" max="4" width="17.7109375" style="17" customWidth="1"/>
    <col min="5" max="5" width="19" style="2" customWidth="1"/>
    <col min="6" max="6" width="19" style="1" customWidth="1"/>
    <col min="7" max="9" width="48.140625" customWidth="1"/>
  </cols>
  <sheetData>
    <row r="1" spans="1:18" s="3" customFormat="1" ht="23.25">
      <c r="A1" s="14" t="s">
        <v>35</v>
      </c>
      <c r="D1" s="15"/>
      <c r="E1" s="4"/>
      <c r="F1" s="6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s="3" customFormat="1">
      <c r="D2" s="15"/>
      <c r="E2" s="4"/>
      <c r="F2" s="6"/>
    </row>
    <row r="3" spans="1:18" s="7" customFormat="1" ht="26.25" customHeight="1">
      <c r="A3" s="11" t="s">
        <v>36</v>
      </c>
      <c r="B3" s="11" t="s">
        <v>30</v>
      </c>
      <c r="C3" s="11" t="s">
        <v>19</v>
      </c>
      <c r="D3" s="16" t="s">
        <v>43</v>
      </c>
      <c r="E3" s="12" t="s">
        <v>38</v>
      </c>
      <c r="F3" s="13" t="s">
        <v>39</v>
      </c>
      <c r="G3" s="11" t="s">
        <v>25</v>
      </c>
    </row>
    <row r="4" spans="1:18">
      <c r="A4" s="21" t="str">
        <f>C4&amp;"-"&amp;B4</f>
        <v>Montauban-Boite 25x25</v>
      </c>
      <c r="B4" t="s">
        <v>9</v>
      </c>
      <c r="C4" t="s">
        <v>0</v>
      </c>
      <c r="D4" s="24">
        <v>450</v>
      </c>
      <c r="E4" s="19"/>
      <c r="F4" s="20"/>
    </row>
    <row r="5" spans="1:18">
      <c r="A5" s="21" t="str">
        <f t="shared" ref="A5:A23" si="0">C5&amp;"-"&amp;B5</f>
        <v>Paris-Boite 25x25</v>
      </c>
      <c r="B5" t="s">
        <v>9</v>
      </c>
      <c r="C5" t="s">
        <v>1</v>
      </c>
      <c r="D5" s="24">
        <v>222</v>
      </c>
      <c r="E5" s="19"/>
      <c r="F5" s="20"/>
    </row>
    <row r="6" spans="1:18">
      <c r="A6" s="21" t="str">
        <f t="shared" si="0"/>
        <v>Brest-Boite 25x25</v>
      </c>
      <c r="B6" t="s">
        <v>9</v>
      </c>
      <c r="C6" t="s">
        <v>2</v>
      </c>
      <c r="D6" s="24">
        <v>380</v>
      </c>
      <c r="E6" s="19"/>
      <c r="F6" s="20"/>
    </row>
    <row r="7" spans="1:18">
      <c r="A7" s="21" t="str">
        <f t="shared" si="0"/>
        <v>Lille-Boite 25x25</v>
      </c>
      <c r="B7" t="s">
        <v>9</v>
      </c>
      <c r="C7" t="s">
        <v>3</v>
      </c>
      <c r="D7" s="24">
        <v>450</v>
      </c>
      <c r="E7" s="19"/>
      <c r="F7" s="20"/>
    </row>
    <row r="8" spans="1:18">
      <c r="A8" s="21" t="str">
        <f t="shared" si="0"/>
        <v>Montauban-Clavier sans fil</v>
      </c>
      <c r="B8" t="s">
        <v>12</v>
      </c>
      <c r="C8" t="s">
        <v>0</v>
      </c>
      <c r="D8" s="24">
        <v>222</v>
      </c>
      <c r="E8" s="19"/>
      <c r="F8" s="20"/>
    </row>
    <row r="9" spans="1:18">
      <c r="A9" s="21" t="str">
        <f t="shared" si="0"/>
        <v>Paris-Clavier sans fil</v>
      </c>
      <c r="B9" t="s">
        <v>12</v>
      </c>
      <c r="C9" t="s">
        <v>1</v>
      </c>
      <c r="D9" s="24">
        <v>380</v>
      </c>
      <c r="E9" s="19"/>
      <c r="F9" s="20"/>
    </row>
    <row r="10" spans="1:18">
      <c r="A10" s="21" t="str">
        <f t="shared" si="0"/>
        <v>Brest-Clavier sans fil</v>
      </c>
      <c r="B10" t="s">
        <v>12</v>
      </c>
      <c r="C10" t="s">
        <v>2</v>
      </c>
      <c r="D10" s="24">
        <v>450</v>
      </c>
      <c r="E10" s="19"/>
      <c r="F10" s="20"/>
    </row>
    <row r="11" spans="1:18">
      <c r="A11" s="21" t="str">
        <f t="shared" si="0"/>
        <v>Lille-Clavier sans fil</v>
      </c>
      <c r="B11" t="s">
        <v>12</v>
      </c>
      <c r="C11" t="s">
        <v>3</v>
      </c>
      <c r="D11" s="24">
        <v>222</v>
      </c>
      <c r="E11" s="19"/>
      <c r="F11" s="20"/>
    </row>
    <row r="12" spans="1:18">
      <c r="A12" s="21" t="str">
        <f t="shared" si="0"/>
        <v>Montauban-Souris sans fil</v>
      </c>
      <c r="B12" t="s">
        <v>13</v>
      </c>
      <c r="C12" t="s">
        <v>0</v>
      </c>
      <c r="D12" s="24">
        <v>380</v>
      </c>
      <c r="E12" s="19"/>
      <c r="F12" s="20"/>
    </row>
    <row r="13" spans="1:18">
      <c r="A13" s="21" t="str">
        <f t="shared" si="0"/>
        <v>Paris-Souris sans fil</v>
      </c>
      <c r="B13" t="s">
        <v>13</v>
      </c>
      <c r="C13" t="s">
        <v>1</v>
      </c>
      <c r="D13" s="24">
        <v>450</v>
      </c>
      <c r="E13" s="19"/>
      <c r="F13" s="20"/>
    </row>
    <row r="14" spans="1:18">
      <c r="A14" s="21" t="str">
        <f t="shared" si="0"/>
        <v>Brest-Souris sans fil</v>
      </c>
      <c r="B14" t="s">
        <v>13</v>
      </c>
      <c r="C14" t="s">
        <v>2</v>
      </c>
      <c r="D14" s="24">
        <v>222</v>
      </c>
      <c r="E14" s="19"/>
      <c r="F14" s="20"/>
    </row>
    <row r="15" spans="1:18">
      <c r="A15" s="21" t="str">
        <f t="shared" si="0"/>
        <v>Lille-Souris sans fil</v>
      </c>
      <c r="B15" t="s">
        <v>13</v>
      </c>
      <c r="C15" t="s">
        <v>3</v>
      </c>
      <c r="D15" s="24">
        <v>380</v>
      </c>
      <c r="E15" s="19"/>
      <c r="F15" s="20"/>
    </row>
    <row r="16" spans="1:18">
      <c r="A16" s="21" t="str">
        <f t="shared" si="0"/>
        <v>Montauban-Stylo bleu</v>
      </c>
      <c r="B16" t="s">
        <v>10</v>
      </c>
      <c r="C16" t="s">
        <v>0</v>
      </c>
      <c r="D16" s="24">
        <v>450</v>
      </c>
      <c r="E16" s="19"/>
      <c r="F16" s="20"/>
    </row>
    <row r="17" spans="1:7">
      <c r="A17" s="21" t="str">
        <f t="shared" si="0"/>
        <v>Paris-Stylo bleu</v>
      </c>
      <c r="B17" t="s">
        <v>10</v>
      </c>
      <c r="C17" t="s">
        <v>1</v>
      </c>
      <c r="D17" s="24">
        <v>222</v>
      </c>
      <c r="E17" s="19"/>
      <c r="F17" s="20"/>
    </row>
    <row r="18" spans="1:7">
      <c r="A18" s="21" t="str">
        <f t="shared" si="0"/>
        <v>Brest-Stylo bleu</v>
      </c>
      <c r="B18" t="s">
        <v>10</v>
      </c>
      <c r="C18" t="s">
        <v>2</v>
      </c>
      <c r="D18" s="24">
        <v>380</v>
      </c>
      <c r="E18" s="19"/>
      <c r="F18" s="20"/>
    </row>
    <row r="19" spans="1:7">
      <c r="A19" s="21" t="str">
        <f t="shared" si="0"/>
        <v>Lille-Stylo bleu</v>
      </c>
      <c r="B19" t="s">
        <v>10</v>
      </c>
      <c r="C19" t="s">
        <v>3</v>
      </c>
      <c r="D19" s="24">
        <v>450</v>
      </c>
      <c r="E19" s="19"/>
      <c r="F19" s="20"/>
    </row>
    <row r="20" spans="1:7">
      <c r="A20" s="21" t="str">
        <f t="shared" si="0"/>
        <v>Montauban-Grande trousse</v>
      </c>
      <c r="B20" t="s">
        <v>11</v>
      </c>
      <c r="C20" t="s">
        <v>0</v>
      </c>
      <c r="D20" s="24">
        <v>222</v>
      </c>
      <c r="E20" s="19"/>
      <c r="F20" s="20"/>
    </row>
    <row r="21" spans="1:7">
      <c r="A21" s="21" t="str">
        <f t="shared" si="0"/>
        <v>Paris-Grande trousse</v>
      </c>
      <c r="B21" t="s">
        <v>11</v>
      </c>
      <c r="C21" t="s">
        <v>1</v>
      </c>
      <c r="D21" s="24">
        <v>380</v>
      </c>
      <c r="E21" s="19"/>
      <c r="F21" s="20"/>
    </row>
    <row r="22" spans="1:7">
      <c r="A22" s="21" t="str">
        <f t="shared" si="0"/>
        <v>Brest-Grande trousse</v>
      </c>
      <c r="B22" t="s">
        <v>11</v>
      </c>
      <c r="C22" t="s">
        <v>2</v>
      </c>
      <c r="D22" s="24">
        <v>616</v>
      </c>
      <c r="E22" s="19"/>
      <c r="F22" s="20"/>
    </row>
    <row r="23" spans="1:7">
      <c r="A23" s="21" t="str">
        <f t="shared" si="0"/>
        <v>Lille-Grande trousse</v>
      </c>
      <c r="B23" t="s">
        <v>11</v>
      </c>
      <c r="C23" t="s">
        <v>3</v>
      </c>
      <c r="D23" s="24">
        <v>415</v>
      </c>
      <c r="E23" s="19"/>
      <c r="F23" s="20"/>
    </row>
    <row r="24" spans="1:7">
      <c r="A24" s="8"/>
      <c r="B24" s="8"/>
      <c r="C24" s="8"/>
      <c r="D24" s="18"/>
      <c r="E24" s="9"/>
      <c r="F24" s="10"/>
      <c r="G24" s="8"/>
    </row>
  </sheetData>
  <autoFilter ref="B3:G23">
    <sortState ref="B4:H23">
      <sortCondition ref="B9"/>
    </sortState>
  </autoFilter>
  <mergeCells count="3">
    <mergeCell ref="G1:J1"/>
    <mergeCell ref="K1:N1"/>
    <mergeCell ref="O1:R1"/>
  </mergeCells>
  <dataValidations count="2">
    <dataValidation type="list" allowBlank="1" showInputMessage="1" showErrorMessage="1" errorTitle="Choisir dans la liste" error="Choisir dans la liste !" sqref="B3:B24">
      <formula1>Liste_Produits</formula1>
    </dataValidation>
    <dataValidation type="list" showInputMessage="1" showErrorMessage="1" errorTitle="Choisir dans la liste" error="Choisir dans la liste !" sqref="C3:C24">
      <formula1>Liste_Magasins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4"/>
  <sheetViews>
    <sheetView workbookViewId="0">
      <pane ySplit="3" topLeftCell="A4" activePane="bottomLeft" state="frozen"/>
      <selection pane="bottomLeft" activeCell="C13" sqref="C13"/>
    </sheetView>
  </sheetViews>
  <sheetFormatPr baseColWidth="10" defaultRowHeight="15"/>
  <cols>
    <col min="1" max="1" width="24.42578125" customWidth="1"/>
    <col min="2" max="2" width="21.28515625" bestFit="1" customWidth="1"/>
    <col min="3" max="3" width="16.42578125" bestFit="1" customWidth="1"/>
    <col min="4" max="4" width="17.7109375" style="17" customWidth="1"/>
    <col min="5" max="5" width="19" style="2" customWidth="1"/>
    <col min="6" max="6" width="19" style="1" customWidth="1"/>
    <col min="7" max="9" width="48.140625" customWidth="1"/>
  </cols>
  <sheetData>
    <row r="1" spans="1:18" s="3" customFormat="1" ht="23.25">
      <c r="A1" s="14" t="s">
        <v>42</v>
      </c>
      <c r="D1" s="15"/>
      <c r="E1" s="4"/>
      <c r="F1" s="6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s="3" customFormat="1">
      <c r="D2" s="15"/>
      <c r="E2" s="4"/>
      <c r="F2" s="6"/>
    </row>
    <row r="3" spans="1:18" s="7" customFormat="1" ht="26.25" customHeight="1">
      <c r="A3" s="11" t="s">
        <v>36</v>
      </c>
      <c r="B3" s="11" t="s">
        <v>30</v>
      </c>
      <c r="C3" s="11" t="s">
        <v>19</v>
      </c>
      <c r="D3" s="16" t="s">
        <v>43</v>
      </c>
      <c r="E3" s="12" t="s">
        <v>40</v>
      </c>
      <c r="F3" s="13" t="s">
        <v>41</v>
      </c>
      <c r="G3" s="11" t="s">
        <v>25</v>
      </c>
    </row>
    <row r="4" spans="1:18">
      <c r="A4" s="21" t="str">
        <f>C4&amp;"-"&amp;B4</f>
        <v>Montauban-Boite 25x25</v>
      </c>
      <c r="B4" t="s">
        <v>9</v>
      </c>
      <c r="C4" t="s">
        <v>0</v>
      </c>
      <c r="D4" s="24">
        <v>440</v>
      </c>
      <c r="E4" s="19"/>
      <c r="F4" s="20"/>
    </row>
    <row r="5" spans="1:18">
      <c r="A5" s="21" t="str">
        <f t="shared" ref="A5:A23" si="0">C5&amp;"-"&amp;B5</f>
        <v>Paris-Boite 25x25</v>
      </c>
      <c r="B5" t="s">
        <v>9</v>
      </c>
      <c r="C5" t="s">
        <v>1</v>
      </c>
      <c r="D5" s="24">
        <v>212</v>
      </c>
      <c r="E5" s="19"/>
      <c r="F5" s="20"/>
    </row>
    <row r="6" spans="1:18">
      <c r="A6" s="21" t="str">
        <f t="shared" si="0"/>
        <v>Brest-Boite 25x25</v>
      </c>
      <c r="B6" t="s">
        <v>9</v>
      </c>
      <c r="C6" t="s">
        <v>2</v>
      </c>
      <c r="D6" s="24">
        <v>370</v>
      </c>
      <c r="E6" s="19"/>
      <c r="F6" s="20"/>
    </row>
    <row r="7" spans="1:18">
      <c r="A7" s="21" t="str">
        <f t="shared" si="0"/>
        <v>Lille-Boite 25x25</v>
      </c>
      <c r="B7" t="s">
        <v>9</v>
      </c>
      <c r="C7" t="s">
        <v>3</v>
      </c>
      <c r="D7" s="24">
        <v>440</v>
      </c>
      <c r="E7" s="19"/>
      <c r="F7" s="20"/>
    </row>
    <row r="8" spans="1:18">
      <c r="A8" s="21" t="str">
        <f t="shared" si="0"/>
        <v>Montauban-Clavier sans fil</v>
      </c>
      <c r="B8" t="s">
        <v>12</v>
      </c>
      <c r="C8" t="s">
        <v>0</v>
      </c>
      <c r="D8" s="24">
        <v>212</v>
      </c>
      <c r="E8" s="19"/>
      <c r="F8" s="20"/>
    </row>
    <row r="9" spans="1:18">
      <c r="A9" s="21" t="str">
        <f t="shared" si="0"/>
        <v>Paris-Clavier sans fil</v>
      </c>
      <c r="B9" t="s">
        <v>12</v>
      </c>
      <c r="C9" t="s">
        <v>1</v>
      </c>
      <c r="D9" s="24">
        <v>370</v>
      </c>
      <c r="E9" s="19"/>
      <c r="F9" s="20"/>
    </row>
    <row r="10" spans="1:18">
      <c r="A10" s="21" t="str">
        <f t="shared" si="0"/>
        <v>Brest-Clavier sans fil</v>
      </c>
      <c r="B10" t="s">
        <v>12</v>
      </c>
      <c r="C10" t="s">
        <v>2</v>
      </c>
      <c r="D10" s="24">
        <v>440</v>
      </c>
      <c r="E10" s="19"/>
      <c r="F10" s="20"/>
    </row>
    <row r="11" spans="1:18">
      <c r="A11" s="21" t="str">
        <f t="shared" si="0"/>
        <v>Lille-Clavier sans fil</v>
      </c>
      <c r="B11" t="s">
        <v>12</v>
      </c>
      <c r="C11" t="s">
        <v>3</v>
      </c>
      <c r="D11" s="24">
        <v>212</v>
      </c>
      <c r="E11" s="19"/>
      <c r="F11" s="20"/>
    </row>
    <row r="12" spans="1:18">
      <c r="A12" s="21" t="str">
        <f t="shared" si="0"/>
        <v>Montauban-Souris sans fil</v>
      </c>
      <c r="B12" t="s">
        <v>13</v>
      </c>
      <c r="C12" t="s">
        <v>0</v>
      </c>
      <c r="D12" s="24">
        <v>370</v>
      </c>
      <c r="E12" s="19"/>
      <c r="F12" s="20"/>
    </row>
    <row r="13" spans="1:18">
      <c r="A13" s="21" t="str">
        <f t="shared" si="0"/>
        <v>Paris-Souris sans fil</v>
      </c>
      <c r="B13" t="s">
        <v>13</v>
      </c>
      <c r="C13" t="s">
        <v>1</v>
      </c>
      <c r="D13" s="24">
        <v>440</v>
      </c>
      <c r="E13" s="19"/>
      <c r="F13" s="20"/>
    </row>
    <row r="14" spans="1:18">
      <c r="A14" s="21" t="str">
        <f t="shared" si="0"/>
        <v>Brest-Souris sans fil</v>
      </c>
      <c r="B14" t="s">
        <v>13</v>
      </c>
      <c r="C14" t="s">
        <v>2</v>
      </c>
      <c r="D14" s="24">
        <v>212</v>
      </c>
      <c r="E14" s="19"/>
      <c r="F14" s="20"/>
    </row>
    <row r="15" spans="1:18">
      <c r="A15" s="21" t="str">
        <f t="shared" si="0"/>
        <v>Lille-Souris sans fil</v>
      </c>
      <c r="B15" t="s">
        <v>13</v>
      </c>
      <c r="C15" t="s">
        <v>3</v>
      </c>
      <c r="D15" s="24">
        <v>370</v>
      </c>
      <c r="E15" s="19"/>
      <c r="F15" s="20"/>
    </row>
    <row r="16" spans="1:18">
      <c r="A16" s="21" t="str">
        <f t="shared" si="0"/>
        <v>Montauban-Stylo bleu</v>
      </c>
      <c r="B16" t="s">
        <v>10</v>
      </c>
      <c r="C16" t="s">
        <v>0</v>
      </c>
      <c r="D16" s="24">
        <v>440</v>
      </c>
      <c r="E16" s="19"/>
      <c r="F16" s="20"/>
    </row>
    <row r="17" spans="1:7">
      <c r="A17" s="21" t="str">
        <f t="shared" si="0"/>
        <v>Paris-Stylo bleu</v>
      </c>
      <c r="B17" t="s">
        <v>10</v>
      </c>
      <c r="C17" t="s">
        <v>1</v>
      </c>
      <c r="D17" s="24">
        <v>212</v>
      </c>
      <c r="E17" s="19"/>
      <c r="F17" s="20"/>
    </row>
    <row r="18" spans="1:7">
      <c r="A18" s="21" t="str">
        <f t="shared" si="0"/>
        <v>Brest-Stylo bleu</v>
      </c>
      <c r="B18" t="s">
        <v>10</v>
      </c>
      <c r="C18" t="s">
        <v>2</v>
      </c>
      <c r="D18" s="24">
        <v>370</v>
      </c>
      <c r="E18" s="19"/>
      <c r="F18" s="20"/>
    </row>
    <row r="19" spans="1:7">
      <c r="A19" s="21" t="str">
        <f t="shared" si="0"/>
        <v>Lille-Stylo bleu</v>
      </c>
      <c r="B19" t="s">
        <v>10</v>
      </c>
      <c r="C19" t="s">
        <v>3</v>
      </c>
      <c r="D19" s="24">
        <v>440</v>
      </c>
      <c r="E19" s="19"/>
      <c r="F19" s="20"/>
    </row>
    <row r="20" spans="1:7">
      <c r="A20" s="21" t="str">
        <f t="shared" si="0"/>
        <v>Montauban-Grande trousse</v>
      </c>
      <c r="B20" t="s">
        <v>11</v>
      </c>
      <c r="C20" t="s">
        <v>0</v>
      </c>
      <c r="D20" s="24">
        <v>212</v>
      </c>
      <c r="E20" s="19"/>
      <c r="F20" s="20"/>
    </row>
    <row r="21" spans="1:7">
      <c r="A21" s="21" t="str">
        <f t="shared" si="0"/>
        <v>Paris-Grande trousse</v>
      </c>
      <c r="B21" t="s">
        <v>11</v>
      </c>
      <c r="C21" t="s">
        <v>1</v>
      </c>
      <c r="D21" s="24">
        <v>370</v>
      </c>
      <c r="E21" s="19"/>
      <c r="F21" s="20"/>
    </row>
    <row r="22" spans="1:7">
      <c r="A22" s="21" t="str">
        <f t="shared" si="0"/>
        <v>Brest-Grande trousse</v>
      </c>
      <c r="B22" t="s">
        <v>11</v>
      </c>
      <c r="C22" t="s">
        <v>2</v>
      </c>
      <c r="D22" s="24">
        <v>606</v>
      </c>
      <c r="E22" s="19"/>
      <c r="F22" s="20"/>
    </row>
    <row r="23" spans="1:7">
      <c r="A23" s="21" t="str">
        <f t="shared" si="0"/>
        <v>Lille-Grande trousse</v>
      </c>
      <c r="B23" t="s">
        <v>11</v>
      </c>
      <c r="C23" t="s">
        <v>3</v>
      </c>
      <c r="D23" s="24">
        <v>405</v>
      </c>
      <c r="E23" s="19"/>
      <c r="F23" s="20"/>
    </row>
    <row r="24" spans="1:7">
      <c r="A24" s="8"/>
      <c r="B24" s="8"/>
      <c r="C24" s="8"/>
      <c r="D24" s="18"/>
      <c r="E24" s="9"/>
      <c r="F24" s="10"/>
      <c r="G24" s="8"/>
    </row>
  </sheetData>
  <autoFilter ref="B3:G23">
    <sortState ref="B4:H23">
      <sortCondition ref="B9"/>
    </sortState>
  </autoFilter>
  <mergeCells count="3">
    <mergeCell ref="G1:J1"/>
    <mergeCell ref="K1:N1"/>
    <mergeCell ref="O1:R1"/>
  </mergeCells>
  <dataValidations count="2">
    <dataValidation type="list" showInputMessage="1" showErrorMessage="1" errorTitle="Choisir dans la liste" error="Choisir dans la liste !" sqref="C3:C24">
      <formula1>Liste_Magasins</formula1>
    </dataValidation>
    <dataValidation type="list" allowBlank="1" showInputMessage="1" showErrorMessage="1" errorTitle="Choisir dans la liste" error="Choisir dans la liste !" sqref="B3:B24">
      <formula1>Liste_Produits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S24"/>
  <sheetViews>
    <sheetView workbookViewId="0">
      <pane ySplit="3" topLeftCell="A4" activePane="bottomLeft" state="frozen"/>
      <selection pane="bottomLeft" activeCell="B5" sqref="B5"/>
    </sheetView>
  </sheetViews>
  <sheetFormatPr baseColWidth="10" defaultRowHeight="15"/>
  <cols>
    <col min="1" max="1" width="28.42578125" customWidth="1"/>
    <col min="2" max="2" width="21.28515625" bestFit="1" customWidth="1"/>
    <col min="3" max="3" width="16.42578125" bestFit="1" customWidth="1"/>
    <col min="4" max="4" width="14.5703125" style="17" customWidth="1"/>
    <col min="5" max="5" width="17.7109375" style="1" customWidth="1"/>
    <col min="6" max="6" width="19" style="2" customWidth="1"/>
    <col min="7" max="7" width="19" style="1" customWidth="1"/>
    <col min="8" max="10" width="48.140625" customWidth="1"/>
  </cols>
  <sheetData>
    <row r="1" spans="1:19" s="3" customFormat="1" ht="23.25">
      <c r="A1" s="14" t="s">
        <v>37</v>
      </c>
      <c r="D1" s="15"/>
      <c r="E1" s="6"/>
      <c r="F1" s="4"/>
      <c r="G1" s="6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2" spans="1:19" s="3" customFormat="1">
      <c r="D2" s="15"/>
      <c r="E2" s="6"/>
      <c r="F2" s="4"/>
      <c r="G2" s="6"/>
    </row>
    <row r="3" spans="1:19" s="7" customFormat="1" ht="26.25" customHeight="1">
      <c r="A3" s="11" t="s">
        <v>36</v>
      </c>
      <c r="B3" s="11" t="s">
        <v>30</v>
      </c>
      <c r="C3" s="11" t="s">
        <v>19</v>
      </c>
      <c r="D3" s="16" t="s">
        <v>21</v>
      </c>
      <c r="E3" s="13" t="s">
        <v>22</v>
      </c>
      <c r="F3" s="12" t="s">
        <v>23</v>
      </c>
      <c r="G3" s="13" t="s">
        <v>24</v>
      </c>
      <c r="H3" s="11" t="s">
        <v>25</v>
      </c>
    </row>
    <row r="4" spans="1:19">
      <c r="A4" s="21" t="str">
        <f>C4&amp;"-"&amp;B4</f>
        <v>Montauban-Boite 25x25</v>
      </c>
      <c r="B4" t="s">
        <v>9</v>
      </c>
      <c r="C4" t="s">
        <v>0</v>
      </c>
      <c r="D4" s="17">
        <v>22</v>
      </c>
      <c r="E4" s="25">
        <f>SUMIF(Entrées!A:A,'Inventaire par magasin'!A:A,Entrées!D:D)</f>
        <v>450</v>
      </c>
      <c r="F4" s="22">
        <f>SUMIF(Sorties!A:A,'Inventaire par magasin'!A:A,Sorties!D:D)</f>
        <v>440</v>
      </c>
      <c r="G4" s="26">
        <f>D4+E4-F4</f>
        <v>32</v>
      </c>
    </row>
    <row r="5" spans="1:19">
      <c r="A5" s="21" t="str">
        <f t="shared" ref="A5:A23" si="0">C5&amp;"-"&amp;B5</f>
        <v>Paris-Boite 25x25</v>
      </c>
      <c r="B5" t="s">
        <v>9</v>
      </c>
      <c r="C5" t="s">
        <v>1</v>
      </c>
      <c r="D5" s="17">
        <v>111</v>
      </c>
      <c r="E5" s="25">
        <f>SUMIF(Entrées!A:A,'Inventaire par magasin'!A:A,Entrées!D:D)</f>
        <v>222</v>
      </c>
      <c r="F5" s="22">
        <f>SUMIF(Sorties!A:A,'Inventaire par magasin'!A:A,Sorties!D:D)</f>
        <v>212</v>
      </c>
      <c r="G5" s="26">
        <f t="shared" ref="G5:G23" si="1">D5+E5-F5</f>
        <v>121</v>
      </c>
    </row>
    <row r="6" spans="1:19">
      <c r="A6" s="21" t="str">
        <f t="shared" si="0"/>
        <v>Brest-Boite 25x25</v>
      </c>
      <c r="B6" t="s">
        <v>9</v>
      </c>
      <c r="C6" t="s">
        <v>2</v>
      </c>
      <c r="D6" s="17">
        <v>22</v>
      </c>
      <c r="E6" s="25">
        <f>SUMIF(Entrées!A:A,'Inventaire par magasin'!A:A,Entrées!D:D)</f>
        <v>380</v>
      </c>
      <c r="F6" s="22">
        <f>SUMIF(Sorties!A:A,'Inventaire par magasin'!A:A,Sorties!D:D)</f>
        <v>370</v>
      </c>
      <c r="G6" s="26">
        <f t="shared" si="1"/>
        <v>32</v>
      </c>
    </row>
    <row r="7" spans="1:19">
      <c r="A7" s="21" t="str">
        <f t="shared" si="0"/>
        <v>Lille-Boite 25x25</v>
      </c>
      <c r="B7" t="s">
        <v>9</v>
      </c>
      <c r="C7" t="s">
        <v>3</v>
      </c>
      <c r="D7" s="17">
        <v>111</v>
      </c>
      <c r="E7" s="25">
        <f>SUMIF(Entrées!A:A,'Inventaire par magasin'!A:A,Entrées!D:D)</f>
        <v>450</v>
      </c>
      <c r="F7" s="22">
        <f>SUMIF(Sorties!A:A,'Inventaire par magasin'!A:A,Sorties!D:D)</f>
        <v>440</v>
      </c>
      <c r="G7" s="26">
        <f t="shared" si="1"/>
        <v>121</v>
      </c>
    </row>
    <row r="8" spans="1:19">
      <c r="A8" s="21" t="str">
        <f t="shared" si="0"/>
        <v>Montauban-Clavier sans fil</v>
      </c>
      <c r="B8" t="s">
        <v>12</v>
      </c>
      <c r="C8" t="s">
        <v>0</v>
      </c>
      <c r="D8" s="17">
        <v>55</v>
      </c>
      <c r="E8" s="25">
        <f>SUMIF(Entrées!A:A,'Inventaire par magasin'!A:A,Entrées!D:D)</f>
        <v>222</v>
      </c>
      <c r="F8" s="22">
        <f>SUMIF(Sorties!A:A,'Inventaire par magasin'!A:A,Sorties!D:D)</f>
        <v>212</v>
      </c>
      <c r="G8" s="26">
        <f t="shared" si="1"/>
        <v>65</v>
      </c>
    </row>
    <row r="9" spans="1:19">
      <c r="A9" s="21" t="str">
        <f t="shared" si="0"/>
        <v>Paris-Clavier sans fil</v>
      </c>
      <c r="B9" t="s">
        <v>12</v>
      </c>
      <c r="C9" t="s">
        <v>1</v>
      </c>
      <c r="D9" s="17">
        <v>444</v>
      </c>
      <c r="E9" s="25">
        <f>SUMIF(Entrées!A:A,'Inventaire par magasin'!A:A,Entrées!D:D)</f>
        <v>380</v>
      </c>
      <c r="F9" s="22">
        <f>SUMIF(Sorties!A:A,'Inventaire par magasin'!A:A,Sorties!D:D)</f>
        <v>370</v>
      </c>
      <c r="G9" s="26">
        <f t="shared" si="1"/>
        <v>454</v>
      </c>
    </row>
    <row r="10" spans="1:19">
      <c r="A10" s="21" t="str">
        <f t="shared" si="0"/>
        <v>Brest-Clavier sans fil</v>
      </c>
      <c r="B10" t="s">
        <v>12</v>
      </c>
      <c r="C10" t="s">
        <v>2</v>
      </c>
      <c r="D10" s="17">
        <v>55</v>
      </c>
      <c r="E10" s="25">
        <f>SUMIF(Entrées!A:A,'Inventaire par magasin'!A:A,Entrées!D:D)</f>
        <v>450</v>
      </c>
      <c r="F10" s="22">
        <f>SUMIF(Sorties!A:A,'Inventaire par magasin'!A:A,Sorties!D:D)</f>
        <v>440</v>
      </c>
      <c r="G10" s="26">
        <f t="shared" si="1"/>
        <v>65</v>
      </c>
    </row>
    <row r="11" spans="1:19">
      <c r="A11" s="21" t="str">
        <f t="shared" si="0"/>
        <v>Lille-Clavier sans fil</v>
      </c>
      <c r="B11" t="s">
        <v>12</v>
      </c>
      <c r="C11" t="s">
        <v>3</v>
      </c>
      <c r="D11" s="17">
        <v>444</v>
      </c>
      <c r="E11" s="25">
        <f>SUMIF(Entrées!A:A,'Inventaire par magasin'!A:A,Entrées!D:D)</f>
        <v>222</v>
      </c>
      <c r="F11" s="22">
        <f>SUMIF(Sorties!A:A,'Inventaire par magasin'!A:A,Sorties!D:D)</f>
        <v>212</v>
      </c>
      <c r="G11" s="26">
        <f t="shared" si="1"/>
        <v>454</v>
      </c>
    </row>
    <row r="12" spans="1:19">
      <c r="A12" s="21" t="str">
        <f t="shared" si="0"/>
        <v>Montauban-Souris sans fil</v>
      </c>
      <c r="B12" t="s">
        <v>13</v>
      </c>
      <c r="C12" t="s">
        <v>0</v>
      </c>
      <c r="D12" s="17">
        <v>66</v>
      </c>
      <c r="E12" s="25">
        <f>SUMIF(Entrées!A:A,'Inventaire par magasin'!A:A,Entrées!D:D)</f>
        <v>380</v>
      </c>
      <c r="F12" s="22">
        <f>SUMIF(Sorties!A:A,'Inventaire par magasin'!A:A,Sorties!D:D)</f>
        <v>370</v>
      </c>
      <c r="G12" s="26">
        <f t="shared" si="1"/>
        <v>76</v>
      </c>
    </row>
    <row r="13" spans="1:19">
      <c r="A13" s="21" t="str">
        <f t="shared" si="0"/>
        <v>Paris-Souris sans fil</v>
      </c>
      <c r="B13" t="s">
        <v>13</v>
      </c>
      <c r="C13" t="s">
        <v>1</v>
      </c>
      <c r="D13" s="17">
        <v>555</v>
      </c>
      <c r="E13" s="25">
        <f>SUMIF(Entrées!A:A,'Inventaire par magasin'!A:A,Entrées!D:D)</f>
        <v>450</v>
      </c>
      <c r="F13" s="22">
        <f>SUMIF(Sorties!A:A,'Inventaire par magasin'!A:A,Sorties!D:D)</f>
        <v>440</v>
      </c>
      <c r="G13" s="26">
        <f t="shared" si="1"/>
        <v>565</v>
      </c>
    </row>
    <row r="14" spans="1:19">
      <c r="A14" s="21" t="str">
        <f t="shared" si="0"/>
        <v>Brest-Souris sans fil</v>
      </c>
      <c r="B14" t="s">
        <v>13</v>
      </c>
      <c r="C14" t="s">
        <v>2</v>
      </c>
      <c r="D14" s="17">
        <v>66</v>
      </c>
      <c r="E14" s="25">
        <f>SUMIF(Entrées!A:A,'Inventaire par magasin'!A:A,Entrées!D:D)</f>
        <v>222</v>
      </c>
      <c r="F14" s="22">
        <f>SUMIF(Sorties!A:A,'Inventaire par magasin'!A:A,Sorties!D:D)</f>
        <v>212</v>
      </c>
      <c r="G14" s="26">
        <f t="shared" si="1"/>
        <v>76</v>
      </c>
    </row>
    <row r="15" spans="1:19">
      <c r="A15" s="21" t="str">
        <f t="shared" si="0"/>
        <v>Lille-Souris sans fil</v>
      </c>
      <c r="B15" t="s">
        <v>13</v>
      </c>
      <c r="C15" t="s">
        <v>3</v>
      </c>
      <c r="D15" s="17">
        <v>555</v>
      </c>
      <c r="E15" s="25">
        <f>SUMIF(Entrées!A:A,'Inventaire par magasin'!A:A,Entrées!D:D)</f>
        <v>380</v>
      </c>
      <c r="F15" s="22">
        <f>SUMIF(Sorties!A:A,'Inventaire par magasin'!A:A,Sorties!D:D)</f>
        <v>370</v>
      </c>
      <c r="G15" s="26">
        <f t="shared" si="1"/>
        <v>565</v>
      </c>
    </row>
    <row r="16" spans="1:19">
      <c r="A16" s="21" t="str">
        <f t="shared" si="0"/>
        <v>Montauban-Stylo bleu</v>
      </c>
      <c r="B16" t="s">
        <v>10</v>
      </c>
      <c r="C16" t="s">
        <v>0</v>
      </c>
      <c r="D16" s="17">
        <v>33</v>
      </c>
      <c r="E16" s="25">
        <f>SUMIF(Entrées!A:A,'Inventaire par magasin'!A:A,Entrées!D:D)</f>
        <v>450</v>
      </c>
      <c r="F16" s="22">
        <f>SUMIF(Sorties!A:A,'Inventaire par magasin'!A:A,Sorties!D:D)</f>
        <v>440</v>
      </c>
      <c r="G16" s="26">
        <f t="shared" si="1"/>
        <v>43</v>
      </c>
    </row>
    <row r="17" spans="1:8">
      <c r="A17" s="21" t="str">
        <f t="shared" si="0"/>
        <v>Paris-Stylo bleu</v>
      </c>
      <c r="B17" t="s">
        <v>10</v>
      </c>
      <c r="C17" t="s">
        <v>1</v>
      </c>
      <c r="D17" s="17">
        <v>222</v>
      </c>
      <c r="E17" s="25">
        <f>SUMIF(Entrées!A:A,'Inventaire par magasin'!A:A,Entrées!D:D)</f>
        <v>222</v>
      </c>
      <c r="F17" s="22">
        <f>SUMIF(Sorties!A:A,'Inventaire par magasin'!A:A,Sorties!D:D)</f>
        <v>212</v>
      </c>
      <c r="G17" s="26">
        <f t="shared" si="1"/>
        <v>232</v>
      </c>
    </row>
    <row r="18" spans="1:8">
      <c r="A18" s="21" t="str">
        <f t="shared" si="0"/>
        <v>Brest-Stylo bleu</v>
      </c>
      <c r="B18" t="s">
        <v>10</v>
      </c>
      <c r="C18" t="s">
        <v>2</v>
      </c>
      <c r="D18" s="17">
        <v>33</v>
      </c>
      <c r="E18" s="25">
        <f>SUMIF(Entrées!A:A,'Inventaire par magasin'!A:A,Entrées!D:D)</f>
        <v>380</v>
      </c>
      <c r="F18" s="22">
        <f>SUMIF(Sorties!A:A,'Inventaire par magasin'!A:A,Sorties!D:D)</f>
        <v>370</v>
      </c>
      <c r="G18" s="26">
        <f t="shared" si="1"/>
        <v>43</v>
      </c>
    </row>
    <row r="19" spans="1:8">
      <c r="A19" s="21" t="str">
        <f t="shared" si="0"/>
        <v>Lille-Stylo bleu</v>
      </c>
      <c r="B19" t="s">
        <v>10</v>
      </c>
      <c r="C19" t="s">
        <v>3</v>
      </c>
      <c r="D19" s="17">
        <v>222</v>
      </c>
      <c r="E19" s="25">
        <f>SUMIF(Entrées!A:A,'Inventaire par magasin'!A:A,Entrées!D:D)</f>
        <v>450</v>
      </c>
      <c r="F19" s="22">
        <f>SUMIF(Sorties!A:A,'Inventaire par magasin'!A:A,Sorties!D:D)</f>
        <v>440</v>
      </c>
      <c r="G19" s="26">
        <f t="shared" si="1"/>
        <v>232</v>
      </c>
    </row>
    <row r="20" spans="1:8">
      <c r="A20" s="21" t="str">
        <f t="shared" si="0"/>
        <v>Montauban-Grande trousse</v>
      </c>
      <c r="B20" t="s">
        <v>11</v>
      </c>
      <c r="C20" t="s">
        <v>0</v>
      </c>
      <c r="D20" s="17">
        <v>44</v>
      </c>
      <c r="E20" s="25">
        <f>SUMIF(Entrées!A:A,'Inventaire par magasin'!A:A,Entrées!D:D)</f>
        <v>222</v>
      </c>
      <c r="F20" s="22">
        <f>SUMIF(Sorties!A:A,'Inventaire par magasin'!A:A,Sorties!D:D)</f>
        <v>212</v>
      </c>
      <c r="G20" s="26">
        <f t="shared" si="1"/>
        <v>54</v>
      </c>
    </row>
    <row r="21" spans="1:8">
      <c r="A21" s="21" t="str">
        <f t="shared" si="0"/>
        <v>Paris-Grande trousse</v>
      </c>
      <c r="B21" t="s">
        <v>11</v>
      </c>
      <c r="C21" t="s">
        <v>1</v>
      </c>
      <c r="D21" s="17">
        <v>333</v>
      </c>
      <c r="E21" s="25">
        <f>SUMIF(Entrées!A:A,'Inventaire par magasin'!A:A,Entrées!D:D)</f>
        <v>380</v>
      </c>
      <c r="F21" s="22">
        <f>SUMIF(Sorties!A:A,'Inventaire par magasin'!A:A,Sorties!D:D)</f>
        <v>370</v>
      </c>
      <c r="G21" s="26">
        <f t="shared" si="1"/>
        <v>343</v>
      </c>
    </row>
    <row r="22" spans="1:8">
      <c r="A22" s="21" t="str">
        <f t="shared" si="0"/>
        <v>Brest-Grande trousse</v>
      </c>
      <c r="B22" t="s">
        <v>11</v>
      </c>
      <c r="C22" t="s">
        <v>2</v>
      </c>
      <c r="D22" s="17">
        <v>44</v>
      </c>
      <c r="E22" s="25">
        <f>SUMIF(Entrées!A:A,'Inventaire par magasin'!A:A,Entrées!D:D)</f>
        <v>616</v>
      </c>
      <c r="F22" s="22">
        <f>SUMIF(Sorties!A:A,'Inventaire par magasin'!A:A,Sorties!D:D)</f>
        <v>606</v>
      </c>
      <c r="G22" s="26">
        <f t="shared" si="1"/>
        <v>54</v>
      </c>
    </row>
    <row r="23" spans="1:8">
      <c r="A23" s="21" t="str">
        <f t="shared" si="0"/>
        <v>Lille-Grande trousse</v>
      </c>
      <c r="B23" t="s">
        <v>11</v>
      </c>
      <c r="C23" t="s">
        <v>3</v>
      </c>
      <c r="D23" s="17">
        <v>333</v>
      </c>
      <c r="E23" s="25">
        <f>SUMIF(Entrées!A:A,'Inventaire par magasin'!A:A,Entrées!D:D)</f>
        <v>415</v>
      </c>
      <c r="F23" s="22">
        <f>SUMIF(Sorties!A:A,'Inventaire par magasin'!A:A,Sorties!D:D)</f>
        <v>405</v>
      </c>
      <c r="G23" s="26">
        <f t="shared" si="1"/>
        <v>343</v>
      </c>
    </row>
    <row r="24" spans="1:8">
      <c r="A24" s="8"/>
      <c r="B24" s="8"/>
      <c r="C24" s="8"/>
      <c r="D24" s="18"/>
      <c r="E24" s="10"/>
      <c r="F24" s="9"/>
      <c r="G24" s="10"/>
      <c r="H24" s="8"/>
    </row>
  </sheetData>
  <autoFilter ref="B3:H23">
    <sortState ref="B4:H23">
      <sortCondition ref="B9"/>
    </sortState>
  </autoFilter>
  <mergeCells count="3">
    <mergeCell ref="H1:K1"/>
    <mergeCell ref="L1:O1"/>
    <mergeCell ref="P1:S1"/>
  </mergeCells>
  <dataValidations count="2">
    <dataValidation type="list" showInputMessage="1" showErrorMessage="1" errorTitle="Choisir dans la liste" error="Choisir dans la liste !" sqref="C3:C24">
      <formula1>Liste_Magasins</formula1>
    </dataValidation>
    <dataValidation type="list" allowBlank="1" showInputMessage="1" showErrorMessage="1" errorTitle="Choisir dans la liste" error="Choisir dans la liste !" sqref="B3:B24">
      <formula1>Liste_Produits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U9"/>
  <sheetViews>
    <sheetView workbookViewId="0">
      <pane ySplit="3" topLeftCell="A4" activePane="bottomLeft" state="frozen"/>
      <selection pane="bottomLeft" activeCell="F12" sqref="F12"/>
    </sheetView>
  </sheetViews>
  <sheetFormatPr baseColWidth="10" defaultRowHeight="15"/>
  <cols>
    <col min="1" max="1" width="21.28515625" bestFit="1" customWidth="1"/>
    <col min="2" max="2" width="16.42578125" bestFit="1" customWidth="1"/>
    <col min="3" max="3" width="20.42578125" bestFit="1" customWidth="1"/>
    <col min="4" max="4" width="25.85546875" bestFit="1" customWidth="1"/>
    <col min="5" max="5" width="12.7109375" style="2" customWidth="1"/>
    <col min="6" max="6" width="11.42578125" style="1"/>
    <col min="7" max="7" width="12.7109375" style="1" bestFit="1" customWidth="1"/>
    <col min="8" max="8" width="11.42578125" style="1"/>
    <col min="9" max="9" width="14.5703125" style="1" bestFit="1" customWidth="1"/>
    <col min="10" max="10" width="27.85546875" customWidth="1"/>
  </cols>
  <sheetData>
    <row r="1" spans="1:21" s="3" customFormat="1" ht="23.25">
      <c r="A1" s="14" t="s">
        <v>26</v>
      </c>
      <c r="E1" s="4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</row>
    <row r="2" spans="1:21" s="3" customFormat="1">
      <c r="E2" s="4"/>
      <c r="F2" s="6"/>
      <c r="G2" s="6"/>
      <c r="H2" s="6"/>
      <c r="I2" s="6"/>
    </row>
    <row r="3" spans="1:21" s="7" customFormat="1" ht="30">
      <c r="A3" s="11" t="s">
        <v>31</v>
      </c>
      <c r="B3" s="11" t="s">
        <v>32</v>
      </c>
      <c r="C3" s="11" t="s">
        <v>33</v>
      </c>
      <c r="D3" s="11" t="s">
        <v>34</v>
      </c>
      <c r="E3" s="12" t="s">
        <v>20</v>
      </c>
      <c r="F3" s="13" t="s">
        <v>21</v>
      </c>
      <c r="G3" s="13" t="s">
        <v>22</v>
      </c>
      <c r="H3" s="13" t="s">
        <v>23</v>
      </c>
      <c r="I3" s="13" t="s">
        <v>24</v>
      </c>
      <c r="J3" s="11" t="s">
        <v>25</v>
      </c>
    </row>
    <row r="4" spans="1:21">
      <c r="A4" t="s">
        <v>9</v>
      </c>
      <c r="B4" t="s">
        <v>4</v>
      </c>
      <c r="C4" t="s">
        <v>14</v>
      </c>
      <c r="D4" t="s">
        <v>9</v>
      </c>
      <c r="E4" s="2">
        <v>20</v>
      </c>
      <c r="F4" s="23">
        <f>SUMIF('Inventaire par magasin'!B:B,A4,'Inventaire par magasin'!D:D)</f>
        <v>266</v>
      </c>
      <c r="G4" s="23"/>
      <c r="H4" s="23"/>
      <c r="I4" s="23"/>
    </row>
    <row r="5" spans="1:21">
      <c r="A5" t="s">
        <v>10</v>
      </c>
      <c r="B5" t="s">
        <v>5</v>
      </c>
      <c r="C5" t="s">
        <v>15</v>
      </c>
      <c r="D5" t="s">
        <v>10</v>
      </c>
      <c r="E5" s="2">
        <v>4</v>
      </c>
      <c r="F5" s="23">
        <f>SUMIF('Inventaire par magasin'!B:B,A5,'Inventaire par magasin'!D:D)</f>
        <v>510</v>
      </c>
      <c r="G5" s="23"/>
      <c r="H5" s="23"/>
      <c r="I5" s="23"/>
    </row>
    <row r="6" spans="1:21">
      <c r="A6" t="s">
        <v>11</v>
      </c>
      <c r="B6" t="s">
        <v>6</v>
      </c>
      <c r="C6" t="s">
        <v>16</v>
      </c>
      <c r="D6" t="s">
        <v>11</v>
      </c>
      <c r="E6" s="2">
        <v>6</v>
      </c>
      <c r="F6" s="23">
        <f>SUMIF('Inventaire par magasin'!B:B,A6,'Inventaire par magasin'!D:D)</f>
        <v>754</v>
      </c>
      <c r="G6" s="23"/>
      <c r="H6" s="23"/>
      <c r="I6" s="23"/>
    </row>
    <row r="7" spans="1:21">
      <c r="A7" t="s">
        <v>12</v>
      </c>
      <c r="B7" t="s">
        <v>7</v>
      </c>
      <c r="C7" t="s">
        <v>17</v>
      </c>
      <c r="D7" t="s">
        <v>12</v>
      </c>
      <c r="E7" s="2">
        <v>50</v>
      </c>
      <c r="F7" s="23">
        <f>SUMIF('Inventaire par magasin'!B:B,A7,'Inventaire par magasin'!D:D)</f>
        <v>998</v>
      </c>
      <c r="G7" s="23"/>
      <c r="H7" s="23"/>
      <c r="I7" s="23"/>
    </row>
    <row r="8" spans="1:21">
      <c r="A8" t="s">
        <v>13</v>
      </c>
      <c r="B8" t="s">
        <v>8</v>
      </c>
      <c r="C8" t="s">
        <v>18</v>
      </c>
      <c r="D8" t="s">
        <v>13</v>
      </c>
      <c r="E8" s="2">
        <v>30</v>
      </c>
      <c r="F8" s="23">
        <f>SUMIF('Inventaire par magasin'!B:B,A8,'Inventaire par magasin'!D:D)</f>
        <v>1242</v>
      </c>
      <c r="G8" s="23"/>
      <c r="H8" s="23"/>
      <c r="I8" s="23"/>
    </row>
    <row r="9" spans="1:21">
      <c r="A9" s="8"/>
      <c r="B9" s="8"/>
      <c r="C9" s="8"/>
      <c r="D9" s="8"/>
      <c r="E9" s="9"/>
      <c r="F9" s="10"/>
      <c r="G9" s="10"/>
      <c r="H9" s="10"/>
      <c r="I9" s="10"/>
      <c r="J9" s="8"/>
    </row>
  </sheetData>
  <autoFilter ref="A3:J8"/>
  <mergeCells count="4">
    <mergeCell ref="F1:I1"/>
    <mergeCell ref="J1:M1"/>
    <mergeCell ref="N1:Q1"/>
    <mergeCell ref="R1:U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8"/>
  <sheetViews>
    <sheetView workbookViewId="0">
      <pane ySplit="3" topLeftCell="A4" activePane="bottomLeft" state="frozen"/>
      <selection pane="bottomLeft" activeCell="A3" sqref="A3:A8"/>
    </sheetView>
  </sheetViews>
  <sheetFormatPr baseColWidth="10" defaultRowHeight="15"/>
  <cols>
    <col min="1" max="1" width="21.28515625" bestFit="1" customWidth="1"/>
    <col min="2" max="2" width="21.28515625" customWidth="1"/>
    <col min="3" max="3" width="27.85546875" customWidth="1"/>
  </cols>
  <sheetData>
    <row r="1" spans="1:14" s="3" customFormat="1" ht="23.25">
      <c r="A1" s="14" t="s">
        <v>27</v>
      </c>
      <c r="B1" s="1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s="3" customFormat="1"/>
    <row r="3" spans="1:14" s="7" customFormat="1" ht="36.75" customHeight="1">
      <c r="A3" s="11" t="s">
        <v>28</v>
      </c>
      <c r="B3" s="11" t="s">
        <v>29</v>
      </c>
      <c r="C3" s="11" t="s">
        <v>25</v>
      </c>
    </row>
    <row r="4" spans="1:14">
      <c r="A4" t="s">
        <v>0</v>
      </c>
    </row>
    <row r="5" spans="1:14">
      <c r="A5" t="s">
        <v>1</v>
      </c>
    </row>
    <row r="6" spans="1:14">
      <c r="A6" t="s">
        <v>2</v>
      </c>
    </row>
    <row r="7" spans="1:14">
      <c r="A7" t="s">
        <v>3</v>
      </c>
    </row>
    <row r="8" spans="1:14">
      <c r="A8" s="8"/>
      <c r="B8" s="8"/>
      <c r="C8" s="8"/>
    </row>
  </sheetData>
  <autoFilter ref="A3:C7">
    <filterColumn colId="1"/>
  </autoFilter>
  <mergeCells count="3">
    <mergeCell ref="C1:F1"/>
    <mergeCell ref="G1:J1"/>
    <mergeCell ref="K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Entrées</vt:lpstr>
      <vt:lpstr>Sorties</vt:lpstr>
      <vt:lpstr>Inventaire par magasin</vt:lpstr>
      <vt:lpstr>Produits</vt:lpstr>
      <vt:lpstr>Magasins</vt:lpstr>
      <vt:lpstr>Liste_Magasins</vt:lpstr>
      <vt:lpstr>Liste_Produits</vt:lpstr>
      <vt:lpstr>Magasins</vt:lpstr>
      <vt:lpstr>Produits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dd</cp:lastModifiedBy>
  <dcterms:created xsi:type="dcterms:W3CDTF">2015-11-12T08:13:52Z</dcterms:created>
  <dcterms:modified xsi:type="dcterms:W3CDTF">2015-11-12T09:48:31Z</dcterms:modified>
</cp:coreProperties>
</file>