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90" windowWidth="14115" windowHeight="7230" activeTab="1"/>
  </bookViews>
  <sheets>
    <sheet name="Articles" sheetId="1" r:id="rId1"/>
    <sheet name="Fiche" sheetId="2" r:id="rId2"/>
    <sheet name="Feuil3" sheetId="3" r:id="rId3"/>
  </sheets>
  <definedNames>
    <definedName name="_xlnm._FilterDatabase" localSheetId="0" hidden="1">Articles!$A$1:$AN$7</definedName>
    <definedName name="Identifiants">Articles!$A$1:$A$7</definedName>
  </definedNames>
  <calcPr calcId="145621"/>
</workbook>
</file>

<file path=xl/calcChain.xml><?xml version="1.0" encoding="utf-8"?>
<calcChain xmlns="http://schemas.openxmlformats.org/spreadsheetml/2006/main">
  <c r="B12" i="2" l="1"/>
  <c r="B11" i="2"/>
  <c r="B10" i="2"/>
  <c r="B9" i="2"/>
  <c r="B8" i="2"/>
  <c r="B7" i="2"/>
  <c r="B6" i="2"/>
  <c r="B5" i="2"/>
  <c r="A3" i="1"/>
  <c r="A4" i="1"/>
  <c r="A5" i="1"/>
  <c r="A6" i="1"/>
  <c r="A7" i="1"/>
  <c r="A2" i="1"/>
</calcChain>
</file>

<file path=xl/sharedStrings.xml><?xml version="1.0" encoding="utf-8"?>
<sst xmlns="http://schemas.openxmlformats.org/spreadsheetml/2006/main" count="161" uniqueCount="76">
  <si>
    <t xml:space="preserve"> </t>
  </si>
  <si>
    <t>G100000100</t>
  </si>
  <si>
    <t>RELAIS NS1 P 241208</t>
  </si>
  <si>
    <t>C</t>
  </si>
  <si>
    <t>DMT..DMT01PILO.</t>
  </si>
  <si>
    <t>09/12/2008 15:28:05</t>
  </si>
  <si>
    <t>1 337</t>
  </si>
  <si>
    <t>A</t>
  </si>
  <si>
    <t>G100000200</t>
  </si>
  <si>
    <t>RELAIS NS1 P 24404</t>
  </si>
  <si>
    <t>09/12/2008 15:28:16</t>
  </si>
  <si>
    <t>1 338</t>
  </si>
  <si>
    <t>G100000300</t>
  </si>
  <si>
    <t>RELAIS NS1 R 24404</t>
  </si>
  <si>
    <t>09/12/2008 15:28:49</t>
  </si>
  <si>
    <t>1 339</t>
  </si>
  <si>
    <t>Site ART</t>
  </si>
  <si>
    <t>ART</t>
  </si>
  <si>
    <t>Designation ART</t>
  </si>
  <si>
    <t>Classe reappro.</t>
  </si>
  <si>
    <t>Code risque</t>
  </si>
  <si>
    <t>Delai livraison</t>
  </si>
  <si>
    <t>Gestionnaire</t>
  </si>
  <si>
    <t>Mise à jour</t>
  </si>
  <si>
    <t>Notes</t>
  </si>
  <si>
    <t>Prix connu</t>
  </si>
  <si>
    <t>Prix PMP</t>
  </si>
  <si>
    <t xml:space="preserve">  </t>
  </si>
  <si>
    <t xml:space="preserve">   </t>
  </si>
  <si>
    <t>Problème Stock Max</t>
  </si>
  <si>
    <t>O</t>
  </si>
  <si>
    <t>MT</t>
  </si>
  <si>
    <t>MTANBJ</t>
  </si>
  <si>
    <t>01/01/1989</t>
  </si>
  <si>
    <t>PR</t>
  </si>
  <si>
    <t>STOCK</t>
  </si>
  <si>
    <t>Oui</t>
  </si>
  <si>
    <t>Reappro</t>
  </si>
  <si>
    <t>Les Qtés en stocks sont à revoir</t>
  </si>
  <si>
    <t>RE</t>
  </si>
  <si>
    <t>14/09/2004</t>
  </si>
  <si>
    <t>MTANEA</t>
  </si>
  <si>
    <t>11/02/2005</t>
  </si>
  <si>
    <t>DT</t>
  </si>
  <si>
    <t>DTBHBC</t>
  </si>
  <si>
    <t>03/12/2003</t>
  </si>
  <si>
    <t>Critères prix</t>
  </si>
  <si>
    <t>Criticité logistique</t>
  </si>
  <si>
    <t>Critères délais</t>
  </si>
  <si>
    <t>Dernière mise à jour (an)</t>
  </si>
  <si>
    <t>Obsolescence</t>
  </si>
  <si>
    <t>Qtés Max/Min nul</t>
  </si>
  <si>
    <t>âge par rapport à la mise à jour (an)</t>
  </si>
  <si>
    <t>Qté à répprovisionner</t>
  </si>
  <si>
    <t>Artciles à réappro</t>
  </si>
  <si>
    <t>Informations sur le stock max</t>
  </si>
  <si>
    <t>Analyse des Qtés en Stock</t>
  </si>
  <si>
    <t>Designation AFAM</t>
  </si>
  <si>
    <t>Réparable ?</t>
  </si>
  <si>
    <t>Compte Transport ?</t>
  </si>
  <si>
    <t>STO mini</t>
  </si>
  <si>
    <t>STO maxi</t>
  </si>
  <si>
    <t>Qte STO</t>
  </si>
  <si>
    <t>Qte RES REP</t>
  </si>
  <si>
    <t>Qte RES</t>
  </si>
  <si>
    <t>Qte REP</t>
  </si>
  <si>
    <t>Qte CDE</t>
  </si>
  <si>
    <t>Magasin</t>
  </si>
  <si>
    <t>Emplacement magasin</t>
  </si>
  <si>
    <t>Creation</t>
  </si>
  <si>
    <t>Unite STO</t>
  </si>
  <si>
    <t>Type Article</t>
  </si>
  <si>
    <t>Prix vente</t>
  </si>
  <si>
    <t>Prix standard</t>
  </si>
  <si>
    <t>Identifiant</t>
  </si>
  <si>
    <t>Article G100000100 - Magasin 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</si>
</sst>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;[Red]0.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8"/>
      <name val="Tahoma"/>
    </font>
    <font>
      <sz val="10"/>
      <color theme="1"/>
      <name val="Arial"/>
      <family val="2"/>
    </font>
    <font>
      <sz val="8"/>
      <name val="Arial"/>
      <family val="2"/>
    </font>
    <font>
      <sz val="8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61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3" borderId="1" xfId="0" applyNumberFormat="1" applyFont="1" applyFill="1" applyBorder="1" applyAlignment="1" applyProtection="1">
      <alignment horizontal="center" vertical="center" wrapText="1"/>
    </xf>
    <xf numFmtId="165" fontId="2" fillId="3" borderId="1" xfId="0" applyNumberFormat="1" applyFont="1" applyFill="1" applyBorder="1" applyAlignment="1" applyProtection="1">
      <alignment horizontal="center" vertical="center" wrapText="1"/>
    </xf>
    <xf numFmtId="165" fontId="2" fillId="0" borderId="1" xfId="0" applyNumberFormat="1" applyFont="1" applyFill="1" applyBorder="1" applyAlignment="1" applyProtection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2" xfId="0" applyNumberFormat="1" applyBorder="1" applyAlignment="1">
      <alignment horizontal="center"/>
    </xf>
    <xf numFmtId="1" fontId="3" fillId="0" borderId="3" xfId="0" applyNumberFormat="1" applyFont="1" applyFill="1" applyBorder="1" applyAlignment="1" applyProtection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1" fontId="3" fillId="2" borderId="1" xfId="0" applyNumberFormat="1" applyFont="1" applyFill="1" applyBorder="1" applyAlignment="1" applyProtection="1">
      <alignment horizontal="center" vertical="center" wrapText="1"/>
    </xf>
    <xf numFmtId="164" fontId="3" fillId="2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NumberFormat="1" applyFont="1" applyFill="1" applyBorder="1" applyAlignment="1" applyProtection="1">
      <alignment horizontal="center" vertical="center" wrapText="1"/>
    </xf>
    <xf numFmtId="1" fontId="3" fillId="0" borderId="1" xfId="0" applyNumberFormat="1" applyFont="1" applyFill="1" applyBorder="1" applyAlignment="1" applyProtection="1">
      <alignment horizontal="center" vertical="center" wrapText="1"/>
    </xf>
    <xf numFmtId="164" fontId="3" fillId="0" borderId="1" xfId="0" applyNumberFormat="1" applyFont="1" applyFill="1" applyBorder="1" applyAlignment="1" applyProtection="1">
      <alignment horizontal="center" vertical="center" wrapText="1"/>
    </xf>
    <xf numFmtId="1" fontId="3" fillId="0" borderId="4" xfId="0" applyNumberFormat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3" fontId="1" fillId="3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" fontId="5" fillId="3" borderId="2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 wrapText="1"/>
    </xf>
    <xf numFmtId="164" fontId="3" fillId="3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15"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628650</xdr:colOff>
      <xdr:row>11</xdr:row>
      <xdr:rowOff>57150</xdr:rowOff>
    </xdr:from>
    <xdr:ext cx="1301447" cy="264560"/>
    <xdr:sp macro="" textlink="">
      <xdr:nvSpPr>
        <xdr:cNvPr id="2" name="ZoneTexte 1"/>
        <xdr:cNvSpPr txBox="1"/>
      </xdr:nvSpPr>
      <xdr:spPr>
        <a:xfrm>
          <a:off x="3124200" y="3629025"/>
          <a:ext cx="1301447" cy="26456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Utiliser les filtres ici</a:t>
          </a:r>
        </a:p>
      </xdr:txBody>
    </xdr:sp>
    <xdr:clientData/>
  </xdr:oneCellAnchor>
  <xdr:twoCellAnchor>
    <xdr:from>
      <xdr:col>2</xdr:col>
      <xdr:colOff>676275</xdr:colOff>
      <xdr:row>1</xdr:row>
      <xdr:rowOff>19050</xdr:rowOff>
    </xdr:from>
    <xdr:to>
      <xdr:col>3</xdr:col>
      <xdr:colOff>390525</xdr:colOff>
      <xdr:row>11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3171825" y="428625"/>
          <a:ext cx="476250" cy="3209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2686050</xdr:colOff>
      <xdr:row>1</xdr:row>
      <xdr:rowOff>171450</xdr:rowOff>
    </xdr:from>
    <xdr:ext cx="1423980" cy="264560"/>
    <xdr:sp macro="" textlink="">
      <xdr:nvSpPr>
        <xdr:cNvPr id="2" name="ZoneTexte 1"/>
        <xdr:cNvSpPr txBox="1"/>
      </xdr:nvSpPr>
      <xdr:spPr>
        <a:xfrm>
          <a:off x="4229100" y="361950"/>
          <a:ext cx="1423980" cy="264560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Choisir l'identifiant ici</a:t>
          </a:r>
        </a:p>
      </xdr:txBody>
    </xdr:sp>
    <xdr:clientData/>
  </xdr:oneCellAnchor>
  <xdr:twoCellAnchor>
    <xdr:from>
      <xdr:col>1</xdr:col>
      <xdr:colOff>2047875</xdr:colOff>
      <xdr:row>0</xdr:row>
      <xdr:rowOff>152400</xdr:rowOff>
    </xdr:from>
    <xdr:to>
      <xdr:col>1</xdr:col>
      <xdr:colOff>2686050</xdr:colOff>
      <xdr:row>2</xdr:row>
      <xdr:rowOff>113230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 flipV="1">
          <a:off x="3590925" y="152400"/>
          <a:ext cx="638175" cy="34183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0</xdr:colOff>
      <xdr:row>5</xdr:row>
      <xdr:rowOff>0</xdr:rowOff>
    </xdr:from>
    <xdr:ext cx="1561453" cy="264560"/>
    <xdr:sp macro="" textlink="">
      <xdr:nvSpPr>
        <xdr:cNvPr id="7" name="ZoneTexte 6"/>
        <xdr:cNvSpPr txBox="1"/>
      </xdr:nvSpPr>
      <xdr:spPr>
        <a:xfrm>
          <a:off x="4381500" y="952500"/>
          <a:ext cx="1561453" cy="264560"/>
        </a:xfrm>
        <a:prstGeom prst="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Observer les résultats là</a:t>
          </a:r>
        </a:p>
      </xdr:txBody>
    </xdr:sp>
    <xdr:clientData/>
  </xdr:oneCellAnchor>
  <xdr:twoCellAnchor>
    <xdr:from>
      <xdr:col>1</xdr:col>
      <xdr:colOff>1704975</xdr:colOff>
      <xdr:row>5</xdr:row>
      <xdr:rowOff>132280</xdr:rowOff>
    </xdr:from>
    <xdr:to>
      <xdr:col>2</xdr:col>
      <xdr:colOff>0</xdr:colOff>
      <xdr:row>6</xdr:row>
      <xdr:rowOff>114300</xdr:rowOff>
    </xdr:to>
    <xdr:cxnSp macro="">
      <xdr:nvCxnSpPr>
        <xdr:cNvPr id="8" name="Connecteur droit avec flèche 7"/>
        <xdr:cNvCxnSpPr>
          <a:stCxn id="7" idx="1"/>
        </xdr:cNvCxnSpPr>
      </xdr:nvCxnSpPr>
      <xdr:spPr>
        <a:xfrm flipH="1">
          <a:off x="3248025" y="1084780"/>
          <a:ext cx="1133475" cy="1725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"/>
  <sheetViews>
    <sheetView workbookViewId="0">
      <selection activeCell="G11" sqref="G11"/>
    </sheetView>
  </sheetViews>
  <sheetFormatPr baseColWidth="10" defaultRowHeight="15" x14ac:dyDescent="0.25"/>
  <cols>
    <col min="1" max="1" width="26" customWidth="1"/>
  </cols>
  <sheetData>
    <row r="1" spans="1:40" ht="32.25" thickBot="1" x14ac:dyDescent="0.3">
      <c r="A1" s="28" t="s">
        <v>74</v>
      </c>
      <c r="B1" s="28" t="s">
        <v>16</v>
      </c>
      <c r="C1" s="28" t="s">
        <v>17</v>
      </c>
      <c r="D1" s="28" t="s">
        <v>18</v>
      </c>
      <c r="E1" s="28" t="s">
        <v>19</v>
      </c>
      <c r="F1" s="28" t="s">
        <v>20</v>
      </c>
      <c r="G1" s="28" t="s">
        <v>21</v>
      </c>
      <c r="H1" s="28" t="s">
        <v>22</v>
      </c>
      <c r="I1" s="1" t="s">
        <v>23</v>
      </c>
      <c r="J1" s="28" t="s">
        <v>24</v>
      </c>
      <c r="K1" s="30" t="s">
        <v>25</v>
      </c>
      <c r="L1" s="2" t="s">
        <v>26</v>
      </c>
      <c r="M1" s="28" t="s">
        <v>73</v>
      </c>
      <c r="N1" s="28" t="s">
        <v>72</v>
      </c>
      <c r="O1" s="28" t="s">
        <v>71</v>
      </c>
      <c r="P1" s="28" t="s">
        <v>70</v>
      </c>
      <c r="Q1" s="28" t="s">
        <v>69</v>
      </c>
      <c r="R1" s="28" t="s">
        <v>68</v>
      </c>
      <c r="S1" s="28" t="s">
        <v>67</v>
      </c>
      <c r="T1" s="28" t="s">
        <v>66</v>
      </c>
      <c r="U1" s="28" t="s">
        <v>65</v>
      </c>
      <c r="V1" s="28" t="s">
        <v>64</v>
      </c>
      <c r="W1" s="28" t="s">
        <v>63</v>
      </c>
      <c r="X1" s="29" t="s">
        <v>62</v>
      </c>
      <c r="Y1" s="29" t="s">
        <v>61</v>
      </c>
      <c r="Z1" s="29" t="s">
        <v>60</v>
      </c>
      <c r="AA1" s="28" t="s">
        <v>59</v>
      </c>
      <c r="AB1" s="28" t="s">
        <v>58</v>
      </c>
      <c r="AC1" s="28" t="s">
        <v>57</v>
      </c>
      <c r="AD1" s="1" t="s">
        <v>56</v>
      </c>
      <c r="AE1" s="1" t="s">
        <v>55</v>
      </c>
      <c r="AF1" s="27" t="s">
        <v>54</v>
      </c>
      <c r="AG1" s="26" t="s">
        <v>53</v>
      </c>
      <c r="AH1" s="23" t="s">
        <v>52</v>
      </c>
      <c r="AI1" s="25" t="s">
        <v>51</v>
      </c>
      <c r="AJ1" s="24" t="s">
        <v>50</v>
      </c>
      <c r="AK1" s="23" t="s">
        <v>49</v>
      </c>
      <c r="AL1" s="22" t="s">
        <v>48</v>
      </c>
      <c r="AM1" s="21" t="s">
        <v>47</v>
      </c>
      <c r="AN1" s="20" t="s">
        <v>46</v>
      </c>
    </row>
    <row r="2" spans="1:40" ht="31.5" x14ac:dyDescent="0.25">
      <c r="A2" s="15" t="str">
        <f>"Article "&amp;C2&amp;" - Magasin "&amp;S2</f>
        <v>Article G100000100 - Magasin MT</v>
      </c>
      <c r="B2" s="15" t="s">
        <v>0</v>
      </c>
      <c r="C2" s="15" t="s">
        <v>1</v>
      </c>
      <c r="D2" s="15" t="s">
        <v>2</v>
      </c>
      <c r="E2" s="15" t="s">
        <v>3</v>
      </c>
      <c r="F2" s="15"/>
      <c r="G2" s="16">
        <v>30</v>
      </c>
      <c r="H2" s="15" t="s">
        <v>4</v>
      </c>
      <c r="I2" s="15" t="s">
        <v>5</v>
      </c>
      <c r="J2" s="15" t="s">
        <v>6</v>
      </c>
      <c r="K2" s="17">
        <v>0</v>
      </c>
      <c r="L2" s="3">
        <v>292.8</v>
      </c>
      <c r="M2" s="17">
        <v>0</v>
      </c>
      <c r="N2" s="17">
        <v>292.8</v>
      </c>
      <c r="O2" s="15" t="s">
        <v>35</v>
      </c>
      <c r="P2" s="15" t="s">
        <v>34</v>
      </c>
      <c r="Q2" s="15" t="s">
        <v>33</v>
      </c>
      <c r="R2" s="15" t="s">
        <v>41</v>
      </c>
      <c r="S2" s="15" t="s">
        <v>31</v>
      </c>
      <c r="T2" s="15">
        <v>0</v>
      </c>
      <c r="U2" s="15">
        <v>0</v>
      </c>
      <c r="V2" s="15">
        <v>0</v>
      </c>
      <c r="W2" s="15">
        <v>0</v>
      </c>
      <c r="X2" s="15">
        <v>0</v>
      </c>
      <c r="Y2" s="15">
        <v>3</v>
      </c>
      <c r="Z2" s="15">
        <v>3</v>
      </c>
      <c r="AA2" s="15" t="s">
        <v>30</v>
      </c>
      <c r="AB2" s="15" t="s">
        <v>30</v>
      </c>
      <c r="AC2" s="15"/>
      <c r="AD2" s="7" t="s">
        <v>27</v>
      </c>
      <c r="AE2" s="11" t="s">
        <v>27</v>
      </c>
      <c r="AF2" s="11" t="s">
        <v>37</v>
      </c>
      <c r="AG2" s="19">
        <v>3</v>
      </c>
      <c r="AH2" s="8">
        <v>19.952450691273455</v>
      </c>
      <c r="AI2" s="10" t="s">
        <v>27</v>
      </c>
      <c r="AJ2" s="18">
        <v>3</v>
      </c>
      <c r="AK2" s="8">
        <v>7.305083555301886</v>
      </c>
      <c r="AL2" s="7">
        <v>1</v>
      </c>
      <c r="AM2" s="6">
        <v>3</v>
      </c>
      <c r="AN2" s="5">
        <v>1</v>
      </c>
    </row>
    <row r="3" spans="1:40" ht="31.5" x14ac:dyDescent="0.25">
      <c r="A3" s="12" t="str">
        <f t="shared" ref="A3:A7" si="0">"Article "&amp;C3&amp;" - Magasin "&amp;S3</f>
        <v>Article G100000100 - Magasin DT</v>
      </c>
      <c r="B3" s="12" t="s">
        <v>7</v>
      </c>
      <c r="C3" s="12" t="s">
        <v>1</v>
      </c>
      <c r="D3" s="12" t="s">
        <v>2</v>
      </c>
      <c r="E3" s="12" t="s">
        <v>3</v>
      </c>
      <c r="F3" s="12"/>
      <c r="G3" s="13">
        <v>30</v>
      </c>
      <c r="H3" s="12" t="s">
        <v>4</v>
      </c>
      <c r="I3" s="12" t="s">
        <v>5</v>
      </c>
      <c r="J3" s="12" t="s">
        <v>6</v>
      </c>
      <c r="K3" s="14">
        <v>0</v>
      </c>
      <c r="L3" s="4">
        <v>292.8</v>
      </c>
      <c r="M3" s="14">
        <v>0</v>
      </c>
      <c r="N3" s="14">
        <v>292.8</v>
      </c>
      <c r="O3" s="12" t="s">
        <v>35</v>
      </c>
      <c r="P3" s="12" t="s">
        <v>34</v>
      </c>
      <c r="Q3" s="12" t="s">
        <v>45</v>
      </c>
      <c r="R3" s="12" t="s">
        <v>44</v>
      </c>
      <c r="S3" s="12" t="s">
        <v>43</v>
      </c>
      <c r="T3" s="13">
        <v>0</v>
      </c>
      <c r="U3" s="13">
        <v>0</v>
      </c>
      <c r="V3" s="13">
        <v>0</v>
      </c>
      <c r="W3" s="13">
        <v>0</v>
      </c>
      <c r="X3" s="13">
        <v>1</v>
      </c>
      <c r="Y3" s="13">
        <v>0</v>
      </c>
      <c r="Z3" s="13">
        <v>0</v>
      </c>
      <c r="AA3" s="12" t="s">
        <v>30</v>
      </c>
      <c r="AB3" s="12" t="s">
        <v>30</v>
      </c>
      <c r="AC3" s="12"/>
      <c r="AD3" s="7" t="s">
        <v>27</v>
      </c>
      <c r="AE3" s="11" t="s">
        <v>29</v>
      </c>
      <c r="AF3" s="11" t="s">
        <v>28</v>
      </c>
      <c r="AG3" s="7" t="s">
        <v>27</v>
      </c>
      <c r="AH3" s="8">
        <v>5.0236835679857856</v>
      </c>
      <c r="AI3" s="10" t="s">
        <v>36</v>
      </c>
      <c r="AJ3" s="9">
        <v>1</v>
      </c>
      <c r="AK3" s="8">
        <v>7.305083555301886</v>
      </c>
      <c r="AL3" s="7">
        <v>1</v>
      </c>
      <c r="AM3" s="6">
        <v>1</v>
      </c>
      <c r="AN3" s="5">
        <v>1</v>
      </c>
    </row>
    <row r="4" spans="1:40" ht="31.5" x14ac:dyDescent="0.25">
      <c r="A4" s="15" t="str">
        <f t="shared" si="0"/>
        <v>Article G100000100 - Magasin RE</v>
      </c>
      <c r="B4" s="15" t="s">
        <v>7</v>
      </c>
      <c r="C4" s="15" t="s">
        <v>1</v>
      </c>
      <c r="D4" s="15" t="s">
        <v>2</v>
      </c>
      <c r="E4" s="15" t="s">
        <v>3</v>
      </c>
      <c r="F4" s="15"/>
      <c r="G4" s="16">
        <v>30</v>
      </c>
      <c r="H4" s="15" t="s">
        <v>4</v>
      </c>
      <c r="I4" s="15" t="s">
        <v>5</v>
      </c>
      <c r="J4" s="15" t="s">
        <v>6</v>
      </c>
      <c r="K4" s="17">
        <v>0</v>
      </c>
      <c r="L4" s="3">
        <v>292.8</v>
      </c>
      <c r="M4" s="17">
        <v>0</v>
      </c>
      <c r="N4" s="17">
        <v>292.8</v>
      </c>
      <c r="O4" s="15" t="s">
        <v>35</v>
      </c>
      <c r="P4" s="15" t="s">
        <v>34</v>
      </c>
      <c r="Q4" s="15" t="s">
        <v>42</v>
      </c>
      <c r="R4" s="15" t="s">
        <v>39</v>
      </c>
      <c r="S4" s="15" t="s">
        <v>39</v>
      </c>
      <c r="T4" s="16">
        <v>0</v>
      </c>
      <c r="U4" s="16">
        <v>0</v>
      </c>
      <c r="V4" s="16">
        <v>0</v>
      </c>
      <c r="W4" s="16">
        <v>0</v>
      </c>
      <c r="X4" s="16">
        <v>1</v>
      </c>
      <c r="Y4" s="16">
        <v>0</v>
      </c>
      <c r="Z4" s="16">
        <v>0</v>
      </c>
      <c r="AA4" s="15" t="s">
        <v>30</v>
      </c>
      <c r="AB4" s="15" t="s">
        <v>30</v>
      </c>
      <c r="AC4" s="15"/>
      <c r="AD4" s="7" t="s">
        <v>27</v>
      </c>
      <c r="AE4" s="11" t="s">
        <v>29</v>
      </c>
      <c r="AF4" s="11" t="s">
        <v>28</v>
      </c>
      <c r="AG4" s="7" t="s">
        <v>27</v>
      </c>
      <c r="AH4" s="8">
        <v>3.8291630200405802</v>
      </c>
      <c r="AI4" s="10" t="s">
        <v>36</v>
      </c>
      <c r="AJ4" s="9">
        <v>1</v>
      </c>
      <c r="AK4" s="8">
        <v>7.305083555301886</v>
      </c>
      <c r="AL4" s="7">
        <v>1</v>
      </c>
      <c r="AM4" s="6">
        <v>1</v>
      </c>
      <c r="AN4" s="5">
        <v>1</v>
      </c>
    </row>
    <row r="5" spans="1:40" ht="31.5" x14ac:dyDescent="0.25">
      <c r="A5" s="12" t="str">
        <f t="shared" si="0"/>
        <v>Article G100000200 - Magasin MT</v>
      </c>
      <c r="B5" s="12" t="s">
        <v>7</v>
      </c>
      <c r="C5" s="12" t="s">
        <v>8</v>
      </c>
      <c r="D5" s="12" t="s">
        <v>9</v>
      </c>
      <c r="E5" s="12" t="s">
        <v>3</v>
      </c>
      <c r="F5" s="12"/>
      <c r="G5" s="13">
        <v>30</v>
      </c>
      <c r="H5" s="12" t="s">
        <v>4</v>
      </c>
      <c r="I5" s="12" t="s">
        <v>10</v>
      </c>
      <c r="J5" s="12" t="s">
        <v>11</v>
      </c>
      <c r="K5" s="14">
        <v>0</v>
      </c>
      <c r="L5" s="4">
        <v>185.84</v>
      </c>
      <c r="M5" s="14">
        <v>0</v>
      </c>
      <c r="N5" s="14">
        <v>185.84</v>
      </c>
      <c r="O5" s="12" t="s">
        <v>35</v>
      </c>
      <c r="P5" s="12" t="s">
        <v>34</v>
      </c>
      <c r="Q5" s="12" t="s">
        <v>33</v>
      </c>
      <c r="R5" s="12" t="s">
        <v>41</v>
      </c>
      <c r="S5" s="12" t="s">
        <v>31</v>
      </c>
      <c r="T5" s="13">
        <v>0</v>
      </c>
      <c r="U5" s="13">
        <v>0</v>
      </c>
      <c r="V5" s="13">
        <v>0</v>
      </c>
      <c r="W5" s="13">
        <v>0</v>
      </c>
      <c r="X5" s="13">
        <v>3</v>
      </c>
      <c r="Y5" s="13">
        <v>3</v>
      </c>
      <c r="Z5" s="13">
        <v>3</v>
      </c>
      <c r="AA5" s="12" t="s">
        <v>30</v>
      </c>
      <c r="AB5" s="12" t="s">
        <v>30</v>
      </c>
      <c r="AC5" s="12"/>
      <c r="AD5" s="7" t="s">
        <v>27</v>
      </c>
      <c r="AE5" s="7"/>
      <c r="AF5" s="11" t="s">
        <v>28</v>
      </c>
      <c r="AG5" s="7" t="s">
        <v>27</v>
      </c>
      <c r="AH5" s="8">
        <v>19.952451040081169</v>
      </c>
      <c r="AI5" s="10" t="s">
        <v>27</v>
      </c>
      <c r="AJ5" s="9">
        <v>3</v>
      </c>
      <c r="AK5" s="8">
        <v>7.3050832064941718</v>
      </c>
      <c r="AL5" s="7">
        <v>1</v>
      </c>
      <c r="AM5" s="6">
        <v>3</v>
      </c>
      <c r="AN5" s="5">
        <v>1</v>
      </c>
    </row>
    <row r="6" spans="1:40" ht="31.5" x14ac:dyDescent="0.25">
      <c r="A6" s="15" t="str">
        <f t="shared" si="0"/>
        <v>Article G100000200 - Magasin RE</v>
      </c>
      <c r="B6" s="15" t="s">
        <v>7</v>
      </c>
      <c r="C6" s="15" t="s">
        <v>8</v>
      </c>
      <c r="D6" s="15" t="s">
        <v>9</v>
      </c>
      <c r="E6" s="15" t="s">
        <v>3</v>
      </c>
      <c r="F6" s="15"/>
      <c r="G6" s="16">
        <v>30</v>
      </c>
      <c r="H6" s="15" t="s">
        <v>4</v>
      </c>
      <c r="I6" s="15" t="s">
        <v>10</v>
      </c>
      <c r="J6" s="15" t="s">
        <v>11</v>
      </c>
      <c r="K6" s="17">
        <v>0</v>
      </c>
      <c r="L6" s="3">
        <v>185.84</v>
      </c>
      <c r="M6" s="17">
        <v>0</v>
      </c>
      <c r="N6" s="17">
        <v>185.84</v>
      </c>
      <c r="O6" s="15" t="s">
        <v>35</v>
      </c>
      <c r="P6" s="15" t="s">
        <v>34</v>
      </c>
      <c r="Q6" s="15" t="s">
        <v>40</v>
      </c>
      <c r="R6" s="15" t="s">
        <v>39</v>
      </c>
      <c r="S6" s="15" t="s">
        <v>39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0</v>
      </c>
      <c r="AA6" s="15" t="s">
        <v>30</v>
      </c>
      <c r="AB6" s="15" t="s">
        <v>30</v>
      </c>
      <c r="AC6" s="15"/>
      <c r="AD6" s="7" t="s">
        <v>38</v>
      </c>
      <c r="AE6" s="11" t="s">
        <v>27</v>
      </c>
      <c r="AF6" s="11" t="s">
        <v>37</v>
      </c>
      <c r="AG6" s="7">
        <v>0</v>
      </c>
      <c r="AH6" s="8">
        <v>4.2401222729578825</v>
      </c>
      <c r="AI6" s="10" t="s">
        <v>36</v>
      </c>
      <c r="AJ6" s="9">
        <v>1</v>
      </c>
      <c r="AK6" s="8">
        <v>7.3050832064941718</v>
      </c>
      <c r="AL6" s="7">
        <v>1</v>
      </c>
      <c r="AM6" s="6">
        <v>1</v>
      </c>
      <c r="AN6" s="5">
        <v>1</v>
      </c>
    </row>
    <row r="7" spans="1:40" ht="31.5" x14ac:dyDescent="0.25">
      <c r="A7" s="12" t="str">
        <f t="shared" si="0"/>
        <v>Article G100000300 - Magasin MT</v>
      </c>
      <c r="B7" s="12" t="s">
        <v>7</v>
      </c>
      <c r="C7" s="12" t="s">
        <v>12</v>
      </c>
      <c r="D7" s="12" t="s">
        <v>13</v>
      </c>
      <c r="E7" s="12" t="s">
        <v>3</v>
      </c>
      <c r="F7" s="12"/>
      <c r="G7" s="13">
        <v>30</v>
      </c>
      <c r="H7" s="12" t="s">
        <v>4</v>
      </c>
      <c r="I7" s="12" t="s">
        <v>14</v>
      </c>
      <c r="J7" s="12" t="s">
        <v>15</v>
      </c>
      <c r="K7" s="14">
        <v>0</v>
      </c>
      <c r="L7" s="4">
        <v>314.35000000000002</v>
      </c>
      <c r="M7" s="14">
        <v>0</v>
      </c>
      <c r="N7" s="14">
        <v>314.35000000000002</v>
      </c>
      <c r="O7" s="12" t="s">
        <v>35</v>
      </c>
      <c r="P7" s="12" t="s">
        <v>34</v>
      </c>
      <c r="Q7" s="12" t="s">
        <v>33</v>
      </c>
      <c r="R7" s="12" t="s">
        <v>32</v>
      </c>
      <c r="S7" s="12" t="s">
        <v>31</v>
      </c>
      <c r="T7" s="13">
        <v>0</v>
      </c>
      <c r="U7" s="13">
        <v>0</v>
      </c>
      <c r="V7" s="13">
        <v>0</v>
      </c>
      <c r="W7" s="13">
        <v>0</v>
      </c>
      <c r="X7" s="13">
        <v>2</v>
      </c>
      <c r="Y7" s="13">
        <v>1</v>
      </c>
      <c r="Z7" s="13">
        <v>1</v>
      </c>
      <c r="AA7" s="12" t="s">
        <v>30</v>
      </c>
      <c r="AB7" s="12" t="s">
        <v>30</v>
      </c>
      <c r="AC7" s="12"/>
      <c r="AD7" s="7" t="s">
        <v>27</v>
      </c>
      <c r="AE7" s="11" t="s">
        <v>29</v>
      </c>
      <c r="AF7" s="11" t="s">
        <v>28</v>
      </c>
      <c r="AG7" s="7" t="s">
        <v>27</v>
      </c>
      <c r="AH7" s="8">
        <v>19.952452086504312</v>
      </c>
      <c r="AI7" s="10" t="s">
        <v>27</v>
      </c>
      <c r="AJ7" s="9">
        <v>3</v>
      </c>
      <c r="AK7" s="8">
        <v>7.3050821600710316</v>
      </c>
      <c r="AL7" s="7">
        <v>1</v>
      </c>
      <c r="AM7" s="6">
        <v>3</v>
      </c>
      <c r="AN7" s="5">
        <v>1</v>
      </c>
    </row>
  </sheetData>
  <autoFilter ref="A1:AN7"/>
  <conditionalFormatting sqref="B2:AN7">
    <cfRule type="expression" dxfId="13" priority="14">
      <formula>MOD(ROW(),2)</formula>
    </cfRule>
  </conditionalFormatting>
  <conditionalFormatting sqref="AI2:AJ7 AM2:AM7">
    <cfRule type="expression" dxfId="12" priority="13">
      <formula>MOD(ROW(),)</formula>
    </cfRule>
  </conditionalFormatting>
  <conditionalFormatting sqref="AM2:AM7">
    <cfRule type="cellIs" dxfId="11" priority="5" operator="lessThan">
      <formula>4</formula>
    </cfRule>
    <cfRule type="cellIs" dxfId="10" priority="6" operator="lessThan">
      <formula>7</formula>
    </cfRule>
    <cfRule type="cellIs" dxfId="9" priority="7" operator="between">
      <formula>4</formula>
      <formula>6</formula>
    </cfRule>
    <cfRule type="cellIs" dxfId="8" priority="8" operator="lessThan">
      <formula>4</formula>
    </cfRule>
    <cfRule type="cellIs" dxfId="7" priority="9" operator="lessThan">
      <formula>7</formula>
    </cfRule>
    <cfRule type="cellIs" dxfId="6" priority="10" operator="greaterThan">
      <formula>6</formula>
    </cfRule>
    <cfRule type="cellIs" dxfId="5" priority="11" operator="greaterThan">
      <formula>"6.5"</formula>
    </cfRule>
    <cfRule type="cellIs" dxfId="4" priority="12" operator="lessThan">
      <formula>3</formula>
    </cfRule>
  </conditionalFormatting>
  <conditionalFormatting sqref="AM2:AM7">
    <cfRule type="cellIs" dxfId="3" priority="4" operator="lessThan">
      <formula>4</formula>
    </cfRule>
  </conditionalFormatting>
  <conditionalFormatting sqref="AM2:AM7">
    <cfRule type="cellIs" dxfId="2" priority="3" operator="greaterThan">
      <formula>15</formula>
    </cfRule>
  </conditionalFormatting>
  <conditionalFormatting sqref="AM2:AM7">
    <cfRule type="cellIs" dxfId="1" priority="2" operator="between">
      <formula>9</formula>
      <formula>15</formula>
    </cfRule>
  </conditionalFormatting>
  <conditionalFormatting sqref="A2:A7">
    <cfRule type="expression" dxfId="0" priority="1">
      <formula>MOD(ROW(),2)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C11" sqref="C11"/>
    </sheetView>
  </sheetViews>
  <sheetFormatPr baseColWidth="10" defaultRowHeight="15" x14ac:dyDescent="0.25"/>
  <cols>
    <col min="1" max="1" width="23.140625" customWidth="1"/>
    <col min="2" max="2" width="42.5703125" customWidth="1"/>
  </cols>
  <sheetData>
    <row r="1" spans="1:2" x14ac:dyDescent="0.25">
      <c r="A1" t="s">
        <v>74</v>
      </c>
      <c r="B1" t="s">
        <v>75</v>
      </c>
    </row>
    <row r="5" spans="1:2" x14ac:dyDescent="0.25">
      <c r="A5" t="s">
        <v>16</v>
      </c>
      <c r="B5" t="str">
        <f>IFERROR(VLOOKUP($B$1,Articles!A:AN,2,FALSE),"")</f>
        <v>A</v>
      </c>
    </row>
    <row r="6" spans="1:2" x14ac:dyDescent="0.25">
      <c r="A6" t="s">
        <v>17</v>
      </c>
      <c r="B6" t="str">
        <f>IFERROR(VLOOKUP($B$1,Articles!A:AN,3,FALSE),"")</f>
        <v>G100000100</v>
      </c>
    </row>
    <row r="7" spans="1:2" x14ac:dyDescent="0.25">
      <c r="A7" t="s">
        <v>18</v>
      </c>
      <c r="B7" t="str">
        <f>IFERROR(VLOOKUP($B$1,Articles!A:AN,4,FALSE),"")</f>
        <v>RELAIS NS1 P 241208</v>
      </c>
    </row>
    <row r="8" spans="1:2" x14ac:dyDescent="0.25">
      <c r="A8" t="s">
        <v>19</v>
      </c>
      <c r="B8" t="str">
        <f>IFERROR(VLOOKUP($B$1,Articles!A:AN,5,FALSE),"")</f>
        <v>C</v>
      </c>
    </row>
    <row r="9" spans="1:2" x14ac:dyDescent="0.25">
      <c r="A9" t="s">
        <v>20</v>
      </c>
      <c r="B9" s="31">
        <f>IFERROR(VLOOKUP($B$1,Articles!A:AN,6,FALSE),"")</f>
        <v>0</v>
      </c>
    </row>
    <row r="10" spans="1:2" x14ac:dyDescent="0.25">
      <c r="A10" t="s">
        <v>21</v>
      </c>
      <c r="B10" s="31">
        <f>IFERROR(VLOOKUP($B$1,Articles!A:AN,7,FALSE),"")</f>
        <v>30</v>
      </c>
    </row>
    <row r="11" spans="1:2" x14ac:dyDescent="0.25">
      <c r="A11" t="s">
        <v>22</v>
      </c>
      <c r="B11" t="str">
        <f>IFERROR(VLOOKUP($B$1,Articles!A:AN,8,FALSE),"")</f>
        <v>DMT..DMT01PILO.</v>
      </c>
    </row>
    <row r="12" spans="1:2" x14ac:dyDescent="0.25">
      <c r="A12" t="s">
        <v>23</v>
      </c>
      <c r="B12" t="str">
        <f>IFERROR(VLOOKUP($B$1,Articles!A:AN,9,FALSE),"")</f>
        <v>09/12/2008 15:28:05</v>
      </c>
    </row>
  </sheetData>
  <dataValidations count="1">
    <dataValidation type="list" allowBlank="1" showInputMessage="1" showErrorMessage="1" errorTitle="Choisir dans la liste" error="Choisir dans la liste !" sqref="B1">
      <formula1>Identifiants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Articles</vt:lpstr>
      <vt:lpstr>Fiche</vt:lpstr>
      <vt:lpstr>Feuil3</vt:lpstr>
      <vt:lpstr>Identifiants</vt:lpstr>
    </vt:vector>
  </TitlesOfParts>
  <Company>-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amohamedtaaher</dc:creator>
  <cp:lastModifiedBy>dd</cp:lastModifiedBy>
  <dcterms:created xsi:type="dcterms:W3CDTF">2016-03-29T07:57:05Z</dcterms:created>
  <dcterms:modified xsi:type="dcterms:W3CDTF">2016-03-30T17:23:12Z</dcterms:modified>
</cp:coreProperties>
</file>