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pivotTables/pivotTable3.xml" ContentType="application/vnd.openxmlformats-officedocument.spreadsheetml.pivotTable+xml"/>
  <Override PartName="/xl/pivotTables/pivotTable4.xml" ContentType="application/vnd.openxmlformats-officedocument.spreadsheetml.pivotTable+xml"/>
  <Override PartName="/xl/worksheets/sheet6.xml" ContentType="application/vnd.openxmlformats-officedocument.spreadsheetml.worksheet+xml"/>
  <Override PartName="/xl/worksheets/sheet7.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Default Extension="jpeg" ContentType="image/jpeg"/>
  <Override PartName="/xl/pivotTables/pivotTable1.xml" ContentType="application/vnd.openxmlformats-officedocument.spreadsheetml.pivotTable+xml"/>
  <Override PartName="/xl/pivotTables/pivotTable2.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4.xml" ContentType="application/vnd.openxmlformats-officedocument.spreadsheetml.pivotCacheDefinition+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2.xml" ContentType="application/vnd.openxmlformats-officedocument.spreadsheetml.pivotCacheDefinition+xml"/>
  <Override PartName="/xl/pivotCache/pivotCacheDefinition3.xml" ContentType="application/vnd.openxmlformats-officedocument.spreadsheetml.pivotCacheDefinition+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calcChain.xml" ContentType="application/vnd.openxmlformats-officedocument.spreadsheetml.calcChain+xml"/>
  <Override PartName="/xl/pivotCache/pivotCacheRecords3.xml" ContentType="application/vnd.openxmlformats-officedocument.spreadsheetml.pivotCacheRecords+xml"/>
  <Override PartName="/xl/pivotCache/pivotCacheRecords4.xml" ContentType="application/vnd.openxmlformats-officedocument.spreadsheetml.pivotCacheRecords+xml"/>
  <Override PartName="/xl/sharedStrings.xml" ContentType="application/vnd.openxmlformats-officedocument.spreadsheetml.sharedStrings+xml"/>
  <Override PartName="/xl/pivotCache/pivotCacheRecords1.xml" ContentType="application/vnd.openxmlformats-officedocument.spreadsheetml.pivotCacheRecords+xml"/>
  <Override PartName="/xl/pivotCache/pivotCacheRecords2.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240" yWindow="-75" windowWidth="12120" windowHeight="7605" tabRatio="585" activeTab="1"/>
  </bookViews>
  <sheets>
    <sheet name="Arrivée" sheetId="10" r:id="rId1"/>
    <sheet name="Départ" sheetId="1" r:id="rId2"/>
    <sheet name="Supports" sheetId="3" r:id="rId3"/>
    <sheet name="Services" sheetId="8" r:id="rId4"/>
    <sheet name="Rédacteurs" sheetId="9" r:id="rId5"/>
    <sheet name="Paramètres" sheetId="4" r:id="rId6"/>
    <sheet name="Listes Saisie Auto" sheetId="12" state="hidden" r:id="rId7"/>
  </sheets>
  <functionGroups/>
  <definedNames>
    <definedName name="_xlnm._FilterDatabase" localSheetId="0" hidden="1">Arrivée!$A$4:$N$11</definedName>
    <definedName name="_xlnm._FilterDatabase" localSheetId="1" hidden="1">Départ!$A$4:$I$10</definedName>
    <definedName name="_xlnm._FilterDatabase" localSheetId="4" hidden="1">Rédacteurs!$A$4:$C$15</definedName>
    <definedName name="_xlnm._FilterDatabase" localSheetId="3" hidden="1">Services!$A$4:$E$10</definedName>
    <definedName name="_xlnm._FilterDatabase" localSheetId="2" hidden="1">Supports!$A$1:$E$9</definedName>
    <definedName name="Afficher_entêtes">Paramètres!$B$19</definedName>
    <definedName name="Afficher_feuilles">Paramètres!$B$18</definedName>
    <definedName name="Afficher_formules">Paramètres!$B$17</definedName>
    <definedName name="Année">Paramètres!$B$4</definedName>
    <definedName name="Appliquer_plein_écran">Paramètres!$B$16</definedName>
    <definedName name="Arrivées">Arrivée!$A$4:$N$11</definedName>
    <definedName name="Cellule_de_travail">Paramètres!#REF!</definedName>
    <definedName name="Collectivité">Paramètres!$B$2</definedName>
    <definedName name="Coordonnées_Arrivées">Arrivée!$J$4:$K$11</definedName>
    <definedName name="Coordonnées_Départs">Départ!$E$4:$F$11</definedName>
    <definedName name="Correspondants_Départ">Départ!$E$4:$E$11</definedName>
    <definedName name="_xlnm.Criteria" localSheetId="0">Arrivée!$I$10002:$I$10003</definedName>
    <definedName name="Critères">Arrivée!$I$10002:$I$10003</definedName>
    <definedName name="Criticité">Arrivée!$I$4:$I$11</definedName>
    <definedName name="CT">Paramètres!$B$14</definedName>
    <definedName name="Délai">Paramètres!$B$5</definedName>
    <definedName name="Délais">#REF!</definedName>
    <definedName name="Départs">Départ!$A$4:$H$11</definedName>
    <definedName name="Extraction">Arrivée!$A$10004:$M$10004</definedName>
    <definedName name="_xlnm.Extract" localSheetId="0">Arrivée!$A$10004:$M$10004</definedName>
    <definedName name="Liste_Délais">#REF!</definedName>
    <definedName name="Liste_Rédacteurs">Rédacteurs!$A$4:$A$16</definedName>
    <definedName name="Liste_Services">Services!$A$4:$A$11</definedName>
    <definedName name="Liste_Supports">Supports!$A$4:$A$10</definedName>
    <definedName name="Objets_Départs">Départ!$D$4:$D$11</definedName>
    <definedName name="Rédacteurs">Rédacteurs!$A$4:$C$16</definedName>
    <definedName name="Service">Paramètres!$B$3</definedName>
    <definedName name="Services">Services!$A$4:$E$11</definedName>
    <definedName name="Supports">Supports!$A$4:$E$10</definedName>
    <definedName name="Types_courriers">Supports!$A$4:$A$9</definedName>
    <definedName name="VD_Délai">Paramètres!$B$9</definedName>
    <definedName name="VD_Délai_Index">Paramètres!$C$9</definedName>
    <definedName name="VD_Rédacteur">Paramètres!$B$12</definedName>
    <definedName name="VD_Rédacteur_Index">Paramètres!$C$12</definedName>
    <definedName name="VD_Service">Paramètres!$B$11</definedName>
    <definedName name="VD_Service_Index">Paramètres!$C$11</definedName>
    <definedName name="VD_Support">Paramètres!$B$10</definedName>
    <definedName name="VD_Support_Index">Paramètres!$C$10</definedName>
  </definedNames>
  <calcPr calcId="125725"/>
  <pivotCaches>
    <pivotCache cacheId="6" r:id="rId8"/>
    <pivotCache cacheId="7" r:id="rId9"/>
    <pivotCache cacheId="8" r:id="rId10"/>
    <pivotCache cacheId="9" r:id="rId11"/>
  </pivotCaches>
</workbook>
</file>

<file path=xl/calcChain.xml><?xml version="1.0" encoding="utf-8"?>
<calcChain xmlns="http://schemas.openxmlformats.org/spreadsheetml/2006/main">
  <c r="B14" i="4"/>
  <c r="N5" i="10"/>
  <c r="I5"/>
  <c r="F5"/>
  <c r="G5" s="1"/>
  <c r="N10"/>
  <c r="F10"/>
  <c r="G10" s="1"/>
  <c r="I10" s="1"/>
  <c r="B5" i="9"/>
  <c r="D5" i="8"/>
  <c r="C5"/>
  <c r="B5"/>
  <c r="D5" i="3"/>
  <c r="C5"/>
  <c r="B5"/>
  <c r="C12" i="4"/>
  <c r="C11"/>
  <c r="C9"/>
  <c r="C10"/>
  <c r="N6" i="10" l="1"/>
  <c r="F6"/>
  <c r="G6" s="1"/>
  <c r="I6" s="1"/>
  <c r="N9" l="1"/>
  <c r="F9"/>
  <c r="G9" s="1"/>
  <c r="I9" s="1"/>
  <c r="N7" l="1"/>
  <c r="F7"/>
  <c r="G7" s="1"/>
  <c r="I7" s="1"/>
  <c r="N8"/>
  <c r="F8"/>
  <c r="G8" s="1"/>
  <c r="I8" s="1"/>
  <c r="B7" i="9" l="1"/>
  <c r="B6"/>
  <c r="B10"/>
  <c r="B9"/>
  <c r="B8"/>
  <c r="B11"/>
  <c r="B12"/>
  <c r="B13"/>
  <c r="B14"/>
  <c r="C6" i="8"/>
  <c r="C7"/>
  <c r="C8"/>
  <c r="C9"/>
  <c r="C10"/>
  <c r="B6"/>
  <c r="B7"/>
  <c r="B8"/>
  <c r="B9"/>
  <c r="B10"/>
  <c r="D9"/>
  <c r="D6"/>
  <c r="B15" i="9"/>
  <c r="D6" i="3"/>
  <c r="C6"/>
  <c r="B6"/>
  <c r="C7"/>
  <c r="B7"/>
  <c r="C8"/>
  <c r="B8"/>
  <c r="C9"/>
  <c r="B9"/>
  <c r="D8" i="8"/>
  <c r="D9" i="3" l="1"/>
  <c r="D7"/>
  <c r="D10" i="8"/>
  <c r="D7"/>
  <c r="D8" i="3"/>
  <c r="B2" i="9"/>
  <c r="C2" i="8"/>
  <c r="B2" l="1"/>
  <c r="C2" i="3"/>
  <c r="B2"/>
  <c r="D2" i="1" l="1"/>
  <c r="A1"/>
  <c r="A1" i="10"/>
  <c r="D2"/>
  <c r="A1" i="9"/>
  <c r="A1" i="8"/>
  <c r="A1" i="3" l="1"/>
</calcChain>
</file>

<file path=xl/sharedStrings.xml><?xml version="1.0" encoding="utf-8"?>
<sst xmlns="http://schemas.openxmlformats.org/spreadsheetml/2006/main" count="222" uniqueCount="88">
  <si>
    <t>SDIS Roanne</t>
  </si>
  <si>
    <t>Commissariat Central</t>
  </si>
  <si>
    <t>Libellé</t>
  </si>
  <si>
    <t>Objet</t>
  </si>
  <si>
    <t>Délai</t>
  </si>
  <si>
    <t>Service :</t>
  </si>
  <si>
    <t>Correspondant</t>
  </si>
  <si>
    <t>Date</t>
  </si>
  <si>
    <t>Collectivité :</t>
  </si>
  <si>
    <t>Ville de Riorges</t>
  </si>
  <si>
    <t>Année :</t>
  </si>
  <si>
    <t>Télécopie</t>
  </si>
  <si>
    <t>Arrivées</t>
  </si>
  <si>
    <t>Départs</t>
  </si>
  <si>
    <t>Observations</t>
  </si>
  <si>
    <t>Recommandé AR</t>
  </si>
  <si>
    <t xml:space="preserve">
</t>
  </si>
  <si>
    <t>Demande de permission de voirie</t>
  </si>
  <si>
    <t>Autorisation d'occupation du domaine public</t>
  </si>
  <si>
    <t>Autorisation d'occupation du domaine public routier</t>
  </si>
  <si>
    <t>Direction Cadre de Vie</t>
  </si>
  <si>
    <t>Chrono</t>
  </si>
  <si>
    <t>Support</t>
  </si>
  <si>
    <t>Adresse</t>
  </si>
  <si>
    <t>Service</t>
  </si>
  <si>
    <t>Rédacteur</t>
  </si>
  <si>
    <t>Type délai</t>
  </si>
  <si>
    <t>Date de réponse</t>
  </si>
  <si>
    <t>Grand Roanne Agglomération</t>
  </si>
  <si>
    <t>Outiror Trading SAS</t>
  </si>
  <si>
    <t>ZA Equatop - Bd Alfred Nobel - 37540 Saint Cyr sur Loire</t>
  </si>
  <si>
    <t>Parcs et Paysages Durables</t>
  </si>
  <si>
    <t>Espace Public et Mobilité</t>
  </si>
  <si>
    <t>Patrimoine et Energies</t>
  </si>
  <si>
    <t>Aménagement et Qualité Urbaine</t>
  </si>
  <si>
    <t>Economie</t>
  </si>
  <si>
    <t>Elda Cornacchia</t>
  </si>
  <si>
    <t>Isabelle Petit</t>
  </si>
  <si>
    <t>Frédéric Fournier</t>
  </si>
  <si>
    <t>Alban Carmichaël</t>
  </si>
  <si>
    <t>Jean-Philippe Cotte</t>
  </si>
  <si>
    <t>Marie Berland</t>
  </si>
  <si>
    <t>Brigitte Thoral</t>
  </si>
  <si>
    <t>Philippe Masseron</t>
  </si>
  <si>
    <t>Dominique Bianchini</t>
  </si>
  <si>
    <t>Maryse Liotard</t>
  </si>
  <si>
    <t>Courrier électronique</t>
  </si>
  <si>
    <t>Courrier postal</t>
  </si>
  <si>
    <t>Valeurs par défaut</t>
  </si>
  <si>
    <t>(vide)</t>
  </si>
  <si>
    <t>Date limite de réponse</t>
  </si>
  <si>
    <t>Criticité</t>
  </si>
  <si>
    <t>Délai d'observation :</t>
  </si>
  <si>
    <t>&lt;=0</t>
  </si>
  <si>
    <t>Délai de réponse</t>
  </si>
  <si>
    <t>Délai de réponse moyen</t>
  </si>
  <si>
    <t>Étiquettes de lignes</t>
  </si>
  <si>
    <t>Acceptation demande de voirie</t>
  </si>
  <si>
    <t>Acceptation demande débit de boisson</t>
  </si>
  <si>
    <t>Acceptation demande de stagiaire</t>
  </si>
  <si>
    <t xml:space="preserve">Acceptation demande de remise de facturation </t>
  </si>
  <si>
    <t>Acceptation demande de goudronnage de trottoir</t>
  </si>
  <si>
    <t>63 rue Jean Jaurès - 42300 Roanne</t>
  </si>
  <si>
    <t>qsdqsd</t>
  </si>
  <si>
    <t>Demande de pose d'échafaudage</t>
  </si>
  <si>
    <t>DEVERCHERE Daniel</t>
  </si>
  <si>
    <t>920 rue Saint Alban - 42153 Riorges</t>
  </si>
  <si>
    <t>Demande agrandissement de la terrasse du café pour la fête de la musique</t>
  </si>
  <si>
    <t xml:space="preserve">Bar les Poupées </t>
  </si>
  <si>
    <t>52 rue de Saint Romain - 42153 Riorges</t>
  </si>
  <si>
    <t>Demande neutralisation voies pour course cycliste</t>
  </si>
  <si>
    <t>CR4C - Jean-Louis Anglade</t>
  </si>
  <si>
    <t>452 rue Galliéni - 42153 Riorges</t>
  </si>
  <si>
    <t>Demande de travaux empiétant sur la rue</t>
  </si>
  <si>
    <t>Goutaudier Paul</t>
  </si>
  <si>
    <t>Allée de la Libération</t>
  </si>
  <si>
    <t>Demande occupation domaine public</t>
  </si>
  <si>
    <t>Appliquer plein écran ?</t>
  </si>
  <si>
    <t>non</t>
  </si>
  <si>
    <t>Afficher formules ?</t>
  </si>
  <si>
    <t>oui</t>
  </si>
  <si>
    <t>Afficher feuilles ?</t>
  </si>
  <si>
    <t>Afficher entêtes ?</t>
  </si>
  <si>
    <t>...</t>
  </si>
  <si>
    <t>Personnalisation du classeur</t>
  </si>
  <si>
    <t>Paramètres généraux</t>
  </si>
  <si>
    <t>Alex THERIOR</t>
  </si>
  <si>
    <t>Rue Lieutenant Vagneron - 42153 Riorges</t>
  </si>
</sst>
</file>

<file path=xl/styles.xml><?xml version="1.0" encoding="utf-8"?>
<styleSheet xmlns="http://schemas.openxmlformats.org/spreadsheetml/2006/main">
  <numFmts count="6">
    <numFmt numFmtId="164" formatCode="_-* #,##0.00\ _F_-;\-* #,##0.00\ _F_-;_-* &quot;-&quot;??\ _F_-;_-@_-"/>
    <numFmt numFmtId="165" formatCode="0000"/>
    <numFmt numFmtId="166" formatCode="#,##0&quot; jours&quot;"/>
    <numFmt numFmtId="167" formatCode="#,##0&quot; courrier(s)&quot;"/>
    <numFmt numFmtId="168" formatCode="#,##0&quot; jour(s)&quot;"/>
    <numFmt numFmtId="169" formatCode="&quot;Plus que &quot;#,##0&quot; jours&quot;;&quot;Retard de &quot;#,##0&quot; jour(s)&quot;;&quot;Dernier jour !&quot;"/>
  </numFmts>
  <fonts count="14">
    <font>
      <sz val="10"/>
      <name val="Arial"/>
    </font>
    <font>
      <sz val="10"/>
      <color theme="1"/>
      <name val="Arial"/>
      <family val="2"/>
    </font>
    <font>
      <b/>
      <sz val="10"/>
      <name val="Arial"/>
      <family val="2"/>
    </font>
    <font>
      <sz val="10"/>
      <name val="Arial"/>
      <family val="2"/>
    </font>
    <font>
      <sz val="11"/>
      <name val="Arial"/>
      <family val="2"/>
    </font>
    <font>
      <b/>
      <sz val="12"/>
      <name val="Arial"/>
      <family val="2"/>
    </font>
    <font>
      <b/>
      <sz val="10"/>
      <name val="Arial"/>
      <family val="2"/>
    </font>
    <font>
      <b/>
      <sz val="14"/>
      <name val="Arial"/>
      <family val="2"/>
    </font>
    <font>
      <b/>
      <sz val="14"/>
      <color theme="3" tint="-0.249977111117893"/>
      <name val="Arial"/>
      <family val="2"/>
    </font>
    <font>
      <b/>
      <sz val="18"/>
      <name val="Arial"/>
      <family val="2"/>
    </font>
    <font>
      <b/>
      <sz val="16"/>
      <name val="Arial"/>
      <family val="2"/>
    </font>
    <font>
      <b/>
      <sz val="11"/>
      <name val="Arial"/>
      <family val="2"/>
    </font>
    <font>
      <b/>
      <sz val="18"/>
      <color theme="4" tint="-0.249977111117893"/>
      <name val="Arial Narrow"/>
      <family val="2"/>
    </font>
    <font>
      <sz val="10"/>
      <color theme="0"/>
      <name val="Arial"/>
      <family val="2"/>
    </font>
  </fonts>
  <fills count="10">
    <fill>
      <patternFill patternType="none"/>
    </fill>
    <fill>
      <patternFill patternType="gray125"/>
    </fill>
    <fill>
      <patternFill patternType="solid">
        <fgColor theme="4" tint="0.39997558519241921"/>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0"/>
        <bgColor indexed="64"/>
      </patternFill>
    </fill>
    <fill>
      <patternFill patternType="solid">
        <fgColor theme="4" tint="0.79998168889431442"/>
        <bgColor indexed="64"/>
      </patternFill>
    </fill>
  </fills>
  <borders count="1">
    <border>
      <left/>
      <right/>
      <top/>
      <bottom/>
      <diagonal/>
    </border>
  </borders>
  <cellStyleXfs count="2">
    <xf numFmtId="0" fontId="0" fillId="0" borderId="0"/>
    <xf numFmtId="164" fontId="3" fillId="0" borderId="0" applyFont="0" applyFill="0" applyBorder="0" applyAlignment="0" applyProtection="0"/>
  </cellStyleXfs>
  <cellXfs count="128">
    <xf numFmtId="0" fontId="0" fillId="0" borderId="0" xfId="0"/>
    <xf numFmtId="0" fontId="2" fillId="0" borderId="0" xfId="0" applyFont="1"/>
    <xf numFmtId="0" fontId="6" fillId="0" borderId="0" xfId="0" applyFont="1" applyFill="1" applyAlignment="1" applyProtection="1">
      <alignment vertical="top"/>
    </xf>
    <xf numFmtId="0" fontId="6" fillId="0" borderId="0" xfId="0" applyFont="1" applyFill="1" applyProtection="1"/>
    <xf numFmtId="0" fontId="6" fillId="0" borderId="0" xfId="0" applyFont="1" applyFill="1" applyAlignment="1" applyProtection="1">
      <alignment vertical="center"/>
    </xf>
    <xf numFmtId="0" fontId="3" fillId="0" borderId="0" xfId="0" applyFont="1" applyFill="1" applyProtection="1"/>
    <xf numFmtId="0" fontId="3" fillId="3" borderId="0" xfId="0" applyFont="1" applyFill="1" applyProtection="1"/>
    <xf numFmtId="0" fontId="6" fillId="3" borderId="0" xfId="0" applyFont="1" applyFill="1" applyAlignment="1" applyProtection="1">
      <alignment vertical="top"/>
    </xf>
    <xf numFmtId="0" fontId="0" fillId="0" borderId="0" xfId="0" applyAlignment="1">
      <alignment horizontal="left"/>
    </xf>
    <xf numFmtId="0" fontId="3" fillId="3" borderId="0" xfId="0" applyFont="1" applyFill="1"/>
    <xf numFmtId="0" fontId="0" fillId="2" borderId="0" xfId="0" applyFill="1"/>
    <xf numFmtId="0" fontId="6" fillId="3" borderId="0" xfId="0" applyFont="1" applyFill="1" applyAlignment="1" applyProtection="1">
      <alignment vertical="top" wrapText="1"/>
    </xf>
    <xf numFmtId="0" fontId="6" fillId="0" borderId="0" xfId="0" applyFont="1" applyFill="1" applyAlignment="1" applyProtection="1">
      <alignment vertical="top" wrapText="1"/>
    </xf>
    <xf numFmtId="0" fontId="3" fillId="0" borderId="0" xfId="0" applyFont="1" applyFill="1" applyAlignment="1" applyProtection="1">
      <alignment horizontal="center"/>
    </xf>
    <xf numFmtId="165" fontId="4" fillId="0" borderId="0" xfId="1" applyNumberFormat="1" applyFont="1" applyFill="1" applyAlignment="1" applyProtection="1">
      <alignment horizontal="left" vertical="top" wrapText="1"/>
      <protection locked="0"/>
    </xf>
    <xf numFmtId="0" fontId="6" fillId="2" borderId="0" xfId="0" applyFont="1" applyFill="1"/>
    <xf numFmtId="0" fontId="2" fillId="2" borderId="0" xfId="0" applyFont="1" applyFill="1"/>
    <xf numFmtId="0" fontId="3" fillId="0" borderId="0" xfId="0" applyFont="1" applyFill="1" applyProtection="1">
      <protection locked="0"/>
    </xf>
    <xf numFmtId="0" fontId="6" fillId="8" borderId="0" xfId="0" applyFont="1" applyFill="1" applyAlignment="1" applyProtection="1">
      <alignment vertical="center"/>
    </xf>
    <xf numFmtId="0" fontId="6" fillId="8" borderId="0" xfId="0" applyFont="1" applyFill="1" applyAlignment="1" applyProtection="1">
      <alignment horizontal="center" vertical="center"/>
    </xf>
    <xf numFmtId="0" fontId="6" fillId="8" borderId="0" xfId="0" applyFont="1" applyFill="1" applyAlignment="1" applyProtection="1">
      <alignment horizontal="center"/>
    </xf>
    <xf numFmtId="0" fontId="6" fillId="8" borderId="0" xfId="0" applyFont="1" applyFill="1" applyAlignment="1" applyProtection="1">
      <alignment wrapText="1"/>
    </xf>
    <xf numFmtId="0" fontId="8" fillId="8" borderId="0" xfId="0" applyFont="1" applyFill="1" applyAlignment="1" applyProtection="1">
      <alignment vertical="center"/>
    </xf>
    <xf numFmtId="0" fontId="6" fillId="8" borderId="0" xfId="0" applyFont="1" applyFill="1" applyProtection="1"/>
    <xf numFmtId="0" fontId="0" fillId="0" borderId="0" xfId="0" pivotButton="1"/>
    <xf numFmtId="14" fontId="4" fillId="7" borderId="0" xfId="0" applyNumberFormat="1" applyFont="1" applyFill="1" applyAlignment="1" applyProtection="1">
      <alignment horizontal="center" vertical="top" wrapText="1"/>
      <protection locked="0"/>
    </xf>
    <xf numFmtId="0" fontId="4" fillId="7" borderId="0" xfId="0" applyFont="1" applyFill="1" applyAlignment="1" applyProtection="1">
      <alignment horizontal="center" vertical="top" wrapText="1"/>
      <protection locked="0"/>
    </xf>
    <xf numFmtId="0" fontId="6" fillId="5" borderId="0" xfId="0" applyFont="1" applyFill="1" applyAlignment="1" applyProtection="1">
      <alignment horizontal="center" vertical="top" wrapText="1"/>
    </xf>
    <xf numFmtId="0" fontId="3" fillId="5" borderId="0" xfId="0" applyFont="1" applyFill="1" applyAlignment="1" applyProtection="1">
      <alignment horizontal="center"/>
    </xf>
    <xf numFmtId="0" fontId="3" fillId="6" borderId="0" xfId="0" applyFont="1" applyFill="1" applyAlignment="1" applyProtection="1">
      <alignment horizontal="center"/>
    </xf>
    <xf numFmtId="168" fontId="6" fillId="8" borderId="0" xfId="0" applyNumberFormat="1" applyFont="1" applyFill="1" applyAlignment="1" applyProtection="1">
      <alignment horizontal="center"/>
    </xf>
    <xf numFmtId="168" fontId="6" fillId="5" borderId="0" xfId="0" applyNumberFormat="1" applyFont="1" applyFill="1" applyAlignment="1" applyProtection="1">
      <alignment horizontal="center" vertical="top" wrapText="1"/>
    </xf>
    <xf numFmtId="168" fontId="3" fillId="6" borderId="0" xfId="0" applyNumberFormat="1" applyFont="1" applyFill="1" applyAlignment="1" applyProtection="1">
      <alignment horizontal="center"/>
    </xf>
    <xf numFmtId="168" fontId="3" fillId="5" borderId="0" xfId="0" applyNumberFormat="1" applyFont="1" applyFill="1" applyAlignment="1" applyProtection="1">
      <alignment horizontal="center"/>
    </xf>
    <xf numFmtId="168" fontId="3" fillId="0" borderId="0" xfId="0" applyNumberFormat="1" applyFont="1" applyFill="1" applyAlignment="1" applyProtection="1">
      <alignment horizontal="center"/>
    </xf>
    <xf numFmtId="0" fontId="6" fillId="5" borderId="0" xfId="0" applyFont="1" applyFill="1" applyAlignment="1" applyProtection="1">
      <alignment horizontal="center" vertical="top"/>
    </xf>
    <xf numFmtId="168" fontId="6" fillId="8" borderId="0" xfId="0" applyNumberFormat="1" applyFont="1" applyFill="1" applyAlignment="1" applyProtection="1">
      <alignment horizontal="center" vertical="center"/>
    </xf>
    <xf numFmtId="0" fontId="1" fillId="3" borderId="0" xfId="0" applyFont="1" applyFill="1" applyAlignment="1" applyProtection="1">
      <alignment vertical="top"/>
    </xf>
    <xf numFmtId="0" fontId="3" fillId="9" borderId="0" xfId="0" applyFont="1" applyFill="1" applyAlignment="1" applyProtection="1">
      <alignment horizontal="center"/>
      <protection locked="0"/>
    </xf>
    <xf numFmtId="0" fontId="3" fillId="9" borderId="0" xfId="0" applyFont="1" applyFill="1" applyProtection="1">
      <protection locked="0"/>
    </xf>
    <xf numFmtId="0" fontId="3" fillId="2" borderId="0" xfId="0" applyFont="1" applyFill="1"/>
    <xf numFmtId="168" fontId="0" fillId="2" borderId="0" xfId="0" applyNumberFormat="1" applyFill="1" applyAlignment="1">
      <alignment horizontal="left"/>
    </xf>
    <xf numFmtId="0" fontId="0" fillId="8" borderId="0" xfId="0" applyFill="1"/>
    <xf numFmtId="0" fontId="2" fillId="8" borderId="0" xfId="0" applyFont="1" applyFill="1"/>
    <xf numFmtId="0" fontId="13" fillId="8" borderId="0" xfId="0" applyFont="1" applyFill="1"/>
    <xf numFmtId="0" fontId="13" fillId="8" borderId="0" xfId="0" applyFont="1" applyFill="1" applyAlignment="1">
      <alignment horizontal="center"/>
    </xf>
    <xf numFmtId="0" fontId="0" fillId="9" borderId="0" xfId="0" applyFill="1" applyAlignment="1" applyProtection="1">
      <alignment horizontal="left"/>
      <protection locked="0"/>
    </xf>
    <xf numFmtId="168" fontId="0" fillId="9" borderId="0" xfId="0" applyNumberFormat="1" applyFill="1" applyAlignment="1" applyProtection="1">
      <alignment horizontal="left"/>
      <protection locked="0"/>
    </xf>
    <xf numFmtId="0" fontId="0" fillId="9" borderId="0" xfId="0" applyFill="1" applyProtection="1">
      <protection locked="0"/>
    </xf>
    <xf numFmtId="0" fontId="13" fillId="8" borderId="0" xfId="0" applyFont="1" applyFill="1" applyProtection="1">
      <protection locked="0"/>
    </xf>
    <xf numFmtId="0" fontId="3" fillId="9" borderId="0" xfId="0" applyFont="1" applyFill="1" applyProtection="1"/>
    <xf numFmtId="168" fontId="3" fillId="9" borderId="0" xfId="0" applyNumberFormat="1" applyFont="1" applyFill="1" applyAlignment="1" applyProtection="1">
      <alignment horizontal="center"/>
    </xf>
    <xf numFmtId="0" fontId="3" fillId="8" borderId="0" xfId="0" applyFont="1" applyFill="1" applyProtection="1"/>
    <xf numFmtId="0" fontId="6" fillId="8" borderId="0" xfId="0" applyFont="1" applyFill="1" applyAlignment="1" applyProtection="1">
      <alignment vertical="top"/>
    </xf>
    <xf numFmtId="0" fontId="3" fillId="9" borderId="0" xfId="0" applyFont="1" applyFill="1" applyAlignment="1" applyProtection="1">
      <alignment horizontal="center"/>
    </xf>
    <xf numFmtId="0" fontId="6" fillId="9" borderId="0" xfId="0" applyFont="1" applyFill="1" applyAlignment="1" applyProtection="1">
      <alignment vertical="center"/>
    </xf>
    <xf numFmtId="0" fontId="6" fillId="9" borderId="0" xfId="0" applyFont="1" applyFill="1" applyProtection="1"/>
    <xf numFmtId="0" fontId="6" fillId="9" borderId="0" xfId="0" applyFont="1" applyFill="1" applyAlignment="1" applyProtection="1">
      <alignment vertical="top" wrapText="1"/>
    </xf>
    <xf numFmtId="0" fontId="6" fillId="9" borderId="0" xfId="0" applyFont="1" applyFill="1" applyAlignment="1" applyProtection="1">
      <alignment vertical="top"/>
    </xf>
    <xf numFmtId="165" fontId="4" fillId="0" borderId="0" xfId="1" applyNumberFormat="1" applyFont="1" applyFill="1" applyAlignment="1" applyProtection="1">
      <alignment horizontal="center" vertical="top" wrapText="1"/>
    </xf>
    <xf numFmtId="14" fontId="4" fillId="0" borderId="0" xfId="0" applyNumberFormat="1" applyFont="1" applyFill="1" applyAlignment="1" applyProtection="1">
      <alignment horizontal="center" vertical="top" wrapText="1"/>
    </xf>
    <xf numFmtId="14" fontId="4" fillId="0" borderId="0" xfId="0" applyNumberFormat="1" applyFont="1" applyFill="1" applyAlignment="1" applyProtection="1">
      <alignment horizontal="left" vertical="top" wrapText="1"/>
    </xf>
    <xf numFmtId="0" fontId="4" fillId="0" borderId="0" xfId="0" applyFont="1" applyFill="1" applyAlignment="1" applyProtection="1">
      <alignment vertical="top" wrapText="1"/>
    </xf>
    <xf numFmtId="168" fontId="4" fillId="6" borderId="0" xfId="1" applyNumberFormat="1" applyFont="1" applyFill="1" applyAlignment="1" applyProtection="1">
      <alignment horizontal="center" vertical="top" wrapText="1"/>
    </xf>
    <xf numFmtId="14" fontId="4" fillId="6" borderId="0" xfId="1" applyNumberFormat="1" applyFont="1" applyFill="1" applyAlignment="1" applyProtection="1">
      <alignment horizontal="center" vertical="top" wrapText="1"/>
    </xf>
    <xf numFmtId="169" fontId="4" fillId="6" borderId="0" xfId="1" applyNumberFormat="1" applyFont="1" applyFill="1" applyAlignment="1" applyProtection="1">
      <alignment horizontal="center" vertical="top" wrapText="1"/>
    </xf>
    <xf numFmtId="0" fontId="4" fillId="0" borderId="0" xfId="0" applyFont="1" applyFill="1" applyAlignment="1" applyProtection="1">
      <alignment horizontal="left" vertical="top" wrapText="1"/>
    </xf>
    <xf numFmtId="0" fontId="12" fillId="8" borderId="0" xfId="0" applyFont="1" applyFill="1" applyAlignment="1" applyProtection="1">
      <alignment vertical="center"/>
    </xf>
    <xf numFmtId="0" fontId="6" fillId="8" borderId="0" xfId="0" applyFont="1" applyFill="1" applyAlignment="1" applyProtection="1">
      <alignment horizontal="left" vertical="center"/>
    </xf>
    <xf numFmtId="168" fontId="7" fillId="8" borderId="0" xfId="0" applyNumberFormat="1" applyFont="1" applyFill="1" applyAlignment="1" applyProtection="1">
      <alignment horizontal="center" vertical="center"/>
    </xf>
    <xf numFmtId="166" fontId="7" fillId="8" borderId="0" xfId="0" applyNumberFormat="1" applyFont="1" applyFill="1" applyAlignment="1" applyProtection="1">
      <alignment horizontal="center" vertical="center"/>
    </xf>
    <xf numFmtId="169" fontId="6" fillId="8" borderId="0" xfId="0" applyNumberFormat="1" applyFont="1" applyFill="1" applyAlignment="1" applyProtection="1">
      <alignment vertical="center"/>
    </xf>
    <xf numFmtId="0" fontId="10" fillId="8" borderId="0" xfId="0" applyFont="1" applyFill="1" applyAlignment="1" applyProtection="1">
      <alignment horizontal="right" vertical="center"/>
    </xf>
    <xf numFmtId="0" fontId="9" fillId="8" borderId="0" xfId="0" applyFont="1" applyFill="1" applyAlignment="1" applyProtection="1">
      <alignment vertical="center"/>
    </xf>
    <xf numFmtId="167" fontId="6" fillId="8" borderId="0" xfId="0" applyNumberFormat="1" applyFont="1" applyFill="1" applyAlignment="1" applyProtection="1">
      <alignment horizontal="center" vertical="center"/>
    </xf>
    <xf numFmtId="169" fontId="6" fillId="8" borderId="0" xfId="0" applyNumberFormat="1" applyFont="1" applyFill="1" applyAlignment="1" applyProtection="1">
      <alignment horizontal="center" vertical="center"/>
    </xf>
    <xf numFmtId="0" fontId="6" fillId="8" borderId="0" xfId="0" applyFont="1" applyFill="1" applyAlignment="1" applyProtection="1">
      <alignment horizontal="right" vertical="center"/>
    </xf>
    <xf numFmtId="165" fontId="6" fillId="8" borderId="0" xfId="1" applyNumberFormat="1" applyFont="1" applyFill="1" applyAlignment="1" applyProtection="1">
      <alignment horizontal="left" vertical="center"/>
    </xf>
    <xf numFmtId="166" fontId="6" fillId="8" borderId="0" xfId="0" applyNumberFormat="1" applyFont="1" applyFill="1" applyAlignment="1" applyProtection="1">
      <alignment horizontal="center" vertical="center"/>
    </xf>
    <xf numFmtId="0" fontId="5" fillId="8" borderId="0" xfId="0" applyFont="1" applyFill="1" applyAlignment="1" applyProtection="1">
      <alignment vertical="center"/>
    </xf>
    <xf numFmtId="165" fontId="11" fillId="2" borderId="0" xfId="1" applyNumberFormat="1" applyFont="1" applyFill="1" applyAlignment="1" applyProtection="1">
      <alignment horizontal="center" vertical="top" wrapText="1"/>
    </xf>
    <xf numFmtId="0" fontId="11" fillId="2" borderId="0" xfId="0" applyFont="1" applyFill="1" applyAlignment="1" applyProtection="1">
      <alignment horizontal="center" vertical="top" wrapText="1"/>
    </xf>
    <xf numFmtId="0" fontId="11" fillId="2" borderId="0" xfId="0" applyFont="1" applyFill="1" applyAlignment="1" applyProtection="1">
      <alignment horizontal="left" vertical="top" wrapText="1"/>
    </xf>
    <xf numFmtId="168" fontId="11" fillId="5" borderId="0" xfId="0" applyNumberFormat="1" applyFont="1" applyFill="1" applyAlignment="1" applyProtection="1">
      <alignment horizontal="center" vertical="top" wrapText="1"/>
    </xf>
    <xf numFmtId="166" fontId="11" fillId="5" borderId="0" xfId="0" applyNumberFormat="1" applyFont="1" applyFill="1" applyAlignment="1" applyProtection="1">
      <alignment horizontal="center" vertical="top" wrapText="1"/>
    </xf>
    <xf numFmtId="0" fontId="11" fillId="4" borderId="0" xfId="0" applyFont="1" applyFill="1" applyAlignment="1" applyProtection="1">
      <alignment horizontal="center" vertical="center" wrapText="1"/>
    </xf>
    <xf numFmtId="169" fontId="11" fillId="5" borderId="0" xfId="0" applyNumberFormat="1" applyFont="1" applyFill="1" applyAlignment="1" applyProtection="1">
      <alignment horizontal="center" vertical="top" wrapText="1"/>
    </xf>
    <xf numFmtId="0" fontId="11" fillId="2" borderId="0" xfId="0" applyFont="1" applyFill="1" applyAlignment="1" applyProtection="1">
      <alignment vertical="top" wrapText="1"/>
    </xf>
    <xf numFmtId="0" fontId="11" fillId="0" borderId="0" xfId="0" applyFont="1" applyFill="1" applyAlignment="1" applyProtection="1">
      <alignment vertical="center" wrapText="1"/>
    </xf>
    <xf numFmtId="14" fontId="4" fillId="7" borderId="0" xfId="0" applyNumberFormat="1" applyFont="1" applyFill="1" applyAlignment="1" applyProtection="1">
      <alignment horizontal="center" vertical="top" wrapText="1"/>
    </xf>
    <xf numFmtId="165" fontId="4" fillId="0" borderId="0" xfId="1" applyNumberFormat="1" applyFont="1" applyFill="1" applyAlignment="1" applyProtection="1">
      <alignment horizontal="left" vertical="top" wrapText="1"/>
    </xf>
    <xf numFmtId="0" fontId="4" fillId="7" borderId="0" xfId="0" applyFont="1" applyFill="1" applyAlignment="1" applyProtection="1">
      <alignment horizontal="center" vertical="top" wrapText="1"/>
    </xf>
    <xf numFmtId="165" fontId="3" fillId="2" borderId="0" xfId="1" applyNumberFormat="1" applyFont="1" applyFill="1" applyAlignment="1" applyProtection="1">
      <alignment horizontal="center" vertical="center"/>
    </xf>
    <xf numFmtId="0" fontId="3" fillId="2" borderId="0" xfId="0" applyFont="1" applyFill="1" applyAlignment="1" applyProtection="1">
      <alignment horizontal="center" vertical="center"/>
    </xf>
    <xf numFmtId="0" fontId="3" fillId="2" borderId="0" xfId="0" applyFont="1" applyFill="1" applyAlignment="1" applyProtection="1">
      <alignment horizontal="left" vertical="center"/>
    </xf>
    <xf numFmtId="168" fontId="3" fillId="5" borderId="0" xfId="0" applyNumberFormat="1" applyFont="1" applyFill="1" applyAlignment="1" applyProtection="1">
      <alignment horizontal="center" vertical="center"/>
    </xf>
    <xf numFmtId="166" fontId="3" fillId="5" borderId="0" xfId="0" applyNumberFormat="1" applyFont="1" applyFill="1" applyAlignment="1" applyProtection="1">
      <alignment horizontal="center" vertical="center"/>
    </xf>
    <xf numFmtId="0" fontId="3" fillId="4" borderId="0" xfId="0" applyFont="1" applyFill="1" applyAlignment="1" applyProtection="1">
      <alignment horizontal="center" vertical="center"/>
    </xf>
    <xf numFmtId="169" fontId="3" fillId="5" borderId="0" xfId="0" applyNumberFormat="1" applyFont="1" applyFill="1" applyAlignment="1" applyProtection="1">
      <alignment horizontal="center" vertical="center"/>
    </xf>
    <xf numFmtId="0" fontId="3" fillId="2" borderId="0" xfId="0" applyFont="1" applyFill="1" applyAlignment="1" applyProtection="1">
      <alignment vertical="center"/>
    </xf>
    <xf numFmtId="0" fontId="3" fillId="0" borderId="0" xfId="0" applyFont="1" applyFill="1" applyAlignment="1" applyProtection="1">
      <alignment vertical="center"/>
    </xf>
    <xf numFmtId="165" fontId="3" fillId="9" borderId="0" xfId="1" applyNumberFormat="1" applyFont="1" applyFill="1" applyAlignment="1" applyProtection="1">
      <alignment horizontal="center" vertical="center"/>
    </xf>
    <xf numFmtId="0" fontId="3" fillId="9" borderId="0" xfId="0" applyFont="1" applyFill="1" applyAlignment="1" applyProtection="1">
      <alignment horizontal="center" vertical="center"/>
    </xf>
    <xf numFmtId="0" fontId="3" fillId="9" borderId="0" xfId="0" applyFont="1" applyFill="1" applyAlignment="1" applyProtection="1">
      <alignment horizontal="left" vertical="center"/>
    </xf>
    <xf numFmtId="168" fontId="3" fillId="9" borderId="0" xfId="0" applyNumberFormat="1" applyFont="1" applyFill="1" applyAlignment="1" applyProtection="1">
      <alignment horizontal="center" vertical="center"/>
    </xf>
    <xf numFmtId="166" fontId="3" fillId="9" borderId="0" xfId="0" applyNumberFormat="1" applyFont="1" applyFill="1" applyAlignment="1" applyProtection="1">
      <alignment horizontal="center" vertical="center"/>
    </xf>
    <xf numFmtId="169" fontId="3" fillId="9" borderId="0" xfId="0" applyNumberFormat="1" applyFont="1" applyFill="1" applyAlignment="1" applyProtection="1">
      <alignment horizontal="center" vertical="center"/>
    </xf>
    <xf numFmtId="0" fontId="3" fillId="9" borderId="0" xfId="0" applyFont="1" applyFill="1" applyAlignment="1" applyProtection="1">
      <alignment vertical="center"/>
    </xf>
    <xf numFmtId="165" fontId="3" fillId="0" borderId="0" xfId="1" applyNumberFormat="1" applyFont="1" applyFill="1" applyAlignment="1" applyProtection="1">
      <alignment horizontal="center" vertical="center"/>
    </xf>
    <xf numFmtId="0" fontId="3" fillId="0" borderId="0" xfId="0" applyFont="1" applyFill="1" applyAlignment="1" applyProtection="1">
      <alignment horizontal="center" vertical="center"/>
    </xf>
    <xf numFmtId="0" fontId="3" fillId="0" borderId="0" xfId="0" applyFont="1" applyFill="1" applyAlignment="1" applyProtection="1">
      <alignment horizontal="left" vertical="center"/>
    </xf>
    <xf numFmtId="168" fontId="3" fillId="0" borderId="0" xfId="0" applyNumberFormat="1" applyFont="1" applyFill="1" applyAlignment="1" applyProtection="1">
      <alignment horizontal="center" vertical="center"/>
    </xf>
    <xf numFmtId="166" fontId="3" fillId="0" borderId="0" xfId="0" applyNumberFormat="1" applyFont="1" applyFill="1" applyAlignment="1" applyProtection="1">
      <alignment horizontal="center" vertical="center"/>
    </xf>
    <xf numFmtId="169" fontId="3" fillId="0" borderId="0" xfId="0" applyNumberFormat="1" applyFont="1" applyFill="1" applyAlignment="1" applyProtection="1">
      <alignment horizontal="center" vertical="center"/>
    </xf>
    <xf numFmtId="0" fontId="0" fillId="2" borderId="0" xfId="0" applyFill="1" applyAlignment="1" applyProtection="1">
      <alignment vertical="center"/>
    </xf>
    <xf numFmtId="0" fontId="0" fillId="2" borderId="0" xfId="0" applyFill="1" applyProtection="1"/>
    <xf numFmtId="0" fontId="3" fillId="2" borderId="0" xfId="0" applyFont="1" applyFill="1" applyAlignment="1" applyProtection="1">
      <alignment horizontal="center" vertical="top"/>
    </xf>
    <xf numFmtId="165" fontId="4" fillId="2" borderId="0" xfId="1" applyNumberFormat="1" applyFont="1" applyFill="1" applyAlignment="1" applyProtection="1">
      <alignment horizontal="center" vertical="top" wrapText="1"/>
    </xf>
    <xf numFmtId="0" fontId="4" fillId="2" borderId="0" xfId="0" applyFont="1" applyFill="1" applyAlignment="1" applyProtection="1">
      <alignment horizontal="center" vertical="top" wrapText="1"/>
    </xf>
    <xf numFmtId="0" fontId="4" fillId="2" borderId="0" xfId="0" applyFont="1" applyFill="1" applyAlignment="1" applyProtection="1">
      <alignment horizontal="left" vertical="top" wrapText="1"/>
    </xf>
    <xf numFmtId="168" fontId="4" fillId="2" borderId="0" xfId="0" applyNumberFormat="1" applyFont="1" applyFill="1" applyAlignment="1" applyProtection="1">
      <alignment horizontal="center" vertical="top" wrapText="1"/>
    </xf>
    <xf numFmtId="166" fontId="4" fillId="2" borderId="0" xfId="0" applyNumberFormat="1" applyFont="1" applyFill="1" applyAlignment="1" applyProtection="1">
      <alignment horizontal="center" vertical="top" wrapText="1"/>
    </xf>
    <xf numFmtId="169" fontId="4" fillId="2" borderId="0" xfId="0" applyNumberFormat="1" applyFont="1" applyFill="1" applyAlignment="1" applyProtection="1">
      <alignment horizontal="center" vertical="top" wrapText="1"/>
    </xf>
    <xf numFmtId="0" fontId="4" fillId="2" borderId="0" xfId="0" applyFont="1" applyFill="1" applyAlignment="1" applyProtection="1">
      <alignment vertical="top" wrapText="1"/>
    </xf>
    <xf numFmtId="0" fontId="11" fillId="0" borderId="0" xfId="0" applyFont="1" applyFill="1" applyAlignment="1" applyProtection="1">
      <alignment vertical="top" wrapText="1"/>
    </xf>
    <xf numFmtId="165" fontId="3" fillId="2" borderId="0" xfId="1" applyNumberFormat="1" applyFont="1" applyFill="1" applyAlignment="1" applyProtection="1">
      <alignment horizontal="center" vertical="top"/>
    </xf>
    <xf numFmtId="0" fontId="3" fillId="2" borderId="0" xfId="0" applyFont="1" applyFill="1" applyAlignment="1" applyProtection="1">
      <alignment horizontal="left" vertical="top"/>
    </xf>
    <xf numFmtId="0" fontId="3" fillId="0" borderId="0" xfId="0" applyFont="1" applyFill="1" applyAlignment="1" applyProtection="1">
      <alignment vertical="top"/>
    </xf>
  </cellXfs>
  <cellStyles count="2">
    <cellStyle name="Milliers" xfId="1" builtinId="3"/>
    <cellStyle name="Normal" xfId="0" builtinId="0"/>
  </cellStyles>
  <dxfs count="16">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fill>
        <patternFill>
          <bgColor rgb="FFFFC000"/>
        </patternFill>
      </fill>
    </dxf>
    <dxf>
      <font>
        <b/>
        <i val="0"/>
        <color theme="0"/>
      </font>
      <fill>
        <patternFill>
          <bgColor theme="4" tint="0.39994506668294322"/>
        </patternFill>
      </fill>
    </dxf>
    <dxf>
      <font>
        <b/>
        <i val="0"/>
        <color rgb="FF006600"/>
      </font>
      <fill>
        <patternFill>
          <bgColor theme="6" tint="0.39994506668294322"/>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
      <fill>
        <patternFill>
          <bgColor rgb="FFFF0000"/>
        </patternFill>
      </fill>
    </dxf>
    <dxf>
      <fill>
        <patternFill>
          <bgColor rgb="FFFF0000"/>
        </patternFill>
      </fill>
    </dxf>
    <dxf>
      <fill>
        <patternFill>
          <bgColor rgb="FFFF0000"/>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mruColors>
      <color rgb="FFFF9933"/>
      <color rgb="FF006600"/>
    </mruColors>
  </colors>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4.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pivotCacheDefinition" Target="pivotCache/pivotCacheDefinition3.xml"/><Relationship Id="rId4" Type="http://schemas.openxmlformats.org/officeDocument/2006/relationships/worksheet" Target="worksheets/sheet4.xml"/><Relationship Id="rId9" Type="http://schemas.openxmlformats.org/officeDocument/2006/relationships/pivotCacheDefinition" Target="pivotCache/pivotCacheDefinition2.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hyperlink" Target="#Accueil!A1"/></Relationships>
</file>

<file path=xl/drawings/_rels/drawing2.xml.rels><?xml version="1.0" encoding="UTF-8" standalone="yes"?>
<Relationships xmlns="http://schemas.openxmlformats.org/package/2006/relationships"><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1" Type="http://schemas.openxmlformats.org/officeDocument/2006/relationships/hyperlink" Target="#Accueil!A1"/></Relationships>
</file>

<file path=xl/drawings/_rels/drawing6.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0</xdr:col>
      <xdr:colOff>84667</xdr:colOff>
      <xdr:row>2</xdr:row>
      <xdr:rowOff>63500</xdr:rowOff>
    </xdr:from>
    <xdr:to>
      <xdr:col>0</xdr:col>
      <xdr:colOff>532342</xdr:colOff>
      <xdr:row>2</xdr:row>
      <xdr:rowOff>492124</xdr:rowOff>
    </xdr:to>
    <xdr:sp macro="[0]!Feuil2.Afficher_Form_Ajout_Arrivées" textlink="">
      <xdr:nvSpPr>
        <xdr:cNvPr id="2" name="Rectangle à coins arrondis 1"/>
        <xdr:cNvSpPr/>
      </xdr:nvSpPr>
      <xdr:spPr>
        <a:xfrm>
          <a:off x="84667" y="682625"/>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2</xdr:col>
      <xdr:colOff>276075</xdr:colOff>
      <xdr:row>2</xdr:row>
      <xdr:rowOff>63500</xdr:rowOff>
    </xdr:from>
    <xdr:to>
      <xdr:col>2</xdr:col>
      <xdr:colOff>725450</xdr:colOff>
      <xdr:row>2</xdr:row>
      <xdr:rowOff>492124</xdr:rowOff>
    </xdr:to>
    <xdr:sp macro="[0]!Feuil2.Supprimer_Arrivées" textlink="">
      <xdr:nvSpPr>
        <xdr:cNvPr id="3" name="Rectangle à coins arrondis 2"/>
        <xdr:cNvSpPr/>
      </xdr:nvSpPr>
      <xdr:spPr>
        <a:xfrm>
          <a:off x="1638150" y="68262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1</xdr:col>
      <xdr:colOff>16934</xdr:colOff>
      <xdr:row>2</xdr:row>
      <xdr:rowOff>63500</xdr:rowOff>
    </xdr:from>
    <xdr:to>
      <xdr:col>1</xdr:col>
      <xdr:colOff>464609</xdr:colOff>
      <xdr:row>2</xdr:row>
      <xdr:rowOff>492124</xdr:rowOff>
    </xdr:to>
    <xdr:sp macro="[0]!Feuil2.Afficher_Form_Modif_Arrivées" textlink="">
      <xdr:nvSpPr>
        <xdr:cNvPr id="4" name="Rectangle à coins arrondis 3"/>
        <xdr:cNvSpPr/>
      </xdr:nvSpPr>
      <xdr:spPr>
        <a:xfrm>
          <a:off x="597959" y="682625"/>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1</xdr:col>
      <xdr:colOff>532703</xdr:colOff>
      <xdr:row>2</xdr:row>
      <xdr:rowOff>63500</xdr:rowOff>
    </xdr:from>
    <xdr:to>
      <xdr:col>2</xdr:col>
      <xdr:colOff>197211</xdr:colOff>
      <xdr:row>2</xdr:row>
      <xdr:rowOff>492124</xdr:rowOff>
    </xdr:to>
    <xdr:sp macro="[0]!Feuil2.Trier_Arrivées" textlink="">
      <xdr:nvSpPr>
        <xdr:cNvPr id="5" name="Rectangle à coins arrondis 4"/>
        <xdr:cNvSpPr/>
      </xdr:nvSpPr>
      <xdr:spPr>
        <a:xfrm>
          <a:off x="1113728" y="682625"/>
          <a:ext cx="445558"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2</xdr:col>
      <xdr:colOff>818400</xdr:colOff>
      <xdr:row>2</xdr:row>
      <xdr:rowOff>70716</xdr:rowOff>
    </xdr:from>
    <xdr:to>
      <xdr:col>3</xdr:col>
      <xdr:colOff>73285</xdr:colOff>
      <xdr:row>2</xdr:row>
      <xdr:rowOff>493051</xdr:rowOff>
    </xdr:to>
    <xdr:sp macro="" textlink="">
      <xdr:nvSpPr>
        <xdr:cNvPr id="6" name="Bouton_Accueil">
          <a:hlinkClick xmlns:r="http://schemas.openxmlformats.org/officeDocument/2006/relationships" r:id="rId1" tooltip="Accueil"/>
        </xdr:cNvPr>
        <xdr:cNvSpPr/>
      </xdr:nvSpPr>
      <xdr:spPr>
        <a:xfrm>
          <a:off x="2180272" y="654376"/>
          <a:ext cx="446524"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3</xdr:col>
      <xdr:colOff>148166</xdr:colOff>
      <xdr:row>2</xdr:row>
      <xdr:rowOff>74083</xdr:rowOff>
    </xdr:from>
    <xdr:to>
      <xdr:col>3</xdr:col>
      <xdr:colOff>598968</xdr:colOff>
      <xdr:row>2</xdr:row>
      <xdr:rowOff>496418</xdr:rowOff>
    </xdr:to>
    <xdr:sp macro="[0]!Enregistrer" textlink="">
      <xdr:nvSpPr>
        <xdr:cNvPr id="7" name="Bouton_Accueil"/>
        <xdr:cNvSpPr/>
      </xdr:nvSpPr>
      <xdr:spPr>
        <a:xfrm>
          <a:off x="2709333" y="656166"/>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0</xdr:col>
      <xdr:colOff>84667</xdr:colOff>
      <xdr:row>2</xdr:row>
      <xdr:rowOff>63500</xdr:rowOff>
    </xdr:from>
    <xdr:to>
      <xdr:col>0</xdr:col>
      <xdr:colOff>532342</xdr:colOff>
      <xdr:row>2</xdr:row>
      <xdr:rowOff>492124</xdr:rowOff>
    </xdr:to>
    <xdr:sp macro="[0]!Feuil1.Afficher_Form_Ajout_Départs" textlink="">
      <xdr:nvSpPr>
        <xdr:cNvPr id="2" name="Rectangle à coins arrondis 1"/>
        <xdr:cNvSpPr/>
      </xdr:nvSpPr>
      <xdr:spPr>
        <a:xfrm>
          <a:off x="84667" y="687917"/>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1</xdr:col>
      <xdr:colOff>16934</xdr:colOff>
      <xdr:row>2</xdr:row>
      <xdr:rowOff>63500</xdr:rowOff>
    </xdr:from>
    <xdr:to>
      <xdr:col>1</xdr:col>
      <xdr:colOff>464609</xdr:colOff>
      <xdr:row>2</xdr:row>
      <xdr:rowOff>492124</xdr:rowOff>
    </xdr:to>
    <xdr:sp macro="[0]!Feuil1.Afficher_Form_Modif_Départs" textlink="">
      <xdr:nvSpPr>
        <xdr:cNvPr id="4" name="Rectangle à coins arrondis 3"/>
        <xdr:cNvSpPr/>
      </xdr:nvSpPr>
      <xdr:spPr>
        <a:xfrm>
          <a:off x="599017" y="687917"/>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2</xdr:col>
      <xdr:colOff>810294</xdr:colOff>
      <xdr:row>2</xdr:row>
      <xdr:rowOff>68914</xdr:rowOff>
    </xdr:from>
    <xdr:to>
      <xdr:col>3</xdr:col>
      <xdr:colOff>65179</xdr:colOff>
      <xdr:row>2</xdr:row>
      <xdr:rowOff>491249</xdr:rowOff>
    </xdr:to>
    <xdr:sp macro="" textlink="">
      <xdr:nvSpPr>
        <xdr:cNvPr id="6" name="Bouton_Accueil">
          <a:hlinkClick xmlns:r="http://schemas.openxmlformats.org/officeDocument/2006/relationships" r:id="rId1" tooltip="Accueil"/>
        </xdr:cNvPr>
        <xdr:cNvSpPr/>
      </xdr:nvSpPr>
      <xdr:spPr>
        <a:xfrm>
          <a:off x="2171672" y="649707"/>
          <a:ext cx="444348"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xdr:from>
      <xdr:col>2</xdr:col>
      <xdr:colOff>276075</xdr:colOff>
      <xdr:row>2</xdr:row>
      <xdr:rowOff>63500</xdr:rowOff>
    </xdr:from>
    <xdr:to>
      <xdr:col>2</xdr:col>
      <xdr:colOff>725450</xdr:colOff>
      <xdr:row>2</xdr:row>
      <xdr:rowOff>492124</xdr:rowOff>
    </xdr:to>
    <xdr:sp macro="[0]!Feuil1.Supprimer_Départs" textlink="">
      <xdr:nvSpPr>
        <xdr:cNvPr id="7" name="Rectangle à coins arrondis 6"/>
        <xdr:cNvSpPr/>
      </xdr:nvSpPr>
      <xdr:spPr>
        <a:xfrm>
          <a:off x="1638150" y="68262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1</xdr:col>
      <xdr:colOff>532703</xdr:colOff>
      <xdr:row>2</xdr:row>
      <xdr:rowOff>63500</xdr:rowOff>
    </xdr:from>
    <xdr:to>
      <xdr:col>2</xdr:col>
      <xdr:colOff>197211</xdr:colOff>
      <xdr:row>2</xdr:row>
      <xdr:rowOff>492124</xdr:rowOff>
    </xdr:to>
    <xdr:sp macro="[0]!Feuil1.Trier_Départs" textlink="">
      <xdr:nvSpPr>
        <xdr:cNvPr id="8" name="Rectangle à coins arrondis 7"/>
        <xdr:cNvSpPr/>
      </xdr:nvSpPr>
      <xdr:spPr>
        <a:xfrm>
          <a:off x="1113728" y="682625"/>
          <a:ext cx="445558"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3</xdr:col>
      <xdr:colOff>145586</xdr:colOff>
      <xdr:row>2</xdr:row>
      <xdr:rowOff>74083</xdr:rowOff>
    </xdr:from>
    <xdr:to>
      <xdr:col>3</xdr:col>
      <xdr:colOff>596388</xdr:colOff>
      <xdr:row>2</xdr:row>
      <xdr:rowOff>496418</xdr:rowOff>
    </xdr:to>
    <xdr:sp macro="[0]!Enregistrer" textlink="">
      <xdr:nvSpPr>
        <xdr:cNvPr id="9" name="Bouton_Accueil"/>
        <xdr:cNvSpPr/>
      </xdr:nvSpPr>
      <xdr:spPr>
        <a:xfrm>
          <a:off x="2696427" y="654876"/>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3.Afficher_Form_Ajout_Supports" textlink="">
      <xdr:nvSpPr>
        <xdr:cNvPr id="2" name="Rectangle à coins arrondis 1"/>
        <xdr:cNvSpPr/>
      </xdr:nvSpPr>
      <xdr:spPr>
        <a:xfrm>
          <a:off x="57150" y="8763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1600201</xdr:colOff>
      <xdr:row>2</xdr:row>
      <xdr:rowOff>57151</xdr:rowOff>
    </xdr:from>
    <xdr:to>
      <xdr:col>1</xdr:col>
      <xdr:colOff>161926</xdr:colOff>
      <xdr:row>2</xdr:row>
      <xdr:rowOff>485775</xdr:rowOff>
    </xdr:to>
    <xdr:sp macro="[0]!Feuil3.Supprimer_Supports" textlink="">
      <xdr:nvSpPr>
        <xdr:cNvPr id="3" name="Rectangle à coins arrondis 2"/>
        <xdr:cNvSpPr/>
      </xdr:nvSpPr>
      <xdr:spPr>
        <a:xfrm>
          <a:off x="1600201" y="876301"/>
          <a:ext cx="457200"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3.Afficher_Form_Modif_Supports" textlink="">
      <xdr:nvSpPr>
        <xdr:cNvPr id="4" name="Rectangle à coins arrondis 3"/>
        <xdr:cNvSpPr/>
      </xdr:nvSpPr>
      <xdr:spPr>
        <a:xfrm>
          <a:off x="571500" y="8763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3.Trier_Supports" textlink="">
      <xdr:nvSpPr>
        <xdr:cNvPr id="5" name="Rectangle à coins arrondis 4"/>
        <xdr:cNvSpPr/>
      </xdr:nvSpPr>
      <xdr:spPr>
        <a:xfrm>
          <a:off x="1087269" y="401672"/>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1</xdr:col>
      <xdr:colOff>234861</xdr:colOff>
      <xdr:row>2</xdr:row>
      <xdr:rowOff>57018</xdr:rowOff>
    </xdr:from>
    <xdr:to>
      <xdr:col>1</xdr:col>
      <xdr:colOff>685663</xdr:colOff>
      <xdr:row>2</xdr:row>
      <xdr:rowOff>483880</xdr:rowOff>
    </xdr:to>
    <xdr:sp macro="" textlink="">
      <xdr:nvSpPr>
        <xdr:cNvPr id="7" name="Bouton_Accueil">
          <a:hlinkClick xmlns:r="http://schemas.openxmlformats.org/officeDocument/2006/relationships" r:id="rId1" tooltip="Accueil"/>
        </xdr:cNvPr>
        <xdr:cNvSpPr/>
      </xdr:nvSpPr>
      <xdr:spPr>
        <a:xfrm>
          <a:off x="2130336" y="571368"/>
          <a:ext cx="450802" cy="426862"/>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762000</xdr:colOff>
      <xdr:row>2</xdr:row>
      <xdr:rowOff>66675</xdr:rowOff>
    </xdr:from>
    <xdr:to>
      <xdr:col>2</xdr:col>
      <xdr:colOff>174577</xdr:colOff>
      <xdr:row>2</xdr:row>
      <xdr:rowOff>489010</xdr:rowOff>
    </xdr:to>
    <xdr:sp macro="[0]!Enregistrer" textlink="">
      <xdr:nvSpPr>
        <xdr:cNvPr id="8" name="Bouton_Accueil"/>
        <xdr:cNvSpPr/>
      </xdr:nvSpPr>
      <xdr:spPr>
        <a:xfrm>
          <a:off x="2657475" y="6477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6.Afficher_Form_Ajout_Services" textlink="">
      <xdr:nvSpPr>
        <xdr:cNvPr id="2" name="Rectangle à coins arrondis 1"/>
        <xdr:cNvSpPr/>
      </xdr:nvSpPr>
      <xdr:spPr>
        <a:xfrm>
          <a:off x="57150"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6.Supprimer_Services" textlink="">
      <xdr:nvSpPr>
        <xdr:cNvPr id="3" name="Rectangle à coins arrondis 2"/>
        <xdr:cNvSpPr/>
      </xdr:nvSpPr>
      <xdr:spPr>
        <a:xfrm>
          <a:off x="1613808" y="685801"/>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6.Afficher_Form_Modif_Services" textlink="">
      <xdr:nvSpPr>
        <xdr:cNvPr id="4" name="Rectangle à coins arrondis 3"/>
        <xdr:cNvSpPr/>
      </xdr:nvSpPr>
      <xdr:spPr>
        <a:xfrm>
          <a:off x="571500"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6.Trier_Services" textlink="">
      <xdr:nvSpPr>
        <xdr:cNvPr id="5" name="Rectangle à coins arrondis 4"/>
        <xdr:cNvSpPr/>
      </xdr:nvSpPr>
      <xdr:spPr>
        <a:xfrm>
          <a:off x="1087269"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2146651</xdr:colOff>
      <xdr:row>2</xdr:row>
      <xdr:rowOff>55392</xdr:rowOff>
    </xdr:from>
    <xdr:to>
      <xdr:col>0</xdr:col>
      <xdr:colOff>2597453</xdr:colOff>
      <xdr:row>2</xdr:row>
      <xdr:rowOff>477727</xdr:rowOff>
    </xdr:to>
    <xdr:sp macro="" textlink="">
      <xdr:nvSpPr>
        <xdr:cNvPr id="6" name="Bouton_Accueil">
          <a:hlinkClick xmlns:r="http://schemas.openxmlformats.org/officeDocument/2006/relationships" r:id="rId1" tooltip="Accueil"/>
        </xdr:cNvPr>
        <xdr:cNvSpPr/>
      </xdr:nvSpPr>
      <xdr:spPr>
        <a:xfrm>
          <a:off x="2146651" y="639052"/>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2686050</xdr:colOff>
      <xdr:row>2</xdr:row>
      <xdr:rowOff>57150</xdr:rowOff>
    </xdr:from>
    <xdr:to>
      <xdr:col>1</xdr:col>
      <xdr:colOff>212677</xdr:colOff>
      <xdr:row>2</xdr:row>
      <xdr:rowOff>479485</xdr:rowOff>
    </xdr:to>
    <xdr:sp macro="[0]!Enregistrer" textlink="">
      <xdr:nvSpPr>
        <xdr:cNvPr id="7" name="Bouton_Accueil"/>
        <xdr:cNvSpPr/>
      </xdr:nvSpPr>
      <xdr:spPr>
        <a:xfrm>
          <a:off x="2686050" y="63817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7.Afficher_Form_Ajout_Rédacteurs" textlink="">
      <xdr:nvSpPr>
        <xdr:cNvPr id="2" name="Rectangle à coins arrondis 1"/>
        <xdr:cNvSpPr/>
      </xdr:nvSpPr>
      <xdr:spPr>
        <a:xfrm>
          <a:off x="57150"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7.Supprimer_Rédacteurs" textlink="">
      <xdr:nvSpPr>
        <xdr:cNvPr id="3" name="Rectangle à coins arrondis 2"/>
        <xdr:cNvSpPr/>
      </xdr:nvSpPr>
      <xdr:spPr>
        <a:xfrm>
          <a:off x="1613808" y="571501"/>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7.Afficher_Form_Modif_Rédacteurs" textlink="">
      <xdr:nvSpPr>
        <xdr:cNvPr id="4" name="Rectangle à coins arrondis 3"/>
        <xdr:cNvSpPr/>
      </xdr:nvSpPr>
      <xdr:spPr>
        <a:xfrm>
          <a:off x="571500"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7.Trier_Rédacteurs" textlink="">
      <xdr:nvSpPr>
        <xdr:cNvPr id="5" name="Rectangle à coins arrondis 4"/>
        <xdr:cNvSpPr/>
      </xdr:nvSpPr>
      <xdr:spPr>
        <a:xfrm>
          <a:off x="1087269"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2148027</xdr:colOff>
      <xdr:row>2</xdr:row>
      <xdr:rowOff>55391</xdr:rowOff>
    </xdr:from>
    <xdr:to>
      <xdr:col>0</xdr:col>
      <xdr:colOff>2598829</xdr:colOff>
      <xdr:row>2</xdr:row>
      <xdr:rowOff>477726</xdr:rowOff>
    </xdr:to>
    <xdr:sp macro="" textlink="">
      <xdr:nvSpPr>
        <xdr:cNvPr id="6" name="Bouton_Accueil">
          <a:hlinkClick xmlns:r="http://schemas.openxmlformats.org/officeDocument/2006/relationships" r:id="rId1" tooltip="Accueil"/>
        </xdr:cNvPr>
        <xdr:cNvSpPr/>
      </xdr:nvSpPr>
      <xdr:spPr>
        <a:xfrm>
          <a:off x="2148027" y="569741"/>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2686050</xdr:colOff>
      <xdr:row>2</xdr:row>
      <xdr:rowOff>57150</xdr:rowOff>
    </xdr:from>
    <xdr:to>
      <xdr:col>1</xdr:col>
      <xdr:colOff>212677</xdr:colOff>
      <xdr:row>2</xdr:row>
      <xdr:rowOff>479485</xdr:rowOff>
    </xdr:to>
    <xdr:sp macro="[0]!Enregistrer" textlink="">
      <xdr:nvSpPr>
        <xdr:cNvPr id="7" name="Bouton_Accueil"/>
        <xdr:cNvSpPr/>
      </xdr:nvSpPr>
      <xdr:spPr>
        <a:xfrm>
          <a:off x="2686050" y="63817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2</xdr:col>
      <xdr:colOff>342900</xdr:colOff>
      <xdr:row>0</xdr:row>
      <xdr:rowOff>85725</xdr:rowOff>
    </xdr:from>
    <xdr:to>
      <xdr:col>2</xdr:col>
      <xdr:colOff>793702</xdr:colOff>
      <xdr:row>3</xdr:row>
      <xdr:rowOff>22285</xdr:rowOff>
    </xdr:to>
    <xdr:sp macro="" textlink="">
      <xdr:nvSpPr>
        <xdr:cNvPr id="2" name="Bouton_Accueil">
          <a:hlinkClick xmlns:r="http://schemas.openxmlformats.org/officeDocument/2006/relationships" r:id="rId1" tooltip="Accueil"/>
        </xdr:cNvPr>
        <xdr:cNvSpPr/>
      </xdr:nvSpPr>
      <xdr:spPr>
        <a:xfrm>
          <a:off x="6000750" y="8572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oneCellAnchor>
    <xdr:from>
      <xdr:col>3</xdr:col>
      <xdr:colOff>657225</xdr:colOff>
      <xdr:row>1</xdr:row>
      <xdr:rowOff>28574</xdr:rowOff>
    </xdr:from>
    <xdr:ext cx="4991100" cy="3400426"/>
    <xdr:sp macro="" textlink="">
      <xdr:nvSpPr>
        <xdr:cNvPr id="3" name="ZoneTexte 2"/>
        <xdr:cNvSpPr txBox="1"/>
      </xdr:nvSpPr>
      <xdr:spPr>
        <a:xfrm>
          <a:off x="7439025" y="190499"/>
          <a:ext cx="4991100" cy="3400426"/>
        </a:xfrm>
        <a:prstGeom prst="rect">
          <a:avLst/>
        </a:prstGeom>
      </xdr:spPr>
      <xdr:style>
        <a:lnRef idx="0">
          <a:schemeClr val="accent1"/>
        </a:lnRef>
        <a:fillRef idx="3">
          <a:schemeClr val="accent1"/>
        </a:fillRef>
        <a:effectRef idx="3">
          <a:schemeClr val="accent1"/>
        </a:effectRef>
        <a:fontRef idx="minor">
          <a:schemeClr val="lt1"/>
        </a:fontRef>
      </xdr:style>
      <xdr:txBody>
        <a:bodyPr vertOverflow="clip" wrap="square" rtlCol="0" anchor="t">
          <a:noAutofit/>
        </a:bodyPr>
        <a:lstStyle/>
        <a:p>
          <a:r>
            <a:rPr lang="fr-FR" sz="2000" b="1"/>
            <a:t>Registre du courrier - Mode d'emploi</a:t>
          </a:r>
        </a:p>
        <a:p>
          <a:endParaRPr lang="fr-FR" sz="1100" b="1"/>
        </a:p>
        <a:p>
          <a:r>
            <a:rPr lang="fr-FR" sz="1200" b="1"/>
            <a:t>1 - Renseigner les</a:t>
          </a:r>
          <a:r>
            <a:rPr lang="fr-FR" sz="1200" b="1" baseline="0"/>
            <a:t> tables de références</a:t>
          </a:r>
        </a:p>
        <a:p>
          <a:r>
            <a:rPr lang="fr-FR" sz="1100" b="0" baseline="0"/>
            <a:t>- mettre à jour les Paramètres</a:t>
          </a:r>
        </a:p>
        <a:p>
          <a:r>
            <a:rPr lang="fr-FR" sz="1100" b="0" baseline="0"/>
            <a:t>- mettre à jour les Rédacteurs, les Services,  les Supports, les Types de délai</a:t>
          </a:r>
        </a:p>
        <a:p>
          <a:endParaRPr lang="fr-FR" sz="1100" b="0" baseline="0"/>
        </a:p>
        <a:p>
          <a:r>
            <a:rPr lang="fr-FR" sz="1200" b="1" baseline="0"/>
            <a:t>2 - Saisir les Arrivées et Départ</a:t>
          </a:r>
        </a:p>
        <a:p>
          <a:r>
            <a:rPr lang="fr-FR" sz="1100" b="0"/>
            <a:t>- utilisez</a:t>
          </a:r>
          <a:r>
            <a:rPr lang="fr-FR" sz="1100" b="0" baseline="0"/>
            <a:t> les boutons pour opérer un ajout, une modification, un tri, une suppression</a:t>
          </a:r>
        </a:p>
        <a:p>
          <a:r>
            <a:rPr lang="fr-FR" sz="1100" b="0" baseline="0"/>
            <a:t>- sur les formulaires, utilisez le double-clic pour l'objet  et/ou le correspondant : cela vous permet d'accéder à la saisie  assistée</a:t>
          </a:r>
        </a:p>
        <a:p>
          <a:endParaRPr lang="fr-FR" sz="1100" b="0" baseline="0"/>
        </a:p>
        <a:p>
          <a:r>
            <a:rPr lang="fr-FR" sz="1200" b="1" baseline="0"/>
            <a:t>3 - Exploitez les statistiques</a:t>
          </a:r>
        </a:p>
        <a:p>
          <a:r>
            <a:rPr lang="fr-FR" sz="1100" b="0" baseline="0"/>
            <a:t> - des tableaux croisés dynamiques (TCD) sont fournis avec le classeur, synthétisant les données des arrivées et des départs. Vous pouvez créer autant de tableaux croisés dynamiques que souhaités, sous réserve de leur laisser la place de s'étendre au gré de l'ajout de nouvelles données</a:t>
          </a:r>
          <a:endParaRPr lang="fr-FR" sz="1100" b="0"/>
        </a:p>
        <a:p>
          <a:endParaRPr lang="fr-FR" sz="1100"/>
        </a:p>
      </xdr:txBody>
    </xdr:sp>
    <xdr:clientData/>
  </xdr:oneCellAnchor>
  <xdr:oneCellAnchor>
    <xdr:from>
      <xdr:col>3</xdr:col>
      <xdr:colOff>657225</xdr:colOff>
      <xdr:row>20</xdr:row>
      <xdr:rowOff>457200</xdr:rowOff>
    </xdr:from>
    <xdr:ext cx="4991100" cy="1266825"/>
    <xdr:sp macro="" textlink="">
      <xdr:nvSpPr>
        <xdr:cNvPr id="4" name="ZoneTexte 3"/>
        <xdr:cNvSpPr txBox="1"/>
      </xdr:nvSpPr>
      <xdr:spPr>
        <a:xfrm>
          <a:off x="7439025" y="3695700"/>
          <a:ext cx="4991100" cy="1266825"/>
        </a:xfrm>
        <a:prstGeom prst="rect">
          <a:avLst/>
        </a:prstGeom>
      </xdr:spPr>
      <xdr:style>
        <a:lnRef idx="0">
          <a:schemeClr val="accent2"/>
        </a:lnRef>
        <a:fillRef idx="3">
          <a:schemeClr val="accent2"/>
        </a:fillRef>
        <a:effectRef idx="3">
          <a:schemeClr val="accent2"/>
        </a:effectRef>
        <a:fontRef idx="minor">
          <a:schemeClr val="lt1"/>
        </a:fontRef>
      </xdr:style>
      <xdr:txBody>
        <a:bodyPr vertOverflow="clip" wrap="square" rtlCol="0" anchor="t">
          <a:noAutofit/>
        </a:bodyPr>
        <a:lstStyle/>
        <a:p>
          <a:r>
            <a:rPr lang="fr-FR" sz="1600" b="1"/>
            <a:t>Registre du courrier - Reste à développer ou à vérifier</a:t>
          </a:r>
        </a:p>
        <a:p>
          <a:endParaRPr lang="fr-FR" sz="1100" b="1" baseline="0"/>
        </a:p>
        <a:p>
          <a:r>
            <a:rPr lang="fr-FR" sz="1100" b="0" baseline="0"/>
            <a:t>- voir pour liens hypertexte ?</a:t>
          </a:r>
          <a:endParaRPr lang="fr-FR" sz="1100" b="0"/>
        </a:p>
      </xdr:txBody>
    </xdr:sp>
    <xdr:clientData/>
  </xdr:oneCellAnchor>
  <xdr:twoCellAnchor editAs="oneCell">
    <xdr:from>
      <xdr:col>2</xdr:col>
      <xdr:colOff>293402</xdr:colOff>
      <xdr:row>15</xdr:row>
      <xdr:rowOff>47624</xdr:rowOff>
    </xdr:from>
    <xdr:to>
      <xdr:col>2</xdr:col>
      <xdr:colOff>842735</xdr:colOff>
      <xdr:row>18</xdr:row>
      <xdr:rowOff>133654</xdr:rowOff>
    </xdr:to>
    <xdr:pic macro="[0]!Réglages">
      <xdr:nvPicPr>
        <xdr:cNvPr id="5" name="Image 4" descr="Icone_Paramètres.png"/>
        <xdr:cNvPicPr>
          <a:picLocks noChangeAspect="1"/>
        </xdr:cNvPicPr>
      </xdr:nvPicPr>
      <xdr:blipFill>
        <a:blip xmlns:r="http://schemas.openxmlformats.org/officeDocument/2006/relationships" r:embed="rId2" cstate="print"/>
        <a:stretch>
          <a:fillRect/>
        </a:stretch>
      </xdr:blipFill>
      <xdr:spPr>
        <a:xfrm>
          <a:off x="5951252" y="2152649"/>
          <a:ext cx="549333" cy="571805"/>
        </a:xfrm>
        <a:prstGeom prst="rect">
          <a:avLst/>
        </a:prstGeom>
      </xdr:spPr>
    </xdr:pic>
    <xdr:clientData/>
  </xdr:twoCellAnchor>
  <xdr:twoCellAnchor editAs="absolute">
    <xdr:from>
      <xdr:col>2</xdr:col>
      <xdr:colOff>333375</xdr:colOff>
      <xdr:row>3</xdr:row>
      <xdr:rowOff>104775</xdr:rowOff>
    </xdr:from>
    <xdr:to>
      <xdr:col>2</xdr:col>
      <xdr:colOff>784177</xdr:colOff>
      <xdr:row>6</xdr:row>
      <xdr:rowOff>41335</xdr:rowOff>
    </xdr:to>
    <xdr:sp macro="[0]!Enregistrer" textlink="">
      <xdr:nvSpPr>
        <xdr:cNvPr id="6" name="Bouton_Accueil"/>
        <xdr:cNvSpPr/>
      </xdr:nvSpPr>
      <xdr:spPr>
        <a:xfrm>
          <a:off x="5991225" y="59055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r:id="rId1" refreshedBy="toto" refreshedDate="42356.375317708334" createdVersion="3" refreshedVersion="3" minRefreshableVersion="3" recordCount="8">
  <cacheSource type="worksheet">
    <worksheetSource ref="D4:D10001" sheet="Départ"/>
  </cacheSource>
  <cacheFields count="1">
    <cacheField name="Objet" numFmtId="0">
      <sharedItems containsBlank="1" count="7">
        <s v="Acceptation demande de voirie"/>
        <s v="Acceptation demande débit de boisson"/>
        <s v="Acceptation demande de stagiaire"/>
        <s v="Acceptation demande de remise de facturation "/>
        <s v="Acceptation demande de goudronnage de trottoir"/>
        <m/>
        <s v="Acceptation demande occupation domaine public" u="1"/>
      </sharedItems>
    </cacheField>
  </cacheFields>
</pivotCacheDefinition>
</file>

<file path=xl/pivotCache/pivotCacheDefinition2.xml><?xml version="1.0" encoding="utf-8"?>
<pivotCacheDefinition xmlns="http://schemas.openxmlformats.org/spreadsheetml/2006/main" xmlns:r="http://schemas.openxmlformats.org/officeDocument/2006/relationships" r:id="rId1" refreshedBy="toto" refreshedDate="42356.375318055558" createdVersion="3" refreshedVersion="3" minRefreshableVersion="3" recordCount="8">
  <cacheSource type="worksheet">
    <worksheetSource ref="E4:E10001" sheet="Départ"/>
  </cacheSource>
  <cacheFields count="1">
    <cacheField name="Correspondant" numFmtId="0">
      <sharedItems containsBlank="1" count="5">
        <s v="Grand Roanne Agglomération"/>
        <s v="SDIS Roanne"/>
        <s v="Commissariat Central"/>
        <s v="Outiror Trading SAS"/>
        <m/>
      </sharedItems>
    </cacheField>
  </cacheFields>
</pivotCacheDefinition>
</file>

<file path=xl/pivotCache/pivotCacheDefinition3.xml><?xml version="1.0" encoding="utf-8"?>
<pivotCacheDefinition xmlns="http://schemas.openxmlformats.org/spreadsheetml/2006/main" xmlns:r="http://schemas.openxmlformats.org/officeDocument/2006/relationships" r:id="rId1" refreshedBy="toto" refreshedDate="42356.375318287035" createdVersion="3" refreshedVersion="3" minRefreshableVersion="3" recordCount="205">
  <cacheSource type="worksheet">
    <worksheetSource ref="J4:J10001" sheet="Arrivée"/>
  </cacheSource>
  <cacheFields count="1">
    <cacheField name="Correspondant" numFmtId="0">
      <sharedItems containsBlank="1" count="10">
        <s v="qsdqsd"/>
        <s v="CR4C - Jean-Louis Anglade"/>
        <s v="DEVERCHERE Daniel"/>
        <s v="Bar les Poupées "/>
        <s v="Commissariat Central"/>
        <s v="Goutaudier Paul"/>
        <m/>
        <s v="SDIS Roanne" u="1"/>
        <s v="Outiror Trading SAS" u="1"/>
        <s v="Grand Roanne Agglomération" u="1"/>
      </sharedItems>
    </cacheField>
  </cacheFields>
</pivotCacheDefinition>
</file>

<file path=xl/pivotCache/pivotCacheDefinition4.xml><?xml version="1.0" encoding="utf-8"?>
<pivotCacheDefinition xmlns="http://schemas.openxmlformats.org/spreadsheetml/2006/main" xmlns:r="http://schemas.openxmlformats.org/officeDocument/2006/relationships" r:id="rId1" refreshedBy="toto" refreshedDate="42356.375318634258" createdVersion="3" refreshedVersion="3" minRefreshableVersion="3" recordCount="205">
  <cacheSource type="worksheet">
    <worksheetSource ref="D4:D10001" sheet="Arrivée"/>
  </cacheSource>
  <cacheFields count="1">
    <cacheField name="Objet" numFmtId="0">
      <sharedItems containsBlank="1" count="9">
        <s v="Demande de travaux empiétant sur la rue"/>
        <s v="Demande neutralisation voies pour course cycliste"/>
        <s v="Demande de pose d'échafaudage"/>
        <s v="Demande agrandissement de la terrasse du café pour la fête de la musique"/>
        <s v="Demande occupation domaine public"/>
        <m/>
        <s v="Demande occupation domaine public pour le 1er juin 2012" u="1"/>
        <s v="Arrêté occupation domaine public pour le 1er juin 2012" u="1"/>
        <s v="Nouvelle arrivée" u="1"/>
      </sharedItems>
    </cacheField>
  </cacheFields>
</pivotCacheDefinition>
</file>

<file path=xl/pivotCache/pivotCacheRecords1.xml><?xml version="1.0" encoding="utf-8"?>
<pivotCacheRecords xmlns="http://schemas.openxmlformats.org/spreadsheetml/2006/main" xmlns:r="http://schemas.openxmlformats.org/officeDocument/2006/relationships" count="8">
  <r>
    <x v="0"/>
  </r>
  <r>
    <x v="0"/>
  </r>
  <r>
    <x v="1"/>
  </r>
  <r>
    <x v="2"/>
  </r>
  <r>
    <x v="3"/>
  </r>
  <r>
    <x v="4"/>
  </r>
  <r>
    <x v="5"/>
  </r>
  <r>
    <x v="5"/>
  </r>
</pivotCacheRecords>
</file>

<file path=xl/pivotCache/pivotCacheRecords2.xml><?xml version="1.0" encoding="utf-8"?>
<pivotCacheRecords xmlns="http://schemas.openxmlformats.org/spreadsheetml/2006/main" xmlns:r="http://schemas.openxmlformats.org/officeDocument/2006/relationships" count="8">
  <r>
    <x v="0"/>
  </r>
  <r>
    <x v="0"/>
  </r>
  <r>
    <x v="1"/>
  </r>
  <r>
    <x v="0"/>
  </r>
  <r>
    <x v="2"/>
  </r>
  <r>
    <x v="3"/>
  </r>
  <r>
    <x v="4"/>
  </r>
  <r>
    <x v="4"/>
  </r>
</pivotCacheRecords>
</file>

<file path=xl/pivotCache/pivotCacheRecords3.xml><?xml version="1.0" encoding="utf-8"?>
<pivotCacheRecords xmlns="http://schemas.openxmlformats.org/spreadsheetml/2006/main" xmlns:r="http://schemas.openxmlformats.org/officeDocument/2006/relationships" count="205">
  <r>
    <x v="0"/>
  </r>
  <r>
    <x v="1"/>
  </r>
  <r>
    <x v="2"/>
  </r>
  <r>
    <x v="3"/>
  </r>
  <r>
    <x v="4"/>
  </r>
  <r>
    <x v="5"/>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pivotCacheRecords>
</file>

<file path=xl/pivotCache/pivotCacheRecords4.xml><?xml version="1.0" encoding="utf-8"?>
<pivotCacheRecords xmlns="http://schemas.openxmlformats.org/spreadsheetml/2006/main" xmlns:r="http://schemas.openxmlformats.org/officeDocument/2006/relationships" count="205">
  <r>
    <x v="0"/>
  </r>
  <r>
    <x v="1"/>
  </r>
  <r>
    <x v="2"/>
  </r>
  <r>
    <x v="3"/>
  </r>
  <r>
    <x v="4"/>
  </r>
  <r>
    <x v="0"/>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9"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E1:E7" firstHeaderRow="1" firstDataRow="1" firstDataCol="1"/>
  <pivotFields count="1">
    <pivotField axis="axisRow" showAll="0" defaultSubtotal="0">
      <items count="9">
        <item x="5"/>
        <item m="1" x="7"/>
        <item x="0"/>
        <item x="2"/>
        <item x="3"/>
        <item x="1"/>
        <item m="1" x="6"/>
        <item m="1" x="8"/>
        <item x="4"/>
      </items>
    </pivotField>
  </pivotFields>
  <rowFields count="1">
    <field x="0"/>
  </rowFields>
  <rowItems count="6">
    <i>
      <x/>
    </i>
    <i>
      <x v="2"/>
    </i>
    <i>
      <x v="3"/>
    </i>
    <i>
      <x v="4"/>
    </i>
    <i>
      <x v="5"/>
    </i>
    <i>
      <x v="8"/>
    </i>
  </rowItems>
  <colItems count="1">
    <i/>
  </colItem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3" cacheId="8"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G1:G8" firstHeaderRow="1" firstDataRow="1" firstDataCol="1"/>
  <pivotFields count="1">
    <pivotField axis="axisRow" showAll="0" defaultSubtotal="0">
      <items count="10">
        <item x="4"/>
        <item m="1" x="9"/>
        <item m="1" x="8"/>
        <item m="1" x="7"/>
        <item x="6"/>
        <item x="5"/>
        <item x="2"/>
        <item x="3"/>
        <item x="1"/>
        <item x="0"/>
      </items>
    </pivotField>
  </pivotFields>
  <rowFields count="1">
    <field x="0"/>
  </rowFields>
  <rowItems count="7">
    <i>
      <x/>
    </i>
    <i>
      <x v="4"/>
    </i>
    <i>
      <x v="5"/>
    </i>
    <i>
      <x v="6"/>
    </i>
    <i>
      <x v="7"/>
    </i>
    <i>
      <x v="8"/>
    </i>
    <i>
      <x v="9"/>
    </i>
  </rowItems>
  <colItems count="1">
    <i/>
  </colItem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2" cacheId="7"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C1:C6" firstHeaderRow="1" firstDataRow="1" firstDataCol="1"/>
  <pivotFields count="1">
    <pivotField axis="axisRow" showAll="0" defaultSubtotal="0">
      <items count="5">
        <item x="2"/>
        <item x="0"/>
        <item x="3"/>
        <item x="1"/>
        <item x="4"/>
      </items>
    </pivotField>
  </pivotFields>
  <rowFields count="1">
    <field x="0"/>
  </rowFields>
  <rowItems count="5">
    <i>
      <x/>
    </i>
    <i>
      <x v="1"/>
    </i>
    <i>
      <x v="2"/>
    </i>
    <i>
      <x v="3"/>
    </i>
    <i>
      <x v="4"/>
    </i>
  </rowItems>
  <colItems count="1">
    <i/>
  </colItems>
  <pivotTableStyleInfo name="PivotStyleLight16" showRowHeaders="1" showColHeaders="1" showRowStripes="0" showColStripes="0" showLastColumn="1"/>
</pivotTableDefinition>
</file>

<file path=xl/pivotTables/pivotTable4.xml><?xml version="1.0" encoding="utf-8"?>
<pivotTableDefinition xmlns="http://schemas.openxmlformats.org/spreadsheetml/2006/main" name="Tableau croisé dynamique1" cacheId="6"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A1:A7" firstHeaderRow="1" firstDataRow="1" firstDataCol="1"/>
  <pivotFields count="1">
    <pivotField axis="axisRow" showAll="0" defaultSubtotal="0">
      <items count="7">
        <item m="1" x="6"/>
        <item x="5"/>
        <item x="0"/>
        <item x="1"/>
        <item x="2"/>
        <item x="3"/>
        <item x="4"/>
      </items>
    </pivotField>
  </pivotFields>
  <rowFields count="1">
    <field x="0"/>
  </rowFields>
  <rowItems count="6">
    <i>
      <x v="1"/>
    </i>
    <i>
      <x v="2"/>
    </i>
    <i>
      <x v="3"/>
    </i>
    <i>
      <x v="4"/>
    </i>
    <i>
      <x v="5"/>
    </i>
    <i>
      <x v="6"/>
    </i>
  </rowItems>
  <colItems count="1">
    <i/>
  </colItem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8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8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sheetPr codeName="Feuil2">
    <pageSetUpPr fitToPage="1"/>
  </sheetPr>
  <dimension ref="A1:N10008"/>
  <sheetViews>
    <sheetView zoomScale="90" zoomScaleNormal="90" workbookViewId="0">
      <pane xSplit="4" ySplit="4" topLeftCell="H5" activePane="bottomRight" state="frozen"/>
      <selection pane="topRight" activeCell="E1" sqref="E1"/>
      <selection pane="bottomLeft" activeCell="A5" sqref="A5"/>
      <selection pane="bottomRight" activeCell="C7" sqref="C7"/>
    </sheetView>
  </sheetViews>
  <sheetFormatPr baseColWidth="10" defaultRowHeight="12.75"/>
  <cols>
    <col min="1" max="1" width="8.7109375" style="108" customWidth="1"/>
    <col min="2" max="2" width="11.7109375" style="109" bestFit="1" customWidth="1"/>
    <col min="3" max="3" width="17.85546875" style="110" customWidth="1"/>
    <col min="4" max="4" width="34.140625" style="110" customWidth="1"/>
    <col min="5" max="5" width="36.28515625" style="109" customWidth="1"/>
    <col min="6" max="6" width="15" style="111" customWidth="1"/>
    <col min="7" max="7" width="15" style="112" customWidth="1"/>
    <col min="8" max="8" width="15.28515625" style="109" customWidth="1"/>
    <col min="9" max="9" width="21.5703125" style="113" customWidth="1"/>
    <col min="10" max="10" width="28.5703125" style="110" customWidth="1"/>
    <col min="11" max="11" width="33.28515625" style="109" customWidth="1"/>
    <col min="12" max="12" width="25" style="100" customWidth="1"/>
    <col min="13" max="13" width="40.42578125" style="109" customWidth="1"/>
    <col min="14" max="14" width="16.140625" style="111" customWidth="1"/>
    <col min="15" max="46" width="11.42578125" style="100"/>
    <col min="47" max="47" width="22.42578125" style="100" bestFit="1" customWidth="1"/>
    <col min="48" max="16384" width="11.42578125" style="100"/>
  </cols>
  <sheetData>
    <row r="1" spans="1:14" s="4" customFormat="1" ht="29.25" customHeight="1">
      <c r="A1" s="67" t="str">
        <f>Collectivité&amp;" - "&amp;Service &amp; " - Registre du courrier Arrivée"</f>
        <v>Ville de Riorges - Direction Cadre de Vie - Registre du courrier Arrivée</v>
      </c>
      <c r="B1" s="18"/>
      <c r="C1" s="68"/>
      <c r="D1" s="18"/>
      <c r="E1" s="19"/>
      <c r="F1" s="69"/>
      <c r="G1" s="70"/>
      <c r="H1" s="18"/>
      <c r="I1" s="71"/>
      <c r="J1" s="18"/>
      <c r="K1" s="18"/>
      <c r="L1" s="72"/>
      <c r="M1" s="18"/>
      <c r="N1" s="36"/>
    </row>
    <row r="2" spans="1:14" s="4" customFormat="1" ht="16.5" customHeight="1">
      <c r="A2" s="73"/>
      <c r="B2" s="18"/>
      <c r="C2" s="68"/>
      <c r="D2" s="74">
        <f>SUBTOTAL(3,A4:A11)-1</f>
        <v>6</v>
      </c>
      <c r="E2" s="19"/>
      <c r="F2" s="69"/>
      <c r="G2" s="70"/>
      <c r="H2" s="19"/>
      <c r="I2" s="75"/>
      <c r="J2" s="68"/>
      <c r="K2" s="18"/>
      <c r="L2" s="76"/>
      <c r="M2" s="18"/>
      <c r="N2" s="36"/>
    </row>
    <row r="3" spans="1:14" s="4" customFormat="1" ht="43.5" customHeight="1">
      <c r="A3" s="77"/>
      <c r="B3" s="68"/>
      <c r="C3" s="68"/>
      <c r="D3" s="68"/>
      <c r="E3" s="19"/>
      <c r="F3" s="36"/>
      <c r="G3" s="78"/>
      <c r="H3" s="19"/>
      <c r="I3" s="75"/>
      <c r="J3" s="68"/>
      <c r="K3" s="19"/>
      <c r="L3" s="79"/>
      <c r="M3" s="19"/>
      <c r="N3" s="36"/>
    </row>
    <row r="4" spans="1:14" s="88" customFormat="1" ht="32.25" customHeight="1">
      <c r="A4" s="80" t="s">
        <v>21</v>
      </c>
      <c r="B4" s="81" t="s">
        <v>7</v>
      </c>
      <c r="C4" s="82" t="s">
        <v>22</v>
      </c>
      <c r="D4" s="82" t="s">
        <v>3</v>
      </c>
      <c r="E4" s="82" t="s">
        <v>26</v>
      </c>
      <c r="F4" s="83" t="s">
        <v>4</v>
      </c>
      <c r="G4" s="84" t="s">
        <v>50</v>
      </c>
      <c r="H4" s="85" t="s">
        <v>27</v>
      </c>
      <c r="I4" s="86" t="s">
        <v>51</v>
      </c>
      <c r="J4" s="82" t="s">
        <v>6</v>
      </c>
      <c r="K4" s="87" t="s">
        <v>23</v>
      </c>
      <c r="L4" s="87" t="s">
        <v>24</v>
      </c>
      <c r="M4" s="82" t="s">
        <v>14</v>
      </c>
      <c r="N4" s="83" t="s">
        <v>54</v>
      </c>
    </row>
    <row r="5" spans="1:14" s="62" customFormat="1" ht="29.25" customHeight="1">
      <c r="A5" s="59">
        <v>1</v>
      </c>
      <c r="B5" s="60">
        <v>42170</v>
      </c>
      <c r="C5" s="61" t="s">
        <v>15</v>
      </c>
      <c r="D5" s="62" t="s">
        <v>67</v>
      </c>
      <c r="E5" s="61" t="s">
        <v>18</v>
      </c>
      <c r="F5" s="63" t="str">
        <f t="shared" ref="F5:F10" si="0">IFERROR(VLOOKUP(E5,Délais,2,FALSE),"")</f>
        <v/>
      </c>
      <c r="G5" s="64" t="e">
        <f t="shared" ref="G5:G10" si="1">B5+F5</f>
        <v>#VALUE!</v>
      </c>
      <c r="H5" s="25">
        <v>42356</v>
      </c>
      <c r="I5" s="65" t="str">
        <f t="shared" ref="I5:I10" ca="1" si="2">IF(H5,"",G5-TODAY())</f>
        <v/>
      </c>
      <c r="J5" s="62" t="s">
        <v>68</v>
      </c>
      <c r="K5" s="66" t="s">
        <v>69</v>
      </c>
      <c r="L5" s="62" t="s">
        <v>32</v>
      </c>
      <c r="M5" s="14"/>
      <c r="N5" s="63">
        <f t="shared" ref="N5:N10" si="3">IF(H5,H5-B5,"")</f>
        <v>186</v>
      </c>
    </row>
    <row r="6" spans="1:14" s="62" customFormat="1" ht="29.25" customHeight="1">
      <c r="A6" s="59">
        <v>2</v>
      </c>
      <c r="B6" s="60">
        <v>42326</v>
      </c>
      <c r="C6" s="61" t="s">
        <v>47</v>
      </c>
      <c r="D6" s="62" t="s">
        <v>70</v>
      </c>
      <c r="E6" s="61" t="s">
        <v>19</v>
      </c>
      <c r="F6" s="63" t="str">
        <f t="shared" si="0"/>
        <v/>
      </c>
      <c r="G6" s="64" t="e">
        <f t="shared" si="1"/>
        <v>#VALUE!</v>
      </c>
      <c r="H6" s="26"/>
      <c r="I6" s="65" t="e">
        <f t="shared" ca="1" si="2"/>
        <v>#VALUE!</v>
      </c>
      <c r="J6" s="62" t="s">
        <v>71</v>
      </c>
      <c r="K6" s="66" t="s">
        <v>72</v>
      </c>
      <c r="L6" s="62" t="s">
        <v>32</v>
      </c>
      <c r="M6" s="14"/>
      <c r="N6" s="63" t="str">
        <f t="shared" si="3"/>
        <v/>
      </c>
    </row>
    <row r="7" spans="1:14" s="62" customFormat="1" ht="29.25" customHeight="1">
      <c r="A7" s="59">
        <v>3</v>
      </c>
      <c r="B7" s="60">
        <v>42305</v>
      </c>
      <c r="C7" s="61" t="s">
        <v>15</v>
      </c>
      <c r="D7" s="62" t="s">
        <v>76</v>
      </c>
      <c r="E7" s="61" t="s">
        <v>17</v>
      </c>
      <c r="F7" s="63" t="str">
        <f t="shared" si="0"/>
        <v/>
      </c>
      <c r="G7" s="64" t="e">
        <f t="shared" si="1"/>
        <v>#VALUE!</v>
      </c>
      <c r="H7" s="25"/>
      <c r="I7" s="65" t="e">
        <f t="shared" ca="1" si="2"/>
        <v>#VALUE!</v>
      </c>
      <c r="J7" s="62" t="s">
        <v>1</v>
      </c>
      <c r="K7" s="66"/>
      <c r="L7" s="62" t="s">
        <v>32</v>
      </c>
      <c r="M7" s="14"/>
      <c r="N7" s="63" t="str">
        <f t="shared" si="3"/>
        <v/>
      </c>
    </row>
    <row r="8" spans="1:14" s="62" customFormat="1" ht="29.25" customHeight="1">
      <c r="A8" s="59">
        <v>5</v>
      </c>
      <c r="B8" s="60">
        <v>42355</v>
      </c>
      <c r="C8" s="61" t="s">
        <v>47</v>
      </c>
      <c r="D8" s="62" t="s">
        <v>64</v>
      </c>
      <c r="E8" s="61" t="s">
        <v>18</v>
      </c>
      <c r="F8" s="63" t="str">
        <f t="shared" si="0"/>
        <v/>
      </c>
      <c r="G8" s="64" t="e">
        <f t="shared" si="1"/>
        <v>#VALUE!</v>
      </c>
      <c r="H8" s="25"/>
      <c r="I8" s="65" t="e">
        <f t="shared" ca="1" si="2"/>
        <v>#VALUE!</v>
      </c>
      <c r="J8" s="62" t="s">
        <v>65</v>
      </c>
      <c r="K8" s="66" t="s">
        <v>66</v>
      </c>
      <c r="L8" s="62" t="s">
        <v>32</v>
      </c>
      <c r="M8" s="14"/>
      <c r="N8" s="63" t="str">
        <f t="shared" si="3"/>
        <v/>
      </c>
    </row>
    <row r="9" spans="1:14" s="62" customFormat="1" ht="29.25" customHeight="1">
      <c r="A9" s="59">
        <v>6</v>
      </c>
      <c r="B9" s="60">
        <v>42294</v>
      </c>
      <c r="C9" s="61" t="s">
        <v>15</v>
      </c>
      <c r="D9" s="62" t="s">
        <v>73</v>
      </c>
      <c r="E9" s="61" t="s">
        <v>19</v>
      </c>
      <c r="F9" s="63" t="str">
        <f t="shared" si="0"/>
        <v/>
      </c>
      <c r="G9" s="64" t="e">
        <f t="shared" si="1"/>
        <v>#VALUE!</v>
      </c>
      <c r="H9" s="25"/>
      <c r="I9" s="65" t="e">
        <f t="shared" ca="1" si="2"/>
        <v>#VALUE!</v>
      </c>
      <c r="J9" s="62" t="s">
        <v>74</v>
      </c>
      <c r="K9" s="66" t="s">
        <v>75</v>
      </c>
      <c r="L9" s="62" t="s">
        <v>32</v>
      </c>
      <c r="M9" s="14"/>
      <c r="N9" s="63" t="str">
        <f t="shared" si="3"/>
        <v/>
      </c>
    </row>
    <row r="10" spans="1:14" s="62" customFormat="1" ht="29.25" customHeight="1">
      <c r="A10" s="59">
        <v>7</v>
      </c>
      <c r="B10" s="60">
        <v>42326</v>
      </c>
      <c r="C10" s="61" t="s">
        <v>46</v>
      </c>
      <c r="D10" s="62" t="s">
        <v>73</v>
      </c>
      <c r="E10" s="61" t="s">
        <v>18</v>
      </c>
      <c r="F10" s="63" t="str">
        <f t="shared" si="0"/>
        <v/>
      </c>
      <c r="G10" s="64" t="e">
        <f t="shared" si="1"/>
        <v>#VALUE!</v>
      </c>
      <c r="H10" s="25"/>
      <c r="I10" s="65" t="e">
        <f t="shared" ca="1" si="2"/>
        <v>#VALUE!</v>
      </c>
      <c r="J10" s="62" t="s">
        <v>86</v>
      </c>
      <c r="K10" s="66" t="s">
        <v>87</v>
      </c>
      <c r="L10" s="62" t="s">
        <v>32</v>
      </c>
      <c r="M10" s="14"/>
      <c r="N10" s="63" t="str">
        <f t="shared" si="3"/>
        <v/>
      </c>
    </row>
    <row r="11" spans="1:14" ht="29.25" customHeight="1">
      <c r="A11" s="92"/>
      <c r="B11" s="93"/>
      <c r="C11" s="94"/>
      <c r="D11" s="94"/>
      <c r="E11" s="94"/>
      <c r="F11" s="95"/>
      <c r="G11" s="96"/>
      <c r="H11" s="97"/>
      <c r="I11" s="98"/>
      <c r="J11" s="94"/>
      <c r="K11" s="93"/>
      <c r="L11" s="99"/>
      <c r="M11" s="94"/>
      <c r="N11" s="95"/>
    </row>
    <row r="12" spans="1:14" ht="120.75" customHeight="1">
      <c r="A12" s="101"/>
      <c r="B12" s="102"/>
      <c r="C12" s="103"/>
      <c r="D12" s="103"/>
      <c r="E12" s="102"/>
      <c r="F12" s="104"/>
      <c r="G12" s="105"/>
      <c r="H12" s="102"/>
      <c r="I12" s="106"/>
      <c r="J12" s="103"/>
      <c r="K12" s="102"/>
      <c r="L12" s="107"/>
      <c r="M12" s="102"/>
      <c r="N12" s="104"/>
    </row>
    <row r="13" spans="1:14" ht="120.75" customHeight="1">
      <c r="A13" s="101"/>
      <c r="B13" s="102"/>
      <c r="C13" s="103"/>
      <c r="D13" s="103"/>
      <c r="E13" s="102"/>
      <c r="F13" s="104"/>
      <c r="G13" s="105"/>
      <c r="H13" s="102"/>
      <c r="I13" s="106"/>
      <c r="J13" s="103"/>
      <c r="K13" s="102"/>
      <c r="L13" s="107"/>
      <c r="M13" s="102"/>
      <c r="N13" s="104"/>
    </row>
    <row r="14" spans="1:14" ht="120.75" customHeight="1">
      <c r="A14" s="101"/>
      <c r="B14" s="102"/>
      <c r="C14" s="103"/>
      <c r="D14" s="103"/>
      <c r="E14" s="102"/>
      <c r="F14" s="104"/>
      <c r="G14" s="105"/>
      <c r="H14" s="102"/>
      <c r="I14" s="106"/>
      <c r="J14" s="103"/>
      <c r="K14" s="102"/>
      <c r="L14" s="107"/>
      <c r="M14" s="102"/>
      <c r="N14" s="104"/>
    </row>
    <row r="15" spans="1:14" ht="120.75" customHeight="1">
      <c r="A15" s="101"/>
      <c r="B15" s="102"/>
      <c r="C15" s="103"/>
      <c r="D15" s="103"/>
      <c r="E15" s="102"/>
      <c r="F15" s="104"/>
      <c r="G15" s="105"/>
      <c r="H15" s="102"/>
      <c r="I15" s="106"/>
      <c r="J15" s="103"/>
      <c r="K15" s="102"/>
      <c r="L15" s="107"/>
      <c r="M15" s="102"/>
      <c r="N15" s="104"/>
    </row>
    <row r="16" spans="1:14" ht="120.75" customHeight="1">
      <c r="A16" s="101"/>
      <c r="B16" s="102"/>
      <c r="C16" s="103"/>
      <c r="D16" s="103"/>
      <c r="E16" s="102"/>
      <c r="F16" s="104"/>
      <c r="G16" s="105"/>
      <c r="H16" s="102"/>
      <c r="I16" s="106"/>
      <c r="J16" s="103"/>
      <c r="K16" s="102"/>
      <c r="L16" s="107"/>
      <c r="M16" s="102"/>
      <c r="N16" s="104"/>
    </row>
    <row r="17" spans="1:14" ht="120.75" customHeight="1">
      <c r="A17" s="101"/>
      <c r="B17" s="102"/>
      <c r="C17" s="103"/>
      <c r="D17" s="103"/>
      <c r="E17" s="102"/>
      <c r="F17" s="104"/>
      <c r="G17" s="105"/>
      <c r="H17" s="102"/>
      <c r="I17" s="106"/>
      <c r="J17" s="103"/>
      <c r="K17" s="102"/>
      <c r="L17" s="107"/>
      <c r="M17" s="102"/>
      <c r="N17" s="104"/>
    </row>
    <row r="18" spans="1:14" ht="120.75" customHeight="1">
      <c r="A18" s="101"/>
      <c r="B18" s="102"/>
      <c r="C18" s="103"/>
      <c r="D18" s="103"/>
      <c r="E18" s="102"/>
      <c r="F18" s="104"/>
      <c r="G18" s="105"/>
      <c r="H18" s="102"/>
      <c r="I18" s="106"/>
      <c r="J18" s="103"/>
      <c r="K18" s="102"/>
      <c r="L18" s="107"/>
      <c r="M18" s="102"/>
      <c r="N18" s="104"/>
    </row>
    <row r="19" spans="1:14" ht="120.75" customHeight="1">
      <c r="A19" s="101"/>
      <c r="B19" s="102"/>
      <c r="C19" s="103"/>
      <c r="D19" s="103"/>
      <c r="E19" s="102"/>
      <c r="F19" s="104"/>
      <c r="G19" s="105"/>
      <c r="H19" s="102"/>
      <c r="I19" s="106"/>
      <c r="J19" s="103"/>
      <c r="K19" s="102"/>
      <c r="L19" s="107"/>
      <c r="M19" s="102"/>
      <c r="N19" s="104"/>
    </row>
    <row r="20" spans="1:14" ht="120.75" customHeight="1">
      <c r="A20" s="101"/>
      <c r="B20" s="102"/>
      <c r="C20" s="103"/>
      <c r="D20" s="103"/>
      <c r="E20" s="102"/>
      <c r="F20" s="104"/>
      <c r="G20" s="105"/>
      <c r="H20" s="102"/>
      <c r="I20" s="106"/>
      <c r="J20" s="103"/>
      <c r="K20" s="102"/>
      <c r="L20" s="107"/>
      <c r="M20" s="102"/>
      <c r="N20" s="104"/>
    </row>
    <row r="21" spans="1:14" ht="120.75" customHeight="1">
      <c r="A21" s="101"/>
      <c r="B21" s="102"/>
      <c r="C21" s="103"/>
      <c r="D21" s="103"/>
      <c r="E21" s="102"/>
      <c r="F21" s="104"/>
      <c r="G21" s="105"/>
      <c r="H21" s="102"/>
      <c r="I21" s="106"/>
      <c r="J21" s="103"/>
      <c r="K21" s="102"/>
      <c r="L21" s="107"/>
      <c r="M21" s="102"/>
      <c r="N21" s="104"/>
    </row>
    <row r="22" spans="1:14" ht="120.75" customHeight="1">
      <c r="A22" s="101"/>
      <c r="B22" s="102"/>
      <c r="C22" s="103"/>
      <c r="D22" s="103"/>
      <c r="E22" s="102"/>
      <c r="F22" s="104"/>
      <c r="G22" s="105"/>
      <c r="H22" s="102"/>
      <c r="I22" s="106"/>
      <c r="J22" s="103"/>
      <c r="K22" s="102"/>
      <c r="L22" s="107"/>
      <c r="M22" s="102"/>
      <c r="N22" s="104"/>
    </row>
    <row r="23" spans="1:14" ht="120.75" customHeight="1">
      <c r="A23" s="101"/>
      <c r="B23" s="102"/>
      <c r="C23" s="103"/>
      <c r="D23" s="103"/>
      <c r="E23" s="102"/>
      <c r="F23" s="104"/>
      <c r="G23" s="105"/>
      <c r="H23" s="102"/>
      <c r="I23" s="106"/>
      <c r="J23" s="103"/>
      <c r="K23" s="102"/>
      <c r="L23" s="107"/>
      <c r="M23" s="102"/>
      <c r="N23" s="104"/>
    </row>
    <row r="24" spans="1:14" ht="120.75" customHeight="1">
      <c r="A24" s="101"/>
      <c r="B24" s="102"/>
      <c r="C24" s="103"/>
      <c r="D24" s="103"/>
      <c r="E24" s="102"/>
      <c r="F24" s="104"/>
      <c r="G24" s="105"/>
      <c r="H24" s="102"/>
      <c r="I24" s="106"/>
      <c r="J24" s="103"/>
      <c r="K24" s="102"/>
      <c r="L24" s="107"/>
      <c r="M24" s="102"/>
      <c r="N24" s="104"/>
    </row>
    <row r="25" spans="1:14" ht="120.75" customHeight="1">
      <c r="A25" s="101"/>
      <c r="B25" s="102"/>
      <c r="C25" s="103"/>
      <c r="D25" s="103"/>
      <c r="E25" s="102"/>
      <c r="F25" s="104"/>
      <c r="G25" s="105"/>
      <c r="H25" s="102"/>
      <c r="I25" s="106"/>
      <c r="J25" s="103"/>
      <c r="K25" s="102"/>
      <c r="L25" s="107"/>
      <c r="M25" s="102"/>
      <c r="N25" s="104"/>
    </row>
    <row r="26" spans="1:14" ht="120.75" customHeight="1">
      <c r="A26" s="101"/>
      <c r="B26" s="102"/>
      <c r="C26" s="103"/>
      <c r="D26" s="103"/>
      <c r="E26" s="102"/>
      <c r="F26" s="104"/>
      <c r="G26" s="105"/>
      <c r="H26" s="102"/>
      <c r="I26" s="106"/>
      <c r="J26" s="103"/>
      <c r="K26" s="102"/>
      <c r="L26" s="107"/>
      <c r="M26" s="102"/>
      <c r="N26" s="104"/>
    </row>
    <row r="27" spans="1:14" ht="120.75" customHeight="1">
      <c r="A27" s="101"/>
      <c r="B27" s="102"/>
      <c r="C27" s="103"/>
      <c r="D27" s="103"/>
      <c r="E27" s="102"/>
      <c r="F27" s="104"/>
      <c r="G27" s="105"/>
      <c r="H27" s="102"/>
      <c r="I27" s="106"/>
      <c r="J27" s="103"/>
      <c r="K27" s="102"/>
      <c r="L27" s="107"/>
      <c r="M27" s="102"/>
      <c r="N27" s="104"/>
    </row>
    <row r="28" spans="1:14" ht="120.75" customHeight="1">
      <c r="A28" s="101"/>
      <c r="B28" s="102"/>
      <c r="C28" s="103"/>
      <c r="D28" s="103"/>
      <c r="E28" s="102"/>
      <c r="F28" s="104"/>
      <c r="G28" s="105"/>
      <c r="H28" s="102"/>
      <c r="I28" s="106"/>
      <c r="J28" s="103"/>
      <c r="K28" s="102"/>
      <c r="L28" s="107"/>
      <c r="M28" s="102"/>
      <c r="N28" s="104"/>
    </row>
    <row r="29" spans="1:14" ht="120.75" customHeight="1">
      <c r="A29" s="101"/>
      <c r="B29" s="102"/>
      <c r="C29" s="103"/>
      <c r="D29" s="103"/>
      <c r="E29" s="102"/>
      <c r="F29" s="104"/>
      <c r="G29" s="105"/>
      <c r="H29" s="102"/>
      <c r="I29" s="106"/>
      <c r="J29" s="103"/>
      <c r="K29" s="102"/>
      <c r="L29" s="107"/>
      <c r="M29" s="102"/>
      <c r="N29" s="104"/>
    </row>
    <row r="30" spans="1:14" ht="120.75" customHeight="1">
      <c r="A30" s="101"/>
      <c r="B30" s="102"/>
      <c r="C30" s="103"/>
      <c r="D30" s="103"/>
      <c r="E30" s="102"/>
      <c r="F30" s="104"/>
      <c r="G30" s="105"/>
      <c r="H30" s="102"/>
      <c r="I30" s="106"/>
      <c r="J30" s="103"/>
      <c r="K30" s="102"/>
      <c r="L30" s="107"/>
      <c r="M30" s="102"/>
      <c r="N30" s="104"/>
    </row>
    <row r="31" spans="1:14" ht="120.75" customHeight="1">
      <c r="A31" s="101"/>
      <c r="B31" s="102"/>
      <c r="C31" s="103"/>
      <c r="D31" s="103"/>
      <c r="E31" s="102"/>
      <c r="F31" s="104"/>
      <c r="G31" s="105"/>
      <c r="H31" s="102"/>
      <c r="I31" s="106"/>
      <c r="J31" s="103"/>
      <c r="K31" s="102"/>
      <c r="L31" s="107"/>
      <c r="M31" s="102"/>
      <c r="N31" s="104"/>
    </row>
    <row r="32" spans="1:14" ht="120.75" customHeight="1">
      <c r="A32" s="101"/>
      <c r="B32" s="102"/>
      <c r="C32" s="103"/>
      <c r="D32" s="103"/>
      <c r="E32" s="102"/>
      <c r="F32" s="104"/>
      <c r="G32" s="105"/>
      <c r="H32" s="102"/>
      <c r="I32" s="106"/>
      <c r="J32" s="103"/>
      <c r="K32" s="102"/>
      <c r="L32" s="107"/>
      <c r="M32" s="102"/>
      <c r="N32" s="104"/>
    </row>
    <row r="33" spans="1:14" ht="120.75" customHeight="1">
      <c r="A33" s="101"/>
      <c r="B33" s="102"/>
      <c r="C33" s="103"/>
      <c r="D33" s="103"/>
      <c r="E33" s="102"/>
      <c r="F33" s="104"/>
      <c r="G33" s="105"/>
      <c r="H33" s="102"/>
      <c r="I33" s="106"/>
      <c r="J33" s="103"/>
      <c r="K33" s="102"/>
      <c r="L33" s="107"/>
      <c r="M33" s="102"/>
      <c r="N33" s="104"/>
    </row>
    <row r="34" spans="1:14" ht="120.75" customHeight="1">
      <c r="A34" s="101"/>
      <c r="B34" s="102"/>
      <c r="C34" s="103"/>
      <c r="D34" s="103"/>
      <c r="E34" s="102"/>
      <c r="F34" s="104"/>
      <c r="G34" s="105"/>
      <c r="H34" s="102"/>
      <c r="I34" s="106"/>
      <c r="J34" s="103"/>
      <c r="K34" s="102"/>
      <c r="L34" s="107"/>
      <c r="M34" s="102"/>
      <c r="N34" s="104"/>
    </row>
    <row r="35" spans="1:14" ht="120.75" customHeight="1">
      <c r="A35" s="101"/>
      <c r="B35" s="102"/>
      <c r="C35" s="103"/>
      <c r="D35" s="103"/>
      <c r="E35" s="102"/>
      <c r="F35" s="104"/>
      <c r="G35" s="105"/>
      <c r="H35" s="102"/>
      <c r="I35" s="106"/>
      <c r="J35" s="103"/>
      <c r="K35" s="102"/>
      <c r="L35" s="107"/>
      <c r="M35" s="102"/>
      <c r="N35" s="104"/>
    </row>
    <row r="36" spans="1:14" ht="120.75" customHeight="1">
      <c r="A36" s="101"/>
      <c r="B36" s="102"/>
      <c r="C36" s="103"/>
      <c r="D36" s="103"/>
      <c r="E36" s="102"/>
      <c r="F36" s="104"/>
      <c r="G36" s="105"/>
      <c r="H36" s="102"/>
      <c r="I36" s="106"/>
      <c r="J36" s="103"/>
      <c r="K36" s="102"/>
      <c r="L36" s="107"/>
      <c r="M36" s="102"/>
      <c r="N36" s="104"/>
    </row>
    <row r="37" spans="1:14" ht="120.75" customHeight="1">
      <c r="A37" s="101"/>
      <c r="B37" s="102"/>
      <c r="C37" s="103"/>
      <c r="D37" s="103"/>
      <c r="E37" s="102"/>
      <c r="F37" s="104"/>
      <c r="G37" s="105"/>
      <c r="H37" s="102"/>
      <c r="I37" s="106"/>
      <c r="J37" s="103"/>
      <c r="K37" s="102"/>
      <c r="L37" s="107"/>
      <c r="M37" s="102"/>
      <c r="N37" s="104"/>
    </row>
    <row r="38" spans="1:14" ht="120.75" customHeight="1">
      <c r="A38" s="101"/>
      <c r="B38" s="102"/>
      <c r="C38" s="103"/>
      <c r="D38" s="103"/>
      <c r="E38" s="102"/>
      <c r="F38" s="104"/>
      <c r="G38" s="105"/>
      <c r="H38" s="102"/>
      <c r="I38" s="106"/>
      <c r="J38" s="103"/>
      <c r="K38" s="102"/>
      <c r="L38" s="107"/>
      <c r="M38" s="102"/>
      <c r="N38" s="104"/>
    </row>
    <row r="39" spans="1:14" ht="120.75" customHeight="1">
      <c r="A39" s="101"/>
      <c r="B39" s="102"/>
      <c r="C39" s="103"/>
      <c r="D39" s="103"/>
      <c r="E39" s="102"/>
      <c r="F39" s="104"/>
      <c r="G39" s="105"/>
      <c r="H39" s="102"/>
      <c r="I39" s="106"/>
      <c r="J39" s="103"/>
      <c r="K39" s="102"/>
      <c r="L39" s="107"/>
      <c r="M39" s="102"/>
      <c r="N39" s="104"/>
    </row>
    <row r="40" spans="1:14" ht="120.75" customHeight="1">
      <c r="A40" s="101"/>
      <c r="B40" s="102"/>
      <c r="C40" s="103"/>
      <c r="D40" s="103"/>
      <c r="E40" s="102"/>
      <c r="F40" s="104"/>
      <c r="G40" s="105"/>
      <c r="H40" s="102"/>
      <c r="I40" s="106"/>
      <c r="J40" s="103"/>
      <c r="K40" s="102"/>
      <c r="L40" s="107"/>
      <c r="M40" s="102"/>
      <c r="N40" s="104"/>
    </row>
    <row r="41" spans="1:14" ht="120.75" customHeight="1">
      <c r="A41" s="101"/>
      <c r="B41" s="102"/>
      <c r="C41" s="103"/>
      <c r="D41" s="103"/>
      <c r="E41" s="102"/>
      <c r="F41" s="104"/>
      <c r="G41" s="105"/>
      <c r="H41" s="102"/>
      <c r="I41" s="106"/>
      <c r="J41" s="103"/>
      <c r="K41" s="102"/>
      <c r="L41" s="107"/>
      <c r="M41" s="102"/>
      <c r="N41" s="104"/>
    </row>
    <row r="42" spans="1:14" ht="120.75" customHeight="1">
      <c r="A42" s="101"/>
      <c r="B42" s="102"/>
      <c r="C42" s="103"/>
      <c r="D42" s="103"/>
      <c r="E42" s="102"/>
      <c r="F42" s="104"/>
      <c r="G42" s="105"/>
      <c r="H42" s="102"/>
      <c r="I42" s="106"/>
      <c r="J42" s="103"/>
      <c r="K42" s="102"/>
      <c r="L42" s="107"/>
      <c r="M42" s="102"/>
      <c r="N42" s="104"/>
    </row>
    <row r="43" spans="1:14" ht="120.75" customHeight="1">
      <c r="A43" s="101"/>
      <c r="B43" s="102"/>
      <c r="C43" s="103"/>
      <c r="D43" s="103"/>
      <c r="E43" s="102"/>
      <c r="F43" s="104"/>
      <c r="G43" s="105"/>
      <c r="H43" s="102"/>
      <c r="I43" s="106"/>
      <c r="J43" s="103"/>
      <c r="K43" s="102"/>
      <c r="L43" s="107"/>
      <c r="M43" s="102"/>
      <c r="N43" s="104"/>
    </row>
    <row r="44" spans="1:14" ht="120.75" customHeight="1">
      <c r="A44" s="101"/>
      <c r="B44" s="102"/>
      <c r="C44" s="103"/>
      <c r="D44" s="103"/>
      <c r="E44" s="102"/>
      <c r="F44" s="104"/>
      <c r="G44" s="105"/>
      <c r="H44" s="102"/>
      <c r="I44" s="106"/>
      <c r="J44" s="103"/>
      <c r="K44" s="102"/>
      <c r="L44" s="107"/>
      <c r="M44" s="102"/>
      <c r="N44" s="104"/>
    </row>
    <row r="45" spans="1:14" ht="120.75" customHeight="1">
      <c r="A45" s="101"/>
      <c r="B45" s="102"/>
      <c r="C45" s="103"/>
      <c r="D45" s="103"/>
      <c r="E45" s="102"/>
      <c r="F45" s="104"/>
      <c r="G45" s="105"/>
      <c r="H45" s="102"/>
      <c r="I45" s="106"/>
      <c r="J45" s="103"/>
      <c r="K45" s="102"/>
      <c r="L45" s="107"/>
      <c r="M45" s="102"/>
      <c r="N45" s="104"/>
    </row>
    <row r="46" spans="1:14" ht="120.75" customHeight="1">
      <c r="A46" s="101"/>
      <c r="B46" s="102"/>
      <c r="C46" s="103"/>
      <c r="D46" s="103"/>
      <c r="E46" s="102"/>
      <c r="F46" s="104"/>
      <c r="G46" s="105"/>
      <c r="H46" s="102"/>
      <c r="I46" s="106"/>
      <c r="J46" s="103"/>
      <c r="K46" s="102"/>
      <c r="L46" s="107"/>
      <c r="M46" s="102"/>
      <c r="N46" s="104"/>
    </row>
    <row r="47" spans="1:14" ht="120.75" customHeight="1">
      <c r="A47" s="101"/>
      <c r="B47" s="102"/>
      <c r="C47" s="103"/>
      <c r="D47" s="103"/>
      <c r="E47" s="102"/>
      <c r="F47" s="104"/>
      <c r="G47" s="105"/>
      <c r="H47" s="102"/>
      <c r="I47" s="106"/>
      <c r="J47" s="103"/>
      <c r="K47" s="102"/>
      <c r="L47" s="107"/>
      <c r="M47" s="102"/>
      <c r="N47" s="104"/>
    </row>
    <row r="48" spans="1:14" ht="120.75" customHeight="1">
      <c r="A48" s="101"/>
      <c r="B48" s="102"/>
      <c r="C48" s="103"/>
      <c r="D48" s="103"/>
      <c r="E48" s="102"/>
      <c r="F48" s="104"/>
      <c r="G48" s="105"/>
      <c r="H48" s="102"/>
      <c r="I48" s="106"/>
      <c r="J48" s="103"/>
      <c r="K48" s="102"/>
      <c r="L48" s="107"/>
      <c r="M48" s="102"/>
      <c r="N48" s="104"/>
    </row>
    <row r="49" spans="1:14" ht="120.75" customHeight="1">
      <c r="A49" s="101"/>
      <c r="B49" s="102"/>
      <c r="C49" s="103"/>
      <c r="D49" s="103"/>
      <c r="E49" s="102"/>
      <c r="F49" s="104"/>
      <c r="G49" s="105"/>
      <c r="H49" s="102"/>
      <c r="I49" s="106"/>
      <c r="J49" s="103"/>
      <c r="K49" s="102"/>
      <c r="L49" s="107"/>
      <c r="M49" s="102"/>
      <c r="N49" s="104"/>
    </row>
    <row r="50" spans="1:14" ht="120.75" customHeight="1">
      <c r="A50" s="101"/>
      <c r="B50" s="102"/>
      <c r="C50" s="103"/>
      <c r="D50" s="103"/>
      <c r="E50" s="102"/>
      <c r="F50" s="104"/>
      <c r="G50" s="105"/>
      <c r="H50" s="102"/>
      <c r="I50" s="106"/>
      <c r="J50" s="103"/>
      <c r="K50" s="102"/>
      <c r="L50" s="107"/>
      <c r="M50" s="102"/>
      <c r="N50" s="104"/>
    </row>
    <row r="51" spans="1:14" ht="120.75" customHeight="1">
      <c r="A51" s="101"/>
      <c r="B51" s="102"/>
      <c r="C51" s="103"/>
      <c r="D51" s="103"/>
      <c r="E51" s="102"/>
      <c r="F51" s="104"/>
      <c r="G51" s="105"/>
      <c r="H51" s="102"/>
      <c r="I51" s="106"/>
      <c r="J51" s="103"/>
      <c r="K51" s="102"/>
      <c r="L51" s="107"/>
      <c r="M51" s="102"/>
      <c r="N51" s="104"/>
    </row>
    <row r="52" spans="1:14" ht="120.75" customHeight="1">
      <c r="A52" s="101"/>
      <c r="B52" s="102"/>
      <c r="C52" s="103"/>
      <c r="D52" s="103"/>
      <c r="E52" s="102"/>
      <c r="F52" s="104"/>
      <c r="G52" s="105"/>
      <c r="H52" s="102"/>
      <c r="I52" s="106"/>
      <c r="J52" s="103"/>
      <c r="K52" s="102"/>
      <c r="L52" s="107"/>
      <c r="M52" s="102"/>
      <c r="N52" s="104"/>
    </row>
    <row r="10002" spans="1:13">
      <c r="A10002" s="114"/>
      <c r="B10002" s="114"/>
      <c r="C10002" s="114"/>
      <c r="D10002" s="114"/>
      <c r="E10002" s="114"/>
      <c r="F10002" s="114"/>
      <c r="G10002" s="114"/>
      <c r="H10002" s="114"/>
      <c r="I10002" s="93" t="s">
        <v>51</v>
      </c>
      <c r="J10002" s="114"/>
      <c r="K10002" s="114"/>
      <c r="L10002" s="114"/>
      <c r="M10002" s="114"/>
    </row>
    <row r="10003" spans="1:13">
      <c r="A10003" s="115"/>
      <c r="B10003" s="115"/>
      <c r="C10003" s="115"/>
      <c r="D10003" s="115"/>
      <c r="E10003" s="115"/>
      <c r="F10003" s="115"/>
      <c r="G10003" s="115"/>
      <c r="H10003" s="115"/>
      <c r="I10003" s="116" t="s">
        <v>53</v>
      </c>
      <c r="J10003" s="115"/>
      <c r="K10003" s="115"/>
      <c r="L10003" s="115"/>
      <c r="M10003" s="115"/>
    </row>
    <row r="10004" spans="1:13" ht="28.5">
      <c r="A10004" s="117" t="s">
        <v>21</v>
      </c>
      <c r="B10004" s="118" t="s">
        <v>7</v>
      </c>
      <c r="C10004" s="119" t="s">
        <v>22</v>
      </c>
      <c r="D10004" s="119" t="s">
        <v>3</v>
      </c>
      <c r="E10004" s="119" t="s">
        <v>26</v>
      </c>
      <c r="F10004" s="120" t="s">
        <v>4</v>
      </c>
      <c r="G10004" s="121" t="s">
        <v>50</v>
      </c>
      <c r="H10004" s="118" t="s">
        <v>27</v>
      </c>
      <c r="I10004" s="122" t="s">
        <v>51</v>
      </c>
      <c r="J10004" s="119" t="s">
        <v>6</v>
      </c>
      <c r="K10004" s="123" t="s">
        <v>23</v>
      </c>
      <c r="L10004" s="123" t="s">
        <v>24</v>
      </c>
      <c r="M10004" s="119" t="s">
        <v>14</v>
      </c>
    </row>
    <row r="10005" spans="1:13" ht="28.5">
      <c r="A10005" s="59">
        <v>2</v>
      </c>
      <c r="B10005" s="60">
        <v>42326</v>
      </c>
      <c r="C10005" s="61" t="s">
        <v>47</v>
      </c>
      <c r="D10005" s="62" t="s">
        <v>70</v>
      </c>
      <c r="E10005" s="61" t="s">
        <v>19</v>
      </c>
      <c r="F10005" s="63">
        <v>30</v>
      </c>
      <c r="G10005" s="64">
        <v>42356</v>
      </c>
      <c r="H10005" s="91"/>
      <c r="I10005" s="65">
        <v>-1</v>
      </c>
      <c r="J10005" s="62" t="s">
        <v>71</v>
      </c>
      <c r="K10005" s="66" t="s">
        <v>72</v>
      </c>
      <c r="L10005" s="62" t="s">
        <v>32</v>
      </c>
      <c r="M10005" s="90"/>
    </row>
    <row r="10006" spans="1:13" ht="28.5">
      <c r="A10006" s="59">
        <v>3</v>
      </c>
      <c r="B10006" s="60">
        <v>42305</v>
      </c>
      <c r="C10006" s="61" t="s">
        <v>15</v>
      </c>
      <c r="D10006" s="62" t="s">
        <v>76</v>
      </c>
      <c r="E10006" s="61" t="s">
        <v>17</v>
      </c>
      <c r="F10006" s="63">
        <v>30</v>
      </c>
      <c r="G10006" s="64">
        <v>42335</v>
      </c>
      <c r="H10006" s="89"/>
      <c r="I10006" s="65">
        <v>-22</v>
      </c>
      <c r="J10006" s="62" t="s">
        <v>1</v>
      </c>
      <c r="K10006" s="66"/>
      <c r="L10006" s="62" t="s">
        <v>32</v>
      </c>
      <c r="M10006" s="90"/>
    </row>
    <row r="10007" spans="1:13" ht="28.5">
      <c r="A10007" s="59">
        <v>6</v>
      </c>
      <c r="B10007" s="60">
        <v>42294</v>
      </c>
      <c r="C10007" s="61" t="s">
        <v>15</v>
      </c>
      <c r="D10007" s="62" t="s">
        <v>73</v>
      </c>
      <c r="E10007" s="61" t="s">
        <v>19</v>
      </c>
      <c r="F10007" s="63">
        <v>30</v>
      </c>
      <c r="G10007" s="64">
        <v>42324</v>
      </c>
      <c r="H10007" s="89"/>
      <c r="I10007" s="65">
        <v>-33</v>
      </c>
      <c r="J10007" s="62" t="s">
        <v>74</v>
      </c>
      <c r="K10007" s="66" t="s">
        <v>75</v>
      </c>
      <c r="L10007" s="62" t="s">
        <v>32</v>
      </c>
      <c r="M10007" s="90"/>
    </row>
    <row r="10008" spans="1:13" ht="28.5">
      <c r="A10008" s="59">
        <v>7</v>
      </c>
      <c r="B10008" s="60">
        <v>42326</v>
      </c>
      <c r="C10008" s="61" t="s">
        <v>46</v>
      </c>
      <c r="D10008" s="62" t="s">
        <v>73</v>
      </c>
      <c r="E10008" s="61" t="s">
        <v>18</v>
      </c>
      <c r="F10008" s="63">
        <v>30</v>
      </c>
      <c r="G10008" s="64">
        <v>42356</v>
      </c>
      <c r="H10008" s="89"/>
      <c r="I10008" s="65">
        <v>-1</v>
      </c>
      <c r="J10008" s="62" t="s">
        <v>86</v>
      </c>
      <c r="K10008" s="66" t="s">
        <v>87</v>
      </c>
      <c r="L10008" s="62" t="s">
        <v>32</v>
      </c>
      <c r="M10008" s="90"/>
    </row>
  </sheetData>
  <sheetProtection sort="0" autoFilter="0" pivotTables="0"/>
  <sortState ref="A5:N11">
    <sortCondition ref="A7"/>
  </sortState>
  <conditionalFormatting sqref="C10004:C10005 C4:C11">
    <cfRule type="expression" dxfId="15" priority="14">
      <formula>OR(AND(ISERROR(VLOOKUP(C4,Liste_Supports,1,FALSE)),LEN(C4)&gt;0,C4&lt;&gt;"Support"),C4="Libellé")</formula>
    </cfRule>
  </conditionalFormatting>
  <conditionalFormatting sqref="L10004:L10005 L4:L11">
    <cfRule type="expression" dxfId="14" priority="13">
      <formula>OR(AND(ISERROR(VLOOKUP(L4,Liste_Services,1,FALSE)),LEN(L4)&gt;0,L4&lt;&gt;"Service"),L4="Libellé")</formula>
    </cfRule>
  </conditionalFormatting>
  <conditionalFormatting sqref="E10004:E10005 E4:E11">
    <cfRule type="expression" dxfId="13" priority="11">
      <formula>OR(AND(ISERROR(VLOOKUP(E4,Liste_Délais,1,FALSE)),LEN(E4)&gt;0,E4&lt;&gt;"Type délai"),E4="Libellé")</formula>
    </cfRule>
  </conditionalFormatting>
  <conditionalFormatting sqref="I4:I11">
    <cfRule type="cellIs" dxfId="12" priority="8" operator="between">
      <formula>1</formula>
      <formula>9999</formula>
    </cfRule>
    <cfRule type="cellIs" dxfId="11" priority="9" operator="equal">
      <formula>0</formula>
    </cfRule>
    <cfRule type="cellIs" dxfId="10" priority="10" operator="between">
      <formula>-99999</formula>
      <formula>-1</formula>
    </cfRule>
  </conditionalFormatting>
  <conditionalFormatting sqref="I10004:I10005">
    <cfRule type="cellIs" dxfId="9" priority="1" operator="between">
      <formula>1</formula>
      <formula>9999</formula>
    </cfRule>
    <cfRule type="cellIs" dxfId="8" priority="2" operator="equal">
      <formula>0</formula>
    </cfRule>
    <cfRule type="cellIs" dxfId="7" priority="3" operator="between">
      <formula>-99999</formula>
      <formula>-1</formula>
    </cfRule>
  </conditionalFormatting>
  <dataValidations count="3">
    <dataValidation type="list" allowBlank="1" showInputMessage="1" showErrorMessage="1" errorTitle="Choisir dans la liste" error="Choisir dans la liste !" sqref="E10004 E4:E11">
      <formula1>Liste_Délais</formula1>
    </dataValidation>
    <dataValidation type="list" allowBlank="1" showInputMessage="1" showErrorMessage="1" errorTitle="Choisir dans la liste" error="Choisir dans la liste !" sqref="C10004 C4:C11">
      <formula1>Liste_Supports</formula1>
    </dataValidation>
    <dataValidation type="list" allowBlank="1" showInputMessage="1" showErrorMessage="1" errorTitle="Choisir dans la liste" error="Choisir dans la liste !" sqref="L10004 L4:L11">
      <formula1>Liste_Services</formula1>
    </dataValidation>
  </dataValidations>
  <printOptions horizontalCentered="1" gridLines="1"/>
  <pageMargins left="0.39370078740157483" right="0.39370078740157483" top="0.59055118110236227" bottom="0.51181102362204722" header="0.31496062992125984" footer="0.19685039370078741"/>
  <pageSetup paperSize="9" scale="54" fitToHeight="0" orientation="landscape" horizontalDpi="4294967292" r:id="rId1"/>
  <headerFooter alignWithMargins="0">
    <oddHeader>&amp;LVILLE de RIORGES&amp;RService Informatique</oddHeader>
    <oddFooter>Page &amp;P</oddFooter>
  </headerFooter>
  <drawing r:id="rId2"/>
</worksheet>
</file>

<file path=xl/worksheets/sheet2.xml><?xml version="1.0" encoding="utf-8"?>
<worksheet xmlns="http://schemas.openxmlformats.org/spreadsheetml/2006/main" xmlns:r="http://schemas.openxmlformats.org/officeDocument/2006/relationships">
  <sheetPr codeName="Feuil1">
    <pageSetUpPr fitToPage="1"/>
  </sheetPr>
  <dimension ref="A1:I46"/>
  <sheetViews>
    <sheetView tabSelected="1" zoomScale="90" zoomScaleNormal="90" workbookViewId="0">
      <pane xSplit="4" ySplit="4" topLeftCell="E5" activePane="bottomRight" state="frozen"/>
      <selection activeCell="A3" sqref="A3:XFD3"/>
      <selection pane="topRight" activeCell="A3" sqref="A3:XFD3"/>
      <selection pane="bottomLeft" activeCell="A3" sqref="A3:XFD3"/>
      <selection pane="bottomRight" activeCell="G6" sqref="G6"/>
    </sheetView>
  </sheetViews>
  <sheetFormatPr baseColWidth="10" defaultRowHeight="12.75"/>
  <cols>
    <col min="1" max="1" width="8.7109375" style="108" customWidth="1"/>
    <col min="2" max="2" width="11.7109375" style="109" bestFit="1" customWidth="1"/>
    <col min="3" max="3" width="17.85546875" style="110" customWidth="1"/>
    <col min="4" max="4" width="38.5703125" style="110" customWidth="1"/>
    <col min="5" max="5" width="37.140625" style="110" customWidth="1"/>
    <col min="6" max="6" width="34.5703125" style="109" customWidth="1"/>
    <col min="7" max="7" width="25" style="100" customWidth="1"/>
    <col min="8" max="8" width="29.140625" style="110" customWidth="1"/>
    <col min="9" max="9" width="40.42578125" style="109" customWidth="1"/>
    <col min="10" max="16384" width="11.42578125" style="100"/>
  </cols>
  <sheetData>
    <row r="1" spans="1:9" s="4" customFormat="1" ht="29.25" customHeight="1">
      <c r="A1" s="67" t="str">
        <f>Collectivité&amp;" - "&amp;Service &amp; " - Registre du courrier Départ"</f>
        <v>Ville de Riorges - Direction Cadre de Vie - Registre du courrier Départ</v>
      </c>
      <c r="B1" s="18"/>
      <c r="C1" s="68"/>
      <c r="D1" s="18"/>
      <c r="E1" s="68"/>
      <c r="F1" s="18"/>
      <c r="G1" s="72"/>
      <c r="H1" s="68"/>
      <c r="I1" s="18"/>
    </row>
    <row r="2" spans="1:9" s="4" customFormat="1" ht="16.5" customHeight="1">
      <c r="A2" s="73"/>
      <c r="B2" s="18"/>
      <c r="C2" s="68"/>
      <c r="D2" s="74">
        <f>SUBTOTAL(3,A4:A11)-1</f>
        <v>6</v>
      </c>
      <c r="E2" s="68"/>
      <c r="F2" s="18"/>
      <c r="G2" s="76"/>
      <c r="H2" s="68"/>
      <c r="I2" s="18"/>
    </row>
    <row r="3" spans="1:9" s="4" customFormat="1" ht="43.5" customHeight="1">
      <c r="A3" s="77"/>
      <c r="B3" s="68"/>
      <c r="C3" s="68"/>
      <c r="D3" s="68"/>
      <c r="E3" s="68"/>
      <c r="F3" s="19"/>
      <c r="G3" s="79"/>
      <c r="H3" s="68"/>
      <c r="I3" s="19"/>
    </row>
    <row r="4" spans="1:9" s="124" customFormat="1" ht="30.75" customHeight="1">
      <c r="A4" s="80" t="s">
        <v>21</v>
      </c>
      <c r="B4" s="81" t="s">
        <v>7</v>
      </c>
      <c r="C4" s="82" t="s">
        <v>22</v>
      </c>
      <c r="D4" s="82" t="s">
        <v>3</v>
      </c>
      <c r="E4" s="82" t="s">
        <v>6</v>
      </c>
      <c r="F4" s="87" t="s">
        <v>23</v>
      </c>
      <c r="G4" s="87" t="s">
        <v>24</v>
      </c>
      <c r="H4" s="82" t="s">
        <v>25</v>
      </c>
      <c r="I4" s="82" t="s">
        <v>14</v>
      </c>
    </row>
    <row r="5" spans="1:9" s="62" customFormat="1" ht="30.75" customHeight="1">
      <c r="A5" s="59">
        <v>1</v>
      </c>
      <c r="B5" s="60">
        <v>42361</v>
      </c>
      <c r="C5" s="61" t="s">
        <v>47</v>
      </c>
      <c r="D5" s="62" t="s">
        <v>58</v>
      </c>
      <c r="E5" s="62" t="s">
        <v>28</v>
      </c>
      <c r="F5" s="62" t="s">
        <v>62</v>
      </c>
      <c r="G5" s="62" t="s">
        <v>35</v>
      </c>
      <c r="H5" s="90" t="s">
        <v>44</v>
      </c>
      <c r="I5" s="14"/>
    </row>
    <row r="6" spans="1:9" s="62" customFormat="1" ht="30.75" customHeight="1">
      <c r="A6" s="59">
        <v>2</v>
      </c>
      <c r="B6" s="60">
        <v>42362</v>
      </c>
      <c r="C6" s="61" t="s">
        <v>15</v>
      </c>
      <c r="D6" s="62" t="s">
        <v>59</v>
      </c>
      <c r="E6" s="62" t="s">
        <v>28</v>
      </c>
      <c r="F6" s="66" t="s">
        <v>62</v>
      </c>
      <c r="G6" s="62" t="s">
        <v>35</v>
      </c>
      <c r="H6" s="90" t="s">
        <v>38</v>
      </c>
      <c r="I6" s="14"/>
    </row>
    <row r="7" spans="1:9" s="62" customFormat="1" ht="30.75" customHeight="1">
      <c r="A7" s="59">
        <v>3</v>
      </c>
      <c r="B7" s="60">
        <v>42363</v>
      </c>
      <c r="C7" s="61" t="s">
        <v>11</v>
      </c>
      <c r="D7" s="62" t="s">
        <v>60</v>
      </c>
      <c r="E7" s="62" t="s">
        <v>1</v>
      </c>
      <c r="F7" s="66"/>
      <c r="G7" s="62" t="s">
        <v>32</v>
      </c>
      <c r="H7" s="90" t="s">
        <v>44</v>
      </c>
      <c r="I7" s="14"/>
    </row>
    <row r="8" spans="1:9" s="62" customFormat="1" ht="30.75" customHeight="1">
      <c r="A8" s="59">
        <v>4</v>
      </c>
      <c r="B8" s="60">
        <v>42364</v>
      </c>
      <c r="C8" s="61" t="s">
        <v>47</v>
      </c>
      <c r="D8" s="62" t="s">
        <v>61</v>
      </c>
      <c r="E8" s="62" t="s">
        <v>29</v>
      </c>
      <c r="F8" s="66" t="s">
        <v>30</v>
      </c>
      <c r="G8" s="62" t="s">
        <v>33</v>
      </c>
      <c r="H8" s="90" t="s">
        <v>36</v>
      </c>
      <c r="I8" s="14"/>
    </row>
    <row r="9" spans="1:9" s="62" customFormat="1" ht="30.75" customHeight="1">
      <c r="A9" s="59">
        <v>10</v>
      </c>
      <c r="B9" s="60">
        <v>42355</v>
      </c>
      <c r="C9" s="61" t="s">
        <v>46</v>
      </c>
      <c r="D9" s="62" t="s">
        <v>57</v>
      </c>
      <c r="E9" s="62" t="s">
        <v>28</v>
      </c>
      <c r="F9" s="66" t="s">
        <v>62</v>
      </c>
      <c r="G9" s="62" t="s">
        <v>34</v>
      </c>
      <c r="H9" s="90" t="s">
        <v>39</v>
      </c>
      <c r="I9" s="14"/>
    </row>
    <row r="10" spans="1:9" s="62" customFormat="1" ht="30.75" customHeight="1">
      <c r="A10" s="59">
        <v>11</v>
      </c>
      <c r="B10" s="60">
        <v>42355</v>
      </c>
      <c r="C10" s="61" t="s">
        <v>46</v>
      </c>
      <c r="D10" s="62" t="s">
        <v>57</v>
      </c>
      <c r="E10" s="62" t="s">
        <v>28</v>
      </c>
      <c r="F10" s="66" t="s">
        <v>62</v>
      </c>
      <c r="G10" s="62" t="s">
        <v>34</v>
      </c>
      <c r="H10" s="90" t="s">
        <v>39</v>
      </c>
      <c r="I10" s="14"/>
    </row>
    <row r="11" spans="1:9" s="127" customFormat="1" ht="30.75" customHeight="1">
      <c r="A11" s="125"/>
      <c r="B11" s="116"/>
      <c r="C11" s="94"/>
      <c r="D11" s="126"/>
      <c r="E11" s="126"/>
      <c r="F11" s="116"/>
      <c r="G11" s="99"/>
      <c r="H11" s="126"/>
      <c r="I11" s="94"/>
    </row>
    <row r="12" spans="1:9" ht="92.25" customHeight="1">
      <c r="A12" s="101"/>
      <c r="B12" s="102"/>
      <c r="C12" s="103"/>
      <c r="D12" s="103"/>
      <c r="E12" s="103"/>
      <c r="F12" s="102"/>
      <c r="G12" s="107"/>
      <c r="H12" s="103"/>
      <c r="I12" s="102"/>
    </row>
    <row r="13" spans="1:9" ht="92.25" customHeight="1">
      <c r="A13" s="101"/>
      <c r="B13" s="102"/>
      <c r="C13" s="103"/>
      <c r="D13" s="103"/>
      <c r="E13" s="103"/>
      <c r="F13" s="102"/>
      <c r="G13" s="107"/>
      <c r="H13" s="103"/>
      <c r="I13" s="102"/>
    </row>
    <row r="14" spans="1:9" ht="92.25" customHeight="1">
      <c r="A14" s="101"/>
      <c r="B14" s="102"/>
      <c r="C14" s="103"/>
      <c r="D14" s="103"/>
      <c r="E14" s="103"/>
      <c r="F14" s="102"/>
      <c r="G14" s="107"/>
      <c r="H14" s="103"/>
      <c r="I14" s="102"/>
    </row>
    <row r="15" spans="1:9" ht="92.25" customHeight="1">
      <c r="A15" s="101"/>
      <c r="B15" s="102"/>
      <c r="C15" s="103"/>
      <c r="D15" s="103"/>
      <c r="E15" s="103"/>
      <c r="F15" s="102"/>
      <c r="G15" s="107"/>
      <c r="H15" s="103"/>
      <c r="I15" s="102"/>
    </row>
    <row r="16" spans="1:9" ht="92.25" customHeight="1">
      <c r="A16" s="101"/>
      <c r="B16" s="102"/>
      <c r="C16" s="103"/>
      <c r="D16" s="103"/>
      <c r="E16" s="103"/>
      <c r="F16" s="102"/>
      <c r="G16" s="107"/>
      <c r="H16" s="103"/>
      <c r="I16" s="102"/>
    </row>
    <row r="17" spans="1:9" ht="92.25" customHeight="1">
      <c r="A17" s="101"/>
      <c r="B17" s="102"/>
      <c r="C17" s="103"/>
      <c r="D17" s="103"/>
      <c r="E17" s="103"/>
      <c r="F17" s="102"/>
      <c r="G17" s="107"/>
      <c r="H17" s="103"/>
      <c r="I17" s="102"/>
    </row>
    <row r="18" spans="1:9" ht="92.25" customHeight="1">
      <c r="A18" s="101"/>
      <c r="B18" s="102"/>
      <c r="C18" s="103"/>
      <c r="D18" s="103"/>
      <c r="E18" s="103"/>
      <c r="F18" s="102"/>
      <c r="G18" s="107"/>
      <c r="H18" s="103"/>
      <c r="I18" s="102"/>
    </row>
    <row r="19" spans="1:9" ht="92.25" customHeight="1">
      <c r="A19" s="101"/>
      <c r="B19" s="102"/>
      <c r="C19" s="103"/>
      <c r="D19" s="103"/>
      <c r="E19" s="103"/>
      <c r="F19" s="102"/>
      <c r="G19" s="107"/>
      <c r="H19" s="103"/>
      <c r="I19" s="102"/>
    </row>
    <row r="20" spans="1:9" ht="92.25" customHeight="1">
      <c r="A20" s="101"/>
      <c r="B20" s="102"/>
      <c r="C20" s="103"/>
      <c r="D20" s="103"/>
      <c r="E20" s="103"/>
      <c r="F20" s="102"/>
      <c r="G20" s="107"/>
      <c r="H20" s="103"/>
      <c r="I20" s="102"/>
    </row>
    <row r="21" spans="1:9" ht="92.25" customHeight="1">
      <c r="A21" s="101"/>
      <c r="B21" s="102"/>
      <c r="C21" s="103"/>
      <c r="D21" s="103"/>
      <c r="E21" s="103"/>
      <c r="F21" s="102"/>
      <c r="G21" s="107"/>
      <c r="H21" s="103"/>
      <c r="I21" s="102"/>
    </row>
    <row r="22" spans="1:9" ht="92.25" customHeight="1">
      <c r="A22" s="101"/>
      <c r="B22" s="102"/>
      <c r="C22" s="103"/>
      <c r="D22" s="103"/>
      <c r="E22" s="103"/>
      <c r="F22" s="102"/>
      <c r="G22" s="107"/>
      <c r="H22" s="103"/>
      <c r="I22" s="102"/>
    </row>
    <row r="23" spans="1:9" ht="92.25" customHeight="1">
      <c r="A23" s="101"/>
      <c r="B23" s="102"/>
      <c r="C23" s="103"/>
      <c r="D23" s="103"/>
      <c r="E23" s="103"/>
      <c r="F23" s="102"/>
      <c r="G23" s="107"/>
      <c r="H23" s="103"/>
      <c r="I23" s="102"/>
    </row>
    <row r="24" spans="1:9" ht="92.25" customHeight="1">
      <c r="A24" s="101"/>
      <c r="B24" s="102"/>
      <c r="C24" s="103"/>
      <c r="D24" s="103"/>
      <c r="E24" s="103"/>
      <c r="F24" s="102"/>
      <c r="G24" s="107"/>
      <c r="H24" s="103"/>
      <c r="I24" s="102"/>
    </row>
    <row r="25" spans="1:9" ht="92.25" customHeight="1">
      <c r="A25" s="101"/>
      <c r="B25" s="102"/>
      <c r="C25" s="103"/>
      <c r="D25" s="103"/>
      <c r="E25" s="103"/>
      <c r="F25" s="102"/>
      <c r="G25" s="107"/>
      <c r="H25" s="103"/>
      <c r="I25" s="102"/>
    </row>
    <row r="26" spans="1:9" ht="92.25" customHeight="1">
      <c r="A26" s="101"/>
      <c r="B26" s="102"/>
      <c r="C26" s="103"/>
      <c r="D26" s="103"/>
      <c r="E26" s="103"/>
      <c r="F26" s="102"/>
      <c r="G26" s="107"/>
      <c r="H26" s="103"/>
      <c r="I26" s="102"/>
    </row>
    <row r="27" spans="1:9" ht="92.25" customHeight="1">
      <c r="A27" s="101"/>
      <c r="B27" s="102"/>
      <c r="C27" s="103"/>
      <c r="D27" s="103"/>
      <c r="E27" s="103"/>
      <c r="F27" s="102"/>
      <c r="G27" s="107"/>
      <c r="H27" s="103"/>
      <c r="I27" s="102"/>
    </row>
    <row r="28" spans="1:9" ht="92.25" customHeight="1">
      <c r="A28" s="101"/>
      <c r="B28" s="102"/>
      <c r="C28" s="103"/>
      <c r="D28" s="103"/>
      <c r="E28" s="103"/>
      <c r="F28" s="102"/>
      <c r="G28" s="107"/>
      <c r="H28" s="103"/>
      <c r="I28" s="102"/>
    </row>
    <row r="29" spans="1:9" ht="92.25" customHeight="1">
      <c r="A29" s="101"/>
      <c r="B29" s="102"/>
      <c r="C29" s="103"/>
      <c r="D29" s="103"/>
      <c r="E29" s="103"/>
      <c r="F29" s="102"/>
      <c r="G29" s="107"/>
      <c r="H29" s="103"/>
      <c r="I29" s="102"/>
    </row>
    <row r="30" spans="1:9" ht="92.25" customHeight="1">
      <c r="A30" s="101"/>
      <c r="B30" s="102"/>
      <c r="C30" s="103"/>
      <c r="D30" s="103"/>
      <c r="E30" s="103"/>
      <c r="F30" s="102"/>
      <c r="G30" s="107"/>
      <c r="H30" s="103"/>
      <c r="I30" s="102"/>
    </row>
    <row r="31" spans="1:9" ht="92.25" customHeight="1">
      <c r="A31" s="101"/>
      <c r="B31" s="102"/>
      <c r="C31" s="103"/>
      <c r="D31" s="103"/>
      <c r="E31" s="103"/>
      <c r="F31" s="102"/>
      <c r="G31" s="107"/>
      <c r="H31" s="103"/>
      <c r="I31" s="102"/>
    </row>
    <row r="32" spans="1:9" ht="92.25" customHeight="1">
      <c r="A32" s="101"/>
      <c r="B32" s="102"/>
      <c r="C32" s="103"/>
      <c r="D32" s="103"/>
      <c r="E32" s="103"/>
      <c r="F32" s="102"/>
      <c r="G32" s="107"/>
      <c r="H32" s="103"/>
      <c r="I32" s="102"/>
    </row>
    <row r="33" spans="1:9" ht="92.25" customHeight="1">
      <c r="A33" s="101"/>
      <c r="B33" s="102"/>
      <c r="C33" s="103"/>
      <c r="D33" s="103"/>
      <c r="E33" s="103"/>
      <c r="F33" s="102"/>
      <c r="G33" s="107"/>
      <c r="H33" s="103"/>
      <c r="I33" s="102"/>
    </row>
    <row r="34" spans="1:9" ht="92.25" customHeight="1">
      <c r="A34" s="101"/>
      <c r="B34" s="102"/>
      <c r="C34" s="103"/>
      <c r="D34" s="103"/>
      <c r="E34" s="103"/>
      <c r="F34" s="102"/>
      <c r="G34" s="107"/>
      <c r="H34" s="103"/>
      <c r="I34" s="102"/>
    </row>
    <row r="35" spans="1:9" ht="92.25" customHeight="1">
      <c r="A35" s="101"/>
      <c r="B35" s="102"/>
      <c r="C35" s="103"/>
      <c r="D35" s="103"/>
      <c r="E35" s="103"/>
      <c r="F35" s="102"/>
      <c r="G35" s="107"/>
      <c r="H35" s="103"/>
      <c r="I35" s="102"/>
    </row>
    <row r="36" spans="1:9" ht="92.25" customHeight="1">
      <c r="A36" s="101"/>
      <c r="B36" s="102"/>
      <c r="C36" s="103"/>
      <c r="D36" s="103"/>
      <c r="E36" s="103"/>
      <c r="F36" s="102"/>
      <c r="G36" s="107"/>
      <c r="H36" s="103"/>
      <c r="I36" s="102"/>
    </row>
    <row r="37" spans="1:9" ht="92.25" customHeight="1">
      <c r="A37" s="101"/>
      <c r="B37" s="102"/>
      <c r="C37" s="103"/>
      <c r="D37" s="103"/>
      <c r="E37" s="103"/>
      <c r="F37" s="102"/>
      <c r="G37" s="107"/>
      <c r="H37" s="103"/>
      <c r="I37" s="102"/>
    </row>
    <row r="38" spans="1:9" ht="92.25" customHeight="1">
      <c r="A38" s="101"/>
      <c r="B38" s="102"/>
      <c r="C38" s="103"/>
      <c r="D38" s="103"/>
      <c r="E38" s="103"/>
      <c r="F38" s="102"/>
      <c r="G38" s="107"/>
      <c r="H38" s="103"/>
      <c r="I38" s="102"/>
    </row>
    <row r="39" spans="1:9" ht="92.25" customHeight="1">
      <c r="A39" s="101"/>
      <c r="B39" s="102"/>
      <c r="C39" s="103"/>
      <c r="D39" s="103"/>
      <c r="E39" s="103"/>
      <c r="F39" s="102"/>
      <c r="G39" s="107"/>
      <c r="H39" s="103"/>
      <c r="I39" s="102"/>
    </row>
    <row r="40" spans="1:9" ht="92.25" customHeight="1">
      <c r="A40" s="101"/>
      <c r="B40" s="102"/>
      <c r="C40" s="103"/>
      <c r="D40" s="103"/>
      <c r="E40" s="103"/>
      <c r="F40" s="102"/>
      <c r="G40" s="107"/>
      <c r="H40" s="103"/>
      <c r="I40" s="102"/>
    </row>
    <row r="41" spans="1:9" ht="92.25" customHeight="1">
      <c r="A41" s="101"/>
      <c r="B41" s="102"/>
      <c r="C41" s="103"/>
      <c r="D41" s="103"/>
      <c r="E41" s="103"/>
      <c r="F41" s="102"/>
      <c r="G41" s="107"/>
      <c r="H41" s="103"/>
      <c r="I41" s="102"/>
    </row>
    <row r="42" spans="1:9" ht="92.25" customHeight="1">
      <c r="A42" s="101"/>
      <c r="B42" s="102"/>
      <c r="C42" s="103"/>
      <c r="D42" s="103"/>
      <c r="E42" s="103"/>
      <c r="F42" s="102"/>
      <c r="G42" s="107"/>
      <c r="H42" s="103"/>
      <c r="I42" s="102"/>
    </row>
    <row r="43" spans="1:9" ht="92.25" customHeight="1">
      <c r="A43" s="101"/>
      <c r="B43" s="102"/>
      <c r="C43" s="103"/>
      <c r="D43" s="103"/>
      <c r="E43" s="103"/>
      <c r="F43" s="102"/>
      <c r="G43" s="107"/>
      <c r="H43" s="103"/>
      <c r="I43" s="102"/>
    </row>
    <row r="44" spans="1:9" ht="92.25" customHeight="1">
      <c r="A44" s="101"/>
      <c r="B44" s="102"/>
      <c r="C44" s="103"/>
      <c r="D44" s="103"/>
      <c r="E44" s="103"/>
      <c r="F44" s="102"/>
      <c r="G44" s="107"/>
      <c r="H44" s="103"/>
      <c r="I44" s="102"/>
    </row>
    <row r="45" spans="1:9" ht="92.25" customHeight="1">
      <c r="A45" s="101"/>
      <c r="B45" s="102"/>
      <c r="C45" s="103"/>
      <c r="D45" s="103"/>
      <c r="E45" s="103"/>
      <c r="F45" s="102"/>
      <c r="G45" s="107"/>
      <c r="H45" s="103"/>
      <c r="I45" s="102"/>
    </row>
    <row r="46" spans="1:9" ht="92.25" customHeight="1">
      <c r="A46" s="101"/>
      <c r="B46" s="102"/>
      <c r="C46" s="103"/>
      <c r="D46" s="103"/>
      <c r="E46" s="103"/>
      <c r="F46" s="102"/>
      <c r="G46" s="107"/>
      <c r="H46" s="103"/>
      <c r="I46" s="102"/>
    </row>
  </sheetData>
  <sheetProtection sheet="1" objects="1" scenarios="1" sort="0" autoFilter="0" pivotTables="0"/>
  <sortState ref="A5:H11">
    <sortCondition ref="A7"/>
  </sortState>
  <phoneticPr fontId="0" type="noConversion"/>
  <conditionalFormatting sqref="C4:C11">
    <cfRule type="expression" dxfId="6" priority="3">
      <formula>OR(AND(ISERROR(VLOOKUP(C4,Liste_Supports,1,FALSE)),LEN(C4)&gt;0,C4&lt;&gt;"Support"),C4="Libellé")</formula>
    </cfRule>
  </conditionalFormatting>
  <conditionalFormatting sqref="G4:G11">
    <cfRule type="expression" dxfId="5" priority="2">
      <formula>OR(AND(ISERROR(VLOOKUP(G4,Liste_Services,1,FALSE)),LEN(G4)&gt;0,G4&lt;&gt;"Service"),G4="Libellé")</formula>
    </cfRule>
  </conditionalFormatting>
  <conditionalFormatting sqref="H4:H11">
    <cfRule type="expression" dxfId="4" priority="1">
      <formula>OR(AND(ISERROR(VLOOKUP(H4,Liste_Rédacteurs,1,FALSE)),LEN(H4)&gt;0,H4&lt;&gt;"Rédacteur"),H4="Libellé")</formula>
    </cfRule>
  </conditionalFormatting>
  <dataValidations count="3">
    <dataValidation type="list" allowBlank="1" showInputMessage="1" showErrorMessage="1" errorTitle="Choisir dans la liste" error="Choisir dans la liste !" sqref="C4:C11">
      <formula1>Liste_Supports</formula1>
    </dataValidation>
    <dataValidation type="list" allowBlank="1" showInputMessage="1" showErrorMessage="1" errorTitle="Choisir dans la liste" error="Choisir dans la liste !" sqref="G4:G11">
      <formula1>Liste_Services</formula1>
    </dataValidation>
    <dataValidation type="list" allowBlank="1" showInputMessage="1" showErrorMessage="1" errorTitle="Choisir dans la liste" error="Choisir dans la liste !" sqref="H4:H11">
      <formula1>Liste_Rédacteurs</formula1>
    </dataValidation>
  </dataValidations>
  <printOptions horizontalCentered="1" gridLines="1"/>
  <pageMargins left="0.39370078740157483" right="0.39370078740157483" top="0.59055118110236227" bottom="0.51181102362204722" header="0.31496062992125984" footer="0.19685039370078741"/>
  <pageSetup paperSize="9" scale="58" fitToHeight="0" orientation="landscape" horizontalDpi="4294967292" r:id="rId1"/>
  <headerFooter alignWithMargins="0">
    <oddHeader>&amp;LVILLE de RIORGES&amp;RService Informatique</oddHeader>
    <oddFooter>Page &amp;P</oddFooter>
  </headerFooter>
  <drawing r:id="rId2"/>
</worksheet>
</file>

<file path=xl/worksheets/sheet3.xml><?xml version="1.0" encoding="utf-8"?>
<worksheet xmlns="http://schemas.openxmlformats.org/spreadsheetml/2006/main" xmlns:r="http://schemas.openxmlformats.org/officeDocument/2006/relationships">
  <sheetPr codeName="Feuil3">
    <pageSetUpPr fitToPage="1"/>
  </sheetPr>
  <dimension ref="A1:N30"/>
  <sheetViews>
    <sheetView zoomScaleNormal="100" workbookViewId="0">
      <pane xSplit="1" ySplit="4" topLeftCell="B5" activePane="bottomRight" state="frozen"/>
      <selection activeCell="B3" sqref="B3"/>
      <selection pane="topRight" activeCell="B3" sqref="B3"/>
      <selection pane="bottomLeft" activeCell="B3" sqref="B3"/>
      <selection pane="bottomRight" activeCell="A6" sqref="A6"/>
    </sheetView>
  </sheetViews>
  <sheetFormatPr baseColWidth="10" defaultRowHeight="12.75"/>
  <cols>
    <col min="1" max="1" width="28.42578125" style="5" customWidth="1"/>
    <col min="2" max="3" width="15.5703125" style="13" customWidth="1"/>
    <col min="4" max="4" width="15.5703125" style="34" customWidth="1"/>
    <col min="5" max="5" width="56.5703125" style="5" customWidth="1"/>
    <col min="6" max="11" width="42.7109375" style="5" customWidth="1"/>
    <col min="12" max="16384" width="11.42578125" style="5"/>
  </cols>
  <sheetData>
    <row r="1" spans="1:14" s="4" customFormat="1" ht="29.25" customHeight="1">
      <c r="A1" s="22" t="str">
        <f>Collectivité &amp; " - "&amp;Service&amp; " - Supports"</f>
        <v>Ville de Riorges - Direction Cadre de Vie - Supports</v>
      </c>
      <c r="B1" s="19"/>
      <c r="C1" s="19"/>
      <c r="D1" s="36"/>
      <c r="E1" s="18"/>
      <c r="F1" s="55"/>
      <c r="G1" s="55"/>
      <c r="H1" s="55"/>
      <c r="I1" s="55"/>
      <c r="J1" s="55"/>
      <c r="K1" s="18"/>
      <c r="L1" s="18"/>
      <c r="M1" s="18"/>
      <c r="N1" s="18"/>
    </row>
    <row r="2" spans="1:14" s="4" customFormat="1" ht="16.5" customHeight="1">
      <c r="A2" s="22"/>
      <c r="B2" s="74">
        <f>SUBTOTAL(9,B4:B10)</f>
        <v>10</v>
      </c>
      <c r="C2" s="74">
        <f>SUBTOTAL(9,C4:C10)</f>
        <v>6</v>
      </c>
      <c r="D2" s="36"/>
      <c r="E2" s="18"/>
      <c r="F2" s="55"/>
      <c r="G2" s="55"/>
      <c r="H2" s="55"/>
      <c r="I2" s="55"/>
      <c r="J2" s="55"/>
      <c r="K2" s="18"/>
      <c r="L2" s="18"/>
      <c r="M2" s="18"/>
      <c r="N2" s="18"/>
    </row>
    <row r="3" spans="1:14" s="3" customFormat="1" ht="43.5" customHeight="1">
      <c r="A3" s="18"/>
      <c r="B3" s="19"/>
      <c r="C3" s="20"/>
      <c r="D3" s="30"/>
      <c r="E3" s="21" t="s">
        <v>16</v>
      </c>
      <c r="F3" s="56"/>
      <c r="G3" s="56"/>
      <c r="H3" s="56"/>
      <c r="I3" s="56"/>
      <c r="J3" s="56"/>
      <c r="K3" s="23"/>
      <c r="L3" s="23"/>
      <c r="M3" s="23"/>
      <c r="N3" s="23"/>
    </row>
    <row r="4" spans="1:14" s="2" customFormat="1" ht="31.5" customHeight="1">
      <c r="A4" s="7" t="s">
        <v>2</v>
      </c>
      <c r="B4" s="35" t="s">
        <v>12</v>
      </c>
      <c r="C4" s="35" t="s">
        <v>13</v>
      </c>
      <c r="D4" s="31" t="s">
        <v>55</v>
      </c>
      <c r="E4" s="7" t="s">
        <v>14</v>
      </c>
      <c r="F4" s="58"/>
      <c r="G4" s="58"/>
      <c r="H4" s="58"/>
      <c r="I4" s="58"/>
      <c r="J4" s="58"/>
      <c r="K4" s="53"/>
      <c r="L4" s="53"/>
      <c r="M4" s="53"/>
      <c r="N4" s="53"/>
    </row>
    <row r="5" spans="1:14">
      <c r="A5" s="100" t="s">
        <v>83</v>
      </c>
      <c r="B5" s="29">
        <f>COUNTIF(Arrivée!C:C,A:A)</f>
        <v>0</v>
      </c>
      <c r="C5" s="29">
        <f>COUNTIF(Départ!C:C,A:A)</f>
        <v>0</v>
      </c>
      <c r="D5" s="32" t="str">
        <f>IF(SUMIF(Arrivée!C:C,A:A,Arrivée!N:N)&gt;0,COUNTIFS(Arrivée!C:C,A:A,Arrivée!H:H,"&gt;0")/SUMIF(Arrivée!C:C,A:A,Arrivée!N:N),"")</f>
        <v/>
      </c>
      <c r="E5" s="17"/>
      <c r="F5" s="50"/>
      <c r="G5" s="50"/>
      <c r="H5" s="50"/>
      <c r="I5" s="50"/>
      <c r="J5" s="50"/>
      <c r="K5" s="52"/>
      <c r="L5" s="52"/>
      <c r="M5" s="52"/>
      <c r="N5" s="52"/>
    </row>
    <row r="6" spans="1:14">
      <c r="A6" s="100" t="s">
        <v>46</v>
      </c>
      <c r="B6" s="29">
        <f>COUNTIF(Arrivée!C:C,A:A)</f>
        <v>2</v>
      </c>
      <c r="C6" s="29">
        <f>COUNTIF(Départ!C:C,A:A)</f>
        <v>2</v>
      </c>
      <c r="D6" s="32" t="str">
        <f>IF(SUMIF(Arrivée!C:C,A:A,Arrivée!N:N)&gt;0,COUNTIFS(Arrivée!C:C,A:A,Arrivée!H:H,"&gt;0")/SUMIF(Arrivée!C:C,A:A,Arrivée!N:N),"")</f>
        <v/>
      </c>
      <c r="E6" s="17"/>
      <c r="F6" s="50"/>
      <c r="G6" s="50"/>
      <c r="H6" s="50"/>
      <c r="I6" s="50"/>
      <c r="J6" s="50"/>
      <c r="K6" s="52"/>
      <c r="L6" s="52"/>
      <c r="M6" s="52"/>
      <c r="N6" s="52"/>
    </row>
    <row r="7" spans="1:14">
      <c r="A7" s="100" t="s">
        <v>47</v>
      </c>
      <c r="B7" s="29">
        <f>COUNTIF(Arrivée!C:C,A:A)</f>
        <v>3</v>
      </c>
      <c r="C7" s="29">
        <f>COUNTIF(Départ!C:C,A:A)</f>
        <v>2</v>
      </c>
      <c r="D7" s="32" t="str">
        <f>IF(SUMIF(Arrivée!C:C,A:A,Arrivée!N:N)&gt;0,COUNTIFS(Arrivée!C:C,A:A,Arrivée!H:H,"&gt;0")/SUMIF(Arrivée!C:C,A:A,Arrivée!N:N),"")</f>
        <v/>
      </c>
      <c r="E7" s="17"/>
      <c r="F7" s="50"/>
      <c r="G7" s="50"/>
      <c r="H7" s="50"/>
      <c r="I7" s="50"/>
      <c r="J7" s="50"/>
      <c r="K7" s="52"/>
      <c r="L7" s="52"/>
      <c r="M7" s="52"/>
      <c r="N7" s="52"/>
    </row>
    <row r="8" spans="1:14">
      <c r="A8" s="100" t="s">
        <v>15</v>
      </c>
      <c r="B8" s="29">
        <f>COUNTIF(Arrivée!C:C,A:A)</f>
        <v>5</v>
      </c>
      <c r="C8" s="29">
        <f>COUNTIF(Départ!C:C,A:A)</f>
        <v>1</v>
      </c>
      <c r="D8" s="32">
        <f>IF(SUMIF(Arrivée!C:C,A:A,Arrivée!N:N)&gt;0,COUNTIFS(Arrivée!C:C,A:A,Arrivée!H:H,"&gt;0")/SUMIF(Arrivée!C:C,A:A,Arrivée!N:N),"")</f>
        <v>5.3763440860215058E-3</v>
      </c>
      <c r="E8" s="17"/>
      <c r="F8" s="50"/>
      <c r="G8" s="50"/>
      <c r="H8" s="50"/>
      <c r="I8" s="50"/>
      <c r="J8" s="50"/>
      <c r="K8" s="52"/>
      <c r="L8" s="52"/>
      <c r="M8" s="52"/>
      <c r="N8" s="52"/>
    </row>
    <row r="9" spans="1:14">
      <c r="A9" s="100" t="s">
        <v>11</v>
      </c>
      <c r="B9" s="29">
        <f>COUNTIF(Arrivée!C:C,A:A)</f>
        <v>0</v>
      </c>
      <c r="C9" s="29">
        <f>COUNTIF(Départ!C:C,A:A)</f>
        <v>1</v>
      </c>
      <c r="D9" s="32" t="str">
        <f>IF(SUMIF(Arrivée!C:C,A:A,Arrivée!N:N)&gt;0,COUNTIFS(Arrivée!C:C,A:A,Arrivée!H:H,"&gt;0")/SUMIF(Arrivée!C:C,A:A,Arrivée!N:N),"")</f>
        <v/>
      </c>
      <c r="E9" s="17"/>
      <c r="F9" s="50"/>
      <c r="G9" s="50"/>
      <c r="H9" s="50"/>
      <c r="I9" s="50"/>
      <c r="J9" s="50"/>
      <c r="K9" s="52"/>
      <c r="L9" s="52"/>
      <c r="M9" s="52"/>
      <c r="N9" s="52"/>
    </row>
    <row r="10" spans="1:14" ht="26.25" customHeight="1">
      <c r="A10" s="6"/>
      <c r="B10" s="28"/>
      <c r="C10" s="28"/>
      <c r="D10" s="33"/>
      <c r="E10" s="6"/>
      <c r="F10" s="50"/>
      <c r="G10" s="50"/>
      <c r="H10" s="50"/>
      <c r="I10" s="50"/>
      <c r="J10" s="50"/>
      <c r="K10" s="52"/>
      <c r="L10" s="52"/>
      <c r="M10" s="52"/>
      <c r="N10" s="52"/>
    </row>
    <row r="11" spans="1:14" ht="129" customHeight="1">
      <c r="A11" s="50"/>
      <c r="B11" s="54"/>
      <c r="C11" s="54"/>
      <c r="D11" s="51"/>
      <c r="E11" s="50"/>
      <c r="F11" s="50"/>
      <c r="G11" s="50"/>
      <c r="H11" s="50"/>
      <c r="I11" s="50"/>
      <c r="J11" s="50"/>
      <c r="K11" s="52"/>
      <c r="L11" s="52"/>
      <c r="M11" s="52"/>
      <c r="N11" s="52"/>
    </row>
    <row r="12" spans="1:14" ht="129" customHeight="1">
      <c r="A12" s="50"/>
      <c r="B12" s="54"/>
      <c r="C12" s="54"/>
      <c r="D12" s="51"/>
      <c r="E12" s="50"/>
      <c r="F12" s="50"/>
      <c r="G12" s="50"/>
      <c r="H12" s="50"/>
      <c r="I12" s="50"/>
      <c r="J12" s="50"/>
      <c r="K12" s="52"/>
      <c r="L12" s="52"/>
      <c r="M12" s="52"/>
      <c r="N12" s="52"/>
    </row>
    <row r="13" spans="1:14" ht="129" customHeight="1">
      <c r="A13" s="50"/>
      <c r="B13" s="54"/>
      <c r="C13" s="54"/>
      <c r="D13" s="51"/>
      <c r="E13" s="50"/>
      <c r="F13" s="50"/>
      <c r="G13" s="50"/>
      <c r="H13" s="50"/>
      <c r="I13" s="50"/>
      <c r="J13" s="50"/>
      <c r="K13" s="52"/>
      <c r="L13" s="52"/>
      <c r="M13" s="52"/>
      <c r="N13" s="52"/>
    </row>
    <row r="14" spans="1:14" ht="129" customHeight="1">
      <c r="A14" s="50"/>
      <c r="B14" s="54"/>
      <c r="C14" s="54"/>
      <c r="D14" s="51"/>
      <c r="E14" s="50"/>
      <c r="F14" s="50"/>
      <c r="G14" s="50"/>
      <c r="H14" s="50"/>
      <c r="I14" s="50"/>
      <c r="J14" s="50"/>
      <c r="K14" s="52"/>
      <c r="L14" s="52"/>
      <c r="M14" s="52"/>
      <c r="N14" s="52"/>
    </row>
    <row r="15" spans="1:14" ht="129" customHeight="1">
      <c r="A15" s="50"/>
      <c r="B15" s="54"/>
      <c r="C15" s="54"/>
      <c r="D15" s="51"/>
      <c r="E15" s="50"/>
      <c r="F15" s="50"/>
      <c r="G15" s="50"/>
      <c r="H15" s="50"/>
      <c r="I15" s="50"/>
      <c r="J15" s="50"/>
      <c r="K15" s="52"/>
      <c r="L15" s="52"/>
      <c r="M15" s="52"/>
      <c r="N15" s="52"/>
    </row>
    <row r="16" spans="1:14" ht="129" customHeight="1">
      <c r="A16" s="50"/>
      <c r="B16" s="54"/>
      <c r="C16" s="54"/>
      <c r="D16" s="51"/>
      <c r="E16" s="50"/>
      <c r="F16" s="50"/>
      <c r="G16" s="50"/>
      <c r="H16" s="50"/>
      <c r="I16" s="50"/>
      <c r="J16" s="50"/>
      <c r="K16" s="52"/>
      <c r="L16" s="52"/>
      <c r="M16" s="52"/>
      <c r="N16" s="52"/>
    </row>
    <row r="17" spans="1:14" ht="129" customHeight="1">
      <c r="A17" s="50"/>
      <c r="B17" s="54"/>
      <c r="C17" s="54"/>
      <c r="D17" s="51"/>
      <c r="E17" s="50"/>
      <c r="F17" s="50"/>
      <c r="G17" s="50"/>
      <c r="H17" s="50"/>
      <c r="I17" s="50"/>
      <c r="J17" s="50"/>
      <c r="K17" s="52"/>
      <c r="L17" s="52"/>
      <c r="M17" s="52"/>
      <c r="N17" s="52"/>
    </row>
    <row r="18" spans="1:14" ht="129" customHeight="1">
      <c r="A18" s="50"/>
      <c r="B18" s="54"/>
      <c r="C18" s="54"/>
      <c r="D18" s="51"/>
      <c r="E18" s="50"/>
      <c r="F18" s="50"/>
      <c r="G18" s="50"/>
      <c r="H18" s="50"/>
      <c r="I18" s="50"/>
      <c r="J18" s="50"/>
      <c r="K18" s="52"/>
      <c r="L18" s="52"/>
      <c r="M18" s="52"/>
      <c r="N18" s="52"/>
    </row>
    <row r="19" spans="1:14" ht="129" customHeight="1">
      <c r="A19" s="50"/>
      <c r="B19" s="54"/>
      <c r="C19" s="54"/>
      <c r="D19" s="51"/>
      <c r="E19" s="50"/>
      <c r="F19" s="50"/>
      <c r="G19" s="50"/>
      <c r="H19" s="50"/>
      <c r="I19" s="50"/>
      <c r="J19" s="50"/>
      <c r="K19" s="52"/>
      <c r="L19" s="52"/>
      <c r="M19" s="52"/>
      <c r="N19" s="52"/>
    </row>
    <row r="20" spans="1:14" ht="129" customHeight="1">
      <c r="A20" s="50"/>
      <c r="B20" s="54"/>
      <c r="C20" s="54"/>
      <c r="D20" s="51"/>
      <c r="E20" s="50"/>
      <c r="F20" s="50"/>
      <c r="G20" s="50"/>
      <c r="H20" s="50"/>
      <c r="I20" s="50"/>
      <c r="J20" s="50"/>
      <c r="K20" s="52"/>
      <c r="L20" s="52"/>
      <c r="M20" s="52"/>
      <c r="N20" s="52"/>
    </row>
    <row r="21" spans="1:14" ht="129" customHeight="1">
      <c r="A21" s="50"/>
      <c r="B21" s="54"/>
      <c r="C21" s="54"/>
      <c r="D21" s="51"/>
      <c r="E21" s="50"/>
      <c r="F21" s="50"/>
      <c r="G21" s="50"/>
      <c r="H21" s="50"/>
      <c r="I21" s="50"/>
      <c r="J21" s="50"/>
      <c r="K21" s="52"/>
      <c r="L21" s="52"/>
      <c r="M21" s="52"/>
      <c r="N21" s="52"/>
    </row>
    <row r="22" spans="1:14" ht="129" customHeight="1">
      <c r="A22" s="50"/>
      <c r="B22" s="54"/>
      <c r="C22" s="54"/>
      <c r="D22" s="51"/>
      <c r="E22" s="50"/>
      <c r="F22" s="50"/>
      <c r="G22" s="50"/>
      <c r="H22" s="50"/>
      <c r="I22" s="50"/>
      <c r="J22" s="50"/>
      <c r="K22" s="52"/>
      <c r="L22" s="52"/>
      <c r="M22" s="52"/>
      <c r="N22" s="52"/>
    </row>
    <row r="23" spans="1:14" ht="129" customHeight="1">
      <c r="A23" s="50"/>
      <c r="B23" s="54"/>
      <c r="C23" s="54"/>
      <c r="D23" s="51"/>
      <c r="E23" s="50"/>
      <c r="F23" s="50"/>
      <c r="G23" s="50"/>
      <c r="H23" s="50"/>
      <c r="I23" s="50"/>
      <c r="J23" s="50"/>
      <c r="K23" s="52"/>
      <c r="L23" s="52"/>
      <c r="M23" s="52"/>
      <c r="N23" s="52"/>
    </row>
    <row r="24" spans="1:14" ht="129" customHeight="1">
      <c r="A24" s="50"/>
      <c r="B24" s="54"/>
      <c r="C24" s="54"/>
      <c r="D24" s="51"/>
      <c r="E24" s="50"/>
      <c r="F24" s="50"/>
      <c r="G24" s="50"/>
      <c r="H24" s="50"/>
      <c r="I24" s="50"/>
      <c r="J24" s="50"/>
      <c r="K24" s="52"/>
      <c r="L24" s="52"/>
      <c r="M24" s="52"/>
      <c r="N24" s="52"/>
    </row>
    <row r="25" spans="1:14" ht="129" customHeight="1">
      <c r="A25" s="50"/>
      <c r="B25" s="54"/>
      <c r="C25" s="54"/>
      <c r="D25" s="51"/>
      <c r="E25" s="50"/>
      <c r="F25" s="50"/>
      <c r="G25" s="50"/>
      <c r="H25" s="50"/>
      <c r="I25" s="50"/>
      <c r="J25" s="50"/>
      <c r="K25" s="52"/>
      <c r="L25" s="52"/>
      <c r="M25" s="52"/>
      <c r="N25" s="52"/>
    </row>
    <row r="26" spans="1:14" ht="129" customHeight="1">
      <c r="A26" s="50"/>
      <c r="B26" s="54"/>
      <c r="C26" s="54"/>
      <c r="D26" s="51"/>
      <c r="E26" s="50"/>
      <c r="F26" s="50"/>
      <c r="G26" s="50"/>
      <c r="H26" s="50"/>
      <c r="I26" s="50"/>
      <c r="J26" s="50"/>
      <c r="K26" s="52"/>
      <c r="L26" s="52"/>
      <c r="M26" s="52"/>
      <c r="N26" s="52"/>
    </row>
    <row r="27" spans="1:14" ht="129" customHeight="1">
      <c r="A27" s="50"/>
      <c r="B27" s="54"/>
      <c r="C27" s="54"/>
      <c r="D27" s="51"/>
      <c r="E27" s="50"/>
      <c r="F27" s="50"/>
      <c r="G27" s="50"/>
      <c r="H27" s="50"/>
      <c r="I27" s="50"/>
      <c r="J27" s="50"/>
      <c r="K27" s="52"/>
      <c r="L27" s="52"/>
      <c r="M27" s="52"/>
      <c r="N27" s="52"/>
    </row>
    <row r="28" spans="1:14" ht="129" customHeight="1">
      <c r="A28" s="50"/>
      <c r="B28" s="54"/>
      <c r="C28" s="54"/>
      <c r="D28" s="51"/>
      <c r="E28" s="50"/>
      <c r="F28" s="50"/>
      <c r="G28" s="50"/>
      <c r="H28" s="50"/>
      <c r="I28" s="50"/>
      <c r="J28" s="50"/>
      <c r="K28" s="52"/>
      <c r="L28" s="52"/>
      <c r="M28" s="52"/>
      <c r="N28" s="52"/>
    </row>
    <row r="29" spans="1:14" ht="129" customHeight="1">
      <c r="A29" s="50"/>
      <c r="B29" s="54"/>
      <c r="C29" s="54"/>
      <c r="D29" s="51"/>
      <c r="E29" s="50"/>
      <c r="F29" s="50"/>
      <c r="G29" s="50"/>
      <c r="H29" s="50"/>
      <c r="I29" s="50"/>
      <c r="J29" s="50"/>
      <c r="K29" s="52"/>
      <c r="L29" s="52"/>
      <c r="M29" s="52"/>
      <c r="N29" s="52"/>
    </row>
    <row r="30" spans="1:14" ht="129" customHeight="1">
      <c r="A30" s="50"/>
      <c r="B30" s="54"/>
      <c r="C30" s="54"/>
      <c r="D30" s="51"/>
      <c r="E30" s="50"/>
      <c r="F30" s="50"/>
      <c r="G30" s="50"/>
      <c r="H30" s="50"/>
      <c r="I30" s="50"/>
      <c r="J30" s="50"/>
      <c r="K30" s="52"/>
      <c r="L30" s="52"/>
      <c r="M30" s="52"/>
      <c r="N30" s="52"/>
    </row>
  </sheetData>
  <sheetProtection sort="0" autoFilter="0" pivotTables="0"/>
  <sortState ref="A5:E10">
    <sortCondition ref="A6"/>
  </sortState>
  <phoneticPr fontId="0" type="noConversion"/>
  <printOptions horizontalCentered="1" verticalCentered="1"/>
  <pageMargins left="0.78740157480314965" right="0.78740157480314965" top="0.98425196850393704" bottom="0.98425196850393704" header="0.51181102362204722" footer="0.51181102362204722"/>
  <pageSetup paperSize="9" orientation="landscape" blackAndWhite="1" horizontalDpi="4294967292" verticalDpi="0" r:id="rId1"/>
  <headerFooter alignWithMargins="0">
    <oddHeader>&amp;LVILLE de RIORGES&amp;R&amp;D</oddHeader>
    <oddFooter>&amp;CPage &amp;P</oddFooter>
  </headerFooter>
  <drawing r:id="rId2"/>
</worksheet>
</file>

<file path=xl/worksheets/sheet4.xml><?xml version="1.0" encoding="utf-8"?>
<worksheet xmlns="http://schemas.openxmlformats.org/spreadsheetml/2006/main" xmlns:r="http://schemas.openxmlformats.org/officeDocument/2006/relationships">
  <sheetPr codeName="Feuil6">
    <pageSetUpPr fitToPage="1"/>
  </sheetPr>
  <dimension ref="A1:K30"/>
  <sheetViews>
    <sheetView zoomScaleNormal="100" workbookViewId="0">
      <pane xSplit="1" ySplit="4" topLeftCell="B5" activePane="bottomRight" state="frozen"/>
      <selection activeCell="B3" sqref="B3"/>
      <selection pane="topRight" activeCell="B3" sqref="B3"/>
      <selection pane="bottomLeft" activeCell="B3" sqref="B3"/>
      <selection pane="bottomRight" activeCell="A9" sqref="A9"/>
    </sheetView>
  </sheetViews>
  <sheetFormatPr baseColWidth="10" defaultRowHeight="12.75"/>
  <cols>
    <col min="1" max="1" width="43.85546875" style="5" customWidth="1"/>
    <col min="2" max="3" width="14.5703125" style="5" customWidth="1"/>
    <col min="4" max="4" width="15.5703125" style="34" customWidth="1"/>
    <col min="5" max="5" width="56.5703125" style="5" customWidth="1"/>
    <col min="6" max="11" width="44.140625" style="5" customWidth="1"/>
    <col min="12" max="16384" width="11.42578125" style="5"/>
  </cols>
  <sheetData>
    <row r="1" spans="1:11" s="4" customFormat="1" ht="29.25" customHeight="1">
      <c r="A1" s="22" t="str">
        <f>Collectivité &amp; " - "&amp;Service&amp; " - Services"</f>
        <v>Ville de Riorges - Direction Cadre de Vie - Services</v>
      </c>
      <c r="B1" s="18"/>
      <c r="C1" s="18"/>
      <c r="D1" s="36"/>
      <c r="E1" s="18"/>
      <c r="F1" s="55"/>
      <c r="G1" s="55"/>
      <c r="H1" s="55"/>
      <c r="I1" s="55"/>
      <c r="J1" s="55"/>
      <c r="K1" s="55"/>
    </row>
    <row r="2" spans="1:11" s="4" customFormat="1" ht="16.5" customHeight="1">
      <c r="A2" s="22"/>
      <c r="B2" s="74">
        <f>SUBTOTAL(9,B4:B10)</f>
        <v>10</v>
      </c>
      <c r="C2" s="74">
        <f>SUBTOTAL(9,C4:C10)</f>
        <v>6</v>
      </c>
      <c r="D2" s="36"/>
      <c r="E2" s="18"/>
      <c r="F2" s="55"/>
      <c r="G2" s="55"/>
      <c r="H2" s="55"/>
      <c r="I2" s="55"/>
      <c r="J2" s="55"/>
      <c r="K2" s="55"/>
    </row>
    <row r="3" spans="1:11" s="3" customFormat="1" ht="43.5" customHeight="1">
      <c r="A3" s="18"/>
      <c r="B3" s="23"/>
      <c r="C3" s="23"/>
      <c r="D3" s="30"/>
      <c r="E3" s="21" t="s">
        <v>16</v>
      </c>
      <c r="F3" s="56"/>
      <c r="G3" s="56"/>
      <c r="H3" s="56"/>
      <c r="I3" s="56"/>
      <c r="J3" s="56"/>
      <c r="K3" s="56"/>
    </row>
    <row r="4" spans="1:11" s="12" customFormat="1" ht="31.5" customHeight="1">
      <c r="A4" s="11" t="s">
        <v>2</v>
      </c>
      <c r="B4" s="35" t="s">
        <v>12</v>
      </c>
      <c r="C4" s="35" t="s">
        <v>13</v>
      </c>
      <c r="D4" s="31" t="s">
        <v>55</v>
      </c>
      <c r="E4" s="11" t="s">
        <v>14</v>
      </c>
      <c r="F4" s="57"/>
      <c r="G4" s="57"/>
      <c r="H4" s="57"/>
      <c r="I4" s="57"/>
      <c r="J4" s="57"/>
      <c r="K4" s="57"/>
    </row>
    <row r="5" spans="1:11">
      <c r="A5" s="100" t="s">
        <v>83</v>
      </c>
      <c r="B5" s="29">
        <f>COUNTIF(Arrivée!L:L,A:A)</f>
        <v>0</v>
      </c>
      <c r="C5" s="29">
        <f>COUNTIF(Départ!G:G,A:A)</f>
        <v>0</v>
      </c>
      <c r="D5" s="32" t="str">
        <f>IF(SUMIF(Arrivée!L:L,A:A,Arrivée!N:N)&gt;0,COUNTIFS(Arrivée!L:L,A:A,Arrivée!H:H,"&gt;0")/SUMIF(Arrivée!L:L,A:A,Arrivée!N:N),"")</f>
        <v/>
      </c>
      <c r="E5" s="17"/>
      <c r="F5" s="50"/>
      <c r="G5" s="50"/>
      <c r="H5" s="50"/>
      <c r="I5" s="50"/>
      <c r="J5" s="50"/>
      <c r="K5" s="50"/>
    </row>
    <row r="6" spans="1:11">
      <c r="A6" s="100" t="s">
        <v>34</v>
      </c>
      <c r="B6" s="29">
        <f>COUNTIF(Arrivée!L:L,A:A)</f>
        <v>0</v>
      </c>
      <c r="C6" s="29">
        <f>COUNTIF(Départ!G:G,A:A)</f>
        <v>2</v>
      </c>
      <c r="D6" s="32" t="str">
        <f>IF(SUMIF(Arrivée!L:L,A:A,Arrivée!N:N)&gt;0,COUNTIFS(Arrivée!L:L,A:A,Arrivée!H:H,"&gt;0")/SUMIF(Arrivée!L:L,A:A,Arrivée!N:N),"")</f>
        <v/>
      </c>
      <c r="E6" s="17"/>
      <c r="F6" s="50"/>
      <c r="G6" s="50"/>
      <c r="H6" s="50"/>
      <c r="I6" s="50"/>
      <c r="J6" s="50"/>
      <c r="K6" s="50"/>
    </row>
    <row r="7" spans="1:11">
      <c r="A7" s="100" t="s">
        <v>35</v>
      </c>
      <c r="B7" s="29">
        <f>COUNTIF(Arrivée!L:L,A:A)</f>
        <v>0</v>
      </c>
      <c r="C7" s="29">
        <f>COUNTIF(Départ!G:G,A:A)</f>
        <v>2</v>
      </c>
      <c r="D7" s="32" t="str">
        <f>IF(SUMIF(Arrivée!L:L,A:A,Arrivée!N:N)&gt;0,COUNTIFS(Arrivée!L:L,A:A,Arrivée!H:H,"&gt;0")/SUMIF(Arrivée!L:L,A:A,Arrivée!N:N),"")</f>
        <v/>
      </c>
      <c r="E7" s="17"/>
      <c r="F7" s="50"/>
      <c r="G7" s="50"/>
      <c r="H7" s="50"/>
      <c r="I7" s="50"/>
      <c r="J7" s="50"/>
      <c r="K7" s="50"/>
    </row>
    <row r="8" spans="1:11">
      <c r="A8" s="100" t="s">
        <v>32</v>
      </c>
      <c r="B8" s="29">
        <f>COUNTIF(Arrivée!L:L,A:A)</f>
        <v>10</v>
      </c>
      <c r="C8" s="29">
        <f>COUNTIF(Départ!G:G,A:A)</f>
        <v>1</v>
      </c>
      <c r="D8" s="32">
        <f>IF(SUMIF(Arrivée!L:L,A:A,Arrivée!N:N)&gt;0,COUNTIFS(Arrivée!L:L,A:A,Arrivée!H:H,"&gt;0")/SUMIF(Arrivée!L:L,A:A,Arrivée!N:N),"")</f>
        <v>5.3763440860215058E-3</v>
      </c>
      <c r="E8" s="17"/>
      <c r="F8" s="50"/>
      <c r="G8" s="50"/>
      <c r="H8" s="50"/>
      <c r="I8" s="50"/>
      <c r="J8" s="50"/>
      <c r="K8" s="50"/>
    </row>
    <row r="9" spans="1:11">
      <c r="A9" s="100" t="s">
        <v>31</v>
      </c>
      <c r="B9" s="29">
        <f>COUNTIF(Arrivée!L:L,A:A)</f>
        <v>0</v>
      </c>
      <c r="C9" s="29">
        <f>COUNTIF(Départ!G:G,A:A)</f>
        <v>0</v>
      </c>
      <c r="D9" s="32" t="str">
        <f>IF(SUMIF(Arrivée!L:L,A:A,Arrivée!N:N)&gt;0,COUNTIFS(Arrivée!L:L,A:A,Arrivée!H:H,"&gt;0")/SUMIF(Arrivée!L:L,A:A,Arrivée!N:N),"")</f>
        <v/>
      </c>
      <c r="E9" s="17"/>
      <c r="F9" s="50"/>
      <c r="G9" s="50"/>
      <c r="H9" s="50"/>
      <c r="I9" s="50"/>
      <c r="J9" s="50"/>
      <c r="K9" s="50"/>
    </row>
    <row r="10" spans="1:11">
      <c r="A10" s="100" t="s">
        <v>33</v>
      </c>
      <c r="B10" s="29">
        <f>COUNTIF(Arrivée!L:L,A:A)</f>
        <v>0</v>
      </c>
      <c r="C10" s="29">
        <f>COUNTIF(Départ!G:G,A:A)</f>
        <v>1</v>
      </c>
      <c r="D10" s="32" t="str">
        <f>IF(SUMIF(Arrivée!L:L,A:A,Arrivée!N:N)&gt;0,COUNTIFS(Arrivée!L:L,A:A,Arrivée!H:H,"&gt;0")/SUMIF(Arrivée!L:L,A:A,Arrivée!N:N),"")</f>
        <v/>
      </c>
      <c r="E10" s="17"/>
      <c r="F10" s="50"/>
      <c r="G10" s="50"/>
      <c r="H10" s="50"/>
      <c r="I10" s="50"/>
      <c r="J10" s="50"/>
      <c r="K10" s="50"/>
    </row>
    <row r="11" spans="1:11" ht="24" customHeight="1">
      <c r="A11" s="6"/>
      <c r="B11" s="35"/>
      <c r="C11" s="35"/>
      <c r="D11" s="33"/>
      <c r="E11" s="6"/>
      <c r="F11" s="50"/>
      <c r="G11" s="50"/>
      <c r="H11" s="50"/>
      <c r="I11" s="50"/>
      <c r="J11" s="50"/>
      <c r="K11" s="50"/>
    </row>
    <row r="12" spans="1:11" ht="96.75" customHeight="1">
      <c r="A12" s="50"/>
      <c r="B12" s="50"/>
      <c r="C12" s="50"/>
      <c r="D12" s="51"/>
      <c r="E12" s="50"/>
      <c r="F12" s="50"/>
      <c r="G12" s="50"/>
      <c r="H12" s="50"/>
      <c r="I12" s="50"/>
      <c r="J12" s="50"/>
      <c r="K12" s="50"/>
    </row>
    <row r="13" spans="1:11" ht="96.75" customHeight="1">
      <c r="A13" s="50"/>
      <c r="B13" s="50"/>
      <c r="C13" s="50"/>
      <c r="D13" s="51"/>
      <c r="E13" s="50"/>
      <c r="F13" s="50"/>
      <c r="G13" s="50"/>
      <c r="H13" s="50"/>
      <c r="I13" s="50"/>
      <c r="J13" s="50"/>
      <c r="K13" s="50"/>
    </row>
    <row r="14" spans="1:11" ht="96.75" customHeight="1">
      <c r="A14" s="50"/>
      <c r="B14" s="50"/>
      <c r="C14" s="50"/>
      <c r="D14" s="51"/>
      <c r="E14" s="50"/>
      <c r="F14" s="50"/>
      <c r="G14" s="50"/>
      <c r="H14" s="50"/>
      <c r="I14" s="50"/>
      <c r="J14" s="50"/>
      <c r="K14" s="50"/>
    </row>
    <row r="15" spans="1:11" ht="96.75" customHeight="1">
      <c r="A15" s="50"/>
      <c r="B15" s="50"/>
      <c r="C15" s="50"/>
      <c r="D15" s="51"/>
      <c r="E15" s="50"/>
      <c r="F15" s="50"/>
      <c r="G15" s="50"/>
      <c r="H15" s="50"/>
      <c r="I15" s="50"/>
      <c r="J15" s="50"/>
      <c r="K15" s="50"/>
    </row>
    <row r="16" spans="1:11" ht="96.75" customHeight="1">
      <c r="A16" s="50"/>
      <c r="B16" s="50"/>
      <c r="C16" s="50"/>
      <c r="D16" s="51"/>
      <c r="E16" s="50"/>
      <c r="F16" s="50"/>
      <c r="G16" s="50"/>
      <c r="H16" s="50"/>
      <c r="I16" s="50"/>
      <c r="J16" s="50"/>
      <c r="K16" s="50"/>
    </row>
    <row r="17" spans="1:11" ht="96.75" customHeight="1">
      <c r="A17" s="50"/>
      <c r="B17" s="50"/>
      <c r="C17" s="50"/>
      <c r="D17" s="51"/>
      <c r="E17" s="50"/>
      <c r="F17" s="50"/>
      <c r="G17" s="50"/>
      <c r="H17" s="50"/>
      <c r="I17" s="50"/>
      <c r="J17" s="50"/>
      <c r="K17" s="50"/>
    </row>
    <row r="18" spans="1:11" ht="96.75" customHeight="1">
      <c r="A18" s="50"/>
      <c r="B18" s="50"/>
      <c r="C18" s="50"/>
      <c r="D18" s="51"/>
      <c r="E18" s="50"/>
      <c r="F18" s="50"/>
      <c r="G18" s="50"/>
      <c r="H18" s="50"/>
      <c r="I18" s="50"/>
      <c r="J18" s="50"/>
      <c r="K18" s="50"/>
    </row>
    <row r="19" spans="1:11" ht="96.75" customHeight="1">
      <c r="A19" s="50"/>
      <c r="B19" s="50"/>
      <c r="C19" s="50"/>
      <c r="D19" s="51"/>
      <c r="E19" s="50"/>
      <c r="F19" s="50"/>
      <c r="G19" s="50"/>
      <c r="H19" s="50"/>
      <c r="I19" s="50"/>
      <c r="J19" s="50"/>
      <c r="K19" s="50"/>
    </row>
    <row r="20" spans="1:11" ht="96.75" customHeight="1">
      <c r="A20" s="50"/>
      <c r="B20" s="50"/>
      <c r="C20" s="50"/>
      <c r="D20" s="51"/>
      <c r="E20" s="50"/>
      <c r="F20" s="50"/>
      <c r="G20" s="50"/>
      <c r="H20" s="50"/>
      <c r="I20" s="50"/>
      <c r="J20" s="50"/>
      <c r="K20" s="50"/>
    </row>
    <row r="21" spans="1:11" ht="96.75" customHeight="1">
      <c r="A21" s="50"/>
      <c r="B21" s="50"/>
      <c r="C21" s="50"/>
      <c r="D21" s="51"/>
      <c r="E21" s="50"/>
      <c r="F21" s="50"/>
      <c r="G21" s="50"/>
      <c r="H21" s="50"/>
      <c r="I21" s="50"/>
      <c r="J21" s="50"/>
      <c r="K21" s="50"/>
    </row>
    <row r="22" spans="1:11" ht="96.75" customHeight="1">
      <c r="A22" s="50"/>
      <c r="B22" s="50"/>
      <c r="C22" s="50"/>
      <c r="D22" s="51"/>
      <c r="E22" s="50"/>
      <c r="F22" s="50"/>
      <c r="G22" s="50"/>
      <c r="H22" s="50"/>
      <c r="I22" s="50"/>
      <c r="J22" s="50"/>
      <c r="K22" s="50"/>
    </row>
    <row r="23" spans="1:11" ht="96.75" customHeight="1">
      <c r="A23" s="50"/>
      <c r="B23" s="50"/>
      <c r="C23" s="50"/>
      <c r="D23" s="51"/>
      <c r="E23" s="50"/>
      <c r="F23" s="50"/>
      <c r="G23" s="50"/>
      <c r="H23" s="50"/>
      <c r="I23" s="50"/>
      <c r="J23" s="50"/>
      <c r="K23" s="50"/>
    </row>
    <row r="24" spans="1:11" ht="96.75" customHeight="1">
      <c r="A24" s="50"/>
      <c r="B24" s="50"/>
      <c r="C24" s="50"/>
      <c r="D24" s="51"/>
      <c r="E24" s="50"/>
      <c r="F24" s="50"/>
      <c r="G24" s="50"/>
      <c r="H24" s="50"/>
      <c r="I24" s="50"/>
      <c r="J24" s="50"/>
      <c r="K24" s="50"/>
    </row>
    <row r="25" spans="1:11" ht="96.75" customHeight="1">
      <c r="A25" s="50"/>
      <c r="B25" s="50"/>
      <c r="C25" s="50"/>
      <c r="D25" s="51"/>
      <c r="E25" s="50"/>
      <c r="F25" s="50"/>
      <c r="G25" s="50"/>
      <c r="H25" s="50"/>
      <c r="I25" s="50"/>
      <c r="J25" s="50"/>
      <c r="K25" s="50"/>
    </row>
    <row r="26" spans="1:11" ht="96.75" customHeight="1">
      <c r="A26" s="50"/>
      <c r="B26" s="50"/>
      <c r="C26" s="50"/>
      <c r="D26" s="51"/>
      <c r="E26" s="50"/>
      <c r="F26" s="50"/>
      <c r="G26" s="50"/>
      <c r="H26" s="50"/>
      <c r="I26" s="50"/>
      <c r="J26" s="50"/>
      <c r="K26" s="50"/>
    </row>
    <row r="27" spans="1:11" ht="96.75" customHeight="1">
      <c r="A27" s="50"/>
      <c r="B27" s="50"/>
      <c r="C27" s="50"/>
      <c r="D27" s="51"/>
      <c r="E27" s="50"/>
      <c r="F27" s="50"/>
      <c r="G27" s="50"/>
      <c r="H27" s="50"/>
      <c r="I27" s="50"/>
      <c r="J27" s="50"/>
      <c r="K27" s="50"/>
    </row>
    <row r="28" spans="1:11" ht="96.75" customHeight="1">
      <c r="A28" s="50"/>
      <c r="B28" s="50"/>
      <c r="C28" s="50"/>
      <c r="D28" s="51"/>
      <c r="E28" s="50"/>
      <c r="F28" s="50"/>
      <c r="G28" s="50"/>
      <c r="H28" s="50"/>
      <c r="I28" s="50"/>
      <c r="J28" s="50"/>
      <c r="K28" s="50"/>
    </row>
    <row r="29" spans="1:11" ht="96.75" customHeight="1">
      <c r="A29" s="50"/>
      <c r="B29" s="50"/>
      <c r="C29" s="50"/>
      <c r="D29" s="51"/>
      <c r="E29" s="50"/>
      <c r="F29" s="50"/>
      <c r="G29" s="50"/>
      <c r="H29" s="50"/>
      <c r="I29" s="50"/>
      <c r="J29" s="50"/>
      <c r="K29" s="50"/>
    </row>
    <row r="30" spans="1:11" ht="96.75" customHeight="1">
      <c r="A30" s="50"/>
      <c r="B30" s="50"/>
      <c r="C30" s="50"/>
      <c r="D30" s="51"/>
      <c r="E30" s="50"/>
      <c r="F30" s="50"/>
      <c r="G30" s="50"/>
      <c r="H30" s="50"/>
      <c r="I30" s="50"/>
      <c r="J30" s="50"/>
      <c r="K30" s="50"/>
    </row>
  </sheetData>
  <sheetProtection sort="0" autoFilter="0" pivotTables="0"/>
  <sortState ref="A5:E11">
    <sortCondition ref="A9"/>
  </sortState>
  <printOptions horizontalCentered="1" verticalCentered="1"/>
  <pageMargins left="0.78740157480314965" right="0.78740157480314965" top="0.98425196850393704" bottom="0.98425196850393704" header="0.51181102362204722" footer="0.51181102362204722"/>
  <pageSetup paperSize="9" scale="91" orientation="landscape" blackAndWhite="1" horizontalDpi="4294967292" verticalDpi="0" r:id="rId1"/>
  <headerFooter alignWithMargins="0">
    <oddHeader>&amp;LVILLE de RIORGES&amp;R&amp;D</oddHeader>
    <oddFooter>&amp;CPage &amp;P</oddFooter>
  </headerFooter>
  <drawing r:id="rId2"/>
</worksheet>
</file>

<file path=xl/worksheets/sheet5.xml><?xml version="1.0" encoding="utf-8"?>
<worksheet xmlns="http://schemas.openxmlformats.org/spreadsheetml/2006/main" xmlns:r="http://schemas.openxmlformats.org/officeDocument/2006/relationships">
  <sheetPr codeName="Feuil7">
    <pageSetUpPr fitToPage="1"/>
  </sheetPr>
  <dimension ref="A1:J31"/>
  <sheetViews>
    <sheetView zoomScaleNormal="100" workbookViewId="0">
      <pane xSplit="1" ySplit="4" topLeftCell="B5" activePane="bottomRight" state="frozen"/>
      <selection activeCell="B3" sqref="B3"/>
      <selection pane="topRight" activeCell="B3" sqref="B3"/>
      <selection pane="bottomLeft" activeCell="B3" sqref="B3"/>
      <selection pane="bottomRight" activeCell="A8" sqref="A8"/>
    </sheetView>
  </sheetViews>
  <sheetFormatPr baseColWidth="10" defaultRowHeight="12.75"/>
  <cols>
    <col min="1" max="1" width="43.85546875" style="5" customWidth="1"/>
    <col min="2" max="2" width="14.5703125" style="5" customWidth="1"/>
    <col min="3" max="3" width="56.5703125" style="5" customWidth="1"/>
    <col min="4" max="11" width="28.42578125" style="5" customWidth="1"/>
    <col min="12" max="16384" width="11.42578125" style="5"/>
  </cols>
  <sheetData>
    <row r="1" spans="1:10" s="4" customFormat="1" ht="29.25" customHeight="1">
      <c r="A1" s="22" t="str">
        <f>Collectivité &amp; " - "&amp;Service&amp; " - Rédacteurs"</f>
        <v>Ville de Riorges - Direction Cadre de Vie - Rédacteurs</v>
      </c>
      <c r="B1" s="18"/>
      <c r="C1" s="18"/>
      <c r="D1" s="55"/>
      <c r="E1" s="55"/>
      <c r="F1" s="55"/>
      <c r="G1" s="55"/>
      <c r="H1" s="55"/>
      <c r="I1" s="55"/>
      <c r="J1" s="55"/>
    </row>
    <row r="2" spans="1:10" s="4" customFormat="1" ht="16.5" customHeight="1">
      <c r="A2" s="22"/>
      <c r="B2" s="74">
        <f>SUBTOTAL(9,B4:B10)</f>
        <v>6</v>
      </c>
      <c r="C2" s="18"/>
      <c r="D2" s="55"/>
      <c r="E2" s="55"/>
      <c r="F2" s="55"/>
      <c r="G2" s="55"/>
      <c r="H2" s="55"/>
      <c r="I2" s="55"/>
      <c r="J2" s="55"/>
    </row>
    <row r="3" spans="1:10" s="3" customFormat="1" ht="43.5" customHeight="1">
      <c r="A3" s="18"/>
      <c r="B3" s="23"/>
      <c r="C3" s="21" t="s">
        <v>16</v>
      </c>
      <c r="D3" s="56"/>
      <c r="E3" s="56"/>
      <c r="F3" s="56"/>
      <c r="G3" s="56"/>
      <c r="H3" s="56"/>
      <c r="I3" s="56"/>
      <c r="J3" s="56"/>
    </row>
    <row r="4" spans="1:10" s="12" customFormat="1" ht="31.5" customHeight="1">
      <c r="A4" s="11" t="s">
        <v>2</v>
      </c>
      <c r="B4" s="27" t="s">
        <v>13</v>
      </c>
      <c r="C4" s="11" t="s">
        <v>14</v>
      </c>
      <c r="D4" s="57"/>
      <c r="E4" s="57"/>
      <c r="F4" s="57"/>
      <c r="G4" s="57"/>
      <c r="H4" s="57"/>
      <c r="I4" s="57"/>
      <c r="J4" s="57"/>
    </row>
    <row r="5" spans="1:10">
      <c r="A5" s="100" t="s">
        <v>83</v>
      </c>
      <c r="B5" s="29">
        <f>COUNTIF(Départ!H:H,A:A)</f>
        <v>0</v>
      </c>
      <c r="C5" s="17"/>
      <c r="D5" s="50"/>
      <c r="E5" s="50"/>
      <c r="F5" s="50"/>
      <c r="G5" s="50"/>
      <c r="H5" s="50"/>
      <c r="I5" s="50"/>
      <c r="J5" s="50"/>
    </row>
    <row r="6" spans="1:10">
      <c r="A6" s="100" t="s">
        <v>39</v>
      </c>
      <c r="B6" s="29">
        <f>COUNTIF(Départ!H:H,A:A)</f>
        <v>2</v>
      </c>
      <c r="C6" s="17"/>
      <c r="D6" s="50"/>
      <c r="E6" s="50"/>
      <c r="F6" s="50"/>
      <c r="G6" s="50"/>
      <c r="H6" s="50"/>
      <c r="I6" s="50"/>
      <c r="J6" s="50"/>
    </row>
    <row r="7" spans="1:10">
      <c r="A7" s="100" t="s">
        <v>42</v>
      </c>
      <c r="B7" s="29">
        <f>COUNTIF(Départ!H:H,A:A)</f>
        <v>0</v>
      </c>
      <c r="C7" s="17"/>
      <c r="D7" s="50"/>
      <c r="E7" s="50"/>
      <c r="F7" s="50"/>
      <c r="G7" s="50"/>
      <c r="H7" s="50"/>
      <c r="I7" s="50"/>
      <c r="J7" s="50"/>
    </row>
    <row r="8" spans="1:10">
      <c r="A8" s="100" t="s">
        <v>44</v>
      </c>
      <c r="B8" s="29">
        <f>COUNTIF(Départ!H:H,A:A)</f>
        <v>2</v>
      </c>
      <c r="C8" s="17"/>
      <c r="D8" s="50"/>
      <c r="E8" s="50"/>
      <c r="F8" s="50"/>
      <c r="G8" s="50"/>
      <c r="H8" s="50"/>
      <c r="I8" s="50"/>
      <c r="J8" s="50"/>
    </row>
    <row r="9" spans="1:10">
      <c r="A9" s="100" t="s">
        <v>36</v>
      </c>
      <c r="B9" s="29">
        <f>COUNTIF(Départ!H:H,A:A)</f>
        <v>1</v>
      </c>
      <c r="C9" s="17"/>
      <c r="D9" s="50"/>
      <c r="E9" s="50"/>
      <c r="F9" s="50"/>
      <c r="G9" s="50"/>
      <c r="H9" s="50"/>
      <c r="I9" s="50"/>
      <c r="J9" s="50"/>
    </row>
    <row r="10" spans="1:10">
      <c r="A10" s="100" t="s">
        <v>38</v>
      </c>
      <c r="B10" s="29">
        <f>COUNTIF(Départ!H:H,A:A)</f>
        <v>1</v>
      </c>
      <c r="C10" s="17"/>
      <c r="D10" s="50"/>
      <c r="E10" s="50"/>
      <c r="F10" s="50"/>
      <c r="G10" s="50"/>
      <c r="H10" s="50"/>
      <c r="I10" s="50"/>
      <c r="J10" s="50"/>
    </row>
    <row r="11" spans="1:10">
      <c r="A11" s="100" t="s">
        <v>37</v>
      </c>
      <c r="B11" s="29">
        <f>COUNTIF(Départ!H:H,A:A)</f>
        <v>0</v>
      </c>
      <c r="C11" s="17"/>
      <c r="D11" s="50"/>
      <c r="E11" s="50"/>
      <c r="F11" s="50"/>
      <c r="G11" s="50"/>
      <c r="H11" s="50"/>
      <c r="I11" s="50"/>
      <c r="J11" s="50"/>
    </row>
    <row r="12" spans="1:10">
      <c r="A12" s="100" t="s">
        <v>40</v>
      </c>
      <c r="B12" s="29">
        <f>COUNTIF(Départ!H:H,A:A)</f>
        <v>0</v>
      </c>
      <c r="C12" s="17"/>
      <c r="D12" s="50"/>
      <c r="E12" s="50"/>
      <c r="F12" s="50"/>
      <c r="G12" s="50"/>
      <c r="H12" s="50"/>
      <c r="I12" s="50"/>
      <c r="J12" s="50"/>
    </row>
    <row r="13" spans="1:10">
      <c r="A13" s="100" t="s">
        <v>41</v>
      </c>
      <c r="B13" s="29">
        <f>COUNTIF(Départ!H:H,A:A)</f>
        <v>0</v>
      </c>
      <c r="C13" s="17"/>
      <c r="D13" s="50"/>
      <c r="E13" s="50"/>
      <c r="F13" s="50"/>
      <c r="G13" s="50"/>
      <c r="H13" s="50"/>
      <c r="I13" s="50"/>
      <c r="J13" s="50"/>
    </row>
    <row r="14" spans="1:10">
      <c r="A14" s="100" t="s">
        <v>45</v>
      </c>
      <c r="B14" s="29">
        <f>COUNTIF(Départ!H:H,A:A)</f>
        <v>0</v>
      </c>
      <c r="C14" s="17"/>
      <c r="D14" s="50"/>
      <c r="E14" s="50"/>
      <c r="F14" s="50"/>
      <c r="G14" s="50"/>
      <c r="H14" s="50"/>
      <c r="I14" s="50"/>
      <c r="J14" s="50"/>
    </row>
    <row r="15" spans="1:10">
      <c r="A15" s="100" t="s">
        <v>43</v>
      </c>
      <c r="B15" s="29">
        <f>COUNTIF(Départ!H:H,A:A)</f>
        <v>0</v>
      </c>
      <c r="C15" s="17"/>
      <c r="D15" s="50"/>
      <c r="E15" s="50"/>
      <c r="F15" s="50"/>
      <c r="G15" s="50"/>
      <c r="H15" s="50"/>
      <c r="I15" s="50"/>
      <c r="J15" s="50"/>
    </row>
    <row r="16" spans="1:10" ht="22.5" customHeight="1">
      <c r="A16" s="6"/>
      <c r="B16" s="28"/>
      <c r="C16" s="6"/>
      <c r="D16" s="50"/>
      <c r="E16" s="50"/>
      <c r="F16" s="50"/>
      <c r="G16" s="50"/>
      <c r="H16" s="50"/>
      <c r="I16" s="50"/>
      <c r="J16" s="50"/>
    </row>
    <row r="17" spans="1:10" ht="74.25" customHeight="1">
      <c r="A17" s="50"/>
      <c r="B17" s="50"/>
      <c r="C17" s="50"/>
      <c r="D17" s="50"/>
      <c r="E17" s="50"/>
      <c r="F17" s="50"/>
      <c r="G17" s="50"/>
      <c r="H17" s="50"/>
      <c r="I17" s="50"/>
      <c r="J17" s="50"/>
    </row>
    <row r="18" spans="1:10" ht="74.25" customHeight="1">
      <c r="A18" s="50"/>
      <c r="B18" s="50"/>
      <c r="C18" s="50"/>
      <c r="D18" s="50"/>
      <c r="E18" s="50"/>
      <c r="F18" s="50"/>
      <c r="G18" s="50"/>
      <c r="H18" s="50"/>
      <c r="I18" s="50"/>
      <c r="J18" s="50"/>
    </row>
    <row r="19" spans="1:10" ht="74.25" customHeight="1">
      <c r="A19" s="50"/>
      <c r="B19" s="50"/>
      <c r="C19" s="50"/>
      <c r="D19" s="50"/>
      <c r="E19" s="50"/>
      <c r="F19" s="50"/>
      <c r="G19" s="50"/>
      <c r="H19" s="50"/>
      <c r="I19" s="50"/>
      <c r="J19" s="50"/>
    </row>
    <row r="20" spans="1:10" ht="74.25" customHeight="1">
      <c r="A20" s="50"/>
      <c r="B20" s="50"/>
      <c r="C20" s="50"/>
      <c r="D20" s="50"/>
      <c r="E20" s="50"/>
      <c r="F20" s="50"/>
      <c r="G20" s="50"/>
      <c r="H20" s="50"/>
      <c r="I20" s="50"/>
      <c r="J20" s="50"/>
    </row>
    <row r="21" spans="1:10" ht="74.25" customHeight="1">
      <c r="A21" s="50"/>
      <c r="B21" s="50"/>
      <c r="C21" s="50"/>
      <c r="D21" s="50"/>
      <c r="E21" s="50"/>
      <c r="F21" s="50"/>
      <c r="G21" s="50"/>
      <c r="H21" s="50"/>
      <c r="I21" s="50"/>
      <c r="J21" s="50"/>
    </row>
    <row r="22" spans="1:10" ht="74.25" customHeight="1">
      <c r="A22" s="50"/>
      <c r="B22" s="50"/>
      <c r="C22" s="50"/>
      <c r="D22" s="50"/>
      <c r="E22" s="50"/>
      <c r="F22" s="50"/>
      <c r="G22" s="50"/>
      <c r="H22" s="50"/>
      <c r="I22" s="50"/>
      <c r="J22" s="50"/>
    </row>
    <row r="23" spans="1:10" ht="74.25" customHeight="1">
      <c r="A23" s="50"/>
      <c r="B23" s="50"/>
      <c r="C23" s="50"/>
      <c r="D23" s="50"/>
      <c r="E23" s="50"/>
      <c r="F23" s="50"/>
      <c r="G23" s="50"/>
      <c r="H23" s="50"/>
      <c r="I23" s="50"/>
      <c r="J23" s="50"/>
    </row>
    <row r="24" spans="1:10" ht="74.25" customHeight="1">
      <c r="A24" s="50"/>
      <c r="B24" s="50"/>
      <c r="C24" s="50"/>
      <c r="D24" s="50"/>
      <c r="E24" s="50"/>
      <c r="F24" s="50"/>
      <c r="G24" s="50"/>
      <c r="H24" s="50"/>
      <c r="I24" s="50"/>
      <c r="J24" s="50"/>
    </row>
    <row r="25" spans="1:10" ht="74.25" customHeight="1">
      <c r="A25" s="50"/>
      <c r="B25" s="50"/>
      <c r="C25" s="50"/>
      <c r="D25" s="50"/>
      <c r="E25" s="50"/>
      <c r="F25" s="50"/>
      <c r="G25" s="50"/>
      <c r="H25" s="50"/>
      <c r="I25" s="50"/>
      <c r="J25" s="50"/>
    </row>
    <row r="26" spans="1:10" ht="74.25" customHeight="1">
      <c r="A26" s="50"/>
      <c r="B26" s="50"/>
      <c r="C26" s="50"/>
      <c r="D26" s="50"/>
      <c r="E26" s="50"/>
      <c r="F26" s="50"/>
      <c r="G26" s="50"/>
      <c r="H26" s="50"/>
      <c r="I26" s="50"/>
      <c r="J26" s="50"/>
    </row>
    <row r="27" spans="1:10" ht="74.25" customHeight="1">
      <c r="A27" s="50"/>
      <c r="B27" s="50"/>
      <c r="C27" s="50"/>
      <c r="D27" s="50"/>
      <c r="E27" s="50"/>
      <c r="F27" s="50"/>
      <c r="G27" s="50"/>
      <c r="H27" s="50"/>
      <c r="I27" s="50"/>
      <c r="J27" s="50"/>
    </row>
    <row r="28" spans="1:10" ht="74.25" customHeight="1">
      <c r="A28" s="50"/>
      <c r="B28" s="50"/>
      <c r="C28" s="50"/>
      <c r="D28" s="50"/>
      <c r="E28" s="50"/>
      <c r="F28" s="50"/>
      <c r="G28" s="50"/>
      <c r="H28" s="50"/>
      <c r="I28" s="50"/>
      <c r="J28" s="50"/>
    </row>
    <row r="29" spans="1:10" ht="74.25" customHeight="1">
      <c r="A29" s="50"/>
      <c r="B29" s="50"/>
      <c r="C29" s="50"/>
      <c r="D29" s="50"/>
      <c r="E29" s="50"/>
      <c r="F29" s="50"/>
      <c r="G29" s="50"/>
      <c r="H29" s="50"/>
      <c r="I29" s="50"/>
      <c r="J29" s="50"/>
    </row>
    <row r="30" spans="1:10" ht="74.25" customHeight="1">
      <c r="A30" s="50"/>
      <c r="B30" s="50"/>
      <c r="C30" s="50"/>
      <c r="D30" s="50"/>
      <c r="E30" s="50"/>
      <c r="F30" s="50"/>
      <c r="G30" s="50"/>
      <c r="H30" s="50"/>
      <c r="I30" s="50"/>
      <c r="J30" s="50"/>
    </row>
    <row r="31" spans="1:10" ht="74.25" customHeight="1">
      <c r="A31" s="50"/>
      <c r="B31" s="50"/>
      <c r="C31" s="50"/>
      <c r="D31" s="50"/>
      <c r="E31" s="50"/>
      <c r="F31" s="50"/>
      <c r="G31" s="50"/>
      <c r="H31" s="50"/>
      <c r="I31" s="50"/>
      <c r="J31" s="50"/>
    </row>
  </sheetData>
  <sheetProtection sort="0" autoFilter="0" pivotTables="0"/>
  <sortState ref="A5:C16">
    <sortCondition ref="A8"/>
  </sortState>
  <printOptions horizontalCentered="1" verticalCentered="1"/>
  <pageMargins left="0.78740157480314965" right="0.78740157480314965" top="0.98425196850393704" bottom="0.98425196850393704" header="0.51181102362204722" footer="0.51181102362204722"/>
  <pageSetup paperSize="9" scale="91" orientation="landscape" blackAndWhite="1" horizontalDpi="4294967292" verticalDpi="0" r:id="rId1"/>
  <headerFooter alignWithMargins="0">
    <oddHeader>&amp;LVILLE de RIORGES&amp;R&amp;D</oddHeader>
    <oddFooter>&amp;CPage &amp;P</oddFooter>
  </headerFooter>
  <drawing r:id="rId2"/>
</worksheet>
</file>

<file path=xl/worksheets/sheet6.xml><?xml version="1.0" encoding="utf-8"?>
<worksheet xmlns="http://schemas.openxmlformats.org/spreadsheetml/2006/main" xmlns:r="http://schemas.openxmlformats.org/officeDocument/2006/relationships">
  <sheetPr codeName="Feuil4"/>
  <dimension ref="A1:K33"/>
  <sheetViews>
    <sheetView workbookViewId="0">
      <selection activeCell="B2" sqref="B2"/>
    </sheetView>
  </sheetViews>
  <sheetFormatPr baseColWidth="10" defaultRowHeight="12.75"/>
  <cols>
    <col min="1" max="1" width="21" style="1" customWidth="1"/>
    <col min="2" max="2" width="63.85546875" customWidth="1"/>
    <col min="3" max="3" width="16.85546875" customWidth="1"/>
    <col min="4" max="11" width="27.28515625" customWidth="1"/>
  </cols>
  <sheetData>
    <row r="1" spans="1:11">
      <c r="A1" s="15" t="s">
        <v>85</v>
      </c>
      <c r="B1" s="10"/>
      <c r="C1" s="42"/>
      <c r="D1" s="42"/>
      <c r="E1" s="42"/>
      <c r="F1" s="42"/>
      <c r="G1" s="42"/>
      <c r="H1" s="42"/>
      <c r="I1" s="42"/>
      <c r="J1" s="42"/>
      <c r="K1" s="42"/>
    </row>
    <row r="2" spans="1:11">
      <c r="A2" s="9" t="s">
        <v>8</v>
      </c>
      <c r="B2" s="39" t="s">
        <v>9</v>
      </c>
      <c r="C2" s="42"/>
      <c r="D2" s="42"/>
      <c r="E2" s="42"/>
      <c r="F2" s="42"/>
      <c r="G2" s="42"/>
      <c r="H2" s="42"/>
      <c r="I2" s="42"/>
      <c r="J2" s="42"/>
      <c r="K2" s="42"/>
    </row>
    <row r="3" spans="1:11">
      <c r="A3" s="9" t="s">
        <v>5</v>
      </c>
      <c r="B3" s="39" t="s">
        <v>20</v>
      </c>
      <c r="C3" s="42"/>
      <c r="D3" s="42"/>
      <c r="E3" s="42"/>
      <c r="F3" s="42"/>
      <c r="G3" s="42"/>
      <c r="H3" s="42"/>
      <c r="I3" s="42"/>
      <c r="J3" s="42"/>
      <c r="K3" s="42"/>
    </row>
    <row r="4" spans="1:11">
      <c r="A4" s="9" t="s">
        <v>10</v>
      </c>
      <c r="B4" s="46">
        <v>2016</v>
      </c>
      <c r="C4" s="42"/>
      <c r="D4" s="42"/>
      <c r="E4" s="42"/>
      <c r="F4" s="42"/>
      <c r="G4" s="42"/>
      <c r="H4" s="42"/>
      <c r="I4" s="42"/>
      <c r="J4" s="42"/>
      <c r="K4" s="42"/>
    </row>
    <row r="5" spans="1:11">
      <c r="A5" s="9" t="s">
        <v>52</v>
      </c>
      <c r="B5" s="47">
        <v>7</v>
      </c>
      <c r="C5" s="42"/>
      <c r="D5" s="42"/>
      <c r="E5" s="42"/>
      <c r="F5" s="42"/>
      <c r="G5" s="42"/>
      <c r="H5" s="42"/>
      <c r="I5" s="42"/>
      <c r="J5" s="42"/>
      <c r="K5" s="42"/>
    </row>
    <row r="6" spans="1:11">
      <c r="A6" s="40"/>
      <c r="B6" s="41"/>
      <c r="C6" s="42"/>
      <c r="D6" s="42"/>
      <c r="E6" s="42"/>
      <c r="F6" s="42"/>
      <c r="G6" s="42"/>
      <c r="H6" s="42"/>
      <c r="I6" s="42"/>
      <c r="J6" s="42"/>
      <c r="K6" s="42"/>
    </row>
    <row r="7" spans="1:11">
      <c r="B7" s="42"/>
      <c r="C7" s="42"/>
      <c r="D7" s="42"/>
      <c r="E7" s="42"/>
      <c r="F7" s="42"/>
      <c r="G7" s="42"/>
      <c r="H7" s="42"/>
      <c r="I7" s="42"/>
      <c r="J7" s="42"/>
      <c r="K7" s="42"/>
    </row>
    <row r="8" spans="1:11">
      <c r="A8" s="15" t="s">
        <v>48</v>
      </c>
      <c r="B8" s="10"/>
      <c r="C8" s="45"/>
      <c r="G8" s="42"/>
      <c r="H8" s="42"/>
      <c r="I8" s="42"/>
      <c r="J8" s="42"/>
      <c r="K8" s="42"/>
    </row>
    <row r="9" spans="1:11">
      <c r="A9" s="9" t="s">
        <v>4</v>
      </c>
      <c r="B9" s="48" t="s">
        <v>83</v>
      </c>
      <c r="C9" s="45" t="str">
        <f>IF(ISNUMBER(MATCH(VD_Délai,Liste_Délais,0)-1),MATCH(VD_Délai,Liste_Délais,0)-1,"")</f>
        <v/>
      </c>
      <c r="D9" s="42"/>
      <c r="E9" s="42"/>
      <c r="F9" s="42"/>
      <c r="G9" s="42"/>
      <c r="H9" s="42"/>
      <c r="I9" s="42"/>
      <c r="J9" s="42"/>
      <c r="K9" s="42"/>
    </row>
    <row r="10" spans="1:11">
      <c r="A10" s="9" t="s">
        <v>22</v>
      </c>
      <c r="B10" s="48" t="s">
        <v>47</v>
      </c>
      <c r="C10" s="45">
        <f>IF(ISNUMBER(MATCH(VD_Support,Liste_Supports,0)-1),MATCH(VD_Support,Liste_Supports,0)-1,"")</f>
        <v>3</v>
      </c>
      <c r="D10" s="42"/>
      <c r="E10" s="42"/>
      <c r="F10" s="42"/>
      <c r="G10" s="42"/>
      <c r="H10" s="42"/>
      <c r="I10" s="42"/>
      <c r="J10" s="42"/>
      <c r="K10" s="42"/>
    </row>
    <row r="11" spans="1:11">
      <c r="A11" s="9" t="s">
        <v>24</v>
      </c>
      <c r="B11" s="48" t="s">
        <v>83</v>
      </c>
      <c r="C11" s="45">
        <f>IF(ISNUMBER(MATCH(VD_Service,Liste_Services,0)-1),MATCH(VD_Service,Liste_Services,0)-1,"")</f>
        <v>1</v>
      </c>
      <c r="D11" s="42"/>
      <c r="E11" s="42"/>
      <c r="F11" s="42"/>
      <c r="G11" s="42"/>
      <c r="H11" s="42"/>
      <c r="I11" s="42"/>
      <c r="J11" s="42"/>
      <c r="K11" s="42"/>
    </row>
    <row r="12" spans="1:11">
      <c r="A12" s="9" t="s">
        <v>25</v>
      </c>
      <c r="B12" s="48" t="s">
        <v>83</v>
      </c>
      <c r="C12" s="45">
        <f>IF(ISNUMBER(MATCH(VD_Rédacteur,Liste_Rédacteurs,0)-1),MATCH(VD_Rédacteur,Liste_Rédacteurs,0)-1,"")</f>
        <v>1</v>
      </c>
      <c r="D12" s="42"/>
      <c r="E12" s="42"/>
      <c r="F12" s="42"/>
      <c r="G12" s="42"/>
      <c r="H12" s="42"/>
      <c r="I12" s="42"/>
      <c r="J12" s="42"/>
      <c r="K12" s="42"/>
    </row>
    <row r="13" spans="1:11">
      <c r="A13" s="16"/>
      <c r="B13" s="10"/>
      <c r="C13" s="44"/>
      <c r="D13" s="42"/>
      <c r="E13" s="42"/>
      <c r="F13" s="42"/>
      <c r="G13" s="42"/>
      <c r="H13" s="42"/>
      <c r="I13" s="42"/>
      <c r="J13" s="42"/>
      <c r="K13" s="42"/>
    </row>
    <row r="14" spans="1:11">
      <c r="A14" s="43"/>
      <c r="B14" s="49" t="str">
        <f>VLOOKUP("Grand Roanne Agglomération",Coordonnées_Départs,2,FALSE)</f>
        <v>63 rue Jean Jaurès - 42300 Roanne</v>
      </c>
      <c r="C14" s="42"/>
      <c r="D14" s="42"/>
      <c r="E14" s="42"/>
      <c r="F14" s="42"/>
      <c r="G14" s="42"/>
      <c r="H14" s="42"/>
      <c r="I14" s="42"/>
      <c r="J14" s="42"/>
      <c r="K14" s="42"/>
    </row>
    <row r="15" spans="1:11">
      <c r="A15" s="15" t="s">
        <v>84</v>
      </c>
      <c r="B15" s="10"/>
      <c r="C15" s="42"/>
      <c r="D15" s="42"/>
      <c r="E15" s="42"/>
      <c r="F15" s="42"/>
      <c r="G15" s="42"/>
      <c r="H15" s="42"/>
      <c r="I15" s="42"/>
      <c r="J15" s="42"/>
      <c r="K15" s="42"/>
    </row>
    <row r="16" spans="1:11">
      <c r="A16" s="37" t="s">
        <v>77</v>
      </c>
      <c r="B16" s="38" t="s">
        <v>78</v>
      </c>
      <c r="C16" s="42"/>
      <c r="D16" s="42"/>
      <c r="E16" s="42"/>
      <c r="F16" s="42"/>
      <c r="G16" s="42"/>
      <c r="H16" s="42"/>
      <c r="I16" s="42"/>
      <c r="J16" s="42"/>
      <c r="K16" s="42"/>
    </row>
    <row r="17" spans="1:11">
      <c r="A17" s="37" t="s">
        <v>79</v>
      </c>
      <c r="B17" s="38" t="s">
        <v>80</v>
      </c>
      <c r="C17" s="42"/>
      <c r="D17" s="42"/>
      <c r="E17" s="42"/>
      <c r="F17" s="42"/>
      <c r="G17" s="42"/>
      <c r="H17" s="42"/>
      <c r="I17" s="42"/>
      <c r="J17" s="42"/>
      <c r="K17" s="42"/>
    </row>
    <row r="18" spans="1:11">
      <c r="A18" s="37" t="s">
        <v>81</v>
      </c>
      <c r="B18" s="38" t="s">
        <v>80</v>
      </c>
      <c r="C18" s="42"/>
      <c r="D18" s="42"/>
      <c r="E18" s="42"/>
      <c r="F18" s="42"/>
      <c r="G18" s="42"/>
      <c r="H18" s="42"/>
      <c r="I18" s="42"/>
      <c r="J18" s="42"/>
      <c r="K18" s="42"/>
    </row>
    <row r="19" spans="1:11">
      <c r="A19" s="37" t="s">
        <v>82</v>
      </c>
      <c r="B19" s="38" t="s">
        <v>80</v>
      </c>
      <c r="C19" s="42"/>
      <c r="D19" s="42"/>
      <c r="E19" s="42"/>
      <c r="F19" s="42"/>
      <c r="G19" s="42"/>
      <c r="H19" s="42"/>
      <c r="I19" s="42"/>
      <c r="J19" s="42"/>
      <c r="K19" s="42"/>
    </row>
    <row r="20" spans="1:11">
      <c r="A20" s="16"/>
      <c r="B20" s="10"/>
      <c r="C20" s="42"/>
      <c r="D20" s="42"/>
      <c r="E20" s="42"/>
      <c r="F20" s="42"/>
      <c r="G20" s="42"/>
      <c r="H20" s="42"/>
      <c r="I20" s="42"/>
      <c r="J20" s="42"/>
      <c r="K20" s="42"/>
    </row>
    <row r="21" spans="1:11" ht="85.5" customHeight="1">
      <c r="A21" s="43"/>
      <c r="B21" s="42"/>
      <c r="C21" s="42"/>
      <c r="D21" s="42"/>
      <c r="E21" s="42"/>
      <c r="F21" s="42"/>
      <c r="G21" s="42"/>
      <c r="H21" s="42"/>
      <c r="I21" s="42"/>
      <c r="J21" s="42"/>
      <c r="K21" s="42"/>
    </row>
    <row r="22" spans="1:11" ht="85.5" customHeight="1">
      <c r="A22" s="43"/>
      <c r="B22" s="42"/>
      <c r="C22" s="42"/>
      <c r="D22" s="42"/>
      <c r="E22" s="42"/>
      <c r="F22" s="42"/>
      <c r="G22" s="42"/>
      <c r="H22" s="42"/>
      <c r="I22" s="42"/>
      <c r="J22" s="42"/>
      <c r="K22" s="42"/>
    </row>
    <row r="23" spans="1:11" ht="85.5" customHeight="1">
      <c r="A23" s="43"/>
      <c r="B23" s="42"/>
      <c r="C23" s="42"/>
      <c r="D23" s="42"/>
      <c r="E23" s="42"/>
      <c r="F23" s="42"/>
      <c r="G23" s="42"/>
      <c r="H23" s="42"/>
      <c r="I23" s="42"/>
      <c r="J23" s="42"/>
      <c r="K23" s="42"/>
    </row>
    <row r="24" spans="1:11" ht="85.5" customHeight="1">
      <c r="A24" s="43"/>
      <c r="B24" s="42"/>
      <c r="C24" s="42"/>
      <c r="D24" s="42"/>
      <c r="E24" s="42"/>
      <c r="F24" s="42"/>
      <c r="G24" s="42"/>
      <c r="H24" s="42"/>
      <c r="I24" s="42"/>
      <c r="J24" s="42"/>
      <c r="K24" s="42"/>
    </row>
    <row r="25" spans="1:11" ht="85.5" customHeight="1">
      <c r="A25" s="43"/>
      <c r="B25" s="42"/>
      <c r="C25" s="42"/>
      <c r="D25" s="42"/>
      <c r="E25" s="42"/>
      <c r="F25" s="42"/>
      <c r="G25" s="42"/>
      <c r="H25" s="42"/>
      <c r="I25" s="42"/>
      <c r="J25" s="42"/>
      <c r="K25" s="42"/>
    </row>
    <row r="26" spans="1:11" ht="85.5" customHeight="1">
      <c r="A26" s="43"/>
      <c r="B26" s="42"/>
      <c r="C26" s="42"/>
      <c r="D26" s="42"/>
      <c r="E26" s="42"/>
      <c r="F26" s="42"/>
      <c r="G26" s="42"/>
      <c r="H26" s="42"/>
      <c r="I26" s="42"/>
      <c r="J26" s="42"/>
      <c r="K26" s="42"/>
    </row>
    <row r="27" spans="1:11" ht="85.5" customHeight="1">
      <c r="A27" s="43"/>
      <c r="B27" s="42"/>
      <c r="C27" s="42"/>
      <c r="D27" s="42"/>
      <c r="E27" s="42"/>
      <c r="F27" s="42"/>
      <c r="G27" s="42"/>
      <c r="H27" s="42"/>
      <c r="I27" s="42"/>
      <c r="J27" s="42"/>
      <c r="K27" s="42"/>
    </row>
    <row r="28" spans="1:11" ht="85.5" customHeight="1">
      <c r="A28" s="43"/>
      <c r="B28" s="42"/>
      <c r="C28" s="42"/>
      <c r="D28" s="42"/>
      <c r="E28" s="42"/>
      <c r="F28" s="42"/>
      <c r="G28" s="42"/>
      <c r="H28" s="42"/>
      <c r="I28" s="42"/>
      <c r="J28" s="42"/>
      <c r="K28" s="42"/>
    </row>
    <row r="29" spans="1:11" ht="85.5" customHeight="1">
      <c r="A29" s="43"/>
      <c r="B29" s="42"/>
      <c r="C29" s="42"/>
      <c r="D29" s="42"/>
      <c r="E29" s="42"/>
      <c r="F29" s="42"/>
      <c r="G29" s="42"/>
      <c r="H29" s="42"/>
      <c r="I29" s="42"/>
      <c r="J29" s="42"/>
      <c r="K29" s="42"/>
    </row>
    <row r="30" spans="1:11" ht="85.5" customHeight="1">
      <c r="A30" s="43"/>
      <c r="B30" s="42"/>
      <c r="C30" s="42"/>
      <c r="D30" s="42"/>
      <c r="E30" s="42"/>
      <c r="F30" s="42"/>
      <c r="G30" s="42"/>
      <c r="H30" s="42"/>
      <c r="I30" s="42"/>
      <c r="J30" s="42"/>
      <c r="K30" s="42"/>
    </row>
    <row r="31" spans="1:11" ht="85.5" customHeight="1">
      <c r="A31" s="43"/>
      <c r="B31" s="42"/>
      <c r="C31" s="42"/>
      <c r="D31" s="42"/>
      <c r="E31" s="42"/>
      <c r="F31" s="42"/>
      <c r="G31" s="42"/>
      <c r="H31" s="42"/>
      <c r="I31" s="42"/>
      <c r="J31" s="42"/>
      <c r="K31" s="42"/>
    </row>
    <row r="32" spans="1:11" ht="85.5" customHeight="1">
      <c r="A32" s="43"/>
      <c r="B32" s="42"/>
      <c r="C32" s="42"/>
      <c r="D32" s="42"/>
      <c r="E32" s="42"/>
      <c r="F32" s="42"/>
      <c r="G32" s="42"/>
      <c r="H32" s="42"/>
      <c r="I32" s="42"/>
      <c r="J32" s="42"/>
      <c r="K32" s="42"/>
    </row>
    <row r="33" spans="1:1">
      <c r="A33" s="43"/>
    </row>
  </sheetData>
  <sheetProtection selectLockedCells="1" sort="0" autoFilter="0" pivotTables="0"/>
  <phoneticPr fontId="0" type="noConversion"/>
  <conditionalFormatting sqref="B9">
    <cfRule type="expression" dxfId="3" priority="6">
      <formula>OR(AND(ISERROR(VLOOKUP(B9,Liste_Délais,1,FALSE)),LEN(B9)&gt;0),B9="Libellé")</formula>
    </cfRule>
  </conditionalFormatting>
  <conditionalFormatting sqref="B10">
    <cfRule type="expression" dxfId="2" priority="3">
      <formula>OR(AND(ISERROR(VLOOKUP(B10,Liste_Supports,1,FALSE)),LEN(B10)&gt;0),B10="Libellé")</formula>
    </cfRule>
  </conditionalFormatting>
  <conditionalFormatting sqref="B11">
    <cfRule type="expression" dxfId="1" priority="2">
      <formula>OR(AND(ISERROR(VLOOKUP(B11,Liste_Services,1,FALSE)),LEN(B11)&gt;0),B11="Libellé")</formula>
    </cfRule>
  </conditionalFormatting>
  <conditionalFormatting sqref="B12">
    <cfRule type="expression" dxfId="0" priority="1">
      <formula>OR(AND(ISERROR(VLOOKUP(B12,Liste_Rédacteurs,1,FALSE)),LEN(B12)&gt;0),B12="Libellé")</formula>
    </cfRule>
  </conditionalFormatting>
  <dataValidations count="5">
    <dataValidation type="list" allowBlank="1" showInputMessage="1" showErrorMessage="1" errorTitle="Choisissez dans la liste !" error="Choisissez dans la liste !" promptTitle="Choisissez dans la liste" prompt="Choisissez dans la liste" sqref="B16:B19">
      <formula1>"oui,non"</formula1>
    </dataValidation>
    <dataValidation type="list" showInputMessage="1" showErrorMessage="1" errorTitle="Choisir dans la liste" error="Choisir dans la liste !" sqref="B9">
      <formula1>Liste_Délais</formula1>
    </dataValidation>
    <dataValidation type="list" showInputMessage="1" showErrorMessage="1" errorTitle="Choisir dans la liste" error="Choisir dans la liste !" sqref="B10">
      <formula1>Liste_Supports</formula1>
    </dataValidation>
    <dataValidation type="list" showInputMessage="1" showErrorMessage="1" errorTitle="Choisir dans la liste" error="Choisir dans la liste !" sqref="B11">
      <formula1>Liste_Services</formula1>
    </dataValidation>
    <dataValidation type="list" allowBlank="1" showInputMessage="1" showErrorMessage="1" errorTitle="Choisir dans la liste" error="Choisir dans la liste !" sqref="B12">
      <formula1>Liste_Rédacteurs</formula1>
    </dataValidation>
  </dataValidations>
  <printOptions gridLines="1" gridLinesSet="0"/>
  <pageMargins left="0.78740157499999996" right="0.78740157499999996" top="0.984251969" bottom="0.984251969" header="0.4921259845" footer="0.4921259845"/>
  <pageSetup paperSize="9" orientation="portrait" verticalDpi="0" r:id="rId1"/>
  <headerFooter alignWithMargins="0">
    <oddHeader>&amp;A</oddHeader>
    <oddFooter>Page &amp;P</oddFooter>
  </headerFooter>
  <drawing r:id="rId2"/>
</worksheet>
</file>

<file path=xl/worksheets/sheet7.xml><?xml version="1.0" encoding="utf-8"?>
<worksheet xmlns="http://schemas.openxmlformats.org/spreadsheetml/2006/main" xmlns:r="http://schemas.openxmlformats.org/officeDocument/2006/relationships">
  <sheetPr codeName="Feuil10"/>
  <dimension ref="A1:G8"/>
  <sheetViews>
    <sheetView workbookViewId="0">
      <selection activeCell="E7" sqref="E7"/>
    </sheetView>
  </sheetViews>
  <sheetFormatPr baseColWidth="10" defaultRowHeight="12.75"/>
  <cols>
    <col min="1" max="1" width="42" customWidth="1"/>
    <col min="2" max="2" width="3" customWidth="1"/>
    <col min="3" max="3" width="25.5703125" customWidth="1"/>
    <col min="4" max="4" width="3.5703125" customWidth="1"/>
    <col min="5" max="5" width="64.28515625" bestFit="1" customWidth="1"/>
    <col min="6" max="6" width="3" customWidth="1"/>
    <col min="7" max="7" width="24" bestFit="1" customWidth="1"/>
  </cols>
  <sheetData>
    <row r="1" spans="1:7">
      <c r="A1" s="24" t="s">
        <v>56</v>
      </c>
      <c r="C1" s="24" t="s">
        <v>56</v>
      </c>
      <c r="E1" s="24" t="s">
        <v>56</v>
      </c>
      <c r="G1" s="24" t="s">
        <v>56</v>
      </c>
    </row>
    <row r="2" spans="1:7">
      <c r="A2" s="8" t="s">
        <v>49</v>
      </c>
      <c r="C2" s="8" t="s">
        <v>1</v>
      </c>
      <c r="E2" s="8" t="s">
        <v>49</v>
      </c>
      <c r="G2" s="8" t="s">
        <v>1</v>
      </c>
    </row>
    <row r="3" spans="1:7">
      <c r="A3" s="8" t="s">
        <v>57</v>
      </c>
      <c r="C3" s="8" t="s">
        <v>28</v>
      </c>
      <c r="E3" s="8" t="s">
        <v>73</v>
      </c>
      <c r="G3" s="8" t="s">
        <v>49</v>
      </c>
    </row>
    <row r="4" spans="1:7">
      <c r="A4" s="8" t="s">
        <v>58</v>
      </c>
      <c r="C4" s="8" t="s">
        <v>29</v>
      </c>
      <c r="E4" s="8" t="s">
        <v>64</v>
      </c>
      <c r="G4" s="8" t="s">
        <v>74</v>
      </c>
    </row>
    <row r="5" spans="1:7">
      <c r="A5" s="8" t="s">
        <v>59</v>
      </c>
      <c r="C5" s="8" t="s">
        <v>0</v>
      </c>
      <c r="E5" s="8" t="s">
        <v>67</v>
      </c>
      <c r="G5" s="8" t="s">
        <v>65</v>
      </c>
    </row>
    <row r="6" spans="1:7">
      <c r="A6" s="8" t="s">
        <v>60</v>
      </c>
      <c r="C6" s="8" t="s">
        <v>49</v>
      </c>
      <c r="E6" s="8" t="s">
        <v>70</v>
      </c>
      <c r="G6" s="8" t="s">
        <v>68</v>
      </c>
    </row>
    <row r="7" spans="1:7">
      <c r="A7" s="8" t="s">
        <v>61</v>
      </c>
      <c r="E7" s="8" t="s">
        <v>76</v>
      </c>
      <c r="G7" s="8" t="s">
        <v>71</v>
      </c>
    </row>
    <row r="8" spans="1:7">
      <c r="G8" s="8"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35</vt:i4>
      </vt:variant>
    </vt:vector>
  </HeadingPairs>
  <TitlesOfParts>
    <vt:vector size="42" baseType="lpstr">
      <vt:lpstr>Arrivée</vt:lpstr>
      <vt:lpstr>Départ</vt:lpstr>
      <vt:lpstr>Supports</vt:lpstr>
      <vt:lpstr>Services</vt:lpstr>
      <vt:lpstr>Rédacteurs</vt:lpstr>
      <vt:lpstr>Paramètres</vt:lpstr>
      <vt:lpstr>Listes Saisie Auto</vt:lpstr>
      <vt:lpstr>Afficher_entêtes</vt:lpstr>
      <vt:lpstr>Afficher_feuilles</vt:lpstr>
      <vt:lpstr>Afficher_formules</vt:lpstr>
      <vt:lpstr>Année</vt:lpstr>
      <vt:lpstr>Appliquer_plein_écran</vt:lpstr>
      <vt:lpstr>Arrivées</vt:lpstr>
      <vt:lpstr>Collectivité</vt:lpstr>
      <vt:lpstr>Coordonnées_Arrivées</vt:lpstr>
      <vt:lpstr>Coordonnées_Départs</vt:lpstr>
      <vt:lpstr>Correspondants_Départ</vt:lpstr>
      <vt:lpstr>Arrivée!Criteres</vt:lpstr>
      <vt:lpstr>Critères</vt:lpstr>
      <vt:lpstr>Criticité</vt:lpstr>
      <vt:lpstr>CT</vt:lpstr>
      <vt:lpstr>Délai</vt:lpstr>
      <vt:lpstr>Départs</vt:lpstr>
      <vt:lpstr>Extraction</vt:lpstr>
      <vt:lpstr>Arrivée!Extraire</vt:lpstr>
      <vt:lpstr>Liste_Rédacteurs</vt:lpstr>
      <vt:lpstr>Liste_Services</vt:lpstr>
      <vt:lpstr>Liste_Supports</vt:lpstr>
      <vt:lpstr>Objets_Départs</vt:lpstr>
      <vt:lpstr>Rédacteurs</vt:lpstr>
      <vt:lpstr>Service</vt:lpstr>
      <vt:lpstr>Services</vt:lpstr>
      <vt:lpstr>Supports</vt:lpstr>
      <vt:lpstr>Types_courriers</vt:lpstr>
      <vt:lpstr>VD_Délai</vt:lpstr>
      <vt:lpstr>VD_Délai_Index</vt:lpstr>
      <vt:lpstr>VD_Rédacteur</vt:lpstr>
      <vt:lpstr>VD_Rédacteur_Index</vt:lpstr>
      <vt:lpstr>VD_Service</vt:lpstr>
      <vt:lpstr>VD_Service_Index</vt:lpstr>
      <vt:lpstr>VD_Support</vt:lpstr>
      <vt:lpstr>VD_Support_Index</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Informatique</dc:creator>
  <cp:lastModifiedBy>dd</cp:lastModifiedBy>
  <cp:lastPrinted>2009-07-15T12:38:48Z</cp:lastPrinted>
  <dcterms:created xsi:type="dcterms:W3CDTF">1998-08-31T14:26:45Z</dcterms:created>
  <dcterms:modified xsi:type="dcterms:W3CDTF">2015-12-19T11:01:56Z</dcterms:modified>
</cp:coreProperties>
</file>