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0" windowWidth="20115" windowHeight="7995" activeTab="1"/>
  </bookViews>
  <sheets>
    <sheet name="Informations" sheetId="1" r:id="rId1"/>
    <sheet name="Fichier automatique" sheetId="2" r:id="rId2"/>
  </sheets>
  <definedNames>
    <definedName name="_xlnm._FilterDatabase" localSheetId="1" hidden="1">'Fichier automatique'!$A$4:$P$9</definedName>
    <definedName name="_xlnm._FilterDatabase" localSheetId="0" hidden="1">Informations!$A$4:$N$4</definedName>
    <definedName name="Liste_Références">Informations!$A$5:$A$9</definedName>
  </definedNames>
  <calcPr calcId="145621"/>
</workbook>
</file>

<file path=xl/calcChain.xml><?xml version="1.0" encoding="utf-8"?>
<calcChain xmlns="http://schemas.openxmlformats.org/spreadsheetml/2006/main">
  <c r="M6" i="2" l="1"/>
  <c r="N6" i="2"/>
  <c r="O6" i="2"/>
  <c r="P6" i="2"/>
  <c r="M7" i="2"/>
  <c r="N7" i="2"/>
  <c r="O7" i="2"/>
  <c r="P7" i="2"/>
  <c r="M8" i="2"/>
  <c r="N8" i="2"/>
  <c r="O8" i="2"/>
  <c r="P8" i="2"/>
  <c r="M9" i="2"/>
  <c r="N9" i="2"/>
  <c r="O9" i="2"/>
  <c r="P9" i="2"/>
  <c r="P5" i="2"/>
  <c r="O5" i="2"/>
  <c r="N5" i="2"/>
  <c r="M5" i="2"/>
  <c r="F6" i="2"/>
  <c r="G6" i="2"/>
  <c r="H6" i="2"/>
  <c r="I6" i="2"/>
  <c r="J6" i="2"/>
  <c r="K6" i="2"/>
  <c r="F7" i="2"/>
  <c r="G7" i="2"/>
  <c r="H7" i="2"/>
  <c r="I7" i="2"/>
  <c r="J7" i="2"/>
  <c r="K7" i="2"/>
  <c r="F8" i="2"/>
  <c r="G8" i="2"/>
  <c r="H8" i="2"/>
  <c r="I8" i="2"/>
  <c r="J8" i="2"/>
  <c r="K8" i="2"/>
  <c r="F9" i="2"/>
  <c r="G9" i="2"/>
  <c r="H9" i="2"/>
  <c r="I9" i="2"/>
  <c r="J9" i="2"/>
  <c r="K9" i="2"/>
  <c r="K5" i="2"/>
  <c r="J5" i="2"/>
  <c r="I5" i="2"/>
  <c r="H5" i="2"/>
  <c r="G5" i="2"/>
  <c r="F5" i="2"/>
  <c r="B6" i="2"/>
  <c r="C6" i="2"/>
  <c r="D6" i="2"/>
  <c r="B7" i="2"/>
  <c r="C7" i="2"/>
  <c r="D7" i="2"/>
  <c r="B8" i="2"/>
  <c r="C8" i="2"/>
  <c r="D8" i="2"/>
  <c r="B9" i="2"/>
  <c r="C9" i="2"/>
  <c r="D9" i="2"/>
  <c r="D5" i="2"/>
  <c r="C5" i="2"/>
  <c r="B5" i="2"/>
  <c r="A4" i="2" l="1"/>
  <c r="B4" i="2"/>
  <c r="C4" i="2"/>
  <c r="D4" i="2"/>
  <c r="F4" i="2"/>
  <c r="G4" i="2"/>
  <c r="H4" i="2"/>
  <c r="I4" i="2"/>
  <c r="J4" i="2"/>
  <c r="K4" i="2"/>
  <c r="M4" i="2"/>
  <c r="N4" i="2"/>
  <c r="O4" i="2"/>
  <c r="P4" i="2"/>
</calcChain>
</file>

<file path=xl/sharedStrings.xml><?xml version="1.0" encoding="utf-8"?>
<sst xmlns="http://schemas.openxmlformats.org/spreadsheetml/2006/main" count="53" uniqueCount="40">
  <si>
    <t>Informations</t>
  </si>
  <si>
    <t>Référence</t>
  </si>
  <si>
    <t>Objet</t>
  </si>
  <si>
    <t>Émission</t>
  </si>
  <si>
    <t>Durée</t>
  </si>
  <si>
    <t>Année</t>
  </si>
  <si>
    <t>Mois</t>
  </si>
  <si>
    <t>Trimestre</t>
  </si>
  <si>
    <t/>
  </si>
  <si>
    <t>Numéro</t>
  </si>
  <si>
    <t>Type de pièces</t>
  </si>
  <si>
    <t>Signature 1</t>
  </si>
  <si>
    <t>Signature 2</t>
  </si>
  <si>
    <t>Signature 3</t>
  </si>
  <si>
    <t>Signature 4</t>
  </si>
  <si>
    <t>Livraison</t>
  </si>
  <si>
    <t>XXX00001</t>
  </si>
  <si>
    <t>XXX00002</t>
  </si>
  <si>
    <t>XXX00003</t>
  </si>
  <si>
    <t>XXX00004</t>
  </si>
  <si>
    <t>XXX00005</t>
  </si>
  <si>
    <t>TABLEAU D'INFORMATIONS</t>
  </si>
  <si>
    <t>Réparation</t>
  </si>
  <si>
    <t>Mauvais montage</t>
  </si>
  <si>
    <t>Vis cassée</t>
  </si>
  <si>
    <t>Montage</t>
  </si>
  <si>
    <t>Pièce 1</t>
  </si>
  <si>
    <t>Pièce 2</t>
  </si>
  <si>
    <t>Pièce 3</t>
  </si>
  <si>
    <t>Pièce 4</t>
  </si>
  <si>
    <t>Dates</t>
  </si>
  <si>
    <t>Problème détecté</t>
  </si>
  <si>
    <t>Famille d'objet</t>
  </si>
  <si>
    <t>Fiche attachée</t>
  </si>
  <si>
    <t>FFF0001</t>
  </si>
  <si>
    <t>FFF0007</t>
  </si>
  <si>
    <t>FFF0004</t>
  </si>
  <si>
    <t>FFF0002</t>
  </si>
  <si>
    <t>FFF0009</t>
  </si>
  <si>
    <t>TABLEAU D'INFORMATIONS AUTOMATIQUE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</si>
</sst>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;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top" wrapText="1"/>
    </xf>
    <xf numFmtId="14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top" wrapText="1"/>
    </xf>
    <xf numFmtId="14" fontId="6" fillId="0" borderId="1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top"/>
    </xf>
    <xf numFmtId="0" fontId="1" fillId="5" borderId="1" xfId="0" applyFont="1" applyFill="1" applyBorder="1" applyAlignment="1">
      <alignment horizontal="center" vertical="top"/>
    </xf>
    <xf numFmtId="0" fontId="3" fillId="0" borderId="1" xfId="0" applyFont="1" applyBorder="1" applyAlignment="1">
      <alignment horizontal="center" vertical="top"/>
    </xf>
    <xf numFmtId="0" fontId="5" fillId="0" borderId="1" xfId="0" applyFont="1" applyBorder="1" applyAlignment="1">
      <alignment horizontal="center" vertical="top"/>
    </xf>
    <xf numFmtId="0" fontId="0" fillId="0" borderId="0" xfId="0" applyAlignment="1">
      <alignment vertical="top"/>
    </xf>
    <xf numFmtId="165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workbookViewId="0">
      <selection activeCell="D7" sqref="D7"/>
    </sheetView>
  </sheetViews>
  <sheetFormatPr baseColWidth="10" defaultRowHeight="15" x14ac:dyDescent="0.25"/>
  <cols>
    <col min="1" max="1" width="11.85546875" bestFit="1" customWidth="1"/>
    <col min="2" max="2" width="10.7109375" bestFit="1" customWidth="1"/>
    <col min="3" max="3" width="14.140625" bestFit="1" customWidth="1"/>
    <col min="4" max="4" width="41.5703125" bestFit="1" customWidth="1"/>
    <col min="5" max="6" width="10.7109375" bestFit="1" customWidth="1"/>
    <col min="7" max="7" width="11" bestFit="1" customWidth="1"/>
    <col min="8" max="10" width="10.7109375" bestFit="1" customWidth="1"/>
    <col min="11" max="11" width="6.42578125" bestFit="1" customWidth="1"/>
    <col min="12" max="12" width="6.85546875" bestFit="1" customWidth="1"/>
    <col min="13" max="13" width="5.42578125" bestFit="1" customWidth="1"/>
    <col min="14" max="14" width="9.5703125" bestFit="1" customWidth="1"/>
  </cols>
  <sheetData>
    <row r="1" spans="1:14" ht="23.25" x14ac:dyDescent="0.25">
      <c r="A1" s="28" t="s">
        <v>21</v>
      </c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</row>
    <row r="2" spans="1:14" x14ac:dyDescent="0.25">
      <c r="A2" s="29" t="s">
        <v>31</v>
      </c>
      <c r="B2" s="29"/>
      <c r="C2" s="29"/>
      <c r="D2" s="29"/>
      <c r="E2" s="27" t="s">
        <v>30</v>
      </c>
      <c r="F2" s="27"/>
      <c r="G2" s="27"/>
      <c r="H2" s="27"/>
      <c r="I2" s="27"/>
      <c r="J2" s="27"/>
      <c r="K2" s="30" t="s">
        <v>0</v>
      </c>
      <c r="L2" s="30"/>
      <c r="M2" s="30"/>
      <c r="N2" s="30"/>
    </row>
    <row r="3" spans="1:14" s="1" customFormat="1" ht="0.75" customHeight="1" x14ac:dyDescent="0.25">
      <c r="A3" s="21"/>
      <c r="B3" s="21"/>
      <c r="C3" s="21"/>
      <c r="D3" s="21"/>
      <c r="E3" s="22"/>
      <c r="F3" s="22"/>
      <c r="G3" s="22"/>
      <c r="H3" s="22"/>
      <c r="I3" s="22"/>
      <c r="J3" s="22"/>
      <c r="K3" s="20"/>
      <c r="L3" s="20"/>
      <c r="M3" s="20"/>
      <c r="N3" s="20"/>
    </row>
    <row r="4" spans="1:14" ht="30" x14ac:dyDescent="0.25">
      <c r="A4" s="4" t="s">
        <v>1</v>
      </c>
      <c r="B4" s="4" t="s">
        <v>9</v>
      </c>
      <c r="C4" s="7" t="s">
        <v>10</v>
      </c>
      <c r="D4" s="4" t="s">
        <v>2</v>
      </c>
      <c r="E4" s="2" t="s">
        <v>3</v>
      </c>
      <c r="F4" s="3" t="s">
        <v>11</v>
      </c>
      <c r="G4" s="3" t="s">
        <v>12</v>
      </c>
      <c r="H4" s="3" t="s">
        <v>13</v>
      </c>
      <c r="I4" s="3" t="s">
        <v>14</v>
      </c>
      <c r="J4" s="3" t="s">
        <v>15</v>
      </c>
      <c r="K4" s="5" t="s">
        <v>4</v>
      </c>
      <c r="L4" s="6" t="s">
        <v>5</v>
      </c>
      <c r="M4" s="6" t="s">
        <v>6</v>
      </c>
      <c r="N4" s="6" t="s">
        <v>7</v>
      </c>
    </row>
    <row r="5" spans="1:14" x14ac:dyDescent="0.25">
      <c r="A5" s="8" t="s">
        <v>16</v>
      </c>
      <c r="B5" s="11">
        <v>6248</v>
      </c>
      <c r="C5" s="9" t="s">
        <v>26</v>
      </c>
      <c r="D5" s="8" t="s">
        <v>22</v>
      </c>
      <c r="E5" s="10">
        <v>42172</v>
      </c>
      <c r="F5" s="10">
        <v>42209</v>
      </c>
      <c r="G5" s="10">
        <v>42219</v>
      </c>
      <c r="H5" s="10">
        <v>42219</v>
      </c>
      <c r="I5" s="10">
        <v>42304</v>
      </c>
      <c r="J5" s="10">
        <v>42304</v>
      </c>
      <c r="K5" s="8">
        <v>132</v>
      </c>
      <c r="L5" s="8">
        <v>2015</v>
      </c>
      <c r="M5" s="8">
        <v>10</v>
      </c>
      <c r="N5" s="8">
        <v>4</v>
      </c>
    </row>
    <row r="6" spans="1:14" x14ac:dyDescent="0.25">
      <c r="A6" s="8" t="s">
        <v>17</v>
      </c>
      <c r="B6" s="14">
        <v>6243</v>
      </c>
      <c r="C6" s="15" t="s">
        <v>27</v>
      </c>
      <c r="D6" s="13" t="s">
        <v>23</v>
      </c>
      <c r="E6" s="16">
        <v>42186</v>
      </c>
      <c r="F6" s="16">
        <v>42209</v>
      </c>
      <c r="G6" s="16">
        <v>42219</v>
      </c>
      <c r="H6" s="16">
        <v>42219</v>
      </c>
      <c r="I6" s="16">
        <v>42304</v>
      </c>
      <c r="J6" s="16">
        <v>42304</v>
      </c>
      <c r="K6" s="13">
        <v>118</v>
      </c>
      <c r="L6" s="13">
        <v>2015</v>
      </c>
      <c r="M6" s="13">
        <v>10</v>
      </c>
      <c r="N6" s="13">
        <v>4</v>
      </c>
    </row>
    <row r="7" spans="1:14" x14ac:dyDescent="0.25">
      <c r="A7" s="8" t="s">
        <v>18</v>
      </c>
      <c r="B7" s="11">
        <v>6258</v>
      </c>
      <c r="C7" s="9" t="s">
        <v>26</v>
      </c>
      <c r="D7" s="8" t="s">
        <v>24</v>
      </c>
      <c r="E7" s="10">
        <v>42186</v>
      </c>
      <c r="F7" s="10">
        <v>42209</v>
      </c>
      <c r="G7" s="10">
        <v>42219</v>
      </c>
      <c r="H7" s="10">
        <v>42219</v>
      </c>
      <c r="I7" s="10">
        <v>42258</v>
      </c>
      <c r="J7" s="10">
        <v>42258</v>
      </c>
      <c r="K7" s="8">
        <v>72</v>
      </c>
      <c r="L7" s="8">
        <v>2015</v>
      </c>
      <c r="M7" s="8">
        <v>9</v>
      </c>
      <c r="N7" s="8">
        <v>3</v>
      </c>
    </row>
    <row r="8" spans="1:14" x14ac:dyDescent="0.25">
      <c r="A8" s="8" t="s">
        <v>19</v>
      </c>
      <c r="B8" s="11">
        <v>6251</v>
      </c>
      <c r="C8" s="11" t="s">
        <v>29</v>
      </c>
      <c r="D8" s="8" t="s">
        <v>22</v>
      </c>
      <c r="E8" s="10">
        <v>42186</v>
      </c>
      <c r="F8" s="10">
        <v>42191</v>
      </c>
      <c r="G8" s="10"/>
      <c r="H8" s="8"/>
      <c r="I8" s="10"/>
      <c r="J8" s="10"/>
      <c r="K8" s="8" t="s">
        <v>8</v>
      </c>
      <c r="L8" s="8" t="s">
        <v>8</v>
      </c>
      <c r="M8" s="8" t="s">
        <v>8</v>
      </c>
      <c r="N8" s="8" t="s">
        <v>8</v>
      </c>
    </row>
    <row r="9" spans="1:14" x14ac:dyDescent="0.25">
      <c r="A9" s="8" t="s">
        <v>20</v>
      </c>
      <c r="B9" s="14">
        <v>6289</v>
      </c>
      <c r="C9" s="14" t="s">
        <v>28</v>
      </c>
      <c r="D9" s="13" t="s">
        <v>25</v>
      </c>
      <c r="E9" s="16">
        <v>42200</v>
      </c>
      <c r="F9" s="16">
        <v>42200</v>
      </c>
      <c r="G9" s="16">
        <v>42200</v>
      </c>
      <c r="H9" s="13"/>
      <c r="I9" s="16">
        <v>42200</v>
      </c>
      <c r="J9" s="16">
        <v>42201</v>
      </c>
      <c r="K9" s="13">
        <v>1</v>
      </c>
      <c r="L9" s="13">
        <v>2015</v>
      </c>
      <c r="M9" s="13">
        <v>7</v>
      </c>
      <c r="N9" s="13">
        <v>3</v>
      </c>
    </row>
  </sheetData>
  <autoFilter ref="A4:N4"/>
  <mergeCells count="4">
    <mergeCell ref="E2:J2"/>
    <mergeCell ref="A1:N1"/>
    <mergeCell ref="A2:D2"/>
    <mergeCell ref="K2:N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workbookViewId="0">
      <selection activeCell="K13" sqref="K13"/>
    </sheetView>
  </sheetViews>
  <sheetFormatPr baseColWidth="10" defaultRowHeight="15" x14ac:dyDescent="0.25"/>
  <cols>
    <col min="1" max="1" width="10.140625" bestFit="1" customWidth="1"/>
    <col min="2" max="2" width="8.28515625" bestFit="1" customWidth="1"/>
    <col min="3" max="3" width="14.140625" bestFit="1" customWidth="1"/>
    <col min="4" max="4" width="16.7109375" bestFit="1" customWidth="1"/>
    <col min="5" max="5" width="16.7109375" style="1" customWidth="1"/>
    <col min="6" max="6" width="10.7109375" bestFit="1" customWidth="1"/>
    <col min="7" max="10" width="11" bestFit="1" customWidth="1"/>
    <col min="11" max="11" width="10.7109375" bestFit="1" customWidth="1"/>
    <col min="12" max="12" width="13.85546875" style="1" bestFit="1" customWidth="1"/>
    <col min="13" max="13" width="6.42578125" bestFit="1" customWidth="1"/>
    <col min="14" max="14" width="6.85546875" bestFit="1" customWidth="1"/>
    <col min="15" max="15" width="5.28515625" bestFit="1" customWidth="1"/>
    <col min="16" max="16" width="9.5703125" bestFit="1" customWidth="1"/>
  </cols>
  <sheetData>
    <row r="1" spans="1:16" ht="23.25" x14ac:dyDescent="0.25">
      <c r="A1" s="28" t="s">
        <v>39</v>
      </c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</row>
    <row r="2" spans="1:16" x14ac:dyDescent="0.25">
      <c r="A2" s="31" t="s">
        <v>31</v>
      </c>
      <c r="B2" s="32"/>
      <c r="C2" s="32"/>
      <c r="D2" s="32"/>
      <c r="E2" s="33"/>
      <c r="F2" s="27" t="s">
        <v>30</v>
      </c>
      <c r="G2" s="27"/>
      <c r="H2" s="27"/>
      <c r="I2" s="27"/>
      <c r="J2" s="27"/>
      <c r="K2" s="27"/>
      <c r="L2" s="34" t="s">
        <v>0</v>
      </c>
      <c r="M2" s="35"/>
      <c r="N2" s="35"/>
      <c r="O2" s="35"/>
      <c r="P2" s="36"/>
    </row>
    <row r="3" spans="1:16" s="1" customFormat="1" hidden="1" x14ac:dyDescent="0.25">
      <c r="A3" s="17"/>
      <c r="B3" s="18"/>
      <c r="C3" s="18"/>
      <c r="D3" s="18"/>
      <c r="E3" s="19"/>
      <c r="F3" s="22"/>
      <c r="G3" s="22"/>
      <c r="H3" s="22"/>
      <c r="I3" s="22"/>
      <c r="J3" s="22"/>
      <c r="K3" s="22"/>
      <c r="L3" s="23"/>
      <c r="M3" s="24"/>
      <c r="N3" s="24"/>
      <c r="O3" s="24"/>
      <c r="P3" s="25"/>
    </row>
    <row r="4" spans="1:16" s="41" customFormat="1" ht="29.25" customHeight="1" x14ac:dyDescent="0.25">
      <c r="A4" s="37" t="str">
        <f>Informations!A4</f>
        <v>Référence</v>
      </c>
      <c r="B4" s="37" t="str">
        <f>Informations!B4</f>
        <v>Numéro</v>
      </c>
      <c r="C4" s="37" t="str">
        <f>Informations!C4</f>
        <v>Type de pièces</v>
      </c>
      <c r="D4" s="37" t="str">
        <f>Informations!D4</f>
        <v>Objet</v>
      </c>
      <c r="E4" s="38" t="s">
        <v>32</v>
      </c>
      <c r="F4" s="39" t="str">
        <f>Informations!E4</f>
        <v>Émission</v>
      </c>
      <c r="G4" s="39" t="str">
        <f>Informations!F4</f>
        <v>Signature 1</v>
      </c>
      <c r="H4" s="39" t="str">
        <f>Informations!G4</f>
        <v>Signature 2</v>
      </c>
      <c r="I4" s="39" t="str">
        <f>Informations!H4</f>
        <v>Signature 3</v>
      </c>
      <c r="J4" s="39" t="str">
        <f>Informations!I4</f>
        <v>Signature 4</v>
      </c>
      <c r="K4" s="39" t="str">
        <f>Informations!J4</f>
        <v>Livraison</v>
      </c>
      <c r="L4" s="38" t="s">
        <v>33</v>
      </c>
      <c r="M4" s="40" t="str">
        <f>Informations!K4</f>
        <v>Durée</v>
      </c>
      <c r="N4" s="40" t="str">
        <f>Informations!L4</f>
        <v>Année</v>
      </c>
      <c r="O4" s="40" t="str">
        <f>Informations!M4</f>
        <v>Mois</v>
      </c>
      <c r="P4" s="40" t="str">
        <f>Informations!N4</f>
        <v>Trimestre</v>
      </c>
    </row>
    <row r="5" spans="1:16" x14ac:dyDescent="0.25">
      <c r="A5" s="12" t="s">
        <v>16</v>
      </c>
      <c r="B5" s="12">
        <f>IFERROR(VLOOKUP(A5,Informations!A:N,2,FALSE),"")</f>
        <v>6248</v>
      </c>
      <c r="C5" s="12" t="str">
        <f>IFERROR(VLOOKUP(A5,Informations!A:N,3,FALSE),"")</f>
        <v>Pièce 1</v>
      </c>
      <c r="D5" s="12" t="str">
        <f>IFERROR(VLOOKUP(A5,Informations!A:N,4,FALSE),"")</f>
        <v>Réparation</v>
      </c>
      <c r="E5" s="26">
        <v>1</v>
      </c>
      <c r="F5" s="42">
        <f>IFERROR(VLOOKUP(A5,Informations!A:N,5,FALSE),"")</f>
        <v>42172</v>
      </c>
      <c r="G5" s="42">
        <f>IFERROR(VLOOKUP(A5,Informations!A:N,6,FALSE),"")</f>
        <v>42209</v>
      </c>
      <c r="H5" s="42">
        <f>IFERROR(VLOOKUP(A5,Informations!A:N,7,FALSE),"")</f>
        <v>42219</v>
      </c>
      <c r="I5" s="42">
        <f>IFERROR(VLOOKUP(A5,Informations!A:N,8,FALSE),"")</f>
        <v>42219</v>
      </c>
      <c r="J5" s="42">
        <f>IFERROR(VLOOKUP(A5,Informations!A:N,9,FALSE),"")</f>
        <v>42304</v>
      </c>
      <c r="K5" s="42">
        <f>IFERROR(VLOOKUP(A5,Informations!A:N,10,FALSE),"")</f>
        <v>42304</v>
      </c>
      <c r="L5" s="26" t="s">
        <v>34</v>
      </c>
      <c r="M5" s="12">
        <f>IFERROR(VLOOKUP(A5,Informations!A:N,11,FALSE),"")</f>
        <v>132</v>
      </c>
      <c r="N5" s="12">
        <f>IFERROR(VLOOKUP(A5,Informations!A:N,12,FALSE),"")</f>
        <v>2015</v>
      </c>
      <c r="O5" s="12">
        <f>IFERROR(VLOOKUP(A5,Informations!A:N,13,FALSE),"")</f>
        <v>10</v>
      </c>
      <c r="P5" s="12">
        <f>IFERROR(VLOOKUP(A5,Informations!A:N,14,FALSE),"")</f>
        <v>4</v>
      </c>
    </row>
    <row r="6" spans="1:16" x14ac:dyDescent="0.25">
      <c r="A6" s="12" t="s">
        <v>17</v>
      </c>
      <c r="B6" s="12">
        <f>IFERROR(VLOOKUP(A6,Informations!A:N,2,FALSE),"")</f>
        <v>6243</v>
      </c>
      <c r="C6" s="12" t="str">
        <f>IFERROR(VLOOKUP(A6,Informations!A:N,3,FALSE),"")</f>
        <v>Pièce 2</v>
      </c>
      <c r="D6" s="12" t="str">
        <f>IFERROR(VLOOKUP(A6,Informations!A:N,4,FALSE),"")</f>
        <v>Mauvais montage</v>
      </c>
      <c r="E6" s="26">
        <v>4</v>
      </c>
      <c r="F6" s="42">
        <f>IFERROR(VLOOKUP(A6,Informations!A:N,5,FALSE),"")</f>
        <v>42186</v>
      </c>
      <c r="G6" s="42">
        <f>IFERROR(VLOOKUP(A6,Informations!A:N,6,FALSE),"")</f>
        <v>42209</v>
      </c>
      <c r="H6" s="42">
        <f>IFERROR(VLOOKUP(A6,Informations!A:N,7,FALSE),"")</f>
        <v>42219</v>
      </c>
      <c r="I6" s="42">
        <f>IFERROR(VLOOKUP(A6,Informations!A:N,8,FALSE),"")</f>
        <v>42219</v>
      </c>
      <c r="J6" s="42">
        <f>IFERROR(VLOOKUP(A6,Informations!A:N,9,FALSE),"")</f>
        <v>42304</v>
      </c>
      <c r="K6" s="42">
        <f>IFERROR(VLOOKUP(A6,Informations!A:N,10,FALSE),"")</f>
        <v>42304</v>
      </c>
      <c r="L6" s="26" t="s">
        <v>35</v>
      </c>
      <c r="M6" s="12">
        <f>IFERROR(VLOOKUP(A6,Informations!A:N,11,FALSE),"")</f>
        <v>118</v>
      </c>
      <c r="N6" s="12">
        <f>IFERROR(VLOOKUP(A6,Informations!A:N,12,FALSE),"")</f>
        <v>2015</v>
      </c>
      <c r="O6" s="12">
        <f>IFERROR(VLOOKUP(A6,Informations!A:N,13,FALSE),"")</f>
        <v>10</v>
      </c>
      <c r="P6" s="12">
        <f>IFERROR(VLOOKUP(A6,Informations!A:N,14,FALSE),"")</f>
        <v>4</v>
      </c>
    </row>
    <row r="7" spans="1:16" x14ac:dyDescent="0.25">
      <c r="A7" s="12" t="s">
        <v>18</v>
      </c>
      <c r="B7" s="12">
        <f>IFERROR(VLOOKUP(A7,Informations!A:N,2,FALSE),"")</f>
        <v>6258</v>
      </c>
      <c r="C7" s="12" t="str">
        <f>IFERROR(VLOOKUP(A7,Informations!A:N,3,FALSE),"")</f>
        <v>Pièce 1</v>
      </c>
      <c r="D7" s="12" t="str">
        <f>IFERROR(VLOOKUP(A7,Informations!A:N,4,FALSE),"")</f>
        <v>Vis cassée</v>
      </c>
      <c r="E7" s="26">
        <v>3</v>
      </c>
      <c r="F7" s="42">
        <f>IFERROR(VLOOKUP(A7,Informations!A:N,5,FALSE),"")</f>
        <v>42186</v>
      </c>
      <c r="G7" s="42">
        <f>IFERROR(VLOOKUP(A7,Informations!A:N,6,FALSE),"")</f>
        <v>42209</v>
      </c>
      <c r="H7" s="42">
        <f>IFERROR(VLOOKUP(A7,Informations!A:N,7,FALSE),"")</f>
        <v>42219</v>
      </c>
      <c r="I7" s="42">
        <f>IFERROR(VLOOKUP(A7,Informations!A:N,8,FALSE),"")</f>
        <v>42219</v>
      </c>
      <c r="J7" s="42">
        <f>IFERROR(VLOOKUP(A7,Informations!A:N,9,FALSE),"")</f>
        <v>42258</v>
      </c>
      <c r="K7" s="42">
        <f>IFERROR(VLOOKUP(A7,Informations!A:N,10,FALSE),"")</f>
        <v>42258</v>
      </c>
      <c r="L7" s="26" t="s">
        <v>36</v>
      </c>
      <c r="M7" s="12">
        <f>IFERROR(VLOOKUP(A7,Informations!A:N,11,FALSE),"")</f>
        <v>72</v>
      </c>
      <c r="N7" s="12">
        <f>IFERROR(VLOOKUP(A7,Informations!A:N,12,FALSE),"")</f>
        <v>2015</v>
      </c>
      <c r="O7" s="12">
        <f>IFERROR(VLOOKUP(A7,Informations!A:N,13,FALSE),"")</f>
        <v>9</v>
      </c>
      <c r="P7" s="12">
        <f>IFERROR(VLOOKUP(A7,Informations!A:N,14,FALSE),"")</f>
        <v>3</v>
      </c>
    </row>
    <row r="8" spans="1:16" x14ac:dyDescent="0.25">
      <c r="A8" s="12" t="s">
        <v>19</v>
      </c>
      <c r="B8" s="12">
        <f>IFERROR(VLOOKUP(A8,Informations!A:N,2,FALSE),"")</f>
        <v>6251</v>
      </c>
      <c r="C8" s="12" t="str">
        <f>IFERROR(VLOOKUP(A8,Informations!A:N,3,FALSE),"")</f>
        <v>Pièce 4</v>
      </c>
      <c r="D8" s="12" t="str">
        <f>IFERROR(VLOOKUP(A8,Informations!A:N,4,FALSE),"")</f>
        <v>Réparation</v>
      </c>
      <c r="E8" s="26">
        <v>1</v>
      </c>
      <c r="F8" s="42">
        <f>IFERROR(VLOOKUP(A8,Informations!A:N,5,FALSE),"")</f>
        <v>42186</v>
      </c>
      <c r="G8" s="42">
        <f>IFERROR(VLOOKUP(A8,Informations!A:N,6,FALSE),"")</f>
        <v>42191</v>
      </c>
      <c r="H8" s="42">
        <f>IFERROR(VLOOKUP(A8,Informations!A:N,7,FALSE),"")</f>
        <v>0</v>
      </c>
      <c r="I8" s="42">
        <f>IFERROR(VLOOKUP(A8,Informations!A:N,8,FALSE),"")</f>
        <v>0</v>
      </c>
      <c r="J8" s="42">
        <f>IFERROR(VLOOKUP(A8,Informations!A:N,9,FALSE),"")</f>
        <v>0</v>
      </c>
      <c r="K8" s="42">
        <f>IFERROR(VLOOKUP(A8,Informations!A:N,10,FALSE),"")</f>
        <v>0</v>
      </c>
      <c r="L8" s="26" t="s">
        <v>37</v>
      </c>
      <c r="M8" s="12" t="str">
        <f>IFERROR(VLOOKUP(A8,Informations!A:N,11,FALSE),"")</f>
        <v/>
      </c>
      <c r="N8" s="12" t="str">
        <f>IFERROR(VLOOKUP(A8,Informations!A:N,12,FALSE),"")</f>
        <v/>
      </c>
      <c r="O8" s="12" t="str">
        <f>IFERROR(VLOOKUP(A8,Informations!A:N,13,FALSE),"")</f>
        <v/>
      </c>
      <c r="P8" s="12" t="str">
        <f>IFERROR(VLOOKUP(A8,Informations!A:N,14,FALSE),"")</f>
        <v/>
      </c>
    </row>
    <row r="9" spans="1:16" x14ac:dyDescent="0.25">
      <c r="A9" s="12" t="s">
        <v>20</v>
      </c>
      <c r="B9" s="12">
        <f>IFERROR(VLOOKUP(A9,Informations!A:N,2,FALSE),"")</f>
        <v>6289</v>
      </c>
      <c r="C9" s="12" t="str">
        <f>IFERROR(VLOOKUP(A9,Informations!A:N,3,FALSE),"")</f>
        <v>Pièce 3</v>
      </c>
      <c r="D9" s="12" t="str">
        <f>IFERROR(VLOOKUP(A9,Informations!A:N,4,FALSE),"")</f>
        <v>Montage</v>
      </c>
      <c r="E9" s="26">
        <v>2</v>
      </c>
      <c r="F9" s="42">
        <f>IFERROR(VLOOKUP(A9,Informations!A:N,5,FALSE),"")</f>
        <v>42200</v>
      </c>
      <c r="G9" s="42">
        <f>IFERROR(VLOOKUP(A9,Informations!A:N,6,FALSE),"")</f>
        <v>42200</v>
      </c>
      <c r="H9" s="42">
        <f>IFERROR(VLOOKUP(A9,Informations!A:N,7,FALSE),"")</f>
        <v>42200</v>
      </c>
      <c r="I9" s="42">
        <f>IFERROR(VLOOKUP(A9,Informations!A:N,8,FALSE),"")</f>
        <v>0</v>
      </c>
      <c r="J9" s="42">
        <f>IFERROR(VLOOKUP(A9,Informations!A:N,9,FALSE),"")</f>
        <v>42200</v>
      </c>
      <c r="K9" s="42">
        <f>IFERROR(VLOOKUP(A9,Informations!A:N,10,FALSE),"")</f>
        <v>42201</v>
      </c>
      <c r="L9" s="26" t="s">
        <v>38</v>
      </c>
      <c r="M9" s="12">
        <f>IFERROR(VLOOKUP(A9,Informations!A:N,11,FALSE),"")</f>
        <v>1</v>
      </c>
      <c r="N9" s="12">
        <f>IFERROR(VLOOKUP(A9,Informations!A:N,12,FALSE),"")</f>
        <v>2015</v>
      </c>
      <c r="O9" s="12">
        <f>IFERROR(VLOOKUP(A9,Informations!A:N,13,FALSE),"")</f>
        <v>7</v>
      </c>
      <c r="P9" s="12">
        <f>IFERROR(VLOOKUP(A9,Informations!A:N,14,FALSE),"")</f>
        <v>3</v>
      </c>
    </row>
  </sheetData>
  <autoFilter ref="A4:P9"/>
  <mergeCells count="4">
    <mergeCell ref="A1:P1"/>
    <mergeCell ref="F2:K2"/>
    <mergeCell ref="A2:E2"/>
    <mergeCell ref="L2:P2"/>
  </mergeCells>
  <dataValidations count="1">
    <dataValidation type="list" allowBlank="1" showInputMessage="1" showErrorMessage="1" errorTitle="Choisir dans la liste" error="Choisir dans la liste !" sqref="A5:A9">
      <formula1>Liste_Références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Informations</vt:lpstr>
      <vt:lpstr>Fichier automatique</vt:lpstr>
      <vt:lpstr>Liste_Références</vt:lpstr>
    </vt:vector>
  </TitlesOfParts>
  <Company>SAFRAN Sagem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MAILLARD Anthony</dc:creator>
  <cp:lastModifiedBy>Admin</cp:lastModifiedBy>
  <dcterms:created xsi:type="dcterms:W3CDTF">2016-01-27T11:00:32Z</dcterms:created>
  <dcterms:modified xsi:type="dcterms:W3CDTF">2016-01-27T12:55:34Z</dcterms:modified>
</cp:coreProperties>
</file>