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1835"/>
  </bookViews>
  <sheets>
    <sheet name="Agents" sheetId="1" r:id="rId1"/>
    <sheet name="Congés" sheetId="2" r:id="rId2"/>
    <sheet name="Paramètres" sheetId="3" r:id="rId3"/>
  </sheets>
  <definedNames>
    <definedName name="BonusCF">Paramètres!$C$12</definedName>
    <definedName name="BonusCHS1">Paramètres!$B$3</definedName>
    <definedName name="BonusCHS2">Paramètres!$B$4</definedName>
    <definedName name="CHSDébut">Paramètres!$A$8</definedName>
    <definedName name="CHSFin">Paramètres!$B$8</definedName>
    <definedName name="Début">Congés!$B:$B</definedName>
    <definedName name="DuréeCF">Paramètres!$B$12</definedName>
    <definedName name="Fin">Congés!$C:$C</definedName>
    <definedName name="Jours_Fériés">OFFSET(Paramètres!$E$2,,,COUNTA(Paramètres!$E:$E)-1)</definedName>
    <definedName name="JPCHS1">Paramètres!$A$3</definedName>
    <definedName name="JPCHS2">Paramètres!$A$4</definedName>
    <definedName name="Liste2_Agents">OFFSET(Agents!$A$4,,,COUNTA(Agents!$A:$A)-2,)</definedName>
    <definedName name="NBCF">Paramètres!$A$12</definedName>
  </definedNames>
  <calcPr calcId="125725"/>
</workbook>
</file>

<file path=xl/calcChain.xml><?xml version="1.0" encoding="utf-8"?>
<calcChain xmlns="http://schemas.openxmlformats.org/spreadsheetml/2006/main">
  <c r="F7" i="1"/>
  <c r="F8"/>
  <c r="F9"/>
  <c r="F10"/>
  <c r="F11"/>
  <c r="F12"/>
  <c r="F13"/>
  <c r="F14"/>
  <c r="F15"/>
  <c r="F16"/>
  <c r="F17"/>
  <c r="F18"/>
  <c r="E7"/>
  <c r="E8"/>
  <c r="E9"/>
  <c r="E10"/>
  <c r="E11"/>
  <c r="E12"/>
  <c r="E13"/>
  <c r="E14"/>
  <c r="E15"/>
  <c r="E16"/>
  <c r="E17"/>
  <c r="E18"/>
  <c r="E5" i="2"/>
  <c r="E6"/>
  <c r="E7"/>
  <c r="E8"/>
  <c r="E9"/>
  <c r="E10"/>
  <c r="E11"/>
  <c r="E12"/>
  <c r="E13"/>
  <c r="E14"/>
  <c r="E15"/>
  <c r="E16"/>
  <c r="E17"/>
  <c r="E18"/>
  <c r="E19"/>
  <c r="E20"/>
  <c r="E21"/>
  <c r="E22"/>
  <c r="E23"/>
  <c r="E4"/>
  <c r="D7" i="1"/>
  <c r="D8"/>
  <c r="D9"/>
  <c r="D10"/>
  <c r="D11"/>
  <c r="D12"/>
  <c r="D13"/>
  <c r="D14"/>
  <c r="D15"/>
  <c r="D16"/>
  <c r="D17"/>
  <c r="D18"/>
  <c r="D5" i="2"/>
  <c r="E5" i="1" s="1"/>
  <c r="D6" i="2"/>
  <c r="D7"/>
  <c r="D8"/>
  <c r="D9"/>
  <c r="D10"/>
  <c r="D11"/>
  <c r="D12"/>
  <c r="D13"/>
  <c r="D14"/>
  <c r="D15"/>
  <c r="D16"/>
  <c r="D17"/>
  <c r="D18"/>
  <c r="D19"/>
  <c r="D20"/>
  <c r="D21"/>
  <c r="D22"/>
  <c r="D23"/>
  <c r="D4"/>
  <c r="E4" i="1" s="1"/>
  <c r="C7"/>
  <c r="C8"/>
  <c r="C9"/>
  <c r="C10"/>
  <c r="C11"/>
  <c r="C12"/>
  <c r="C13"/>
  <c r="C14"/>
  <c r="C15"/>
  <c r="C16"/>
  <c r="C17"/>
  <c r="C18"/>
  <c r="C5"/>
  <c r="E6" l="1"/>
  <c r="C6"/>
  <c r="D6"/>
  <c r="D5"/>
  <c r="F5" s="1"/>
  <c r="D4"/>
  <c r="C4"/>
  <c r="F6" l="1"/>
  <c r="F4"/>
</calcChain>
</file>

<file path=xl/sharedStrings.xml><?xml version="1.0" encoding="utf-8"?>
<sst xmlns="http://schemas.openxmlformats.org/spreadsheetml/2006/main" count="33" uniqueCount="21">
  <si>
    <t>Pierre</t>
  </si>
  <si>
    <t>Paul</t>
  </si>
  <si>
    <t>Jacques</t>
  </si>
  <si>
    <t>Début</t>
  </si>
  <si>
    <t>Fin</t>
  </si>
  <si>
    <t>Plage CHS</t>
  </si>
  <si>
    <t>Jours pris</t>
  </si>
  <si>
    <t>Bonus</t>
  </si>
  <si>
    <t>Bonus CHS</t>
  </si>
  <si>
    <t>Bonus Fractionnement</t>
  </si>
  <si>
    <t>Nb congés</t>
  </si>
  <si>
    <t>Durée mini</t>
  </si>
  <si>
    <t>Agent</t>
  </si>
  <si>
    <t>Capital annuel</t>
  </si>
  <si>
    <t>Solde</t>
  </si>
  <si>
    <t>Agents</t>
  </si>
  <si>
    <t>Congés</t>
  </si>
  <si>
    <t>Durée</t>
  </si>
  <si>
    <t>Jours fériés</t>
  </si>
  <si>
    <t>Durée CHS</t>
  </si>
  <si>
    <t>Bonus Fractionné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</si>
</sst>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&quot; jour(s)&quot;;&quot;&quot;;&quot;&quot;"/>
    <numFmt numFmtId="166" formatCode="[$-F800]dddd\,\ mmmm\ dd\,\ yyyy"/>
    <numFmt numFmtId="168" formatCode="dd/mm/yyyy;&quot;&quot;;&quot;&quot;"/>
    <numFmt numFmtId="170" formatCode="#,##0&quot; jour(s)&quot;;[Red]\-#,##0&quot; jour(s)&quot;;&quot;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14" fontId="0" fillId="4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7" borderId="0" xfId="0" applyFill="1"/>
    <xf numFmtId="0" fontId="3" fillId="7" borderId="0" xfId="0" applyFont="1" applyFill="1" applyAlignment="1">
      <alignment vertical="top" wrapText="1"/>
    </xf>
    <xf numFmtId="0" fontId="3" fillId="0" borderId="0" xfId="0" applyFont="1" applyAlignment="1">
      <alignment vertical="top" wrapText="1"/>
    </xf>
    <xf numFmtId="0" fontId="5" fillId="6" borderId="0" xfId="0" applyFont="1" applyFill="1"/>
    <xf numFmtId="0" fontId="0" fillId="6" borderId="0" xfId="0" applyFill="1" applyAlignment="1">
      <alignment horizontal="center"/>
    </xf>
    <xf numFmtId="0" fontId="5" fillId="8" borderId="0" xfId="0" applyFont="1" applyFill="1"/>
    <xf numFmtId="14" fontId="0" fillId="3" borderId="0" xfId="0" applyNumberForma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6" fillId="0" borderId="0" xfId="0" applyFont="1"/>
    <xf numFmtId="166" fontId="6" fillId="0" borderId="0" xfId="0" applyNumberFormat="1" applyFont="1" applyAlignment="1">
      <alignment horizontal="center"/>
    </xf>
    <xf numFmtId="164" fontId="6" fillId="5" borderId="0" xfId="0" applyNumberFormat="1" applyFont="1" applyFill="1" applyAlignment="1">
      <alignment horizontal="center"/>
    </xf>
    <xf numFmtId="0" fontId="7" fillId="0" borderId="0" xfId="0" applyFont="1"/>
    <xf numFmtId="166" fontId="7" fillId="0" borderId="0" xfId="0" applyNumberFormat="1" applyFont="1" applyAlignment="1">
      <alignment horizontal="center"/>
    </xf>
    <xf numFmtId="164" fontId="7" fillId="0" borderId="0" xfId="0" applyNumberFormat="1" applyFont="1" applyAlignment="1">
      <alignment horizontal="center"/>
    </xf>
    <xf numFmtId="0" fontId="7" fillId="7" borderId="0" xfId="0" applyFont="1" applyFill="1" applyAlignment="1">
      <alignment vertical="top" wrapText="1"/>
    </xf>
    <xf numFmtId="166" fontId="7" fillId="7" borderId="0" xfId="0" applyNumberFormat="1" applyFont="1" applyFill="1" applyAlignment="1">
      <alignment horizontal="center" vertical="top" wrapText="1"/>
    </xf>
    <xf numFmtId="164" fontId="7" fillId="2" borderId="0" xfId="0" applyNumberFormat="1" applyFont="1" applyFill="1" applyAlignment="1">
      <alignment horizontal="center" vertical="top" wrapText="1"/>
    </xf>
    <xf numFmtId="0" fontId="7" fillId="0" borderId="0" xfId="0" applyFont="1" applyAlignment="1">
      <alignment vertical="top" wrapText="1"/>
    </xf>
    <xf numFmtId="0" fontId="6" fillId="7" borderId="0" xfId="0" applyFont="1" applyFill="1"/>
    <xf numFmtId="166" fontId="6" fillId="7" borderId="0" xfId="0" applyNumberFormat="1" applyFont="1" applyFill="1" applyAlignment="1">
      <alignment horizontal="center"/>
    </xf>
    <xf numFmtId="164" fontId="6" fillId="2" borderId="0" xfId="0" applyNumberFormat="1" applyFont="1" applyFill="1" applyAlignment="1">
      <alignment horizontal="center"/>
    </xf>
    <xf numFmtId="164" fontId="6" fillId="0" borderId="0" xfId="0" applyNumberFormat="1" applyFont="1" applyAlignment="1">
      <alignment horizontal="center"/>
    </xf>
    <xf numFmtId="168" fontId="7" fillId="0" borderId="0" xfId="0" applyNumberFormat="1" applyFont="1" applyAlignment="1">
      <alignment horizontal="center"/>
    </xf>
    <xf numFmtId="168" fontId="7" fillId="0" borderId="0" xfId="0" applyNumberFormat="1" applyFont="1" applyAlignment="1">
      <alignment horizontal="center" vertical="top" wrapText="1"/>
    </xf>
    <xf numFmtId="168" fontId="6" fillId="0" borderId="0" xfId="0" applyNumberFormat="1" applyFont="1" applyAlignment="1">
      <alignment horizontal="center"/>
    </xf>
    <xf numFmtId="168" fontId="0" fillId="0" borderId="0" xfId="0" applyNumberFormat="1" applyAlignment="1">
      <alignment horizontal="center"/>
    </xf>
    <xf numFmtId="43" fontId="7" fillId="0" borderId="0" xfId="1" applyFont="1" applyAlignment="1">
      <alignment horizontal="center"/>
    </xf>
    <xf numFmtId="170" fontId="0" fillId="0" borderId="0" xfId="0" applyNumberFormat="1" applyAlignment="1">
      <alignment horizontal="center"/>
    </xf>
    <xf numFmtId="170" fontId="3" fillId="7" borderId="0" xfId="0" applyNumberFormat="1" applyFont="1" applyFill="1" applyAlignment="1">
      <alignment horizontal="center" vertical="top" wrapText="1"/>
    </xf>
    <xf numFmtId="170" fontId="3" fillId="2" borderId="0" xfId="0" applyNumberFormat="1" applyFont="1" applyFill="1" applyAlignment="1">
      <alignment horizontal="center" vertical="top" wrapText="1"/>
    </xf>
    <xf numFmtId="170" fontId="0" fillId="5" borderId="0" xfId="0" applyNumberFormat="1" applyFill="1" applyAlignment="1">
      <alignment horizontal="center"/>
    </xf>
    <xf numFmtId="170" fontId="0" fillId="7" borderId="0" xfId="0" applyNumberFormat="1" applyFill="1" applyAlignment="1">
      <alignment horizontal="center"/>
    </xf>
    <xf numFmtId="170" fontId="0" fillId="2" borderId="0" xfId="0" applyNumberForma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tabSelected="1" workbookViewId="0">
      <selection activeCell="E4" sqref="E4"/>
    </sheetView>
  </sheetViews>
  <sheetFormatPr baseColWidth="10" defaultRowHeight="15"/>
  <cols>
    <col min="2" max="2" width="17" style="33" customWidth="1"/>
    <col min="3" max="6" width="15.5703125" style="33" customWidth="1"/>
  </cols>
  <sheetData>
    <row r="1" spans="1:6">
      <c r="A1" s="2" t="s">
        <v>15</v>
      </c>
      <c r="E1" s="33">
        <v>5</v>
      </c>
    </row>
    <row r="3" spans="1:6" s="8" customFormat="1" ht="30">
      <c r="A3" s="7" t="s">
        <v>12</v>
      </c>
      <c r="B3" s="34" t="s">
        <v>13</v>
      </c>
      <c r="C3" s="35" t="s">
        <v>6</v>
      </c>
      <c r="D3" s="35" t="s">
        <v>8</v>
      </c>
      <c r="E3" s="35" t="s">
        <v>20</v>
      </c>
      <c r="F3" s="35" t="s">
        <v>14</v>
      </c>
    </row>
    <row r="4" spans="1:6">
      <c r="A4" t="s">
        <v>0</v>
      </c>
      <c r="B4" s="33">
        <v>25</v>
      </c>
      <c r="C4" s="36">
        <f ca="1">SUMIF(Congés!A:A,A:A,Congés!D:D)</f>
        <v>11</v>
      </c>
      <c r="D4" s="36">
        <f ca="1">IF(SUMIF(Congés!A:A,A:A,Congés!E:E)&lt;JPCHS1,0,IF(SUMIF(Congés!A:A,A:A,Congés!E:E)&gt;=JPCHS2,BonusCHS2,BonusCHS1))</f>
        <v>2</v>
      </c>
      <c r="E4" s="36">
        <f ca="1">IF(COUNTIFS(Congés!A:A,A:A,Congés!D:D,"&gt;=5")&gt;=NBCF,BonusCF,0)</f>
        <v>0</v>
      </c>
      <c r="F4" s="36">
        <f ca="1">B4-C4+D4+E4</f>
        <v>16</v>
      </c>
    </row>
    <row r="5" spans="1:6">
      <c r="A5" t="s">
        <v>1</v>
      </c>
      <c r="B5" s="33">
        <v>25</v>
      </c>
      <c r="C5" s="36">
        <f ca="1">SUMIF(Congés!A:A,A:A,Congés!D:D)</f>
        <v>5</v>
      </c>
      <c r="D5" s="36">
        <f ca="1">IF(SUMIF(Congés!A:A,A:A,Congés!E:E)&lt;JPCHS1,0,IF(SUMIF(Congés!A:A,A:A,Congés!E:E)&gt;=JPCHS2,BonusCHS2,BonusCHS1))</f>
        <v>1</v>
      </c>
      <c r="E5" s="36">
        <f ca="1">IF(COUNTIFS(Congés!A:A,A:A,Congés!D:D,"&gt;=5")&gt;=NBCF,BonusCF,0)</f>
        <v>0</v>
      </c>
      <c r="F5" s="36">
        <f t="shared" ref="F5:F18" ca="1" si="0">B5-C5+D5+E5</f>
        <v>21</v>
      </c>
    </row>
    <row r="6" spans="1:6">
      <c r="A6" t="s">
        <v>2</v>
      </c>
      <c r="B6" s="33">
        <v>25</v>
      </c>
      <c r="C6" s="36">
        <f ca="1">SUMIF(Congés!A:A,A:A,Congés!D:D)</f>
        <v>27</v>
      </c>
      <c r="D6" s="36">
        <f ca="1">IF(SUMIF(Congés!A:A,A:A,Congés!E:E)&lt;JPCHS1,0,IF(SUMIF(Congés!A:A,A:A,Congés!E:E)&gt;=JPCHS2,BonusCHS2,BonusCHS1))</f>
        <v>2</v>
      </c>
      <c r="E6" s="36">
        <f ca="1">IF(COUNTIFS(Congés!A:A,A:A,Congés!D:D,"&gt;=5")&gt;=NBCF,BonusCF,0)</f>
        <v>1</v>
      </c>
      <c r="F6" s="36">
        <f t="shared" ca="1" si="0"/>
        <v>1</v>
      </c>
    </row>
    <row r="7" spans="1:6">
      <c r="C7" s="36">
        <f>SUMIF(Congés!A:A,A:A,Congés!D:D)</f>
        <v>0</v>
      </c>
      <c r="D7" s="36">
        <f>IF(SUMIF(Congés!A:A,A:A,Congés!E:E)&lt;JPCHS1,0,IF(SUMIF(Congés!A:A,A:A,Congés!E:E)&gt;=JPCHS2,BonusCHS2,BonusCHS1))</f>
        <v>0</v>
      </c>
      <c r="E7" s="36">
        <f>IF(COUNTIFS(Congés!A:A,A:A,Congés!D:D,"&gt;=5")&gt;=NBCF,BonusCF,0)</f>
        <v>0</v>
      </c>
      <c r="F7" s="36">
        <f t="shared" si="0"/>
        <v>0</v>
      </c>
    </row>
    <row r="8" spans="1:6">
      <c r="C8" s="36">
        <f>SUMIF(Congés!A:A,A:A,Congés!D:D)</f>
        <v>0</v>
      </c>
      <c r="D8" s="36">
        <f>IF(SUMIF(Congés!A:A,A:A,Congés!E:E)&lt;JPCHS1,0,IF(SUMIF(Congés!A:A,A:A,Congés!E:E)&gt;=JPCHS2,BonusCHS2,BonusCHS1))</f>
        <v>0</v>
      </c>
      <c r="E8" s="36">
        <f>IF(COUNTIFS(Congés!A:A,A:A,Congés!D:D,"&gt;=5")&gt;=NBCF,BonusCF,0)</f>
        <v>0</v>
      </c>
      <c r="F8" s="36">
        <f t="shared" si="0"/>
        <v>0</v>
      </c>
    </row>
    <row r="9" spans="1:6">
      <c r="C9" s="36">
        <f>SUMIF(Congés!A:A,A:A,Congés!D:D)</f>
        <v>0</v>
      </c>
      <c r="D9" s="36">
        <f>IF(SUMIF(Congés!A:A,A:A,Congés!E:E)&lt;JPCHS1,0,IF(SUMIF(Congés!A:A,A:A,Congés!E:E)&gt;=JPCHS2,BonusCHS2,BonusCHS1))</f>
        <v>0</v>
      </c>
      <c r="E9" s="36">
        <f>IF(COUNTIFS(Congés!A:A,A:A,Congés!D:D,"&gt;=5")&gt;=NBCF,BonusCF,0)</f>
        <v>0</v>
      </c>
      <c r="F9" s="36">
        <f t="shared" si="0"/>
        <v>0</v>
      </c>
    </row>
    <row r="10" spans="1:6">
      <c r="C10" s="36">
        <f>SUMIF(Congés!A:A,A:A,Congés!D:D)</f>
        <v>0</v>
      </c>
      <c r="D10" s="36">
        <f>IF(SUMIF(Congés!A:A,A:A,Congés!E:E)&lt;JPCHS1,0,IF(SUMIF(Congés!A:A,A:A,Congés!E:E)&gt;=JPCHS2,BonusCHS2,BonusCHS1))</f>
        <v>0</v>
      </c>
      <c r="E10" s="36">
        <f>IF(COUNTIFS(Congés!A:A,A:A,Congés!D:D,"&gt;=5")&gt;=NBCF,BonusCF,0)</f>
        <v>0</v>
      </c>
      <c r="F10" s="36">
        <f t="shared" si="0"/>
        <v>0</v>
      </c>
    </row>
    <row r="11" spans="1:6">
      <c r="C11" s="36">
        <f>SUMIF(Congés!A:A,A:A,Congés!D:D)</f>
        <v>0</v>
      </c>
      <c r="D11" s="36">
        <f>IF(SUMIF(Congés!A:A,A:A,Congés!E:E)&lt;JPCHS1,0,IF(SUMIF(Congés!A:A,A:A,Congés!E:E)&gt;=JPCHS2,BonusCHS2,BonusCHS1))</f>
        <v>0</v>
      </c>
      <c r="E11" s="36">
        <f>IF(COUNTIFS(Congés!A:A,A:A,Congés!D:D,"&gt;=5")&gt;=NBCF,BonusCF,0)</f>
        <v>0</v>
      </c>
      <c r="F11" s="36">
        <f t="shared" si="0"/>
        <v>0</v>
      </c>
    </row>
    <row r="12" spans="1:6">
      <c r="C12" s="36">
        <f>SUMIF(Congés!A:A,A:A,Congés!D:D)</f>
        <v>0</v>
      </c>
      <c r="D12" s="36">
        <f>IF(SUMIF(Congés!A:A,A:A,Congés!E:E)&lt;JPCHS1,0,IF(SUMIF(Congés!A:A,A:A,Congés!E:E)&gt;=JPCHS2,BonusCHS2,BonusCHS1))</f>
        <v>0</v>
      </c>
      <c r="E12" s="36">
        <f>IF(COUNTIFS(Congés!A:A,A:A,Congés!D:D,"&gt;=5")&gt;=NBCF,BonusCF,0)</f>
        <v>0</v>
      </c>
      <c r="F12" s="36">
        <f t="shared" si="0"/>
        <v>0</v>
      </c>
    </row>
    <row r="13" spans="1:6">
      <c r="C13" s="36">
        <f>SUMIF(Congés!A:A,A:A,Congés!D:D)</f>
        <v>0</v>
      </c>
      <c r="D13" s="36">
        <f>IF(SUMIF(Congés!A:A,A:A,Congés!E:E)&lt;JPCHS1,0,IF(SUMIF(Congés!A:A,A:A,Congés!E:E)&gt;=JPCHS2,BonusCHS2,BonusCHS1))</f>
        <v>0</v>
      </c>
      <c r="E13" s="36">
        <f>IF(COUNTIFS(Congés!A:A,A:A,Congés!D:D,"&gt;=5")&gt;=NBCF,BonusCF,0)</f>
        <v>0</v>
      </c>
      <c r="F13" s="36">
        <f t="shared" si="0"/>
        <v>0</v>
      </c>
    </row>
    <row r="14" spans="1:6">
      <c r="C14" s="36">
        <f>SUMIF(Congés!A:A,A:A,Congés!D:D)</f>
        <v>0</v>
      </c>
      <c r="D14" s="36">
        <f>IF(SUMIF(Congés!A:A,A:A,Congés!E:E)&lt;JPCHS1,0,IF(SUMIF(Congés!A:A,A:A,Congés!E:E)&gt;=JPCHS2,BonusCHS2,BonusCHS1))</f>
        <v>0</v>
      </c>
      <c r="E14" s="36">
        <f>IF(COUNTIFS(Congés!A:A,A:A,Congés!D:D,"&gt;=5")&gt;=NBCF,BonusCF,0)</f>
        <v>0</v>
      </c>
      <c r="F14" s="36">
        <f t="shared" si="0"/>
        <v>0</v>
      </c>
    </row>
    <row r="15" spans="1:6">
      <c r="C15" s="36">
        <f>SUMIF(Congés!A:A,A:A,Congés!D:D)</f>
        <v>0</v>
      </c>
      <c r="D15" s="36">
        <f>IF(SUMIF(Congés!A:A,A:A,Congés!E:E)&lt;JPCHS1,0,IF(SUMIF(Congés!A:A,A:A,Congés!E:E)&gt;=JPCHS2,BonusCHS2,BonusCHS1))</f>
        <v>0</v>
      </c>
      <c r="E15" s="36">
        <f>IF(COUNTIFS(Congés!A:A,A:A,Congés!D:D,"&gt;=5")&gt;=NBCF,BonusCF,0)</f>
        <v>0</v>
      </c>
      <c r="F15" s="36">
        <f t="shared" si="0"/>
        <v>0</v>
      </c>
    </row>
    <row r="16" spans="1:6">
      <c r="C16" s="36">
        <f>SUMIF(Congés!A:A,A:A,Congés!D:D)</f>
        <v>0</v>
      </c>
      <c r="D16" s="36">
        <f>IF(SUMIF(Congés!A:A,A:A,Congés!E:E)&lt;JPCHS1,0,IF(SUMIF(Congés!A:A,A:A,Congés!E:E)&gt;=JPCHS2,BonusCHS2,BonusCHS1))</f>
        <v>0</v>
      </c>
      <c r="E16" s="36">
        <f>IF(COUNTIFS(Congés!A:A,A:A,Congés!D:D,"&gt;=5")&gt;=NBCF,BonusCF,0)</f>
        <v>0</v>
      </c>
      <c r="F16" s="36">
        <f t="shared" si="0"/>
        <v>0</v>
      </c>
    </row>
    <row r="17" spans="1:6">
      <c r="C17" s="36">
        <f>SUMIF(Congés!A:A,A:A,Congés!D:D)</f>
        <v>0</v>
      </c>
      <c r="D17" s="36">
        <f>IF(SUMIF(Congés!A:A,A:A,Congés!E:E)&lt;JPCHS1,0,IF(SUMIF(Congés!A:A,A:A,Congés!E:E)&gt;=JPCHS2,BonusCHS2,BonusCHS1))</f>
        <v>0</v>
      </c>
      <c r="E17" s="36">
        <f>IF(COUNTIFS(Congés!A:A,A:A,Congés!D:D,"&gt;=5")&gt;=NBCF,BonusCF,0)</f>
        <v>0</v>
      </c>
      <c r="F17" s="36">
        <f t="shared" si="0"/>
        <v>0</v>
      </c>
    </row>
    <row r="18" spans="1:6">
      <c r="C18" s="36">
        <f>SUMIF(Congés!A:A,A:A,Congés!D:D)</f>
        <v>0</v>
      </c>
      <c r="D18" s="36">
        <f>IF(SUMIF(Congés!A:A,A:A,Congés!E:E)&lt;JPCHS1,0,IF(SUMIF(Congés!A:A,A:A,Congés!E:E)&gt;=JPCHS2,BonusCHS2,BonusCHS1))</f>
        <v>0</v>
      </c>
      <c r="E18" s="36">
        <f>IF(COUNTIFS(Congés!A:A,A:A,Congés!D:D,"&gt;=5")&gt;=NBCF,BonusCF,0)</f>
        <v>0</v>
      </c>
      <c r="F18" s="36">
        <f t="shared" si="0"/>
        <v>0</v>
      </c>
    </row>
    <row r="19" spans="1:6">
      <c r="A19" s="6"/>
      <c r="B19" s="37"/>
      <c r="C19" s="38"/>
      <c r="D19" s="38"/>
      <c r="E19" s="38"/>
      <c r="F19" s="38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selection activeCell="B9" sqref="B9"/>
    </sheetView>
  </sheetViews>
  <sheetFormatPr baseColWidth="10" defaultRowHeight="15"/>
  <cols>
    <col min="1" max="1" width="15.140625" style="14" customWidth="1"/>
    <col min="2" max="3" width="26.140625" style="15" customWidth="1"/>
    <col min="4" max="5" width="14.42578125" style="27" customWidth="1"/>
    <col min="6" max="6" width="19.85546875" style="30" customWidth="1"/>
    <col min="7" max="7" width="19.85546875" style="31" customWidth="1"/>
    <col min="8" max="9" width="19.85546875" style="30" customWidth="1"/>
    <col min="10" max="11" width="11.42578125" style="14"/>
    <col min="12" max="12" width="17.140625" style="14" customWidth="1"/>
    <col min="13" max="16384" width="11.42578125" style="14"/>
  </cols>
  <sheetData>
    <row r="1" spans="1:9" s="17" customFormat="1">
      <c r="A1" s="17" t="s">
        <v>16</v>
      </c>
      <c r="B1" s="18"/>
      <c r="C1" s="18"/>
      <c r="D1" s="19"/>
      <c r="E1" s="19"/>
      <c r="F1" s="32"/>
      <c r="G1" s="28"/>
      <c r="H1" s="28"/>
      <c r="I1" s="28"/>
    </row>
    <row r="2" spans="1:9" s="17" customFormat="1">
      <c r="B2" s="18"/>
      <c r="C2" s="18"/>
      <c r="D2" s="19"/>
      <c r="E2" s="19"/>
      <c r="F2" s="28"/>
      <c r="G2" s="28"/>
      <c r="H2" s="28"/>
      <c r="I2" s="28"/>
    </row>
    <row r="3" spans="1:9" s="23" customFormat="1" ht="30" customHeight="1">
      <c r="A3" s="20" t="s">
        <v>15</v>
      </c>
      <c r="B3" s="21" t="s">
        <v>3</v>
      </c>
      <c r="C3" s="21" t="s">
        <v>4</v>
      </c>
      <c r="D3" s="22" t="s">
        <v>17</v>
      </c>
      <c r="E3" s="22" t="s">
        <v>19</v>
      </c>
      <c r="F3" s="29"/>
      <c r="G3" s="29"/>
      <c r="H3" s="29"/>
      <c r="I3" s="29"/>
    </row>
    <row r="4" spans="1:9">
      <c r="A4" s="14" t="s">
        <v>0</v>
      </c>
      <c r="B4" s="15">
        <v>42318</v>
      </c>
      <c r="C4" s="15">
        <v>42321</v>
      </c>
      <c r="D4" s="16">
        <f ca="1">IFERROR(NETWORKDAYS(B4,C4,Jours_Fériés),"")</f>
        <v>3</v>
      </c>
      <c r="E4" s="16">
        <f ca="1"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3</v>
      </c>
      <c r="G4" s="30"/>
    </row>
    <row r="5" spans="1:9">
      <c r="A5" s="14" t="s">
        <v>1</v>
      </c>
      <c r="B5" s="15">
        <v>42370</v>
      </c>
      <c r="C5" s="15">
        <v>42379</v>
      </c>
      <c r="D5" s="16">
        <f ca="1">IFERROR(NETWORKDAYS(B5,C5,Jours_Fériés),"")</f>
        <v>5</v>
      </c>
      <c r="E5" s="16">
        <f ca="1"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5</v>
      </c>
      <c r="G5" s="30"/>
    </row>
    <row r="6" spans="1:9">
      <c r="A6" s="14" t="s">
        <v>2</v>
      </c>
      <c r="B6" s="15">
        <v>42302</v>
      </c>
      <c r="C6" s="15">
        <v>42315</v>
      </c>
      <c r="D6" s="16">
        <f ca="1">IFERROR(NETWORKDAYS(B6,C6,Jours_Fériés),"")</f>
        <v>10</v>
      </c>
      <c r="E6" s="16">
        <f ca="1"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5</v>
      </c>
      <c r="G6" s="30"/>
    </row>
    <row r="7" spans="1:9">
      <c r="A7" s="14" t="s">
        <v>0</v>
      </c>
      <c r="B7" s="15">
        <v>42449</v>
      </c>
      <c r="C7" s="15">
        <v>42459</v>
      </c>
      <c r="D7" s="16">
        <f ca="1">IFERROR(NETWORKDAYS(B7,C7,Jours_Fériés),"")</f>
        <v>8</v>
      </c>
      <c r="E7" s="16">
        <f ca="1"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8</v>
      </c>
      <c r="G7" s="30"/>
    </row>
    <row r="8" spans="1:9">
      <c r="A8" s="14" t="s">
        <v>2</v>
      </c>
      <c r="B8" s="15">
        <v>42482</v>
      </c>
      <c r="C8" s="15">
        <v>42496</v>
      </c>
      <c r="D8" s="16">
        <f ca="1">IFERROR(NETWORKDAYS(B8,C8,Jours_Fériés),"")</f>
        <v>11</v>
      </c>
      <c r="E8" s="16">
        <f ca="1"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6</v>
      </c>
      <c r="G8" s="30"/>
    </row>
    <row r="9" spans="1:9">
      <c r="A9" s="14" t="s">
        <v>2</v>
      </c>
      <c r="B9" s="15">
        <v>42405</v>
      </c>
      <c r="C9" s="15">
        <v>42412</v>
      </c>
      <c r="D9" s="16">
        <f ca="1">IFERROR(NETWORKDAYS(B9,C9,Jours_Fériés),"")</f>
        <v>6</v>
      </c>
      <c r="E9" s="16">
        <f ca="1"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6</v>
      </c>
      <c r="G9" s="30"/>
    </row>
    <row r="10" spans="1:9">
      <c r="D10" s="16">
        <f ca="1">IFERROR(NETWORKDAYS(B10,C10,Jours_Fériés),"")</f>
        <v>0</v>
      </c>
      <c r="E10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0" s="30"/>
    </row>
    <row r="11" spans="1:9">
      <c r="D11" s="16">
        <f ca="1">IFERROR(NETWORKDAYS(B11,C11,Jours_Fériés),"")</f>
        <v>0</v>
      </c>
      <c r="E11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1" s="30"/>
    </row>
    <row r="12" spans="1:9">
      <c r="D12" s="16">
        <f ca="1">IFERROR(NETWORKDAYS(B12,C12,Jours_Fériés),"")</f>
        <v>0</v>
      </c>
      <c r="E12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2" s="30"/>
    </row>
    <row r="13" spans="1:9">
      <c r="D13" s="16">
        <f ca="1">IFERROR(NETWORKDAYS(B13,C13,Jours_Fériés),"")</f>
        <v>0</v>
      </c>
      <c r="E13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3" s="30"/>
    </row>
    <row r="14" spans="1:9">
      <c r="D14" s="16">
        <f ca="1">IFERROR(NETWORKDAYS(B14,C14,Jours_Fériés),"")</f>
        <v>0</v>
      </c>
      <c r="E14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4" s="30"/>
    </row>
    <row r="15" spans="1:9">
      <c r="D15" s="16">
        <f ca="1">IFERROR(NETWORKDAYS(B15,C15,Jours_Fériés),"")</f>
        <v>0</v>
      </c>
      <c r="E15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5" s="30"/>
    </row>
    <row r="16" spans="1:9">
      <c r="D16" s="16">
        <f ca="1">IFERROR(NETWORKDAYS(B16,C16,Jours_Fériés),"")</f>
        <v>0</v>
      </c>
      <c r="E16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6" s="30"/>
    </row>
    <row r="17" spans="1:7">
      <c r="D17" s="16">
        <f ca="1">IFERROR(NETWORKDAYS(B17,C17,Jours_Fériés),"")</f>
        <v>0</v>
      </c>
      <c r="E17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7" s="30"/>
    </row>
    <row r="18" spans="1:7">
      <c r="D18" s="16">
        <f ca="1">IFERROR(NETWORKDAYS(B18,C18,Jours_Fériés),"")</f>
        <v>0</v>
      </c>
      <c r="E18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8" s="30"/>
    </row>
    <row r="19" spans="1:7">
      <c r="D19" s="16">
        <f ca="1">IFERROR(NETWORKDAYS(B19,C19,Jours_Fériés),"")</f>
        <v>0</v>
      </c>
      <c r="E19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19" s="30"/>
    </row>
    <row r="20" spans="1:7">
      <c r="D20" s="16">
        <f ca="1">IFERROR(NETWORKDAYS(B20,C20,Jours_Fériés),"")</f>
        <v>0</v>
      </c>
      <c r="E20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20" s="30"/>
    </row>
    <row r="21" spans="1:7">
      <c r="D21" s="16">
        <f ca="1">IFERROR(NETWORKDAYS(B21,C21,Jours_Fériés),"")</f>
        <v>0</v>
      </c>
      <c r="E21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21" s="30"/>
    </row>
    <row r="22" spans="1:7">
      <c r="D22" s="16">
        <f ca="1">IFERROR(NETWORKDAYS(B22,C22,Jours_Fériés),"")</f>
        <v>0</v>
      </c>
      <c r="E22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22" s="30"/>
    </row>
    <row r="23" spans="1:7">
      <c r="D23" s="16">
        <f ca="1">IFERROR(NETWORKDAYS(B23,C23,Jours_Fériés),"")</f>
        <v>0</v>
      </c>
      <c r="E23" s="16">
        <f>IF(Début+Fin&gt;0,IF(AND(Fin&lt;=CHSFin,Fin&gt;CHSDébut),IF(Début&lt;CHSDébut,NETWORKDAYS(DATE(YEAR(CHSDébut),MONTH(CHSDébut),DAY(CHSDébut)),DATE(YEAR(Fin),MONTH(Fin),DAY(Fin)),Jours_Fériés),NETWORKDAYS(DATE(YEAR(Début),MONTH(Début),DAY(Début)),DATE(YEAR(Fin),MONTH(Fin),DAY(Fin)),Jours_Fériés)),IF(AND(Début&gt;=CHSDébut,Début&gt;=CHSFin),NETWORKDAYS(DATE(YEAR(Début),MONTH(Début),DAY(Début)),DATE(YEAR(CHSFin),MONTH(CHSFin),DAY(CHSFin)),Jours_Fériés),IF(Début&lt;=CHSFin,NETWORKDAYS(DATE(YEAR(Début),MONTH(Début),DAY(Début)),DATE(YEAR(CHSFin),MONTH(CHSFin),DAY(CHSFin)),Jours_Fériés),0))),0)</f>
        <v>0</v>
      </c>
      <c r="G23" s="30"/>
    </row>
    <row r="24" spans="1:7">
      <c r="A24" s="24"/>
      <c r="B24" s="25"/>
      <c r="C24" s="25"/>
      <c r="D24" s="26"/>
      <c r="E24" s="26"/>
      <c r="G24" s="30"/>
    </row>
  </sheetData>
  <dataValidations disablePrompts="1" count="1">
    <dataValidation type="list" allowBlank="1" showInputMessage="1" showErrorMessage="1" errorTitle="Choisir dans la liste" error="Choisir dans la liste !" sqref="A1:A1048576">
      <formula1>Liste2_Agents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9"/>
  <sheetViews>
    <sheetView workbookViewId="0">
      <selection activeCell="B12" sqref="B12"/>
    </sheetView>
  </sheetViews>
  <sheetFormatPr baseColWidth="10" defaultRowHeight="15"/>
  <cols>
    <col min="1" max="3" width="16.28515625" customWidth="1"/>
    <col min="5" max="5" width="19" customWidth="1"/>
  </cols>
  <sheetData>
    <row r="1" spans="1:5" s="3" customFormat="1" ht="18.75">
      <c r="A1" s="11" t="s">
        <v>8</v>
      </c>
      <c r="B1" s="11"/>
      <c r="E1" s="9" t="s">
        <v>18</v>
      </c>
    </row>
    <row r="2" spans="1:5">
      <c r="A2" s="13" t="s">
        <v>6</v>
      </c>
      <c r="B2" s="13" t="s">
        <v>7</v>
      </c>
      <c r="E2" s="4">
        <v>42309</v>
      </c>
    </row>
    <row r="3" spans="1:5">
      <c r="A3" s="5">
        <v>3</v>
      </c>
      <c r="B3" s="5">
        <v>1</v>
      </c>
      <c r="E3" s="4">
        <v>42319</v>
      </c>
    </row>
    <row r="4" spans="1:5">
      <c r="A4" s="5">
        <v>6</v>
      </c>
      <c r="B4" s="5">
        <v>2</v>
      </c>
      <c r="E4" s="4">
        <v>42363</v>
      </c>
    </row>
    <row r="5" spans="1:5">
      <c r="E5" s="4">
        <v>42370</v>
      </c>
    </row>
    <row r="6" spans="1:5" s="3" customFormat="1" ht="18.75">
      <c r="A6" s="11" t="s">
        <v>5</v>
      </c>
      <c r="B6" s="11"/>
      <c r="E6" s="4">
        <v>42491</v>
      </c>
    </row>
    <row r="7" spans="1:5">
      <c r="A7" s="13" t="s">
        <v>3</v>
      </c>
      <c r="B7" s="13" t="s">
        <v>4</v>
      </c>
      <c r="E7" s="4"/>
    </row>
    <row r="8" spans="1:5">
      <c r="A8" s="12">
        <v>42309</v>
      </c>
      <c r="B8" s="12">
        <v>42490</v>
      </c>
      <c r="E8" s="4"/>
    </row>
    <row r="9" spans="1:5">
      <c r="E9" s="4"/>
    </row>
    <row r="10" spans="1:5" s="3" customFormat="1" ht="18.75">
      <c r="A10" s="11" t="s">
        <v>9</v>
      </c>
      <c r="B10" s="11"/>
      <c r="C10" s="11"/>
      <c r="E10" s="4"/>
    </row>
    <row r="11" spans="1:5">
      <c r="A11" s="13" t="s">
        <v>10</v>
      </c>
      <c r="B11" s="13" t="s">
        <v>11</v>
      </c>
      <c r="C11" s="13" t="s">
        <v>7</v>
      </c>
      <c r="E11" s="4"/>
    </row>
    <row r="12" spans="1:5">
      <c r="A12" s="5">
        <v>3</v>
      </c>
      <c r="B12" s="5">
        <v>5</v>
      </c>
      <c r="C12" s="5">
        <v>1</v>
      </c>
      <c r="D12" s="1"/>
      <c r="E12" s="4"/>
    </row>
    <row r="13" spans="1:5">
      <c r="E13" s="4"/>
    </row>
    <row r="14" spans="1:5" s="3" customFormat="1" ht="18.75">
      <c r="E14" s="4"/>
    </row>
    <row r="15" spans="1:5">
      <c r="E15" s="4"/>
    </row>
    <row r="16" spans="1:5">
      <c r="E16" s="4"/>
    </row>
    <row r="17" spans="5:5">
      <c r="E17" s="4"/>
    </row>
    <row r="18" spans="5:5">
      <c r="E18" s="4"/>
    </row>
    <row r="19" spans="5:5">
      <c r="E19" s="10"/>
    </row>
  </sheetData>
  <sortState ref="E2:E5">
    <sortCondition ref="E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Agents</vt:lpstr>
      <vt:lpstr>Congés</vt:lpstr>
      <vt:lpstr>Paramètres</vt:lpstr>
      <vt:lpstr>BonusCF</vt:lpstr>
      <vt:lpstr>BonusCHS1</vt:lpstr>
      <vt:lpstr>BonusCHS2</vt:lpstr>
      <vt:lpstr>CHSDébut</vt:lpstr>
      <vt:lpstr>CHSFin</vt:lpstr>
      <vt:lpstr>Début</vt:lpstr>
      <vt:lpstr>DuréeCF</vt:lpstr>
      <vt:lpstr>Fin</vt:lpstr>
      <vt:lpstr>JPCHS1</vt:lpstr>
      <vt:lpstr>JPCHS2</vt:lpstr>
      <vt:lpstr>NBCF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dcterms:created xsi:type="dcterms:W3CDTF">2016-01-10T13:08:32Z</dcterms:created>
  <dcterms:modified xsi:type="dcterms:W3CDTF">2016-01-10T16:46:13Z</dcterms:modified>
</cp:coreProperties>
</file>