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1840" windowHeight="11985"/>
  </bookViews>
  <sheets>
    <sheet name="Accueil" sheetId="5" r:id="rId1"/>
    <sheet name="Annuaire" sheetId="1" r:id="rId2"/>
    <sheet name="Communes" sheetId="2" r:id="rId3"/>
    <sheet name="Statuts" sheetId="4" r:id="rId4"/>
    <sheet name="Paramètres" sheetId="3" r:id="rId5"/>
  </sheets>
  <functionGroups/>
  <externalReferences>
    <externalReference r:id="rId6"/>
  </externalReferences>
  <definedNames>
    <definedName name="_xlnm._FilterDatabase" localSheetId="1" hidden="1">Annuaire!$A$4:$K$28</definedName>
    <definedName name="_xlnm._FilterDatabase" localSheetId="2" hidden="1">Communes!$C$4:$E$25</definedName>
    <definedName name="_xlnm._FilterDatabase" localSheetId="3" hidden="1">Statuts!$A$4:$B$16</definedName>
    <definedName name="Annuaire">Annuaire!$A$4:$K$29</definedName>
    <definedName name="Communes">Communes!$A$4:$F$26</definedName>
    <definedName name="Défaut_Civilité">Paramètres!$B$8</definedName>
    <definedName name="Défaut_Commune">Paramètres!$B$9</definedName>
    <definedName name="Défaut_Statut">Paramètres!$B$7</definedName>
    <definedName name="DVB">[1]Comptes!#REF!</definedName>
    <definedName name="Liste_Catégories">[1]Catégories!$A$4:$A$11</definedName>
    <definedName name="Liste_Civilités">Paramètres!$A$11:$A$17</definedName>
    <definedName name="Liste_Communes">Communes!$A$4:$A$26</definedName>
    <definedName name="Liste_Comptes">[1]Comptes!$A$4:$A$8</definedName>
    <definedName name="Liste_Modes">[1]Paramètres!$A$13:$A$20</definedName>
    <definedName name="Liste_Regroupements">[1]Regroupements!$A$4:$A$8</definedName>
    <definedName name="Liste_Rubriques">[1]Rubriques!$A$4:$A$16</definedName>
    <definedName name="Liste_Statuts">Statuts!$A$4:$A$17</definedName>
    <definedName name="Organisation">Paramètres!$B$3</definedName>
    <definedName name="Rubriques">[1]Rubriques!$A$4:$F$16</definedName>
    <definedName name="Statuts">Statuts!$A$4:$C$17</definedName>
    <definedName name="Titre">Paramètres!$B$4</definedName>
    <definedName name="Titre_Classeur">[1]Paramètres!$B$3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5"/>
  <c r="B14" i="4"/>
  <c r="A25" i="2"/>
  <c r="E25" s="1"/>
  <c r="A24"/>
  <c r="E24" s="1"/>
  <c r="A23"/>
  <c r="E23" s="1"/>
  <c r="A22"/>
  <c r="E22" s="1"/>
  <c r="A21"/>
  <c r="E21" s="1"/>
  <c r="A20"/>
  <c r="E20" s="1"/>
  <c r="A19"/>
  <c r="E19" s="1"/>
  <c r="A18"/>
  <c r="E18" s="1"/>
  <c r="A17"/>
  <c r="E17" s="1"/>
  <c r="A16"/>
  <c r="E16" s="1"/>
  <c r="A15"/>
  <c r="E15" s="1"/>
  <c r="A14"/>
  <c r="E14" s="1"/>
  <c r="A13"/>
  <c r="E13" s="1"/>
  <c r="A12"/>
  <c r="E12" s="1"/>
  <c r="A11"/>
  <c r="E11" s="1"/>
  <c r="A10"/>
  <c r="E10" s="1"/>
  <c r="A9"/>
  <c r="E9" s="1"/>
  <c r="A8"/>
  <c r="E8" s="1"/>
  <c r="A7"/>
  <c r="E7" s="1"/>
  <c r="A6"/>
  <c r="E6" s="1"/>
  <c r="A5"/>
  <c r="E5" s="1"/>
  <c r="B7" i="4" l="1"/>
  <c r="B8"/>
  <c r="B9"/>
  <c r="B10"/>
  <c r="B11"/>
  <c r="B12"/>
  <c r="B13"/>
  <c r="B15"/>
  <c r="B16"/>
  <c r="B5"/>
  <c r="B6"/>
  <c r="G20" i="1"/>
  <c r="F20"/>
  <c r="G12" l="1"/>
  <c r="G14" l="1"/>
  <c r="F14"/>
  <c r="F12"/>
  <c r="G9"/>
  <c r="G19"/>
  <c r="G10"/>
  <c r="G15"/>
  <c r="G5"/>
  <c r="G7"/>
  <c r="G6"/>
  <c r="G16"/>
  <c r="G23"/>
  <c r="G22"/>
  <c r="F8"/>
  <c r="F25"/>
  <c r="F11"/>
  <c r="F17"/>
  <c r="G8"/>
  <c r="G25"/>
  <c r="G11"/>
  <c r="G17"/>
  <c r="F19"/>
  <c r="G18"/>
  <c r="F6"/>
  <c r="F5"/>
  <c r="F16"/>
  <c r="F10"/>
  <c r="F23"/>
  <c r="F7"/>
  <c r="F22"/>
  <c r="F15"/>
  <c r="F9"/>
  <c r="F21"/>
  <c r="G21"/>
  <c r="F27"/>
  <c r="F26"/>
  <c r="G27"/>
  <c r="G26"/>
  <c r="F18"/>
  <c r="F28"/>
  <c r="F24"/>
  <c r="F13"/>
  <c r="G28"/>
  <c r="G24"/>
  <c r="G13"/>
  <c r="B2" i="4"/>
  <c r="D2" i="2"/>
  <c r="E2"/>
  <c r="C2" i="1"/>
  <c r="C2" i="4"/>
  <c r="A1" i="1"/>
  <c r="A1" i="3"/>
  <c r="A1" i="2"/>
  <c r="A1" i="4"/>
</calcChain>
</file>

<file path=xl/sharedStrings.xml><?xml version="1.0" encoding="utf-8"?>
<sst xmlns="http://schemas.openxmlformats.org/spreadsheetml/2006/main" count="258" uniqueCount="140">
  <si>
    <t>Civilité</t>
  </si>
  <si>
    <t>Nom</t>
  </si>
  <si>
    <t>Prénom</t>
  </si>
  <si>
    <t>Adresse</t>
  </si>
  <si>
    <t>Commune</t>
  </si>
  <si>
    <t>Ville</t>
  </si>
  <si>
    <t>Email</t>
  </si>
  <si>
    <t>Observations</t>
  </si>
  <si>
    <t xml:space="preserve">Ba </t>
  </si>
  <si>
    <t>Adama</t>
  </si>
  <si>
    <t>Rue des Glaieuls 23</t>
  </si>
  <si>
    <t>Uccle</t>
  </si>
  <si>
    <t>Madame</t>
  </si>
  <si>
    <t xml:space="preserve">Défériere </t>
  </si>
  <si>
    <t>clémentine</t>
  </si>
  <si>
    <t>Godeau</t>
  </si>
  <si>
    <t>Nicolas</t>
  </si>
  <si>
    <t>Gembloux</t>
  </si>
  <si>
    <t xml:space="preserve">Degroof </t>
  </si>
  <si>
    <t>Cecile</t>
  </si>
  <si>
    <t>Hulpe</t>
  </si>
  <si>
    <t>Luxembourg</t>
  </si>
  <si>
    <t>Vankriekinge</t>
  </si>
  <si>
    <t>Sophie</t>
  </si>
  <si>
    <t>Bouglione</t>
  </si>
  <si>
    <t>Alderson-Baum</t>
  </si>
  <si>
    <t>Annie</t>
  </si>
  <si>
    <t>Berckmans-Raps</t>
  </si>
  <si>
    <t>Robert</t>
  </si>
  <si>
    <t>Rixensart</t>
  </si>
  <si>
    <t>Bodson</t>
  </si>
  <si>
    <t>Marie-Louise</t>
  </si>
  <si>
    <t>Bonnyns-Wellens</t>
  </si>
  <si>
    <t>Diegem</t>
  </si>
  <si>
    <t>Borgers</t>
  </si>
  <si>
    <t>Jacques</t>
  </si>
  <si>
    <t>Bosmans</t>
  </si>
  <si>
    <t>Viviane</t>
  </si>
  <si>
    <t>Marbais</t>
  </si>
  <si>
    <t>Bossuyt</t>
  </si>
  <si>
    <t>Monique</t>
  </si>
  <si>
    <t>Bougnet-Longrée</t>
  </si>
  <si>
    <t>Simone</t>
  </si>
  <si>
    <t>Grivegnée</t>
  </si>
  <si>
    <t>Brunetti</t>
  </si>
  <si>
    <t>Miranda</t>
  </si>
  <si>
    <t>Coussement</t>
  </si>
  <si>
    <t>Christian</t>
  </si>
  <si>
    <t>Meise</t>
  </si>
  <si>
    <t>Coussement-Coppens</t>
  </si>
  <si>
    <t>Dalcq</t>
  </si>
  <si>
    <t>Davey</t>
  </si>
  <si>
    <t>Giovanna</t>
  </si>
  <si>
    <t>Wezembeek-Oppem</t>
  </si>
  <si>
    <t xml:space="preserve">De Backer </t>
  </si>
  <si>
    <t>Martine</t>
  </si>
  <si>
    <t>De Crée</t>
  </si>
  <si>
    <t>Jean-Baptiste</t>
  </si>
  <si>
    <t>Deferière</t>
  </si>
  <si>
    <t>André</t>
  </si>
  <si>
    <t>Deferière-Buggenhout</t>
  </si>
  <si>
    <t>Clémentine</t>
  </si>
  <si>
    <t>Dehem</t>
  </si>
  <si>
    <t>Monsieur</t>
  </si>
  <si>
    <t>Rue des Glaieuls 24</t>
  </si>
  <si>
    <t>Rue des Glaieuls 25</t>
  </si>
  <si>
    <t>Rue des Glaieuls 26</t>
  </si>
  <si>
    <t>Rue des Glaieuls 27</t>
  </si>
  <si>
    <t>Rue des Glaieuls 28</t>
  </si>
  <si>
    <t>Rue des Glaieuls 29</t>
  </si>
  <si>
    <t>Rue des Glaieuls 30</t>
  </si>
  <si>
    <t>Rue des Glaieuls 31</t>
  </si>
  <si>
    <t>Rue des Glaieuls 32</t>
  </si>
  <si>
    <t>Rue des Glaieuls 33</t>
  </si>
  <si>
    <t>Rue des Glaieuls 34</t>
  </si>
  <si>
    <t>Rue des Glaieuls 35</t>
  </si>
  <si>
    <t>Rue des Glaieuls 36</t>
  </si>
  <si>
    <t>Rue des Glaieuls 37</t>
  </si>
  <si>
    <t>Rue des Glaieuls 38</t>
  </si>
  <si>
    <t>Rue des Glaieuls 39</t>
  </si>
  <si>
    <t>Rue des Glaieuls 40</t>
  </si>
  <si>
    <t>Rue des Glaieuls 41</t>
  </si>
  <si>
    <t>Rue des Glaieuls 42</t>
  </si>
  <si>
    <t>Rue des Glaieuls 43</t>
  </si>
  <si>
    <t>Rue des Glaieuls 44</t>
  </si>
  <si>
    <t>Rue des Glaieuls 45</t>
  </si>
  <si>
    <t>Rue des Glaieuls 46</t>
  </si>
  <si>
    <t xml:space="preserve">Adama@lehuitiemejour.eu </t>
  </si>
  <si>
    <t>Famille</t>
  </si>
  <si>
    <t>Code Postal</t>
  </si>
  <si>
    <t>Effectif</t>
  </si>
  <si>
    <t>Organisation</t>
  </si>
  <si>
    <t>Titre du classeur</t>
  </si>
  <si>
    <t>Gestion des membres</t>
  </si>
  <si>
    <t>Civilités</t>
  </si>
  <si>
    <t>Mademoiselle</t>
  </si>
  <si>
    <t>Libellé</t>
  </si>
  <si>
    <t>Bougie</t>
  </si>
  <si>
    <t>P Residents</t>
  </si>
  <si>
    <t>Personnel</t>
  </si>
  <si>
    <t>Administrateur</t>
  </si>
  <si>
    <t>Partenaire</t>
  </si>
  <si>
    <t>Cécile</t>
  </si>
  <si>
    <t>Valeurs par défaut :</t>
  </si>
  <si>
    <t>Statut</t>
  </si>
  <si>
    <t>Institution</t>
  </si>
  <si>
    <t>Association</t>
  </si>
  <si>
    <t>Donateur</t>
  </si>
  <si>
    <t>Membre sympathisant</t>
  </si>
  <si>
    <t>Membre effectif</t>
  </si>
  <si>
    <t>Identifiant</t>
  </si>
  <si>
    <t>1970 - Luxembourg (Wezembeek-Oppem)</t>
  </si>
  <si>
    <t>5800 - Luxembourg (Hulpe)</t>
  </si>
  <si>
    <t>1330 - Luxembourg (Rixensart)</t>
  </si>
  <si>
    <t>1495 - Luxembourg (Marbais)</t>
  </si>
  <si>
    <t>1020 - Bruxelles  (Anvers )</t>
  </si>
  <si>
    <t>1860 - Luxembourg (Meise)</t>
  </si>
  <si>
    <t>Téléphone</t>
  </si>
  <si>
    <t>Namur</t>
  </si>
  <si>
    <t>1970 - Namur (Wezembeek-Oppem)</t>
  </si>
  <si>
    <t>Administrateur de biens</t>
  </si>
  <si>
    <t>Anvers</t>
  </si>
  <si>
    <t>Bruxelles</t>
  </si>
  <si>
    <t>1020 - Bruxelles (Anvers)</t>
  </si>
  <si>
    <t>1050 - Bruxelles (Anvers)</t>
  </si>
  <si>
    <t>1083 - Bruxelles (Namur)</t>
  </si>
  <si>
    <t>1120 - Namur (Bruxelles)</t>
  </si>
  <si>
    <t>Saint Gille</t>
  </si>
  <si>
    <t>1160 - Bruxelles (Saint Gille)</t>
  </si>
  <si>
    <t>1180 - Bruxelles (Uccle)</t>
  </si>
  <si>
    <t>1190 - Bruxelles (Namur)</t>
  </si>
  <si>
    <t>1200 - Bruxelles (Namur)</t>
  </si>
  <si>
    <t>1831 - Namur (Diegem)</t>
  </si>
  <si>
    <t>1860 - Anvers (Meise)</t>
  </si>
  <si>
    <t>4030 - Namur (Grivegnée)</t>
  </si>
  <si>
    <t>6400 - Namur (Gembloux)</t>
  </si>
  <si>
    <t>Mechelen</t>
  </si>
  <si>
    <t>8900 - Anvers (Mechelen)</t>
  </si>
  <si>
    <t>Maître</t>
  </si>
  <si>
    <t xml:space="preserve">Association Le 8ème Jour Asbl </t>
  </si>
</sst>
</file>

<file path=xl/styles.xml><?xml version="1.0" encoding="utf-8"?>
<styleSheet xmlns="http://schemas.openxmlformats.org/spreadsheetml/2006/main">
  <numFmts count="3">
    <numFmt numFmtId="164" formatCode="&quot;Effectif : &quot;#,##0"/>
    <numFmt numFmtId="165" formatCode="&quot;Statuts : &quot;#,##0"/>
    <numFmt numFmtId="166" formatCode="&quot;Communes : &quot;#,##0"/>
  </numFmts>
  <fonts count="16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Times New Roman"/>
      <family val="1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sz val="11"/>
      <name val="Calibri"/>
      <family val="2"/>
    </font>
    <font>
      <b/>
      <sz val="16"/>
      <color theme="4" tint="-0.249977111117893"/>
      <name val="Calibri"/>
      <family val="2"/>
      <scheme val="minor"/>
    </font>
    <font>
      <sz val="14"/>
      <color theme="4" tint="-0.249977111117893"/>
      <name val="Arial Black"/>
      <family val="2"/>
    </font>
    <font>
      <sz val="14"/>
      <color theme="6" tint="-0.249977111117893"/>
      <name val="Arial Black"/>
      <family val="2"/>
    </font>
    <font>
      <u/>
      <sz val="10"/>
      <color theme="10"/>
      <name val="Arial"/>
      <family val="2"/>
    </font>
    <font>
      <u/>
      <sz val="10"/>
      <color theme="3" tint="-0.249977111117893"/>
      <name val="Arial Black"/>
      <family val="2"/>
    </font>
    <font>
      <sz val="10"/>
      <color theme="3" tint="-0.249977111117893"/>
      <name val="Arial Black"/>
      <family val="2"/>
    </font>
    <font>
      <sz val="11"/>
      <name val="Calibri"/>
      <family val="2"/>
      <scheme val="minor"/>
    </font>
    <font>
      <b/>
      <sz val="26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0" fontId="1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60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0" xfId="0" applyFill="1" applyBorder="1"/>
    <xf numFmtId="0" fontId="5" fillId="0" borderId="0" xfId="0" applyFont="1" applyBorder="1"/>
    <xf numFmtId="0" fontId="0" fillId="2" borderId="0" xfId="0" applyFill="1" applyBorder="1"/>
    <xf numFmtId="0" fontId="0" fillId="0" borderId="0" xfId="0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5" fillId="2" borderId="0" xfId="0" applyFont="1" applyFill="1" applyBorder="1" applyAlignment="1">
      <alignment vertical="top"/>
    </xf>
    <xf numFmtId="0" fontId="5" fillId="5" borderId="0" xfId="0" applyFont="1" applyFill="1" applyBorder="1" applyAlignment="1">
      <alignment horizontal="center" vertical="top"/>
    </xf>
    <xf numFmtId="0" fontId="5" fillId="0" borderId="0" xfId="0" applyFont="1" applyBorder="1" applyAlignment="1">
      <alignment vertical="top"/>
    </xf>
    <xf numFmtId="0" fontId="0" fillId="0" borderId="0" xfId="0" applyFont="1" applyBorder="1"/>
    <xf numFmtId="0" fontId="7" fillId="0" borderId="0" xfId="1" applyFont="1" applyFill="1" applyBorder="1" applyAlignment="1">
      <alignment horizontal="left"/>
    </xf>
    <xf numFmtId="0" fontId="0" fillId="0" borderId="0" xfId="0" applyFont="1" applyBorder="1" applyAlignment="1">
      <alignment horizontal="left"/>
    </xf>
    <xf numFmtId="0" fontId="4" fillId="0" borderId="0" xfId="2" applyFont="1" applyBorder="1" applyAlignment="1">
      <alignment horizontal="left"/>
    </xf>
    <xf numFmtId="0" fontId="0" fillId="3" borderId="0" xfId="0" applyFont="1" applyFill="1" applyBorder="1" applyAlignment="1">
      <alignment horizontal="left"/>
    </xf>
    <xf numFmtId="0" fontId="8" fillId="0" borderId="0" xfId="0" applyFont="1"/>
    <xf numFmtId="0" fontId="0" fillId="4" borderId="0" xfId="0" applyFill="1"/>
    <xf numFmtId="0" fontId="0" fillId="4" borderId="0" xfId="0" applyFont="1" applyFill="1" applyBorder="1"/>
    <xf numFmtId="0" fontId="5" fillId="4" borderId="0" xfId="0" applyFont="1" applyFill="1" applyBorder="1" applyAlignment="1">
      <alignment vertical="top"/>
    </xf>
    <xf numFmtId="0" fontId="0" fillId="4" borderId="0" xfId="0" applyFill="1" applyBorder="1"/>
    <xf numFmtId="0" fontId="3" fillId="4" borderId="0" xfId="1" applyFont="1" applyFill="1" applyBorder="1" applyAlignment="1">
      <alignment horizontal="left" vertical="top" wrapText="1"/>
    </xf>
    <xf numFmtId="0" fontId="3" fillId="5" borderId="0" xfId="1" applyFont="1" applyFill="1" applyBorder="1" applyAlignment="1">
      <alignment horizontal="left" vertical="top" wrapText="1"/>
    </xf>
    <xf numFmtId="0" fontId="5" fillId="0" borderId="0" xfId="0" applyFont="1" applyBorder="1" applyAlignment="1">
      <alignment vertical="top" wrapText="1"/>
    </xf>
    <xf numFmtId="164" fontId="5" fillId="5" borderId="0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165" fontId="5" fillId="5" borderId="0" xfId="0" applyNumberFormat="1" applyFont="1" applyFill="1" applyBorder="1" applyAlignment="1">
      <alignment horizontal="center" vertical="center"/>
    </xf>
    <xf numFmtId="0" fontId="0" fillId="0" borderId="0" xfId="0" applyBorder="1" applyProtection="1">
      <protection locked="0"/>
    </xf>
    <xf numFmtId="0" fontId="0" fillId="0" borderId="0" xfId="0" applyAlignment="1">
      <alignment horizontal="left"/>
    </xf>
    <xf numFmtId="0" fontId="0" fillId="0" borderId="0" xfId="0" applyFont="1" applyBorder="1" applyAlignment="1" applyProtection="1">
      <alignment horizontal="left"/>
      <protection locked="0"/>
    </xf>
    <xf numFmtId="0" fontId="5" fillId="5" borderId="0" xfId="0" applyFont="1" applyFill="1" applyBorder="1" applyAlignment="1">
      <alignment horizontal="left" vertical="top"/>
    </xf>
    <xf numFmtId="0" fontId="0" fillId="3" borderId="0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4" borderId="0" xfId="0" applyFont="1" applyFill="1" applyBorder="1" applyAlignment="1">
      <alignment horizontal="left"/>
    </xf>
    <xf numFmtId="0" fontId="5" fillId="4" borderId="0" xfId="0" applyFont="1" applyFill="1" applyBorder="1" applyAlignment="1">
      <alignment horizontal="center" vertical="top"/>
    </xf>
    <xf numFmtId="0" fontId="0" fillId="4" borderId="0" xfId="0" applyFill="1" applyBorder="1" applyAlignment="1">
      <alignment horizontal="center"/>
    </xf>
    <xf numFmtId="0" fontId="5" fillId="5" borderId="0" xfId="0" applyFont="1" applyFill="1" applyBorder="1"/>
    <xf numFmtId="0" fontId="6" fillId="5" borderId="0" xfId="0" applyFont="1" applyFill="1" applyBorder="1" applyAlignment="1">
      <alignment horizontal="center"/>
    </xf>
    <xf numFmtId="0" fontId="8" fillId="5" borderId="0" xfId="0" applyFont="1" applyFill="1" applyBorder="1"/>
    <xf numFmtId="0" fontId="5" fillId="5" borderId="0" xfId="0" applyFont="1" applyFill="1" applyBorder="1" applyAlignment="1">
      <alignment horizontal="left"/>
    </xf>
    <xf numFmtId="0" fontId="8" fillId="6" borderId="0" xfId="0" applyFont="1" applyFill="1" applyBorder="1"/>
    <xf numFmtId="0" fontId="5" fillId="6" borderId="0" xfId="0" applyFont="1" applyFill="1" applyBorder="1"/>
    <xf numFmtId="0" fontId="5" fillId="6" borderId="0" xfId="0" quotePrefix="1" applyFont="1" applyFill="1" applyBorder="1" applyAlignment="1">
      <alignment horizontal="left"/>
    </xf>
    <xf numFmtId="0" fontId="5" fillId="6" borderId="0" xfId="0" applyFont="1" applyFill="1" applyBorder="1" applyAlignment="1">
      <alignment horizontal="left"/>
    </xf>
    <xf numFmtId="0" fontId="6" fillId="6" borderId="0" xfId="0" applyFont="1" applyFill="1" applyBorder="1" applyAlignment="1">
      <alignment vertical="center"/>
    </xf>
    <xf numFmtId="0" fontId="5" fillId="6" borderId="0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vertical="center"/>
    </xf>
    <xf numFmtId="0" fontId="5" fillId="6" borderId="0" xfId="0" applyFont="1" applyFill="1" applyBorder="1" applyAlignment="1">
      <alignment horizontal="center"/>
    </xf>
    <xf numFmtId="166" fontId="5" fillId="5" borderId="0" xfId="0" applyNumberFormat="1" applyFont="1" applyFill="1" applyBorder="1" applyAlignment="1">
      <alignment horizontal="center" vertical="center"/>
    </xf>
    <xf numFmtId="0" fontId="1" fillId="7" borderId="0" xfId="3" applyFill="1" applyProtection="1"/>
    <xf numFmtId="0" fontId="9" fillId="7" borderId="0" xfId="3" applyFont="1" applyFill="1" applyAlignment="1" applyProtection="1">
      <alignment horizontal="left" vertical="top"/>
    </xf>
    <xf numFmtId="0" fontId="10" fillId="7" borderId="0" xfId="3" applyFont="1" applyFill="1" applyAlignment="1" applyProtection="1"/>
    <xf numFmtId="0" fontId="1" fillId="7" borderId="0" xfId="3" applyFill="1" applyAlignment="1" applyProtection="1">
      <alignment horizontal="center"/>
    </xf>
    <xf numFmtId="0" fontId="12" fillId="7" borderId="0" xfId="4" applyFont="1" applyFill="1" applyAlignment="1" applyProtection="1">
      <alignment horizontal="center" vertical="center"/>
    </xf>
    <xf numFmtId="0" fontId="1" fillId="7" borderId="0" xfId="3" applyFill="1" applyAlignment="1" applyProtection="1">
      <alignment vertical="center"/>
    </xf>
    <xf numFmtId="0" fontId="13" fillId="7" borderId="0" xfId="3" applyFont="1" applyFill="1" applyAlignment="1" applyProtection="1">
      <alignment vertical="center"/>
    </xf>
    <xf numFmtId="0" fontId="14" fillId="5" borderId="0" xfId="0" applyFont="1" applyFill="1"/>
    <xf numFmtId="0" fontId="0" fillId="5" borderId="0" xfId="0" applyFill="1"/>
    <xf numFmtId="0" fontId="15" fillId="7" borderId="0" xfId="3" applyFont="1" applyFill="1" applyAlignment="1" applyProtection="1">
      <alignment horizontal="center" vertical="center"/>
    </xf>
  </cellXfs>
  <cellStyles count="5">
    <cellStyle name="Lien hypertexte" xfId="2" builtinId="8"/>
    <cellStyle name="Lien hypertexte 2" xfId="4"/>
    <cellStyle name="Normal" xfId="0" builtinId="0"/>
    <cellStyle name="Normal 2" xfId="3"/>
    <cellStyle name="Normal_Feuil1" xfId="1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Statuts!A1"/><Relationship Id="rId2" Type="http://schemas.openxmlformats.org/officeDocument/2006/relationships/hyperlink" Target="#Param&#232;tres!A1"/><Relationship Id="rId1" Type="http://schemas.openxmlformats.org/officeDocument/2006/relationships/hyperlink" Target="#Annuaire!A1"/><Relationship Id="rId5" Type="http://schemas.openxmlformats.org/officeDocument/2006/relationships/image" Target="../media/image1.png"/><Relationship Id="rId4" Type="http://schemas.openxmlformats.org/officeDocument/2006/relationships/hyperlink" Target="#Communes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2867025</xdr:colOff>
      <xdr:row>1</xdr:row>
      <xdr:rowOff>45984</xdr:rowOff>
    </xdr:from>
    <xdr:to>
      <xdr:col>1</xdr:col>
      <xdr:colOff>1755824</xdr:colOff>
      <xdr:row>1</xdr:row>
      <xdr:rowOff>673079</xdr:rowOff>
    </xdr:to>
    <xdr:sp macro="" textlink="">
      <xdr:nvSpPr>
        <xdr:cNvPr id="2" name="Rectangle à coins arrondis 1">
          <a:hlinkClick xmlns:r="http://schemas.openxmlformats.org/officeDocument/2006/relationships" r:id="rId1" tooltip="Ecritures"/>
        </xdr:cNvPr>
        <xdr:cNvSpPr/>
      </xdr:nvSpPr>
      <xdr:spPr>
        <a:xfrm>
          <a:off x="2867025" y="1931934"/>
          <a:ext cx="2032049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Annuaire</a:t>
          </a:r>
        </a:p>
      </xdr:txBody>
    </xdr:sp>
    <xdr:clientData/>
  </xdr:twoCellAnchor>
  <xdr:twoCellAnchor>
    <xdr:from>
      <xdr:col>1</xdr:col>
      <xdr:colOff>1065051</xdr:colOff>
      <xdr:row>1</xdr:row>
      <xdr:rowOff>1084209</xdr:rowOff>
    </xdr:from>
    <xdr:to>
      <xdr:col>1</xdr:col>
      <xdr:colOff>2968301</xdr:colOff>
      <xdr:row>1</xdr:row>
      <xdr:rowOff>1711304</xdr:rowOff>
    </xdr:to>
    <xdr:sp macro="" textlink="">
      <xdr:nvSpPr>
        <xdr:cNvPr id="4" name="Rectangle à coins arrondis 3">
          <a:hlinkClick xmlns:r="http://schemas.openxmlformats.org/officeDocument/2006/relationships" r:id="rId2" tooltip="Paramètres"/>
        </xdr:cNvPr>
        <xdr:cNvSpPr/>
      </xdr:nvSpPr>
      <xdr:spPr>
        <a:xfrm>
          <a:off x="1617501" y="2008134"/>
          <a:ext cx="1903250" cy="627095"/>
        </a:xfrm>
        <a:prstGeom prst="round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Paramètres</a:t>
          </a:r>
        </a:p>
      </xdr:txBody>
    </xdr:sp>
    <xdr:clientData/>
  </xdr:twoCellAnchor>
  <xdr:twoCellAnchor>
    <xdr:from>
      <xdr:col>1</xdr:col>
      <xdr:colOff>4505325</xdr:colOff>
      <xdr:row>1</xdr:row>
      <xdr:rowOff>45984</xdr:rowOff>
    </xdr:from>
    <xdr:to>
      <xdr:col>1</xdr:col>
      <xdr:colOff>6405076</xdr:colOff>
      <xdr:row>1</xdr:row>
      <xdr:rowOff>673079</xdr:rowOff>
    </xdr:to>
    <xdr:sp macro="" textlink="">
      <xdr:nvSpPr>
        <xdr:cNvPr id="5" name="Rectangle à coins arrondis 4">
          <a:hlinkClick xmlns:r="http://schemas.openxmlformats.org/officeDocument/2006/relationships" r:id="rId3" tooltip="Catégories"/>
        </xdr:cNvPr>
        <xdr:cNvSpPr/>
      </xdr:nvSpPr>
      <xdr:spPr>
        <a:xfrm>
          <a:off x="5057775" y="969909"/>
          <a:ext cx="1899751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Statuts </a:t>
          </a:r>
        </a:p>
      </xdr:txBody>
    </xdr:sp>
    <xdr:clientData/>
  </xdr:twoCellAnchor>
  <xdr:twoCellAnchor>
    <xdr:from>
      <xdr:col>1</xdr:col>
      <xdr:colOff>2162954</xdr:colOff>
      <xdr:row>1</xdr:row>
      <xdr:rowOff>45983</xdr:rowOff>
    </xdr:from>
    <xdr:to>
      <xdr:col>1</xdr:col>
      <xdr:colOff>4062705</xdr:colOff>
      <xdr:row>1</xdr:row>
      <xdr:rowOff>673078</xdr:rowOff>
    </xdr:to>
    <xdr:sp macro="" textlink="">
      <xdr:nvSpPr>
        <xdr:cNvPr id="6" name="Rectangle à coins arrondis 5">
          <a:hlinkClick xmlns:r="http://schemas.openxmlformats.org/officeDocument/2006/relationships" r:id="rId4" tooltip="Rubriques"/>
        </xdr:cNvPr>
        <xdr:cNvSpPr/>
      </xdr:nvSpPr>
      <xdr:spPr>
        <a:xfrm>
          <a:off x="2715404" y="969908"/>
          <a:ext cx="1899751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Communes</a:t>
          </a:r>
        </a:p>
      </xdr:txBody>
    </xdr:sp>
    <xdr:clientData/>
  </xdr:twoCellAnchor>
  <xdr:twoCellAnchor>
    <xdr:from>
      <xdr:col>1</xdr:col>
      <xdr:colOff>3340869</xdr:colOff>
      <xdr:row>1</xdr:row>
      <xdr:rowOff>1082317</xdr:rowOff>
    </xdr:from>
    <xdr:to>
      <xdr:col>1</xdr:col>
      <xdr:colOff>5244119</xdr:colOff>
      <xdr:row>1</xdr:row>
      <xdr:rowOff>1709412</xdr:rowOff>
    </xdr:to>
    <xdr:sp macro="[0]!quitter" textlink="">
      <xdr:nvSpPr>
        <xdr:cNvPr id="9" name="Rectangle à coins arrondis 8"/>
        <xdr:cNvSpPr/>
      </xdr:nvSpPr>
      <xdr:spPr>
        <a:xfrm>
          <a:off x="5672852" y="2967610"/>
          <a:ext cx="1903250" cy="627095"/>
        </a:xfrm>
        <a:prstGeom prst="round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Quitter</a:t>
          </a:r>
        </a:p>
      </xdr:txBody>
    </xdr:sp>
    <xdr:clientData/>
  </xdr:twoCellAnchor>
  <xdr:twoCellAnchor editAs="oneCell">
    <xdr:from>
      <xdr:col>0</xdr:col>
      <xdr:colOff>714374</xdr:colOff>
      <xdr:row>0</xdr:row>
      <xdr:rowOff>1847850</xdr:rowOff>
    </xdr:from>
    <xdr:to>
      <xdr:col>0</xdr:col>
      <xdr:colOff>2518881</xdr:colOff>
      <xdr:row>1</xdr:row>
      <xdr:rowOff>1628775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14374" y="1847850"/>
          <a:ext cx="1804507" cy="1666875"/>
        </a:xfrm>
        <a:prstGeom prst="rect">
          <a:avLst/>
        </a:prstGeom>
        <a:ln>
          <a:noFill/>
        </a:ln>
        <a:effectLst>
          <a:reflection blurRad="6350" stA="50000" endA="300" endPos="90000" dist="50800" dir="5400000" sy="-100000" algn="bl" rotWithShape="0"/>
        </a:effectLst>
        <a:scene3d>
          <a:camera prst="perspectiveContrastingLeftFacing">
            <a:rot lat="300000" lon="19800000" rev="0"/>
          </a:camera>
          <a:lightRig rig="threePt" dir="t">
            <a:rot lat="0" lon="0" rev="2700000"/>
          </a:lightRig>
        </a:scene3d>
        <a:sp3d>
          <a:bevelT w="63500" h="50800"/>
        </a:sp3d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488533</xdr:colOff>
      <xdr:row>1</xdr:row>
      <xdr:rowOff>50880</xdr:rowOff>
    </xdr:from>
    <xdr:to>
      <xdr:col>1</xdr:col>
      <xdr:colOff>857602</xdr:colOff>
      <xdr:row>1</xdr:row>
      <xdr:rowOff>410880</xdr:rowOff>
    </xdr:to>
    <xdr:sp macro="[0]!Feuil1.Trier_Annuaire" textlink="">
      <xdr:nvSpPr>
        <xdr:cNvPr id="2" name="Bouton_Trier_Opération"/>
        <xdr:cNvSpPr/>
      </xdr:nvSpPr>
      <xdr:spPr>
        <a:xfrm>
          <a:off x="1250533" y="318391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945523</xdr:colOff>
      <xdr:row>1</xdr:row>
      <xdr:rowOff>57030</xdr:rowOff>
    </xdr:from>
    <xdr:to>
      <xdr:col>1</xdr:col>
      <xdr:colOff>1314802</xdr:colOff>
      <xdr:row>1</xdr:row>
      <xdr:rowOff>417030</xdr:rowOff>
    </xdr:to>
    <xdr:sp macro="[0]!Feuil1.Supprimer_Annuaire" textlink="">
      <xdr:nvSpPr>
        <xdr:cNvPr id="3" name="Bouton_Supprimer_Opération"/>
        <xdr:cNvSpPr/>
      </xdr:nvSpPr>
      <xdr:spPr>
        <a:xfrm>
          <a:off x="1707523" y="324541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247650</xdr:colOff>
      <xdr:row>1</xdr:row>
      <xdr:rowOff>47625</xdr:rowOff>
    </xdr:from>
    <xdr:to>
      <xdr:col>0</xdr:col>
      <xdr:colOff>619126</xdr:colOff>
      <xdr:row>1</xdr:row>
      <xdr:rowOff>407625</xdr:rowOff>
    </xdr:to>
    <xdr:sp macro="[0]!Feuil1.Afficher_Form_Ajout_Annuaire" textlink="">
      <xdr:nvSpPr>
        <xdr:cNvPr id="4" name="Bouton_Ajouter_Opération"/>
        <xdr:cNvSpPr/>
      </xdr:nvSpPr>
      <xdr:spPr>
        <a:xfrm>
          <a:off x="247650" y="314325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710912</xdr:colOff>
      <xdr:row>1</xdr:row>
      <xdr:rowOff>47627</xdr:rowOff>
    </xdr:from>
    <xdr:to>
      <xdr:col>1</xdr:col>
      <xdr:colOff>361951</xdr:colOff>
      <xdr:row>1</xdr:row>
      <xdr:rowOff>407627</xdr:rowOff>
    </xdr:to>
    <xdr:sp macro="[0]!Feuil1.Afficher_Form_Modif_Annuaire" textlink="">
      <xdr:nvSpPr>
        <xdr:cNvPr id="5" name="Bouton_Ajouter_Opération"/>
        <xdr:cNvSpPr/>
      </xdr:nvSpPr>
      <xdr:spPr>
        <a:xfrm>
          <a:off x="710912" y="314327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1</xdr:col>
      <xdr:colOff>1409700</xdr:colOff>
      <xdr:row>1</xdr:row>
      <xdr:rowOff>61232</xdr:rowOff>
    </xdr:from>
    <xdr:to>
      <xdr:col>1</xdr:col>
      <xdr:colOff>1778979</xdr:colOff>
      <xdr:row>1</xdr:row>
      <xdr:rowOff>421232</xdr:rowOff>
    </xdr:to>
    <xdr:sp macro="" textlink="">
      <xdr:nvSpPr>
        <xdr:cNvPr id="6" name="Bouton_Supprimer_Opération">
          <a:hlinkClick xmlns:r="http://schemas.openxmlformats.org/officeDocument/2006/relationships" r:id="rId1"/>
        </xdr:cNvPr>
        <xdr:cNvSpPr/>
      </xdr:nvSpPr>
      <xdr:spPr>
        <a:xfrm>
          <a:off x="2171700" y="327932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1240657</xdr:colOff>
      <xdr:row>1</xdr:row>
      <xdr:rowOff>58876</xdr:rowOff>
    </xdr:from>
    <xdr:to>
      <xdr:col>0</xdr:col>
      <xdr:colOff>1609726</xdr:colOff>
      <xdr:row>1</xdr:row>
      <xdr:rowOff>418876</xdr:rowOff>
    </xdr:to>
    <xdr:sp macro="[0]!Feuil2.Trier_Communes" textlink="">
      <xdr:nvSpPr>
        <xdr:cNvPr id="2" name="Bouton_Trier_Opération"/>
        <xdr:cNvSpPr/>
      </xdr:nvSpPr>
      <xdr:spPr>
        <a:xfrm>
          <a:off x="1240657" y="419610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1697647</xdr:colOff>
      <xdr:row>1</xdr:row>
      <xdr:rowOff>65026</xdr:rowOff>
    </xdr:from>
    <xdr:to>
      <xdr:col>0</xdr:col>
      <xdr:colOff>2066926</xdr:colOff>
      <xdr:row>1</xdr:row>
      <xdr:rowOff>425026</xdr:rowOff>
    </xdr:to>
    <xdr:sp macro="[0]!Feuil2.Supprimer_Commune" textlink="">
      <xdr:nvSpPr>
        <xdr:cNvPr id="3" name="Bouton_Supprimer_Opération"/>
        <xdr:cNvSpPr/>
      </xdr:nvSpPr>
      <xdr:spPr>
        <a:xfrm>
          <a:off x="1697647" y="425760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266700</xdr:colOff>
      <xdr:row>1</xdr:row>
      <xdr:rowOff>66675</xdr:rowOff>
    </xdr:from>
    <xdr:to>
      <xdr:col>0</xdr:col>
      <xdr:colOff>638176</xdr:colOff>
      <xdr:row>1</xdr:row>
      <xdr:rowOff>426675</xdr:rowOff>
    </xdr:to>
    <xdr:sp macro="[0]!Feuil2.Afficher_Form_Ajout_Commune" textlink="">
      <xdr:nvSpPr>
        <xdr:cNvPr id="4" name="Bouton_Ajouter_Opération"/>
        <xdr:cNvSpPr/>
      </xdr:nvSpPr>
      <xdr:spPr>
        <a:xfrm>
          <a:off x="266700" y="428625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729962</xdr:colOff>
      <xdr:row>1</xdr:row>
      <xdr:rowOff>66677</xdr:rowOff>
    </xdr:from>
    <xdr:to>
      <xdr:col>0</xdr:col>
      <xdr:colOff>1143001</xdr:colOff>
      <xdr:row>1</xdr:row>
      <xdr:rowOff>426677</xdr:rowOff>
    </xdr:to>
    <xdr:sp macro="[0]!Feuil2.Afficher_Form_Modif_Commune" textlink="">
      <xdr:nvSpPr>
        <xdr:cNvPr id="5" name="Bouton_Ajouter_Opération"/>
        <xdr:cNvSpPr/>
      </xdr:nvSpPr>
      <xdr:spPr>
        <a:xfrm>
          <a:off x="729962" y="428627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0</xdr:col>
      <xdr:colOff>2162175</xdr:colOff>
      <xdr:row>1</xdr:row>
      <xdr:rowOff>76200</xdr:rowOff>
    </xdr:from>
    <xdr:to>
      <xdr:col>0</xdr:col>
      <xdr:colOff>2531454</xdr:colOff>
      <xdr:row>1</xdr:row>
      <xdr:rowOff>436200</xdr:rowOff>
    </xdr:to>
    <xdr:sp macro="" textlink="">
      <xdr:nvSpPr>
        <xdr:cNvPr id="6" name="Bouton_Supprimer_Opération">
          <a:hlinkClick xmlns:r="http://schemas.openxmlformats.org/officeDocument/2006/relationships" r:id="rId1"/>
        </xdr:cNvPr>
        <xdr:cNvSpPr/>
      </xdr:nvSpPr>
      <xdr:spPr>
        <a:xfrm>
          <a:off x="2162175" y="438150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1197361</xdr:colOff>
      <xdr:row>1</xdr:row>
      <xdr:rowOff>55763</xdr:rowOff>
    </xdr:from>
    <xdr:to>
      <xdr:col>0</xdr:col>
      <xdr:colOff>1566430</xdr:colOff>
      <xdr:row>1</xdr:row>
      <xdr:rowOff>415763</xdr:rowOff>
    </xdr:to>
    <xdr:sp macro="[0]!Feuil3.Trier_Statuts" textlink="">
      <xdr:nvSpPr>
        <xdr:cNvPr id="2" name="Bouton_Trier_Opération"/>
        <xdr:cNvSpPr/>
      </xdr:nvSpPr>
      <xdr:spPr>
        <a:xfrm>
          <a:off x="1197361" y="427238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1673835</xdr:colOff>
      <xdr:row>1</xdr:row>
      <xdr:rowOff>55727</xdr:rowOff>
    </xdr:from>
    <xdr:to>
      <xdr:col>0</xdr:col>
      <xdr:colOff>2043114</xdr:colOff>
      <xdr:row>1</xdr:row>
      <xdr:rowOff>415727</xdr:rowOff>
    </xdr:to>
    <xdr:sp macro="[0]!Feuil3.Supprimer_Statut" textlink="">
      <xdr:nvSpPr>
        <xdr:cNvPr id="3" name="Bouton_Supprimer_Opération"/>
        <xdr:cNvSpPr/>
      </xdr:nvSpPr>
      <xdr:spPr>
        <a:xfrm>
          <a:off x="1673835" y="426522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219075</xdr:colOff>
      <xdr:row>1</xdr:row>
      <xdr:rowOff>47625</xdr:rowOff>
    </xdr:from>
    <xdr:to>
      <xdr:col>0</xdr:col>
      <xdr:colOff>590551</xdr:colOff>
      <xdr:row>1</xdr:row>
      <xdr:rowOff>407625</xdr:rowOff>
    </xdr:to>
    <xdr:sp macro="[0]!Feuil3.Afficher_Form_Ajout_Statut" textlink="">
      <xdr:nvSpPr>
        <xdr:cNvPr id="4" name="Bouton_Ajouter_Opération"/>
        <xdr:cNvSpPr/>
      </xdr:nvSpPr>
      <xdr:spPr>
        <a:xfrm>
          <a:off x="219075" y="419100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682337</xdr:colOff>
      <xdr:row>1</xdr:row>
      <xdr:rowOff>47627</xdr:rowOff>
    </xdr:from>
    <xdr:to>
      <xdr:col>0</xdr:col>
      <xdr:colOff>1095376</xdr:colOff>
      <xdr:row>1</xdr:row>
      <xdr:rowOff>407627</xdr:rowOff>
    </xdr:to>
    <xdr:sp macro="[0]!Feuil3.Afficher_Form_Modif_Statut" textlink="">
      <xdr:nvSpPr>
        <xdr:cNvPr id="5" name="Bouton_Ajouter_Opération"/>
        <xdr:cNvSpPr/>
      </xdr:nvSpPr>
      <xdr:spPr>
        <a:xfrm>
          <a:off x="682337" y="419102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0</xdr:col>
      <xdr:colOff>2133600</xdr:colOff>
      <xdr:row>1</xdr:row>
      <xdr:rowOff>66675</xdr:rowOff>
    </xdr:from>
    <xdr:to>
      <xdr:col>0</xdr:col>
      <xdr:colOff>2502879</xdr:colOff>
      <xdr:row>1</xdr:row>
      <xdr:rowOff>426675</xdr:rowOff>
    </xdr:to>
    <xdr:sp macro="" textlink="">
      <xdr:nvSpPr>
        <xdr:cNvPr id="6" name="Bouton_Supprimer_Opération">
          <a:hlinkClick xmlns:r="http://schemas.openxmlformats.org/officeDocument/2006/relationships" r:id="rId1"/>
        </xdr:cNvPr>
        <xdr:cNvSpPr/>
      </xdr:nvSpPr>
      <xdr:spPr>
        <a:xfrm>
          <a:off x="2133600" y="438150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180975</xdr:colOff>
      <xdr:row>2</xdr:row>
      <xdr:rowOff>19050</xdr:rowOff>
    </xdr:from>
    <xdr:to>
      <xdr:col>2</xdr:col>
      <xdr:colOff>550254</xdr:colOff>
      <xdr:row>3</xdr:row>
      <xdr:rowOff>188550</xdr:rowOff>
    </xdr:to>
    <xdr:sp macro="" textlink="">
      <xdr:nvSpPr>
        <xdr:cNvPr id="2" name="Bouton_Supprimer_Opération">
          <a:hlinkClick xmlns:r="http://schemas.openxmlformats.org/officeDocument/2006/relationships" r:id="rId1"/>
        </xdr:cNvPr>
        <xdr:cNvSpPr/>
      </xdr:nvSpPr>
      <xdr:spPr>
        <a:xfrm>
          <a:off x="5781675" y="476250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ndev/Downloads/budget_domestiqu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Ecritures"/>
      <sheetName val="Rubriques"/>
      <sheetName val="Regroupements"/>
      <sheetName val="Catégories"/>
      <sheetName val="Comptes"/>
      <sheetName val="Graphe Ecritures par Rubriques"/>
      <sheetName val="Graphe Ecritures par Regroup."/>
      <sheetName val="Synthèses"/>
      <sheetName val="Paramètres"/>
    </sheetNames>
    <sheetDataSet>
      <sheetData sheetId="0" refreshError="1"/>
      <sheetData sheetId="1" refreshError="1"/>
      <sheetData sheetId="2">
        <row r="4">
          <cell r="A4" t="str">
            <v>Rubrique</v>
          </cell>
          <cell r="B4" t="str">
            <v>Catégorie</v>
          </cell>
          <cell r="C4" t="str">
            <v>Recettes</v>
          </cell>
          <cell r="D4" t="str">
            <v>Dépenses</v>
          </cell>
          <cell r="E4" t="str">
            <v>Solde</v>
          </cell>
          <cell r="F4" t="str">
            <v>Observations</v>
          </cell>
        </row>
        <row r="5">
          <cell r="A5" t="str">
            <v>Achat véhicule</v>
          </cell>
          <cell r="B5" t="str">
            <v>Véhicule</v>
          </cell>
          <cell r="C5">
            <v>25000</v>
          </cell>
          <cell r="D5">
            <v>-35400</v>
          </cell>
          <cell r="E5">
            <v>-10400</v>
          </cell>
        </row>
        <row r="6">
          <cell r="A6" t="str">
            <v>Alimentation</v>
          </cell>
          <cell r="B6" t="str">
            <v>Dépenses courantes</v>
          </cell>
          <cell r="C6">
            <v>0</v>
          </cell>
          <cell r="D6">
            <v>-12462</v>
          </cell>
          <cell r="E6">
            <v>-12462</v>
          </cell>
        </row>
        <row r="7">
          <cell r="A7" t="str">
            <v>Carburant</v>
          </cell>
          <cell r="B7" t="str">
            <v>Véhicule</v>
          </cell>
          <cell r="C7">
            <v>0</v>
          </cell>
          <cell r="D7">
            <v>0</v>
          </cell>
          <cell r="E7">
            <v>0</v>
          </cell>
        </row>
        <row r="8">
          <cell r="A8" t="str">
            <v>Divers</v>
          </cell>
          <cell r="B8" t="str">
            <v>Dépenses courantes</v>
          </cell>
          <cell r="C8">
            <v>10000</v>
          </cell>
          <cell r="D8">
            <v>-2662</v>
          </cell>
          <cell r="E8">
            <v>7338</v>
          </cell>
        </row>
        <row r="9">
          <cell r="A9" t="str">
            <v>Electricité</v>
          </cell>
          <cell r="B9" t="str">
            <v>Dépenses courantes</v>
          </cell>
          <cell r="C9">
            <v>0</v>
          </cell>
          <cell r="D9">
            <v>0</v>
          </cell>
          <cell r="E9">
            <v>0</v>
          </cell>
        </row>
        <row r="10">
          <cell r="A10" t="str">
            <v>Gaz</v>
          </cell>
          <cell r="B10" t="str">
            <v>Dépenses courantes</v>
          </cell>
          <cell r="C10">
            <v>0</v>
          </cell>
          <cell r="D10">
            <v>-909</v>
          </cell>
          <cell r="E10">
            <v>-909</v>
          </cell>
        </row>
        <row r="11">
          <cell r="A11" t="str">
            <v>Impôts sur le revenu</v>
          </cell>
          <cell r="B11" t="str">
            <v>Revenus</v>
          </cell>
          <cell r="C11">
            <v>0</v>
          </cell>
          <cell r="D11">
            <v>-700</v>
          </cell>
          <cell r="E11">
            <v>-700</v>
          </cell>
        </row>
        <row r="12">
          <cell r="A12" t="str">
            <v>Réparations véhicule</v>
          </cell>
          <cell r="B12" t="str">
            <v>Véhicule</v>
          </cell>
          <cell r="C12">
            <v>0</v>
          </cell>
          <cell r="D12">
            <v>0</v>
          </cell>
          <cell r="E12">
            <v>0</v>
          </cell>
        </row>
        <row r="13">
          <cell r="A13" t="str">
            <v>Restaurant</v>
          </cell>
          <cell r="B13" t="str">
            <v>Loisirs</v>
          </cell>
          <cell r="C13">
            <v>0</v>
          </cell>
          <cell r="D13">
            <v>0</v>
          </cell>
          <cell r="E13">
            <v>0</v>
          </cell>
        </row>
        <row r="14">
          <cell r="A14" t="str">
            <v>Salaires</v>
          </cell>
          <cell r="B14" t="str">
            <v>Revenus</v>
          </cell>
          <cell r="C14">
            <v>17712</v>
          </cell>
          <cell r="D14">
            <v>0</v>
          </cell>
          <cell r="E14">
            <v>17712</v>
          </cell>
        </row>
        <row r="15">
          <cell r="A15" t="str">
            <v>Téléphone</v>
          </cell>
          <cell r="B15" t="str">
            <v>Dépenses courantes</v>
          </cell>
          <cell r="C15">
            <v>0</v>
          </cell>
          <cell r="D15">
            <v>0</v>
          </cell>
          <cell r="E15">
            <v>0</v>
          </cell>
        </row>
      </sheetData>
      <sheetData sheetId="3">
        <row r="4">
          <cell r="A4" t="str">
            <v>Regroupements</v>
          </cell>
        </row>
        <row r="5">
          <cell r="A5" t="str">
            <v>...</v>
          </cell>
        </row>
        <row r="6">
          <cell r="A6" t="str">
            <v>Mariage</v>
          </cell>
        </row>
        <row r="7">
          <cell r="A7" t="str">
            <v>Vacances 2015</v>
          </cell>
        </row>
      </sheetData>
      <sheetData sheetId="4">
        <row r="4">
          <cell r="A4" t="str">
            <v>Catégorie</v>
          </cell>
        </row>
        <row r="5">
          <cell r="A5" t="str">
            <v>…</v>
          </cell>
        </row>
        <row r="6">
          <cell r="A6" t="str">
            <v>Dépenses courantes</v>
          </cell>
        </row>
        <row r="7">
          <cell r="A7" t="str">
            <v>Loisirs</v>
          </cell>
        </row>
        <row r="8">
          <cell r="A8" t="str">
            <v>Revenus</v>
          </cell>
        </row>
        <row r="9">
          <cell r="A9" t="str">
            <v>Vacances</v>
          </cell>
        </row>
        <row r="10">
          <cell r="A10" t="str">
            <v>Véhicule</v>
          </cell>
        </row>
      </sheetData>
      <sheetData sheetId="5">
        <row r="4">
          <cell r="A4" t="str">
            <v>Compte</v>
          </cell>
        </row>
        <row r="5">
          <cell r="A5" t="str">
            <v>Compte chèques</v>
          </cell>
        </row>
        <row r="6">
          <cell r="A6" t="str">
            <v>Compte épargne</v>
          </cell>
        </row>
        <row r="7">
          <cell r="A7" t="str">
            <v>Livret épargne</v>
          </cell>
        </row>
      </sheetData>
      <sheetData sheetId="6" refreshError="1"/>
      <sheetData sheetId="7" refreshError="1"/>
      <sheetData sheetId="8" refreshError="1"/>
      <sheetData sheetId="9">
        <row r="3">
          <cell r="B3" t="str">
            <v>Comptabilité familiale</v>
          </cell>
        </row>
        <row r="13">
          <cell r="A13" t="str">
            <v>Modes</v>
          </cell>
        </row>
        <row r="14">
          <cell r="A14" t="str">
            <v>Autre</v>
          </cell>
        </row>
        <row r="15">
          <cell r="A15" t="str">
            <v>Carte</v>
          </cell>
        </row>
        <row r="16">
          <cell r="A16" t="str">
            <v>Chèque</v>
          </cell>
        </row>
        <row r="17">
          <cell r="A17" t="str">
            <v>Espèces</v>
          </cell>
        </row>
        <row r="18">
          <cell r="A18" t="str">
            <v>Prélèvement</v>
          </cell>
        </row>
        <row r="19">
          <cell r="A19" t="str">
            <v>Virement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Adama@lehuitiemejour.eu" TargetMode="External"/><Relationship Id="rId1" Type="http://schemas.openxmlformats.org/officeDocument/2006/relationships/hyperlink" Target="mailto:Adama@lehuitiemejour.eu" TargetMode="Externa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>
    <outlinePr showOutlineSymbols="0"/>
  </sheetPr>
  <dimension ref="A1:C12"/>
  <sheetViews>
    <sheetView showZeros="0" tabSelected="1" showOutlineSymbols="0" zoomScaleNormal="100" workbookViewId="0">
      <pane ySplit="3" topLeftCell="A4" activePane="bottomLeft" state="frozen"/>
      <selection pane="bottomLeft" activeCell="B2" sqref="B2"/>
    </sheetView>
  </sheetViews>
  <sheetFormatPr baseColWidth="10" defaultRowHeight="12.75"/>
  <cols>
    <col min="1" max="1" width="47.140625" style="50" customWidth="1"/>
    <col min="2" max="2" width="104.5703125" style="53" customWidth="1"/>
    <col min="3" max="3" width="38.7109375" style="50" customWidth="1"/>
    <col min="4" max="16384" width="11.42578125" style="50"/>
  </cols>
  <sheetData>
    <row r="1" spans="1:3" ht="148.5" customHeight="1">
      <c r="A1" s="59" t="str">
        <f>Organisation &amp; " - "&amp;Titre</f>
        <v>Association Le 8ème Jour Asbl  - Gestion des membres</v>
      </c>
      <c r="B1" s="59"/>
      <c r="C1" s="59"/>
    </row>
    <row r="2" spans="1:3" ht="409.5" customHeight="1">
      <c r="B2" s="51"/>
    </row>
    <row r="3" spans="1:3" ht="150" customHeight="1">
      <c r="B3" s="50"/>
      <c r="C3" s="52"/>
    </row>
    <row r="4" spans="1:3" ht="21.75" customHeight="1"/>
    <row r="5" spans="1:3" s="55" customFormat="1" ht="21.75" customHeight="1">
      <c r="B5" s="54"/>
    </row>
    <row r="6" spans="1:3" s="55" customFormat="1" ht="21.75" customHeight="1">
      <c r="B6" s="54"/>
    </row>
    <row r="7" spans="1:3" s="55" customFormat="1" ht="21.75" customHeight="1">
      <c r="B7" s="54"/>
    </row>
    <row r="8" spans="1:3" s="55" customFormat="1" ht="21.75" customHeight="1">
      <c r="B8" s="54"/>
      <c r="C8" s="56"/>
    </row>
    <row r="9" spans="1:3" s="55" customFormat="1" ht="21.75" customHeight="1">
      <c r="B9" s="54"/>
      <c r="C9" s="56"/>
    </row>
    <row r="10" spans="1:3" ht="21.75" customHeight="1">
      <c r="B10" s="54"/>
    </row>
    <row r="11" spans="1:3" ht="21.75" customHeight="1">
      <c r="B11" s="54"/>
    </row>
    <row r="12" spans="1:3" ht="21.75" customHeight="1"/>
  </sheetData>
  <sheetProtection sheet="1" objects="1" scenarios="1" selectLockedCells="1" sort="0" autoFilter="0" pivotTables="0"/>
  <mergeCells count="1">
    <mergeCell ref="A1:C1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K29"/>
  <sheetViews>
    <sheetView zoomScale="98" zoomScaleNormal="98" workbookViewId="0">
      <pane xSplit="3" ySplit="4" topLeftCell="D5" activePane="bottomRight" state="frozen"/>
      <selection pane="topRight" activeCell="D1" sqref="D1"/>
      <selection pane="bottomLeft" activeCell="A4" sqref="A4"/>
      <selection pane="bottomRight"/>
    </sheetView>
  </sheetViews>
  <sheetFormatPr baseColWidth="10" defaultRowHeight="15"/>
  <cols>
    <col min="1" max="1" width="11.42578125" style="12"/>
    <col min="2" max="2" width="27.5703125" style="12" customWidth="1"/>
    <col min="3" max="3" width="23.5703125" style="12" customWidth="1"/>
    <col min="4" max="4" width="28.85546875" style="12" customWidth="1"/>
    <col min="5" max="5" width="38.5703125" style="14" bestFit="1" customWidth="1"/>
    <col min="6" max="6" width="27.7109375" style="12" customWidth="1"/>
    <col min="7" max="7" width="26" style="12" customWidth="1"/>
    <col min="8" max="8" width="41" style="12" customWidth="1"/>
    <col min="9" max="9" width="15.28515625" style="12" customWidth="1"/>
    <col min="10" max="10" width="28.5703125" style="12" customWidth="1"/>
    <col min="11" max="11" width="60.42578125" style="12" customWidth="1"/>
    <col min="12" max="16384" width="11.42578125" style="12"/>
  </cols>
  <sheetData>
    <row r="1" spans="1:11" s="4" customFormat="1" ht="21">
      <c r="A1" s="41" t="str">
        <f>Organisation &amp;" - "&amp;Titre&amp;" - Annuaire"</f>
        <v>Association Le 8ème Jour Asbl  - Gestion des membres - Annuaire</v>
      </c>
      <c r="B1" s="42"/>
      <c r="C1" s="42"/>
      <c r="D1" s="42"/>
      <c r="E1" s="43"/>
      <c r="F1" s="42"/>
      <c r="G1" s="42"/>
      <c r="H1" s="42"/>
      <c r="I1" s="42"/>
      <c r="J1" s="42"/>
      <c r="K1" s="42"/>
    </row>
    <row r="2" spans="1:11" s="4" customFormat="1" ht="36" customHeight="1">
      <c r="A2" s="39"/>
      <c r="B2" s="37"/>
      <c r="C2" s="25">
        <f>SUBTOTAL(3,B4:B29)-1</f>
        <v>24</v>
      </c>
      <c r="D2" s="37"/>
      <c r="E2" s="40"/>
      <c r="F2" s="37"/>
      <c r="G2" s="37"/>
      <c r="H2" s="37"/>
      <c r="I2" s="37"/>
      <c r="J2" s="37"/>
      <c r="K2" s="37"/>
    </row>
    <row r="3" spans="1:11" s="4" customFormat="1" ht="11.25" customHeight="1">
      <c r="A3" s="41"/>
      <c r="B3" s="42"/>
      <c r="C3" s="42"/>
      <c r="D3" s="42"/>
      <c r="E3" s="44"/>
      <c r="F3" s="42"/>
      <c r="G3" s="42"/>
      <c r="H3" s="42"/>
      <c r="I3" s="42"/>
      <c r="J3" s="42"/>
      <c r="K3" s="42"/>
    </row>
    <row r="4" spans="1:11" s="24" customFormat="1" ht="30.75" customHeight="1">
      <c r="A4" s="22" t="s">
        <v>0</v>
      </c>
      <c r="B4" s="22" t="s">
        <v>1</v>
      </c>
      <c r="C4" s="22" t="s">
        <v>2</v>
      </c>
      <c r="D4" s="22" t="s">
        <v>3</v>
      </c>
      <c r="E4" s="22" t="s">
        <v>89</v>
      </c>
      <c r="F4" s="23" t="s">
        <v>4</v>
      </c>
      <c r="G4" s="23" t="s">
        <v>5</v>
      </c>
      <c r="H4" s="22" t="s">
        <v>6</v>
      </c>
      <c r="I4" s="22" t="s">
        <v>117</v>
      </c>
      <c r="J4" s="22" t="s">
        <v>104</v>
      </c>
      <c r="K4" s="22" t="s">
        <v>7</v>
      </c>
    </row>
    <row r="5" spans="1:11">
      <c r="A5" s="13" t="s">
        <v>12</v>
      </c>
      <c r="B5" s="14" t="s">
        <v>25</v>
      </c>
      <c r="C5" s="14" t="s">
        <v>26</v>
      </c>
      <c r="D5" s="14" t="s">
        <v>69</v>
      </c>
      <c r="E5" s="14" t="s">
        <v>128</v>
      </c>
      <c r="F5" s="16" t="str">
        <f t="shared" ref="F5:F28" si="0">IF(ISERROR(VLOOKUP(E5,Communes,3,FALSE)),"",VLOOKUP(E5,Communes,3,FALSE))</f>
        <v>Bruxelles</v>
      </c>
      <c r="G5" s="16" t="str">
        <f t="shared" ref="G5:G28" si="1">IF(ISERROR(VLOOKUP(E5,Communes,4,FALSE)),"",VLOOKUP(E5,Communes,4,FALSE))</f>
        <v>Saint Gille</v>
      </c>
      <c r="H5" s="15" t="s">
        <v>87</v>
      </c>
      <c r="I5" s="14">
        <v>32485630281</v>
      </c>
      <c r="J5" s="14" t="s">
        <v>99</v>
      </c>
      <c r="K5" s="30"/>
    </row>
    <row r="6" spans="1:11">
      <c r="A6" s="13" t="s">
        <v>63</v>
      </c>
      <c r="B6" s="14" t="s">
        <v>8</v>
      </c>
      <c r="C6" s="14" t="s">
        <v>9</v>
      </c>
      <c r="D6" s="14" t="s">
        <v>10</v>
      </c>
      <c r="E6" s="14" t="s">
        <v>129</v>
      </c>
      <c r="F6" s="16" t="str">
        <f t="shared" si="0"/>
        <v>Bruxelles</v>
      </c>
      <c r="G6" s="16" t="str">
        <f t="shared" si="1"/>
        <v>Uccle</v>
      </c>
      <c r="H6" s="15" t="s">
        <v>87</v>
      </c>
      <c r="I6" s="14">
        <v>32489518350</v>
      </c>
      <c r="J6" s="14" t="s">
        <v>99</v>
      </c>
      <c r="K6" s="30"/>
    </row>
    <row r="7" spans="1:11">
      <c r="A7" s="13" t="s">
        <v>63</v>
      </c>
      <c r="B7" s="14" t="s">
        <v>27</v>
      </c>
      <c r="C7" s="14" t="s">
        <v>28</v>
      </c>
      <c r="D7" s="14" t="s">
        <v>70</v>
      </c>
      <c r="E7" s="14" t="s">
        <v>113</v>
      </c>
      <c r="F7" s="16" t="str">
        <f t="shared" si="0"/>
        <v>Luxembourg</v>
      </c>
      <c r="G7" s="16" t="str">
        <f t="shared" si="1"/>
        <v>Rixensart</v>
      </c>
      <c r="H7" s="15" t="s">
        <v>87</v>
      </c>
      <c r="I7" s="14">
        <v>32485630281</v>
      </c>
      <c r="J7" s="14" t="s">
        <v>120</v>
      </c>
      <c r="K7" s="30"/>
    </row>
    <row r="8" spans="1:11">
      <c r="A8" s="13" t="s">
        <v>12</v>
      </c>
      <c r="B8" s="14" t="s">
        <v>30</v>
      </c>
      <c r="C8" s="14" t="s">
        <v>31</v>
      </c>
      <c r="D8" s="14" t="s">
        <v>71</v>
      </c>
      <c r="E8" s="14" t="s">
        <v>113</v>
      </c>
      <c r="F8" s="16" t="str">
        <f t="shared" si="0"/>
        <v>Luxembourg</v>
      </c>
      <c r="G8" s="16" t="str">
        <f t="shared" si="1"/>
        <v>Rixensart</v>
      </c>
      <c r="H8" s="15" t="s">
        <v>87</v>
      </c>
      <c r="I8" s="14">
        <v>32485630281</v>
      </c>
      <c r="J8" s="14" t="s">
        <v>108</v>
      </c>
      <c r="K8" s="30"/>
    </row>
    <row r="9" spans="1:11">
      <c r="A9" s="13" t="s">
        <v>12</v>
      </c>
      <c r="B9" s="14" t="s">
        <v>32</v>
      </c>
      <c r="C9" s="14" t="s">
        <v>26</v>
      </c>
      <c r="D9" s="14" t="s">
        <v>72</v>
      </c>
      <c r="E9" s="14" t="s">
        <v>132</v>
      </c>
      <c r="F9" s="16" t="str">
        <f t="shared" si="0"/>
        <v>Namur</v>
      </c>
      <c r="G9" s="16" t="str">
        <f t="shared" si="1"/>
        <v>Diegem</v>
      </c>
      <c r="H9" s="15" t="s">
        <v>87</v>
      </c>
      <c r="I9" s="14">
        <v>32485630281</v>
      </c>
      <c r="J9" s="14" t="s">
        <v>120</v>
      </c>
      <c r="K9" s="30"/>
    </row>
    <row r="10" spans="1:11">
      <c r="A10" s="13" t="s">
        <v>63</v>
      </c>
      <c r="B10" s="14" t="s">
        <v>34</v>
      </c>
      <c r="C10" s="14" t="s">
        <v>35</v>
      </c>
      <c r="D10" s="14" t="s">
        <v>73</v>
      </c>
      <c r="E10" s="14" t="s">
        <v>131</v>
      </c>
      <c r="F10" s="16" t="str">
        <f t="shared" si="0"/>
        <v>Bruxelles</v>
      </c>
      <c r="G10" s="16" t="str">
        <f t="shared" si="1"/>
        <v>Namur</v>
      </c>
      <c r="H10" s="15" t="s">
        <v>87</v>
      </c>
      <c r="I10" s="14">
        <v>32485630281</v>
      </c>
      <c r="J10" s="14" t="s">
        <v>101</v>
      </c>
      <c r="K10" s="30"/>
    </row>
    <row r="11" spans="1:11">
      <c r="A11" s="13" t="s">
        <v>12</v>
      </c>
      <c r="B11" s="14" t="s">
        <v>36</v>
      </c>
      <c r="C11" s="14" t="s">
        <v>37</v>
      </c>
      <c r="D11" s="14" t="s">
        <v>74</v>
      </c>
      <c r="E11" s="14" t="s">
        <v>114</v>
      </c>
      <c r="F11" s="16" t="str">
        <f t="shared" si="0"/>
        <v>Luxembourg</v>
      </c>
      <c r="G11" s="16" t="str">
        <f t="shared" si="1"/>
        <v>Marbais</v>
      </c>
      <c r="H11" s="15" t="s">
        <v>87</v>
      </c>
      <c r="I11" s="14">
        <v>32485630281</v>
      </c>
      <c r="J11" s="14" t="s">
        <v>24</v>
      </c>
      <c r="K11" s="30"/>
    </row>
    <row r="12" spans="1:11">
      <c r="A12" s="13" t="s">
        <v>12</v>
      </c>
      <c r="B12" s="14" t="s">
        <v>39</v>
      </c>
      <c r="C12" s="14" t="s">
        <v>40</v>
      </c>
      <c r="D12" s="14" t="s">
        <v>75</v>
      </c>
      <c r="E12" s="14" t="s">
        <v>124</v>
      </c>
      <c r="F12" s="16" t="str">
        <f t="shared" si="0"/>
        <v>Bruxelles</v>
      </c>
      <c r="G12" s="16" t="str">
        <f t="shared" si="1"/>
        <v>Anvers</v>
      </c>
      <c r="H12" s="15" t="s">
        <v>87</v>
      </c>
      <c r="I12" s="14">
        <v>32485630281</v>
      </c>
      <c r="J12" s="14" t="s">
        <v>101</v>
      </c>
      <c r="K12" s="30"/>
    </row>
    <row r="13" spans="1:11">
      <c r="A13" s="13" t="s">
        <v>12</v>
      </c>
      <c r="B13" s="14" t="s">
        <v>41</v>
      </c>
      <c r="C13" s="14" t="s">
        <v>42</v>
      </c>
      <c r="D13" s="14" t="s">
        <v>76</v>
      </c>
      <c r="E13" s="14" t="s">
        <v>134</v>
      </c>
      <c r="F13" s="16" t="str">
        <f t="shared" si="0"/>
        <v>Namur</v>
      </c>
      <c r="G13" s="16" t="str">
        <f t="shared" si="1"/>
        <v>Grivegnée</v>
      </c>
      <c r="H13" s="15" t="s">
        <v>87</v>
      </c>
      <c r="I13" s="14">
        <v>32485630281</v>
      </c>
      <c r="J13" s="14" t="s">
        <v>120</v>
      </c>
      <c r="K13" s="30"/>
    </row>
    <row r="14" spans="1:11">
      <c r="A14" s="13" t="s">
        <v>12</v>
      </c>
      <c r="B14" s="14" t="s">
        <v>44</v>
      </c>
      <c r="C14" s="14" t="s">
        <v>45</v>
      </c>
      <c r="D14" s="14" t="s">
        <v>77</v>
      </c>
      <c r="E14" s="14" t="s">
        <v>125</v>
      </c>
      <c r="F14" s="16" t="str">
        <f t="shared" si="0"/>
        <v>Bruxelles</v>
      </c>
      <c r="G14" s="16" t="str">
        <f t="shared" si="1"/>
        <v>Namur</v>
      </c>
      <c r="H14" s="15" t="s">
        <v>87</v>
      </c>
      <c r="I14" s="14">
        <v>32485630281</v>
      </c>
      <c r="J14" s="14" t="s">
        <v>108</v>
      </c>
      <c r="K14" s="30"/>
    </row>
    <row r="15" spans="1:11">
      <c r="A15" s="13" t="s">
        <v>63</v>
      </c>
      <c r="B15" s="14" t="s">
        <v>46</v>
      </c>
      <c r="C15" s="14" t="s">
        <v>47</v>
      </c>
      <c r="D15" s="14" t="s">
        <v>78</v>
      </c>
      <c r="E15" s="14" t="s">
        <v>133</v>
      </c>
      <c r="F15" s="16" t="str">
        <f t="shared" si="0"/>
        <v>Anvers</v>
      </c>
      <c r="G15" s="16" t="str">
        <f t="shared" si="1"/>
        <v>Meise</v>
      </c>
      <c r="H15" s="15" t="s">
        <v>87</v>
      </c>
      <c r="I15" s="14">
        <v>32485630281</v>
      </c>
      <c r="J15" s="14" t="s">
        <v>120</v>
      </c>
      <c r="K15" s="30"/>
    </row>
    <row r="16" spans="1:11">
      <c r="A16" s="13" t="s">
        <v>63</v>
      </c>
      <c r="B16" s="14" t="s">
        <v>49</v>
      </c>
      <c r="C16" s="14"/>
      <c r="D16" s="14" t="s">
        <v>79</v>
      </c>
      <c r="E16" s="14" t="s">
        <v>116</v>
      </c>
      <c r="F16" s="16" t="str">
        <f t="shared" si="0"/>
        <v>Luxembourg</v>
      </c>
      <c r="G16" s="16" t="str">
        <f t="shared" si="1"/>
        <v>Meise</v>
      </c>
      <c r="H16" s="15" t="s">
        <v>87</v>
      </c>
      <c r="I16" s="14">
        <v>32485630281</v>
      </c>
      <c r="J16" s="14" t="s">
        <v>101</v>
      </c>
      <c r="K16" s="30"/>
    </row>
    <row r="17" spans="1:11">
      <c r="A17" s="13" t="s">
        <v>12</v>
      </c>
      <c r="B17" s="14" t="s">
        <v>50</v>
      </c>
      <c r="C17" s="2" t="s">
        <v>102</v>
      </c>
      <c r="D17" s="14" t="s">
        <v>80</v>
      </c>
      <c r="E17" s="14" t="s">
        <v>130</v>
      </c>
      <c r="F17" s="16" t="str">
        <f t="shared" si="0"/>
        <v>Bruxelles</v>
      </c>
      <c r="G17" s="16" t="str">
        <f t="shared" si="1"/>
        <v>Namur</v>
      </c>
      <c r="H17" s="15" t="s">
        <v>87</v>
      </c>
      <c r="I17" s="14">
        <v>32485630281</v>
      </c>
      <c r="J17" s="14" t="s">
        <v>24</v>
      </c>
      <c r="K17" s="30"/>
    </row>
    <row r="18" spans="1:11">
      <c r="A18" s="13" t="s">
        <v>12</v>
      </c>
      <c r="B18" s="14" t="s">
        <v>51</v>
      </c>
      <c r="C18" s="14" t="s">
        <v>52</v>
      </c>
      <c r="D18" s="14" t="s">
        <v>81</v>
      </c>
      <c r="E18" s="14" t="s">
        <v>119</v>
      </c>
      <c r="F18" s="16" t="str">
        <f t="shared" si="0"/>
        <v>Namur</v>
      </c>
      <c r="G18" s="16" t="str">
        <f t="shared" si="1"/>
        <v>Wezembeek-Oppem</v>
      </c>
      <c r="H18" s="15" t="s">
        <v>87</v>
      </c>
      <c r="I18" s="14">
        <v>32485630281</v>
      </c>
      <c r="J18" s="14" t="s">
        <v>99</v>
      </c>
      <c r="K18" s="30"/>
    </row>
    <row r="19" spans="1:11">
      <c r="A19" s="13" t="s">
        <v>12</v>
      </c>
      <c r="B19" s="14" t="s">
        <v>54</v>
      </c>
      <c r="C19" s="14" t="s">
        <v>55</v>
      </c>
      <c r="D19" s="14" t="s">
        <v>82</v>
      </c>
      <c r="E19" s="14" t="s">
        <v>111</v>
      </c>
      <c r="F19" s="16" t="str">
        <f t="shared" si="0"/>
        <v>Luxembourg</v>
      </c>
      <c r="G19" s="16" t="str">
        <f t="shared" si="1"/>
        <v>Wezembeek-Oppem</v>
      </c>
      <c r="H19" s="15" t="s">
        <v>87</v>
      </c>
      <c r="I19" s="14">
        <v>32485630281</v>
      </c>
      <c r="J19" s="14" t="s">
        <v>120</v>
      </c>
      <c r="K19" s="30"/>
    </row>
    <row r="20" spans="1:11">
      <c r="A20" s="13" t="s">
        <v>63</v>
      </c>
      <c r="B20" s="14" t="s">
        <v>56</v>
      </c>
      <c r="C20" s="14" t="s">
        <v>57</v>
      </c>
      <c r="D20" s="14" t="s">
        <v>83</v>
      </c>
      <c r="E20" s="14" t="s">
        <v>123</v>
      </c>
      <c r="F20" s="16" t="str">
        <f t="shared" si="0"/>
        <v>Bruxelles</v>
      </c>
      <c r="G20" s="16" t="str">
        <f t="shared" si="1"/>
        <v>Anvers</v>
      </c>
      <c r="H20" s="15" t="s">
        <v>87</v>
      </c>
      <c r="I20" s="14">
        <v>32485630281</v>
      </c>
      <c r="J20" s="14" t="s">
        <v>108</v>
      </c>
      <c r="K20" s="30"/>
    </row>
    <row r="21" spans="1:11">
      <c r="A21" s="13" t="s">
        <v>63</v>
      </c>
      <c r="B21" s="14" t="s">
        <v>58</v>
      </c>
      <c r="C21" s="14" t="s">
        <v>59</v>
      </c>
      <c r="D21" s="14" t="s">
        <v>84</v>
      </c>
      <c r="E21" s="14" t="s">
        <v>126</v>
      </c>
      <c r="F21" s="16" t="str">
        <f t="shared" si="0"/>
        <v>Namur</v>
      </c>
      <c r="G21" s="16" t="str">
        <f t="shared" si="1"/>
        <v>Bruxelles</v>
      </c>
      <c r="H21" s="15" t="s">
        <v>87</v>
      </c>
      <c r="I21" s="14">
        <v>32485630281</v>
      </c>
      <c r="J21" s="14" t="s">
        <v>120</v>
      </c>
      <c r="K21" s="30"/>
    </row>
    <row r="22" spans="1:11">
      <c r="A22" s="13" t="s">
        <v>12</v>
      </c>
      <c r="B22" s="14" t="s">
        <v>13</v>
      </c>
      <c r="C22" s="14" t="s">
        <v>14</v>
      </c>
      <c r="D22" s="14" t="s">
        <v>64</v>
      </c>
      <c r="E22" s="14" t="s">
        <v>128</v>
      </c>
      <c r="F22" s="16" t="str">
        <f t="shared" si="0"/>
        <v>Bruxelles</v>
      </c>
      <c r="G22" s="16" t="str">
        <f t="shared" si="1"/>
        <v>Saint Gille</v>
      </c>
      <c r="H22" s="15" t="s">
        <v>87</v>
      </c>
      <c r="I22" s="14">
        <v>32485630281</v>
      </c>
      <c r="J22" s="14" t="s">
        <v>120</v>
      </c>
      <c r="K22" s="30"/>
    </row>
    <row r="23" spans="1:11">
      <c r="A23" s="13" t="s">
        <v>12</v>
      </c>
      <c r="B23" s="14" t="s">
        <v>60</v>
      </c>
      <c r="C23" s="14" t="s">
        <v>61</v>
      </c>
      <c r="D23" s="14" t="s">
        <v>85</v>
      </c>
      <c r="E23" s="14" t="s">
        <v>126</v>
      </c>
      <c r="F23" s="16" t="str">
        <f t="shared" si="0"/>
        <v>Namur</v>
      </c>
      <c r="G23" s="16" t="str">
        <f t="shared" si="1"/>
        <v>Bruxelles</v>
      </c>
      <c r="H23" s="15" t="s">
        <v>87</v>
      </c>
      <c r="I23" s="14">
        <v>32485630281</v>
      </c>
      <c r="J23" s="14" t="s">
        <v>101</v>
      </c>
      <c r="K23" s="30"/>
    </row>
    <row r="24" spans="1:11">
      <c r="A24" s="13" t="s">
        <v>63</v>
      </c>
      <c r="B24" s="14" t="s">
        <v>18</v>
      </c>
      <c r="C24" s="14" t="s">
        <v>19</v>
      </c>
      <c r="D24" s="14" t="s">
        <v>66</v>
      </c>
      <c r="E24" s="14" t="s">
        <v>112</v>
      </c>
      <c r="F24" s="16" t="str">
        <f t="shared" si="0"/>
        <v>Luxembourg</v>
      </c>
      <c r="G24" s="16" t="str">
        <f t="shared" si="1"/>
        <v>Hulpe</v>
      </c>
      <c r="H24" s="15" t="s">
        <v>87</v>
      </c>
      <c r="I24" s="14">
        <v>32485630281</v>
      </c>
      <c r="J24" s="14" t="s">
        <v>120</v>
      </c>
      <c r="K24" s="30"/>
    </row>
    <row r="25" spans="1:11">
      <c r="A25" s="13" t="s">
        <v>12</v>
      </c>
      <c r="B25" s="14" t="s">
        <v>62</v>
      </c>
      <c r="C25" s="14" t="s">
        <v>40</v>
      </c>
      <c r="D25" s="14" t="s">
        <v>86</v>
      </c>
      <c r="E25" s="14" t="s">
        <v>111</v>
      </c>
      <c r="F25" s="16" t="str">
        <f t="shared" si="0"/>
        <v>Luxembourg</v>
      </c>
      <c r="G25" s="16" t="str">
        <f t="shared" si="1"/>
        <v>Wezembeek-Oppem</v>
      </c>
      <c r="H25" s="15" t="s">
        <v>87</v>
      </c>
      <c r="I25" s="14">
        <v>32485630281</v>
      </c>
      <c r="J25" s="14" t="s">
        <v>24</v>
      </c>
      <c r="K25" s="30"/>
    </row>
    <row r="26" spans="1:11">
      <c r="A26" s="13" t="s">
        <v>88</v>
      </c>
      <c r="B26" s="14" t="s">
        <v>15</v>
      </c>
      <c r="C26" s="14" t="s">
        <v>16</v>
      </c>
      <c r="D26" s="14" t="s">
        <v>68</v>
      </c>
      <c r="E26" s="14" t="s">
        <v>135</v>
      </c>
      <c r="F26" s="16" t="str">
        <f t="shared" si="0"/>
        <v>Namur</v>
      </c>
      <c r="G26" s="16" t="str">
        <f t="shared" si="1"/>
        <v>Gembloux</v>
      </c>
      <c r="H26" s="15" t="s">
        <v>87</v>
      </c>
      <c r="I26" s="14">
        <v>32485630281</v>
      </c>
      <c r="J26" s="14" t="s">
        <v>24</v>
      </c>
      <c r="K26" s="30"/>
    </row>
    <row r="27" spans="1:11">
      <c r="A27" s="13" t="s">
        <v>63</v>
      </c>
      <c r="B27" s="14" t="s">
        <v>15</v>
      </c>
      <c r="C27" s="14" t="s">
        <v>16</v>
      </c>
      <c r="D27" s="14" t="s">
        <v>65</v>
      </c>
      <c r="E27" s="14" t="s">
        <v>135</v>
      </c>
      <c r="F27" s="16" t="str">
        <f t="shared" si="0"/>
        <v>Namur</v>
      </c>
      <c r="G27" s="16" t="str">
        <f t="shared" si="1"/>
        <v>Gembloux</v>
      </c>
      <c r="H27" s="15" t="s">
        <v>87</v>
      </c>
      <c r="I27" s="14">
        <v>32485630281</v>
      </c>
      <c r="J27" s="14" t="s">
        <v>108</v>
      </c>
      <c r="K27" s="30"/>
    </row>
    <row r="28" spans="1:11">
      <c r="A28" s="13" t="s">
        <v>88</v>
      </c>
      <c r="B28" s="14" t="s">
        <v>22</v>
      </c>
      <c r="C28" s="14" t="s">
        <v>23</v>
      </c>
      <c r="D28" s="14" t="s">
        <v>67</v>
      </c>
      <c r="E28" s="14" t="s">
        <v>137</v>
      </c>
      <c r="F28" s="16" t="str">
        <f t="shared" si="0"/>
        <v>Anvers</v>
      </c>
      <c r="G28" s="16" t="str">
        <f t="shared" si="1"/>
        <v>Mechelen</v>
      </c>
      <c r="H28" s="15" t="s">
        <v>87</v>
      </c>
      <c r="I28" s="14">
        <v>32485630281</v>
      </c>
      <c r="J28" s="14" t="s">
        <v>101</v>
      </c>
      <c r="K28" s="30"/>
    </row>
    <row r="29" spans="1:11">
      <c r="A29" s="19"/>
      <c r="B29" s="19"/>
      <c r="C29" s="19"/>
      <c r="D29" s="19"/>
      <c r="E29" s="34"/>
      <c r="F29" s="19"/>
      <c r="G29" s="19"/>
      <c r="H29" s="19"/>
      <c r="I29" s="19"/>
      <c r="J29" s="19"/>
      <c r="K29" s="19"/>
    </row>
  </sheetData>
  <sheetProtection sheet="1" objects="1" scenarios="1" sort="0" autoFilter="0" pivotTables="0"/>
  <autoFilter ref="A4:K28">
    <filterColumn colId="5"/>
    <sortState ref="A5:K28">
      <sortCondition ref="J8"/>
    </sortState>
  </autoFilter>
  <sortState ref="A5:K29">
    <sortCondition ref="B9"/>
  </sortState>
  <conditionalFormatting sqref="A4:A29">
    <cfRule type="expression" dxfId="4" priority="3">
      <formula>OR(AND(ISERROR(VLOOKUP(A4,Liste_Civilités,1,FALSE)),A4&lt;&gt;"Civilité",LEN(A4)&gt;0),A4="Civilités")</formula>
    </cfRule>
  </conditionalFormatting>
  <conditionalFormatting sqref="E4:E29">
    <cfRule type="expression" dxfId="3" priority="2">
      <formula>OR(AND(ISERROR(VLOOKUP(E4,Liste_Communes,1,FALSE)),E4&lt;&gt;"Code Postal",LEN(E4)&gt;0),E4="Identifiant")</formula>
    </cfRule>
  </conditionalFormatting>
  <conditionalFormatting sqref="J4:J29">
    <cfRule type="expression" dxfId="2" priority="1">
      <formula>OR(AND(ISERROR(VLOOKUP(J4,Liste_Statuts,1,FALSE)),J4&lt;&gt;"Statut",LEN(J4)&gt;0),J4="Libellé")</formula>
    </cfRule>
  </conditionalFormatting>
  <dataValidations count="3">
    <dataValidation type="list" allowBlank="1" showInputMessage="1" showErrorMessage="1" errorTitle="Choisir dans la liste" error="Choisir dans la liste !" sqref="E4:E29">
      <formula1>Liste_Communes</formula1>
    </dataValidation>
    <dataValidation type="list" allowBlank="1" showInputMessage="1" showErrorMessage="1" errorTitle="Choisir dans la liste" error="Choisir dans la liste !" sqref="A4:A29">
      <formula1>Liste_Civilités</formula1>
    </dataValidation>
    <dataValidation type="list" allowBlank="1" showInputMessage="1" showErrorMessage="1" errorTitle="Choisir dans la liste" error="Choisir dans la liste !" sqref="J4:J29">
      <formula1>Liste_Statuts</formula1>
    </dataValidation>
  </dataValidations>
  <hyperlinks>
    <hyperlink ref="H6" r:id="rId1"/>
    <hyperlink ref="H6:H28" r:id="rId2" display="Adama@lehuitiemejour.eu "/>
  </hyperlinks>
  <pageMargins left="0.7" right="0.7" top="0.75" bottom="0.75" header="0.3" footer="0.3"/>
  <pageSetup paperSize="9" orientation="portrait" verticalDpi="0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H26"/>
  <sheetViews>
    <sheetView zoomScaleNormal="100" workbookViewId="0">
      <pane ySplit="4" topLeftCell="A5" activePane="bottomLeft" state="frozen"/>
      <selection pane="bottomLeft"/>
    </sheetView>
  </sheetViews>
  <sheetFormatPr baseColWidth="10" defaultRowHeight="15"/>
  <cols>
    <col min="1" max="1" width="40.85546875" style="1" customWidth="1"/>
    <col min="2" max="2" width="17.42578125" style="6" customWidth="1"/>
    <col min="3" max="3" width="30" style="1" customWidth="1"/>
    <col min="4" max="4" width="28.42578125" style="1" customWidth="1"/>
    <col min="5" max="5" width="17" style="6" customWidth="1"/>
    <col min="6" max="6" width="48.140625" style="1" customWidth="1"/>
    <col min="7" max="16384" width="11.42578125" style="1"/>
  </cols>
  <sheetData>
    <row r="1" spans="1:8" s="26" customFormat="1" ht="28.5" customHeight="1">
      <c r="A1" s="45" t="str">
        <f>Organisation &amp;" - "&amp;Titre&amp;" - Fichier des communes"</f>
        <v>Association Le 8ème Jour Asbl  - Gestion des membres - Fichier des communes</v>
      </c>
      <c r="B1" s="46"/>
      <c r="C1" s="47"/>
      <c r="D1" s="47"/>
      <c r="E1" s="46"/>
      <c r="F1" s="47"/>
    </row>
    <row r="2" spans="1:8" s="4" customFormat="1" ht="37.5" customHeight="1">
      <c r="A2" s="37"/>
      <c r="B2" s="38"/>
      <c r="C2" s="37"/>
      <c r="D2" s="49">
        <f>SUBTOTAL(3,Liste_Communes)-1</f>
        <v>21</v>
      </c>
      <c r="E2" s="25">
        <f>SUBTOTAL(9,E4:E26)</f>
        <v>24</v>
      </c>
      <c r="F2" s="37"/>
    </row>
    <row r="3" spans="1:8" s="4" customFormat="1" ht="14.25" customHeight="1">
      <c r="A3" s="42"/>
      <c r="B3" s="48"/>
      <c r="C3" s="42"/>
      <c r="D3" s="42"/>
      <c r="E3" s="48"/>
      <c r="F3" s="42"/>
    </row>
    <row r="4" spans="1:8" s="11" customFormat="1" ht="30.75" customHeight="1">
      <c r="A4" s="31" t="s">
        <v>110</v>
      </c>
      <c r="B4" s="35" t="s">
        <v>89</v>
      </c>
      <c r="C4" s="20" t="s">
        <v>5</v>
      </c>
      <c r="D4" s="20" t="s">
        <v>4</v>
      </c>
      <c r="E4" s="10" t="s">
        <v>90</v>
      </c>
      <c r="F4" s="20" t="s">
        <v>7</v>
      </c>
    </row>
    <row r="5" spans="1:8">
      <c r="A5" s="32" t="str">
        <f t="shared" ref="A5:A25" si="0">B5&amp;" - "&amp;C5&amp;" ("&amp;D5&amp;")"</f>
        <v>1020 - Bruxelles (Anvers)</v>
      </c>
      <c r="B5" s="6">
        <v>1020</v>
      </c>
      <c r="C5" s="2" t="s">
        <v>122</v>
      </c>
      <c r="D5" s="2" t="s">
        <v>121</v>
      </c>
      <c r="E5" s="7">
        <f>COUNTIF(Annuaire!E:E,A:A)</f>
        <v>1</v>
      </c>
      <c r="F5" s="28"/>
    </row>
    <row r="6" spans="1:8">
      <c r="A6" s="32" t="str">
        <f t="shared" si="0"/>
        <v>1050 - Bruxelles (Anvers)</v>
      </c>
      <c r="B6" s="6">
        <v>1050</v>
      </c>
      <c r="C6" s="2" t="s">
        <v>122</v>
      </c>
      <c r="D6" s="2" t="s">
        <v>121</v>
      </c>
      <c r="E6" s="7">
        <f>COUNTIF(Annuaire!E:E,A:A)</f>
        <v>1</v>
      </c>
      <c r="F6" s="28"/>
    </row>
    <row r="7" spans="1:8">
      <c r="A7" s="32" t="str">
        <f t="shared" si="0"/>
        <v>1083 - Bruxelles (Namur)</v>
      </c>
      <c r="B7" s="6">
        <v>1083</v>
      </c>
      <c r="C7" s="2" t="s">
        <v>122</v>
      </c>
      <c r="D7" s="2" t="s">
        <v>118</v>
      </c>
      <c r="E7" s="7">
        <f>COUNTIF(Annuaire!E:E,A:A)</f>
        <v>1</v>
      </c>
      <c r="F7" s="28"/>
    </row>
    <row r="8" spans="1:8">
      <c r="A8" s="32" t="str">
        <f t="shared" si="0"/>
        <v>1120 - Namur (Bruxelles)</v>
      </c>
      <c r="B8" s="6">
        <v>1120</v>
      </c>
      <c r="C8" s="2" t="s">
        <v>118</v>
      </c>
      <c r="D8" s="2" t="s">
        <v>122</v>
      </c>
      <c r="E8" s="7">
        <f>COUNTIF(Annuaire!E:E,A:A)</f>
        <v>2</v>
      </c>
      <c r="F8" s="28"/>
    </row>
    <row r="9" spans="1:8">
      <c r="A9" s="32" t="str">
        <f t="shared" si="0"/>
        <v>1160 - Bruxelles (Namur)</v>
      </c>
      <c r="B9" s="6">
        <v>1160</v>
      </c>
      <c r="C9" s="2" t="s">
        <v>122</v>
      </c>
      <c r="D9" s="2" t="s">
        <v>118</v>
      </c>
      <c r="E9" s="7">
        <f>COUNTIF(Annuaire!E:E,A:A)</f>
        <v>0</v>
      </c>
      <c r="F9" s="28"/>
    </row>
    <row r="10" spans="1:8">
      <c r="A10" s="32" t="str">
        <f t="shared" si="0"/>
        <v>1160 - Bruxelles (Saint Gille)</v>
      </c>
      <c r="B10" s="6">
        <v>1160</v>
      </c>
      <c r="C10" s="2" t="s">
        <v>122</v>
      </c>
      <c r="D10" s="2" t="s">
        <v>127</v>
      </c>
      <c r="E10" s="7">
        <f>COUNTIF(Annuaire!E:E,A:A)</f>
        <v>2</v>
      </c>
      <c r="F10" s="28"/>
      <c r="H10" s="2"/>
    </row>
    <row r="11" spans="1:8">
      <c r="A11" s="32" t="str">
        <f t="shared" si="0"/>
        <v>1180 - Bruxelles (Uccle)</v>
      </c>
      <c r="B11" s="6">
        <v>1180</v>
      </c>
      <c r="C11" s="2" t="s">
        <v>122</v>
      </c>
      <c r="D11" s="2" t="s">
        <v>11</v>
      </c>
      <c r="E11" s="7">
        <f>COUNTIF(Annuaire!E:E,A:A)</f>
        <v>1</v>
      </c>
      <c r="F11" s="28"/>
      <c r="H11" s="2"/>
    </row>
    <row r="12" spans="1:8">
      <c r="A12" s="32" t="str">
        <f t="shared" si="0"/>
        <v>1190 - Bruxelles (Namur)</v>
      </c>
      <c r="B12" s="6">
        <v>1190</v>
      </c>
      <c r="C12" s="2" t="s">
        <v>122</v>
      </c>
      <c r="D12" s="2" t="s">
        <v>118</v>
      </c>
      <c r="E12" s="7">
        <f>COUNTIF(Annuaire!E:E,A:A)</f>
        <v>1</v>
      </c>
      <c r="F12" s="28"/>
      <c r="H12" s="2"/>
    </row>
    <row r="13" spans="1:8">
      <c r="A13" s="32" t="str">
        <f t="shared" si="0"/>
        <v>1200 - Bruxelles (Namur)</v>
      </c>
      <c r="B13" s="6">
        <v>1200</v>
      </c>
      <c r="C13" s="2" t="s">
        <v>122</v>
      </c>
      <c r="D13" s="2" t="s">
        <v>118</v>
      </c>
      <c r="E13" s="7">
        <f>COUNTIF(Annuaire!E:E,A:A)</f>
        <v>1</v>
      </c>
      <c r="F13" s="28"/>
      <c r="H13" s="2"/>
    </row>
    <row r="14" spans="1:8">
      <c r="A14" s="32" t="str">
        <f t="shared" si="0"/>
        <v>1330 - Anvers (Rixensart)</v>
      </c>
      <c r="B14" s="6">
        <v>1330</v>
      </c>
      <c r="C14" s="2" t="s">
        <v>121</v>
      </c>
      <c r="D14" s="2" t="s">
        <v>29</v>
      </c>
      <c r="E14" s="7">
        <f>COUNTIF(Annuaire!E:E,A:A)</f>
        <v>0</v>
      </c>
      <c r="F14" s="28"/>
      <c r="H14" s="2"/>
    </row>
    <row r="15" spans="1:8">
      <c r="A15" s="32" t="str">
        <f t="shared" si="0"/>
        <v>1330 - Luxembourg (Rixensart)</v>
      </c>
      <c r="B15" s="6">
        <v>1330</v>
      </c>
      <c r="C15" s="2" t="s">
        <v>21</v>
      </c>
      <c r="D15" s="2" t="s">
        <v>29</v>
      </c>
      <c r="E15" s="7">
        <f>COUNTIF(Annuaire!E:E,A:A)</f>
        <v>2</v>
      </c>
      <c r="F15" s="28"/>
      <c r="H15" s="2"/>
    </row>
    <row r="16" spans="1:8">
      <c r="A16" s="32" t="str">
        <f t="shared" si="0"/>
        <v>1495 - Luxembourg (Marbais)</v>
      </c>
      <c r="B16" s="6">
        <v>1495</v>
      </c>
      <c r="C16" s="2" t="s">
        <v>21</v>
      </c>
      <c r="D16" s="2" t="s">
        <v>38</v>
      </c>
      <c r="E16" s="7">
        <f>COUNTIF(Annuaire!E:E,A:A)</f>
        <v>1</v>
      </c>
      <c r="F16" s="28"/>
      <c r="H16" s="2"/>
    </row>
    <row r="17" spans="1:8">
      <c r="A17" s="32" t="str">
        <f t="shared" si="0"/>
        <v>1831 - Namur (Diegem)</v>
      </c>
      <c r="B17" s="6">
        <v>1831</v>
      </c>
      <c r="C17" s="2" t="s">
        <v>118</v>
      </c>
      <c r="D17" s="2" t="s">
        <v>33</v>
      </c>
      <c r="E17" s="7">
        <f>COUNTIF(Annuaire!E:E,A:A)</f>
        <v>1</v>
      </c>
      <c r="F17" s="28"/>
      <c r="H17" s="2"/>
    </row>
    <row r="18" spans="1:8">
      <c r="A18" s="32" t="str">
        <f t="shared" si="0"/>
        <v>1860 - Anvers (Meise)</v>
      </c>
      <c r="B18" s="6">
        <v>1860</v>
      </c>
      <c r="C18" s="2" t="s">
        <v>121</v>
      </c>
      <c r="D18" s="2" t="s">
        <v>48</v>
      </c>
      <c r="E18" s="7">
        <f>COUNTIF(Annuaire!E:E,A:A)</f>
        <v>1</v>
      </c>
      <c r="F18" s="28"/>
      <c r="H18" s="2"/>
    </row>
    <row r="19" spans="1:8">
      <c r="A19" s="32" t="str">
        <f t="shared" si="0"/>
        <v>1860 - Luxembourg (Meise)</v>
      </c>
      <c r="B19" s="6">
        <v>1860</v>
      </c>
      <c r="C19" s="2" t="s">
        <v>21</v>
      </c>
      <c r="D19" s="2" t="s">
        <v>48</v>
      </c>
      <c r="E19" s="7">
        <f>COUNTIF(Annuaire!E:E,A:A)</f>
        <v>1</v>
      </c>
      <c r="F19" s="28"/>
      <c r="H19" s="2"/>
    </row>
    <row r="20" spans="1:8">
      <c r="A20" s="32" t="str">
        <f t="shared" si="0"/>
        <v>1970 - Luxembourg (Wezembeek-Oppem)</v>
      </c>
      <c r="B20" s="6">
        <v>1970</v>
      </c>
      <c r="C20" s="2" t="s">
        <v>21</v>
      </c>
      <c r="D20" s="2" t="s">
        <v>53</v>
      </c>
      <c r="E20" s="7">
        <f>COUNTIF(Annuaire!E:E,A:A)</f>
        <v>2</v>
      </c>
      <c r="F20" s="28"/>
      <c r="H20" s="2"/>
    </row>
    <row r="21" spans="1:8">
      <c r="A21" s="32" t="str">
        <f t="shared" si="0"/>
        <v>1970 - Namur (Wezembeek-Oppem)</v>
      </c>
      <c r="B21" s="6">
        <v>1970</v>
      </c>
      <c r="C21" s="2" t="s">
        <v>118</v>
      </c>
      <c r="D21" s="2" t="s">
        <v>53</v>
      </c>
      <c r="E21" s="7">
        <f>COUNTIF(Annuaire!E:E,A:A)</f>
        <v>1</v>
      </c>
      <c r="F21" s="28"/>
      <c r="H21" s="2"/>
    </row>
    <row r="22" spans="1:8">
      <c r="A22" s="32" t="str">
        <f t="shared" si="0"/>
        <v>4030 - Namur (Grivegnée)</v>
      </c>
      <c r="B22" s="6">
        <v>4030</v>
      </c>
      <c r="C22" s="2" t="s">
        <v>118</v>
      </c>
      <c r="D22" s="2" t="s">
        <v>43</v>
      </c>
      <c r="E22" s="7">
        <f>COUNTIF(Annuaire!E:E,A:A)</f>
        <v>1</v>
      </c>
      <c r="F22" s="28"/>
      <c r="H22" s="2"/>
    </row>
    <row r="23" spans="1:8">
      <c r="A23" s="32" t="str">
        <f t="shared" si="0"/>
        <v>5800 - Luxembourg (Hulpe)</v>
      </c>
      <c r="B23" s="6">
        <v>5800</v>
      </c>
      <c r="C23" s="2" t="s">
        <v>21</v>
      </c>
      <c r="D23" s="2" t="s">
        <v>20</v>
      </c>
      <c r="E23" s="7">
        <f>COUNTIF(Annuaire!E:E,A:A)</f>
        <v>1</v>
      </c>
      <c r="F23" s="28"/>
      <c r="H23" s="2"/>
    </row>
    <row r="24" spans="1:8">
      <c r="A24" s="32" t="str">
        <f t="shared" si="0"/>
        <v>6400 - Namur (Gembloux)</v>
      </c>
      <c r="B24" s="6">
        <v>6400</v>
      </c>
      <c r="C24" s="2" t="s">
        <v>118</v>
      </c>
      <c r="D24" s="2" t="s">
        <v>17</v>
      </c>
      <c r="E24" s="7">
        <f>COUNTIF(Annuaire!E:E,A:A)</f>
        <v>2</v>
      </c>
      <c r="F24" s="28"/>
      <c r="H24" s="2"/>
    </row>
    <row r="25" spans="1:8">
      <c r="A25" s="32" t="str">
        <f t="shared" si="0"/>
        <v>8900 - Anvers (Mechelen)</v>
      </c>
      <c r="B25" s="6">
        <v>8900</v>
      </c>
      <c r="C25" s="2" t="s">
        <v>121</v>
      </c>
      <c r="D25" s="2" t="s">
        <v>136</v>
      </c>
      <c r="E25" s="7">
        <f>COUNTIF(Annuaire!E:E,A:A)</f>
        <v>1</v>
      </c>
      <c r="F25" s="28"/>
      <c r="H25" s="2"/>
    </row>
    <row r="26" spans="1:8">
      <c r="A26" s="33"/>
      <c r="B26" s="36"/>
      <c r="C26" s="21"/>
      <c r="D26" s="21"/>
      <c r="E26" s="8"/>
      <c r="F26" s="21"/>
    </row>
  </sheetData>
  <sheetProtection sheet="1" objects="1" scenarios="1" sort="0" autoFilter="0" pivotTables="0"/>
  <autoFilter ref="C4:E25"/>
  <sortState ref="A5:F26">
    <sortCondition ref="B10"/>
  </sortState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C17"/>
  <sheetViews>
    <sheetView zoomScaleNormal="100" workbookViewId="0">
      <pane ySplit="4" topLeftCell="A5" activePane="bottomLeft" state="frozen"/>
      <selection pane="bottomLeft"/>
    </sheetView>
  </sheetViews>
  <sheetFormatPr baseColWidth="10" defaultRowHeight="15"/>
  <cols>
    <col min="1" max="1" width="39.7109375" style="1" customWidth="1"/>
    <col min="2" max="2" width="15.85546875" style="6" customWidth="1"/>
    <col min="3" max="3" width="68.140625" style="1" customWidth="1"/>
    <col min="4" max="16384" width="11.42578125" style="1"/>
  </cols>
  <sheetData>
    <row r="1" spans="1:3" s="26" customFormat="1" ht="29.25" customHeight="1">
      <c r="A1" s="45" t="str">
        <f>Organisation &amp;" - "&amp;Titre&amp;" - Fichier des statuts"</f>
        <v>Association Le 8ème Jour Asbl  - Gestion des membres - Fichier des statuts</v>
      </c>
      <c r="B1" s="46"/>
      <c r="C1" s="47"/>
    </row>
    <row r="2" spans="1:3" s="4" customFormat="1" ht="37.5" customHeight="1">
      <c r="A2" s="37"/>
      <c r="B2" s="27">
        <f>SUBTOTAL(3,Liste_Statuts)-1</f>
        <v>12</v>
      </c>
      <c r="C2" s="25">
        <f>SUBTOTAL(9,B4:B17)</f>
        <v>24</v>
      </c>
    </row>
    <row r="3" spans="1:3" s="4" customFormat="1" ht="14.25" customHeight="1">
      <c r="A3" s="42"/>
      <c r="B3" s="48"/>
      <c r="C3" s="42"/>
    </row>
    <row r="4" spans="1:3" s="11" customFormat="1" ht="30.75" customHeight="1">
      <c r="A4" s="9" t="s">
        <v>96</v>
      </c>
      <c r="B4" s="10" t="s">
        <v>90</v>
      </c>
      <c r="C4" s="9" t="s">
        <v>7</v>
      </c>
    </row>
    <row r="5" spans="1:3">
      <c r="A5" s="1" t="s">
        <v>100</v>
      </c>
      <c r="B5" s="7">
        <f>COUNTIF(Annuaire!J:J,A:A)</f>
        <v>0</v>
      </c>
      <c r="C5" s="28"/>
    </row>
    <row r="6" spans="1:3">
      <c r="A6" s="1" t="s">
        <v>120</v>
      </c>
      <c r="B6" s="7">
        <f>COUNTIF(Annuaire!J:J,A:A)</f>
        <v>8</v>
      </c>
      <c r="C6" s="28"/>
    </row>
    <row r="7" spans="1:3">
      <c r="A7" s="1" t="s">
        <v>106</v>
      </c>
      <c r="B7" s="7">
        <f>COUNTIF(Annuaire!J:J,A:A)</f>
        <v>0</v>
      </c>
      <c r="C7" s="28"/>
    </row>
    <row r="8" spans="1:3">
      <c r="A8" s="1" t="s">
        <v>97</v>
      </c>
      <c r="B8" s="7">
        <f>COUNTIF(Annuaire!J:J,A:A)</f>
        <v>0</v>
      </c>
      <c r="C8" s="28"/>
    </row>
    <row r="9" spans="1:3">
      <c r="A9" s="1" t="s">
        <v>24</v>
      </c>
      <c r="B9" s="7">
        <f>COUNTIF(Annuaire!J:J,A:A)</f>
        <v>4</v>
      </c>
      <c r="C9" s="28"/>
    </row>
    <row r="10" spans="1:3">
      <c r="A10" s="1" t="s">
        <v>107</v>
      </c>
      <c r="B10" s="7">
        <f>COUNTIF(Annuaire!J:J,A:A)</f>
        <v>0</v>
      </c>
      <c r="C10" s="28"/>
    </row>
    <row r="11" spans="1:3">
      <c r="A11" s="1" t="s">
        <v>105</v>
      </c>
      <c r="B11" s="7">
        <f>COUNTIF(Annuaire!J:J,A:A)</f>
        <v>0</v>
      </c>
      <c r="C11" s="28"/>
    </row>
    <row r="12" spans="1:3">
      <c r="A12" s="1" t="s">
        <v>109</v>
      </c>
      <c r="B12" s="7">
        <f>COUNTIF(Annuaire!J:J,A:A)</f>
        <v>0</v>
      </c>
      <c r="C12" s="28"/>
    </row>
    <row r="13" spans="1:3">
      <c r="A13" s="1" t="s">
        <v>108</v>
      </c>
      <c r="B13" s="7">
        <f>COUNTIF(Annuaire!J:J,A:A)</f>
        <v>4</v>
      </c>
      <c r="C13" s="28"/>
    </row>
    <row r="14" spans="1:3">
      <c r="A14" s="1" t="s">
        <v>98</v>
      </c>
      <c r="B14" s="7">
        <f>COUNTIF(Annuaire!J:J,A:A)</f>
        <v>0</v>
      </c>
      <c r="C14" s="28"/>
    </row>
    <row r="15" spans="1:3">
      <c r="A15" s="1" t="s">
        <v>101</v>
      </c>
      <c r="B15" s="7">
        <f>COUNTIF(Annuaire!J:J,A:A)</f>
        <v>5</v>
      </c>
      <c r="C15" s="28"/>
    </row>
    <row r="16" spans="1:3">
      <c r="A16" s="3" t="s">
        <v>99</v>
      </c>
      <c r="B16" s="7">
        <f>COUNTIF(Annuaire!J:J,A:A)</f>
        <v>3</v>
      </c>
      <c r="C16" s="28"/>
    </row>
    <row r="17" spans="1:3">
      <c r="A17" s="5"/>
      <c r="B17" s="8"/>
      <c r="C17" s="5"/>
    </row>
  </sheetData>
  <sheetProtection sheet="1" objects="1" scenarios="1" sort="0" autoFilter="0" pivotTables="0"/>
  <autoFilter ref="A4:B16"/>
  <sortState ref="A5:C17">
    <sortCondition ref="A8"/>
  </sortState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B17"/>
  <sheetViews>
    <sheetView workbookViewId="0">
      <selection activeCell="C6" sqref="C6"/>
    </sheetView>
  </sheetViews>
  <sheetFormatPr baseColWidth="10" defaultRowHeight="15"/>
  <cols>
    <col min="1" max="1" width="24.85546875" customWidth="1"/>
    <col min="2" max="2" width="59.140625" customWidth="1"/>
  </cols>
  <sheetData>
    <row r="1" spans="1:2" ht="21">
      <c r="A1" s="17" t="str">
        <f>Organisation &amp;" - "&amp;Titre&amp;" - Fichier des paramètres"</f>
        <v>Association Le 8ème Jour Asbl  - Gestion des membres - Fichier des paramètres</v>
      </c>
    </row>
    <row r="3" spans="1:2">
      <c r="A3" s="18" t="s">
        <v>91</v>
      </c>
      <c r="B3" t="s">
        <v>139</v>
      </c>
    </row>
    <row r="4" spans="1:2">
      <c r="A4" s="18" t="s">
        <v>92</v>
      </c>
      <c r="B4" t="s">
        <v>93</v>
      </c>
    </row>
    <row r="6" spans="1:2">
      <c r="A6" s="57" t="s">
        <v>103</v>
      </c>
      <c r="B6" s="58"/>
    </row>
    <row r="7" spans="1:2">
      <c r="A7" s="18" t="s">
        <v>104</v>
      </c>
      <c r="B7" t="s">
        <v>106</v>
      </c>
    </row>
    <row r="8" spans="1:2">
      <c r="A8" s="18" t="s">
        <v>0</v>
      </c>
      <c r="B8" t="s">
        <v>63</v>
      </c>
    </row>
    <row r="9" spans="1:2">
      <c r="A9" s="18" t="s">
        <v>4</v>
      </c>
      <c r="B9" s="29" t="s">
        <v>115</v>
      </c>
    </row>
    <row r="11" spans="1:2">
      <c r="A11" s="18" t="s">
        <v>94</v>
      </c>
    </row>
    <row r="12" spans="1:2">
      <c r="A12" t="s">
        <v>63</v>
      </c>
    </row>
    <row r="13" spans="1:2">
      <c r="A13" t="s">
        <v>138</v>
      </c>
    </row>
    <row r="14" spans="1:2">
      <c r="A14" t="s">
        <v>95</v>
      </c>
    </row>
    <row r="15" spans="1:2">
      <c r="A15" t="s">
        <v>12</v>
      </c>
    </row>
    <row r="16" spans="1:2">
      <c r="A16" t="s">
        <v>88</v>
      </c>
    </row>
    <row r="17" spans="1:1">
      <c r="A17" s="18"/>
    </row>
  </sheetData>
  <sortState ref="A5:A9">
    <sortCondition descending="1" ref="A6"/>
  </sortState>
  <conditionalFormatting sqref="B8">
    <cfRule type="expression" dxfId="1" priority="3">
      <formula>OR(AND(ISERROR(VLOOKUP(B8,Liste_Civilités,1,FALSE)),B8&lt;&gt;"Civilité",LEN(B8)&gt;0),B8="Civilités")</formula>
    </cfRule>
  </conditionalFormatting>
  <conditionalFormatting sqref="B7">
    <cfRule type="expression" dxfId="0" priority="2">
      <formula>OR(AND(ISERROR(VLOOKUP(B7,Liste_Statuts,1,FALSE)),B7&lt;&gt;"Statut",LEN(B7)&gt;0),B7="Libellé")</formula>
    </cfRule>
  </conditionalFormatting>
  <conditionalFormatting sqref="B9">
    <cfRule type="expression" priority="1">
      <formula>OR(AND(ISERROR(VLOOKUP(B9,Liste_Communes,1,FALSE)),B9&lt;&gt;"Code Postal",LEN(B9)&gt;0),B9="Identifiant")</formula>
    </cfRule>
  </conditionalFormatting>
  <dataValidations count="3">
    <dataValidation type="list" allowBlank="1" showInputMessage="1" showErrorMessage="1" errorTitle="Choisir dans la liste" error="Choisir dans la liste !" sqref="B7">
      <formula1>Liste_Statuts</formula1>
    </dataValidation>
    <dataValidation type="list" allowBlank="1" showInputMessage="1" showErrorMessage="1" errorTitle="Choisir dans la liste" error="Choisir dans la liste !" sqref="B8">
      <formula1>Liste_Civilités</formula1>
    </dataValidation>
    <dataValidation type="list" allowBlank="1" showInputMessage="1" showErrorMessage="1" errorTitle="Choisir dans la liste" error="Choisir dans la liste !" sqref="B9">
      <formula1>Liste_Communes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11</vt:i4>
      </vt:variant>
    </vt:vector>
  </HeadingPairs>
  <TitlesOfParts>
    <vt:vector size="16" baseType="lpstr">
      <vt:lpstr>Accueil</vt:lpstr>
      <vt:lpstr>Annuaire</vt:lpstr>
      <vt:lpstr>Communes</vt:lpstr>
      <vt:lpstr>Statuts</vt:lpstr>
      <vt:lpstr>Paramètres</vt:lpstr>
      <vt:lpstr>Annuaire</vt:lpstr>
      <vt:lpstr>Communes</vt:lpstr>
      <vt:lpstr>Défaut_Civilité</vt:lpstr>
      <vt:lpstr>Défaut_Commune</vt:lpstr>
      <vt:lpstr>Défaut_Statut</vt:lpstr>
      <vt:lpstr>Liste_Civilités</vt:lpstr>
      <vt:lpstr>Liste_Communes</vt:lpstr>
      <vt:lpstr>Liste_Statuts</vt:lpstr>
      <vt:lpstr>Organisation</vt:lpstr>
      <vt:lpstr>Statuts</vt:lpstr>
      <vt:lpstr>Titre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adama</dc:creator>
  <cp:lastModifiedBy>toto</cp:lastModifiedBy>
  <dcterms:created xsi:type="dcterms:W3CDTF">2015-11-18T19:10:25Z</dcterms:created>
  <dcterms:modified xsi:type="dcterms:W3CDTF">2015-11-26T14:40:13Z</dcterms:modified>
</cp:coreProperties>
</file>