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240" yWindow="165" windowWidth="12120" windowHeight="7365" tabRatio="585" activeTab="2"/>
  </bookViews>
  <sheets>
    <sheet name="Accueil" sheetId="6" r:id="rId1"/>
    <sheet name="Pointages" sheetId="10" r:id="rId2"/>
    <sheet name="Types d'activités" sheetId="14" r:id="rId3"/>
    <sheet name="Types d'interlocuteurs" sheetId="3" r:id="rId4"/>
    <sheet name="Domaines d'activités" sheetId="13" r:id="rId5"/>
    <sheet name="Statistiques Agent" sheetId="11" r:id="rId6"/>
    <sheet name="Paramètres" sheetId="4" r:id="rId7"/>
  </sheets>
  <definedNames>
    <definedName name="_xlnm._FilterDatabase" localSheetId="4" hidden="1">'Domaines d''activités'!$A$4:$D$7</definedName>
    <definedName name="_xlnm._FilterDatabase" localSheetId="1">Pointages!$A$4:$K$5</definedName>
    <definedName name="_xlnm._FilterDatabase" localSheetId="2" hidden="1">'Types d''activités'!$A$4:$D$7</definedName>
    <definedName name="_xlnm._FilterDatabase" localSheetId="3" hidden="1">'Types d''interlocuteurs'!$A$4:$D$7</definedName>
    <definedName name="Afficher_entêtes">Paramètres!$B$17</definedName>
    <definedName name="Afficher_feuilles">Paramètres!$B$16</definedName>
    <definedName name="Afficher_formules">Paramètres!$B$15</definedName>
    <definedName name="Agent">Paramètres!$B$4</definedName>
    <definedName name="Appliquer_plein_écran">Paramètres!$B$14</definedName>
    <definedName name="Collectivité">Paramètres!$B$2</definedName>
    <definedName name="Domaines_Activités">'Domaines d''activités'!$A$4:$D$9</definedName>
    <definedName name="Liste_Domaines_Activités">'Domaines d''activités'!$A$4:$A$9</definedName>
    <definedName name="Liste_Types_Activités">'Types d''activités'!$A$4:$A$10</definedName>
    <definedName name="Liste_Types_Interlocuteurs">'Types d''interlocuteurs'!$A$4:$A$9</definedName>
    <definedName name="Pointages">Pointages!$A$4:$K$28</definedName>
    <definedName name="Service">Paramètres!$B$3</definedName>
    <definedName name="Types_Activités">'Types d''activités'!$A$4:$D$10</definedName>
    <definedName name="Types_Interlocuteurs">'Types d''interlocuteurs'!$A$4:$D$9</definedName>
    <definedName name="VD_DA_Index">Paramètres!$C$10</definedName>
    <definedName name="VD_Domaine_Activité">Paramètres!$B$10</definedName>
    <definedName name="VD_TA_Index">Paramètres!$C$8</definedName>
    <definedName name="VD_TI_Index">Paramètres!$C$9</definedName>
    <definedName name="VD_Type_Activité">Paramètres!$B$8</definedName>
    <definedName name="VD_Type_Interlocuteur">Paramètres!$B$9</definedName>
  </definedNames>
  <calcPr calcId="144525"/>
  <pivotCaches>
    <pivotCache cacheId="10" r:id="rId8"/>
  </pivotCaches>
</workbook>
</file>

<file path=xl/calcChain.xml><?xml version="1.0" encoding="utf-8"?>
<calcChain xmlns="http://schemas.openxmlformats.org/spreadsheetml/2006/main">
  <c r="C8" i="13" l="1"/>
  <c r="B8" i="13"/>
  <c r="C7" i="13"/>
  <c r="B7" i="13"/>
  <c r="C6" i="13"/>
  <c r="B6" i="13"/>
  <c r="C8" i="3"/>
  <c r="B8" i="3"/>
  <c r="C7" i="3"/>
  <c r="B7" i="3"/>
  <c r="C6" i="3"/>
  <c r="B6" i="3"/>
  <c r="K27" i="10" l="1"/>
  <c r="J27" i="10"/>
  <c r="I27" i="10"/>
  <c r="K16" i="10" l="1"/>
  <c r="J16" i="10"/>
  <c r="I16" i="10"/>
  <c r="K15" i="10"/>
  <c r="J15" i="10"/>
  <c r="I15" i="10"/>
  <c r="K14" i="10"/>
  <c r="J14" i="10"/>
  <c r="I14" i="10"/>
  <c r="K13" i="10"/>
  <c r="J13" i="10"/>
  <c r="I13" i="10"/>
  <c r="K12" i="10"/>
  <c r="J12" i="10"/>
  <c r="I12" i="10"/>
  <c r="K11" i="10"/>
  <c r="J11" i="10"/>
  <c r="I11" i="10"/>
  <c r="K10" i="10"/>
  <c r="J10" i="10"/>
  <c r="I10" i="10"/>
  <c r="K9" i="10"/>
  <c r="J9" i="10"/>
  <c r="I9" i="10"/>
  <c r="K8" i="10"/>
  <c r="J8" i="10"/>
  <c r="I8" i="10"/>
  <c r="K7" i="10"/>
  <c r="J7" i="10"/>
  <c r="I7" i="10"/>
  <c r="K6" i="10"/>
  <c r="J6" i="10"/>
  <c r="I6" i="10"/>
  <c r="K5" i="10"/>
  <c r="J5" i="10"/>
  <c r="I5" i="10"/>
  <c r="K17" i="10"/>
  <c r="J17" i="10"/>
  <c r="I17" i="10"/>
  <c r="K18" i="10"/>
  <c r="J18" i="10"/>
  <c r="I18" i="10"/>
  <c r="K19" i="10"/>
  <c r="J19" i="10"/>
  <c r="I19" i="10"/>
  <c r="K20" i="10"/>
  <c r="J20" i="10"/>
  <c r="I20" i="10"/>
  <c r="K21" i="10"/>
  <c r="J21" i="10"/>
  <c r="I21" i="10"/>
  <c r="K22" i="10"/>
  <c r="J22" i="10"/>
  <c r="I22" i="10"/>
  <c r="K23" i="10"/>
  <c r="J23" i="10"/>
  <c r="I23" i="10"/>
  <c r="K24" i="10"/>
  <c r="J24" i="10"/>
  <c r="I24" i="10"/>
  <c r="K25" i="10"/>
  <c r="J25" i="10"/>
  <c r="I25" i="10"/>
  <c r="K26" i="10"/>
  <c r="J26" i="10"/>
  <c r="I26" i="10"/>
  <c r="B7" i="14"/>
  <c r="B6" i="14"/>
  <c r="A1" i="11" l="1"/>
  <c r="C6" i="14"/>
  <c r="C7" i="14" l="1"/>
  <c r="C9" i="14"/>
  <c r="B9" i="14"/>
  <c r="B5" i="3"/>
  <c r="C5" i="13"/>
  <c r="B5" i="13"/>
  <c r="B8" i="14"/>
  <c r="C5" i="14"/>
  <c r="B5" i="14"/>
  <c r="A1" i="14"/>
  <c r="C8" i="4" s="1"/>
  <c r="B2" i="14" l="1"/>
  <c r="C5" i="3" l="1"/>
  <c r="C8" i="14"/>
  <c r="I2" i="10"/>
  <c r="C2" i="14" l="1"/>
  <c r="A1" i="13" l="1"/>
  <c r="C10" i="4" s="1"/>
  <c r="A1" i="10"/>
  <c r="B2" i="13" l="1"/>
  <c r="C2" i="13"/>
  <c r="A1" i="3"/>
  <c r="C9" i="4" s="1"/>
  <c r="D1" i="6"/>
  <c r="B12" i="4" l="1"/>
  <c r="C2" i="3" l="1"/>
  <c r="B2" i="3"/>
  <c r="T10020" i="10" l="1"/>
  <c r="A2" i="10"/>
</calcChain>
</file>

<file path=xl/sharedStrings.xml><?xml version="1.0" encoding="utf-8"?>
<sst xmlns="http://schemas.openxmlformats.org/spreadsheetml/2006/main" count="188" uniqueCount="56">
  <si>
    <t>Libellé</t>
  </si>
  <si>
    <t>Objet</t>
  </si>
  <si>
    <t>Délai</t>
  </si>
  <si>
    <t>Service :</t>
  </si>
  <si>
    <t>Correspondant</t>
  </si>
  <si>
    <t>Date</t>
  </si>
  <si>
    <t>Collectivité :</t>
  </si>
  <si>
    <t>Observations</t>
  </si>
  <si>
    <t>Chrono</t>
  </si>
  <si>
    <t>Support</t>
  </si>
  <si>
    <t>Adresse</t>
  </si>
  <si>
    <t>Service</t>
  </si>
  <si>
    <t>Type délai</t>
  </si>
  <si>
    <t>Date de réponse</t>
  </si>
  <si>
    <t>Valeurs par défaut</t>
  </si>
  <si>
    <t>Total général</t>
  </si>
  <si>
    <t>Date limite de réponse</t>
  </si>
  <si>
    <t>Criticité</t>
  </si>
  <si>
    <t>Appliquer plein écran ?</t>
  </si>
  <si>
    <t>non</t>
  </si>
  <si>
    <t>Afficher formules ?</t>
  </si>
  <si>
    <t>oui</t>
  </si>
  <si>
    <t>Afficher feuilles ?</t>
  </si>
  <si>
    <t>Afficher entêtes ?</t>
  </si>
  <si>
    <t>Personnalisation du classeur</t>
  </si>
  <si>
    <t>Paramètres généraux</t>
  </si>
  <si>
    <t>Agent</t>
  </si>
  <si>
    <t>Type d'interlocuteur</t>
  </si>
  <si>
    <t>Occurrences</t>
  </si>
  <si>
    <t>Entreprise</t>
  </si>
  <si>
    <t>Début</t>
  </si>
  <si>
    <t>Fin</t>
  </si>
  <si>
    <t>Période</t>
  </si>
  <si>
    <t>Type d'activité</t>
  </si>
  <si>
    <t>Jour</t>
  </si>
  <si>
    <t>Accueil physique</t>
  </si>
  <si>
    <t>Divers</t>
  </si>
  <si>
    <t>Durée</t>
  </si>
  <si>
    <t>Appel téléphonique</t>
  </si>
  <si>
    <t>Domaine d'activité</t>
  </si>
  <si>
    <t>...</t>
  </si>
  <si>
    <t>Réunion</t>
  </si>
  <si>
    <t>2017-09</t>
  </si>
  <si>
    <t>Durées</t>
  </si>
  <si>
    <t>2017-10</t>
  </si>
  <si>
    <t>Traitement de dossier</t>
  </si>
  <si>
    <t>Mademoiselle LAGEAN</t>
  </si>
  <si>
    <t>Pôle Accueil</t>
  </si>
  <si>
    <t>Ma Petite Entreprise SARL</t>
  </si>
  <si>
    <t>Particulier</t>
  </si>
  <si>
    <t>Partenaire</t>
  </si>
  <si>
    <t>Services commerciaux</t>
  </si>
  <si>
    <t>Services administratifs</t>
  </si>
  <si>
    <t>=DECALER('Types d''activités'!$A$4;1;;NBVAL('Types d''activités'!$A:$A)-2;)</t>
  </si>
  <si>
    <t>=DECALER('Types d''interlocuteurs'!$A$4;1;;NBVAL('Types d''interlocuteurs'!$A:$A)-2;)</t>
  </si>
  <si>
    <t>=DECALER('Domaines d''activités'!$A$4;1;;NBVAL('Domaines d''activités'!$A:$A)-2;)</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</si>
</sst>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 #,##0.00\ _F_-;\-* #,##0.00\ _F_-;_-* &quot;-&quot;??\ _F_-;_-@_-"/>
    <numFmt numFmtId="165" formatCode="0000"/>
    <numFmt numFmtId="166" formatCode="#,##0&quot; jours&quot;"/>
    <numFmt numFmtId="167" formatCode="#,##0&quot; courrier(s)&quot;"/>
    <numFmt numFmtId="168" formatCode="#,##0&quot; jour(s)&quot;"/>
    <numFmt numFmtId="169" formatCode="&quot;Plus que &quot;#,##0&quot; jours&quot;;&quot;Retard de &quot;#,##0&quot; jour(s)&quot;;&quot;Dernier jour !&quot;"/>
    <numFmt numFmtId="170" formatCode="#,##0&quot; jour(s)&quot;;\-#,##0&quot; jour(s)&quot;;&quot;&quot;"/>
    <numFmt numFmtId="171" formatCode="[$-F800]dddd\,\ mmmm\ dd\,\ yyyy"/>
    <numFmt numFmtId="172" formatCode="h:mm;@"/>
    <numFmt numFmtId="173" formatCode="#,##0&quot; pointage(s)&quot;"/>
    <numFmt numFmtId="174" formatCode="_-* #,##0\ _F_-;\-* #,##0\ _F_-;_-* &quot;-&quot;??\ _F_-;_-@_-"/>
    <numFmt numFmtId="175" formatCode="#,##0_ ;\-#,##0\ "/>
  </numFmts>
  <fonts count="15" x14ac:knownFonts="1">
    <font>
      <sz val="10"/>
      <name val="Arial"/>
    </font>
    <font>
      <sz val="10"/>
      <color theme="1"/>
      <name val="Arial"/>
      <family val="2"/>
    </font>
    <font>
      <b/>
      <sz val="10"/>
      <name val="Arial"/>
      <family val="2"/>
    </font>
    <font>
      <sz val="10"/>
      <name val="Arial"/>
      <family val="2"/>
    </font>
    <font>
      <sz val="11"/>
      <name val="Arial"/>
      <family val="2"/>
    </font>
    <font>
      <b/>
      <sz val="10"/>
      <name val="Arial"/>
      <family val="2"/>
    </font>
    <font>
      <b/>
      <sz val="14"/>
      <name val="Arial"/>
      <family val="2"/>
    </font>
    <font>
      <b/>
      <sz val="14"/>
      <color theme="3" tint="-0.249977111117893"/>
      <name val="Arial"/>
      <family val="2"/>
    </font>
    <font>
      <b/>
      <sz val="11"/>
      <name val="Arial"/>
      <family val="2"/>
    </font>
    <font>
      <b/>
      <sz val="20"/>
      <color theme="4" tint="-0.249977111117893"/>
      <name val="Arial Black"/>
      <family val="2"/>
    </font>
    <font>
      <b/>
      <sz val="18"/>
      <color theme="4" tint="-0.249977111117893"/>
      <name val="Arial Narrow"/>
      <family val="2"/>
    </font>
    <font>
      <sz val="10"/>
      <color theme="4" tint="-0.249977111117893"/>
      <name val="Arial"/>
      <family val="2"/>
    </font>
    <font>
      <sz val="10"/>
      <color theme="0"/>
      <name val="Arial"/>
      <family val="2"/>
    </font>
    <font>
      <b/>
      <sz val="16"/>
      <color theme="4" tint="-0.249977111117893"/>
      <name val="Arial Narrow"/>
      <family val="2"/>
    </font>
    <font>
      <sz val="10"/>
      <color theme="4" tint="-0.249977111117893"/>
      <name val="Arial"/>
    </font>
  </fonts>
  <fills count="10">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4" tint="0.79998168889431442"/>
        <bgColor indexed="64"/>
      </patternFill>
    </fill>
  </fills>
  <borders count="1">
    <border>
      <left/>
      <right/>
      <top/>
      <bottom/>
      <diagonal/>
    </border>
  </borders>
  <cellStyleXfs count="2">
    <xf numFmtId="171" fontId="0" fillId="0" borderId="0"/>
    <xf numFmtId="164" fontId="3" fillId="0" borderId="0" applyFont="0" applyFill="0" applyBorder="0" applyAlignment="0" applyProtection="0"/>
  </cellStyleXfs>
  <cellXfs count="146">
    <xf numFmtId="171" fontId="0" fillId="0" borderId="0" xfId="0"/>
    <xf numFmtId="171" fontId="2" fillId="0" borderId="0" xfId="0" applyFont="1"/>
    <xf numFmtId="171" fontId="5" fillId="0" borderId="0" xfId="0" applyFont="1" applyFill="1" applyAlignment="1" applyProtection="1">
      <alignment vertical="top"/>
    </xf>
    <xf numFmtId="171" fontId="5" fillId="0" borderId="0" xfId="0" applyFont="1" applyFill="1" applyProtection="1"/>
    <xf numFmtId="171" fontId="5" fillId="0" borderId="0" xfId="0" applyFont="1" applyFill="1" applyAlignment="1" applyProtection="1">
      <alignment vertical="center"/>
    </xf>
    <xf numFmtId="171" fontId="3" fillId="0" borderId="0" xfId="0" applyFont="1" applyFill="1" applyProtection="1"/>
    <xf numFmtId="171" fontId="3" fillId="3" borderId="0" xfId="0" applyFont="1" applyFill="1" applyProtection="1"/>
    <xf numFmtId="171" fontId="5" fillId="3" borderId="0" xfId="0" applyFont="1" applyFill="1" applyAlignment="1" applyProtection="1">
      <alignment vertical="top"/>
    </xf>
    <xf numFmtId="171" fontId="3" fillId="3" borderId="0" xfId="0" applyFont="1" applyFill="1"/>
    <xf numFmtId="171" fontId="0" fillId="2" borderId="0" xfId="0" applyFill="1"/>
    <xf numFmtId="165" fontId="4" fillId="0" borderId="0" xfId="1" applyNumberFormat="1" applyFont="1" applyFill="1" applyAlignment="1" applyProtection="1">
      <alignment horizontal="left" vertical="top" wrapText="1"/>
      <protection locked="0"/>
    </xf>
    <xf numFmtId="171" fontId="5" fillId="2" borderId="0" xfId="0" applyFont="1" applyFill="1"/>
    <xf numFmtId="171" fontId="2" fillId="2" borderId="0" xfId="0" applyFont="1" applyFill="1"/>
    <xf numFmtId="171" fontId="3" fillId="0" borderId="0" xfId="0" applyFont="1" applyFill="1" applyProtection="1">
      <protection locked="0"/>
    </xf>
    <xf numFmtId="171" fontId="5" fillId="8" borderId="0" xfId="0" applyFont="1" applyFill="1" applyAlignment="1" applyProtection="1">
      <alignment vertical="center"/>
    </xf>
    <xf numFmtId="171" fontId="5" fillId="8" borderId="0" xfId="0" applyFont="1" applyFill="1" applyAlignment="1" applyProtection="1">
      <alignment horizontal="center" vertical="center"/>
    </xf>
    <xf numFmtId="171" fontId="5" fillId="8" borderId="0" xfId="0" applyFont="1" applyFill="1" applyAlignment="1" applyProtection="1">
      <alignment wrapText="1"/>
    </xf>
    <xf numFmtId="171" fontId="7" fillId="8" borderId="0" xfId="0" applyFont="1" applyFill="1" applyAlignment="1" applyProtection="1">
      <alignment vertical="center"/>
    </xf>
    <xf numFmtId="171" fontId="5" fillId="8" borderId="0" xfId="0" applyFont="1" applyFill="1" applyProtection="1"/>
    <xf numFmtId="171" fontId="0" fillId="2" borderId="0" xfId="0" applyFill="1" applyAlignment="1">
      <alignment horizontal="left"/>
    </xf>
    <xf numFmtId="171" fontId="9" fillId="2" borderId="0" xfId="0" applyFont="1" applyFill="1" applyAlignment="1">
      <alignment vertical="center" wrapText="1"/>
    </xf>
    <xf numFmtId="171" fontId="1" fillId="3" borderId="0" xfId="0" applyFont="1" applyFill="1" applyAlignment="1" applyProtection="1">
      <alignment vertical="top"/>
    </xf>
    <xf numFmtId="171" fontId="3" fillId="9" borderId="0" xfId="0" applyFont="1" applyFill="1" applyAlignment="1" applyProtection="1">
      <alignment horizontal="center"/>
      <protection locked="0"/>
    </xf>
    <xf numFmtId="171" fontId="3" fillId="9" borderId="0" xfId="0" applyFont="1" applyFill="1" applyProtection="1">
      <protection locked="0"/>
    </xf>
    <xf numFmtId="171" fontId="3" fillId="2" borderId="0" xfId="0" applyFont="1" applyFill="1"/>
    <xf numFmtId="168" fontId="0" fillId="2" borderId="0" xfId="0" applyNumberFormat="1" applyFill="1" applyAlignment="1">
      <alignment horizontal="left"/>
    </xf>
    <xf numFmtId="171" fontId="0" fillId="8" borderId="0" xfId="0" applyFill="1"/>
    <xf numFmtId="171" fontId="2" fillId="8" borderId="0" xfId="0" applyFont="1" applyFill="1"/>
    <xf numFmtId="171" fontId="12" fillId="8" borderId="0" xfId="0" applyFont="1" applyFill="1"/>
    <xf numFmtId="171" fontId="12" fillId="8" borderId="0" xfId="0" applyFont="1" applyFill="1" applyAlignment="1">
      <alignment horizontal="center"/>
    </xf>
    <xf numFmtId="171" fontId="0" fillId="9" borderId="0" xfId="0" applyFill="1" applyProtection="1">
      <protection locked="0"/>
    </xf>
    <xf numFmtId="171" fontId="12" fillId="8" borderId="0" xfId="0" applyFont="1" applyFill="1" applyProtection="1">
      <protection locked="0"/>
    </xf>
    <xf numFmtId="171" fontId="3" fillId="8" borderId="0" xfId="0" applyFont="1" applyFill="1" applyProtection="1"/>
    <xf numFmtId="171" fontId="5" fillId="8" borderId="0" xfId="0" applyFont="1" applyFill="1" applyAlignment="1" applyProtection="1">
      <alignment vertical="top"/>
    </xf>
    <xf numFmtId="165" fontId="4" fillId="0" borderId="0" xfId="1" applyNumberFormat="1" applyFont="1" applyFill="1" applyAlignment="1" applyProtection="1">
      <alignment horizontal="center" vertical="top" wrapText="1"/>
    </xf>
    <xf numFmtId="14" fontId="4" fillId="0" borderId="0" xfId="0" applyNumberFormat="1" applyFont="1" applyFill="1" applyAlignment="1" applyProtection="1">
      <alignment horizontal="center" vertical="top" wrapText="1"/>
    </xf>
    <xf numFmtId="14" fontId="4" fillId="0" borderId="0" xfId="0" applyNumberFormat="1" applyFont="1" applyFill="1" applyAlignment="1" applyProtection="1">
      <alignment horizontal="left" vertical="top" wrapText="1"/>
    </xf>
    <xf numFmtId="171" fontId="4" fillId="0" borderId="0" xfId="0" applyFont="1" applyFill="1" applyAlignment="1" applyProtection="1">
      <alignment vertical="top" wrapText="1"/>
    </xf>
    <xf numFmtId="168" fontId="4" fillId="6" borderId="0" xfId="1" applyNumberFormat="1" applyFont="1" applyFill="1" applyAlignment="1" applyProtection="1">
      <alignment horizontal="center" vertical="top" wrapText="1"/>
    </xf>
    <xf numFmtId="14" fontId="4" fillId="6" borderId="0" xfId="1" applyNumberFormat="1" applyFont="1" applyFill="1" applyAlignment="1" applyProtection="1">
      <alignment horizontal="center" vertical="top" wrapText="1"/>
    </xf>
    <xf numFmtId="169" fontId="4" fillId="6" borderId="0" xfId="1" applyNumberFormat="1" applyFont="1" applyFill="1" applyAlignment="1" applyProtection="1">
      <alignment horizontal="center" vertical="top" wrapText="1"/>
    </xf>
    <xf numFmtId="171" fontId="4" fillId="0" borderId="0" xfId="0" applyFont="1" applyFill="1" applyAlignment="1" applyProtection="1">
      <alignment horizontal="left" vertical="top" wrapText="1"/>
    </xf>
    <xf numFmtId="171" fontId="10" fillId="8" borderId="0" xfId="0" applyFont="1" applyFill="1" applyAlignment="1" applyProtection="1">
      <alignment vertical="center"/>
    </xf>
    <xf numFmtId="171" fontId="5" fillId="8" borderId="0" xfId="0" applyFont="1" applyFill="1" applyAlignment="1" applyProtection="1">
      <alignment horizontal="left" vertical="center"/>
    </xf>
    <xf numFmtId="166" fontId="6" fillId="8" borderId="0" xfId="0" applyNumberFormat="1" applyFont="1" applyFill="1" applyAlignment="1" applyProtection="1">
      <alignment horizontal="center" vertical="center"/>
    </xf>
    <xf numFmtId="167" fontId="5" fillId="8" borderId="0" xfId="0" applyNumberFormat="1" applyFont="1" applyFill="1" applyAlignment="1" applyProtection="1">
      <alignment horizontal="center" vertical="center"/>
    </xf>
    <xf numFmtId="165" fontId="5" fillId="8" borderId="0" xfId="1" applyNumberFormat="1" applyFont="1" applyFill="1" applyAlignment="1" applyProtection="1">
      <alignment horizontal="left" vertical="center"/>
    </xf>
    <xf numFmtId="166" fontId="5" fillId="8" borderId="0" xfId="0" applyNumberFormat="1" applyFont="1" applyFill="1" applyAlignment="1" applyProtection="1">
      <alignment horizontal="center" vertical="center"/>
    </xf>
    <xf numFmtId="171" fontId="8" fillId="2" borderId="0" xfId="0" applyFont="1" applyFill="1" applyAlignment="1" applyProtection="1">
      <alignment horizontal="left" vertical="top" wrapText="1"/>
    </xf>
    <xf numFmtId="166" fontId="8" fillId="5" borderId="0" xfId="0" applyNumberFormat="1" applyFont="1" applyFill="1" applyAlignment="1" applyProtection="1">
      <alignment horizontal="center" vertical="top" wrapText="1"/>
    </xf>
    <xf numFmtId="171" fontId="8" fillId="0" borderId="0" xfId="0" applyFont="1" applyFill="1" applyAlignment="1" applyProtection="1">
      <alignment vertical="center" wrapText="1"/>
    </xf>
    <xf numFmtId="14" fontId="4" fillId="7" borderId="0" xfId="0" applyNumberFormat="1" applyFont="1" applyFill="1" applyAlignment="1" applyProtection="1">
      <alignment horizontal="center" vertical="top" wrapText="1"/>
    </xf>
    <xf numFmtId="165" fontId="4" fillId="0" borderId="0" xfId="1" applyNumberFormat="1" applyFont="1" applyFill="1" applyAlignment="1" applyProtection="1">
      <alignment horizontal="left" vertical="top" wrapText="1"/>
    </xf>
    <xf numFmtId="165" fontId="3" fillId="2" borderId="0" xfId="1" applyNumberFormat="1" applyFont="1" applyFill="1" applyAlignment="1" applyProtection="1">
      <alignment horizontal="center" vertical="center"/>
    </xf>
    <xf numFmtId="171" fontId="3" fillId="2" borderId="0" xfId="0" applyFont="1" applyFill="1" applyAlignment="1" applyProtection="1">
      <alignment horizontal="center" vertical="center"/>
    </xf>
    <xf numFmtId="171" fontId="3" fillId="2" borderId="0" xfId="0" applyFont="1" applyFill="1" applyAlignment="1" applyProtection="1">
      <alignment horizontal="left" vertical="center"/>
    </xf>
    <xf numFmtId="168" fontId="3" fillId="5" borderId="0" xfId="0" applyNumberFormat="1" applyFont="1" applyFill="1" applyAlignment="1" applyProtection="1">
      <alignment horizontal="center" vertical="center"/>
    </xf>
    <xf numFmtId="166" fontId="3" fillId="5" borderId="0" xfId="0" applyNumberFormat="1" applyFont="1" applyFill="1" applyAlignment="1" applyProtection="1">
      <alignment horizontal="center" vertical="center"/>
    </xf>
    <xf numFmtId="171" fontId="3" fillId="4" borderId="0" xfId="0" applyFont="1" applyFill="1" applyAlignment="1" applyProtection="1">
      <alignment horizontal="center" vertical="center"/>
    </xf>
    <xf numFmtId="169" fontId="3" fillId="5" borderId="0" xfId="0" applyNumberFormat="1" applyFont="1" applyFill="1" applyAlignment="1" applyProtection="1">
      <alignment horizontal="center" vertical="center"/>
    </xf>
    <xf numFmtId="171" fontId="3" fillId="2" borderId="0" xfId="0" applyFont="1" applyFill="1" applyAlignment="1" applyProtection="1">
      <alignment vertical="center"/>
    </xf>
    <xf numFmtId="171" fontId="3" fillId="0" borderId="0" xfId="0" applyFont="1" applyFill="1" applyAlignment="1" applyProtection="1">
      <alignment vertical="center"/>
    </xf>
    <xf numFmtId="165" fontId="3" fillId="0" borderId="0" xfId="1" applyNumberFormat="1" applyFont="1" applyFill="1" applyAlignment="1" applyProtection="1">
      <alignment horizontal="center" vertical="center"/>
    </xf>
    <xf numFmtId="171" fontId="3" fillId="0" borderId="0" xfId="0" applyFont="1" applyFill="1" applyAlignment="1" applyProtection="1">
      <alignment horizontal="center" vertical="center"/>
    </xf>
    <xf numFmtId="171" fontId="3" fillId="0" borderId="0" xfId="0" applyFont="1" applyFill="1" applyAlignment="1" applyProtection="1">
      <alignment horizontal="left" vertical="center"/>
    </xf>
    <xf numFmtId="168" fontId="3" fillId="0" borderId="0" xfId="0" applyNumberFormat="1" applyFont="1" applyFill="1" applyAlignment="1" applyProtection="1">
      <alignment horizontal="center" vertical="center"/>
    </xf>
    <xf numFmtId="166" fontId="3" fillId="0" borderId="0" xfId="0" applyNumberFormat="1" applyFont="1" applyFill="1" applyAlignment="1" applyProtection="1">
      <alignment horizontal="center" vertical="center"/>
    </xf>
    <xf numFmtId="171" fontId="0" fillId="2" borderId="0" xfId="0" applyFill="1" applyAlignment="1" applyProtection="1">
      <alignment vertical="center"/>
    </xf>
    <xf numFmtId="171" fontId="0" fillId="2" borderId="0" xfId="0" applyFill="1" applyProtection="1"/>
    <xf numFmtId="171" fontId="3" fillId="2" borderId="0" xfId="0" applyFont="1" applyFill="1" applyAlignment="1" applyProtection="1">
      <alignment horizontal="center" vertical="top"/>
    </xf>
    <xf numFmtId="165" fontId="4" fillId="2" borderId="0" xfId="1" applyNumberFormat="1" applyFont="1" applyFill="1" applyAlignment="1" applyProtection="1">
      <alignment horizontal="center" vertical="top" wrapText="1"/>
    </xf>
    <xf numFmtId="171" fontId="4" fillId="2" borderId="0" xfId="0" applyFont="1" applyFill="1" applyAlignment="1" applyProtection="1">
      <alignment horizontal="center" vertical="top" wrapText="1"/>
    </xf>
    <xf numFmtId="171" fontId="4" fillId="2" borderId="0" xfId="0" applyFont="1" applyFill="1" applyAlignment="1" applyProtection="1">
      <alignment horizontal="left" vertical="top" wrapText="1"/>
    </xf>
    <xf numFmtId="168" fontId="4" fillId="2" borderId="0" xfId="0" applyNumberFormat="1" applyFont="1" applyFill="1" applyAlignment="1" applyProtection="1">
      <alignment horizontal="center" vertical="top" wrapText="1"/>
    </xf>
    <xf numFmtId="166" fontId="4" fillId="2" borderId="0" xfId="0" applyNumberFormat="1" applyFont="1" applyFill="1" applyAlignment="1" applyProtection="1">
      <alignment horizontal="center" vertical="top" wrapText="1"/>
    </xf>
    <xf numFmtId="169" fontId="4" fillId="2" borderId="0" xfId="0" applyNumberFormat="1" applyFont="1" applyFill="1" applyAlignment="1" applyProtection="1">
      <alignment horizontal="center" vertical="top" wrapText="1"/>
    </xf>
    <xf numFmtId="171" fontId="4" fillId="2" borderId="0" xfId="0" applyFont="1" applyFill="1" applyAlignment="1" applyProtection="1">
      <alignment vertical="top" wrapText="1"/>
    </xf>
    <xf numFmtId="171" fontId="0" fillId="0" borderId="0" xfId="0" applyProtection="1">
      <protection locked="0"/>
    </xf>
    <xf numFmtId="165" fontId="3" fillId="3" borderId="0" xfId="1" applyNumberFormat="1" applyFont="1" applyFill="1" applyAlignment="1" applyProtection="1">
      <alignment horizontal="center" vertical="center"/>
    </xf>
    <xf numFmtId="171" fontId="3" fillId="3" borderId="0" xfId="0" applyFont="1" applyFill="1" applyAlignment="1" applyProtection="1">
      <alignment horizontal="center" vertical="center"/>
    </xf>
    <xf numFmtId="171" fontId="3" fillId="3" borderId="0" xfId="0" applyFont="1" applyFill="1" applyAlignment="1" applyProtection="1">
      <alignment horizontal="left" vertical="center"/>
    </xf>
    <xf numFmtId="166" fontId="3" fillId="3" borderId="0" xfId="0" applyNumberFormat="1" applyFont="1" applyFill="1" applyAlignment="1" applyProtection="1">
      <alignment horizontal="center" vertical="center"/>
    </xf>
    <xf numFmtId="171" fontId="3" fillId="3" borderId="0" xfId="0" applyFont="1" applyFill="1" applyAlignment="1" applyProtection="1">
      <alignment vertical="center"/>
    </xf>
    <xf numFmtId="171" fontId="5" fillId="3" borderId="0" xfId="0" applyFont="1" applyFill="1" applyAlignment="1" applyProtection="1">
      <alignment vertical="center"/>
    </xf>
    <xf numFmtId="171" fontId="4" fillId="3" borderId="0" xfId="0" applyFont="1" applyFill="1" applyAlignment="1" applyProtection="1">
      <alignment vertical="top" wrapText="1"/>
    </xf>
    <xf numFmtId="171" fontId="8" fillId="3" borderId="0" xfId="0" applyFont="1" applyFill="1" applyAlignment="1" applyProtection="1">
      <alignment vertical="center" wrapText="1"/>
    </xf>
    <xf numFmtId="171" fontId="5" fillId="3" borderId="0" xfId="0" applyFont="1" applyFill="1" applyProtection="1"/>
    <xf numFmtId="171" fontId="3" fillId="2" borderId="0" xfId="0" applyFont="1" applyFill="1" applyProtection="1"/>
    <xf numFmtId="171" fontId="5" fillId="2" borderId="0" xfId="0" applyFont="1" applyFill="1" applyAlignment="1" applyProtection="1">
      <alignment vertical="top"/>
    </xf>
    <xf numFmtId="171" fontId="0" fillId="2" borderId="0" xfId="0" applyFill="1" applyAlignment="1" applyProtection="1">
      <alignment horizontal="center"/>
    </xf>
    <xf numFmtId="170" fontId="6" fillId="8" borderId="0" xfId="0" applyNumberFormat="1" applyFont="1" applyFill="1" applyAlignment="1" applyProtection="1">
      <alignment horizontal="center" vertical="center"/>
    </xf>
    <xf numFmtId="170" fontId="5" fillId="8" borderId="0" xfId="0" applyNumberFormat="1" applyFont="1" applyFill="1" applyAlignment="1" applyProtection="1">
      <alignment horizontal="center" vertical="center"/>
    </xf>
    <xf numFmtId="170" fontId="8" fillId="5" borderId="0" xfId="0" applyNumberFormat="1" applyFont="1" applyFill="1" applyAlignment="1" applyProtection="1">
      <alignment horizontal="center" vertical="top" wrapText="1"/>
    </xf>
    <xf numFmtId="170" fontId="3" fillId="5" borderId="0" xfId="0" applyNumberFormat="1" applyFont="1" applyFill="1" applyAlignment="1" applyProtection="1">
      <alignment horizontal="center" vertical="center"/>
    </xf>
    <xf numFmtId="170" fontId="3" fillId="3" borderId="0" xfId="0" applyNumberFormat="1" applyFont="1" applyFill="1" applyAlignment="1" applyProtection="1">
      <alignment horizontal="center" vertical="center"/>
    </xf>
    <xf numFmtId="170" fontId="3" fillId="0" borderId="0" xfId="0" applyNumberFormat="1" applyFont="1" applyFill="1" applyAlignment="1" applyProtection="1">
      <alignment horizontal="center" vertical="center"/>
    </xf>
    <xf numFmtId="172" fontId="5" fillId="8" borderId="0" xfId="0" applyNumberFormat="1" applyFont="1" applyFill="1" applyAlignment="1" applyProtection="1">
      <alignment horizontal="center" vertical="center"/>
    </xf>
    <xf numFmtId="172" fontId="8" fillId="2" borderId="0" xfId="0" applyNumberFormat="1" applyFont="1" applyFill="1" applyAlignment="1" applyProtection="1">
      <alignment horizontal="center" vertical="top" wrapText="1"/>
    </xf>
    <xf numFmtId="172" fontId="4" fillId="0" borderId="0" xfId="0" applyNumberFormat="1" applyFont="1" applyFill="1" applyAlignment="1" applyProtection="1">
      <alignment horizontal="center" vertical="top" wrapText="1"/>
    </xf>
    <xf numFmtId="172" fontId="3" fillId="2" borderId="0" xfId="0" applyNumberFormat="1" applyFont="1" applyFill="1" applyAlignment="1" applyProtection="1">
      <alignment horizontal="center" vertical="center"/>
    </xf>
    <xf numFmtId="172" fontId="3" fillId="3" borderId="0" xfId="0" applyNumberFormat="1" applyFont="1" applyFill="1" applyAlignment="1" applyProtection="1">
      <alignment horizontal="center" vertical="center"/>
    </xf>
    <xf numFmtId="172" fontId="3" fillId="0" borderId="0" xfId="0" applyNumberFormat="1" applyFont="1" applyFill="1" applyAlignment="1" applyProtection="1">
      <alignment horizontal="center" vertical="center"/>
    </xf>
    <xf numFmtId="164" fontId="4" fillId="6" borderId="0" xfId="1" applyFont="1" applyFill="1" applyAlignment="1" applyProtection="1">
      <alignment horizontal="center" vertical="top" wrapText="1"/>
    </xf>
    <xf numFmtId="173" fontId="5" fillId="8" borderId="0" xfId="0" applyNumberFormat="1" applyFont="1" applyFill="1" applyAlignment="1" applyProtection="1">
      <alignment horizontal="center" vertical="center"/>
    </xf>
    <xf numFmtId="14" fontId="3" fillId="0" borderId="0" xfId="0" applyNumberFormat="1" applyFont="1" applyFill="1" applyAlignment="1" applyProtection="1">
      <alignment vertical="center"/>
    </xf>
    <xf numFmtId="164" fontId="6" fillId="8" borderId="0" xfId="1" applyFont="1" applyFill="1" applyAlignment="1" applyProtection="1">
      <alignment horizontal="center" vertical="center"/>
    </xf>
    <xf numFmtId="164" fontId="5" fillId="8" borderId="0" xfId="1" applyFont="1" applyFill="1" applyAlignment="1" applyProtection="1">
      <alignment horizontal="center" vertical="center"/>
    </xf>
    <xf numFmtId="164" fontId="8" fillId="5" borderId="0" xfId="1" applyFont="1" applyFill="1" applyAlignment="1" applyProtection="1">
      <alignment horizontal="center" vertical="top" wrapText="1"/>
    </xf>
    <xf numFmtId="164" fontId="3" fillId="5" borderId="0" xfId="1" applyFont="1" applyFill="1" applyAlignment="1" applyProtection="1">
      <alignment horizontal="center" vertical="center"/>
    </xf>
    <xf numFmtId="164" fontId="3" fillId="3" borderId="0" xfId="1" applyFont="1" applyFill="1" applyAlignment="1" applyProtection="1">
      <alignment horizontal="center" vertical="center"/>
    </xf>
    <xf numFmtId="164" fontId="3" fillId="0" borderId="0" xfId="1" applyFont="1" applyFill="1" applyAlignment="1" applyProtection="1">
      <alignment horizontal="center" vertical="center"/>
    </xf>
    <xf numFmtId="164" fontId="5" fillId="8" borderId="0" xfId="1" applyFont="1" applyFill="1" applyAlignment="1" applyProtection="1">
      <alignment horizontal="center"/>
    </xf>
    <xf numFmtId="164" fontId="2" fillId="5" borderId="0" xfId="1" applyFont="1" applyFill="1" applyAlignment="1" applyProtection="1">
      <alignment horizontal="center" vertical="top"/>
    </xf>
    <xf numFmtId="164" fontId="3" fillId="6" borderId="0" xfId="1" applyFont="1" applyFill="1" applyAlignment="1" applyProtection="1">
      <alignment horizontal="center"/>
    </xf>
    <xf numFmtId="164" fontId="3" fillId="5" borderId="0" xfId="1" applyFont="1" applyFill="1" applyAlignment="1" applyProtection="1">
      <alignment horizontal="center"/>
    </xf>
    <xf numFmtId="164" fontId="3" fillId="3" borderId="0" xfId="1" applyFont="1" applyFill="1" applyAlignment="1" applyProtection="1">
      <alignment horizontal="center"/>
    </xf>
    <xf numFmtId="164" fontId="3" fillId="0" borderId="0" xfId="1" applyFont="1" applyFill="1" applyAlignment="1" applyProtection="1">
      <alignment horizontal="center"/>
    </xf>
    <xf numFmtId="171" fontId="0" fillId="0" borderId="0" xfId="0" applyNumberFormat="1" applyProtection="1">
      <protection locked="0"/>
    </xf>
    <xf numFmtId="171" fontId="0" fillId="0" borderId="0" xfId="0" applyAlignment="1" applyProtection="1">
      <alignment horizontal="left"/>
      <protection locked="0"/>
    </xf>
    <xf numFmtId="171" fontId="0" fillId="0" borderId="0" xfId="0" applyNumberFormat="1" applyAlignment="1" applyProtection="1">
      <alignment horizontal="left"/>
      <protection locked="0"/>
    </xf>
    <xf numFmtId="171" fontId="0" fillId="0" borderId="0" xfId="0" applyAlignment="1">
      <alignment horizontal="left"/>
    </xf>
    <xf numFmtId="171" fontId="0" fillId="0" borderId="0" xfId="0" pivotButton="1" applyAlignment="1" applyProtection="1">
      <alignment horizontal="left"/>
      <protection locked="0"/>
    </xf>
    <xf numFmtId="174" fontId="0" fillId="0" borderId="0" xfId="1" applyNumberFormat="1" applyFont="1" applyAlignment="1" applyProtection="1">
      <alignment horizontal="center"/>
      <protection locked="0"/>
    </xf>
    <xf numFmtId="171" fontId="0" fillId="0" borderId="0" xfId="0" pivotButton="1" applyAlignment="1" applyProtection="1">
      <alignment vertical="top" wrapText="1"/>
      <protection locked="0"/>
    </xf>
    <xf numFmtId="171" fontId="0" fillId="0" borderId="0" xfId="0" applyAlignment="1">
      <alignment vertical="top" wrapText="1"/>
    </xf>
    <xf numFmtId="171" fontId="11" fillId="0" borderId="0" xfId="0" applyFont="1" applyAlignment="1" applyProtection="1">
      <alignment vertical="top" wrapText="1"/>
      <protection locked="0"/>
    </xf>
    <xf numFmtId="174" fontId="0" fillId="0" borderId="0" xfId="1" applyNumberFormat="1" applyFont="1" applyAlignment="1">
      <alignment horizontal="center"/>
    </xf>
    <xf numFmtId="174" fontId="0" fillId="0" borderId="0" xfId="0" applyNumberFormat="1" applyAlignment="1" applyProtection="1">
      <alignment horizontal="center"/>
      <protection locked="0"/>
    </xf>
    <xf numFmtId="174" fontId="0" fillId="0" borderId="0" xfId="0" pivotButton="1" applyNumberFormat="1" applyAlignment="1" applyProtection="1">
      <alignment horizontal="center"/>
      <protection locked="0"/>
    </xf>
    <xf numFmtId="174" fontId="0" fillId="0" borderId="0" xfId="0" applyNumberFormat="1" applyAlignment="1" applyProtection="1">
      <alignment horizontal="center" vertical="top" wrapText="1"/>
      <protection locked="0"/>
    </xf>
    <xf numFmtId="174" fontId="5" fillId="8" borderId="0" xfId="1" applyNumberFormat="1" applyFont="1" applyFill="1" applyAlignment="1" applyProtection="1">
      <alignment horizontal="center" vertical="center"/>
    </xf>
    <xf numFmtId="174" fontId="2" fillId="5" borderId="0" xfId="1" applyNumberFormat="1" applyFont="1" applyFill="1" applyAlignment="1" applyProtection="1">
      <alignment horizontal="center" vertical="top"/>
    </xf>
    <xf numFmtId="174" fontId="3" fillId="6" borderId="0" xfId="1" applyNumberFormat="1" applyFont="1" applyFill="1" applyAlignment="1" applyProtection="1">
      <alignment horizontal="center"/>
    </xf>
    <xf numFmtId="174" fontId="3" fillId="5" borderId="0" xfId="1" applyNumberFormat="1" applyFont="1" applyFill="1" applyAlignment="1" applyProtection="1">
      <alignment horizontal="center"/>
    </xf>
    <xf numFmtId="174" fontId="3" fillId="3" borderId="0" xfId="1" applyNumberFormat="1" applyFont="1" applyFill="1" applyAlignment="1" applyProtection="1">
      <alignment horizontal="center"/>
    </xf>
    <xf numFmtId="174" fontId="3" fillId="0" borderId="0" xfId="1" applyNumberFormat="1" applyFont="1" applyFill="1" applyAlignment="1" applyProtection="1">
      <alignment horizontal="center"/>
    </xf>
    <xf numFmtId="4" fontId="0" fillId="0" borderId="0" xfId="0" applyNumberFormat="1" applyAlignment="1" applyProtection="1">
      <alignment horizontal="center"/>
      <protection locked="0"/>
    </xf>
    <xf numFmtId="171" fontId="4" fillId="0" borderId="0" xfId="1" applyNumberFormat="1" applyFont="1" applyFill="1" applyAlignment="1" applyProtection="1">
      <alignment horizontal="left" vertical="top" wrapText="1"/>
    </xf>
    <xf numFmtId="165" fontId="3" fillId="2" borderId="0" xfId="1" applyNumberFormat="1" applyFont="1" applyFill="1" applyAlignment="1" applyProtection="1">
      <alignment horizontal="left" vertical="center"/>
    </xf>
    <xf numFmtId="174" fontId="0" fillId="0" borderId="0" xfId="1" applyNumberFormat="1" applyFont="1" applyAlignment="1" applyProtection="1">
      <alignment horizontal="center" vertical="center"/>
      <protection locked="0"/>
    </xf>
    <xf numFmtId="171" fontId="0" fillId="0" borderId="0" xfId="0" applyAlignment="1" applyProtection="1">
      <alignment vertical="center"/>
      <protection locked="0"/>
    </xf>
    <xf numFmtId="171" fontId="13" fillId="0" borderId="0" xfId="0" applyFont="1" applyAlignment="1" applyProtection="1">
      <alignment horizontal="left" vertical="center"/>
    </xf>
    <xf numFmtId="174" fontId="14" fillId="0" borderId="0" xfId="0" applyNumberFormat="1" applyFont="1" applyAlignment="1" applyProtection="1">
      <alignment horizontal="center" vertical="top" wrapText="1"/>
      <protection locked="0"/>
    </xf>
    <xf numFmtId="175" fontId="12" fillId="8" borderId="0" xfId="1" applyNumberFormat="1" applyFont="1" applyFill="1" applyAlignment="1">
      <alignment horizontal="center"/>
    </xf>
    <xf numFmtId="171" fontId="10" fillId="2" borderId="0" xfId="0" applyFont="1" applyFill="1" applyAlignment="1">
      <alignment horizontal="left" vertical="center" wrapText="1"/>
    </xf>
    <xf numFmtId="171" fontId="3" fillId="0" borderId="0" xfId="0" quotePrefix="1" applyFont="1" applyFill="1" applyProtection="1">
      <protection locked="0"/>
    </xf>
  </cellXfs>
  <cellStyles count="2">
    <cellStyle name="Milliers" xfId="1" builtinId="3"/>
    <cellStyle name="Normal" xfId="0" builtinId="0"/>
  </cellStyles>
  <dxfs count="60">
    <dxf>
      <fill>
        <patternFill>
          <bgColor rgb="FFFF0000"/>
        </patternFill>
      </fill>
    </dxf>
    <dxf>
      <fill>
        <patternFill>
          <bgColor rgb="FFFF0000"/>
        </patternFill>
      </fill>
    </dxf>
    <dxf>
      <fill>
        <patternFill>
          <bgColor rgb="FFFF0000"/>
        </patternFill>
      </fill>
    </dxf>
    <dxf>
      <numFmt numFmtId="4" formatCode="#,##0.00"/>
    </dxf>
    <dxf>
      <alignment horizontal="center" readingOrder="0"/>
    </dxf>
    <dxf>
      <alignment horizontal="center" readingOrder="0"/>
    </dxf>
    <dxf>
      <alignment horizontal="center" readingOrder="0"/>
    </dxf>
    <dxf>
      <alignment horizontal="center" readingOrder="0"/>
    </dxf>
    <dxf>
      <alignment horizontal="center"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numFmt numFmtId="174" formatCode="_-* #,##0\ _F_-;\-* #,##0\ _F_-;_-* &quot;-&quot;??\ _F_-;_-@_-"/>
    </dxf>
    <dxf>
      <numFmt numFmtId="174" formatCode="_-* #,##0\ _F_-;\-* #,##0\ _F_-;_-* &quot;-&quot;??\ _F_-;_-@_-"/>
    </dxf>
    <dxf>
      <numFmt numFmtId="174" formatCode="_-* #,##0\ _F_-;\-* #,##0\ _F_-;_-* &quot;-&quot;??\ _F_-;_-@_-"/>
    </dxf>
    <dxf>
      <numFmt numFmtId="174" formatCode="_-* #,##0\ _F_-;\-* #,##0\ _F_-;_-* &quot;-&quot;??\ _F_-;_-@_-"/>
    </dxf>
    <dxf>
      <numFmt numFmtId="174" formatCode="_-* #,##0\ _F_-;\-* #,##0\ _F_-;_-* &quot;-&quot;??\ _F_-;_-@_-"/>
    </dxf>
    <dxf>
      <alignment horizontal="left" readingOrder="0"/>
    </dxf>
    <dxf>
      <alignment horizontal="left" readingOrder="0"/>
    </dxf>
    <dxf>
      <alignment horizontal="left" readingOrder="0"/>
    </dxf>
    <dxf>
      <protection locked="0"/>
    </dxf>
    <dxf>
      <alignment horizontal="center" readingOrder="0"/>
    </dxf>
    <dxf>
      <alignment horizontal="center" readingOrder="0"/>
    </dxf>
    <dxf>
      <alignment horizontal="center" readingOrder="0"/>
    </dxf>
    <dxf>
      <font>
        <color theme="4" tint="-0.249977111117893"/>
      </font>
    </dxf>
    <dxf>
      <font>
        <color theme="4" tint="-0.249977111117893"/>
      </font>
    </dxf>
    <dxf>
      <alignment horizontal="center" readingOrder="0"/>
    </dxf>
    <dxf>
      <alignment wrapText="1" readingOrder="0"/>
    </dxf>
    <dxf>
      <alignment wrapText="1"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
      <numFmt numFmtId="174" formatCode="_-* #,##0\ _F_-;\-* #,##0\ _F_-;_-* &quot;-&quot;??\ _F_-;_-@_-"/>
    </dxf>
    <dxf>
      <numFmt numFmtId="174" formatCode="_-* #,##0\ _F_-;\-* #,##0\ _F_-;_-* &quot;-&quot;??\ _F_-;_-@_-"/>
    </dxf>
    <dxf>
      <numFmt numFmtId="174" formatCode="_-* #,##0\ _F_-;\-* #,##0\ _F_-;_-* &quot;-&quot;??\ _F_-;_-@_-"/>
    </dxf>
    <dxf>
      <numFmt numFmtId="174" formatCode="_-* #,##0\ _F_-;\-* #,##0\ _F_-;_-* &quot;-&quot;??\ _F_-;_-@_-"/>
    </dxf>
    <dxf>
      <numFmt numFmtId="174" formatCode="_-* #,##0\ _F_-;\-* #,##0\ _F_-;_-* &quot;-&quot;??\ _F_-;_-@_-"/>
    </dxf>
    <dxf>
      <alignment horizontal="left" readingOrder="0"/>
    </dxf>
    <dxf>
      <alignment horizontal="left" readingOrder="0"/>
    </dxf>
    <dxf>
      <alignment horizontal="left" readingOrder="0"/>
    </dxf>
    <dxf>
      <protection locked="0"/>
    </dxf>
    <dxf>
      <alignment horizontal="center" readingOrder="0"/>
    </dxf>
    <dxf>
      <alignment horizontal="center" readingOrder="0"/>
    </dxf>
    <dxf>
      <alignment horizontal="center" readingOrder="0"/>
    </dxf>
    <dxf>
      <font>
        <color theme="4" tint="-0.249977111117893"/>
      </font>
    </dxf>
    <dxf>
      <font>
        <color theme="4" tint="-0.249977111117893"/>
      </font>
    </dxf>
    <dxf>
      <alignment horizontal="center" readingOrder="0"/>
    </dxf>
    <dxf>
      <alignment wrapText="1" readingOrder="0"/>
    </dxf>
    <dxf>
      <alignment wrapText="1" readingOrder="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99FF99"/>
      <color rgb="FFFFFF99"/>
      <color rgb="FFFFFFCC"/>
      <color rgb="FFFF99FF"/>
      <color rgb="FFFF9933"/>
      <color rgb="FF00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[Pointages_Agent.xlsm]Statistiques Agent!Tableau croisé dynamique2</c:name>
    <c:fmtId val="1"/>
  </c:pivotSource>
  <c:chart>
    <c:title>
      <c:tx>
        <c:rich>
          <a:bodyPr/>
          <a:lstStyle/>
          <a:p>
            <a:pPr>
              <a:defRPr sz="1400">
                <a:solidFill>
                  <a:schemeClr val="accent1">
                    <a:lumMod val="75000"/>
                  </a:schemeClr>
                </a:solidFill>
              </a:defRPr>
            </a:pPr>
            <a:r>
              <a:rPr lang="fr-FR" sz="1400">
                <a:solidFill>
                  <a:schemeClr val="accent1">
                    <a:lumMod val="75000"/>
                  </a:schemeClr>
                </a:solidFill>
              </a:rPr>
              <a:t>Pointages d'activités - Durées</a:t>
            </a:r>
          </a:p>
        </c:rich>
      </c:tx>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s>
    <c:view3D>
      <c:rotX val="15"/>
      <c:rotY val="20"/>
      <c:rAngAx val="1"/>
    </c:view3D>
    <c:floor>
      <c:thickness val="0"/>
    </c:floor>
    <c:sideWall>
      <c:thickness val="0"/>
    </c:sideWall>
    <c:backWall>
      <c:thickness val="0"/>
    </c:backWall>
    <c:plotArea>
      <c:layout/>
      <c:bar3DChart>
        <c:barDir val="col"/>
        <c:grouping val="stacked"/>
        <c:varyColors val="0"/>
        <c:ser>
          <c:idx val="0"/>
          <c:order val="0"/>
          <c:tx>
            <c:strRef>
              <c:f>'Statistiques Agent'!$J$5:$J$6</c:f>
              <c:strCache>
                <c:ptCount val="1"/>
                <c:pt idx="0">
                  <c:v>Accueil physique</c:v>
                </c:pt>
              </c:strCache>
            </c:strRef>
          </c:tx>
          <c:invertIfNegative val="0"/>
          <c:cat>
            <c:strRef>
              <c:f>'Statistiques Agent'!$I$7:$I$9</c:f>
              <c:strCache>
                <c:ptCount val="2"/>
                <c:pt idx="0">
                  <c:v>2017-09</c:v>
                </c:pt>
                <c:pt idx="1">
                  <c:v>2017-10</c:v>
                </c:pt>
              </c:strCache>
            </c:strRef>
          </c:cat>
          <c:val>
            <c:numRef>
              <c:f>'Statistiques Agent'!$J$7:$J$9</c:f>
              <c:numCache>
                <c:formatCode>#,##0.00</c:formatCode>
                <c:ptCount val="2"/>
                <c:pt idx="0">
                  <c:v>2.4166666666666687</c:v>
                </c:pt>
                <c:pt idx="1">
                  <c:v>7.0833333333333268</c:v>
                </c:pt>
              </c:numCache>
            </c:numRef>
          </c:val>
        </c:ser>
        <c:ser>
          <c:idx val="1"/>
          <c:order val="1"/>
          <c:tx>
            <c:strRef>
              <c:f>'Statistiques Agent'!$K$5:$K$6</c:f>
              <c:strCache>
                <c:ptCount val="1"/>
                <c:pt idx="0">
                  <c:v>Appel téléphonique</c:v>
                </c:pt>
              </c:strCache>
            </c:strRef>
          </c:tx>
          <c:invertIfNegative val="0"/>
          <c:cat>
            <c:strRef>
              <c:f>'Statistiques Agent'!$I$7:$I$9</c:f>
              <c:strCache>
                <c:ptCount val="2"/>
                <c:pt idx="0">
                  <c:v>2017-09</c:v>
                </c:pt>
                <c:pt idx="1">
                  <c:v>2017-10</c:v>
                </c:pt>
              </c:strCache>
            </c:strRef>
          </c:cat>
          <c:val>
            <c:numRef>
              <c:f>'Statistiques Agent'!$K$7:$K$9</c:f>
              <c:numCache>
                <c:formatCode>#,##0.00</c:formatCode>
                <c:ptCount val="2"/>
                <c:pt idx="0">
                  <c:v>7.2499999999999947</c:v>
                </c:pt>
              </c:numCache>
            </c:numRef>
          </c:val>
        </c:ser>
        <c:ser>
          <c:idx val="2"/>
          <c:order val="2"/>
          <c:tx>
            <c:strRef>
              <c:f>'Statistiques Agent'!$L$5:$L$6</c:f>
              <c:strCache>
                <c:ptCount val="1"/>
                <c:pt idx="0">
                  <c:v>Réunion</c:v>
                </c:pt>
              </c:strCache>
            </c:strRef>
          </c:tx>
          <c:invertIfNegative val="0"/>
          <c:cat>
            <c:strRef>
              <c:f>'Statistiques Agent'!$I$7:$I$9</c:f>
              <c:strCache>
                <c:ptCount val="2"/>
                <c:pt idx="0">
                  <c:v>2017-09</c:v>
                </c:pt>
                <c:pt idx="1">
                  <c:v>2017-10</c:v>
                </c:pt>
              </c:strCache>
            </c:strRef>
          </c:cat>
          <c:val>
            <c:numRef>
              <c:f>'Statistiques Agent'!$L$7:$L$9</c:f>
              <c:numCache>
                <c:formatCode>#,##0.00</c:formatCode>
                <c:ptCount val="2"/>
                <c:pt idx="0">
                  <c:v>0.99999999999999911</c:v>
                </c:pt>
              </c:numCache>
            </c:numRef>
          </c:val>
        </c:ser>
        <c:dLbls>
          <c:showLegendKey val="0"/>
          <c:showVal val="0"/>
          <c:showCatName val="0"/>
          <c:showSerName val="0"/>
          <c:showPercent val="0"/>
          <c:showBubbleSize val="0"/>
        </c:dLbls>
        <c:gapWidth val="150"/>
        <c:shape val="box"/>
        <c:axId val="201081984"/>
        <c:axId val="201083520"/>
        <c:axId val="0"/>
      </c:bar3DChart>
      <c:catAx>
        <c:axId val="201081984"/>
        <c:scaling>
          <c:orientation val="minMax"/>
        </c:scaling>
        <c:delete val="0"/>
        <c:axPos val="b"/>
        <c:majorTickMark val="out"/>
        <c:minorTickMark val="none"/>
        <c:tickLblPos val="nextTo"/>
        <c:crossAx val="201083520"/>
        <c:crosses val="autoZero"/>
        <c:auto val="1"/>
        <c:lblAlgn val="ctr"/>
        <c:lblOffset val="100"/>
        <c:noMultiLvlLbl val="0"/>
      </c:catAx>
      <c:valAx>
        <c:axId val="201083520"/>
        <c:scaling>
          <c:orientation val="minMax"/>
        </c:scaling>
        <c:delete val="0"/>
        <c:axPos val="l"/>
        <c:majorGridlines/>
        <c:numFmt formatCode="#,##0.00" sourceLinked="1"/>
        <c:majorTickMark val="out"/>
        <c:minorTickMark val="none"/>
        <c:tickLblPos val="nextTo"/>
        <c:crossAx val="20108198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[Pointages_Agent.xlsm]Statistiques Agent!Tableau croisé dynamique1</c:name>
    <c:fmtId val="1"/>
  </c:pivotSource>
  <c:chart>
    <c:title>
      <c:tx>
        <c:rich>
          <a:bodyPr/>
          <a:lstStyle/>
          <a:p>
            <a:pPr>
              <a:defRPr sz="1400">
                <a:solidFill>
                  <a:schemeClr val="accent1">
                    <a:lumMod val="75000"/>
                  </a:schemeClr>
                </a:solidFill>
              </a:defRPr>
            </a:pPr>
            <a:r>
              <a:rPr lang="fr-FR" sz="1400">
                <a:solidFill>
                  <a:schemeClr val="accent1">
                    <a:lumMod val="75000"/>
                  </a:schemeClr>
                </a:solidFill>
              </a:rPr>
              <a:t>Pointages d'activités</a:t>
            </a:r>
            <a:r>
              <a:rPr lang="fr-FR" sz="1400" baseline="0">
                <a:solidFill>
                  <a:schemeClr val="accent1">
                    <a:lumMod val="75000"/>
                  </a:schemeClr>
                </a:solidFill>
              </a:rPr>
              <a:t> </a:t>
            </a:r>
            <a:r>
              <a:rPr lang="fr-FR" sz="1400">
                <a:solidFill>
                  <a:schemeClr val="accent1">
                    <a:lumMod val="75000"/>
                  </a:schemeClr>
                </a:solidFill>
              </a:rPr>
              <a:t>- Occurrences</a:t>
            </a:r>
          </a:p>
        </c:rich>
      </c:tx>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s>
    <c:view3D>
      <c:rotX val="15"/>
      <c:rotY val="20"/>
      <c:rAngAx val="1"/>
    </c:view3D>
    <c:floor>
      <c:thickness val="0"/>
    </c:floor>
    <c:sideWall>
      <c:thickness val="0"/>
    </c:sideWall>
    <c:backWall>
      <c:thickness val="0"/>
    </c:backWall>
    <c:plotArea>
      <c:layout/>
      <c:bar3DChart>
        <c:barDir val="col"/>
        <c:grouping val="stacked"/>
        <c:varyColors val="0"/>
        <c:ser>
          <c:idx val="0"/>
          <c:order val="0"/>
          <c:tx>
            <c:strRef>
              <c:f>'Statistiques Agent'!$B$5:$B$6</c:f>
              <c:strCache>
                <c:ptCount val="1"/>
                <c:pt idx="0">
                  <c:v>Accueil physique</c:v>
                </c:pt>
              </c:strCache>
            </c:strRef>
          </c:tx>
          <c:invertIfNegative val="0"/>
          <c:cat>
            <c:strRef>
              <c:f>'Statistiques Agent'!$A$7:$A$9</c:f>
              <c:strCache>
                <c:ptCount val="2"/>
                <c:pt idx="0">
                  <c:v>2017-09</c:v>
                </c:pt>
                <c:pt idx="1">
                  <c:v>2017-10</c:v>
                </c:pt>
              </c:strCache>
            </c:strRef>
          </c:cat>
          <c:val>
            <c:numRef>
              <c:f>'Statistiques Agent'!$B$7:$B$9</c:f>
              <c:numCache>
                <c:formatCode>_-* #,##0\ _F_-;\-* #,##0\ _F_-;_-* "-"??\ _F_-;_-@_-</c:formatCode>
                <c:ptCount val="2"/>
                <c:pt idx="0">
                  <c:v>3</c:v>
                </c:pt>
                <c:pt idx="1">
                  <c:v>8</c:v>
                </c:pt>
              </c:numCache>
            </c:numRef>
          </c:val>
        </c:ser>
        <c:ser>
          <c:idx val="1"/>
          <c:order val="1"/>
          <c:tx>
            <c:strRef>
              <c:f>'Statistiques Agent'!$C$5:$C$6</c:f>
              <c:strCache>
                <c:ptCount val="1"/>
                <c:pt idx="0">
                  <c:v>Appel téléphonique</c:v>
                </c:pt>
              </c:strCache>
            </c:strRef>
          </c:tx>
          <c:invertIfNegative val="0"/>
          <c:cat>
            <c:strRef>
              <c:f>'Statistiques Agent'!$A$7:$A$9</c:f>
              <c:strCache>
                <c:ptCount val="2"/>
                <c:pt idx="0">
                  <c:v>2017-09</c:v>
                </c:pt>
                <c:pt idx="1">
                  <c:v>2017-10</c:v>
                </c:pt>
              </c:strCache>
            </c:strRef>
          </c:cat>
          <c:val>
            <c:numRef>
              <c:f>'Statistiques Agent'!$C$7:$C$9</c:f>
              <c:numCache>
                <c:formatCode>_-* #,##0\ _F_-;\-* #,##0\ _F_-;_-* "-"??\ _F_-;_-@_-</c:formatCode>
                <c:ptCount val="2"/>
                <c:pt idx="0">
                  <c:v>10</c:v>
                </c:pt>
              </c:numCache>
            </c:numRef>
          </c:val>
        </c:ser>
        <c:ser>
          <c:idx val="2"/>
          <c:order val="2"/>
          <c:tx>
            <c:strRef>
              <c:f>'Statistiques Agent'!$D$5:$D$6</c:f>
              <c:strCache>
                <c:ptCount val="1"/>
                <c:pt idx="0">
                  <c:v>Réunion</c:v>
                </c:pt>
              </c:strCache>
            </c:strRef>
          </c:tx>
          <c:invertIfNegative val="0"/>
          <c:cat>
            <c:strRef>
              <c:f>'Statistiques Agent'!$A$7:$A$9</c:f>
              <c:strCache>
                <c:ptCount val="2"/>
                <c:pt idx="0">
                  <c:v>2017-09</c:v>
                </c:pt>
                <c:pt idx="1">
                  <c:v>2017-10</c:v>
                </c:pt>
              </c:strCache>
            </c:strRef>
          </c:cat>
          <c:val>
            <c:numRef>
              <c:f>'Statistiques Agent'!$D$7:$D$9</c:f>
              <c:numCache>
                <c:formatCode>_-* #,##0\ _F_-;\-* #,##0\ _F_-;_-* "-"??\ _F_-;_-@_-</c:formatCode>
                <c:ptCount val="2"/>
                <c:pt idx="0">
                  <c:v>2</c:v>
                </c:pt>
              </c:numCache>
            </c:numRef>
          </c:val>
        </c:ser>
        <c:dLbls>
          <c:showLegendKey val="0"/>
          <c:showVal val="0"/>
          <c:showCatName val="0"/>
          <c:showSerName val="0"/>
          <c:showPercent val="0"/>
          <c:showBubbleSize val="0"/>
        </c:dLbls>
        <c:gapWidth val="150"/>
        <c:shape val="box"/>
        <c:axId val="201134848"/>
        <c:axId val="201136384"/>
        <c:axId val="0"/>
      </c:bar3DChart>
      <c:catAx>
        <c:axId val="201134848"/>
        <c:scaling>
          <c:orientation val="minMax"/>
        </c:scaling>
        <c:delete val="0"/>
        <c:axPos val="b"/>
        <c:majorTickMark val="out"/>
        <c:minorTickMark val="none"/>
        <c:tickLblPos val="nextTo"/>
        <c:crossAx val="201136384"/>
        <c:crosses val="autoZero"/>
        <c:auto val="1"/>
        <c:lblAlgn val="ctr"/>
        <c:lblOffset val="100"/>
        <c:noMultiLvlLbl val="0"/>
      </c:catAx>
      <c:valAx>
        <c:axId val="201136384"/>
        <c:scaling>
          <c:orientation val="minMax"/>
        </c:scaling>
        <c:delete val="0"/>
        <c:axPos val="l"/>
        <c:majorGridlines/>
        <c:numFmt formatCode="_-* #,##0\ _F_-;\-* #,##0\ _F_-;_-* &quot;-&quot;??\ _F_-;_-@_-" sourceLinked="1"/>
        <c:majorTickMark val="out"/>
        <c:minorTickMark val="none"/>
        <c:tickLblPos val="nextTo"/>
        <c:crossAx val="2011348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Domaines d''activit&#233;s'!A1"/><Relationship Id="rId7" Type="http://schemas.openxmlformats.org/officeDocument/2006/relationships/hyperlink" Target="#Pointages!A1"/><Relationship Id="rId2" Type="http://schemas.openxmlformats.org/officeDocument/2006/relationships/hyperlink" Target="#Types_Interlocuteurs"/><Relationship Id="rId1" Type="http://schemas.openxmlformats.org/officeDocument/2006/relationships/hyperlink" Target="#Param&#232;tres!A1"/><Relationship Id="rId6" Type="http://schemas.openxmlformats.org/officeDocument/2006/relationships/image" Target="../media/image2.jpeg"/><Relationship Id="rId5" Type="http://schemas.openxmlformats.org/officeDocument/2006/relationships/image" Target="../media/image1.jpeg"/><Relationship Id="rId10" Type="http://schemas.openxmlformats.org/officeDocument/2006/relationships/image" Target="../media/image4.jpg"/><Relationship Id="rId4" Type="http://schemas.openxmlformats.org/officeDocument/2006/relationships/hyperlink" Target="#'Statistiques Agent'!A1"/><Relationship Id="rId9" Type="http://schemas.openxmlformats.org/officeDocument/2006/relationships/hyperlink" Target="#'Types d''activit&#233;s'!A1"/></Relationships>
</file>

<file path=xl/drawings/_rels/drawing2.xml.rels><?xml version="1.0" encoding="UTF-8" standalone="yes"?>
<Relationships xmlns="http://schemas.openxmlformats.org/package/2006/relationships"><Relationship Id="rId1" Type="http://schemas.openxmlformats.org/officeDocument/2006/relationships/hyperlink" Target="#Accueil!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absolute">
    <xdr:from>
      <xdr:col>5</xdr:col>
      <xdr:colOff>1163919</xdr:colOff>
      <xdr:row>1</xdr:row>
      <xdr:rowOff>500140</xdr:rowOff>
    </xdr:from>
    <xdr:to>
      <xdr:col>6</xdr:col>
      <xdr:colOff>524919</xdr:colOff>
      <xdr:row>1</xdr:row>
      <xdr:rowOff>875619</xdr:rowOff>
    </xdr:to>
    <xdr:sp macro="" textlink="">
      <xdr:nvSpPr>
        <xdr:cNvPr id="3" name="Rectangle à coins arrondis 2">
          <a:hlinkClick xmlns:r="http://schemas.openxmlformats.org/officeDocument/2006/relationships" r:id="rId1" tooltip="Paramètres et mode d'emploi"/>
        </xdr:cNvPr>
        <xdr:cNvSpPr/>
      </xdr:nvSpPr>
      <xdr:spPr>
        <a:xfrm>
          <a:off x="7583769" y="2233690"/>
          <a:ext cx="961200" cy="375479"/>
        </a:xfrm>
        <a:prstGeom prst="roundRect">
          <a:avLst/>
        </a:prstGeom>
        <a:ln/>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100" b="0">
              <a:solidFill>
                <a:schemeClr val="bg1"/>
              </a:solidFill>
            </a:rPr>
            <a:t>Paramètres</a:t>
          </a:r>
        </a:p>
      </xdr:txBody>
    </xdr:sp>
    <xdr:clientData fPrintsWithSheet="0"/>
  </xdr:twoCellAnchor>
  <xdr:twoCellAnchor editAs="absolute">
    <xdr:from>
      <xdr:col>5</xdr:col>
      <xdr:colOff>1164867</xdr:colOff>
      <xdr:row>1</xdr:row>
      <xdr:rowOff>1024044</xdr:rowOff>
    </xdr:from>
    <xdr:to>
      <xdr:col>6</xdr:col>
      <xdr:colOff>525867</xdr:colOff>
      <xdr:row>1</xdr:row>
      <xdr:rowOff>1399523</xdr:rowOff>
    </xdr:to>
    <xdr:sp macro="[0]!quitter" textlink="">
      <xdr:nvSpPr>
        <xdr:cNvPr id="4" name="Rectangle à coins arrondis 3"/>
        <xdr:cNvSpPr/>
      </xdr:nvSpPr>
      <xdr:spPr>
        <a:xfrm>
          <a:off x="7584717" y="2757594"/>
          <a:ext cx="961200" cy="375479"/>
        </a:xfrm>
        <a:prstGeom prst="roundRect">
          <a:avLst/>
        </a:prstGeom>
        <a:ln/>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100" b="0">
              <a:solidFill>
                <a:schemeClr val="bg1"/>
              </a:solidFill>
            </a:rPr>
            <a:t>Quitter</a:t>
          </a:r>
        </a:p>
      </xdr:txBody>
    </xdr:sp>
    <xdr:clientData fPrintsWithSheet="0"/>
  </xdr:twoCellAnchor>
  <xdr:twoCellAnchor editAs="absolute">
    <xdr:from>
      <xdr:col>4</xdr:col>
      <xdr:colOff>136273</xdr:colOff>
      <xdr:row>1</xdr:row>
      <xdr:rowOff>503582</xdr:rowOff>
    </xdr:from>
    <xdr:to>
      <xdr:col>4</xdr:col>
      <xdr:colOff>1016980</xdr:colOff>
      <xdr:row>1</xdr:row>
      <xdr:rowOff>1402299</xdr:rowOff>
    </xdr:to>
    <xdr:sp macro="" textlink="">
      <xdr:nvSpPr>
        <xdr:cNvPr id="7" name="Rectangle à coins arrondis 6">
          <a:hlinkClick xmlns:r="http://schemas.openxmlformats.org/officeDocument/2006/relationships" r:id="rId2" tooltip="Supports"/>
        </xdr:cNvPr>
        <xdr:cNvSpPr/>
      </xdr:nvSpPr>
      <xdr:spPr>
        <a:xfrm>
          <a:off x="5346448" y="2237132"/>
          <a:ext cx="880707" cy="898717"/>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100" b="0">
              <a:solidFill>
                <a:schemeClr val="lt1"/>
              </a:solidFill>
              <a:latin typeface="+mn-lt"/>
              <a:ea typeface="+mn-ea"/>
              <a:cs typeface="+mn-cs"/>
            </a:rPr>
            <a:t>Types d'interlo- cuteurs</a:t>
          </a:r>
          <a:endParaRPr lang="fr-FR" sz="1100" b="0">
            <a:solidFill>
              <a:schemeClr val="bg1"/>
            </a:solidFill>
          </a:endParaRPr>
        </a:p>
      </xdr:txBody>
    </xdr:sp>
    <xdr:clientData fPrintsWithSheet="0"/>
  </xdr:twoCellAnchor>
  <xdr:twoCellAnchor editAs="absolute">
    <xdr:from>
      <xdr:col>5</xdr:col>
      <xdr:colOff>34686</xdr:colOff>
      <xdr:row>1</xdr:row>
      <xdr:rowOff>504039</xdr:rowOff>
    </xdr:from>
    <xdr:to>
      <xdr:col>5</xdr:col>
      <xdr:colOff>915393</xdr:colOff>
      <xdr:row>1</xdr:row>
      <xdr:rowOff>1400174</xdr:rowOff>
    </xdr:to>
    <xdr:sp macro="" textlink="">
      <xdr:nvSpPr>
        <xdr:cNvPr id="9" name="Rectangle à coins arrondis 8">
          <a:hlinkClick xmlns:r="http://schemas.openxmlformats.org/officeDocument/2006/relationships" r:id="rId3" tooltip="Lignes Factures"/>
        </xdr:cNvPr>
        <xdr:cNvSpPr/>
      </xdr:nvSpPr>
      <xdr:spPr>
        <a:xfrm>
          <a:off x="6454536" y="2237589"/>
          <a:ext cx="880707" cy="896135"/>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100" b="0">
              <a:solidFill>
                <a:schemeClr val="lt1"/>
              </a:solidFill>
              <a:latin typeface="+mn-lt"/>
              <a:ea typeface="+mn-ea"/>
              <a:cs typeface="+mn-cs"/>
            </a:rPr>
            <a:t>Domaines d'activités</a:t>
          </a:r>
        </a:p>
      </xdr:txBody>
    </xdr:sp>
    <xdr:clientData fPrintsWithSheet="0"/>
  </xdr:twoCellAnchor>
  <xdr:twoCellAnchor editAs="oneCell">
    <xdr:from>
      <xdr:col>3</xdr:col>
      <xdr:colOff>981075</xdr:colOff>
      <xdr:row>1</xdr:row>
      <xdr:rowOff>497031</xdr:rowOff>
    </xdr:from>
    <xdr:to>
      <xdr:col>3</xdr:col>
      <xdr:colOff>1885950</xdr:colOff>
      <xdr:row>1</xdr:row>
      <xdr:rowOff>1400174</xdr:rowOff>
    </xdr:to>
    <xdr:pic>
      <xdr:nvPicPr>
        <xdr:cNvPr id="20" name="Image 19" descr="Stat.jpg">
          <a:hlinkClick xmlns:r="http://schemas.openxmlformats.org/officeDocument/2006/relationships" r:id="rId4" tooltip="Statistiques Arrivée"/>
        </xdr:cNvPr>
        <xdr:cNvPicPr>
          <a:picLocks/>
        </xdr:cNvPicPr>
      </xdr:nvPicPr>
      <xdr:blipFill>
        <a:blip xmlns:r="http://schemas.openxmlformats.org/officeDocument/2006/relationships" r:embed="rId5" cstate="print">
          <a:duotone>
            <a:prstClr val="black"/>
            <a:schemeClr val="accent4">
              <a:tint val="45000"/>
              <a:satMod val="400000"/>
            </a:schemeClr>
          </a:duotone>
        </a:blip>
        <a:stretch>
          <a:fillRect/>
        </a:stretch>
      </xdr:blipFill>
      <xdr:spPr>
        <a:xfrm>
          <a:off x="3095625" y="2230581"/>
          <a:ext cx="904875" cy="903143"/>
        </a:xfrm>
        <a:prstGeom prst="roundRect">
          <a:avLst>
            <a:gd name="adj" fmla="val 16667"/>
          </a:avLst>
        </a:prstGeom>
        <a:ln>
          <a:noFill/>
        </a:ln>
        <a:effectLst>
          <a:outerShdw blurRad="50800" dist="38100" dir="16200000" rotWithShape="0">
            <a:prstClr val="black">
              <a:alpha val="40000"/>
            </a:prstClr>
          </a:outerShdw>
          <a:reflection blurRad="6350" stA="50000" endA="300" endPos="38500" dist="50800" dir="5400000" sy="-100000" algn="bl" rotWithShape="0"/>
        </a:effectLst>
        <a:scene3d>
          <a:camera prst="orthographicFront"/>
          <a:lightRig rig="contrasting" dir="t">
            <a:rot lat="0" lon="0" rev="4200000"/>
          </a:lightRig>
        </a:scene3d>
        <a:sp3d prstMaterial="plastic">
          <a:bevelT w="381000" h="114300" prst="relaxedInset"/>
          <a:contourClr>
            <a:srgbClr val="969696"/>
          </a:contourClr>
        </a:sp3d>
      </xdr:spPr>
    </xdr:pic>
    <xdr:clientData/>
  </xdr:twoCellAnchor>
  <xdr:twoCellAnchor editAs="oneCell">
    <xdr:from>
      <xdr:col>1</xdr:col>
      <xdr:colOff>342901</xdr:colOff>
      <xdr:row>1</xdr:row>
      <xdr:rowOff>485775</xdr:rowOff>
    </xdr:from>
    <xdr:to>
      <xdr:col>2</xdr:col>
      <xdr:colOff>600076</xdr:colOff>
      <xdr:row>1</xdr:row>
      <xdr:rowOff>1381125</xdr:rowOff>
    </xdr:to>
    <xdr:pic macro="[0]!Pointer">
      <xdr:nvPicPr>
        <xdr:cNvPr id="14" name="Image 13" descr="Résultat de recherche d'images pour &quot;symbole pointage&quot;"/>
        <xdr:cNvPicPr>
          <a:picLocks noChangeAspect="1" noChangeArrowheads="1"/>
        </xdr:cNvPicPr>
      </xdr:nvPicPr>
      <xdr:blipFill>
        <a:blip xmlns:r="http://schemas.openxmlformats.org/officeDocument/2006/relationships" r:embed="rId6"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90576" y="2219325"/>
          <a:ext cx="895350" cy="895350"/>
        </a:xfrm>
        <a:prstGeom prst="roundRect">
          <a:avLst>
            <a:gd name="adj" fmla="val 16667"/>
          </a:avLst>
        </a:prstGeom>
        <a:ln>
          <a:noFill/>
        </a:ln>
        <a:effectLst>
          <a:outerShdw blurRad="50800" dist="38100" dir="16200000" rotWithShape="0">
            <a:prstClr val="black">
              <a:alpha val="40000"/>
            </a:prstClr>
          </a:outerShdw>
          <a:reflection blurRad="6350" stA="50000" endA="300" endPos="38500" dist="50800" dir="5400000" sy="-100000" algn="bl" rotWithShape="0"/>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819150</xdr:colOff>
      <xdr:row>1</xdr:row>
      <xdr:rowOff>476250</xdr:rowOff>
    </xdr:from>
    <xdr:to>
      <xdr:col>3</xdr:col>
      <xdr:colOff>765518</xdr:colOff>
      <xdr:row>1</xdr:row>
      <xdr:rowOff>1409699</xdr:rowOff>
    </xdr:to>
    <xdr:pic>
      <xdr:nvPicPr>
        <xdr:cNvPr id="18" name="Image 17">
          <a:hlinkClick xmlns:r="http://schemas.openxmlformats.org/officeDocument/2006/relationships" r:id="rId7"/>
        </xdr:cNvPr>
        <xdr:cNvPicPr>
          <a:picLocks noChangeAspect="1" noChangeArrowheads="1"/>
        </xdr:cNvPicPr>
      </xdr:nvPicPr>
      <xdr:blipFill>
        <a:blip xmlns:r="http://schemas.openxmlformats.org/officeDocument/2006/relationships" r:embed="rId8">
          <a:duotone>
            <a:prstClr val="black"/>
            <a:schemeClr val="accent3">
              <a:tint val="45000"/>
              <a:satMod val="400000"/>
            </a:schemeClr>
          </a:duotone>
          <a:extLst>
            <a:ext uri="{28A0092B-C50C-407E-A947-70E740481C1C}">
              <a14:useLocalDpi xmlns:a14="http://schemas.microsoft.com/office/drawing/2010/main" val="0"/>
            </a:ext>
          </a:extLst>
        </a:blip>
        <a:srcRect/>
        <a:stretch>
          <a:fillRect/>
        </a:stretch>
      </xdr:blipFill>
      <xdr:spPr bwMode="auto">
        <a:xfrm>
          <a:off x="1905000" y="2209800"/>
          <a:ext cx="975068" cy="933449"/>
        </a:xfrm>
        <a:prstGeom prst="roundRect">
          <a:avLst>
            <a:gd name="adj" fmla="val 16667"/>
          </a:avLst>
        </a:prstGeom>
        <a:ln>
          <a:noFill/>
        </a:ln>
        <a:effectLst>
          <a:outerShdw blurRad="50800" dist="38100" dir="16200000" rotWithShape="0">
            <a:prstClr val="black">
              <a:alpha val="40000"/>
            </a:prstClr>
          </a:outerShdw>
          <a:reflection blurRad="6350" stA="50000" endA="300" endPos="38500" dist="50800" dir="5400000" sy="-100000" algn="bl" rotWithShape="0"/>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xdr:twoCellAnchor editAs="absolute">
    <xdr:from>
      <xdr:col>3</xdr:col>
      <xdr:colOff>2132410</xdr:colOff>
      <xdr:row>1</xdr:row>
      <xdr:rowOff>495300</xdr:rowOff>
    </xdr:from>
    <xdr:to>
      <xdr:col>3</xdr:col>
      <xdr:colOff>3013117</xdr:colOff>
      <xdr:row>1</xdr:row>
      <xdr:rowOff>1394017</xdr:rowOff>
    </xdr:to>
    <xdr:sp macro="" textlink="">
      <xdr:nvSpPr>
        <xdr:cNvPr id="10" name="Rectangle à coins arrondis 9">
          <a:hlinkClick xmlns:r="http://schemas.openxmlformats.org/officeDocument/2006/relationships" r:id="rId9" tooltip="Supports"/>
        </xdr:cNvPr>
        <xdr:cNvSpPr/>
      </xdr:nvSpPr>
      <xdr:spPr>
        <a:xfrm>
          <a:off x="4245769" y="2227659"/>
          <a:ext cx="880707" cy="898717"/>
        </a:xfrm>
        <a:prstGeom prst="roundRect">
          <a:avLst/>
        </a:prstGeom>
        <a:ln/>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100" b="0">
              <a:solidFill>
                <a:schemeClr val="lt1"/>
              </a:solidFill>
              <a:latin typeface="+mn-lt"/>
              <a:ea typeface="+mn-ea"/>
              <a:cs typeface="+mn-cs"/>
            </a:rPr>
            <a:t>Types d'activités</a:t>
          </a:r>
          <a:endParaRPr lang="fr-FR" sz="1100" b="0">
            <a:solidFill>
              <a:schemeClr val="bg1"/>
            </a:solidFill>
          </a:endParaRPr>
        </a:p>
      </xdr:txBody>
    </xdr:sp>
    <xdr:clientData fPrintsWithSheet="0"/>
  </xdr:twoCellAnchor>
  <xdr:twoCellAnchor editAs="oneCell">
    <xdr:from>
      <xdr:col>1</xdr:col>
      <xdr:colOff>9526</xdr:colOff>
      <xdr:row>0</xdr:row>
      <xdr:rowOff>295276</xdr:rowOff>
    </xdr:from>
    <xdr:to>
      <xdr:col>2</xdr:col>
      <xdr:colOff>941051</xdr:colOff>
      <xdr:row>0</xdr:row>
      <xdr:rowOff>1381126</xdr:rowOff>
    </xdr:to>
    <xdr:pic>
      <xdr:nvPicPr>
        <xdr:cNvPr id="6" name="Image 5"/>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57201" y="295276"/>
          <a:ext cx="1569700" cy="1085850"/>
        </a:xfrm>
        <a:prstGeom prst="rect">
          <a:avLst/>
        </a:prstGeom>
        <a:effectLst>
          <a:reflection blurRad="6350" stA="50000" endA="300" endPos="55500" dist="508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84667</xdr:colOff>
      <xdr:row>2</xdr:row>
      <xdr:rowOff>63500</xdr:rowOff>
    </xdr:from>
    <xdr:to>
      <xdr:col>0</xdr:col>
      <xdr:colOff>532342</xdr:colOff>
      <xdr:row>2</xdr:row>
      <xdr:rowOff>492124</xdr:rowOff>
    </xdr:to>
    <xdr:sp macro="[0]!Feuil2.Afficher_Form_Ajout_Pointages" textlink="">
      <xdr:nvSpPr>
        <xdr:cNvPr id="2" name="Rectangle à coins arrondis 1"/>
        <xdr:cNvSpPr/>
      </xdr:nvSpPr>
      <xdr:spPr>
        <a:xfrm>
          <a:off x="84667" y="682625"/>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fPrintsWithSheet="0"/>
  </xdr:twoCellAnchor>
  <xdr:twoCellAnchor editAs="absolute">
    <xdr:from>
      <xdr:col>0</xdr:col>
      <xdr:colOff>1643193</xdr:colOff>
      <xdr:row>2</xdr:row>
      <xdr:rowOff>74706</xdr:rowOff>
    </xdr:from>
    <xdr:to>
      <xdr:col>0</xdr:col>
      <xdr:colOff>2092568</xdr:colOff>
      <xdr:row>2</xdr:row>
      <xdr:rowOff>503330</xdr:rowOff>
    </xdr:to>
    <xdr:sp macro="[0]!Feuil2.Supprimer_Pointages" textlink="">
      <xdr:nvSpPr>
        <xdr:cNvPr id="3" name="Rectangle à coins arrondis 2"/>
        <xdr:cNvSpPr/>
      </xdr:nvSpPr>
      <xdr:spPr>
        <a:xfrm>
          <a:off x="1643193" y="657412"/>
          <a:ext cx="4493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fPrintsWithSheet="0"/>
  </xdr:twoCellAnchor>
  <xdr:twoCellAnchor editAs="absolute">
    <xdr:from>
      <xdr:col>0</xdr:col>
      <xdr:colOff>599640</xdr:colOff>
      <xdr:row>2</xdr:row>
      <xdr:rowOff>74706</xdr:rowOff>
    </xdr:from>
    <xdr:to>
      <xdr:col>0</xdr:col>
      <xdr:colOff>1047315</xdr:colOff>
      <xdr:row>2</xdr:row>
      <xdr:rowOff>503330</xdr:rowOff>
    </xdr:to>
    <xdr:sp macro="[0]!Feuil2.Afficher_Form_Modif_Pointages" textlink="">
      <xdr:nvSpPr>
        <xdr:cNvPr id="4" name="Rectangle à coins arrondis 3"/>
        <xdr:cNvSpPr/>
      </xdr:nvSpPr>
      <xdr:spPr>
        <a:xfrm>
          <a:off x="599640" y="657412"/>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fPrintsWithSheet="0"/>
  </xdr:twoCellAnchor>
  <xdr:twoCellAnchor editAs="absolute">
    <xdr:from>
      <xdr:col>0</xdr:col>
      <xdr:colOff>1115409</xdr:colOff>
      <xdr:row>2</xdr:row>
      <xdr:rowOff>74706</xdr:rowOff>
    </xdr:from>
    <xdr:to>
      <xdr:col>0</xdr:col>
      <xdr:colOff>1564329</xdr:colOff>
      <xdr:row>2</xdr:row>
      <xdr:rowOff>503330</xdr:rowOff>
    </xdr:to>
    <xdr:sp macro="[0]!Feuil2.Trier_Pointages" textlink="">
      <xdr:nvSpPr>
        <xdr:cNvPr id="5" name="Rectangle à coins arrondis 4"/>
        <xdr:cNvSpPr/>
      </xdr:nvSpPr>
      <xdr:spPr>
        <a:xfrm>
          <a:off x="1115409" y="657412"/>
          <a:ext cx="448920"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fPrintsWithSheet="0"/>
  </xdr:twoCellAnchor>
  <xdr:twoCellAnchor editAs="absolute">
    <xdr:from>
      <xdr:col>0</xdr:col>
      <xdr:colOff>2185518</xdr:colOff>
      <xdr:row>2</xdr:row>
      <xdr:rowOff>70716</xdr:rowOff>
    </xdr:from>
    <xdr:to>
      <xdr:col>1</xdr:col>
      <xdr:colOff>397135</xdr:colOff>
      <xdr:row>2</xdr:row>
      <xdr:rowOff>493051</xdr:rowOff>
    </xdr:to>
    <xdr:sp macro="" textlink="">
      <xdr:nvSpPr>
        <xdr:cNvPr id="6" name="Bouton_Accueil">
          <a:hlinkClick xmlns:r="http://schemas.openxmlformats.org/officeDocument/2006/relationships" r:id="rId1" tooltip="Accueil"/>
        </xdr:cNvPr>
        <xdr:cNvSpPr/>
      </xdr:nvSpPr>
      <xdr:spPr>
        <a:xfrm>
          <a:off x="2180272" y="654376"/>
          <a:ext cx="446524"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472016</xdr:colOff>
      <xdr:row>2</xdr:row>
      <xdr:rowOff>74083</xdr:rowOff>
    </xdr:from>
    <xdr:to>
      <xdr:col>2</xdr:col>
      <xdr:colOff>194436</xdr:colOff>
      <xdr:row>2</xdr:row>
      <xdr:rowOff>496418</xdr:rowOff>
    </xdr:to>
    <xdr:sp macro="[0]!Enregistrer" textlink="">
      <xdr:nvSpPr>
        <xdr:cNvPr id="7" name="Bouton_Accueil"/>
        <xdr:cNvSpPr/>
      </xdr:nvSpPr>
      <xdr:spPr>
        <a:xfrm>
          <a:off x="2709333" y="656166"/>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2</xdr:row>
      <xdr:rowOff>57151</xdr:rowOff>
    </xdr:from>
    <xdr:to>
      <xdr:col>0</xdr:col>
      <xdr:colOff>504825</xdr:colOff>
      <xdr:row>2</xdr:row>
      <xdr:rowOff>485775</xdr:rowOff>
    </xdr:to>
    <xdr:sp macro="[0]!Feuil6.Afficher_Form_Ajout_Types_Activités" textlink="">
      <xdr:nvSpPr>
        <xdr:cNvPr id="2" name="Rectangle à coins arrondis 1"/>
        <xdr:cNvSpPr/>
      </xdr:nvSpPr>
      <xdr:spPr>
        <a:xfrm>
          <a:off x="57150"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xdr:from>
      <xdr:col>0</xdr:col>
      <xdr:colOff>1600201</xdr:colOff>
      <xdr:row>2</xdr:row>
      <xdr:rowOff>57151</xdr:rowOff>
    </xdr:from>
    <xdr:to>
      <xdr:col>0</xdr:col>
      <xdr:colOff>2057400</xdr:colOff>
      <xdr:row>2</xdr:row>
      <xdr:rowOff>485775</xdr:rowOff>
    </xdr:to>
    <xdr:sp macro="[0]!Feuil6.Supprimer_Types_Activités" textlink="">
      <xdr:nvSpPr>
        <xdr:cNvPr id="3" name="Rectangle à coins arrondis 2"/>
        <xdr:cNvSpPr/>
      </xdr:nvSpPr>
      <xdr:spPr>
        <a:xfrm>
          <a:off x="1600201" y="638176"/>
          <a:ext cx="457199"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xdr:from>
      <xdr:col>0</xdr:col>
      <xdr:colOff>571500</xdr:colOff>
      <xdr:row>2</xdr:row>
      <xdr:rowOff>57151</xdr:rowOff>
    </xdr:from>
    <xdr:to>
      <xdr:col>0</xdr:col>
      <xdr:colOff>1019175</xdr:colOff>
      <xdr:row>2</xdr:row>
      <xdr:rowOff>485775</xdr:rowOff>
    </xdr:to>
    <xdr:sp macro="[0]!Feuil6.Afficher_Form_Modif_Types_Activités" textlink="">
      <xdr:nvSpPr>
        <xdr:cNvPr id="4" name="Rectangle à coins arrondis 3"/>
        <xdr:cNvSpPr/>
      </xdr:nvSpPr>
      <xdr:spPr>
        <a:xfrm>
          <a:off x="571500"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xdr:from>
      <xdr:col>0</xdr:col>
      <xdr:colOff>1087269</xdr:colOff>
      <xdr:row>2</xdr:row>
      <xdr:rowOff>57151</xdr:rowOff>
    </xdr:from>
    <xdr:to>
      <xdr:col>0</xdr:col>
      <xdr:colOff>1534944</xdr:colOff>
      <xdr:row>2</xdr:row>
      <xdr:rowOff>485775</xdr:rowOff>
    </xdr:to>
    <xdr:sp macro="[0]!Feuil6.Trier_Types_Activités" textlink="">
      <xdr:nvSpPr>
        <xdr:cNvPr id="5" name="Rectangle à coins arrondis 4"/>
        <xdr:cNvSpPr/>
      </xdr:nvSpPr>
      <xdr:spPr>
        <a:xfrm>
          <a:off x="1087269"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2130336</xdr:colOff>
      <xdr:row>2</xdr:row>
      <xdr:rowOff>57018</xdr:rowOff>
    </xdr:from>
    <xdr:to>
      <xdr:col>0</xdr:col>
      <xdr:colOff>2581138</xdr:colOff>
      <xdr:row>2</xdr:row>
      <xdr:rowOff>483880</xdr:rowOff>
    </xdr:to>
    <xdr:sp macro="" textlink="">
      <xdr:nvSpPr>
        <xdr:cNvPr id="6" name="Bouton_Accueil">
          <a:hlinkClick xmlns:r="http://schemas.openxmlformats.org/officeDocument/2006/relationships" r:id="rId1" tooltip="Accueil"/>
        </xdr:cNvPr>
        <xdr:cNvSpPr/>
      </xdr:nvSpPr>
      <xdr:spPr>
        <a:xfrm>
          <a:off x="2130336" y="638043"/>
          <a:ext cx="450802" cy="426862"/>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2657475</xdr:colOff>
      <xdr:row>2</xdr:row>
      <xdr:rowOff>66675</xdr:rowOff>
    </xdr:from>
    <xdr:to>
      <xdr:col>0</xdr:col>
      <xdr:colOff>3108277</xdr:colOff>
      <xdr:row>2</xdr:row>
      <xdr:rowOff>489010</xdr:rowOff>
    </xdr:to>
    <xdr:sp macro="[0]!Enregistrer" textlink="">
      <xdr:nvSpPr>
        <xdr:cNvPr id="7" name="Bouton_Accueil"/>
        <xdr:cNvSpPr/>
      </xdr:nvSpPr>
      <xdr:spPr>
        <a:xfrm>
          <a:off x="2657475" y="647700"/>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57150</xdr:colOff>
      <xdr:row>2</xdr:row>
      <xdr:rowOff>57151</xdr:rowOff>
    </xdr:from>
    <xdr:to>
      <xdr:col>0</xdr:col>
      <xdr:colOff>504825</xdr:colOff>
      <xdr:row>2</xdr:row>
      <xdr:rowOff>485775</xdr:rowOff>
    </xdr:to>
    <xdr:sp macro="[0]!Feuil3.Afficher_Form_Ajout_Types_Interlocuteurs" textlink="">
      <xdr:nvSpPr>
        <xdr:cNvPr id="2" name="Rectangle à coins arrondis 1"/>
        <xdr:cNvSpPr/>
      </xdr:nvSpPr>
      <xdr:spPr>
        <a:xfrm>
          <a:off x="57150" y="876301"/>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xdr:from>
      <xdr:col>0</xdr:col>
      <xdr:colOff>1600201</xdr:colOff>
      <xdr:row>2</xdr:row>
      <xdr:rowOff>57151</xdr:rowOff>
    </xdr:from>
    <xdr:to>
      <xdr:col>0</xdr:col>
      <xdr:colOff>2057400</xdr:colOff>
      <xdr:row>2</xdr:row>
      <xdr:rowOff>485775</xdr:rowOff>
    </xdr:to>
    <xdr:sp macro="[0]!Feuil3.Supprimer_Types_Interlocuteurs" textlink="">
      <xdr:nvSpPr>
        <xdr:cNvPr id="3" name="Rectangle à coins arrondis 2"/>
        <xdr:cNvSpPr/>
      </xdr:nvSpPr>
      <xdr:spPr>
        <a:xfrm>
          <a:off x="1600201" y="638176"/>
          <a:ext cx="457199"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xdr:from>
      <xdr:col>0</xdr:col>
      <xdr:colOff>571500</xdr:colOff>
      <xdr:row>2</xdr:row>
      <xdr:rowOff>57151</xdr:rowOff>
    </xdr:from>
    <xdr:to>
      <xdr:col>0</xdr:col>
      <xdr:colOff>1019175</xdr:colOff>
      <xdr:row>2</xdr:row>
      <xdr:rowOff>485775</xdr:rowOff>
    </xdr:to>
    <xdr:sp macro="[0]!Feuil3.Afficher_Form_Modif_Types_Interlocuteurs" textlink="">
      <xdr:nvSpPr>
        <xdr:cNvPr id="4" name="Rectangle à coins arrondis 3"/>
        <xdr:cNvSpPr/>
      </xdr:nvSpPr>
      <xdr:spPr>
        <a:xfrm>
          <a:off x="571500" y="876301"/>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xdr:from>
      <xdr:col>0</xdr:col>
      <xdr:colOff>1087269</xdr:colOff>
      <xdr:row>2</xdr:row>
      <xdr:rowOff>57151</xdr:rowOff>
    </xdr:from>
    <xdr:to>
      <xdr:col>0</xdr:col>
      <xdr:colOff>1534944</xdr:colOff>
      <xdr:row>2</xdr:row>
      <xdr:rowOff>485775</xdr:rowOff>
    </xdr:to>
    <xdr:sp macro="[0]!Feuil3.Trier_Types_Interlocuteurs" textlink="">
      <xdr:nvSpPr>
        <xdr:cNvPr id="5" name="Rectangle à coins arrondis 4"/>
        <xdr:cNvSpPr/>
      </xdr:nvSpPr>
      <xdr:spPr>
        <a:xfrm>
          <a:off x="1087269" y="401672"/>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2130336</xdr:colOff>
      <xdr:row>2</xdr:row>
      <xdr:rowOff>57018</xdr:rowOff>
    </xdr:from>
    <xdr:to>
      <xdr:col>0</xdr:col>
      <xdr:colOff>2581138</xdr:colOff>
      <xdr:row>2</xdr:row>
      <xdr:rowOff>483880</xdr:rowOff>
    </xdr:to>
    <xdr:sp macro="" textlink="">
      <xdr:nvSpPr>
        <xdr:cNvPr id="7" name="Bouton_Accueil">
          <a:hlinkClick xmlns:r="http://schemas.openxmlformats.org/officeDocument/2006/relationships" r:id="rId1" tooltip="Accueil"/>
        </xdr:cNvPr>
        <xdr:cNvSpPr/>
      </xdr:nvSpPr>
      <xdr:spPr>
        <a:xfrm>
          <a:off x="2130336" y="571368"/>
          <a:ext cx="450802" cy="426862"/>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2657475</xdr:colOff>
      <xdr:row>2</xdr:row>
      <xdr:rowOff>66675</xdr:rowOff>
    </xdr:from>
    <xdr:to>
      <xdr:col>0</xdr:col>
      <xdr:colOff>3108277</xdr:colOff>
      <xdr:row>2</xdr:row>
      <xdr:rowOff>489010</xdr:rowOff>
    </xdr:to>
    <xdr:sp macro="[0]!Enregistrer" textlink="">
      <xdr:nvSpPr>
        <xdr:cNvPr id="8" name="Bouton_Accueil"/>
        <xdr:cNvSpPr/>
      </xdr:nvSpPr>
      <xdr:spPr>
        <a:xfrm>
          <a:off x="2657475" y="647700"/>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57150</xdr:colOff>
      <xdr:row>2</xdr:row>
      <xdr:rowOff>57151</xdr:rowOff>
    </xdr:from>
    <xdr:to>
      <xdr:col>0</xdr:col>
      <xdr:colOff>504825</xdr:colOff>
      <xdr:row>2</xdr:row>
      <xdr:rowOff>485775</xdr:rowOff>
    </xdr:to>
    <xdr:sp macro="[0]!Feuil5.Afficher_Form_Ajout_Domaines_Activités" textlink="">
      <xdr:nvSpPr>
        <xdr:cNvPr id="2" name="Rectangle à coins arrondis 1"/>
        <xdr:cNvSpPr/>
      </xdr:nvSpPr>
      <xdr:spPr>
        <a:xfrm>
          <a:off x="57150"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xdr:from>
      <xdr:col>0</xdr:col>
      <xdr:colOff>1600201</xdr:colOff>
      <xdr:row>2</xdr:row>
      <xdr:rowOff>57151</xdr:rowOff>
    </xdr:from>
    <xdr:to>
      <xdr:col>0</xdr:col>
      <xdr:colOff>2057400</xdr:colOff>
      <xdr:row>2</xdr:row>
      <xdr:rowOff>485775</xdr:rowOff>
    </xdr:to>
    <xdr:sp macro="[0]!Feuil5.Supprimer_Domaines_Activités" textlink="">
      <xdr:nvSpPr>
        <xdr:cNvPr id="3" name="Rectangle à coins arrondis 2"/>
        <xdr:cNvSpPr/>
      </xdr:nvSpPr>
      <xdr:spPr>
        <a:xfrm>
          <a:off x="1600201" y="638176"/>
          <a:ext cx="457199"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xdr:from>
      <xdr:col>0</xdr:col>
      <xdr:colOff>571500</xdr:colOff>
      <xdr:row>2</xdr:row>
      <xdr:rowOff>57151</xdr:rowOff>
    </xdr:from>
    <xdr:to>
      <xdr:col>0</xdr:col>
      <xdr:colOff>1019175</xdr:colOff>
      <xdr:row>2</xdr:row>
      <xdr:rowOff>485775</xdr:rowOff>
    </xdr:to>
    <xdr:sp macro="[0]!Feuil5.Afficher_Form_Modif_Domaines_Activités" textlink="">
      <xdr:nvSpPr>
        <xdr:cNvPr id="4" name="Rectangle à coins arrondis 3"/>
        <xdr:cNvSpPr/>
      </xdr:nvSpPr>
      <xdr:spPr>
        <a:xfrm>
          <a:off x="571500"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xdr:from>
      <xdr:col>0</xdr:col>
      <xdr:colOff>1087269</xdr:colOff>
      <xdr:row>2</xdr:row>
      <xdr:rowOff>57151</xdr:rowOff>
    </xdr:from>
    <xdr:to>
      <xdr:col>0</xdr:col>
      <xdr:colOff>1534944</xdr:colOff>
      <xdr:row>2</xdr:row>
      <xdr:rowOff>485775</xdr:rowOff>
    </xdr:to>
    <xdr:sp macro="[0]!Feuil5.Trier_Domaines_Activités" textlink="">
      <xdr:nvSpPr>
        <xdr:cNvPr id="5" name="Rectangle à coins arrondis 4"/>
        <xdr:cNvSpPr/>
      </xdr:nvSpPr>
      <xdr:spPr>
        <a:xfrm>
          <a:off x="1087269" y="638176"/>
          <a:ext cx="447675" cy="428624"/>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2130336</xdr:colOff>
      <xdr:row>2</xdr:row>
      <xdr:rowOff>57018</xdr:rowOff>
    </xdr:from>
    <xdr:to>
      <xdr:col>0</xdr:col>
      <xdr:colOff>2581138</xdr:colOff>
      <xdr:row>2</xdr:row>
      <xdr:rowOff>483880</xdr:rowOff>
    </xdr:to>
    <xdr:sp macro="" textlink="">
      <xdr:nvSpPr>
        <xdr:cNvPr id="6" name="Bouton_Accueil">
          <a:hlinkClick xmlns:r="http://schemas.openxmlformats.org/officeDocument/2006/relationships" r:id="rId1" tooltip="Accueil"/>
        </xdr:cNvPr>
        <xdr:cNvSpPr/>
      </xdr:nvSpPr>
      <xdr:spPr>
        <a:xfrm>
          <a:off x="2130336" y="638043"/>
          <a:ext cx="450802" cy="426862"/>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2657475</xdr:colOff>
      <xdr:row>2</xdr:row>
      <xdr:rowOff>66675</xdr:rowOff>
    </xdr:from>
    <xdr:to>
      <xdr:col>0</xdr:col>
      <xdr:colOff>3108277</xdr:colOff>
      <xdr:row>2</xdr:row>
      <xdr:rowOff>489010</xdr:rowOff>
    </xdr:to>
    <xdr:sp macro="[0]!Enregistrer" textlink="">
      <xdr:nvSpPr>
        <xdr:cNvPr id="7" name="Bouton_Accueil"/>
        <xdr:cNvSpPr/>
      </xdr:nvSpPr>
      <xdr:spPr>
        <a:xfrm>
          <a:off x="2657475" y="647700"/>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305952</xdr:colOff>
      <xdr:row>0</xdr:row>
      <xdr:rowOff>38100</xdr:rowOff>
    </xdr:from>
    <xdr:to>
      <xdr:col>8</xdr:col>
      <xdr:colOff>694764</xdr:colOff>
      <xdr:row>0</xdr:row>
      <xdr:rowOff>467158</xdr:rowOff>
    </xdr:to>
    <xdr:sp macro="" textlink="">
      <xdr:nvSpPr>
        <xdr:cNvPr id="2" name="Bouton_Accueil">
          <a:hlinkClick xmlns:r="http://schemas.openxmlformats.org/officeDocument/2006/relationships" r:id="rId1" tooltip="Accueil"/>
        </xdr:cNvPr>
        <xdr:cNvSpPr/>
      </xdr:nvSpPr>
      <xdr:spPr>
        <a:xfrm>
          <a:off x="8364102" y="38100"/>
          <a:ext cx="388812" cy="429058"/>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8</xdr:col>
      <xdr:colOff>801252</xdr:colOff>
      <xdr:row>0</xdr:row>
      <xdr:rowOff>35299</xdr:rowOff>
    </xdr:from>
    <xdr:to>
      <xdr:col>9</xdr:col>
      <xdr:colOff>142314</xdr:colOff>
      <xdr:row>0</xdr:row>
      <xdr:rowOff>457633</xdr:rowOff>
    </xdr:to>
    <xdr:sp macro="[0]!Enregistrer" textlink="">
      <xdr:nvSpPr>
        <xdr:cNvPr id="3" name="Bouton_Accueil"/>
        <xdr:cNvSpPr/>
      </xdr:nvSpPr>
      <xdr:spPr>
        <a:xfrm>
          <a:off x="8859402" y="35299"/>
          <a:ext cx="388812" cy="422334"/>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8</xdr:col>
      <xdr:colOff>14286</xdr:colOff>
      <xdr:row>10</xdr:row>
      <xdr:rowOff>38099</xdr:rowOff>
    </xdr:from>
    <xdr:to>
      <xdr:col>14</xdr:col>
      <xdr:colOff>19050</xdr:colOff>
      <xdr:row>10</xdr:row>
      <xdr:rowOff>2590800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editAs="absolute">
    <xdr:from>
      <xdr:col>0</xdr:col>
      <xdr:colOff>90486</xdr:colOff>
      <xdr:row>10</xdr:row>
      <xdr:rowOff>57150</xdr:rowOff>
    </xdr:from>
    <xdr:to>
      <xdr:col>5</xdr:col>
      <xdr:colOff>1114425</xdr:colOff>
      <xdr:row>10</xdr:row>
      <xdr:rowOff>2600325</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wsDr>
</file>

<file path=xl/drawings/drawing7.xml><?xml version="1.0" encoding="utf-8"?>
<xdr:wsDr xmlns:xdr="http://schemas.openxmlformats.org/drawingml/2006/spreadsheetDrawing" xmlns:a="http://schemas.openxmlformats.org/drawingml/2006/main">
  <xdr:twoCellAnchor editAs="absolute">
    <xdr:from>
      <xdr:col>2</xdr:col>
      <xdr:colOff>342900</xdr:colOff>
      <xdr:row>0</xdr:row>
      <xdr:rowOff>85725</xdr:rowOff>
    </xdr:from>
    <xdr:to>
      <xdr:col>2</xdr:col>
      <xdr:colOff>793702</xdr:colOff>
      <xdr:row>3</xdr:row>
      <xdr:rowOff>22285</xdr:rowOff>
    </xdr:to>
    <xdr:sp macro="" textlink="">
      <xdr:nvSpPr>
        <xdr:cNvPr id="2" name="Bouton_Accueil">
          <a:hlinkClick xmlns:r="http://schemas.openxmlformats.org/officeDocument/2006/relationships" r:id="rId1" tooltip="Accueil"/>
        </xdr:cNvPr>
        <xdr:cNvSpPr/>
      </xdr:nvSpPr>
      <xdr:spPr>
        <a:xfrm>
          <a:off x="6000750" y="85725"/>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oneCellAnchor>
    <xdr:from>
      <xdr:col>3</xdr:col>
      <xdr:colOff>44312</xdr:colOff>
      <xdr:row>0</xdr:row>
      <xdr:rowOff>78269</xdr:rowOff>
    </xdr:from>
    <xdr:ext cx="4991100" cy="3400426"/>
    <xdr:sp macro="" textlink="">
      <xdr:nvSpPr>
        <xdr:cNvPr id="3" name="ZoneTexte 2"/>
        <xdr:cNvSpPr txBox="1"/>
      </xdr:nvSpPr>
      <xdr:spPr>
        <a:xfrm>
          <a:off x="6827769" y="78269"/>
          <a:ext cx="4991100" cy="3400426"/>
        </a:xfrm>
        <a:prstGeom prst="rect">
          <a:avLst/>
        </a:prstGeom>
      </xdr:spPr>
      <xdr:style>
        <a:lnRef idx="0">
          <a:schemeClr val="accent1"/>
        </a:lnRef>
        <a:fillRef idx="3">
          <a:schemeClr val="accent1"/>
        </a:fillRef>
        <a:effectRef idx="3">
          <a:schemeClr val="accent1"/>
        </a:effectRef>
        <a:fontRef idx="minor">
          <a:schemeClr val="lt1"/>
        </a:fontRef>
      </xdr:style>
      <xdr:txBody>
        <a:bodyPr vertOverflow="clip" wrap="square" rtlCol="0" anchor="t">
          <a:noAutofit/>
        </a:bodyPr>
        <a:lstStyle/>
        <a:p>
          <a:r>
            <a:rPr lang="fr-FR" sz="2000" b="1"/>
            <a:t>Pointage d'activités - Mode d'emploi</a:t>
          </a:r>
        </a:p>
        <a:p>
          <a:endParaRPr lang="fr-FR" sz="1100" b="1"/>
        </a:p>
        <a:p>
          <a:r>
            <a:rPr lang="fr-FR" sz="1200" b="1"/>
            <a:t>1 - Renseigner les</a:t>
          </a:r>
          <a:r>
            <a:rPr lang="fr-FR" sz="1200" b="1" baseline="0"/>
            <a:t> tables de références</a:t>
          </a:r>
        </a:p>
        <a:p>
          <a:r>
            <a:rPr lang="fr-FR" sz="1100" b="0" baseline="0"/>
            <a:t>- mettre à jour les Paramètres</a:t>
          </a:r>
        </a:p>
        <a:p>
          <a:r>
            <a:rPr lang="fr-FR" sz="1100" b="0" baseline="0"/>
            <a:t>- mettre à jour les Rédacteurs, les Services,  les Supports, les Types de délai</a:t>
          </a:r>
        </a:p>
        <a:p>
          <a:endParaRPr lang="fr-FR" sz="1100" b="0" baseline="0"/>
        </a:p>
        <a:p>
          <a:r>
            <a:rPr lang="fr-FR" sz="1200" b="1" baseline="0"/>
            <a:t>2 - Saisir les Arrivées et Départ</a:t>
          </a:r>
        </a:p>
        <a:p>
          <a:r>
            <a:rPr lang="fr-FR" sz="1100" b="0" baseline="0"/>
            <a:t>- supprimez toutes les lignes SAUF une, qui sert de modèle</a:t>
          </a:r>
        </a:p>
        <a:p>
          <a:r>
            <a:rPr lang="fr-FR" sz="1100" b="0"/>
            <a:t>- utilisez</a:t>
          </a:r>
          <a:r>
            <a:rPr lang="fr-FR" sz="1100" b="0" baseline="0"/>
            <a:t> les boutons pour opérer un ajout, une modification, un tri, une suppression</a:t>
          </a:r>
        </a:p>
        <a:p>
          <a:r>
            <a:rPr lang="fr-FR" sz="1100" b="0" baseline="0"/>
            <a:t>- sur les formulaires, utilisez le double-clic pour l'objet  et/ou le correspondant : cela vous permet d'accéder à la saisie  assistée</a:t>
          </a:r>
        </a:p>
        <a:p>
          <a:endParaRPr lang="fr-FR" sz="1100" b="0" baseline="0"/>
        </a:p>
        <a:p>
          <a:r>
            <a:rPr lang="fr-FR" sz="1200" b="1" baseline="0"/>
            <a:t>3 - Exploiter les statistiques</a:t>
          </a:r>
        </a:p>
        <a:p>
          <a:r>
            <a:rPr lang="fr-FR" sz="1100" b="0" baseline="0"/>
            <a:t> - des tableaux croisés dynamiques (TCD) sont fournis avec le classeur, synthétisant les données des arrivées et des départs. Vous pouvez créer autant de tableaux croisés dynamiques que souhaités, sous réserve de leur laisser la place de s'étendre au gré de l'ajout de nouvelles données</a:t>
          </a:r>
          <a:endParaRPr lang="fr-FR" sz="1100" b="0"/>
        </a:p>
        <a:p>
          <a:endParaRPr lang="fr-FR" sz="1100"/>
        </a:p>
      </xdr:txBody>
    </xdr:sp>
    <xdr:clientData/>
  </xdr:oneCellAnchor>
  <xdr:twoCellAnchor editAs="oneCell">
    <xdr:from>
      <xdr:col>2</xdr:col>
      <xdr:colOff>293402</xdr:colOff>
      <xdr:row>13</xdr:row>
      <xdr:rowOff>47624</xdr:rowOff>
    </xdr:from>
    <xdr:to>
      <xdr:col>2</xdr:col>
      <xdr:colOff>842735</xdr:colOff>
      <xdr:row>16</xdr:row>
      <xdr:rowOff>133653</xdr:rowOff>
    </xdr:to>
    <xdr:pic macro="[0]!Réglages">
      <xdr:nvPicPr>
        <xdr:cNvPr id="5" name="Image 4" descr="Icone_Paramètres.png"/>
        <xdr:cNvPicPr>
          <a:picLocks noChangeAspect="1"/>
        </xdr:cNvPicPr>
      </xdr:nvPicPr>
      <xdr:blipFill>
        <a:blip xmlns:r="http://schemas.openxmlformats.org/officeDocument/2006/relationships" r:embed="rId2" cstate="print"/>
        <a:stretch>
          <a:fillRect/>
        </a:stretch>
      </xdr:blipFill>
      <xdr:spPr>
        <a:xfrm>
          <a:off x="5951252" y="2152649"/>
          <a:ext cx="549333" cy="571805"/>
        </a:xfrm>
        <a:prstGeom prst="rect">
          <a:avLst/>
        </a:prstGeom>
      </xdr:spPr>
    </xdr:pic>
    <xdr:clientData/>
  </xdr:twoCellAnchor>
  <xdr:twoCellAnchor editAs="absolute">
    <xdr:from>
      <xdr:col>2</xdr:col>
      <xdr:colOff>333375</xdr:colOff>
      <xdr:row>3</xdr:row>
      <xdr:rowOff>104775</xdr:rowOff>
    </xdr:from>
    <xdr:to>
      <xdr:col>2</xdr:col>
      <xdr:colOff>784177</xdr:colOff>
      <xdr:row>6</xdr:row>
      <xdr:rowOff>41335</xdr:rowOff>
    </xdr:to>
    <xdr:sp macro="[0]!Enregistrer" textlink="">
      <xdr:nvSpPr>
        <xdr:cNvPr id="6" name="Bouton_Accueil"/>
        <xdr:cNvSpPr/>
      </xdr:nvSpPr>
      <xdr:spPr>
        <a:xfrm>
          <a:off x="5991225" y="590550"/>
          <a:ext cx="450802" cy="42233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DEVERCHERE Daniel" refreshedDate="43011.650300000001" createdVersion="4" refreshedVersion="4" minRefreshableVersion="3" recordCount="24">
  <cacheSource type="worksheet">
    <worksheetSource name="Pointages"/>
  </cacheSource>
  <cacheFields count="11">
    <cacheField name="Date" numFmtId="0">
      <sharedItems containsNonDate="0" containsDate="1" containsString="0" containsBlank="1" minDate="2017-09-15T00:00:00" maxDate="2017-10-18T00:00:00" count="8">
        <d v="2017-10-17T00:00:00"/>
        <d v="2017-09-27T00:00:00"/>
        <d v="2017-09-19T00:00:00"/>
        <d v="2017-09-28T00:00:00"/>
        <d v="2017-09-29T00:00:00"/>
        <m/>
        <d v="2017-09-16T00:00:00" u="1"/>
        <d v="2017-09-15T00:00:00" u="1"/>
      </sharedItems>
    </cacheField>
    <cacheField name="Début" numFmtId="172">
      <sharedItems containsNonDate="0" containsDate="1" containsString="0" containsBlank="1" minDate="1899-12-30T09:35:00" maxDate="1899-12-30T17:29:00"/>
    </cacheField>
    <cacheField name="Fin" numFmtId="172">
      <sharedItems containsNonDate="0" containsDate="1" containsString="0" containsBlank="1" minDate="1899-12-30T10:15:00" maxDate="1899-12-30T17:30:00"/>
    </cacheField>
    <cacheField name="Agent" numFmtId="171">
      <sharedItems containsBlank="1"/>
    </cacheField>
    <cacheField name="Type d'activité" numFmtId="171">
      <sharedItems containsBlank="1" count="5">
        <s v="Accueil physique"/>
        <s v="Appel téléphonique"/>
        <s v="Réunion"/>
        <m/>
        <s v="Traitement de dossier" u="1"/>
      </sharedItems>
    </cacheField>
    <cacheField name="Type d'interlocuteur" numFmtId="0">
      <sharedItems containsBlank="1"/>
    </cacheField>
    <cacheField name="Domaine d'activité" numFmtId="0">
      <sharedItems containsBlank="1"/>
    </cacheField>
    <cacheField name="Observations" numFmtId="0">
      <sharedItems containsNonDate="0" containsString="0" containsBlank="1"/>
    </cacheField>
    <cacheField name="Durée" numFmtId="164">
      <sharedItems containsString="0" containsBlank="1" containsNumber="1" minValue="0" maxValue="1.6666666666666661"/>
    </cacheField>
    <cacheField name="Jour" numFmtId="0">
      <sharedItems containsBlank="1"/>
    </cacheField>
    <cacheField name="Période" numFmtId="0">
      <sharedItems containsBlank="1" count="3">
        <s v="2017-10"/>
        <s v="2017-09"/>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4">
  <r>
    <x v="0"/>
    <d v="1899-12-30T09:35:00"/>
    <d v="1899-12-30T10:15:00"/>
    <s v="Mademoiselle LAGEAN"/>
    <x v="0"/>
    <s v="..."/>
    <s v="..."/>
    <m/>
    <n v="0.66666666666666563"/>
    <s v="mardi"/>
    <x v="0"/>
  </r>
  <r>
    <x v="0"/>
    <d v="1899-12-30T09:45:00"/>
    <d v="1899-12-30T11:25:00"/>
    <s v="Mademoiselle LAGEAN"/>
    <x v="0"/>
    <s v="..."/>
    <s v="..."/>
    <m/>
    <n v="1.6666666666666661"/>
    <s v="mardi"/>
    <x v="0"/>
  </r>
  <r>
    <x v="0"/>
    <d v="1899-12-30T10:00:00"/>
    <d v="1899-12-30T11:00:00"/>
    <s v="Mademoiselle LAGEAN"/>
    <x v="0"/>
    <s v="Entreprise"/>
    <s v="..."/>
    <m/>
    <n v="0.99999999999999911"/>
    <s v="mardi"/>
    <x v="0"/>
  </r>
  <r>
    <x v="0"/>
    <d v="1899-12-30T10:00:00"/>
    <d v="1899-12-30T11:15:00"/>
    <s v="Mademoiselle LAGEAN"/>
    <x v="0"/>
    <s v="..."/>
    <s v="..."/>
    <m/>
    <n v="1.2499999999999996"/>
    <s v="mardi"/>
    <x v="0"/>
  </r>
  <r>
    <x v="0"/>
    <d v="1899-12-30T17:10:00"/>
    <d v="1899-12-30T17:20:00"/>
    <s v="Mademoiselle LAGEAN"/>
    <x v="0"/>
    <s v="Particulier"/>
    <s v="..."/>
    <m/>
    <n v="0.16666666666666607"/>
    <s v="mardi"/>
    <x v="0"/>
  </r>
  <r>
    <x v="0"/>
    <d v="1899-12-30T14:00:00"/>
    <d v="1899-12-30T15:00:00"/>
    <s v="Mademoiselle LAGEAN"/>
    <x v="0"/>
    <s v="Particulier"/>
    <s v="..."/>
    <m/>
    <n v="0.99999999999999911"/>
    <s v="mardi"/>
    <x v="0"/>
  </r>
  <r>
    <x v="0"/>
    <d v="1899-12-30T16:00:00"/>
    <d v="1899-12-30T17:19:00"/>
    <s v="Mademoiselle LAGEAN"/>
    <x v="0"/>
    <s v="Entreprise"/>
    <s v="..."/>
    <m/>
    <n v="1.3166666666666673"/>
    <s v="mardi"/>
    <x v="0"/>
  </r>
  <r>
    <x v="0"/>
    <d v="1899-12-30T17:29:00"/>
    <d v="1899-12-30T17:30:00"/>
    <s v="Mademoiselle LAGEAN"/>
    <x v="0"/>
    <s v="Particulier"/>
    <s v="..."/>
    <m/>
    <n v="1.6666666666663943E-2"/>
    <s v="mardi"/>
    <x v="0"/>
  </r>
  <r>
    <x v="1"/>
    <d v="1899-12-30T16:19:00"/>
    <d v="1899-12-30T17:29:00"/>
    <s v="Mademoiselle LAGEAN"/>
    <x v="0"/>
    <s v="Entreprise"/>
    <s v="..."/>
    <m/>
    <n v="1.1666666666666679"/>
    <s v="mercredi"/>
    <x v="1"/>
  </r>
  <r>
    <x v="1"/>
    <d v="1899-12-30T16:24:00"/>
    <d v="1899-12-30T17:29:00"/>
    <s v="Mademoiselle LAGEAN"/>
    <x v="0"/>
    <s v="..."/>
    <s v="..."/>
    <m/>
    <n v="1.0833333333333375"/>
    <s v="mercredi"/>
    <x v="1"/>
  </r>
  <r>
    <x v="1"/>
    <d v="1899-12-30T16:40:00"/>
    <d v="1899-12-30T16:50:00"/>
    <s v="Mademoiselle LAGEAN"/>
    <x v="0"/>
    <s v="..."/>
    <s v="..."/>
    <m/>
    <n v="0.16666666666666341"/>
    <s v="mercredi"/>
    <x v="1"/>
  </r>
  <r>
    <x v="2"/>
    <d v="1899-12-30T09:35:00"/>
    <d v="1899-12-30T10:15:00"/>
    <s v="Mademoiselle LAGEAN"/>
    <x v="1"/>
    <s v="Particulier"/>
    <s v="..."/>
    <m/>
    <n v="0.66666666666666563"/>
    <s v="mardi"/>
    <x v="1"/>
  </r>
  <r>
    <x v="2"/>
    <d v="1899-12-30T09:45:00"/>
    <d v="1899-12-30T11:25:00"/>
    <s v="Mademoiselle LAGEAN"/>
    <x v="1"/>
    <s v="Particulier"/>
    <s v="..."/>
    <m/>
    <n v="1.6666666666666661"/>
    <s v="mardi"/>
    <x v="1"/>
  </r>
  <r>
    <x v="2"/>
    <d v="1899-12-30T10:00:00"/>
    <d v="1899-12-30T11:00:00"/>
    <s v="Mademoiselle LAGEAN"/>
    <x v="1"/>
    <s v="..."/>
    <s v="..."/>
    <m/>
    <n v="0.99999999999999911"/>
    <s v="mardi"/>
    <x v="1"/>
  </r>
  <r>
    <x v="2"/>
    <d v="1899-12-30T10:00:00"/>
    <d v="1899-12-30T11:15:00"/>
    <s v="Mademoiselle LAGEAN"/>
    <x v="1"/>
    <s v="Partenaire"/>
    <s v="..."/>
    <m/>
    <n v="1.2499999999999996"/>
    <s v="mardi"/>
    <x v="1"/>
  </r>
  <r>
    <x v="2"/>
    <d v="1899-12-30T17:10:00"/>
    <d v="1899-12-30T17:20:00"/>
    <s v="Mademoiselle LAGEAN"/>
    <x v="1"/>
    <s v="Particulier"/>
    <s v="..."/>
    <m/>
    <n v="0.16666666666666607"/>
    <s v="mardi"/>
    <x v="1"/>
  </r>
  <r>
    <x v="2"/>
    <d v="1899-12-30T14:00:00"/>
    <d v="1899-12-30T15:00:00"/>
    <s v="Mademoiselle LAGEAN"/>
    <x v="1"/>
    <s v="Particulier"/>
    <s v="..."/>
    <m/>
    <n v="0.99999999999999911"/>
    <s v="mardi"/>
    <x v="1"/>
  </r>
  <r>
    <x v="2"/>
    <d v="1899-12-30T16:00:00"/>
    <d v="1899-12-30T17:19:00"/>
    <s v="Mademoiselle LAGEAN"/>
    <x v="1"/>
    <s v="Entreprise"/>
    <s v="..."/>
    <m/>
    <n v="1.3166666666666673"/>
    <s v="mardi"/>
    <x v="1"/>
  </r>
  <r>
    <x v="2"/>
    <d v="1899-12-30T17:29:00"/>
    <d v="1899-12-30T17:30:00"/>
    <s v="Mademoiselle LAGEAN"/>
    <x v="1"/>
    <s v="Particulier"/>
    <s v="..."/>
    <m/>
    <n v="1.6666666666663943E-2"/>
    <s v="mardi"/>
    <x v="1"/>
  </r>
  <r>
    <x v="3"/>
    <d v="1899-12-30T16:08:00"/>
    <d v="1899-12-30T16:08:00"/>
    <s v="Mademoiselle LAGEAN"/>
    <x v="2"/>
    <s v="Partenaire"/>
    <s v="..."/>
    <m/>
    <n v="0"/>
    <s v="jeudi"/>
    <x v="1"/>
  </r>
  <r>
    <x v="3"/>
    <d v="1899-12-30T15:42:00"/>
    <d v="1899-12-30T16:42:00"/>
    <s v="Mademoiselle LAGEAN"/>
    <x v="2"/>
    <s v="..."/>
    <s v="..."/>
    <m/>
    <n v="0.99999999999999911"/>
    <s v="jeudi"/>
    <x v="1"/>
  </r>
  <r>
    <x v="3"/>
    <d v="1899-12-30T16:43:00"/>
    <d v="1899-12-30T16:43:00"/>
    <s v="Mademoiselle LAGEAN"/>
    <x v="1"/>
    <s v="..."/>
    <s v="..."/>
    <m/>
    <n v="0"/>
    <s v="jeudi"/>
    <x v="1"/>
  </r>
  <r>
    <x v="4"/>
    <d v="1899-12-30T11:44:00"/>
    <d v="1899-12-30T11:54:00"/>
    <s v="Mademoiselle LAGEAN"/>
    <x v="1"/>
    <s v="Particulier"/>
    <s v="Services administratifs"/>
    <m/>
    <n v="0.16666666666666741"/>
    <s v="vendredi"/>
    <x v="1"/>
  </r>
  <r>
    <x v="5"/>
    <m/>
    <m/>
    <m/>
    <x v="3"/>
    <m/>
    <m/>
    <m/>
    <m/>
    <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0" applyNumberFormats="0" applyBorderFormats="0" applyFontFormats="0" applyPatternFormats="0" applyAlignmentFormats="0" applyWidthHeightFormats="1" dataCaption="Valeurs" updatedVersion="4" minRefreshableVersion="3" showCalcMbrs="0" itemPrintTitles="1" createdVersion="3" indent="0" compact="0" compactData="0" gridDropZones="1" multipleFieldFilters="0" chartFormat="2">
  <location ref="I5:M9" firstHeaderRow="1" firstDataRow="2" firstDataCol="1"/>
  <pivotFields count="11">
    <pivotField compact="0" numFmtId="171" outline="0" showAll="0">
      <items count="9">
        <item m="1" x="7"/>
        <item m="1" x="6"/>
        <item x="2"/>
        <item x="5"/>
        <item x="0"/>
        <item x="1"/>
        <item x="3"/>
        <item x="4"/>
        <item t="default"/>
      </items>
    </pivotField>
    <pivotField compact="0" numFmtId="171" outline="0" showAll="0" defaultSubtotal="0"/>
    <pivotField compact="0" numFmtId="171" outline="0" showAll="0" defaultSubtotal="0"/>
    <pivotField compact="0" numFmtId="171" outline="0" showAll="0" defaultSubtotal="0"/>
    <pivotField axis="axisCol" compact="0" numFmtId="171" outline="0" showAll="0" defaultSubtotal="0">
      <items count="5">
        <item x="0"/>
        <item x="1"/>
        <item x="2"/>
        <item h="1" x="3"/>
        <item m="1" x="4"/>
      </items>
    </pivotField>
    <pivotField compact="0" numFmtId="171" outline="0" showAll="0" defaultSubtotal="0"/>
    <pivotField compact="0" outline="0" showAll="0" defaultSubtotal="0"/>
    <pivotField compact="0" numFmtId="171" outline="0" showAll="0"/>
    <pivotField dataField="1" compact="0" outline="0" showAll="0" defaultSubtotal="0"/>
    <pivotField compact="0" numFmtId="171" outline="0" showAll="0" defaultSubtotal="0"/>
    <pivotField axis="axisRow" compact="0" numFmtId="171" outline="0" showAll="0" defaultSubtotal="0">
      <items count="3">
        <item x="1"/>
        <item x="2"/>
        <item x="0"/>
      </items>
    </pivotField>
  </pivotFields>
  <rowFields count="1">
    <field x="10"/>
  </rowFields>
  <rowItems count="3">
    <i>
      <x/>
    </i>
    <i>
      <x v="2"/>
    </i>
    <i t="grand">
      <x/>
    </i>
  </rowItems>
  <colFields count="1">
    <field x="4"/>
  </colFields>
  <colItems count="4">
    <i>
      <x/>
    </i>
    <i>
      <x v="1"/>
    </i>
    <i>
      <x v="2"/>
    </i>
    <i t="grand">
      <x/>
    </i>
  </colItems>
  <dataFields count="1">
    <dataField name="Durées" fld="8" baseField="10" baseItem="0" numFmtId="4"/>
  </dataFields>
  <formats count="29">
    <format dxfId="31">
      <pivotArea field="0" type="button" dataOnly="0" labelOnly="1" outline="0"/>
    </format>
    <format dxfId="30">
      <pivotArea dataOnly="0" labelOnly="1" grandCol="1" outline="0" fieldPosition="0"/>
    </format>
    <format dxfId="29">
      <pivotArea dataOnly="0" labelOnly="1" grandCol="1" outline="0" fieldPosition="0"/>
    </format>
    <format dxfId="28">
      <pivotArea field="0" type="button" dataOnly="0" labelOnly="1" outline="0"/>
    </format>
    <format dxfId="27">
      <pivotArea dataOnly="0" labelOnly="1" grandCol="1" outline="0" fieldPosition="0"/>
    </format>
    <format dxfId="26">
      <pivotArea outline="0" collapsedLevelsAreSubtotals="1" fieldPosition="0"/>
    </format>
    <format dxfId="25">
      <pivotArea type="topRight" dataOnly="0" labelOnly="1" outline="0" fieldPosition="0"/>
    </format>
    <format dxfId="24">
      <pivotArea dataOnly="0" labelOnly="1" grandCol="1" outline="0" fieldPosition="0"/>
    </format>
    <format dxfId="23">
      <pivotArea type="all" dataOnly="0" outline="0" fieldPosition="0"/>
    </format>
    <format dxfId="22">
      <pivotArea type="origin" dataOnly="0" labelOnly="1" outline="0" fieldPosition="0"/>
    </format>
    <format dxfId="21">
      <pivotArea field="0" type="button" dataOnly="0" labelOnly="1" outline="0"/>
    </format>
    <format dxfId="20">
      <pivotArea dataOnly="0" labelOnly="1" grandRow="1" outline="0" fieldPosition="0"/>
    </format>
    <format dxfId="19">
      <pivotArea outline="0" collapsedLevelsAreSubtotals="1" fieldPosition="0"/>
    </format>
    <format dxfId="18">
      <pivotArea field="4" type="button" dataOnly="0" labelOnly="1" outline="0" axis="axisCol" fieldPosition="0"/>
    </format>
    <format dxfId="17">
      <pivotArea type="topRight" dataOnly="0" labelOnly="1" outline="0" fieldPosition="0"/>
    </format>
    <format dxfId="16">
      <pivotArea dataOnly="0" labelOnly="1" outline="0" fieldPosition="0">
        <references count="1">
          <reference field="4" count="0"/>
        </references>
      </pivotArea>
    </format>
    <format dxfId="15">
      <pivotArea dataOnly="0" labelOnly="1" grandCol="1" outline="0" fieldPosition="0"/>
    </format>
    <format dxfId="14">
      <pivotArea field="10" type="button" dataOnly="0" labelOnly="1" outline="0" axis="axisRow" fieldPosition="0"/>
    </format>
    <format dxfId="13">
      <pivotArea dataOnly="0" labelOnly="1" outline="0" fieldPosition="0">
        <references count="1">
          <reference field="4" count="0"/>
        </references>
      </pivotArea>
    </format>
    <format dxfId="12">
      <pivotArea dataOnly="0" labelOnly="1" grandCol="1" outline="0" fieldPosition="0"/>
    </format>
    <format dxfId="11">
      <pivotArea field="10" type="button" dataOnly="0" labelOnly="1" outline="0" axis="axisRow" fieldPosition="0"/>
    </format>
    <format dxfId="10">
      <pivotArea dataOnly="0" labelOnly="1" outline="0" fieldPosition="0">
        <references count="1">
          <reference field="4" count="0"/>
        </references>
      </pivotArea>
    </format>
    <format dxfId="9">
      <pivotArea dataOnly="0" labelOnly="1" grandCol="1" outline="0" fieldPosition="0"/>
    </format>
    <format dxfId="8">
      <pivotArea outline="0" collapsedLevelsAreSubtotals="1" fieldPosition="0"/>
    </format>
    <format dxfId="7">
      <pivotArea field="4" type="button" dataOnly="0" labelOnly="1" outline="0" axis="axisCol" fieldPosition="0"/>
    </format>
    <format dxfId="6">
      <pivotArea type="topRight" dataOnly="0" labelOnly="1" outline="0" fieldPosition="0"/>
    </format>
    <format dxfId="5">
      <pivotArea dataOnly="0" labelOnly="1" outline="0" fieldPosition="0">
        <references count="1">
          <reference field="4" count="0"/>
        </references>
      </pivotArea>
    </format>
    <format dxfId="4">
      <pivotArea dataOnly="0" labelOnly="1" grandCol="1" outline="0" fieldPosition="0"/>
    </format>
    <format dxfId="3">
      <pivotArea outline="0" fieldPosition="0">
        <references count="1">
          <reference field="4294967294" count="1">
            <x v="0"/>
          </reference>
        </references>
      </pivotArea>
    </format>
  </formats>
  <chartFormats count="9">
    <chartFormat chart="0" format="27" series="1">
      <pivotArea type="data" outline="0" fieldPosition="0"/>
    </chartFormat>
    <chartFormat chart="0" format="28" series="1">
      <pivotArea type="data" outline="0" fieldPosition="0">
        <references count="1">
          <reference field="4" count="1" selected="0">
            <x v="1"/>
          </reference>
        </references>
      </pivotArea>
    </chartFormat>
    <chartFormat chart="0" format="29" series="1">
      <pivotArea type="data" outline="0" fieldPosition="0">
        <references count="1">
          <reference field="4" count="1" selected="0">
            <x v="2"/>
          </reference>
        </references>
      </pivotArea>
    </chartFormat>
    <chartFormat chart="0" format="30" series="1">
      <pivotArea type="data" outline="0" fieldPosition="0">
        <references count="1">
          <reference field="4" count="1" selected="0">
            <x v="3"/>
          </reference>
        </references>
      </pivotArea>
    </chartFormat>
    <chartFormat chart="0" format="31" series="1">
      <pivotArea type="data" outline="0" fieldPosition="0">
        <references count="1">
          <reference field="4" count="1" selected="0">
            <x v="0"/>
          </reference>
        </references>
      </pivotArea>
    </chartFormat>
    <chartFormat chart="1" format="0" series="1">
      <pivotArea type="data" outline="0" fieldPosition="0">
        <references count="2">
          <reference field="4294967294" count="1" selected="0">
            <x v="0"/>
          </reference>
          <reference field="4" count="1" selected="0">
            <x v="0"/>
          </reference>
        </references>
      </pivotArea>
    </chartFormat>
    <chartFormat chart="1" format="1" series="1">
      <pivotArea type="data" outline="0" fieldPosition="0">
        <references count="2">
          <reference field="4294967294" count="1" selected="0">
            <x v="0"/>
          </reference>
          <reference field="4" count="1" selected="0">
            <x v="1"/>
          </reference>
        </references>
      </pivotArea>
    </chartFormat>
    <chartFormat chart="1" format="2" series="1">
      <pivotArea type="data" outline="0" fieldPosition="0">
        <references count="2">
          <reference field="4294967294" count="1" selected="0">
            <x v="0"/>
          </reference>
          <reference field="4" count="1" selected="0">
            <x v="2"/>
          </reference>
        </references>
      </pivotArea>
    </chartFormat>
    <chartFormat chart="1"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pivotTableDefinition>
</file>

<file path=xl/pivotTables/pivotTable2.xml><?xml version="1.0" encoding="utf-8"?>
<pivotTableDefinition xmlns="http://schemas.openxmlformats.org/spreadsheetml/2006/main" name="Tableau croisé dynamique1" cacheId="10" applyNumberFormats="0" applyBorderFormats="0" applyFontFormats="0" applyPatternFormats="0" applyAlignmentFormats="0" applyWidthHeightFormats="1" dataCaption="Valeurs" updatedVersion="4" minRefreshableVersion="3" showCalcMbrs="0" itemPrintTitles="1" createdVersion="3" indent="0" compact="0" compactData="0" gridDropZones="1" multipleFieldFilters="0" chartFormat="2">
  <location ref="A5:E9" firstHeaderRow="1" firstDataRow="2" firstDataCol="1"/>
  <pivotFields count="11">
    <pivotField dataField="1" compact="0" numFmtId="171" outline="0" showAll="0">
      <items count="9">
        <item m="1" x="7"/>
        <item m="1" x="6"/>
        <item x="2"/>
        <item x="5"/>
        <item x="0"/>
        <item x="1"/>
        <item x="3"/>
        <item x="4"/>
        <item t="default"/>
      </items>
    </pivotField>
    <pivotField compact="0" numFmtId="171" outline="0" showAll="0" defaultSubtotal="0"/>
    <pivotField compact="0" numFmtId="171" outline="0" showAll="0" defaultSubtotal="0"/>
    <pivotField compact="0" numFmtId="171" outline="0" showAll="0" defaultSubtotal="0"/>
    <pivotField axis="axisCol" compact="0" numFmtId="171" outline="0" showAll="0" defaultSubtotal="0">
      <items count="5">
        <item x="0"/>
        <item x="1"/>
        <item x="2"/>
        <item h="1" x="3"/>
        <item m="1" x="4"/>
      </items>
    </pivotField>
    <pivotField compact="0" numFmtId="171" outline="0" showAll="0" defaultSubtotal="0"/>
    <pivotField compact="0" outline="0" showAll="0" defaultSubtotal="0"/>
    <pivotField compact="0" numFmtId="171" outline="0" showAll="0"/>
    <pivotField compact="0" outline="0" showAll="0" defaultSubtotal="0"/>
    <pivotField compact="0" numFmtId="171" outline="0" showAll="0" defaultSubtotal="0"/>
    <pivotField axis="axisRow" compact="0" numFmtId="171" outline="0" showAll="0" defaultSubtotal="0">
      <items count="3">
        <item x="1"/>
        <item x="2"/>
        <item x="0"/>
      </items>
    </pivotField>
  </pivotFields>
  <rowFields count="1">
    <field x="10"/>
  </rowFields>
  <rowItems count="3">
    <i>
      <x/>
    </i>
    <i>
      <x v="2"/>
    </i>
    <i t="grand">
      <x/>
    </i>
  </rowItems>
  <colFields count="1">
    <field x="4"/>
  </colFields>
  <colItems count="4">
    <i>
      <x/>
    </i>
    <i>
      <x v="1"/>
    </i>
    <i>
      <x v="2"/>
    </i>
    <i t="grand">
      <x/>
    </i>
  </colItems>
  <dataFields count="1">
    <dataField name="Occurrences" fld="0" subtotal="count" baseField="10" baseItem="0" numFmtId="174"/>
  </dataFields>
  <formats count="28">
    <format dxfId="59">
      <pivotArea field="0" type="button" dataOnly="0" labelOnly="1" outline="0"/>
    </format>
    <format dxfId="58">
      <pivotArea dataOnly="0" labelOnly="1" grandCol="1" outline="0" fieldPosition="0"/>
    </format>
    <format dxfId="57">
      <pivotArea dataOnly="0" labelOnly="1" grandCol="1" outline="0" fieldPosition="0"/>
    </format>
    <format dxfId="56">
      <pivotArea field="0" type="button" dataOnly="0" labelOnly="1" outline="0"/>
    </format>
    <format dxfId="55">
      <pivotArea dataOnly="0" labelOnly="1" grandCol="1" outline="0" fieldPosition="0"/>
    </format>
    <format dxfId="54">
      <pivotArea outline="0" collapsedLevelsAreSubtotals="1" fieldPosition="0"/>
    </format>
    <format dxfId="53">
      <pivotArea type="topRight" dataOnly="0" labelOnly="1" outline="0" fieldPosition="0"/>
    </format>
    <format dxfId="52">
      <pivotArea dataOnly="0" labelOnly="1" grandCol="1" outline="0" fieldPosition="0"/>
    </format>
    <format dxfId="51">
      <pivotArea type="all" dataOnly="0" outline="0" fieldPosition="0"/>
    </format>
    <format dxfId="50">
      <pivotArea type="origin" dataOnly="0" labelOnly="1" outline="0" fieldPosition="0"/>
    </format>
    <format dxfId="49">
      <pivotArea field="0" type="button" dataOnly="0" labelOnly="1" outline="0"/>
    </format>
    <format dxfId="48">
      <pivotArea dataOnly="0" labelOnly="1" grandRow="1" outline="0" fieldPosition="0"/>
    </format>
    <format dxfId="47">
      <pivotArea outline="0" collapsedLevelsAreSubtotals="1" fieldPosition="0"/>
    </format>
    <format dxfId="46">
      <pivotArea field="4" type="button" dataOnly="0" labelOnly="1" outline="0" axis="axisCol" fieldPosition="0"/>
    </format>
    <format dxfId="45">
      <pivotArea type="topRight" dataOnly="0" labelOnly="1" outline="0" fieldPosition="0"/>
    </format>
    <format dxfId="44">
      <pivotArea dataOnly="0" labelOnly="1" outline="0" fieldPosition="0">
        <references count="1">
          <reference field="4" count="0"/>
        </references>
      </pivotArea>
    </format>
    <format dxfId="43">
      <pivotArea dataOnly="0" labelOnly="1" grandCol="1" outline="0" fieldPosition="0"/>
    </format>
    <format dxfId="42">
      <pivotArea field="10" type="button" dataOnly="0" labelOnly="1" outline="0" axis="axisRow" fieldPosition="0"/>
    </format>
    <format dxfId="41">
      <pivotArea dataOnly="0" labelOnly="1" outline="0" fieldPosition="0">
        <references count="1">
          <reference field="4" count="0"/>
        </references>
      </pivotArea>
    </format>
    <format dxfId="40">
      <pivotArea dataOnly="0" labelOnly="1" grandCol="1" outline="0" fieldPosition="0"/>
    </format>
    <format dxfId="39">
      <pivotArea field="10" type="button" dataOnly="0" labelOnly="1" outline="0" axis="axisRow" fieldPosition="0"/>
    </format>
    <format dxfId="38">
      <pivotArea dataOnly="0" labelOnly="1" outline="0" fieldPosition="0">
        <references count="1">
          <reference field="4" count="0"/>
        </references>
      </pivotArea>
    </format>
    <format dxfId="37">
      <pivotArea dataOnly="0" labelOnly="1" grandCol="1" outline="0" fieldPosition="0"/>
    </format>
    <format dxfId="36">
      <pivotArea outline="0" collapsedLevelsAreSubtotals="1" fieldPosition="0"/>
    </format>
    <format dxfId="35">
      <pivotArea field="4" type="button" dataOnly="0" labelOnly="1" outline="0" axis="axisCol" fieldPosition="0"/>
    </format>
    <format dxfId="34">
      <pivotArea type="topRight" dataOnly="0" labelOnly="1" outline="0" fieldPosition="0"/>
    </format>
    <format dxfId="33">
      <pivotArea dataOnly="0" labelOnly="1" outline="0" fieldPosition="0">
        <references count="1">
          <reference field="4" count="0"/>
        </references>
      </pivotArea>
    </format>
    <format dxfId="32">
      <pivotArea dataOnly="0" labelOnly="1" grandCol="1" outline="0" fieldPosition="0"/>
    </format>
  </formats>
  <chartFormats count="9">
    <chartFormat chart="0" format="27" series="1">
      <pivotArea type="data" outline="0" fieldPosition="0"/>
    </chartFormat>
    <chartFormat chart="0" format="28" series="1">
      <pivotArea type="data" outline="0" fieldPosition="0">
        <references count="1">
          <reference field="4" count="1" selected="0">
            <x v="1"/>
          </reference>
        </references>
      </pivotArea>
    </chartFormat>
    <chartFormat chart="0" format="29" series="1">
      <pivotArea type="data" outline="0" fieldPosition="0">
        <references count="1">
          <reference field="4" count="1" selected="0">
            <x v="2"/>
          </reference>
        </references>
      </pivotArea>
    </chartFormat>
    <chartFormat chart="0" format="30" series="1">
      <pivotArea type="data" outline="0" fieldPosition="0">
        <references count="1">
          <reference field="4" count="1" selected="0">
            <x v="3"/>
          </reference>
        </references>
      </pivotArea>
    </chartFormat>
    <chartFormat chart="0" format="31" series="1">
      <pivotArea type="data" outline="0" fieldPosition="0">
        <references count="1">
          <reference field="4" count="1" selected="0">
            <x v="0"/>
          </reference>
        </references>
      </pivotArea>
    </chartFormat>
    <chartFormat chart="1" format="0" series="1">
      <pivotArea type="data" outline="0" fieldPosition="0">
        <references count="2">
          <reference field="4294967294" count="1" selected="0">
            <x v="0"/>
          </reference>
          <reference field="4" count="1" selected="0">
            <x v="0"/>
          </reference>
        </references>
      </pivotArea>
    </chartFormat>
    <chartFormat chart="1" format="1" series="1">
      <pivotArea type="data" outline="0" fieldPosition="0">
        <references count="2">
          <reference field="4294967294" count="1" selected="0">
            <x v="0"/>
          </reference>
          <reference field="4" count="1" selected="0">
            <x v="1"/>
          </reference>
        </references>
      </pivotArea>
    </chartFormat>
    <chartFormat chart="1" format="2" series="1">
      <pivotArea type="data" outline="0" fieldPosition="0">
        <references count="2">
          <reference field="4294967294" count="1" selected="0">
            <x v="0"/>
          </reference>
          <reference field="4" count="1" selected="0">
            <x v="2"/>
          </reference>
        </references>
      </pivotArea>
    </chartFormat>
    <chartFormat chart="1"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8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8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D1:I2"/>
  <sheetViews>
    <sheetView zoomScaleNormal="100" workbookViewId="0">
      <pane ySplit="2" topLeftCell="A3" activePane="bottomLeft" state="frozen"/>
      <selection pane="bottomLeft"/>
    </sheetView>
  </sheetViews>
  <sheetFormatPr baseColWidth="10" defaultColWidth="11.42578125" defaultRowHeight="12.75" x14ac:dyDescent="0.2"/>
  <cols>
    <col min="1" max="1" width="6.7109375" style="9" customWidth="1"/>
    <col min="2" max="2" width="9.5703125" style="9" customWidth="1"/>
    <col min="3" max="3" width="15.42578125" style="9" customWidth="1"/>
    <col min="4" max="4" width="46.42578125" style="9" customWidth="1"/>
    <col min="5" max="5" width="18.140625" style="9" customWidth="1"/>
    <col min="6" max="6" width="24" style="9" customWidth="1"/>
    <col min="7" max="7" width="28.42578125" style="9" customWidth="1"/>
    <col min="8" max="8" width="30.42578125" style="19" customWidth="1"/>
    <col min="9" max="9" width="7.28515625" style="9" customWidth="1"/>
    <col min="10" max="10" width="12.7109375" style="9" customWidth="1"/>
    <col min="11" max="11" width="11.42578125" style="9"/>
    <col min="12" max="12" width="18" style="9" customWidth="1"/>
    <col min="13" max="14" width="11.42578125" style="9"/>
    <col min="15" max="15" width="12" style="9" customWidth="1"/>
    <col min="16" max="16" width="12.28515625" style="9" customWidth="1"/>
    <col min="17" max="17" width="20.42578125" style="9" customWidth="1"/>
    <col min="18" max="19" width="26.85546875" style="9" customWidth="1"/>
    <col min="20" max="20" width="9.42578125" style="9" customWidth="1"/>
    <col min="21" max="21" width="23" style="9" customWidth="1"/>
    <col min="22" max="27" width="26.85546875" style="9" customWidth="1"/>
    <col min="28" max="16384" width="11.42578125" style="9"/>
  </cols>
  <sheetData>
    <row r="1" spans="4:9" ht="136.5" customHeight="1" x14ac:dyDescent="0.2">
      <c r="D1" s="144" t="str">
        <f>Collectivité&amp;"
"&amp;Service&amp;"
Pointage d'activités - "&amp;Agent</f>
        <v>Ma Petite Entreprise SARL
Pôle Accueil
Pointage d'activités - Mademoiselle LAGEAN</v>
      </c>
      <c r="E1" s="144"/>
      <c r="F1" s="144"/>
      <c r="G1" s="20"/>
      <c r="H1" s="20"/>
      <c r="I1" s="20"/>
    </row>
    <row r="2" spans="4:9" ht="301.5" customHeight="1" x14ac:dyDescent="0.2"/>
  </sheetData>
  <sheetProtection sheet="1" objects="1" scenarios="1" selectLockedCells="1" sort="0" autoFilter="0" pivotTables="0" selectUnlockedCells="1"/>
  <mergeCells count="1">
    <mergeCell ref="D1:F1"/>
  </mergeCells>
  <pageMargins left="0.7" right="0.7" top="0.75" bottom="0.75" header="0.3" footer="0.3"/>
  <pageSetup paperSize="9" orientation="portrait"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Z10033"/>
  <sheetViews>
    <sheetView zoomScale="85" zoomScaleNormal="85" workbookViewId="0">
      <pane xSplit="4" ySplit="4" topLeftCell="E5" activePane="bottomRight" state="frozen"/>
      <selection pane="topRight" activeCell="E1" sqref="E1"/>
      <selection pane="bottomLeft" activeCell="A5" sqref="A5"/>
      <selection pane="bottomRight"/>
    </sheetView>
  </sheetViews>
  <sheetFormatPr baseColWidth="10" defaultColWidth="11.42578125" defaultRowHeight="12.75" x14ac:dyDescent="0.2"/>
  <cols>
    <col min="1" max="1" width="33.42578125" style="62" customWidth="1"/>
    <col min="2" max="3" width="11" style="101" customWidth="1"/>
    <col min="4" max="4" width="23" style="64" customWidth="1"/>
    <col min="5" max="5" width="23.5703125" style="64" customWidth="1"/>
    <col min="6" max="7" width="23.5703125" style="63" customWidth="1"/>
    <col min="8" max="8" width="35" style="63" customWidth="1"/>
    <col min="9" max="9" width="12" style="110" customWidth="1"/>
    <col min="10" max="10" width="12" style="95" customWidth="1"/>
    <col min="11" max="11" width="13.7109375" style="66" customWidth="1"/>
    <col min="12" max="22" width="35.5703125" style="61" customWidth="1"/>
    <col min="23" max="43" width="11.42578125" style="61"/>
    <col min="44" max="44" width="22.42578125" style="61" bestFit="1" customWidth="1"/>
    <col min="45" max="16384" width="11.42578125" style="61"/>
  </cols>
  <sheetData>
    <row r="1" spans="1:22" s="4" customFormat="1" ht="29.25" customHeight="1" x14ac:dyDescent="0.2">
      <c r="A1" s="42" t="str">
        <f>Collectivité&amp;" - "&amp;Service &amp; " - Pointage des activités"</f>
        <v>Ma Petite Entreprise SARL - Pôle Accueil - Pointage des activités</v>
      </c>
      <c r="B1" s="96"/>
      <c r="C1" s="96"/>
      <c r="D1" s="14"/>
      <c r="E1" s="14"/>
      <c r="F1" s="15"/>
      <c r="G1" s="15"/>
      <c r="H1" s="14"/>
      <c r="I1" s="105"/>
      <c r="J1" s="90"/>
      <c r="K1" s="44"/>
      <c r="L1" s="83"/>
      <c r="M1" s="83"/>
      <c r="N1" s="83"/>
      <c r="O1" s="83"/>
      <c r="P1" s="83"/>
      <c r="Q1" s="83"/>
      <c r="R1" s="83"/>
      <c r="S1" s="83"/>
      <c r="T1" s="83"/>
      <c r="U1" s="83"/>
      <c r="V1" s="83"/>
    </row>
    <row r="2" spans="1:22" s="4" customFormat="1" ht="16.5" customHeight="1" x14ac:dyDescent="0.2">
      <c r="A2" s="103">
        <f>SUBTOTAL(3,A4:A28)-1</f>
        <v>23</v>
      </c>
      <c r="C2" s="96"/>
      <c r="E2" s="45"/>
      <c r="F2" s="15"/>
      <c r="G2" s="15"/>
      <c r="H2" s="14"/>
      <c r="I2" s="106">
        <f>SUBTOTAL(9,I4:I28)</f>
        <v>17.749999999999989</v>
      </c>
      <c r="J2" s="90"/>
      <c r="K2" s="44"/>
      <c r="L2" s="83"/>
      <c r="M2" s="83"/>
      <c r="N2" s="83"/>
      <c r="O2" s="83"/>
      <c r="P2" s="83"/>
      <c r="Q2" s="83"/>
      <c r="R2" s="83"/>
      <c r="S2" s="83"/>
      <c r="T2" s="83"/>
      <c r="U2" s="83"/>
      <c r="V2" s="83"/>
    </row>
    <row r="3" spans="1:22" s="4" customFormat="1" ht="43.5" customHeight="1" x14ac:dyDescent="0.2">
      <c r="A3" s="46"/>
      <c r="B3" s="96"/>
      <c r="C3" s="96"/>
      <c r="D3" s="43"/>
      <c r="E3" s="43"/>
      <c r="F3" s="15"/>
      <c r="G3" s="15"/>
      <c r="H3" s="15"/>
      <c r="I3" s="106"/>
      <c r="J3" s="91"/>
      <c r="K3" s="47"/>
      <c r="L3" s="83"/>
      <c r="M3" s="83"/>
      <c r="N3" s="83"/>
      <c r="O3" s="83"/>
      <c r="P3" s="83"/>
      <c r="Q3" s="83"/>
      <c r="R3" s="83"/>
      <c r="S3" s="83"/>
      <c r="T3" s="83"/>
      <c r="U3" s="83"/>
      <c r="V3" s="83"/>
    </row>
    <row r="4" spans="1:22" s="50" customFormat="1" ht="42" customHeight="1" x14ac:dyDescent="0.2">
      <c r="A4" s="48" t="s">
        <v>5</v>
      </c>
      <c r="B4" s="97" t="s">
        <v>30</v>
      </c>
      <c r="C4" s="97" t="s">
        <v>31</v>
      </c>
      <c r="D4" s="48" t="s">
        <v>26</v>
      </c>
      <c r="E4" s="48" t="s">
        <v>33</v>
      </c>
      <c r="F4" s="48" t="s">
        <v>27</v>
      </c>
      <c r="G4" s="48" t="s">
        <v>39</v>
      </c>
      <c r="H4" s="48" t="s">
        <v>7</v>
      </c>
      <c r="I4" s="107" t="s">
        <v>37</v>
      </c>
      <c r="J4" s="92" t="s">
        <v>34</v>
      </c>
      <c r="K4" s="49" t="s">
        <v>32</v>
      </c>
      <c r="L4" s="85"/>
      <c r="M4" s="85"/>
      <c r="N4" s="85"/>
      <c r="O4" s="85"/>
      <c r="P4" s="85"/>
      <c r="Q4" s="85"/>
      <c r="R4" s="85"/>
      <c r="S4" s="85"/>
      <c r="T4" s="85"/>
      <c r="U4" s="85"/>
      <c r="V4" s="85"/>
    </row>
    <row r="5" spans="1:22" s="37" customFormat="1" ht="14.25" x14ac:dyDescent="0.2">
      <c r="A5" s="137">
        <v>43025</v>
      </c>
      <c r="B5" s="98">
        <v>0.39930555555555558</v>
      </c>
      <c r="C5" s="98">
        <v>0.42708333333333331</v>
      </c>
      <c r="D5" s="37" t="s">
        <v>46</v>
      </c>
      <c r="E5" s="37" t="s">
        <v>35</v>
      </c>
      <c r="F5" s="36" t="s">
        <v>40</v>
      </c>
      <c r="G5" s="36" t="s">
        <v>40</v>
      </c>
      <c r="H5" s="10"/>
      <c r="I5" s="102">
        <f t="shared" ref="I5:I26" si="0">(C5-B5)*24</f>
        <v>0.66666666666666563</v>
      </c>
      <c r="J5" s="38" t="str">
        <f t="shared" ref="J5:J26" si="1">TEXT(A5,"jjjj")</f>
        <v>mardi</v>
      </c>
      <c r="K5" s="39" t="str">
        <f t="shared" ref="K5:K26" si="2">YEAR(A5)&amp;"-"&amp;TEXT(MONTH(A5),"00")</f>
        <v>2017-10</v>
      </c>
      <c r="L5" s="84"/>
      <c r="M5" s="84"/>
      <c r="N5" s="84"/>
      <c r="O5" s="84"/>
      <c r="P5" s="84"/>
      <c r="Q5" s="84"/>
      <c r="R5" s="84"/>
      <c r="S5" s="84"/>
      <c r="T5" s="84"/>
      <c r="U5" s="84"/>
      <c r="V5" s="84"/>
    </row>
    <row r="6" spans="1:22" s="37" customFormat="1" ht="14.25" x14ac:dyDescent="0.2">
      <c r="A6" s="137">
        <v>43025</v>
      </c>
      <c r="B6" s="98">
        <v>0.40625</v>
      </c>
      <c r="C6" s="98">
        <v>0.47569444444444442</v>
      </c>
      <c r="D6" s="37" t="s">
        <v>46</v>
      </c>
      <c r="E6" s="37" t="s">
        <v>35</v>
      </c>
      <c r="F6" s="36" t="s">
        <v>40</v>
      </c>
      <c r="G6" s="36" t="s">
        <v>40</v>
      </c>
      <c r="H6" s="10"/>
      <c r="I6" s="102">
        <f t="shared" si="0"/>
        <v>1.6666666666666661</v>
      </c>
      <c r="J6" s="38" t="str">
        <f t="shared" si="1"/>
        <v>mardi</v>
      </c>
      <c r="K6" s="39" t="str">
        <f t="shared" si="2"/>
        <v>2017-10</v>
      </c>
      <c r="L6" s="84"/>
      <c r="M6" s="84"/>
      <c r="N6" s="84"/>
      <c r="O6" s="84"/>
      <c r="P6" s="84"/>
      <c r="Q6" s="84"/>
      <c r="R6" s="84"/>
      <c r="S6" s="84"/>
      <c r="T6" s="84"/>
      <c r="U6" s="84"/>
      <c r="V6" s="84"/>
    </row>
    <row r="7" spans="1:22" s="37" customFormat="1" ht="14.25" x14ac:dyDescent="0.2">
      <c r="A7" s="137">
        <v>43025</v>
      </c>
      <c r="B7" s="98">
        <v>0.41666666666666669</v>
      </c>
      <c r="C7" s="98">
        <v>0.45833333333333331</v>
      </c>
      <c r="D7" s="37" t="s">
        <v>46</v>
      </c>
      <c r="E7" s="37" t="s">
        <v>35</v>
      </c>
      <c r="F7" s="36" t="s">
        <v>29</v>
      </c>
      <c r="G7" s="36" t="s">
        <v>40</v>
      </c>
      <c r="H7" s="10"/>
      <c r="I7" s="102">
        <f t="shared" si="0"/>
        <v>0.99999999999999911</v>
      </c>
      <c r="J7" s="38" t="str">
        <f t="shared" si="1"/>
        <v>mardi</v>
      </c>
      <c r="K7" s="39" t="str">
        <f t="shared" si="2"/>
        <v>2017-10</v>
      </c>
      <c r="L7" s="84"/>
      <c r="M7" s="84"/>
      <c r="N7" s="84"/>
      <c r="O7" s="84"/>
      <c r="P7" s="84"/>
      <c r="Q7" s="84"/>
      <c r="R7" s="84"/>
      <c r="S7" s="84"/>
      <c r="T7" s="84"/>
      <c r="U7" s="84"/>
      <c r="V7" s="84"/>
    </row>
    <row r="8" spans="1:22" s="37" customFormat="1" ht="14.25" x14ac:dyDescent="0.2">
      <c r="A8" s="137">
        <v>43025</v>
      </c>
      <c r="B8" s="98">
        <v>0.41666666666666669</v>
      </c>
      <c r="C8" s="98">
        <v>0.46875</v>
      </c>
      <c r="D8" s="37" t="s">
        <v>46</v>
      </c>
      <c r="E8" s="37" t="s">
        <v>35</v>
      </c>
      <c r="F8" s="36" t="s">
        <v>40</v>
      </c>
      <c r="G8" s="36" t="s">
        <v>40</v>
      </c>
      <c r="H8" s="10"/>
      <c r="I8" s="102">
        <f t="shared" si="0"/>
        <v>1.2499999999999996</v>
      </c>
      <c r="J8" s="38" t="str">
        <f t="shared" si="1"/>
        <v>mardi</v>
      </c>
      <c r="K8" s="39" t="str">
        <f t="shared" si="2"/>
        <v>2017-10</v>
      </c>
      <c r="L8" s="84"/>
      <c r="M8" s="84"/>
      <c r="N8" s="84"/>
      <c r="O8" s="84"/>
      <c r="P8" s="84"/>
      <c r="Q8" s="84"/>
      <c r="R8" s="84"/>
      <c r="S8" s="84"/>
      <c r="T8" s="84"/>
      <c r="U8" s="84"/>
      <c r="V8" s="84"/>
    </row>
    <row r="9" spans="1:22" s="37" customFormat="1" ht="14.25" x14ac:dyDescent="0.2">
      <c r="A9" s="137">
        <v>43025</v>
      </c>
      <c r="B9" s="98">
        <v>0.71527777777777779</v>
      </c>
      <c r="C9" s="98">
        <v>0.72222222222222221</v>
      </c>
      <c r="D9" s="37" t="s">
        <v>46</v>
      </c>
      <c r="E9" s="37" t="s">
        <v>35</v>
      </c>
      <c r="F9" s="36" t="s">
        <v>49</v>
      </c>
      <c r="G9" s="36" t="s">
        <v>40</v>
      </c>
      <c r="H9" s="10"/>
      <c r="I9" s="102">
        <f t="shared" si="0"/>
        <v>0.16666666666666607</v>
      </c>
      <c r="J9" s="38" t="str">
        <f t="shared" si="1"/>
        <v>mardi</v>
      </c>
      <c r="K9" s="39" t="str">
        <f t="shared" si="2"/>
        <v>2017-10</v>
      </c>
      <c r="L9" s="84"/>
      <c r="M9" s="84"/>
      <c r="N9" s="84"/>
      <c r="O9" s="84"/>
      <c r="P9" s="84"/>
      <c r="Q9" s="84"/>
      <c r="R9" s="84"/>
      <c r="S9" s="84"/>
      <c r="T9" s="84"/>
      <c r="U9" s="84"/>
      <c r="V9" s="84"/>
    </row>
    <row r="10" spans="1:22" s="37" customFormat="1" ht="14.25" x14ac:dyDescent="0.2">
      <c r="A10" s="137">
        <v>43025</v>
      </c>
      <c r="B10" s="98">
        <v>0.58333333333333337</v>
      </c>
      <c r="C10" s="98">
        <v>0.625</v>
      </c>
      <c r="D10" s="37" t="s">
        <v>46</v>
      </c>
      <c r="E10" s="37" t="s">
        <v>35</v>
      </c>
      <c r="F10" s="36" t="s">
        <v>49</v>
      </c>
      <c r="G10" s="36" t="s">
        <v>40</v>
      </c>
      <c r="H10" s="10"/>
      <c r="I10" s="102">
        <f t="shared" si="0"/>
        <v>0.99999999999999911</v>
      </c>
      <c r="J10" s="38" t="str">
        <f t="shared" si="1"/>
        <v>mardi</v>
      </c>
      <c r="K10" s="39" t="str">
        <f t="shared" si="2"/>
        <v>2017-10</v>
      </c>
      <c r="L10" s="84"/>
      <c r="M10" s="84"/>
      <c r="N10" s="84"/>
      <c r="O10" s="84"/>
      <c r="P10" s="84"/>
      <c r="Q10" s="84"/>
      <c r="R10" s="84"/>
      <c r="S10" s="84"/>
      <c r="T10" s="84"/>
      <c r="U10" s="84"/>
      <c r="V10" s="84"/>
    </row>
    <row r="11" spans="1:22" s="37" customFormat="1" ht="14.25" x14ac:dyDescent="0.2">
      <c r="A11" s="137">
        <v>43025</v>
      </c>
      <c r="B11" s="98">
        <v>0.66666666666666663</v>
      </c>
      <c r="C11" s="98">
        <v>0.72152777777777777</v>
      </c>
      <c r="D11" s="37" t="s">
        <v>46</v>
      </c>
      <c r="E11" s="37" t="s">
        <v>35</v>
      </c>
      <c r="F11" s="36" t="s">
        <v>29</v>
      </c>
      <c r="G11" s="36" t="s">
        <v>40</v>
      </c>
      <c r="H11" s="10"/>
      <c r="I11" s="102">
        <f t="shared" si="0"/>
        <v>1.3166666666666673</v>
      </c>
      <c r="J11" s="38" t="str">
        <f t="shared" si="1"/>
        <v>mardi</v>
      </c>
      <c r="K11" s="39" t="str">
        <f t="shared" si="2"/>
        <v>2017-10</v>
      </c>
      <c r="L11" s="84"/>
      <c r="M11" s="84"/>
      <c r="N11" s="84"/>
      <c r="O11" s="84"/>
      <c r="P11" s="84"/>
      <c r="Q11" s="84"/>
      <c r="R11" s="84"/>
      <c r="S11" s="84"/>
      <c r="T11" s="84"/>
      <c r="U11" s="84"/>
      <c r="V11" s="84"/>
    </row>
    <row r="12" spans="1:22" s="37" customFormat="1" ht="14.25" x14ac:dyDescent="0.2">
      <c r="A12" s="137">
        <v>43025</v>
      </c>
      <c r="B12" s="98">
        <v>0.7284722222222223</v>
      </c>
      <c r="C12" s="98">
        <v>0.72916666666666663</v>
      </c>
      <c r="D12" s="37" t="s">
        <v>46</v>
      </c>
      <c r="E12" s="37" t="s">
        <v>35</v>
      </c>
      <c r="F12" s="36" t="s">
        <v>49</v>
      </c>
      <c r="G12" s="36" t="s">
        <v>40</v>
      </c>
      <c r="H12" s="10"/>
      <c r="I12" s="102">
        <f t="shared" si="0"/>
        <v>1.6666666666663943E-2</v>
      </c>
      <c r="J12" s="38" t="str">
        <f t="shared" si="1"/>
        <v>mardi</v>
      </c>
      <c r="K12" s="39" t="str">
        <f t="shared" si="2"/>
        <v>2017-10</v>
      </c>
      <c r="L12" s="84"/>
      <c r="M12" s="84"/>
      <c r="N12" s="84"/>
      <c r="O12" s="84"/>
      <c r="P12" s="84"/>
      <c r="Q12" s="84"/>
      <c r="R12" s="84"/>
      <c r="S12" s="84"/>
      <c r="T12" s="84"/>
      <c r="U12" s="84"/>
      <c r="V12" s="84"/>
    </row>
    <row r="13" spans="1:22" s="37" customFormat="1" ht="14.25" x14ac:dyDescent="0.2">
      <c r="A13" s="137">
        <v>43005</v>
      </c>
      <c r="B13" s="98">
        <v>0.67986111111111114</v>
      </c>
      <c r="C13" s="98">
        <v>0.7284722222222223</v>
      </c>
      <c r="D13" s="37" t="s">
        <v>46</v>
      </c>
      <c r="E13" s="37" t="s">
        <v>35</v>
      </c>
      <c r="F13" s="36" t="s">
        <v>29</v>
      </c>
      <c r="G13" s="36" t="s">
        <v>40</v>
      </c>
      <c r="H13" s="10"/>
      <c r="I13" s="102">
        <f t="shared" si="0"/>
        <v>1.1666666666666679</v>
      </c>
      <c r="J13" s="38" t="str">
        <f t="shared" si="1"/>
        <v>mercredi</v>
      </c>
      <c r="K13" s="39" t="str">
        <f t="shared" si="2"/>
        <v>2017-09</v>
      </c>
      <c r="L13" s="84"/>
      <c r="M13" s="84"/>
      <c r="N13" s="84"/>
      <c r="O13" s="84"/>
      <c r="P13" s="84"/>
      <c r="Q13" s="84"/>
      <c r="R13" s="84"/>
      <c r="S13" s="84"/>
      <c r="T13" s="84"/>
      <c r="U13" s="84"/>
      <c r="V13" s="84"/>
    </row>
    <row r="14" spans="1:22" s="37" customFormat="1" ht="14.25" x14ac:dyDescent="0.2">
      <c r="A14" s="137">
        <v>43005</v>
      </c>
      <c r="B14" s="98">
        <v>0.68333333333333324</v>
      </c>
      <c r="C14" s="98">
        <v>0.7284722222222223</v>
      </c>
      <c r="D14" s="37" t="s">
        <v>46</v>
      </c>
      <c r="E14" s="37" t="s">
        <v>35</v>
      </c>
      <c r="F14" s="36" t="s">
        <v>40</v>
      </c>
      <c r="G14" s="36" t="s">
        <v>40</v>
      </c>
      <c r="H14" s="10"/>
      <c r="I14" s="102">
        <f t="shared" si="0"/>
        <v>1.0833333333333375</v>
      </c>
      <c r="J14" s="38" t="str">
        <f t="shared" si="1"/>
        <v>mercredi</v>
      </c>
      <c r="K14" s="39" t="str">
        <f t="shared" si="2"/>
        <v>2017-09</v>
      </c>
      <c r="L14" s="84"/>
      <c r="M14" s="84"/>
      <c r="N14" s="84"/>
      <c r="O14" s="84"/>
      <c r="P14" s="84"/>
      <c r="Q14" s="84"/>
      <c r="R14" s="84"/>
      <c r="S14" s="84"/>
      <c r="T14" s="84"/>
      <c r="U14" s="84"/>
      <c r="V14" s="84"/>
    </row>
    <row r="15" spans="1:22" s="37" customFormat="1" ht="14.25" x14ac:dyDescent="0.2">
      <c r="A15" s="137">
        <v>43005</v>
      </c>
      <c r="B15" s="98">
        <v>0.69444444444444453</v>
      </c>
      <c r="C15" s="98">
        <v>0.70138888888888884</v>
      </c>
      <c r="D15" s="37" t="s">
        <v>46</v>
      </c>
      <c r="E15" s="37" t="s">
        <v>35</v>
      </c>
      <c r="F15" s="36" t="s">
        <v>40</v>
      </c>
      <c r="G15" s="36" t="s">
        <v>40</v>
      </c>
      <c r="H15" s="10"/>
      <c r="I15" s="102">
        <f t="shared" si="0"/>
        <v>0.16666666666666341</v>
      </c>
      <c r="J15" s="38" t="str">
        <f t="shared" si="1"/>
        <v>mercredi</v>
      </c>
      <c r="K15" s="39" t="str">
        <f t="shared" si="2"/>
        <v>2017-09</v>
      </c>
      <c r="L15" s="84"/>
      <c r="M15" s="84"/>
      <c r="N15" s="84"/>
      <c r="O15" s="84"/>
      <c r="P15" s="84"/>
      <c r="Q15" s="84"/>
      <c r="R15" s="84"/>
      <c r="S15" s="84"/>
      <c r="T15" s="84"/>
      <c r="U15" s="84"/>
      <c r="V15" s="84"/>
    </row>
    <row r="16" spans="1:22" s="37" customFormat="1" ht="14.25" x14ac:dyDescent="0.2">
      <c r="A16" s="137">
        <v>42997</v>
      </c>
      <c r="B16" s="98">
        <v>0.39930555555555558</v>
      </c>
      <c r="C16" s="98">
        <v>0.42708333333333331</v>
      </c>
      <c r="D16" s="37" t="s">
        <v>46</v>
      </c>
      <c r="E16" s="37" t="s">
        <v>38</v>
      </c>
      <c r="F16" s="36" t="s">
        <v>49</v>
      </c>
      <c r="G16" s="36" t="s">
        <v>40</v>
      </c>
      <c r="H16" s="10"/>
      <c r="I16" s="102">
        <f t="shared" si="0"/>
        <v>0.66666666666666563</v>
      </c>
      <c r="J16" s="38" t="str">
        <f t="shared" si="1"/>
        <v>mardi</v>
      </c>
      <c r="K16" s="39" t="str">
        <f t="shared" si="2"/>
        <v>2017-09</v>
      </c>
      <c r="L16" s="84"/>
      <c r="M16" s="84"/>
      <c r="N16" s="84"/>
      <c r="O16" s="84"/>
      <c r="P16" s="84"/>
      <c r="Q16" s="84"/>
      <c r="R16" s="84"/>
      <c r="S16" s="84"/>
      <c r="T16" s="84"/>
      <c r="U16" s="84"/>
      <c r="V16" s="84"/>
    </row>
    <row r="17" spans="1:22" s="37" customFormat="1" ht="14.25" x14ac:dyDescent="0.2">
      <c r="A17" s="137">
        <v>42997</v>
      </c>
      <c r="B17" s="98">
        <v>0.40625</v>
      </c>
      <c r="C17" s="98">
        <v>0.47569444444444442</v>
      </c>
      <c r="D17" s="37" t="s">
        <v>46</v>
      </c>
      <c r="E17" s="37" t="s">
        <v>38</v>
      </c>
      <c r="F17" s="36" t="s">
        <v>49</v>
      </c>
      <c r="G17" s="36" t="s">
        <v>40</v>
      </c>
      <c r="H17" s="10"/>
      <c r="I17" s="102">
        <f t="shared" si="0"/>
        <v>1.6666666666666661</v>
      </c>
      <c r="J17" s="38" t="str">
        <f t="shared" si="1"/>
        <v>mardi</v>
      </c>
      <c r="K17" s="39" t="str">
        <f t="shared" si="2"/>
        <v>2017-09</v>
      </c>
      <c r="L17" s="84"/>
      <c r="M17" s="84"/>
      <c r="N17" s="84"/>
      <c r="O17" s="84"/>
      <c r="P17" s="84"/>
      <c r="Q17" s="84"/>
      <c r="R17" s="84"/>
      <c r="S17" s="84"/>
      <c r="T17" s="84"/>
      <c r="U17" s="84"/>
      <c r="V17" s="84"/>
    </row>
    <row r="18" spans="1:22" s="37" customFormat="1" ht="14.25" x14ac:dyDescent="0.2">
      <c r="A18" s="137">
        <v>42997</v>
      </c>
      <c r="B18" s="98">
        <v>0.41666666666666669</v>
      </c>
      <c r="C18" s="98">
        <v>0.45833333333333331</v>
      </c>
      <c r="D18" s="37" t="s">
        <v>46</v>
      </c>
      <c r="E18" s="37" t="s">
        <v>38</v>
      </c>
      <c r="F18" s="36" t="s">
        <v>40</v>
      </c>
      <c r="G18" s="36" t="s">
        <v>40</v>
      </c>
      <c r="H18" s="10"/>
      <c r="I18" s="102">
        <f t="shared" si="0"/>
        <v>0.99999999999999911</v>
      </c>
      <c r="J18" s="38" t="str">
        <f t="shared" si="1"/>
        <v>mardi</v>
      </c>
      <c r="K18" s="39" t="str">
        <f t="shared" si="2"/>
        <v>2017-09</v>
      </c>
      <c r="L18" s="84"/>
      <c r="M18" s="84"/>
      <c r="N18" s="84"/>
      <c r="O18" s="84"/>
      <c r="P18" s="84"/>
      <c r="Q18" s="84"/>
      <c r="R18" s="84"/>
      <c r="S18" s="84"/>
      <c r="T18" s="84"/>
      <c r="U18" s="84"/>
      <c r="V18" s="84"/>
    </row>
    <row r="19" spans="1:22" s="37" customFormat="1" ht="14.25" x14ac:dyDescent="0.2">
      <c r="A19" s="137">
        <v>42997</v>
      </c>
      <c r="B19" s="98">
        <v>0.41666666666666669</v>
      </c>
      <c r="C19" s="98">
        <v>0.46875</v>
      </c>
      <c r="D19" s="37" t="s">
        <v>46</v>
      </c>
      <c r="E19" s="37" t="s">
        <v>38</v>
      </c>
      <c r="F19" s="36" t="s">
        <v>50</v>
      </c>
      <c r="G19" s="36" t="s">
        <v>40</v>
      </c>
      <c r="H19" s="10"/>
      <c r="I19" s="102">
        <f t="shared" si="0"/>
        <v>1.2499999999999996</v>
      </c>
      <c r="J19" s="38" t="str">
        <f t="shared" si="1"/>
        <v>mardi</v>
      </c>
      <c r="K19" s="39" t="str">
        <f t="shared" si="2"/>
        <v>2017-09</v>
      </c>
      <c r="L19" s="84"/>
      <c r="M19" s="84"/>
      <c r="N19" s="84"/>
      <c r="O19" s="84"/>
      <c r="P19" s="84"/>
      <c r="Q19" s="84"/>
      <c r="R19" s="84"/>
      <c r="S19" s="84"/>
      <c r="T19" s="84"/>
      <c r="U19" s="84"/>
      <c r="V19" s="84"/>
    </row>
    <row r="20" spans="1:22" s="37" customFormat="1" ht="14.25" x14ac:dyDescent="0.2">
      <c r="A20" s="137">
        <v>42997</v>
      </c>
      <c r="B20" s="98">
        <v>0.71527777777777779</v>
      </c>
      <c r="C20" s="98">
        <v>0.72222222222222221</v>
      </c>
      <c r="D20" s="37" t="s">
        <v>46</v>
      </c>
      <c r="E20" s="37" t="s">
        <v>38</v>
      </c>
      <c r="F20" s="36" t="s">
        <v>49</v>
      </c>
      <c r="G20" s="36" t="s">
        <v>40</v>
      </c>
      <c r="H20" s="10"/>
      <c r="I20" s="102">
        <f t="shared" si="0"/>
        <v>0.16666666666666607</v>
      </c>
      <c r="J20" s="38" t="str">
        <f t="shared" si="1"/>
        <v>mardi</v>
      </c>
      <c r="K20" s="39" t="str">
        <f t="shared" si="2"/>
        <v>2017-09</v>
      </c>
      <c r="L20" s="84"/>
      <c r="M20" s="84"/>
      <c r="N20" s="84"/>
      <c r="O20" s="84"/>
      <c r="P20" s="84"/>
      <c r="Q20" s="84"/>
      <c r="R20" s="84"/>
      <c r="S20" s="84"/>
      <c r="T20" s="84"/>
      <c r="U20" s="84"/>
      <c r="V20" s="84"/>
    </row>
    <row r="21" spans="1:22" s="37" customFormat="1" ht="14.25" x14ac:dyDescent="0.2">
      <c r="A21" s="137">
        <v>42997</v>
      </c>
      <c r="B21" s="98">
        <v>0.58333333333333337</v>
      </c>
      <c r="C21" s="98">
        <v>0.625</v>
      </c>
      <c r="D21" s="37" t="s">
        <v>46</v>
      </c>
      <c r="E21" s="37" t="s">
        <v>38</v>
      </c>
      <c r="F21" s="36" t="s">
        <v>49</v>
      </c>
      <c r="G21" s="36" t="s">
        <v>40</v>
      </c>
      <c r="H21" s="10"/>
      <c r="I21" s="102">
        <f t="shared" si="0"/>
        <v>0.99999999999999911</v>
      </c>
      <c r="J21" s="38" t="str">
        <f t="shared" si="1"/>
        <v>mardi</v>
      </c>
      <c r="K21" s="39" t="str">
        <f t="shared" si="2"/>
        <v>2017-09</v>
      </c>
      <c r="L21" s="84"/>
      <c r="M21" s="84"/>
      <c r="N21" s="84"/>
      <c r="O21" s="84"/>
      <c r="P21" s="84"/>
      <c r="Q21" s="84"/>
      <c r="R21" s="84"/>
      <c r="S21" s="84"/>
      <c r="T21" s="84"/>
      <c r="U21" s="84"/>
      <c r="V21" s="84"/>
    </row>
    <row r="22" spans="1:22" s="37" customFormat="1" ht="14.25" x14ac:dyDescent="0.2">
      <c r="A22" s="137">
        <v>42997</v>
      </c>
      <c r="B22" s="98">
        <v>0.66666666666666663</v>
      </c>
      <c r="C22" s="98">
        <v>0.72152777777777777</v>
      </c>
      <c r="D22" s="37" t="s">
        <v>46</v>
      </c>
      <c r="E22" s="37" t="s">
        <v>38</v>
      </c>
      <c r="F22" s="36" t="s">
        <v>29</v>
      </c>
      <c r="G22" s="36" t="s">
        <v>40</v>
      </c>
      <c r="H22" s="10"/>
      <c r="I22" s="102">
        <f t="shared" si="0"/>
        <v>1.3166666666666673</v>
      </c>
      <c r="J22" s="38" t="str">
        <f t="shared" si="1"/>
        <v>mardi</v>
      </c>
      <c r="K22" s="39" t="str">
        <f t="shared" si="2"/>
        <v>2017-09</v>
      </c>
      <c r="L22" s="84"/>
      <c r="M22" s="84"/>
      <c r="N22" s="84"/>
      <c r="O22" s="84"/>
      <c r="P22" s="84"/>
      <c r="Q22" s="84"/>
      <c r="R22" s="84"/>
      <c r="S22" s="84"/>
      <c r="T22" s="84"/>
      <c r="U22" s="84"/>
      <c r="V22" s="84"/>
    </row>
    <row r="23" spans="1:22" s="37" customFormat="1" ht="14.25" x14ac:dyDescent="0.2">
      <c r="A23" s="137">
        <v>42997</v>
      </c>
      <c r="B23" s="98">
        <v>0.7284722222222223</v>
      </c>
      <c r="C23" s="98">
        <v>0.72916666666666663</v>
      </c>
      <c r="D23" s="37" t="s">
        <v>46</v>
      </c>
      <c r="E23" s="37" t="s">
        <v>38</v>
      </c>
      <c r="F23" s="36" t="s">
        <v>49</v>
      </c>
      <c r="G23" s="36" t="s">
        <v>40</v>
      </c>
      <c r="H23" s="10"/>
      <c r="I23" s="102">
        <f t="shared" si="0"/>
        <v>1.6666666666663943E-2</v>
      </c>
      <c r="J23" s="38" t="str">
        <f t="shared" si="1"/>
        <v>mardi</v>
      </c>
      <c r="K23" s="39" t="str">
        <f t="shared" si="2"/>
        <v>2017-09</v>
      </c>
      <c r="L23" s="84"/>
      <c r="M23" s="84"/>
      <c r="N23" s="84"/>
      <c r="O23" s="84"/>
      <c r="P23" s="84"/>
      <c r="Q23" s="84"/>
      <c r="R23" s="84"/>
      <c r="S23" s="84"/>
      <c r="T23" s="84"/>
      <c r="U23" s="84"/>
      <c r="V23" s="84"/>
    </row>
    <row r="24" spans="1:22" s="37" customFormat="1" ht="14.25" x14ac:dyDescent="0.2">
      <c r="A24" s="137">
        <v>43006</v>
      </c>
      <c r="B24" s="98">
        <v>0.67222222222222217</v>
      </c>
      <c r="C24" s="98">
        <v>0.67222222222222217</v>
      </c>
      <c r="D24" s="37" t="s">
        <v>46</v>
      </c>
      <c r="E24" s="37" t="s">
        <v>41</v>
      </c>
      <c r="F24" s="36" t="s">
        <v>50</v>
      </c>
      <c r="G24" s="36" t="s">
        <v>40</v>
      </c>
      <c r="H24" s="10"/>
      <c r="I24" s="102">
        <f t="shared" si="0"/>
        <v>0</v>
      </c>
      <c r="J24" s="38" t="str">
        <f t="shared" si="1"/>
        <v>jeudi</v>
      </c>
      <c r="K24" s="39" t="str">
        <f t="shared" si="2"/>
        <v>2017-09</v>
      </c>
      <c r="L24" s="84"/>
      <c r="M24" s="84"/>
      <c r="N24" s="84"/>
      <c r="O24" s="84"/>
      <c r="P24" s="84"/>
      <c r="Q24" s="84"/>
      <c r="R24" s="84"/>
      <c r="S24" s="84"/>
      <c r="T24" s="84"/>
      <c r="U24" s="84"/>
      <c r="V24" s="84"/>
    </row>
    <row r="25" spans="1:22" s="37" customFormat="1" ht="14.25" x14ac:dyDescent="0.2">
      <c r="A25" s="137">
        <v>43006</v>
      </c>
      <c r="B25" s="98">
        <v>0.65416666666666667</v>
      </c>
      <c r="C25" s="98">
        <v>0.6958333333333333</v>
      </c>
      <c r="D25" s="37" t="s">
        <v>46</v>
      </c>
      <c r="E25" s="37" t="s">
        <v>41</v>
      </c>
      <c r="F25" s="36" t="s">
        <v>40</v>
      </c>
      <c r="G25" s="36" t="s">
        <v>40</v>
      </c>
      <c r="H25" s="10"/>
      <c r="I25" s="102">
        <f t="shared" si="0"/>
        <v>0.99999999999999911</v>
      </c>
      <c r="J25" s="38" t="str">
        <f t="shared" si="1"/>
        <v>jeudi</v>
      </c>
      <c r="K25" s="39" t="str">
        <f t="shared" si="2"/>
        <v>2017-09</v>
      </c>
      <c r="L25" s="84"/>
      <c r="M25" s="84"/>
      <c r="N25" s="84"/>
      <c r="O25" s="84"/>
      <c r="P25" s="84"/>
      <c r="Q25" s="84"/>
      <c r="R25" s="84"/>
      <c r="S25" s="84"/>
      <c r="T25" s="84"/>
      <c r="U25" s="84"/>
      <c r="V25" s="84"/>
    </row>
    <row r="26" spans="1:22" s="37" customFormat="1" ht="14.25" x14ac:dyDescent="0.2">
      <c r="A26" s="137">
        <v>43006</v>
      </c>
      <c r="B26" s="98">
        <v>0.69652777777777775</v>
      </c>
      <c r="C26" s="98">
        <v>0.69652777777777775</v>
      </c>
      <c r="D26" s="37" t="s">
        <v>46</v>
      </c>
      <c r="E26" s="37" t="s">
        <v>38</v>
      </c>
      <c r="F26" s="36" t="s">
        <v>40</v>
      </c>
      <c r="G26" s="36" t="s">
        <v>40</v>
      </c>
      <c r="H26" s="10"/>
      <c r="I26" s="102">
        <f t="shared" si="0"/>
        <v>0</v>
      </c>
      <c r="J26" s="38" t="str">
        <f t="shared" si="1"/>
        <v>jeudi</v>
      </c>
      <c r="K26" s="39" t="str">
        <f t="shared" si="2"/>
        <v>2017-09</v>
      </c>
      <c r="L26" s="84"/>
      <c r="M26" s="84"/>
      <c r="N26" s="84"/>
      <c r="O26" s="84"/>
      <c r="P26" s="84"/>
      <c r="Q26" s="84"/>
      <c r="R26" s="84"/>
      <c r="S26" s="84"/>
      <c r="T26" s="84"/>
      <c r="U26" s="84"/>
      <c r="V26" s="84"/>
    </row>
    <row r="27" spans="1:22" s="37" customFormat="1" ht="14.25" x14ac:dyDescent="0.2">
      <c r="A27" s="137">
        <v>43007</v>
      </c>
      <c r="B27" s="98">
        <v>0.48888888888888887</v>
      </c>
      <c r="C27" s="98">
        <v>0.49583333333333335</v>
      </c>
      <c r="D27" s="37" t="s">
        <v>46</v>
      </c>
      <c r="E27" s="37" t="s">
        <v>38</v>
      </c>
      <c r="F27" s="36" t="s">
        <v>49</v>
      </c>
      <c r="G27" s="36" t="s">
        <v>52</v>
      </c>
      <c r="H27" s="10"/>
      <c r="I27" s="102">
        <f>(C27-B27)*24</f>
        <v>0.16666666666666741</v>
      </c>
      <c r="J27" s="38" t="str">
        <f>TEXT(A27,"jjjj")</f>
        <v>vendredi</v>
      </c>
      <c r="K27" s="39" t="str">
        <f>YEAR(A27)&amp;"-"&amp;TEXT(MONTH(A27),"00")</f>
        <v>2017-09</v>
      </c>
      <c r="L27" s="84"/>
      <c r="M27" s="84"/>
      <c r="N27" s="84"/>
      <c r="O27" s="84"/>
      <c r="P27" s="84"/>
      <c r="Q27" s="84"/>
      <c r="R27" s="84"/>
      <c r="S27" s="84"/>
      <c r="T27" s="84"/>
      <c r="U27" s="84"/>
      <c r="V27" s="84"/>
    </row>
    <row r="28" spans="1:22" ht="29.25" customHeight="1" x14ac:dyDescent="0.2">
      <c r="A28" s="138"/>
      <c r="B28" s="99"/>
      <c r="C28" s="99"/>
      <c r="D28" s="55"/>
      <c r="E28" s="55"/>
      <c r="F28" s="55"/>
      <c r="G28" s="55"/>
      <c r="H28" s="55"/>
      <c r="I28" s="108"/>
      <c r="J28" s="93"/>
      <c r="K28" s="57"/>
      <c r="L28" s="82"/>
      <c r="M28" s="82"/>
      <c r="N28" s="82"/>
      <c r="O28" s="82"/>
      <c r="P28" s="82"/>
      <c r="Q28" s="82"/>
      <c r="R28" s="82"/>
      <c r="S28" s="82"/>
      <c r="T28" s="82"/>
      <c r="U28" s="82"/>
      <c r="V28" s="82"/>
    </row>
    <row r="29" spans="1:22" ht="120.75" customHeight="1" x14ac:dyDescent="0.2">
      <c r="A29" s="78"/>
      <c r="B29" s="100"/>
      <c r="C29" s="100"/>
      <c r="D29" s="80"/>
      <c r="E29" s="80"/>
      <c r="F29" s="79"/>
      <c r="G29" s="79"/>
      <c r="H29" s="79"/>
      <c r="I29" s="109"/>
      <c r="J29" s="94"/>
      <c r="K29" s="81"/>
      <c r="L29" s="82"/>
      <c r="M29" s="82"/>
      <c r="N29" s="82"/>
      <c r="O29" s="82"/>
      <c r="P29" s="82"/>
      <c r="Q29" s="82"/>
      <c r="R29" s="82"/>
      <c r="S29" s="82"/>
      <c r="T29" s="82"/>
      <c r="U29" s="82"/>
      <c r="V29" s="82"/>
    </row>
    <row r="30" spans="1:22" ht="120.75" customHeight="1" x14ac:dyDescent="0.2">
      <c r="A30" s="78"/>
      <c r="B30" s="100"/>
      <c r="C30" s="100"/>
      <c r="D30" s="80"/>
      <c r="E30" s="80"/>
      <c r="F30" s="79"/>
      <c r="G30" s="79"/>
      <c r="H30" s="79"/>
      <c r="I30" s="109"/>
      <c r="J30" s="94"/>
      <c r="K30" s="81"/>
      <c r="L30" s="82"/>
      <c r="M30" s="82"/>
      <c r="N30" s="82"/>
      <c r="O30" s="82"/>
      <c r="P30" s="82"/>
      <c r="Q30" s="82"/>
      <c r="R30" s="82"/>
      <c r="S30" s="82"/>
      <c r="T30" s="82"/>
      <c r="U30" s="82"/>
      <c r="V30" s="82"/>
    </row>
    <row r="31" spans="1:22" ht="120.75" customHeight="1" x14ac:dyDescent="0.2">
      <c r="A31" s="78"/>
      <c r="B31" s="100"/>
      <c r="C31" s="100"/>
      <c r="D31" s="80"/>
      <c r="E31" s="80"/>
      <c r="F31" s="79"/>
      <c r="G31" s="79"/>
      <c r="H31" s="79"/>
      <c r="I31" s="109"/>
      <c r="J31" s="94"/>
      <c r="K31" s="81"/>
      <c r="L31" s="82"/>
      <c r="M31" s="82"/>
      <c r="N31" s="82"/>
      <c r="O31" s="82"/>
      <c r="P31" s="82"/>
      <c r="Q31" s="82"/>
      <c r="R31" s="82"/>
      <c r="S31" s="82"/>
      <c r="T31" s="82"/>
      <c r="U31" s="82"/>
      <c r="V31" s="82"/>
    </row>
    <row r="32" spans="1:22" ht="120.75" customHeight="1" x14ac:dyDescent="0.2">
      <c r="A32" s="78"/>
      <c r="B32" s="100"/>
      <c r="C32" s="100"/>
      <c r="D32" s="80"/>
      <c r="E32" s="80"/>
      <c r="F32" s="79"/>
      <c r="G32" s="79"/>
      <c r="H32" s="79"/>
      <c r="I32" s="109"/>
      <c r="J32" s="94"/>
      <c r="K32" s="81"/>
      <c r="L32" s="82"/>
      <c r="M32" s="82"/>
      <c r="N32" s="82"/>
      <c r="O32" s="82"/>
      <c r="P32" s="82"/>
      <c r="Q32" s="82"/>
      <c r="R32" s="82"/>
      <c r="S32" s="82"/>
      <c r="T32" s="82"/>
      <c r="U32" s="82"/>
      <c r="V32" s="82"/>
    </row>
    <row r="33" spans="1:22" ht="120.75" customHeight="1" x14ac:dyDescent="0.2">
      <c r="A33" s="78"/>
      <c r="B33" s="100"/>
      <c r="C33" s="100"/>
      <c r="D33" s="80"/>
      <c r="E33" s="80"/>
      <c r="F33" s="79"/>
      <c r="G33" s="79"/>
      <c r="H33" s="79"/>
      <c r="I33" s="109"/>
      <c r="J33" s="94"/>
      <c r="K33" s="81"/>
      <c r="L33" s="82"/>
      <c r="M33" s="82"/>
      <c r="N33" s="82"/>
      <c r="O33" s="82"/>
      <c r="P33" s="82"/>
      <c r="Q33" s="82"/>
      <c r="R33" s="82"/>
      <c r="S33" s="82"/>
      <c r="T33" s="82"/>
      <c r="U33" s="82"/>
      <c r="V33" s="82"/>
    </row>
    <row r="34" spans="1:22" ht="120.75" customHeight="1" x14ac:dyDescent="0.2">
      <c r="A34" s="78"/>
      <c r="B34" s="100"/>
      <c r="C34" s="100"/>
      <c r="D34" s="80"/>
      <c r="E34" s="80"/>
      <c r="F34" s="79"/>
      <c r="G34" s="79"/>
      <c r="H34" s="79"/>
      <c r="I34" s="109"/>
      <c r="J34" s="94"/>
      <c r="K34" s="81"/>
      <c r="L34" s="82"/>
      <c r="M34" s="82"/>
      <c r="N34" s="82"/>
      <c r="O34" s="82"/>
      <c r="P34" s="82"/>
      <c r="Q34" s="82"/>
      <c r="R34" s="82"/>
      <c r="S34" s="82"/>
      <c r="T34" s="82"/>
      <c r="U34" s="82"/>
      <c r="V34" s="82"/>
    </row>
    <row r="35" spans="1:22" ht="120.75" customHeight="1" x14ac:dyDescent="0.2">
      <c r="A35" s="78"/>
      <c r="B35" s="100"/>
      <c r="C35" s="100"/>
      <c r="D35" s="80"/>
      <c r="E35" s="80"/>
      <c r="F35" s="79"/>
      <c r="G35" s="79"/>
      <c r="H35" s="79"/>
      <c r="I35" s="109"/>
      <c r="J35" s="94"/>
      <c r="K35" s="81"/>
      <c r="L35" s="82"/>
      <c r="M35" s="82"/>
      <c r="N35" s="82"/>
      <c r="O35" s="82"/>
      <c r="P35" s="82"/>
      <c r="Q35" s="82"/>
      <c r="R35" s="82"/>
      <c r="S35" s="82"/>
      <c r="T35" s="82"/>
      <c r="U35" s="82"/>
      <c r="V35" s="82"/>
    </row>
    <row r="36" spans="1:22" ht="120.75" customHeight="1" x14ac:dyDescent="0.2">
      <c r="A36" s="78"/>
      <c r="B36" s="100"/>
      <c r="C36" s="100"/>
      <c r="D36" s="80"/>
      <c r="E36" s="80"/>
      <c r="F36" s="79"/>
      <c r="G36" s="79"/>
      <c r="H36" s="79"/>
      <c r="I36" s="109"/>
      <c r="J36" s="94"/>
      <c r="K36" s="81"/>
      <c r="L36" s="82"/>
      <c r="M36" s="82"/>
      <c r="N36" s="82"/>
      <c r="O36" s="82"/>
      <c r="P36" s="82"/>
      <c r="Q36" s="82"/>
      <c r="R36" s="82"/>
      <c r="S36" s="82"/>
      <c r="T36" s="82"/>
      <c r="U36" s="82"/>
      <c r="V36" s="82"/>
    </row>
    <row r="37" spans="1:22" ht="120.75" customHeight="1" x14ac:dyDescent="0.2">
      <c r="A37" s="78"/>
      <c r="B37" s="100"/>
      <c r="C37" s="100"/>
      <c r="D37" s="80"/>
      <c r="E37" s="80"/>
      <c r="F37" s="79"/>
      <c r="G37" s="79"/>
      <c r="H37" s="79"/>
      <c r="I37" s="109"/>
      <c r="J37" s="94"/>
      <c r="K37" s="81"/>
      <c r="L37" s="82"/>
      <c r="M37" s="82"/>
      <c r="N37" s="82"/>
      <c r="O37" s="82"/>
      <c r="P37" s="82"/>
      <c r="Q37" s="82"/>
      <c r="R37" s="82"/>
      <c r="S37" s="82"/>
      <c r="T37" s="82"/>
      <c r="U37" s="82"/>
      <c r="V37" s="82"/>
    </row>
    <row r="38" spans="1:22" ht="120.75" customHeight="1" x14ac:dyDescent="0.2">
      <c r="A38" s="78"/>
      <c r="B38" s="100"/>
      <c r="C38" s="100"/>
      <c r="D38" s="80"/>
      <c r="E38" s="80"/>
      <c r="F38" s="79"/>
      <c r="G38" s="79"/>
      <c r="H38" s="79"/>
      <c r="I38" s="109"/>
      <c r="J38" s="94"/>
      <c r="K38" s="81"/>
      <c r="L38" s="82"/>
      <c r="M38" s="82"/>
      <c r="N38" s="82"/>
      <c r="O38" s="82"/>
      <c r="P38" s="82"/>
      <c r="Q38" s="82"/>
      <c r="R38" s="82"/>
      <c r="S38" s="82"/>
      <c r="T38" s="82"/>
      <c r="U38" s="82"/>
      <c r="V38" s="82"/>
    </row>
    <row r="39" spans="1:22" ht="120.75" customHeight="1" x14ac:dyDescent="0.2">
      <c r="A39" s="78"/>
      <c r="B39" s="100"/>
      <c r="C39" s="100"/>
      <c r="D39" s="80"/>
      <c r="E39" s="80"/>
      <c r="F39" s="79"/>
      <c r="G39" s="79"/>
      <c r="H39" s="79"/>
      <c r="I39" s="109"/>
      <c r="J39" s="94"/>
      <c r="K39" s="81"/>
      <c r="L39" s="82"/>
      <c r="M39" s="82"/>
      <c r="N39" s="82"/>
      <c r="O39" s="82"/>
      <c r="P39" s="82"/>
      <c r="Q39" s="82"/>
      <c r="R39" s="82"/>
      <c r="S39" s="82"/>
      <c r="T39" s="82"/>
      <c r="U39" s="82"/>
      <c r="V39" s="82"/>
    </row>
    <row r="40" spans="1:22" ht="120.75" customHeight="1" x14ac:dyDescent="0.2">
      <c r="A40" s="78"/>
      <c r="B40" s="100"/>
      <c r="C40" s="100"/>
      <c r="D40" s="80"/>
      <c r="E40" s="80"/>
      <c r="F40" s="79"/>
      <c r="G40" s="79"/>
      <c r="H40" s="79"/>
      <c r="I40" s="109"/>
      <c r="J40" s="94"/>
      <c r="K40" s="81"/>
      <c r="L40" s="82"/>
      <c r="M40" s="82"/>
      <c r="N40" s="82"/>
      <c r="O40" s="82"/>
      <c r="P40" s="82"/>
      <c r="Q40" s="82"/>
      <c r="R40" s="82"/>
      <c r="S40" s="82"/>
      <c r="T40" s="82"/>
      <c r="U40" s="82"/>
      <c r="V40" s="82"/>
    </row>
    <row r="41" spans="1:22" ht="120.75" customHeight="1" x14ac:dyDescent="0.2">
      <c r="A41" s="78"/>
      <c r="B41" s="100"/>
      <c r="C41" s="100"/>
      <c r="D41" s="80"/>
      <c r="E41" s="80"/>
      <c r="F41" s="79"/>
      <c r="G41" s="79"/>
      <c r="H41" s="79"/>
      <c r="I41" s="109"/>
      <c r="J41" s="94"/>
      <c r="K41" s="81"/>
      <c r="L41" s="82"/>
      <c r="M41" s="82"/>
      <c r="N41" s="82"/>
      <c r="O41" s="82"/>
      <c r="P41" s="82"/>
      <c r="Q41" s="82"/>
      <c r="R41" s="82"/>
      <c r="S41" s="82"/>
      <c r="T41" s="82"/>
      <c r="U41" s="82"/>
      <c r="V41" s="82"/>
    </row>
    <row r="42" spans="1:22" ht="120.75" customHeight="1" x14ac:dyDescent="0.2">
      <c r="A42" s="78"/>
      <c r="B42" s="100"/>
      <c r="C42" s="100"/>
      <c r="D42" s="80"/>
      <c r="E42" s="80"/>
      <c r="F42" s="79"/>
      <c r="G42" s="79"/>
      <c r="H42" s="79"/>
      <c r="I42" s="109"/>
      <c r="J42" s="94"/>
      <c r="K42" s="81"/>
      <c r="L42" s="82"/>
      <c r="M42" s="82"/>
      <c r="N42" s="82"/>
      <c r="O42" s="82"/>
      <c r="P42" s="82"/>
      <c r="Q42" s="82"/>
      <c r="R42" s="82"/>
      <c r="S42" s="82"/>
      <c r="T42" s="82"/>
      <c r="U42" s="82"/>
      <c r="V42" s="82"/>
    </row>
    <row r="43" spans="1:22" ht="120.75" customHeight="1" x14ac:dyDescent="0.2">
      <c r="A43" s="78"/>
      <c r="B43" s="100"/>
      <c r="C43" s="100"/>
      <c r="D43" s="80"/>
      <c r="E43" s="80"/>
      <c r="F43" s="79"/>
      <c r="G43" s="79"/>
      <c r="H43" s="79"/>
      <c r="I43" s="109"/>
      <c r="J43" s="94"/>
      <c r="K43" s="81"/>
      <c r="L43" s="82"/>
      <c r="M43" s="82"/>
      <c r="N43" s="82"/>
      <c r="O43" s="82"/>
      <c r="P43" s="82"/>
      <c r="Q43" s="82"/>
      <c r="R43" s="82"/>
      <c r="S43" s="82"/>
      <c r="T43" s="82"/>
      <c r="U43" s="82"/>
      <c r="V43" s="82"/>
    </row>
    <row r="44" spans="1:22" ht="120.75" customHeight="1" x14ac:dyDescent="0.2">
      <c r="A44" s="78"/>
      <c r="B44" s="100"/>
      <c r="C44" s="100"/>
      <c r="D44" s="80"/>
      <c r="E44" s="80"/>
      <c r="F44" s="79"/>
      <c r="G44" s="79"/>
      <c r="H44" s="79"/>
      <c r="I44" s="109"/>
      <c r="J44" s="94"/>
      <c r="K44" s="81"/>
      <c r="L44" s="82"/>
      <c r="M44" s="82"/>
      <c r="N44" s="82"/>
      <c r="O44" s="82"/>
      <c r="P44" s="82"/>
      <c r="Q44" s="82"/>
      <c r="R44" s="82"/>
      <c r="S44" s="82"/>
      <c r="T44" s="82"/>
      <c r="U44" s="82"/>
      <c r="V44" s="82"/>
    </row>
    <row r="45" spans="1:22" ht="120.75" customHeight="1" x14ac:dyDescent="0.2">
      <c r="A45" s="78"/>
      <c r="B45" s="100"/>
      <c r="C45" s="100"/>
      <c r="D45" s="80"/>
      <c r="E45" s="80"/>
      <c r="F45" s="79"/>
      <c r="G45" s="79"/>
      <c r="H45" s="79"/>
      <c r="I45" s="109"/>
      <c r="J45" s="94"/>
      <c r="K45" s="81"/>
      <c r="L45" s="82"/>
      <c r="M45" s="82"/>
      <c r="N45" s="82"/>
      <c r="O45" s="82"/>
      <c r="P45" s="82"/>
      <c r="Q45" s="82"/>
      <c r="R45" s="82"/>
      <c r="S45" s="82"/>
      <c r="T45" s="82"/>
      <c r="U45" s="82"/>
      <c r="V45" s="82"/>
    </row>
    <row r="46" spans="1:22" ht="120.75" customHeight="1" x14ac:dyDescent="0.2">
      <c r="A46" s="78"/>
      <c r="B46" s="100"/>
      <c r="C46" s="100"/>
      <c r="D46" s="80"/>
      <c r="E46" s="80"/>
      <c r="F46" s="79"/>
      <c r="G46" s="79"/>
      <c r="H46" s="79"/>
      <c r="I46" s="109"/>
      <c r="J46" s="94"/>
      <c r="K46" s="81"/>
      <c r="L46" s="82"/>
      <c r="M46" s="82"/>
      <c r="N46" s="82"/>
      <c r="O46" s="82"/>
      <c r="P46" s="82"/>
      <c r="Q46" s="82"/>
      <c r="R46" s="82"/>
      <c r="S46" s="82"/>
      <c r="T46" s="82"/>
      <c r="U46" s="82"/>
      <c r="V46" s="82"/>
    </row>
    <row r="47" spans="1:22" ht="120.75" customHeight="1" x14ac:dyDescent="0.2">
      <c r="A47" s="78"/>
      <c r="B47" s="100"/>
      <c r="C47" s="100"/>
      <c r="D47" s="80"/>
      <c r="E47" s="80"/>
      <c r="F47" s="79"/>
      <c r="G47" s="79"/>
      <c r="H47" s="79"/>
      <c r="I47" s="109"/>
      <c r="J47" s="94"/>
      <c r="K47" s="81"/>
      <c r="L47" s="82"/>
      <c r="M47" s="82"/>
      <c r="N47" s="82"/>
      <c r="O47" s="82"/>
      <c r="P47" s="82"/>
      <c r="Q47" s="82"/>
      <c r="R47" s="82"/>
      <c r="S47" s="82"/>
      <c r="T47" s="82"/>
      <c r="U47" s="82"/>
      <c r="V47" s="82"/>
    </row>
    <row r="48" spans="1:22" ht="120.75" customHeight="1" x14ac:dyDescent="0.2">
      <c r="A48" s="78"/>
      <c r="B48" s="100"/>
      <c r="C48" s="100"/>
      <c r="D48" s="80"/>
      <c r="E48" s="80"/>
      <c r="F48" s="79"/>
      <c r="G48" s="79"/>
      <c r="H48" s="79"/>
      <c r="I48" s="109"/>
      <c r="J48" s="94"/>
      <c r="K48" s="81"/>
      <c r="L48" s="82"/>
      <c r="M48" s="82"/>
      <c r="N48" s="82"/>
      <c r="O48" s="82"/>
      <c r="P48" s="82"/>
      <c r="Q48" s="82"/>
      <c r="R48" s="82"/>
      <c r="S48" s="82"/>
      <c r="T48" s="82"/>
      <c r="U48" s="82"/>
      <c r="V48" s="82"/>
    </row>
    <row r="49" spans="1:22" ht="120.75" customHeight="1" x14ac:dyDescent="0.2">
      <c r="A49" s="78"/>
      <c r="B49" s="100"/>
      <c r="C49" s="100"/>
      <c r="D49" s="80"/>
      <c r="E49" s="80"/>
      <c r="F49" s="79"/>
      <c r="G49" s="79"/>
      <c r="H49" s="79"/>
      <c r="I49" s="109"/>
      <c r="J49" s="94"/>
      <c r="K49" s="81"/>
      <c r="L49" s="82"/>
      <c r="M49" s="82"/>
      <c r="N49" s="82"/>
      <c r="O49" s="82"/>
      <c r="P49" s="82"/>
      <c r="Q49" s="82"/>
      <c r="R49" s="82"/>
      <c r="S49" s="82"/>
      <c r="T49" s="82"/>
      <c r="U49" s="82"/>
      <c r="V49" s="82"/>
    </row>
    <row r="50" spans="1:22" ht="120.75" customHeight="1" x14ac:dyDescent="0.2">
      <c r="A50" s="78"/>
      <c r="B50" s="100"/>
      <c r="C50" s="100"/>
      <c r="D50" s="80"/>
      <c r="E50" s="80"/>
      <c r="F50" s="79"/>
      <c r="G50" s="79"/>
      <c r="H50" s="79"/>
      <c r="I50" s="109"/>
      <c r="J50" s="94"/>
      <c r="K50" s="81"/>
      <c r="L50" s="82"/>
      <c r="M50" s="82"/>
      <c r="N50" s="82"/>
      <c r="O50" s="82"/>
      <c r="P50" s="82"/>
      <c r="Q50" s="82"/>
      <c r="R50" s="82"/>
      <c r="S50" s="82"/>
      <c r="T50" s="82"/>
      <c r="U50" s="82"/>
      <c r="V50" s="82"/>
    </row>
    <row r="51" spans="1:22" ht="120.75" customHeight="1" x14ac:dyDescent="0.2">
      <c r="A51" s="78"/>
      <c r="B51" s="100"/>
      <c r="C51" s="100"/>
      <c r="D51" s="80"/>
      <c r="E51" s="80"/>
      <c r="F51" s="79"/>
      <c r="G51" s="79"/>
      <c r="H51" s="79"/>
      <c r="I51" s="109"/>
      <c r="J51" s="94"/>
      <c r="K51" s="81"/>
      <c r="L51" s="82"/>
      <c r="M51" s="82"/>
      <c r="N51" s="82"/>
      <c r="O51" s="82"/>
      <c r="P51" s="82"/>
      <c r="Q51" s="82"/>
      <c r="R51" s="82"/>
      <c r="S51" s="82"/>
      <c r="T51" s="82"/>
      <c r="U51" s="82"/>
      <c r="V51" s="82"/>
    </row>
    <row r="52" spans="1:22" ht="120.75" customHeight="1" x14ac:dyDescent="0.2">
      <c r="A52" s="78"/>
      <c r="B52" s="100"/>
      <c r="C52" s="100"/>
      <c r="D52" s="80"/>
      <c r="E52" s="80"/>
      <c r="F52" s="79"/>
      <c r="G52" s="79"/>
      <c r="H52" s="79"/>
      <c r="I52" s="109"/>
      <c r="J52" s="94"/>
      <c r="K52" s="81"/>
      <c r="L52" s="82"/>
      <c r="M52" s="82"/>
      <c r="N52" s="82"/>
      <c r="O52" s="82"/>
      <c r="P52" s="82"/>
      <c r="Q52" s="82"/>
      <c r="R52" s="82"/>
      <c r="S52" s="82"/>
      <c r="T52" s="82"/>
      <c r="U52" s="82"/>
      <c r="V52" s="82"/>
    </row>
    <row r="53" spans="1:22" ht="120.75" customHeight="1" x14ac:dyDescent="0.2">
      <c r="A53" s="78"/>
      <c r="B53" s="100"/>
      <c r="C53" s="100"/>
      <c r="D53" s="80"/>
      <c r="E53" s="80"/>
      <c r="F53" s="79"/>
      <c r="G53" s="79"/>
      <c r="H53" s="79"/>
      <c r="I53" s="109"/>
      <c r="J53" s="94"/>
      <c r="K53" s="81"/>
      <c r="L53" s="82"/>
      <c r="M53" s="82"/>
      <c r="N53" s="82"/>
      <c r="O53" s="82"/>
      <c r="P53" s="82"/>
      <c r="Q53" s="82"/>
      <c r="R53" s="82"/>
      <c r="S53" s="82"/>
      <c r="T53" s="82"/>
      <c r="U53" s="82"/>
      <c r="V53" s="82"/>
    </row>
    <row r="54" spans="1:22" ht="120.75" customHeight="1" x14ac:dyDescent="0.2">
      <c r="A54" s="78"/>
      <c r="B54" s="100"/>
      <c r="C54" s="100"/>
      <c r="D54" s="80"/>
      <c r="E54" s="80"/>
      <c r="F54" s="79"/>
      <c r="G54" s="79"/>
      <c r="H54" s="79"/>
      <c r="I54" s="109"/>
      <c r="J54" s="94"/>
      <c r="K54" s="81"/>
      <c r="L54" s="82"/>
      <c r="M54" s="82"/>
      <c r="N54" s="82"/>
      <c r="O54" s="82"/>
      <c r="P54" s="82"/>
      <c r="Q54" s="82"/>
      <c r="R54" s="82"/>
      <c r="S54" s="82"/>
      <c r="T54" s="82"/>
      <c r="U54" s="82"/>
      <c r="V54" s="82"/>
    </row>
    <row r="55" spans="1:22" ht="120.75" customHeight="1" x14ac:dyDescent="0.2">
      <c r="A55" s="78"/>
      <c r="B55" s="100"/>
      <c r="C55" s="100"/>
      <c r="D55" s="80"/>
      <c r="E55" s="80"/>
      <c r="F55" s="79"/>
      <c r="G55" s="79"/>
      <c r="H55" s="79"/>
      <c r="I55" s="109"/>
      <c r="J55" s="94"/>
      <c r="K55" s="81"/>
      <c r="L55" s="82"/>
      <c r="M55" s="82"/>
      <c r="N55" s="82"/>
      <c r="O55" s="82"/>
      <c r="P55" s="82"/>
      <c r="Q55" s="82"/>
      <c r="R55" s="82"/>
      <c r="S55" s="82"/>
      <c r="T55" s="82"/>
      <c r="U55" s="82"/>
      <c r="V55" s="82"/>
    </row>
    <row r="56" spans="1:22" ht="120.75" customHeight="1" x14ac:dyDescent="0.2">
      <c r="A56" s="78"/>
      <c r="B56" s="100"/>
      <c r="C56" s="100"/>
      <c r="D56" s="80"/>
      <c r="E56" s="80"/>
      <c r="F56" s="79"/>
      <c r="G56" s="79"/>
      <c r="H56" s="79"/>
      <c r="I56" s="109"/>
      <c r="J56" s="94"/>
      <c r="K56" s="81"/>
      <c r="L56" s="82"/>
      <c r="M56" s="82"/>
      <c r="N56" s="82"/>
      <c r="O56" s="82"/>
      <c r="P56" s="82"/>
      <c r="Q56" s="82"/>
      <c r="R56" s="82"/>
      <c r="S56" s="82"/>
      <c r="T56" s="82"/>
      <c r="U56" s="82"/>
      <c r="V56" s="82"/>
    </row>
    <row r="57" spans="1:22" ht="120.75" customHeight="1" x14ac:dyDescent="0.2">
      <c r="A57" s="78"/>
      <c r="B57" s="100"/>
      <c r="C57" s="100"/>
      <c r="D57" s="80"/>
      <c r="E57" s="80"/>
      <c r="F57" s="79"/>
      <c r="G57" s="79"/>
      <c r="H57" s="79"/>
      <c r="I57" s="109"/>
      <c r="J57" s="94"/>
      <c r="K57" s="81"/>
      <c r="L57" s="82"/>
      <c r="M57" s="82"/>
      <c r="N57" s="82"/>
      <c r="O57" s="82"/>
      <c r="P57" s="82"/>
      <c r="Q57" s="82"/>
      <c r="R57" s="82"/>
      <c r="S57" s="82"/>
      <c r="T57" s="82"/>
      <c r="U57" s="82"/>
      <c r="V57" s="82"/>
    </row>
    <row r="58" spans="1:22" ht="120.75" customHeight="1" x14ac:dyDescent="0.2">
      <c r="A58" s="78"/>
      <c r="B58" s="100"/>
      <c r="C58" s="100"/>
      <c r="D58" s="80"/>
      <c r="E58" s="80"/>
      <c r="F58" s="79"/>
      <c r="G58" s="79"/>
      <c r="H58" s="79"/>
      <c r="I58" s="109"/>
      <c r="J58" s="94"/>
      <c r="K58" s="81"/>
      <c r="L58" s="82"/>
      <c r="M58" s="82"/>
      <c r="N58" s="82"/>
      <c r="O58" s="82"/>
      <c r="P58" s="82"/>
      <c r="Q58" s="82"/>
      <c r="R58" s="82"/>
      <c r="S58" s="82"/>
      <c r="T58" s="82"/>
      <c r="U58" s="82"/>
      <c r="V58" s="82"/>
    </row>
    <row r="59" spans="1:22" ht="120.75" customHeight="1" x14ac:dyDescent="0.2">
      <c r="A59" s="78"/>
      <c r="B59" s="100"/>
      <c r="C59" s="100"/>
      <c r="D59" s="80"/>
      <c r="E59" s="80"/>
      <c r="F59" s="79"/>
      <c r="G59" s="79"/>
      <c r="H59" s="79"/>
      <c r="I59" s="109"/>
      <c r="J59" s="94"/>
      <c r="K59" s="81"/>
      <c r="L59" s="82"/>
      <c r="M59" s="82"/>
      <c r="N59" s="82"/>
      <c r="O59" s="82"/>
      <c r="P59" s="82"/>
      <c r="Q59" s="82"/>
      <c r="R59" s="82"/>
      <c r="S59" s="82"/>
      <c r="T59" s="82"/>
      <c r="U59" s="82"/>
      <c r="V59" s="82"/>
    </row>
    <row r="60" spans="1:22" ht="120.75" customHeight="1" x14ac:dyDescent="0.2">
      <c r="A60" s="78"/>
      <c r="B60" s="100"/>
      <c r="C60" s="100"/>
      <c r="D60" s="80"/>
      <c r="E60" s="80"/>
      <c r="F60" s="79"/>
      <c r="G60" s="79"/>
      <c r="H60" s="79"/>
      <c r="I60" s="109"/>
      <c r="J60" s="94"/>
      <c r="K60" s="81"/>
      <c r="L60" s="82"/>
      <c r="M60" s="82"/>
      <c r="N60" s="82"/>
      <c r="O60" s="82"/>
      <c r="P60" s="82"/>
      <c r="Q60" s="82"/>
      <c r="R60" s="82"/>
      <c r="S60" s="82"/>
      <c r="T60" s="82"/>
      <c r="U60" s="82"/>
      <c r="V60" s="82"/>
    </row>
    <row r="61" spans="1:22" ht="120.75" customHeight="1" x14ac:dyDescent="0.2">
      <c r="A61" s="78"/>
      <c r="B61" s="100"/>
      <c r="C61" s="100"/>
      <c r="D61" s="80"/>
      <c r="E61" s="80"/>
      <c r="F61" s="79"/>
      <c r="G61" s="79"/>
      <c r="H61" s="79"/>
      <c r="I61" s="109"/>
      <c r="J61" s="94"/>
      <c r="K61" s="81"/>
      <c r="L61" s="82"/>
      <c r="M61" s="82"/>
      <c r="N61" s="82"/>
      <c r="O61" s="82"/>
      <c r="P61" s="82"/>
      <c r="Q61" s="82"/>
      <c r="R61" s="82"/>
      <c r="S61" s="82"/>
      <c r="T61" s="82"/>
      <c r="U61" s="82"/>
      <c r="V61" s="82"/>
    </row>
    <row r="62" spans="1:22" ht="120.75" customHeight="1" x14ac:dyDescent="0.2">
      <c r="A62" s="78"/>
      <c r="B62" s="100"/>
      <c r="C62" s="100"/>
      <c r="D62" s="80"/>
      <c r="E62" s="80"/>
      <c r="F62" s="79"/>
      <c r="G62" s="79"/>
      <c r="H62" s="79"/>
      <c r="I62" s="109"/>
      <c r="J62" s="94"/>
      <c r="K62" s="81"/>
      <c r="L62" s="82"/>
      <c r="M62" s="82"/>
      <c r="N62" s="82"/>
      <c r="O62" s="82"/>
      <c r="P62" s="82"/>
      <c r="Q62" s="82"/>
      <c r="R62" s="82"/>
      <c r="S62" s="82"/>
      <c r="T62" s="82"/>
      <c r="U62" s="82"/>
      <c r="V62" s="82"/>
    </row>
    <row r="63" spans="1:22" ht="120.75" customHeight="1" x14ac:dyDescent="0.2">
      <c r="A63" s="78"/>
      <c r="B63" s="100"/>
      <c r="C63" s="100"/>
      <c r="D63" s="80"/>
      <c r="E63" s="80"/>
      <c r="F63" s="79"/>
      <c r="G63" s="79"/>
      <c r="H63" s="79"/>
      <c r="I63" s="109"/>
      <c r="J63" s="94"/>
      <c r="K63" s="81"/>
      <c r="L63" s="82"/>
      <c r="M63" s="82"/>
      <c r="N63" s="82"/>
      <c r="O63" s="82"/>
      <c r="P63" s="82"/>
      <c r="Q63" s="82"/>
      <c r="R63" s="82"/>
      <c r="S63" s="82"/>
      <c r="T63" s="82"/>
      <c r="U63" s="82"/>
      <c r="V63" s="82"/>
    </row>
    <row r="64" spans="1:22" ht="120.75" customHeight="1" x14ac:dyDescent="0.2">
      <c r="A64" s="78"/>
      <c r="B64" s="100"/>
      <c r="C64" s="100"/>
      <c r="D64" s="80"/>
      <c r="E64" s="80"/>
      <c r="F64" s="79"/>
      <c r="G64" s="79"/>
      <c r="H64" s="79"/>
      <c r="I64" s="109"/>
      <c r="J64" s="94"/>
      <c r="K64" s="81"/>
      <c r="L64" s="82"/>
      <c r="M64" s="82"/>
      <c r="N64" s="82"/>
      <c r="O64" s="82"/>
      <c r="P64" s="82"/>
      <c r="Q64" s="82"/>
      <c r="R64" s="82"/>
      <c r="S64" s="82"/>
      <c r="T64" s="82"/>
      <c r="U64" s="82"/>
      <c r="V64" s="82"/>
    </row>
    <row r="65" spans="1:22" ht="120.75" customHeight="1" x14ac:dyDescent="0.2">
      <c r="A65" s="78"/>
      <c r="B65" s="100"/>
      <c r="C65" s="100"/>
      <c r="D65" s="80"/>
      <c r="E65" s="80"/>
      <c r="F65" s="79"/>
      <c r="G65" s="79"/>
      <c r="H65" s="79"/>
      <c r="I65" s="109"/>
      <c r="J65" s="94"/>
      <c r="K65" s="81"/>
      <c r="L65" s="82"/>
      <c r="M65" s="82"/>
      <c r="N65" s="82"/>
      <c r="O65" s="82"/>
      <c r="P65" s="82"/>
      <c r="Q65" s="82"/>
      <c r="R65" s="82"/>
      <c r="S65" s="82"/>
      <c r="T65" s="82"/>
      <c r="U65" s="82"/>
      <c r="V65" s="82"/>
    </row>
    <row r="66" spans="1:22" ht="120.75" customHeight="1" x14ac:dyDescent="0.2">
      <c r="A66" s="78"/>
      <c r="B66" s="100"/>
      <c r="C66" s="100"/>
      <c r="D66" s="80"/>
      <c r="E66" s="80"/>
      <c r="F66" s="79"/>
      <c r="G66" s="79"/>
      <c r="H66" s="79"/>
      <c r="I66" s="109"/>
      <c r="J66" s="94"/>
      <c r="K66" s="81"/>
      <c r="L66" s="82"/>
      <c r="M66" s="82"/>
      <c r="N66" s="82"/>
      <c r="O66" s="82"/>
      <c r="P66" s="82"/>
      <c r="Q66" s="82"/>
      <c r="R66" s="82"/>
      <c r="S66" s="82"/>
      <c r="T66" s="82"/>
      <c r="U66" s="82"/>
      <c r="V66" s="82"/>
    </row>
    <row r="67" spans="1:22" ht="120.75" customHeight="1" x14ac:dyDescent="0.2">
      <c r="A67" s="78"/>
      <c r="B67" s="100"/>
      <c r="C67" s="100"/>
      <c r="D67" s="80"/>
      <c r="E67" s="80"/>
      <c r="F67" s="79"/>
      <c r="G67" s="79"/>
      <c r="H67" s="79"/>
      <c r="I67" s="109"/>
      <c r="J67" s="94"/>
      <c r="K67" s="81"/>
      <c r="L67" s="82"/>
      <c r="M67" s="82"/>
      <c r="N67" s="82"/>
      <c r="O67" s="82"/>
      <c r="P67" s="82"/>
      <c r="Q67" s="82"/>
      <c r="R67" s="82"/>
      <c r="S67" s="82"/>
      <c r="T67" s="82"/>
      <c r="U67" s="82"/>
      <c r="V67" s="82"/>
    </row>
    <row r="68" spans="1:22" ht="120.75" customHeight="1" x14ac:dyDescent="0.2">
      <c r="A68" s="78"/>
      <c r="B68" s="100"/>
      <c r="C68" s="100"/>
      <c r="D68" s="80"/>
      <c r="E68" s="80"/>
      <c r="F68" s="79"/>
      <c r="G68" s="79"/>
      <c r="H68" s="79"/>
      <c r="I68" s="109"/>
      <c r="J68" s="94"/>
      <c r="K68" s="81"/>
      <c r="L68" s="82"/>
      <c r="M68" s="82"/>
      <c r="N68" s="82"/>
      <c r="O68" s="82"/>
      <c r="P68" s="82"/>
      <c r="Q68" s="82"/>
      <c r="R68" s="82"/>
      <c r="S68" s="82"/>
      <c r="T68" s="82"/>
      <c r="U68" s="82"/>
      <c r="V68" s="82"/>
    </row>
    <row r="69" spans="1:22" ht="120.75" customHeight="1" x14ac:dyDescent="0.2">
      <c r="A69" s="78"/>
      <c r="B69" s="100"/>
      <c r="C69" s="100"/>
      <c r="D69" s="80"/>
      <c r="E69" s="80"/>
      <c r="F69" s="79"/>
      <c r="G69" s="79"/>
      <c r="H69" s="79"/>
      <c r="I69" s="109"/>
      <c r="J69" s="94"/>
      <c r="K69" s="81"/>
      <c r="L69" s="82"/>
      <c r="M69" s="82"/>
      <c r="N69" s="82"/>
      <c r="O69" s="82"/>
      <c r="P69" s="82"/>
      <c r="Q69" s="82"/>
      <c r="R69" s="82"/>
      <c r="S69" s="82"/>
      <c r="T69" s="82"/>
      <c r="U69" s="82"/>
      <c r="V69" s="82"/>
    </row>
    <row r="10019" spans="1:26" x14ac:dyDescent="0.2">
      <c r="L10019" s="67"/>
      <c r="M10019" s="67"/>
      <c r="N10019" s="67"/>
      <c r="O10019" s="67"/>
      <c r="P10019" s="67"/>
      <c r="Q10019" s="67"/>
      <c r="R10019" s="67"/>
      <c r="S10019" s="54"/>
      <c r="T10019" s="54" t="s">
        <v>17</v>
      </c>
      <c r="U10019" s="67"/>
      <c r="V10019" s="67"/>
      <c r="W10019" s="67"/>
      <c r="X10019" s="67"/>
      <c r="Y10019" s="65"/>
      <c r="Z10019" s="67"/>
    </row>
    <row r="10020" spans="1:26" x14ac:dyDescent="0.2">
      <c r="L10020" s="68"/>
      <c r="M10020" s="68"/>
      <c r="N10020" s="68"/>
      <c r="O10020" s="68"/>
      <c r="P10020" s="68"/>
      <c r="Q10020" s="68"/>
      <c r="R10020" s="68"/>
      <c r="S10020" s="69"/>
      <c r="T10020" s="69" t="e">
        <f>Délai</f>
        <v>#NAME?</v>
      </c>
      <c r="U10020" s="68"/>
      <c r="V10020" s="68"/>
      <c r="W10020" s="68"/>
      <c r="X10020" s="68"/>
      <c r="Y10020" s="65"/>
      <c r="Z10020" s="68"/>
    </row>
    <row r="10021" spans="1:26" x14ac:dyDescent="0.2">
      <c r="L10021" s="68"/>
      <c r="M10021" s="68"/>
      <c r="N10021" s="68"/>
      <c r="O10021" s="68"/>
      <c r="P10021" s="68"/>
      <c r="Q10021" s="68"/>
      <c r="R10021" s="68"/>
      <c r="S10021" s="89"/>
      <c r="T10021" s="69"/>
      <c r="U10021" s="68"/>
      <c r="V10021" s="68"/>
      <c r="W10021" s="68"/>
      <c r="X10021" s="68"/>
      <c r="Y10021" s="65"/>
      <c r="Z10021" s="68"/>
    </row>
    <row r="10022" spans="1:26" ht="28.5" x14ac:dyDescent="0.2">
      <c r="L10022" s="70" t="s">
        <v>8</v>
      </c>
      <c r="M10022" s="71" t="s">
        <v>5</v>
      </c>
      <c r="N10022" s="72" t="s">
        <v>9</v>
      </c>
      <c r="O10022" s="72" t="s">
        <v>1</v>
      </c>
      <c r="P10022" s="72" t="s">
        <v>12</v>
      </c>
      <c r="Q10022" s="73" t="s">
        <v>2</v>
      </c>
      <c r="R10022" s="74" t="s">
        <v>16</v>
      </c>
      <c r="S10022" s="71" t="s">
        <v>13</v>
      </c>
      <c r="T10022" s="75" t="s">
        <v>17</v>
      </c>
      <c r="U10022" s="72" t="s">
        <v>4</v>
      </c>
      <c r="V10022" s="76" t="s">
        <v>10</v>
      </c>
      <c r="W10022" s="76" t="s">
        <v>11</v>
      </c>
      <c r="X10022" s="72" t="s">
        <v>7</v>
      </c>
      <c r="Y10022" s="65"/>
      <c r="Z10022" s="76"/>
    </row>
    <row r="10023" spans="1:26" ht="14.25" x14ac:dyDescent="0.2">
      <c r="L10023" s="34"/>
      <c r="M10023" s="35"/>
      <c r="N10023" s="36"/>
      <c r="O10023" s="37"/>
      <c r="P10023" s="36"/>
      <c r="Q10023" s="38"/>
      <c r="R10023" s="39"/>
      <c r="S10023" s="51"/>
      <c r="T10023" s="40"/>
      <c r="U10023" s="37"/>
      <c r="V10023" s="41"/>
      <c r="W10023" s="37"/>
      <c r="X10023" s="52"/>
      <c r="Y10023" s="65"/>
      <c r="Z10023" s="37"/>
    </row>
    <row r="10024" spans="1:26" ht="14.25" x14ac:dyDescent="0.2">
      <c r="L10024" s="34"/>
      <c r="M10024" s="35"/>
      <c r="N10024" s="36"/>
      <c r="O10024" s="37"/>
      <c r="P10024" s="36"/>
      <c r="Q10024" s="38"/>
      <c r="R10024" s="39"/>
      <c r="S10024" s="51"/>
      <c r="T10024" s="40"/>
      <c r="U10024" s="37"/>
      <c r="V10024" s="41"/>
      <c r="W10024" s="37"/>
      <c r="X10024" s="52"/>
      <c r="Y10024" s="65"/>
      <c r="Z10024" s="37"/>
    </row>
    <row r="10025" spans="1:26" ht="14.25" x14ac:dyDescent="0.2">
      <c r="L10025" s="34"/>
      <c r="M10025" s="35"/>
      <c r="N10025" s="36"/>
      <c r="O10025" s="37"/>
      <c r="P10025" s="36"/>
      <c r="Q10025" s="38"/>
      <c r="R10025" s="39"/>
      <c r="S10025" s="51"/>
      <c r="T10025" s="40"/>
      <c r="U10025" s="37"/>
      <c r="V10025" s="41"/>
      <c r="W10025" s="37"/>
      <c r="X10025" s="52"/>
      <c r="Y10025" s="65"/>
      <c r="Z10025" s="37"/>
    </row>
    <row r="10026" spans="1:26" ht="14.25" x14ac:dyDescent="0.2">
      <c r="L10026" s="34"/>
      <c r="M10026" s="35"/>
      <c r="N10026" s="36"/>
      <c r="O10026" s="37"/>
      <c r="P10026" s="36"/>
      <c r="Q10026" s="38"/>
      <c r="R10026" s="39"/>
      <c r="S10026" s="51"/>
      <c r="T10026" s="40"/>
      <c r="U10026" s="37"/>
      <c r="V10026" s="41"/>
      <c r="W10026" s="37"/>
      <c r="X10026" s="52"/>
      <c r="Y10026" s="65"/>
      <c r="Z10026" s="37"/>
    </row>
    <row r="10027" spans="1:26" ht="14.25" x14ac:dyDescent="0.2">
      <c r="L10027" s="34"/>
      <c r="M10027" s="35"/>
      <c r="N10027" s="36"/>
      <c r="O10027" s="37"/>
      <c r="P10027" s="36"/>
      <c r="Q10027" s="38"/>
      <c r="R10027" s="39"/>
      <c r="S10027" s="51"/>
      <c r="T10027" s="40"/>
      <c r="U10027" s="37"/>
      <c r="V10027" s="41"/>
      <c r="W10027" s="37"/>
      <c r="X10027" s="52"/>
      <c r="Y10027" s="65"/>
      <c r="Z10027" s="37"/>
    </row>
    <row r="10028" spans="1:26" ht="14.25" x14ac:dyDescent="0.2">
      <c r="L10028" s="34"/>
      <c r="M10028" s="35"/>
      <c r="N10028" s="36"/>
      <c r="O10028" s="37"/>
      <c r="P10028" s="36"/>
      <c r="Q10028" s="38"/>
      <c r="R10028" s="39"/>
      <c r="S10028" s="51"/>
      <c r="T10028" s="40"/>
      <c r="U10028" s="37"/>
      <c r="V10028" s="41"/>
      <c r="W10028" s="37"/>
      <c r="X10028" s="52"/>
      <c r="Y10028" s="65"/>
      <c r="Z10028" s="37"/>
    </row>
    <row r="10029" spans="1:26" ht="14.25" x14ac:dyDescent="0.2">
      <c r="A10029" s="34"/>
      <c r="B10029" s="98"/>
      <c r="C10029" s="98"/>
      <c r="D10029" s="37"/>
      <c r="E10029" s="37"/>
      <c r="F10029" s="36"/>
      <c r="G10029" s="36"/>
      <c r="H10029" s="52"/>
      <c r="L10029" s="34"/>
      <c r="M10029" s="35"/>
      <c r="N10029" s="36"/>
      <c r="O10029" s="37"/>
      <c r="P10029" s="36"/>
      <c r="Q10029" s="38"/>
      <c r="R10029" s="39"/>
      <c r="S10029" s="51"/>
      <c r="T10029" s="40"/>
      <c r="U10029" s="37"/>
      <c r="V10029" s="41"/>
      <c r="W10029" s="37"/>
      <c r="X10029" s="52"/>
    </row>
    <row r="10030" spans="1:26" ht="14.25" x14ac:dyDescent="0.2">
      <c r="A10030" s="34"/>
      <c r="B10030" s="98"/>
      <c r="C10030" s="98"/>
      <c r="D10030" s="37"/>
      <c r="E10030" s="37"/>
      <c r="F10030" s="36"/>
      <c r="G10030" s="36"/>
      <c r="H10030" s="52"/>
      <c r="L10030" s="34"/>
      <c r="M10030" s="35"/>
      <c r="N10030" s="36"/>
      <c r="O10030" s="37"/>
      <c r="P10030" s="36"/>
      <c r="Q10030" s="38"/>
      <c r="R10030" s="39"/>
      <c r="S10030" s="51"/>
      <c r="T10030" s="40"/>
      <c r="U10030" s="37"/>
      <c r="V10030" s="41"/>
      <c r="W10030" s="37"/>
      <c r="X10030" s="52"/>
    </row>
    <row r="10031" spans="1:26" ht="14.25" x14ac:dyDescent="0.2">
      <c r="L10031" s="34"/>
      <c r="M10031" s="35"/>
      <c r="N10031" s="36"/>
      <c r="O10031" s="37"/>
      <c r="P10031" s="36"/>
      <c r="Q10031" s="38"/>
      <c r="R10031" s="39"/>
      <c r="S10031" s="51"/>
      <c r="T10031" s="40"/>
      <c r="U10031" s="37"/>
      <c r="V10031" s="41"/>
      <c r="W10031" s="37"/>
      <c r="X10031" s="52"/>
    </row>
    <row r="10032" spans="1:26" ht="14.25" x14ac:dyDescent="0.2">
      <c r="L10032" s="34"/>
      <c r="M10032" s="35"/>
      <c r="N10032" s="36"/>
      <c r="O10032" s="37"/>
      <c r="P10032" s="36"/>
      <c r="Q10032" s="38"/>
      <c r="R10032" s="39"/>
      <c r="S10032" s="51"/>
      <c r="T10032" s="40"/>
      <c r="U10032" s="37"/>
      <c r="V10032" s="41"/>
      <c r="W10032" s="37"/>
      <c r="X10032" s="52"/>
    </row>
    <row r="10033" spans="12:24" x14ac:dyDescent="0.2">
      <c r="L10033" s="53"/>
      <c r="M10033" s="54"/>
      <c r="N10033" s="55"/>
      <c r="O10033" s="55"/>
      <c r="P10033" s="55"/>
      <c r="Q10033" s="56"/>
      <c r="R10033" s="57"/>
      <c r="S10033" s="58"/>
      <c r="T10033" s="59"/>
      <c r="U10033" s="55"/>
      <c r="V10033" s="54"/>
      <c r="W10033" s="60"/>
      <c r="X10033" s="55"/>
    </row>
  </sheetData>
  <sheetProtection sheet="1" objects="1" scenarios="1" sort="0" autoFilter="0" pivotTables="0"/>
  <autoFilter ref="A4:K5"/>
  <sortState ref="A5:K24">
    <sortCondition descending="1" ref="A10"/>
  </sortState>
  <dataValidations count="6">
    <dataValidation type="list" allowBlank="1" showInputMessage="1" showErrorMessage="1" errorTitle="Choisir dans la liste" error="Choisir dans la liste !" sqref="P10022">
      <formula1>Liste_Délais</formula1>
    </dataValidation>
    <dataValidation type="list" allowBlank="1" showInputMessage="1" showErrorMessage="1" errorTitle="Choisir dans la liste" error="Choisir dans la liste !" sqref="N10022">
      <formula1>Liste_Supports</formula1>
    </dataValidation>
    <dataValidation type="list" allowBlank="1" showInputMessage="1" showErrorMessage="1" errorTitle="Choisir dans la liste" error="Choisir dans la liste !" sqref="W10022">
      <formula1>Liste_Services</formula1>
    </dataValidation>
    <dataValidation type="list" allowBlank="1" showInputMessage="1" showErrorMessage="1" errorTitle="Choisir dans la liste" error="Choisir dans la liste !" sqref="F4:F28">
      <formula1>Liste_Types_Interlocuteurs</formula1>
    </dataValidation>
    <dataValidation type="list" allowBlank="1" showInputMessage="1" showErrorMessage="1" errorTitle="Choisir dans la liste" error="Choisir dans la liste !" sqref="G4:G28">
      <formula1>Liste_Domaines_Activités</formula1>
    </dataValidation>
    <dataValidation type="list" allowBlank="1" showInputMessage="1" showErrorMessage="1" sqref="E1:E1048576">
      <formula1>Liste_Types_Activités</formula1>
    </dataValidation>
  </dataValidations>
  <printOptions horizontalCentered="1" gridLines="1"/>
  <pageMargins left="0.39370078740157483" right="0.39370078740157483" top="0.59055118110236227" bottom="0.51181102362204722" header="0.31496062992125984" footer="0.19685039370078741"/>
  <pageSetup paperSize="9" scale="54" fitToHeight="0" orientation="landscape" horizontalDpi="4294967292" r:id="rId1"/>
  <headerFooter alignWithMargins="0">
    <oddHeader>&amp;LVILLE de RIORGES&amp;RService Informatique</oddHead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M30"/>
  <sheetViews>
    <sheetView tabSelected="1" zoomScaleNormal="100" workbookViewId="0">
      <pane xSplit="1" ySplit="4" topLeftCell="B5" activePane="bottomRight" state="frozen"/>
      <selection activeCell="B3" sqref="B3"/>
      <selection pane="topRight" activeCell="B3" sqref="B3"/>
      <selection pane="bottomLeft" activeCell="B3" sqref="B3"/>
      <selection pane="bottomRight"/>
    </sheetView>
  </sheetViews>
  <sheetFormatPr baseColWidth="10" defaultColWidth="11.42578125" defaultRowHeight="12.75" x14ac:dyDescent="0.2"/>
  <cols>
    <col min="1" max="1" width="50.42578125" style="5" customWidth="1"/>
    <col min="2" max="2" width="14.5703125" style="135" customWidth="1"/>
    <col min="3" max="3" width="15.5703125" style="116" customWidth="1"/>
    <col min="4" max="4" width="70.28515625" style="5" customWidth="1"/>
    <col min="5" max="10" width="42.7109375" style="5" customWidth="1"/>
    <col min="11" max="16384" width="11.42578125" style="5"/>
  </cols>
  <sheetData>
    <row r="1" spans="1:13" s="4" customFormat="1" ht="29.25" customHeight="1" x14ac:dyDescent="0.2">
      <c r="A1" s="17" t="str">
        <f>Collectivité &amp; " - "&amp;Service&amp; " - Types d'activités"</f>
        <v>Ma Petite Entreprise SARL - Pôle Accueil - Types d'activités</v>
      </c>
      <c r="B1" s="130"/>
      <c r="C1" s="106"/>
      <c r="D1" s="14"/>
      <c r="E1" s="83"/>
      <c r="F1" s="83"/>
      <c r="G1" s="83"/>
      <c r="H1" s="83"/>
      <c r="I1" s="83"/>
      <c r="J1" s="14"/>
      <c r="K1" s="14"/>
      <c r="L1" s="14"/>
      <c r="M1" s="14"/>
    </row>
    <row r="2" spans="1:13" s="4" customFormat="1" ht="16.5" customHeight="1" x14ac:dyDescent="0.2">
      <c r="A2" s="17"/>
      <c r="B2" s="130">
        <f>SUBTOTAL(9,B4:B10)</f>
        <v>23</v>
      </c>
      <c r="C2" s="106">
        <f>SUBTOTAL(9,C4:C10)</f>
        <v>17.749999999999993</v>
      </c>
      <c r="D2" s="14"/>
      <c r="E2" s="83"/>
      <c r="F2" s="83"/>
      <c r="G2" s="83"/>
      <c r="H2" s="83"/>
      <c r="I2" s="83"/>
      <c r="J2" s="14"/>
      <c r="K2" s="14"/>
      <c r="L2" s="14"/>
      <c r="M2" s="14"/>
    </row>
    <row r="3" spans="1:13" s="3" customFormat="1" ht="43.5" customHeight="1" x14ac:dyDescent="0.2">
      <c r="A3" s="14"/>
      <c r="B3" s="130"/>
      <c r="C3" s="111"/>
      <c r="D3" s="16"/>
      <c r="E3" s="86"/>
      <c r="F3" s="86"/>
      <c r="G3" s="86"/>
      <c r="H3" s="86"/>
      <c r="I3" s="86"/>
      <c r="J3" s="18"/>
      <c r="K3" s="18"/>
      <c r="L3" s="18"/>
      <c r="M3" s="18"/>
    </row>
    <row r="4" spans="1:13" s="2" customFormat="1" ht="31.5" customHeight="1" x14ac:dyDescent="0.2">
      <c r="A4" s="88" t="s">
        <v>0</v>
      </c>
      <c r="B4" s="131" t="s">
        <v>28</v>
      </c>
      <c r="C4" s="112" t="s">
        <v>43</v>
      </c>
      <c r="D4" s="88" t="s">
        <v>7</v>
      </c>
      <c r="E4" s="7"/>
      <c r="F4" s="7"/>
      <c r="G4" s="7"/>
      <c r="H4" s="7"/>
      <c r="I4" s="7"/>
      <c r="J4" s="33"/>
      <c r="K4" s="33"/>
      <c r="L4" s="33"/>
      <c r="M4" s="33"/>
    </row>
    <row r="5" spans="1:13" x14ac:dyDescent="0.2">
      <c r="A5" s="61" t="s">
        <v>40</v>
      </c>
      <c r="B5" s="132">
        <f>COUNTIF(Pointages!E:E,A:A)</f>
        <v>0</v>
      </c>
      <c r="C5" s="113">
        <f>SUMIF(Pointages!E:E,A:A,Pointages!I:I)</f>
        <v>0</v>
      </c>
      <c r="D5" s="145" t="s">
        <v>53</v>
      </c>
      <c r="E5" s="6"/>
      <c r="F5" s="6"/>
      <c r="G5" s="6"/>
      <c r="H5" s="6"/>
      <c r="I5" s="6"/>
      <c r="J5" s="32"/>
      <c r="K5" s="32"/>
      <c r="L5" s="32"/>
      <c r="M5" s="32"/>
    </row>
    <row r="6" spans="1:13" x14ac:dyDescent="0.2">
      <c r="A6" s="61" t="s">
        <v>35</v>
      </c>
      <c r="B6" s="132">
        <f>COUNTIF(Pointages!E:E,A:A)</f>
        <v>11</v>
      </c>
      <c r="C6" s="113">
        <f>SUMIF(Pointages!E:E,A:A,Pointages!I:I)</f>
        <v>9.4999999999999964</v>
      </c>
      <c r="D6" s="13"/>
      <c r="E6" s="6"/>
      <c r="F6" s="6"/>
      <c r="G6" s="6"/>
      <c r="H6" s="6"/>
      <c r="I6" s="6"/>
      <c r="J6" s="32"/>
      <c r="K6" s="32"/>
      <c r="L6" s="32"/>
      <c r="M6" s="32"/>
    </row>
    <row r="7" spans="1:13" x14ac:dyDescent="0.2">
      <c r="A7" s="61" t="s">
        <v>38</v>
      </c>
      <c r="B7" s="132">
        <f>COUNTIF(Pointages!E:E,A:A)</f>
        <v>10</v>
      </c>
      <c r="C7" s="113">
        <f>SUMIF(Pointages!E:E,A:A,Pointages!I:I)</f>
        <v>7.2499999999999947</v>
      </c>
      <c r="D7" s="13"/>
      <c r="E7" s="6"/>
      <c r="F7" s="6"/>
      <c r="G7" s="6"/>
      <c r="H7" s="6"/>
      <c r="I7" s="6"/>
      <c r="J7" s="32"/>
      <c r="K7" s="32"/>
      <c r="L7" s="32"/>
      <c r="M7" s="32"/>
    </row>
    <row r="8" spans="1:13" x14ac:dyDescent="0.2">
      <c r="A8" s="61" t="s">
        <v>41</v>
      </c>
      <c r="B8" s="132">
        <f>COUNTIF(Pointages!E:E,A:A)</f>
        <v>2</v>
      </c>
      <c r="C8" s="113">
        <f>SUMIF(Pointages!E:E,A:A,Pointages!I:I)</f>
        <v>0.99999999999999911</v>
      </c>
      <c r="D8" s="13"/>
      <c r="E8" s="6"/>
      <c r="F8" s="6"/>
      <c r="G8" s="6"/>
      <c r="H8" s="6"/>
      <c r="I8" s="6"/>
      <c r="J8" s="32"/>
      <c r="K8" s="32"/>
      <c r="L8" s="32"/>
      <c r="M8" s="32"/>
    </row>
    <row r="9" spans="1:13" x14ac:dyDescent="0.2">
      <c r="A9" s="61" t="s">
        <v>45</v>
      </c>
      <c r="B9" s="132">
        <f>COUNTIF(Pointages!E:E,A:A)</f>
        <v>0</v>
      </c>
      <c r="C9" s="113">
        <f>SUMIF(Pointages!E:E,A:A,Pointages!I:I)</f>
        <v>0</v>
      </c>
      <c r="D9" s="13"/>
      <c r="E9" s="6"/>
      <c r="F9" s="6"/>
      <c r="G9" s="6"/>
      <c r="H9" s="6"/>
      <c r="I9" s="6"/>
      <c r="J9" s="32"/>
      <c r="K9" s="32"/>
      <c r="L9" s="32"/>
      <c r="M9" s="32"/>
    </row>
    <row r="10" spans="1:13" ht="26.25" customHeight="1" x14ac:dyDescent="0.2">
      <c r="A10" s="87"/>
      <c r="B10" s="133"/>
      <c r="C10" s="114"/>
      <c r="D10" s="87"/>
      <c r="E10" s="6"/>
      <c r="F10" s="6"/>
      <c r="G10" s="6"/>
      <c r="H10" s="6"/>
      <c r="I10" s="6"/>
      <c r="J10" s="32"/>
      <c r="K10" s="32"/>
      <c r="L10" s="32"/>
      <c r="M10" s="32"/>
    </row>
    <row r="11" spans="1:13" ht="129" customHeight="1" x14ac:dyDescent="0.2">
      <c r="A11" s="6"/>
      <c r="B11" s="134"/>
      <c r="C11" s="115"/>
      <c r="D11" s="6"/>
      <c r="E11" s="6"/>
      <c r="F11" s="6"/>
      <c r="G11" s="6"/>
      <c r="H11" s="6"/>
      <c r="I11" s="6"/>
      <c r="J11" s="32"/>
      <c r="K11" s="32"/>
      <c r="L11" s="32"/>
      <c r="M11" s="32"/>
    </row>
    <row r="12" spans="1:13" ht="129" customHeight="1" x14ac:dyDescent="0.2">
      <c r="A12" s="6"/>
      <c r="B12" s="134"/>
      <c r="C12" s="115"/>
      <c r="D12" s="6"/>
      <c r="E12" s="6"/>
      <c r="F12" s="6"/>
      <c r="G12" s="6"/>
      <c r="H12" s="6"/>
      <c r="I12" s="6"/>
      <c r="J12" s="32"/>
      <c r="K12" s="32"/>
      <c r="L12" s="32"/>
      <c r="M12" s="32"/>
    </row>
    <row r="13" spans="1:13" ht="129" customHeight="1" x14ac:dyDescent="0.2">
      <c r="A13" s="6"/>
      <c r="B13" s="134"/>
      <c r="C13" s="115"/>
      <c r="D13" s="6"/>
      <c r="E13" s="6"/>
      <c r="F13" s="6"/>
      <c r="G13" s="6"/>
      <c r="H13" s="6"/>
      <c r="I13" s="6"/>
      <c r="J13" s="32"/>
      <c r="K13" s="32"/>
      <c r="L13" s="32"/>
      <c r="M13" s="32"/>
    </row>
    <row r="14" spans="1:13" ht="129" customHeight="1" x14ac:dyDescent="0.2">
      <c r="A14" s="6"/>
      <c r="B14" s="134"/>
      <c r="C14" s="115"/>
      <c r="D14" s="6"/>
      <c r="E14" s="6"/>
      <c r="F14" s="6"/>
      <c r="G14" s="6"/>
      <c r="H14" s="6"/>
      <c r="I14" s="6"/>
      <c r="J14" s="32"/>
      <c r="K14" s="32"/>
      <c r="L14" s="32"/>
      <c r="M14" s="32"/>
    </row>
    <row r="15" spans="1:13" ht="129" customHeight="1" x14ac:dyDescent="0.2">
      <c r="A15" s="6"/>
      <c r="B15" s="134"/>
      <c r="C15" s="115"/>
      <c r="D15" s="6"/>
      <c r="E15" s="6"/>
      <c r="F15" s="6"/>
      <c r="G15" s="6"/>
      <c r="H15" s="6"/>
      <c r="I15" s="6"/>
      <c r="J15" s="32"/>
      <c r="K15" s="32"/>
      <c r="L15" s="32"/>
      <c r="M15" s="32"/>
    </row>
    <row r="16" spans="1:13" ht="129" customHeight="1" x14ac:dyDescent="0.2">
      <c r="A16" s="6"/>
      <c r="B16" s="134"/>
      <c r="C16" s="115"/>
      <c r="D16" s="6"/>
      <c r="E16" s="6"/>
      <c r="F16" s="6"/>
      <c r="G16" s="6"/>
      <c r="H16" s="6"/>
      <c r="I16" s="6"/>
      <c r="J16" s="32"/>
      <c r="K16" s="32"/>
      <c r="L16" s="32"/>
      <c r="M16" s="32"/>
    </row>
    <row r="17" spans="1:13" ht="129" customHeight="1" x14ac:dyDescent="0.2">
      <c r="A17" s="6"/>
      <c r="B17" s="134"/>
      <c r="C17" s="115"/>
      <c r="D17" s="6"/>
      <c r="E17" s="6"/>
      <c r="F17" s="6"/>
      <c r="G17" s="6"/>
      <c r="H17" s="6"/>
      <c r="I17" s="6"/>
      <c r="J17" s="32"/>
      <c r="K17" s="32"/>
      <c r="L17" s="32"/>
      <c r="M17" s="32"/>
    </row>
    <row r="18" spans="1:13" ht="129" customHeight="1" x14ac:dyDescent="0.2">
      <c r="A18" s="6"/>
      <c r="B18" s="134"/>
      <c r="C18" s="115"/>
      <c r="D18" s="6"/>
      <c r="E18" s="6"/>
      <c r="F18" s="6"/>
      <c r="G18" s="6"/>
      <c r="H18" s="6"/>
      <c r="I18" s="6"/>
      <c r="J18" s="32"/>
      <c r="K18" s="32"/>
      <c r="L18" s="32"/>
      <c r="M18" s="32"/>
    </row>
    <row r="19" spans="1:13" ht="129" customHeight="1" x14ac:dyDescent="0.2">
      <c r="A19" s="6"/>
      <c r="B19" s="134"/>
      <c r="C19" s="115"/>
      <c r="D19" s="6"/>
      <c r="E19" s="6"/>
      <c r="F19" s="6"/>
      <c r="G19" s="6"/>
      <c r="H19" s="6"/>
      <c r="I19" s="6"/>
      <c r="J19" s="32"/>
      <c r="K19" s="32"/>
      <c r="L19" s="32"/>
      <c r="M19" s="32"/>
    </row>
    <row r="20" spans="1:13" ht="129" customHeight="1" x14ac:dyDescent="0.2">
      <c r="A20" s="6"/>
      <c r="B20" s="134"/>
      <c r="C20" s="115"/>
      <c r="D20" s="6"/>
      <c r="E20" s="6"/>
      <c r="F20" s="6"/>
      <c r="G20" s="6"/>
      <c r="H20" s="6"/>
      <c r="I20" s="6"/>
      <c r="J20" s="32"/>
      <c r="K20" s="32"/>
      <c r="L20" s="32"/>
      <c r="M20" s="32"/>
    </row>
    <row r="21" spans="1:13" ht="129" customHeight="1" x14ac:dyDescent="0.2">
      <c r="A21" s="6"/>
      <c r="B21" s="134"/>
      <c r="C21" s="115"/>
      <c r="D21" s="6"/>
      <c r="E21" s="6"/>
      <c r="F21" s="6"/>
      <c r="G21" s="6"/>
      <c r="H21" s="6"/>
      <c r="I21" s="6"/>
      <c r="J21" s="32"/>
      <c r="K21" s="32"/>
      <c r="L21" s="32"/>
      <c r="M21" s="32"/>
    </row>
    <row r="22" spans="1:13" ht="129" customHeight="1" x14ac:dyDescent="0.2">
      <c r="A22" s="6"/>
      <c r="B22" s="134"/>
      <c r="C22" s="115"/>
      <c r="D22" s="6"/>
      <c r="E22" s="6"/>
      <c r="F22" s="6"/>
      <c r="G22" s="6"/>
      <c r="H22" s="6"/>
      <c r="I22" s="6"/>
      <c r="J22" s="32"/>
      <c r="K22" s="32"/>
      <c r="L22" s="32"/>
      <c r="M22" s="32"/>
    </row>
    <row r="23" spans="1:13" ht="129" customHeight="1" x14ac:dyDescent="0.2">
      <c r="A23" s="6"/>
      <c r="B23" s="134"/>
      <c r="C23" s="115"/>
      <c r="D23" s="6"/>
      <c r="E23" s="6"/>
      <c r="F23" s="6"/>
      <c r="G23" s="6"/>
      <c r="H23" s="6"/>
      <c r="I23" s="6"/>
      <c r="J23" s="32"/>
      <c r="K23" s="32"/>
      <c r="L23" s="32"/>
      <c r="M23" s="32"/>
    </row>
    <row r="24" spans="1:13" ht="129" customHeight="1" x14ac:dyDescent="0.2">
      <c r="A24" s="6"/>
      <c r="B24" s="134"/>
      <c r="C24" s="115"/>
      <c r="D24" s="6"/>
      <c r="E24" s="6"/>
      <c r="F24" s="6"/>
      <c r="G24" s="6"/>
      <c r="H24" s="6"/>
      <c r="I24" s="6"/>
      <c r="J24" s="32"/>
      <c r="K24" s="32"/>
      <c r="L24" s="32"/>
      <c r="M24" s="32"/>
    </row>
    <row r="25" spans="1:13" ht="129" customHeight="1" x14ac:dyDescent="0.2">
      <c r="A25" s="6"/>
      <c r="B25" s="134"/>
      <c r="C25" s="115"/>
      <c r="D25" s="6"/>
      <c r="E25" s="6"/>
      <c r="F25" s="6"/>
      <c r="G25" s="6"/>
      <c r="H25" s="6"/>
      <c r="I25" s="6"/>
      <c r="J25" s="32"/>
      <c r="K25" s="32"/>
      <c r="L25" s="32"/>
      <c r="M25" s="32"/>
    </row>
    <row r="26" spans="1:13" ht="129" customHeight="1" x14ac:dyDescent="0.2">
      <c r="A26" s="6"/>
      <c r="B26" s="134"/>
      <c r="C26" s="115"/>
      <c r="D26" s="6"/>
      <c r="E26" s="6"/>
      <c r="F26" s="6"/>
      <c r="G26" s="6"/>
      <c r="H26" s="6"/>
      <c r="I26" s="6"/>
      <c r="J26" s="32"/>
      <c r="K26" s="32"/>
      <c r="L26" s="32"/>
      <c r="M26" s="32"/>
    </row>
    <row r="27" spans="1:13" ht="129" customHeight="1" x14ac:dyDescent="0.2">
      <c r="A27" s="6"/>
      <c r="B27" s="134"/>
      <c r="C27" s="115"/>
      <c r="D27" s="6"/>
      <c r="E27" s="6"/>
      <c r="F27" s="6"/>
      <c r="G27" s="6"/>
      <c r="H27" s="6"/>
      <c r="I27" s="6"/>
      <c r="J27" s="32"/>
      <c r="K27" s="32"/>
      <c r="L27" s="32"/>
      <c r="M27" s="32"/>
    </row>
    <row r="28" spans="1:13" ht="129" customHeight="1" x14ac:dyDescent="0.2">
      <c r="A28" s="6"/>
      <c r="B28" s="134"/>
      <c r="C28" s="115"/>
      <c r="D28" s="6"/>
      <c r="E28" s="6"/>
      <c r="F28" s="6"/>
      <c r="G28" s="6"/>
      <c r="H28" s="6"/>
      <c r="I28" s="6"/>
      <c r="J28" s="32"/>
      <c r="K28" s="32"/>
      <c r="L28" s="32"/>
      <c r="M28" s="32"/>
    </row>
    <row r="29" spans="1:13" ht="129" customHeight="1" x14ac:dyDescent="0.2">
      <c r="A29" s="6"/>
      <c r="B29" s="134"/>
      <c r="C29" s="115"/>
      <c r="D29" s="6"/>
      <c r="E29" s="6"/>
      <c r="F29" s="6"/>
      <c r="G29" s="6"/>
      <c r="H29" s="6"/>
      <c r="I29" s="6"/>
      <c r="J29" s="32"/>
      <c r="K29" s="32"/>
      <c r="L29" s="32"/>
      <c r="M29" s="32"/>
    </row>
    <row r="30" spans="1:13" ht="129" customHeight="1" x14ac:dyDescent="0.2">
      <c r="A30" s="6"/>
      <c r="B30" s="134"/>
      <c r="C30" s="115"/>
      <c r="D30" s="6"/>
      <c r="E30" s="6"/>
      <c r="F30" s="6"/>
      <c r="G30" s="6"/>
      <c r="H30" s="6"/>
      <c r="I30" s="6"/>
      <c r="J30" s="32"/>
      <c r="K30" s="32"/>
      <c r="L30" s="32"/>
      <c r="M30" s="32"/>
    </row>
  </sheetData>
  <sheetProtection sheet="1" objects="1" scenarios="1" sort="0" autoFilter="0" pivotTables="0"/>
  <autoFilter ref="A4:D7"/>
  <sortState ref="A5:D10">
    <sortCondition ref="A9"/>
  </sortState>
  <printOptions horizontalCentered="1" verticalCentered="1"/>
  <pageMargins left="0.78740157480314965" right="0.78740157480314965" top="0.98425196850393704" bottom="0.98425196850393704" header="0.51181102362204722" footer="0.51181102362204722"/>
  <pageSetup paperSize="9" orientation="landscape" blackAndWhite="1" horizontalDpi="4294967292" verticalDpi="0" r:id="rId1"/>
  <headerFooter alignWithMargins="0">
    <oddHeader>&amp;LVILLE de RIORGES&amp;R&amp;D</oddHead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M29"/>
  <sheetViews>
    <sheetView zoomScaleNormal="100" workbookViewId="0">
      <pane xSplit="1" ySplit="4" topLeftCell="B5" activePane="bottomRight" state="frozen"/>
      <selection activeCell="B3" sqref="B3"/>
      <selection pane="topRight" activeCell="B3" sqref="B3"/>
      <selection pane="bottomLeft" activeCell="B3" sqref="B3"/>
      <selection pane="bottomRight" activeCell="D6" sqref="D6"/>
    </sheetView>
  </sheetViews>
  <sheetFormatPr baseColWidth="10" defaultColWidth="11.42578125" defaultRowHeight="12.75" x14ac:dyDescent="0.2"/>
  <cols>
    <col min="1" max="1" width="50.42578125" style="5" customWidth="1"/>
    <col min="2" max="2" width="14.5703125" style="135" customWidth="1"/>
    <col min="3" max="3" width="15.5703125" style="116" customWidth="1"/>
    <col min="4" max="4" width="73.85546875" style="5" bestFit="1" customWidth="1"/>
    <col min="5" max="10" width="42.7109375" style="5" customWidth="1"/>
    <col min="11" max="16384" width="11.42578125" style="5"/>
  </cols>
  <sheetData>
    <row r="1" spans="1:13" s="4" customFormat="1" ht="29.25" customHeight="1" x14ac:dyDescent="0.2">
      <c r="A1" s="17" t="str">
        <f>Collectivité &amp; " - "&amp;Service&amp; " - Types d'interlocuteurs"</f>
        <v>Ma Petite Entreprise SARL - Pôle Accueil - Types d'interlocuteurs</v>
      </c>
      <c r="B1" s="130"/>
      <c r="C1" s="106"/>
      <c r="D1" s="14"/>
      <c r="E1" s="83"/>
      <c r="F1" s="83"/>
      <c r="G1" s="83"/>
      <c r="H1" s="83"/>
      <c r="I1" s="83"/>
      <c r="J1" s="14"/>
      <c r="K1" s="14"/>
      <c r="L1" s="14"/>
      <c r="M1" s="14"/>
    </row>
    <row r="2" spans="1:13" s="4" customFormat="1" ht="16.5" customHeight="1" x14ac:dyDescent="0.2">
      <c r="A2" s="17"/>
      <c r="B2" s="130">
        <f>SUBTOTAL(9,B4:B9)</f>
        <v>23</v>
      </c>
      <c r="C2" s="106">
        <f>SUBTOTAL(9,C4:C9)</f>
        <v>17.749999999999989</v>
      </c>
      <c r="D2" s="14"/>
      <c r="E2" s="83"/>
      <c r="F2" s="83"/>
      <c r="G2" s="83"/>
      <c r="H2" s="83"/>
      <c r="I2" s="83"/>
      <c r="J2" s="14"/>
      <c r="K2" s="14"/>
      <c r="L2" s="14"/>
      <c r="M2" s="14"/>
    </row>
    <row r="3" spans="1:13" s="3" customFormat="1" ht="43.5" customHeight="1" x14ac:dyDescent="0.2">
      <c r="A3" s="14"/>
      <c r="B3" s="130"/>
      <c r="C3" s="111"/>
      <c r="D3" s="16"/>
      <c r="E3" s="86"/>
      <c r="F3" s="86"/>
      <c r="G3" s="86"/>
      <c r="H3" s="86"/>
      <c r="I3" s="86"/>
      <c r="J3" s="18"/>
      <c r="K3" s="18"/>
      <c r="L3" s="18"/>
      <c r="M3" s="18"/>
    </row>
    <row r="4" spans="1:13" s="2" customFormat="1" ht="31.5" customHeight="1" x14ac:dyDescent="0.2">
      <c r="A4" s="88" t="s">
        <v>0</v>
      </c>
      <c r="B4" s="131" t="s">
        <v>28</v>
      </c>
      <c r="C4" s="112" t="s">
        <v>43</v>
      </c>
      <c r="D4" s="88" t="s">
        <v>7</v>
      </c>
      <c r="E4" s="7"/>
      <c r="F4" s="7"/>
      <c r="G4" s="7"/>
      <c r="H4" s="7"/>
      <c r="I4" s="7"/>
      <c r="J4" s="33"/>
      <c r="K4" s="33"/>
      <c r="L4" s="33"/>
      <c r="M4" s="33"/>
    </row>
    <row r="5" spans="1:13" x14ac:dyDescent="0.2">
      <c r="A5" s="61" t="s">
        <v>40</v>
      </c>
      <c r="B5" s="132">
        <f>COUNTIF(Pointages!F:F,A:A)</f>
        <v>8</v>
      </c>
      <c r="C5" s="113">
        <f>SUMIF(Pointages!F:F,A:A,Pointages!I:I)</f>
        <v>6.8333333333333304</v>
      </c>
      <c r="D5" s="145" t="s">
        <v>54</v>
      </c>
      <c r="E5" s="6"/>
      <c r="F5" s="6"/>
      <c r="G5" s="6"/>
      <c r="H5" s="6"/>
      <c r="I5" s="6"/>
      <c r="J5" s="32"/>
      <c r="K5" s="32"/>
      <c r="L5" s="32"/>
      <c r="M5" s="32"/>
    </row>
    <row r="6" spans="1:13" x14ac:dyDescent="0.2">
      <c r="A6" s="61" t="s">
        <v>49</v>
      </c>
      <c r="B6" s="132">
        <f>COUNTIF(Pointages!F:F,A:A)</f>
        <v>9</v>
      </c>
      <c r="C6" s="113">
        <f>SUMIF(Pointages!F:F,A:A,Pointages!I:I)</f>
        <v>4.8666666666666583</v>
      </c>
      <c r="D6" s="13"/>
      <c r="E6" s="6"/>
      <c r="F6" s="6"/>
      <c r="G6" s="6"/>
      <c r="H6" s="6"/>
      <c r="I6" s="6"/>
      <c r="J6" s="32"/>
      <c r="K6" s="32"/>
      <c r="L6" s="32"/>
      <c r="M6" s="32"/>
    </row>
    <row r="7" spans="1:13" x14ac:dyDescent="0.2">
      <c r="A7" s="61" t="s">
        <v>29</v>
      </c>
      <c r="B7" s="132">
        <f>COUNTIF(Pointages!F:F,A:A)</f>
        <v>4</v>
      </c>
      <c r="C7" s="113">
        <f>SUMIF(Pointages!F:F,A:A,Pointages!I:I)</f>
        <v>4.8000000000000016</v>
      </c>
      <c r="D7" s="13"/>
      <c r="E7" s="6"/>
      <c r="F7" s="6"/>
      <c r="G7" s="6"/>
      <c r="H7" s="6"/>
      <c r="I7" s="6"/>
      <c r="J7" s="32"/>
      <c r="K7" s="32"/>
      <c r="L7" s="32"/>
      <c r="M7" s="32"/>
    </row>
    <row r="8" spans="1:13" x14ac:dyDescent="0.2">
      <c r="A8" s="61" t="s">
        <v>50</v>
      </c>
      <c r="B8" s="132">
        <f>COUNTIF(Pointages!F:F,A:A)</f>
        <v>2</v>
      </c>
      <c r="C8" s="113">
        <f>SUMIF(Pointages!F:F,A:A,Pointages!I:I)</f>
        <v>1.2499999999999996</v>
      </c>
      <c r="D8" s="13"/>
      <c r="E8" s="6"/>
      <c r="F8" s="6"/>
      <c r="G8" s="6"/>
      <c r="H8" s="6"/>
      <c r="I8" s="6"/>
      <c r="J8" s="32"/>
      <c r="K8" s="32"/>
      <c r="L8" s="32"/>
      <c r="M8" s="32"/>
    </row>
    <row r="9" spans="1:13" ht="26.25" customHeight="1" x14ac:dyDescent="0.2">
      <c r="A9" s="87"/>
      <c r="B9" s="133"/>
      <c r="C9" s="114"/>
      <c r="D9" s="87"/>
      <c r="E9" s="6"/>
      <c r="F9" s="6"/>
      <c r="G9" s="6"/>
      <c r="H9" s="6"/>
      <c r="I9" s="6"/>
      <c r="J9" s="32"/>
      <c r="K9" s="32"/>
      <c r="L9" s="32"/>
      <c r="M9" s="32"/>
    </row>
    <row r="10" spans="1:13" ht="129" customHeight="1" x14ac:dyDescent="0.2">
      <c r="A10" s="6"/>
      <c r="B10" s="134"/>
      <c r="C10" s="115"/>
      <c r="D10" s="6"/>
      <c r="E10" s="6"/>
      <c r="F10" s="6"/>
      <c r="G10" s="6"/>
      <c r="H10" s="6"/>
      <c r="I10" s="6"/>
      <c r="J10" s="32"/>
      <c r="K10" s="32"/>
      <c r="L10" s="32"/>
      <c r="M10" s="32"/>
    </row>
    <row r="11" spans="1:13" ht="129" customHeight="1" x14ac:dyDescent="0.2">
      <c r="A11" s="6"/>
      <c r="B11" s="134"/>
      <c r="C11" s="115"/>
      <c r="D11" s="6"/>
      <c r="E11" s="6"/>
      <c r="F11" s="6"/>
      <c r="G11" s="6"/>
      <c r="H11" s="6"/>
      <c r="I11" s="6"/>
      <c r="J11" s="32"/>
      <c r="K11" s="32"/>
      <c r="L11" s="32"/>
      <c r="M11" s="32"/>
    </row>
    <row r="12" spans="1:13" ht="129" customHeight="1" x14ac:dyDescent="0.2">
      <c r="A12" s="6"/>
      <c r="B12" s="134"/>
      <c r="C12" s="115"/>
      <c r="D12" s="6"/>
      <c r="E12" s="6"/>
      <c r="F12" s="6"/>
      <c r="G12" s="6"/>
      <c r="H12" s="6"/>
      <c r="I12" s="6"/>
      <c r="J12" s="32"/>
      <c r="K12" s="32"/>
      <c r="L12" s="32"/>
      <c r="M12" s="32"/>
    </row>
    <row r="13" spans="1:13" ht="129" customHeight="1" x14ac:dyDescent="0.2">
      <c r="A13" s="6"/>
      <c r="B13" s="134"/>
      <c r="C13" s="115"/>
      <c r="D13" s="6"/>
      <c r="E13" s="6"/>
      <c r="F13" s="6"/>
      <c r="G13" s="6"/>
      <c r="H13" s="6"/>
      <c r="I13" s="6"/>
      <c r="J13" s="32"/>
      <c r="K13" s="32"/>
      <c r="L13" s="32"/>
      <c r="M13" s="32"/>
    </row>
    <row r="14" spans="1:13" ht="129" customHeight="1" x14ac:dyDescent="0.2">
      <c r="A14" s="6"/>
      <c r="B14" s="134"/>
      <c r="C14" s="115"/>
      <c r="D14" s="6"/>
      <c r="E14" s="6"/>
      <c r="F14" s="6"/>
      <c r="G14" s="6"/>
      <c r="H14" s="6"/>
      <c r="I14" s="6"/>
      <c r="J14" s="32"/>
      <c r="K14" s="32"/>
      <c r="L14" s="32"/>
      <c r="M14" s="32"/>
    </row>
    <row r="15" spans="1:13" ht="129" customHeight="1" x14ac:dyDescent="0.2">
      <c r="A15" s="6"/>
      <c r="B15" s="134"/>
      <c r="C15" s="115"/>
      <c r="D15" s="6"/>
      <c r="E15" s="6"/>
      <c r="F15" s="6"/>
      <c r="G15" s="6"/>
      <c r="H15" s="6"/>
      <c r="I15" s="6"/>
      <c r="J15" s="32"/>
      <c r="K15" s="32"/>
      <c r="L15" s="32"/>
      <c r="M15" s="32"/>
    </row>
    <row r="16" spans="1:13" ht="129" customHeight="1" x14ac:dyDescent="0.2">
      <c r="A16" s="6"/>
      <c r="B16" s="134"/>
      <c r="C16" s="115"/>
      <c r="D16" s="6"/>
      <c r="E16" s="6"/>
      <c r="F16" s="6"/>
      <c r="G16" s="6"/>
      <c r="H16" s="6"/>
      <c r="I16" s="6"/>
      <c r="J16" s="32"/>
      <c r="K16" s="32"/>
      <c r="L16" s="32"/>
      <c r="M16" s="32"/>
    </row>
    <row r="17" spans="1:13" ht="129" customHeight="1" x14ac:dyDescent="0.2">
      <c r="A17" s="6"/>
      <c r="B17" s="134"/>
      <c r="C17" s="115"/>
      <c r="D17" s="6"/>
      <c r="E17" s="6"/>
      <c r="F17" s="6"/>
      <c r="G17" s="6"/>
      <c r="H17" s="6"/>
      <c r="I17" s="6"/>
      <c r="J17" s="32"/>
      <c r="K17" s="32"/>
      <c r="L17" s="32"/>
      <c r="M17" s="32"/>
    </row>
    <row r="18" spans="1:13" ht="129" customHeight="1" x14ac:dyDescent="0.2">
      <c r="A18" s="6"/>
      <c r="B18" s="134"/>
      <c r="C18" s="115"/>
      <c r="D18" s="6"/>
      <c r="E18" s="6"/>
      <c r="F18" s="6"/>
      <c r="G18" s="6"/>
      <c r="H18" s="6"/>
      <c r="I18" s="6"/>
      <c r="J18" s="32"/>
      <c r="K18" s="32"/>
      <c r="L18" s="32"/>
      <c r="M18" s="32"/>
    </row>
    <row r="19" spans="1:13" ht="129" customHeight="1" x14ac:dyDescent="0.2">
      <c r="A19" s="6"/>
      <c r="B19" s="134"/>
      <c r="C19" s="115"/>
      <c r="D19" s="6"/>
      <c r="E19" s="6"/>
      <c r="F19" s="6"/>
      <c r="G19" s="6"/>
      <c r="H19" s="6"/>
      <c r="I19" s="6"/>
      <c r="J19" s="32"/>
      <c r="K19" s="32"/>
      <c r="L19" s="32"/>
      <c r="M19" s="32"/>
    </row>
    <row r="20" spans="1:13" ht="129" customHeight="1" x14ac:dyDescent="0.2">
      <c r="A20" s="6"/>
      <c r="B20" s="134"/>
      <c r="C20" s="115"/>
      <c r="D20" s="6"/>
      <c r="E20" s="6"/>
      <c r="F20" s="6"/>
      <c r="G20" s="6"/>
      <c r="H20" s="6"/>
      <c r="I20" s="6"/>
      <c r="J20" s="32"/>
      <c r="K20" s="32"/>
      <c r="L20" s="32"/>
      <c r="M20" s="32"/>
    </row>
    <row r="21" spans="1:13" ht="129" customHeight="1" x14ac:dyDescent="0.2">
      <c r="A21" s="6"/>
      <c r="B21" s="134"/>
      <c r="C21" s="115"/>
      <c r="D21" s="6"/>
      <c r="E21" s="6"/>
      <c r="F21" s="6"/>
      <c r="G21" s="6"/>
      <c r="H21" s="6"/>
      <c r="I21" s="6"/>
      <c r="J21" s="32"/>
      <c r="K21" s="32"/>
      <c r="L21" s="32"/>
      <c r="M21" s="32"/>
    </row>
    <row r="22" spans="1:13" ht="129" customHeight="1" x14ac:dyDescent="0.2">
      <c r="A22" s="6"/>
      <c r="B22" s="134"/>
      <c r="C22" s="115"/>
      <c r="D22" s="6"/>
      <c r="E22" s="6"/>
      <c r="F22" s="6"/>
      <c r="G22" s="6"/>
      <c r="H22" s="6"/>
      <c r="I22" s="6"/>
      <c r="J22" s="32"/>
      <c r="K22" s="32"/>
      <c r="L22" s="32"/>
      <c r="M22" s="32"/>
    </row>
    <row r="23" spans="1:13" ht="129" customHeight="1" x14ac:dyDescent="0.2">
      <c r="A23" s="6"/>
      <c r="B23" s="134"/>
      <c r="C23" s="115"/>
      <c r="D23" s="6"/>
      <c r="E23" s="6"/>
      <c r="F23" s="6"/>
      <c r="G23" s="6"/>
      <c r="H23" s="6"/>
      <c r="I23" s="6"/>
      <c r="J23" s="32"/>
      <c r="K23" s="32"/>
      <c r="L23" s="32"/>
      <c r="M23" s="32"/>
    </row>
    <row r="24" spans="1:13" ht="129" customHeight="1" x14ac:dyDescent="0.2">
      <c r="A24" s="6"/>
      <c r="B24" s="134"/>
      <c r="C24" s="115"/>
      <c r="D24" s="6"/>
      <c r="E24" s="6"/>
      <c r="F24" s="6"/>
      <c r="G24" s="6"/>
      <c r="H24" s="6"/>
      <c r="I24" s="6"/>
      <c r="J24" s="32"/>
      <c r="K24" s="32"/>
      <c r="L24" s="32"/>
      <c r="M24" s="32"/>
    </row>
    <row r="25" spans="1:13" ht="129" customHeight="1" x14ac:dyDescent="0.2">
      <c r="A25" s="6"/>
      <c r="B25" s="134"/>
      <c r="C25" s="115"/>
      <c r="D25" s="6"/>
      <c r="E25" s="6"/>
      <c r="F25" s="6"/>
      <c r="G25" s="6"/>
      <c r="H25" s="6"/>
      <c r="I25" s="6"/>
      <c r="J25" s="32"/>
      <c r="K25" s="32"/>
      <c r="L25" s="32"/>
      <c r="M25" s="32"/>
    </row>
    <row r="26" spans="1:13" ht="129" customHeight="1" x14ac:dyDescent="0.2">
      <c r="A26" s="6"/>
      <c r="B26" s="134"/>
      <c r="C26" s="115"/>
      <c r="D26" s="6"/>
      <c r="E26" s="6"/>
      <c r="F26" s="6"/>
      <c r="G26" s="6"/>
      <c r="H26" s="6"/>
      <c r="I26" s="6"/>
      <c r="J26" s="32"/>
      <c r="K26" s="32"/>
      <c r="L26" s="32"/>
      <c r="M26" s="32"/>
    </row>
    <row r="27" spans="1:13" ht="129" customHeight="1" x14ac:dyDescent="0.2">
      <c r="A27" s="6"/>
      <c r="B27" s="134"/>
      <c r="C27" s="115"/>
      <c r="D27" s="6"/>
      <c r="E27" s="6"/>
      <c r="F27" s="6"/>
      <c r="G27" s="6"/>
      <c r="H27" s="6"/>
      <c r="I27" s="6"/>
      <c r="J27" s="32"/>
      <c r="K27" s="32"/>
      <c r="L27" s="32"/>
      <c r="M27" s="32"/>
    </row>
    <row r="28" spans="1:13" ht="129" customHeight="1" x14ac:dyDescent="0.2">
      <c r="A28" s="6"/>
      <c r="B28" s="134"/>
      <c r="C28" s="115"/>
      <c r="D28" s="6"/>
      <c r="E28" s="6"/>
      <c r="F28" s="6"/>
      <c r="G28" s="6"/>
      <c r="H28" s="6"/>
      <c r="I28" s="6"/>
      <c r="J28" s="32"/>
      <c r="K28" s="32"/>
      <c r="L28" s="32"/>
      <c r="M28" s="32"/>
    </row>
    <row r="29" spans="1:13" ht="129" customHeight="1" x14ac:dyDescent="0.2">
      <c r="A29" s="6"/>
      <c r="B29" s="134"/>
      <c r="C29" s="115"/>
      <c r="D29" s="6"/>
      <c r="E29" s="6"/>
      <c r="F29" s="6"/>
      <c r="G29" s="6"/>
      <c r="H29" s="6"/>
      <c r="I29" s="6"/>
      <c r="J29" s="32"/>
      <c r="K29" s="32"/>
      <c r="L29" s="32"/>
      <c r="M29" s="32"/>
    </row>
  </sheetData>
  <sheetProtection sort="0" autoFilter="0" pivotTables="0"/>
  <autoFilter ref="A4:D7"/>
  <sortState ref="A5:D9">
    <sortCondition ref="A6"/>
  </sortState>
  <phoneticPr fontId="0" type="noConversion"/>
  <printOptions horizontalCentered="1" verticalCentered="1"/>
  <pageMargins left="0.78740157480314965" right="0.78740157480314965" top="0.98425196850393704" bottom="0.98425196850393704" header="0.51181102362204722" footer="0.51181102362204722"/>
  <pageSetup paperSize="9" orientation="landscape" blackAndWhite="1" horizontalDpi="4294967292" verticalDpi="0" r:id="rId1"/>
  <headerFooter alignWithMargins="0">
    <oddHeader>&amp;LVILLE de RIORGES&amp;R&amp;D</oddHeader>
    <oddFooter>&amp;CPage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M29"/>
  <sheetViews>
    <sheetView zoomScaleNormal="100" workbookViewId="0">
      <pane xSplit="1" ySplit="4" topLeftCell="B5" activePane="bottomRight" state="frozen"/>
      <selection activeCell="B3" sqref="B3"/>
      <selection pane="topRight" activeCell="B3" sqref="B3"/>
      <selection pane="bottomLeft" activeCell="B3" sqref="B3"/>
      <selection pane="bottomRight" activeCell="A7" sqref="A7"/>
    </sheetView>
  </sheetViews>
  <sheetFormatPr baseColWidth="10" defaultColWidth="11.42578125" defaultRowHeight="12.75" x14ac:dyDescent="0.2"/>
  <cols>
    <col min="1" max="1" width="50.42578125" style="5" customWidth="1"/>
    <col min="2" max="2" width="13.85546875" style="135" customWidth="1"/>
    <col min="3" max="3" width="15.5703125" style="116" customWidth="1"/>
    <col min="4" max="4" width="71.42578125" style="5" bestFit="1" customWidth="1"/>
    <col min="5" max="10" width="42.7109375" style="5" customWidth="1"/>
    <col min="11" max="16384" width="11.42578125" style="5"/>
  </cols>
  <sheetData>
    <row r="1" spans="1:13" s="4" customFormat="1" ht="29.25" customHeight="1" x14ac:dyDescent="0.2">
      <c r="A1" s="17" t="str">
        <f>Collectivité &amp; " - "&amp;Service&amp; " - Domaines d'activité"</f>
        <v>Ma Petite Entreprise SARL - Pôle Accueil - Domaines d'activité</v>
      </c>
      <c r="B1" s="130"/>
      <c r="C1" s="106"/>
      <c r="D1" s="14"/>
      <c r="E1" s="83"/>
      <c r="F1" s="83"/>
      <c r="G1" s="83"/>
      <c r="H1" s="83"/>
      <c r="I1" s="83"/>
      <c r="J1" s="14"/>
      <c r="K1" s="14"/>
      <c r="L1" s="14"/>
      <c r="M1" s="14"/>
    </row>
    <row r="2" spans="1:13" s="4" customFormat="1" ht="16.5" customHeight="1" x14ac:dyDescent="0.2">
      <c r="A2" s="17"/>
      <c r="B2" s="130">
        <f>SUBTOTAL(9,B4:B9)</f>
        <v>23</v>
      </c>
      <c r="C2" s="106">
        <f>SUBTOTAL(9,C4:C9)</f>
        <v>17.749999999999989</v>
      </c>
      <c r="D2" s="14"/>
      <c r="E2" s="83"/>
      <c r="F2" s="83"/>
      <c r="G2" s="83"/>
      <c r="H2" s="83"/>
      <c r="I2" s="83"/>
      <c r="J2" s="14"/>
      <c r="K2" s="14"/>
      <c r="L2" s="14"/>
      <c r="M2" s="14"/>
    </row>
    <row r="3" spans="1:13" s="3" customFormat="1" ht="43.5" customHeight="1" x14ac:dyDescent="0.2">
      <c r="A3" s="14"/>
      <c r="B3" s="130"/>
      <c r="C3" s="111"/>
      <c r="D3" s="16"/>
      <c r="E3" s="86"/>
      <c r="F3" s="86"/>
      <c r="G3" s="86"/>
      <c r="H3" s="86"/>
      <c r="I3" s="86"/>
      <c r="J3" s="18"/>
      <c r="K3" s="18"/>
      <c r="L3" s="18"/>
      <c r="M3" s="18"/>
    </row>
    <row r="4" spans="1:13" s="2" customFormat="1" ht="31.5" customHeight="1" x14ac:dyDescent="0.2">
      <c r="A4" s="88" t="s">
        <v>0</v>
      </c>
      <c r="B4" s="131" t="s">
        <v>28</v>
      </c>
      <c r="C4" s="112" t="s">
        <v>43</v>
      </c>
      <c r="D4" s="88" t="s">
        <v>7</v>
      </c>
      <c r="E4" s="7"/>
      <c r="F4" s="7"/>
      <c r="G4" s="7"/>
      <c r="H4" s="7"/>
      <c r="I4" s="7"/>
      <c r="J4" s="33"/>
      <c r="K4" s="33"/>
      <c r="L4" s="33"/>
      <c r="M4" s="33"/>
    </row>
    <row r="5" spans="1:13" x14ac:dyDescent="0.2">
      <c r="A5" s="61" t="s">
        <v>40</v>
      </c>
      <c r="B5" s="132">
        <f>COUNTIF(Pointages!G:G,A:A)</f>
        <v>22</v>
      </c>
      <c r="C5" s="113">
        <f>SUMIF(Pointages!G:G,A:A,Pointages!I:I)</f>
        <v>17.583333333333321</v>
      </c>
      <c r="D5" s="145" t="s">
        <v>55</v>
      </c>
      <c r="E5" s="6"/>
      <c r="F5" s="6"/>
      <c r="G5" s="6"/>
      <c r="H5" s="6"/>
      <c r="I5" s="6"/>
      <c r="J5" s="32"/>
      <c r="K5" s="32"/>
      <c r="L5" s="32"/>
      <c r="M5" s="32"/>
    </row>
    <row r="6" spans="1:13" x14ac:dyDescent="0.2">
      <c r="A6" s="61" t="s">
        <v>36</v>
      </c>
      <c r="B6" s="132">
        <f>COUNTIF(Pointages!G:G,A:A)</f>
        <v>0</v>
      </c>
      <c r="C6" s="113">
        <f>SUMIF(Pointages!G:G,A:A,Pointages!I:I)</f>
        <v>0</v>
      </c>
      <c r="D6" s="13"/>
      <c r="E6" s="6"/>
      <c r="F6" s="6"/>
      <c r="G6" s="6"/>
      <c r="H6" s="6"/>
      <c r="I6" s="6"/>
      <c r="J6" s="32"/>
      <c r="K6" s="32"/>
      <c r="L6" s="32"/>
      <c r="M6" s="32"/>
    </row>
    <row r="7" spans="1:13" x14ac:dyDescent="0.2">
      <c r="A7" s="104" t="s">
        <v>51</v>
      </c>
      <c r="B7" s="132">
        <f>COUNTIF(Pointages!G:G,A:A)</f>
        <v>0</v>
      </c>
      <c r="C7" s="113">
        <f>SUMIF(Pointages!G:G,A:A,Pointages!I:I)</f>
        <v>0</v>
      </c>
      <c r="D7" s="13"/>
      <c r="E7" s="6"/>
      <c r="F7" s="6"/>
      <c r="G7" s="6"/>
      <c r="H7" s="6"/>
      <c r="I7" s="6"/>
      <c r="J7" s="32"/>
      <c r="K7" s="32"/>
      <c r="L7" s="32"/>
      <c r="M7" s="32"/>
    </row>
    <row r="8" spans="1:13" x14ac:dyDescent="0.2">
      <c r="A8" s="61" t="s">
        <v>52</v>
      </c>
      <c r="B8" s="132">
        <f>COUNTIF(Pointages!G:G,A:A)</f>
        <v>1</v>
      </c>
      <c r="C8" s="113">
        <f>SUMIF(Pointages!G:G,A:A,Pointages!I:I)</f>
        <v>0.16666666666666741</v>
      </c>
      <c r="D8" s="13"/>
      <c r="E8" s="6"/>
      <c r="F8" s="6"/>
      <c r="G8" s="6"/>
      <c r="H8" s="6"/>
      <c r="I8" s="6"/>
      <c r="J8" s="32"/>
      <c r="K8" s="32"/>
      <c r="L8" s="32"/>
      <c r="M8" s="32"/>
    </row>
    <row r="9" spans="1:13" ht="26.25" customHeight="1" x14ac:dyDescent="0.2">
      <c r="A9" s="87"/>
      <c r="B9" s="133"/>
      <c r="C9" s="114"/>
      <c r="D9" s="87"/>
      <c r="E9" s="6"/>
      <c r="F9" s="6"/>
      <c r="G9" s="6"/>
      <c r="H9" s="6"/>
      <c r="I9" s="6"/>
      <c r="J9" s="32"/>
      <c r="K9" s="32"/>
      <c r="L9" s="32"/>
      <c r="M9" s="32"/>
    </row>
    <row r="10" spans="1:13" ht="129" customHeight="1" x14ac:dyDescent="0.2">
      <c r="A10" s="6"/>
      <c r="B10" s="134"/>
      <c r="C10" s="115"/>
      <c r="D10" s="6"/>
      <c r="E10" s="6"/>
      <c r="F10" s="6"/>
      <c r="G10" s="6"/>
      <c r="H10" s="6"/>
      <c r="I10" s="6"/>
      <c r="J10" s="32"/>
      <c r="K10" s="32"/>
      <c r="L10" s="32"/>
      <c r="M10" s="32"/>
    </row>
    <row r="11" spans="1:13" ht="129" customHeight="1" x14ac:dyDescent="0.2">
      <c r="A11" s="6"/>
      <c r="B11" s="134"/>
      <c r="C11" s="115"/>
      <c r="D11" s="6"/>
      <c r="E11" s="6"/>
      <c r="F11" s="6"/>
      <c r="G11" s="6"/>
      <c r="H11" s="6"/>
      <c r="I11" s="6"/>
      <c r="J11" s="32"/>
      <c r="K11" s="32"/>
      <c r="L11" s="32"/>
      <c r="M11" s="32"/>
    </row>
    <row r="12" spans="1:13" ht="129" customHeight="1" x14ac:dyDescent="0.2">
      <c r="A12" s="6"/>
      <c r="B12" s="134"/>
      <c r="C12" s="115"/>
      <c r="D12" s="6"/>
      <c r="E12" s="6"/>
      <c r="F12" s="6"/>
      <c r="G12" s="6"/>
      <c r="H12" s="6"/>
      <c r="I12" s="6"/>
      <c r="J12" s="32"/>
      <c r="K12" s="32"/>
      <c r="L12" s="32"/>
      <c r="M12" s="32"/>
    </row>
    <row r="13" spans="1:13" ht="129" customHeight="1" x14ac:dyDescent="0.2">
      <c r="A13" s="6"/>
      <c r="B13" s="134"/>
      <c r="C13" s="115"/>
      <c r="D13" s="6"/>
      <c r="E13" s="6"/>
      <c r="F13" s="6"/>
      <c r="G13" s="6"/>
      <c r="H13" s="6"/>
      <c r="I13" s="6"/>
      <c r="J13" s="32"/>
      <c r="K13" s="32"/>
      <c r="L13" s="32"/>
      <c r="M13" s="32"/>
    </row>
    <row r="14" spans="1:13" ht="129" customHeight="1" x14ac:dyDescent="0.2">
      <c r="A14" s="6"/>
      <c r="B14" s="134"/>
      <c r="C14" s="115"/>
      <c r="D14" s="6"/>
      <c r="E14" s="6"/>
      <c r="F14" s="6"/>
      <c r="G14" s="6"/>
      <c r="H14" s="6"/>
      <c r="I14" s="6"/>
      <c r="J14" s="32"/>
      <c r="K14" s="32"/>
      <c r="L14" s="32"/>
      <c r="M14" s="32"/>
    </row>
    <row r="15" spans="1:13" ht="129" customHeight="1" x14ac:dyDescent="0.2">
      <c r="A15" s="6"/>
      <c r="B15" s="134"/>
      <c r="C15" s="115"/>
      <c r="D15" s="6"/>
      <c r="E15" s="6"/>
      <c r="F15" s="6"/>
      <c r="G15" s="6"/>
      <c r="H15" s="6"/>
      <c r="I15" s="6"/>
      <c r="J15" s="32"/>
      <c r="K15" s="32"/>
      <c r="L15" s="32"/>
      <c r="M15" s="32"/>
    </row>
    <row r="16" spans="1:13" ht="129" customHeight="1" x14ac:dyDescent="0.2">
      <c r="A16" s="6"/>
      <c r="B16" s="134"/>
      <c r="C16" s="115"/>
      <c r="D16" s="6"/>
      <c r="E16" s="6"/>
      <c r="F16" s="6"/>
      <c r="G16" s="6"/>
      <c r="H16" s="6"/>
      <c r="I16" s="6"/>
      <c r="J16" s="32"/>
      <c r="K16" s="32"/>
      <c r="L16" s="32"/>
      <c r="M16" s="32"/>
    </row>
    <row r="17" spans="1:13" ht="129" customHeight="1" x14ac:dyDescent="0.2">
      <c r="A17" s="6"/>
      <c r="B17" s="134"/>
      <c r="C17" s="115"/>
      <c r="D17" s="6"/>
      <c r="E17" s="6"/>
      <c r="F17" s="6"/>
      <c r="G17" s="6"/>
      <c r="H17" s="6"/>
      <c r="I17" s="6"/>
      <c r="J17" s="32"/>
      <c r="K17" s="32"/>
      <c r="L17" s="32"/>
      <c r="M17" s="32"/>
    </row>
    <row r="18" spans="1:13" ht="129" customHeight="1" x14ac:dyDescent="0.2">
      <c r="A18" s="6"/>
      <c r="B18" s="134"/>
      <c r="C18" s="115"/>
      <c r="D18" s="6"/>
      <c r="E18" s="6"/>
      <c r="F18" s="6"/>
      <c r="G18" s="6"/>
      <c r="H18" s="6"/>
      <c r="I18" s="6"/>
      <c r="J18" s="32"/>
      <c r="K18" s="32"/>
      <c r="L18" s="32"/>
      <c r="M18" s="32"/>
    </row>
    <row r="19" spans="1:13" ht="129" customHeight="1" x14ac:dyDescent="0.2">
      <c r="A19" s="6"/>
      <c r="B19" s="134"/>
      <c r="C19" s="115"/>
      <c r="D19" s="6"/>
      <c r="E19" s="6"/>
      <c r="F19" s="6"/>
      <c r="G19" s="6"/>
      <c r="H19" s="6"/>
      <c r="I19" s="6"/>
      <c r="J19" s="32"/>
      <c r="K19" s="32"/>
      <c r="L19" s="32"/>
      <c r="M19" s="32"/>
    </row>
    <row r="20" spans="1:13" ht="129" customHeight="1" x14ac:dyDescent="0.2">
      <c r="A20" s="6"/>
      <c r="B20" s="134"/>
      <c r="C20" s="115"/>
      <c r="D20" s="6"/>
      <c r="E20" s="6"/>
      <c r="F20" s="6"/>
      <c r="G20" s="6"/>
      <c r="H20" s="6"/>
      <c r="I20" s="6"/>
      <c r="J20" s="32"/>
      <c r="K20" s="32"/>
      <c r="L20" s="32"/>
      <c r="M20" s="32"/>
    </row>
    <row r="21" spans="1:13" ht="129" customHeight="1" x14ac:dyDescent="0.2">
      <c r="A21" s="6"/>
      <c r="B21" s="134"/>
      <c r="C21" s="115"/>
      <c r="D21" s="6"/>
      <c r="E21" s="6"/>
      <c r="F21" s="6"/>
      <c r="G21" s="6"/>
      <c r="H21" s="6"/>
      <c r="I21" s="6"/>
      <c r="J21" s="32"/>
      <c r="K21" s="32"/>
      <c r="L21" s="32"/>
      <c r="M21" s="32"/>
    </row>
    <row r="22" spans="1:13" ht="129" customHeight="1" x14ac:dyDescent="0.2">
      <c r="A22" s="6"/>
      <c r="B22" s="134"/>
      <c r="C22" s="115"/>
      <c r="D22" s="6"/>
      <c r="E22" s="6"/>
      <c r="F22" s="6"/>
      <c r="G22" s="6"/>
      <c r="H22" s="6"/>
      <c r="I22" s="6"/>
      <c r="J22" s="32"/>
      <c r="K22" s="32"/>
      <c r="L22" s="32"/>
      <c r="M22" s="32"/>
    </row>
    <row r="23" spans="1:13" ht="129" customHeight="1" x14ac:dyDescent="0.2">
      <c r="A23" s="6"/>
      <c r="B23" s="134"/>
      <c r="C23" s="115"/>
      <c r="D23" s="6"/>
      <c r="E23" s="6"/>
      <c r="F23" s="6"/>
      <c r="G23" s="6"/>
      <c r="H23" s="6"/>
      <c r="I23" s="6"/>
      <c r="J23" s="32"/>
      <c r="K23" s="32"/>
      <c r="L23" s="32"/>
      <c r="M23" s="32"/>
    </row>
    <row r="24" spans="1:13" ht="129" customHeight="1" x14ac:dyDescent="0.2">
      <c r="A24" s="6"/>
      <c r="B24" s="134"/>
      <c r="C24" s="115"/>
      <c r="D24" s="6"/>
      <c r="E24" s="6"/>
      <c r="F24" s="6"/>
      <c r="G24" s="6"/>
      <c r="H24" s="6"/>
      <c r="I24" s="6"/>
      <c r="J24" s="32"/>
      <c r="K24" s="32"/>
      <c r="L24" s="32"/>
      <c r="M24" s="32"/>
    </row>
    <row r="25" spans="1:13" ht="129" customHeight="1" x14ac:dyDescent="0.2">
      <c r="A25" s="6"/>
      <c r="B25" s="134"/>
      <c r="C25" s="115"/>
      <c r="D25" s="6"/>
      <c r="E25" s="6"/>
      <c r="F25" s="6"/>
      <c r="G25" s="6"/>
      <c r="H25" s="6"/>
      <c r="I25" s="6"/>
      <c r="J25" s="32"/>
      <c r="K25" s="32"/>
      <c r="L25" s="32"/>
      <c r="M25" s="32"/>
    </row>
    <row r="26" spans="1:13" ht="129" customHeight="1" x14ac:dyDescent="0.2">
      <c r="A26" s="6"/>
      <c r="B26" s="134"/>
      <c r="C26" s="115"/>
      <c r="D26" s="6"/>
      <c r="E26" s="6"/>
      <c r="F26" s="6"/>
      <c r="G26" s="6"/>
      <c r="H26" s="6"/>
      <c r="I26" s="6"/>
      <c r="J26" s="32"/>
      <c r="K26" s="32"/>
      <c r="L26" s="32"/>
      <c r="M26" s="32"/>
    </row>
    <row r="27" spans="1:13" ht="129" customHeight="1" x14ac:dyDescent="0.2">
      <c r="A27" s="6"/>
      <c r="B27" s="134"/>
      <c r="C27" s="115"/>
      <c r="D27" s="6"/>
      <c r="E27" s="6"/>
      <c r="F27" s="6"/>
      <c r="G27" s="6"/>
      <c r="H27" s="6"/>
      <c r="I27" s="6"/>
      <c r="J27" s="32"/>
      <c r="K27" s="32"/>
      <c r="L27" s="32"/>
      <c r="M27" s="32"/>
    </row>
    <row r="28" spans="1:13" ht="129" customHeight="1" x14ac:dyDescent="0.2">
      <c r="A28" s="6"/>
      <c r="B28" s="134"/>
      <c r="C28" s="115"/>
      <c r="D28" s="6"/>
      <c r="E28" s="6"/>
      <c r="F28" s="6"/>
      <c r="G28" s="6"/>
      <c r="H28" s="6"/>
      <c r="I28" s="6"/>
      <c r="J28" s="32"/>
      <c r="K28" s="32"/>
      <c r="L28" s="32"/>
      <c r="M28" s="32"/>
    </row>
    <row r="29" spans="1:13" ht="129" customHeight="1" x14ac:dyDescent="0.2">
      <c r="A29" s="6"/>
      <c r="B29" s="134"/>
      <c r="C29" s="115"/>
      <c r="D29" s="6"/>
      <c r="E29" s="6"/>
      <c r="F29" s="6"/>
      <c r="G29" s="6"/>
      <c r="H29" s="6"/>
      <c r="I29" s="6"/>
      <c r="J29" s="32"/>
      <c r="K29" s="32"/>
      <c r="L29" s="32"/>
      <c r="M29" s="32"/>
    </row>
  </sheetData>
  <sheetProtection sheet="1" objects="1" scenarios="1" sort="0" autoFilter="0" pivotTables="0"/>
  <autoFilter ref="A4:D7"/>
  <sortState ref="A5:D9">
    <sortCondition ref="A8"/>
  </sortState>
  <printOptions horizontalCentered="1" verticalCentered="1"/>
  <pageMargins left="0.78740157480314965" right="0.78740157480314965" top="0.98425196850393704" bottom="0.98425196850393704" header="0.51181102362204722" footer="0.51181102362204722"/>
  <pageSetup paperSize="9" orientation="landscape" blackAndWhite="1" horizontalDpi="4294967292" verticalDpi="0" r:id="rId1"/>
  <headerFooter alignWithMargins="0">
    <oddHeader>&amp;LVILLE de RIORGES&amp;R&amp;D</oddHeader>
    <oddFooter>&amp;CPage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C24"/>
  <sheetViews>
    <sheetView zoomScaleNormal="100" workbookViewId="0"/>
  </sheetViews>
  <sheetFormatPr baseColWidth="10" defaultColWidth="11.42578125" defaultRowHeight="12.75" x14ac:dyDescent="0.2"/>
  <cols>
    <col min="1" max="1" width="17.42578125" style="118" customWidth="1"/>
    <col min="2" max="6" width="17.42578125" style="122" customWidth="1"/>
    <col min="7" max="8" width="8.140625" style="122" customWidth="1"/>
    <col min="9" max="14" width="15.7109375" style="77" customWidth="1"/>
    <col min="15" max="16384" width="11.42578125" style="77"/>
  </cols>
  <sheetData>
    <row r="1" spans="1:29" s="140" customFormat="1" ht="38.25" customHeight="1" x14ac:dyDescent="0.2">
      <c r="A1" s="141" t="str">
        <f>Collectivité&amp;" - "&amp;Service&amp; " - Statistiques pointages "&amp;Agent</f>
        <v>Ma Petite Entreprise SARL - Pôle Accueil - Statistiques pointages Mademoiselle LAGEAN</v>
      </c>
      <c r="B1" s="139"/>
      <c r="C1" s="139"/>
      <c r="D1" s="139"/>
      <c r="E1" s="139"/>
      <c r="F1" s="139"/>
      <c r="G1" s="139"/>
      <c r="H1" s="139"/>
    </row>
    <row r="2" spans="1:29" x14ac:dyDescent="0.2">
      <c r="A2"/>
      <c r="B2"/>
      <c r="I2"/>
      <c r="J2"/>
      <c r="K2" s="122"/>
      <c r="L2" s="122"/>
      <c r="M2" s="122"/>
    </row>
    <row r="3" spans="1:29" x14ac:dyDescent="0.2">
      <c r="A3"/>
      <c r="B3"/>
      <c r="I3"/>
      <c r="J3"/>
      <c r="K3" s="122"/>
      <c r="L3" s="122"/>
      <c r="M3" s="122"/>
    </row>
    <row r="4" spans="1:29" x14ac:dyDescent="0.2">
      <c r="I4" s="118"/>
      <c r="J4" s="122"/>
      <c r="K4" s="122"/>
      <c r="L4" s="122"/>
      <c r="M4" s="122"/>
    </row>
    <row r="5" spans="1:29" x14ac:dyDescent="0.2">
      <c r="A5" s="121" t="s">
        <v>28</v>
      </c>
      <c r="B5" s="128" t="s">
        <v>33</v>
      </c>
      <c r="C5" s="127"/>
      <c r="D5" s="127"/>
      <c r="E5" s="127"/>
      <c r="F5"/>
      <c r="G5"/>
      <c r="H5"/>
      <c r="I5" s="121" t="s">
        <v>43</v>
      </c>
      <c r="J5" s="128" t="s">
        <v>33</v>
      </c>
      <c r="K5" s="127"/>
      <c r="L5" s="127"/>
      <c r="M5" s="127"/>
      <c r="N5"/>
      <c r="O5"/>
      <c r="P5"/>
      <c r="Q5"/>
      <c r="R5"/>
      <c r="S5"/>
      <c r="T5"/>
      <c r="U5"/>
      <c r="V5"/>
      <c r="W5"/>
      <c r="X5"/>
      <c r="Y5"/>
      <c r="Z5"/>
      <c r="AA5"/>
      <c r="AB5"/>
      <c r="AC5"/>
    </row>
    <row r="6" spans="1:29" s="125" customFormat="1" ht="25.5" x14ac:dyDescent="0.2">
      <c r="A6" s="123" t="s">
        <v>32</v>
      </c>
      <c r="B6" s="129" t="s">
        <v>35</v>
      </c>
      <c r="C6" s="129" t="s">
        <v>38</v>
      </c>
      <c r="D6" s="129" t="s">
        <v>41</v>
      </c>
      <c r="E6" s="142" t="s">
        <v>15</v>
      </c>
      <c r="F6"/>
      <c r="G6"/>
      <c r="H6"/>
      <c r="I6" s="123" t="s">
        <v>32</v>
      </c>
      <c r="J6" s="129" t="s">
        <v>35</v>
      </c>
      <c r="K6" s="129" t="s">
        <v>38</v>
      </c>
      <c r="L6" s="129" t="s">
        <v>41</v>
      </c>
      <c r="M6" s="142" t="s">
        <v>15</v>
      </c>
      <c r="N6"/>
      <c r="O6"/>
      <c r="P6"/>
      <c r="Q6"/>
      <c r="R6" s="124"/>
      <c r="S6" s="124"/>
      <c r="T6" s="124"/>
      <c r="U6" s="124"/>
      <c r="V6" s="124"/>
      <c r="W6" s="124"/>
      <c r="X6" s="124"/>
      <c r="Y6" s="124"/>
      <c r="Z6" s="124"/>
      <c r="AA6" s="124"/>
      <c r="AB6" s="124"/>
      <c r="AC6" s="124"/>
    </row>
    <row r="7" spans="1:29" x14ac:dyDescent="0.2">
      <c r="A7" s="117" t="s">
        <v>42</v>
      </c>
      <c r="B7" s="127">
        <v>3</v>
      </c>
      <c r="C7" s="127">
        <v>10</v>
      </c>
      <c r="D7" s="127">
        <v>2</v>
      </c>
      <c r="E7" s="127">
        <v>15</v>
      </c>
      <c r="F7"/>
      <c r="G7"/>
      <c r="H7"/>
      <c r="I7" s="117" t="s">
        <v>42</v>
      </c>
      <c r="J7" s="136">
        <v>2.4166666666666687</v>
      </c>
      <c r="K7" s="136">
        <v>7.2499999999999947</v>
      </c>
      <c r="L7" s="136">
        <v>0.99999999999999911</v>
      </c>
      <c r="M7" s="136">
        <v>10.666666666666664</v>
      </c>
      <c r="N7"/>
      <c r="O7"/>
      <c r="P7"/>
      <c r="Q7"/>
      <c r="R7"/>
      <c r="S7"/>
      <c r="T7"/>
      <c r="U7"/>
      <c r="V7"/>
      <c r="W7"/>
      <c r="X7"/>
      <c r="Y7"/>
      <c r="Z7"/>
      <c r="AA7"/>
      <c r="AB7"/>
      <c r="AC7"/>
    </row>
    <row r="8" spans="1:29" x14ac:dyDescent="0.2">
      <c r="A8" s="117" t="s">
        <v>44</v>
      </c>
      <c r="B8" s="127">
        <v>8</v>
      </c>
      <c r="C8" s="127"/>
      <c r="D8" s="127"/>
      <c r="E8" s="127">
        <v>8</v>
      </c>
      <c r="F8"/>
      <c r="G8"/>
      <c r="H8"/>
      <c r="I8" s="117" t="s">
        <v>44</v>
      </c>
      <c r="J8" s="136">
        <v>7.0833333333333268</v>
      </c>
      <c r="K8" s="136"/>
      <c r="L8" s="136"/>
      <c r="M8" s="136">
        <v>7.0833333333333268</v>
      </c>
      <c r="N8"/>
      <c r="O8"/>
      <c r="P8"/>
      <c r="Q8"/>
      <c r="R8"/>
      <c r="S8"/>
      <c r="T8"/>
      <c r="U8"/>
      <c r="V8"/>
      <c r="W8"/>
      <c r="X8"/>
      <c r="Y8"/>
      <c r="Z8"/>
      <c r="AA8"/>
      <c r="AB8"/>
      <c r="AC8"/>
    </row>
    <row r="9" spans="1:29" x14ac:dyDescent="0.2">
      <c r="A9" s="119" t="s">
        <v>15</v>
      </c>
      <c r="B9" s="127">
        <v>11</v>
      </c>
      <c r="C9" s="127">
        <v>10</v>
      </c>
      <c r="D9" s="127">
        <v>2</v>
      </c>
      <c r="E9" s="127">
        <v>23</v>
      </c>
      <c r="F9"/>
      <c r="G9"/>
      <c r="H9"/>
      <c r="I9" s="119" t="s">
        <v>15</v>
      </c>
      <c r="J9" s="136">
        <v>9.4999999999999964</v>
      </c>
      <c r="K9" s="136">
        <v>7.2499999999999947</v>
      </c>
      <c r="L9" s="136">
        <v>0.99999999999999911</v>
      </c>
      <c r="M9" s="136">
        <v>17.749999999999993</v>
      </c>
      <c r="N9"/>
      <c r="O9"/>
      <c r="P9"/>
      <c r="Q9"/>
      <c r="R9"/>
      <c r="S9"/>
      <c r="T9"/>
      <c r="U9"/>
      <c r="V9"/>
      <c r="W9"/>
      <c r="X9"/>
      <c r="Y9"/>
      <c r="Z9"/>
      <c r="AA9"/>
      <c r="AB9"/>
      <c r="AC9"/>
    </row>
    <row r="10" spans="1:29" x14ac:dyDescent="0.2">
      <c r="A10"/>
      <c r="B10"/>
      <c r="C10"/>
      <c r="D10"/>
      <c r="E10"/>
      <c r="F10"/>
      <c r="G10"/>
      <c r="H10"/>
      <c r="I10"/>
      <c r="J10"/>
      <c r="K10"/>
      <c r="L10"/>
      <c r="M10"/>
      <c r="N10"/>
      <c r="O10"/>
      <c r="P10"/>
      <c r="Q10"/>
      <c r="R10"/>
      <c r="S10"/>
      <c r="T10"/>
      <c r="U10"/>
      <c r="V10"/>
      <c r="W10"/>
      <c r="X10"/>
      <c r="Y10"/>
      <c r="Z10"/>
      <c r="AA10"/>
      <c r="AB10"/>
      <c r="AC10"/>
    </row>
    <row r="11" spans="1:29" ht="216" customHeight="1" x14ac:dyDescent="0.2">
      <c r="A11"/>
      <c r="B11" s="126"/>
      <c r="C11" s="126"/>
      <c r="D11" s="126"/>
      <c r="E11" s="126"/>
      <c r="F11" s="126"/>
      <c r="G11" s="126"/>
      <c r="H11" s="126"/>
      <c r="I11"/>
      <c r="J11"/>
      <c r="K11"/>
      <c r="L11"/>
      <c r="M11"/>
      <c r="N11"/>
      <c r="O11"/>
      <c r="P11"/>
      <c r="Q11"/>
      <c r="R11"/>
      <c r="S11"/>
      <c r="T11"/>
      <c r="U11"/>
      <c r="V11"/>
      <c r="W11"/>
      <c r="X11"/>
      <c r="Y11"/>
      <c r="Z11"/>
      <c r="AA11"/>
      <c r="AB11"/>
      <c r="AC11"/>
    </row>
    <row r="12" spans="1:29" x14ac:dyDescent="0.2">
      <c r="A12"/>
      <c r="B12" s="126"/>
      <c r="C12" s="126"/>
      <c r="D12" s="126"/>
      <c r="E12" s="126"/>
      <c r="F12" s="126"/>
      <c r="G12" s="126"/>
      <c r="H12" s="126"/>
      <c r="I12"/>
      <c r="J12"/>
      <c r="K12"/>
      <c r="L12"/>
      <c r="M12"/>
      <c r="N12"/>
      <c r="O12"/>
      <c r="P12"/>
      <c r="Q12"/>
      <c r="R12"/>
      <c r="S12"/>
      <c r="T12"/>
      <c r="U12"/>
      <c r="V12"/>
      <c r="W12"/>
      <c r="X12"/>
      <c r="Y12"/>
      <c r="Z12"/>
      <c r="AA12"/>
      <c r="AB12"/>
      <c r="AC12"/>
    </row>
    <row r="13" spans="1:29" x14ac:dyDescent="0.2">
      <c r="A13"/>
      <c r="B13" s="126"/>
      <c r="C13" s="126"/>
      <c r="D13" s="126"/>
      <c r="E13" s="126"/>
      <c r="F13" s="126"/>
      <c r="G13" s="126"/>
      <c r="H13" s="126"/>
      <c r="I13"/>
      <c r="J13"/>
      <c r="K13"/>
      <c r="L13"/>
      <c r="M13"/>
      <c r="N13"/>
      <c r="O13"/>
      <c r="P13"/>
      <c r="Q13"/>
      <c r="R13"/>
      <c r="S13"/>
      <c r="T13"/>
      <c r="U13"/>
      <c r="V13"/>
      <c r="W13"/>
      <c r="X13"/>
      <c r="Y13"/>
      <c r="Z13"/>
      <c r="AA13"/>
      <c r="AB13"/>
      <c r="AC13"/>
    </row>
    <row r="14" spans="1:29" x14ac:dyDescent="0.2">
      <c r="A14"/>
      <c r="B14" s="126"/>
      <c r="C14" s="126"/>
      <c r="D14" s="126"/>
      <c r="E14" s="126"/>
      <c r="F14" s="126"/>
      <c r="G14" s="126"/>
      <c r="H14" s="126"/>
      <c r="I14"/>
      <c r="J14"/>
      <c r="K14"/>
      <c r="L14"/>
      <c r="M14"/>
      <c r="N14"/>
      <c r="O14"/>
      <c r="P14"/>
      <c r="Q14"/>
      <c r="R14"/>
      <c r="S14"/>
      <c r="T14"/>
      <c r="U14"/>
      <c r="V14"/>
      <c r="W14"/>
      <c r="X14"/>
      <c r="Y14"/>
      <c r="Z14"/>
      <c r="AA14"/>
      <c r="AB14"/>
      <c r="AC14"/>
    </row>
    <row r="15" spans="1:29" x14ac:dyDescent="0.2">
      <c r="A15"/>
      <c r="B15" s="126"/>
      <c r="C15" s="126"/>
      <c r="D15" s="126"/>
      <c r="E15" s="126"/>
      <c r="F15" s="126"/>
      <c r="G15" s="126"/>
      <c r="H15" s="126"/>
      <c r="I15"/>
      <c r="J15"/>
      <c r="K15"/>
      <c r="L15"/>
      <c r="M15"/>
      <c r="N15"/>
      <c r="O15"/>
      <c r="P15"/>
      <c r="Q15"/>
      <c r="R15"/>
      <c r="S15"/>
      <c r="T15"/>
      <c r="U15"/>
      <c r="V15"/>
      <c r="W15"/>
      <c r="X15"/>
      <c r="Y15"/>
      <c r="Z15"/>
      <c r="AA15"/>
      <c r="AB15"/>
      <c r="AC15"/>
    </row>
    <row r="16" spans="1:29" x14ac:dyDescent="0.2">
      <c r="A16" s="120"/>
      <c r="B16" s="126"/>
      <c r="C16" s="126"/>
      <c r="D16" s="126"/>
      <c r="E16" s="126"/>
      <c r="F16" s="126"/>
      <c r="G16" s="126"/>
      <c r="H16" s="126"/>
      <c r="I16"/>
      <c r="J16"/>
      <c r="K16"/>
      <c r="L16"/>
      <c r="M16"/>
      <c r="N16"/>
      <c r="O16"/>
      <c r="P16"/>
      <c r="Q16"/>
      <c r="R16"/>
      <c r="S16"/>
      <c r="T16"/>
      <c r="U16"/>
      <c r="V16"/>
      <c r="W16"/>
      <c r="X16"/>
      <c r="Y16"/>
      <c r="Z16"/>
      <c r="AA16"/>
      <c r="AB16"/>
      <c r="AC16"/>
    </row>
    <row r="17" spans="1:29" x14ac:dyDescent="0.2">
      <c r="A17" s="120"/>
      <c r="B17" s="126"/>
      <c r="C17" s="126"/>
      <c r="D17" s="126"/>
      <c r="E17" s="126"/>
      <c r="F17" s="126"/>
      <c r="G17" s="126"/>
      <c r="H17" s="126"/>
      <c r="I17"/>
      <c r="J17"/>
      <c r="K17"/>
      <c r="L17"/>
      <c r="M17"/>
      <c r="N17"/>
      <c r="O17"/>
      <c r="P17"/>
      <c r="Q17"/>
      <c r="R17"/>
      <c r="S17"/>
      <c r="T17"/>
      <c r="U17"/>
      <c r="V17"/>
      <c r="W17"/>
      <c r="X17"/>
      <c r="Y17"/>
      <c r="Z17"/>
      <c r="AA17"/>
      <c r="AB17"/>
      <c r="AC17"/>
    </row>
    <row r="18" spans="1:29" x14ac:dyDescent="0.2">
      <c r="A18" s="120"/>
      <c r="B18" s="126"/>
      <c r="C18" s="126"/>
      <c r="D18" s="126"/>
      <c r="E18" s="126"/>
      <c r="F18" s="126"/>
      <c r="G18" s="126"/>
      <c r="H18" s="126"/>
      <c r="I18"/>
      <c r="J18"/>
      <c r="K18"/>
      <c r="L18"/>
      <c r="M18"/>
      <c r="N18"/>
      <c r="O18"/>
      <c r="P18"/>
      <c r="Q18"/>
      <c r="R18"/>
      <c r="S18"/>
      <c r="T18"/>
      <c r="U18"/>
      <c r="V18"/>
      <c r="W18"/>
      <c r="X18"/>
      <c r="Y18"/>
      <c r="Z18"/>
      <c r="AA18"/>
      <c r="AB18"/>
      <c r="AC18"/>
    </row>
    <row r="19" spans="1:29" x14ac:dyDescent="0.2">
      <c r="A19" s="120"/>
      <c r="B19" s="126"/>
      <c r="C19" s="126"/>
      <c r="D19" s="126"/>
      <c r="E19" s="126"/>
      <c r="F19" s="126"/>
      <c r="G19" s="126"/>
      <c r="H19" s="126"/>
      <c r="I19"/>
      <c r="J19"/>
      <c r="K19"/>
      <c r="L19"/>
      <c r="M19"/>
      <c r="N19"/>
      <c r="O19"/>
      <c r="P19"/>
      <c r="Q19"/>
      <c r="R19"/>
      <c r="S19"/>
      <c r="T19"/>
      <c r="U19"/>
      <c r="V19"/>
      <c r="W19"/>
      <c r="X19"/>
      <c r="Y19"/>
      <c r="Z19"/>
      <c r="AA19"/>
      <c r="AB19"/>
      <c r="AC19"/>
    </row>
    <row r="20" spans="1:29" x14ac:dyDescent="0.2">
      <c r="A20" s="120"/>
      <c r="B20" s="126"/>
      <c r="C20" s="126"/>
      <c r="D20" s="126"/>
      <c r="E20" s="126"/>
      <c r="F20" s="126"/>
      <c r="G20" s="126"/>
      <c r="H20" s="126"/>
      <c r="I20"/>
      <c r="J20"/>
      <c r="K20"/>
      <c r="L20"/>
      <c r="M20"/>
      <c r="N20"/>
      <c r="O20"/>
      <c r="P20"/>
      <c r="Q20"/>
      <c r="R20"/>
      <c r="S20"/>
      <c r="T20"/>
      <c r="U20"/>
      <c r="V20"/>
      <c r="W20"/>
      <c r="X20"/>
      <c r="Y20"/>
      <c r="Z20"/>
      <c r="AA20"/>
      <c r="AB20"/>
      <c r="AC20"/>
    </row>
    <row r="21" spans="1:29" ht="11.25" customHeight="1" x14ac:dyDescent="0.2">
      <c r="A21" s="120"/>
      <c r="B21" s="126"/>
      <c r="C21" s="126"/>
      <c r="D21" s="126"/>
      <c r="E21" s="126"/>
      <c r="F21" s="126"/>
      <c r="G21" s="126"/>
      <c r="H21" s="126"/>
      <c r="I21"/>
      <c r="J21"/>
      <c r="K21"/>
      <c r="L21"/>
      <c r="M21"/>
      <c r="N21"/>
      <c r="O21"/>
      <c r="P21"/>
      <c r="Q21"/>
      <c r="R21"/>
      <c r="S21"/>
      <c r="T21"/>
      <c r="U21"/>
      <c r="V21"/>
      <c r="W21"/>
      <c r="X21"/>
      <c r="Y21"/>
      <c r="Z21"/>
      <c r="AA21"/>
      <c r="AB21"/>
      <c r="AC21"/>
    </row>
    <row r="22" spans="1:29" ht="11.25" customHeight="1" x14ac:dyDescent="0.2">
      <c r="A22" s="120"/>
      <c r="B22" s="126"/>
      <c r="C22" s="126"/>
      <c r="D22" s="126"/>
      <c r="E22" s="126"/>
      <c r="F22" s="126"/>
      <c r="G22" s="126"/>
      <c r="H22" s="126"/>
      <c r="I22"/>
      <c r="J22"/>
      <c r="K22"/>
      <c r="L22"/>
      <c r="M22"/>
      <c r="N22"/>
      <c r="O22"/>
      <c r="P22"/>
      <c r="Q22"/>
      <c r="R22"/>
      <c r="S22"/>
      <c r="T22"/>
      <c r="U22"/>
      <c r="V22"/>
      <c r="W22"/>
      <c r="X22"/>
      <c r="Y22"/>
      <c r="Z22"/>
      <c r="AA22"/>
      <c r="AB22"/>
      <c r="AC22"/>
    </row>
    <row r="23" spans="1:29" ht="11.25" customHeight="1" x14ac:dyDescent="0.2">
      <c r="A23" s="120"/>
      <c r="B23" s="126"/>
      <c r="C23" s="126"/>
      <c r="D23" s="126"/>
      <c r="E23" s="126"/>
      <c r="F23" s="126"/>
      <c r="G23" s="126"/>
      <c r="H23" s="126"/>
      <c r="I23"/>
      <c r="J23"/>
      <c r="K23"/>
      <c r="L23"/>
      <c r="M23"/>
      <c r="N23"/>
      <c r="O23"/>
      <c r="P23"/>
      <c r="Q23"/>
      <c r="R23"/>
      <c r="S23"/>
      <c r="T23"/>
      <c r="U23"/>
      <c r="V23"/>
      <c r="W23"/>
      <c r="X23"/>
      <c r="Y23"/>
      <c r="Z23"/>
      <c r="AA23"/>
      <c r="AB23"/>
      <c r="AC23"/>
    </row>
    <row r="24" spans="1:29" x14ac:dyDescent="0.2">
      <c r="A24" s="120"/>
      <c r="B24" s="126"/>
    </row>
  </sheetData>
  <sheetProtection sheet="1" objects="1" scenarios="1" sort="0" autoFilter="0" pivotTables="0"/>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20"/>
  <sheetViews>
    <sheetView zoomScale="110" zoomScaleNormal="110" workbookViewId="0">
      <selection activeCell="B10" sqref="B10"/>
    </sheetView>
  </sheetViews>
  <sheetFormatPr baseColWidth="10" defaultRowHeight="12.75" x14ac:dyDescent="0.2"/>
  <cols>
    <col min="1" max="1" width="21" style="1" customWidth="1"/>
    <col min="2" max="2" width="63.85546875" customWidth="1"/>
    <col min="3" max="3" width="15.7109375" customWidth="1"/>
    <col min="4" max="11" width="27.28515625" customWidth="1"/>
  </cols>
  <sheetData>
    <row r="1" spans="1:11" x14ac:dyDescent="0.2">
      <c r="A1" s="11" t="s">
        <v>25</v>
      </c>
      <c r="B1" s="9"/>
      <c r="C1" s="26"/>
      <c r="D1" s="26"/>
      <c r="E1" s="26"/>
      <c r="F1" s="26"/>
      <c r="G1" s="26"/>
      <c r="H1" s="26"/>
      <c r="I1" s="26"/>
      <c r="J1" s="26"/>
      <c r="K1" s="26"/>
    </row>
    <row r="2" spans="1:11" x14ac:dyDescent="0.2">
      <c r="A2" s="8" t="s">
        <v>6</v>
      </c>
      <c r="B2" s="23" t="s">
        <v>48</v>
      </c>
      <c r="C2" s="26"/>
      <c r="D2" s="26"/>
      <c r="E2" s="26"/>
      <c r="F2" s="26"/>
      <c r="G2" s="26"/>
      <c r="H2" s="26"/>
      <c r="I2" s="26"/>
      <c r="J2" s="26"/>
      <c r="K2" s="26"/>
    </row>
    <row r="3" spans="1:11" x14ac:dyDescent="0.2">
      <c r="A3" s="8" t="s">
        <v>3</v>
      </c>
      <c r="B3" s="23" t="s">
        <v>47</v>
      </c>
      <c r="C3" s="26"/>
      <c r="D3" s="26"/>
      <c r="E3" s="26"/>
      <c r="F3" s="26"/>
      <c r="G3" s="26"/>
      <c r="H3" s="26"/>
      <c r="I3" s="26"/>
      <c r="J3" s="26"/>
      <c r="K3" s="26"/>
    </row>
    <row r="4" spans="1:11" x14ac:dyDescent="0.2">
      <c r="A4" s="8" t="s">
        <v>26</v>
      </c>
      <c r="B4" s="23" t="s">
        <v>46</v>
      </c>
      <c r="C4" s="26"/>
      <c r="D4" s="26"/>
      <c r="E4" s="26"/>
      <c r="F4" s="26"/>
      <c r="G4" s="26"/>
      <c r="H4" s="26"/>
      <c r="I4" s="26"/>
      <c r="J4" s="26"/>
      <c r="K4" s="26"/>
    </row>
    <row r="5" spans="1:11" x14ac:dyDescent="0.2">
      <c r="A5" s="24"/>
      <c r="B5" s="25"/>
      <c r="C5" s="26"/>
      <c r="D5" s="26"/>
      <c r="E5" s="26"/>
      <c r="F5" s="26"/>
      <c r="G5" s="26"/>
      <c r="H5" s="26"/>
      <c r="I5" s="26"/>
      <c r="J5" s="26"/>
      <c r="K5" s="26"/>
    </row>
    <row r="6" spans="1:11" x14ac:dyDescent="0.2">
      <c r="B6" s="26"/>
      <c r="C6" s="26"/>
      <c r="D6" s="26"/>
      <c r="E6" s="26"/>
      <c r="F6" s="26"/>
      <c r="G6" s="26"/>
      <c r="H6" s="26"/>
      <c r="I6" s="26"/>
      <c r="J6" s="26"/>
      <c r="K6" s="26"/>
    </row>
    <row r="7" spans="1:11" x14ac:dyDescent="0.2">
      <c r="A7" s="11" t="s">
        <v>14</v>
      </c>
      <c r="B7" s="9"/>
      <c r="C7" s="29"/>
      <c r="G7" s="26"/>
      <c r="H7" s="26"/>
      <c r="I7" s="26"/>
      <c r="J7" s="26"/>
      <c r="K7" s="26"/>
    </row>
    <row r="8" spans="1:11" x14ac:dyDescent="0.2">
      <c r="A8" s="8" t="s">
        <v>33</v>
      </c>
      <c r="B8" s="30" t="s">
        <v>38</v>
      </c>
      <c r="C8" s="143">
        <f>IF(ISNUMBER(MATCH(VD_Type_Activité,Liste_Types_Activités,0)-1),MATCH(VD_Type_Activité,Liste_Types_Activités,0)-1,"")</f>
        <v>3</v>
      </c>
      <c r="D8" s="26"/>
      <c r="E8" s="26"/>
      <c r="F8" s="26"/>
      <c r="G8" s="26"/>
      <c r="H8" s="26"/>
      <c r="I8" s="26"/>
      <c r="J8" s="26"/>
      <c r="K8" s="26"/>
    </row>
    <row r="9" spans="1:11" x14ac:dyDescent="0.2">
      <c r="A9" s="8" t="s">
        <v>27</v>
      </c>
      <c r="B9" s="30" t="s">
        <v>40</v>
      </c>
      <c r="C9" s="143">
        <f>IF(ISNUMBER(MATCH(VD_Type_Interlocuteur,Liste_Types_Interlocuteurs,0)-1),MATCH(VD_Type_Interlocuteur,Liste_Types_Interlocuteurs,0)-1,"")</f>
        <v>1</v>
      </c>
      <c r="D9" s="26"/>
      <c r="E9" s="26"/>
      <c r="F9" s="26"/>
      <c r="G9" s="26"/>
      <c r="H9" s="26"/>
      <c r="I9" s="26"/>
      <c r="J9" s="26"/>
      <c r="K9" s="26"/>
    </row>
    <row r="10" spans="1:11" x14ac:dyDescent="0.2">
      <c r="A10" s="8" t="s">
        <v>39</v>
      </c>
      <c r="B10" s="30" t="s">
        <v>40</v>
      </c>
      <c r="C10" s="143">
        <f>IF(ISNUMBER(MATCH(VD_Domaine_Activité,Liste_Domaines_Activités,0)-1),MATCH(VD_Domaine_Activité,Liste_Domaines_Activités,0)-1,"")</f>
        <v>1</v>
      </c>
      <c r="D10" s="26"/>
      <c r="E10" s="26"/>
      <c r="F10" s="26"/>
      <c r="G10" s="26"/>
      <c r="H10" s="26"/>
      <c r="I10" s="26"/>
      <c r="J10" s="26"/>
      <c r="K10" s="26"/>
    </row>
    <row r="11" spans="1:11" x14ac:dyDescent="0.2">
      <c r="A11" s="12"/>
      <c r="B11" s="9"/>
      <c r="C11" s="28"/>
      <c r="D11" s="26"/>
      <c r="E11" s="26"/>
      <c r="F11" s="26"/>
      <c r="G11" s="26"/>
      <c r="H11" s="26"/>
      <c r="I11" s="26"/>
      <c r="J11" s="26"/>
      <c r="K11" s="26"/>
    </row>
    <row r="12" spans="1:11" x14ac:dyDescent="0.2">
      <c r="A12" s="27"/>
      <c r="B12" s="31" t="e">
        <f>VLOOKUP("GRDF",Coordonnées_Arrivées,2,FALSE)</f>
        <v>#NAME?</v>
      </c>
      <c r="C12" s="26"/>
      <c r="D12" s="26"/>
      <c r="E12" s="26"/>
      <c r="F12" s="26"/>
      <c r="G12" s="26"/>
      <c r="H12" s="26"/>
      <c r="I12" s="26"/>
      <c r="J12" s="26"/>
      <c r="K12" s="26"/>
    </row>
    <row r="13" spans="1:11" x14ac:dyDescent="0.2">
      <c r="A13" s="11" t="s">
        <v>24</v>
      </c>
      <c r="B13" s="9"/>
      <c r="C13" s="26"/>
      <c r="D13" s="26"/>
      <c r="E13" s="26"/>
      <c r="F13" s="26"/>
      <c r="G13" s="26"/>
      <c r="H13" s="26"/>
      <c r="I13" s="26"/>
      <c r="J13" s="26"/>
      <c r="K13" s="26"/>
    </row>
    <row r="14" spans="1:11" x14ac:dyDescent="0.2">
      <c r="A14" s="21" t="s">
        <v>18</v>
      </c>
      <c r="B14" s="22" t="s">
        <v>19</v>
      </c>
      <c r="C14" s="26"/>
      <c r="D14" s="26"/>
      <c r="E14" s="26"/>
      <c r="F14" s="26"/>
      <c r="G14" s="26"/>
      <c r="H14" s="26"/>
      <c r="I14" s="26"/>
      <c r="J14" s="26"/>
      <c r="K14" s="26"/>
    </row>
    <row r="15" spans="1:11" x14ac:dyDescent="0.2">
      <c r="A15" s="21" t="s">
        <v>20</v>
      </c>
      <c r="B15" s="22" t="s">
        <v>21</v>
      </c>
      <c r="C15" s="26"/>
      <c r="D15" s="26"/>
      <c r="E15" s="26"/>
      <c r="F15" s="26"/>
      <c r="G15" s="26"/>
      <c r="H15" s="26"/>
      <c r="I15" s="26"/>
      <c r="J15" s="26"/>
      <c r="K15" s="26"/>
    </row>
    <row r="16" spans="1:11" x14ac:dyDescent="0.2">
      <c r="A16" s="21" t="s">
        <v>22</v>
      </c>
      <c r="B16" s="22" t="s">
        <v>21</v>
      </c>
      <c r="C16" s="26"/>
      <c r="D16" s="26"/>
      <c r="E16" s="26"/>
      <c r="F16" s="26"/>
      <c r="G16" s="26"/>
      <c r="H16" s="26"/>
      <c r="I16" s="26"/>
      <c r="J16" s="26"/>
      <c r="K16" s="26"/>
    </row>
    <row r="17" spans="1:11" x14ac:dyDescent="0.2">
      <c r="A17" s="21" t="s">
        <v>23</v>
      </c>
      <c r="B17" s="22" t="s">
        <v>21</v>
      </c>
      <c r="C17" s="26"/>
      <c r="D17" s="26"/>
      <c r="E17" s="26"/>
      <c r="F17" s="26"/>
      <c r="G17" s="26"/>
      <c r="H17" s="26"/>
      <c r="I17" s="26"/>
      <c r="J17" s="26"/>
      <c r="K17" s="26"/>
    </row>
    <row r="18" spans="1:11" x14ac:dyDescent="0.2">
      <c r="A18" s="12"/>
      <c r="B18" s="9"/>
      <c r="C18" s="26"/>
      <c r="D18" s="26"/>
      <c r="E18" s="26"/>
      <c r="F18" s="26"/>
      <c r="G18" s="26"/>
      <c r="H18" s="26"/>
      <c r="I18" s="26"/>
      <c r="J18" s="26"/>
      <c r="K18" s="26"/>
    </row>
    <row r="19" spans="1:11" ht="15.75" customHeight="1" x14ac:dyDescent="0.2">
      <c r="A19" s="27"/>
      <c r="B19" s="26"/>
      <c r="C19" s="26"/>
      <c r="D19" s="26"/>
      <c r="E19" s="26"/>
      <c r="F19" s="26"/>
      <c r="G19" s="26"/>
      <c r="H19" s="26"/>
      <c r="I19" s="26"/>
      <c r="J19" s="26"/>
      <c r="K19" s="26"/>
    </row>
    <row r="20" spans="1:11" ht="294.75" customHeight="1" x14ac:dyDescent="0.2">
      <c r="A20" s="27"/>
      <c r="B20" s="26"/>
      <c r="C20" s="26"/>
      <c r="D20" s="26"/>
      <c r="E20" s="26"/>
      <c r="F20" s="26"/>
      <c r="G20" s="26"/>
      <c r="H20" s="26"/>
      <c r="I20" s="26"/>
      <c r="J20" s="26"/>
      <c r="K20" s="26"/>
    </row>
  </sheetData>
  <sheetProtection sheet="1" objects="1" scenarios="1" selectLockedCells="1" sort="0" autoFilter="0" pivotTables="0"/>
  <phoneticPr fontId="0" type="noConversion"/>
  <conditionalFormatting sqref="B10">
    <cfRule type="expression" dxfId="2" priority="4">
      <formula>OR(AND(ISERROR(VLOOKUP(B10,Liste_Domaines_Activités,1,FALSE)),LEN(B10)&gt;0),B10="Libellé")</formula>
    </cfRule>
  </conditionalFormatting>
  <conditionalFormatting sqref="B8">
    <cfRule type="expression" dxfId="1" priority="3">
      <formula>AND(ISERROR(VLOOKUP(B8,Liste_Types_Activités,1,FALSE)))</formula>
    </cfRule>
  </conditionalFormatting>
  <conditionalFormatting sqref="B9">
    <cfRule type="expression" dxfId="0" priority="1">
      <formula>OR(AND(ISERROR(VLOOKUP(B9,Liste_Types_Interlocuteurs,1,FALSE)),LEN(B9)&gt;0),B9="Libellé")</formula>
    </cfRule>
  </conditionalFormatting>
  <dataValidations count="4">
    <dataValidation type="list" allowBlank="1" showInputMessage="1" showErrorMessage="1" errorTitle="Choisissez dans la liste !" error="Choisissez dans la liste !" promptTitle="Choisissez dans la liste" prompt="Choisissez dans la liste" sqref="B14:B17">
      <formula1>"oui,non"</formula1>
    </dataValidation>
    <dataValidation type="list" showInputMessage="1" showErrorMessage="1" errorTitle="Choisir dans la liste" error="Choisir dans la liste !" sqref="B10">
      <formula1>Liste_Domaines_Activités</formula1>
    </dataValidation>
    <dataValidation type="list" showInputMessage="1" showErrorMessage="1" errorTitle="Choisir dans la liste" error="Choisir dans la liste !" sqref="B9">
      <formula1>Liste_Types_Interlocuteurs</formula1>
    </dataValidation>
    <dataValidation type="list" showInputMessage="1" showErrorMessage="1" errorTitle="Choisir dans la liste" error="Choisir dans la liste !" sqref="B8">
      <formula1>Liste_Types_Activités</formula1>
    </dataValidation>
  </dataValidations>
  <printOptions gridLines="1" gridLinesSet="0"/>
  <pageMargins left="0.78740157499999996" right="0.78740157499999996" top="0.984251969" bottom="0.984251969" header="0.4921259845" footer="0.4921259845"/>
  <pageSetup paperSize="9" orientation="portrait" r:id="rId1"/>
  <headerFooter alignWithMargins="0">
    <oddHeader>&amp;A</oddHead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21</vt:i4>
      </vt:variant>
    </vt:vector>
  </HeadingPairs>
  <TitlesOfParts>
    <vt:vector size="28" baseType="lpstr">
      <vt:lpstr>Accueil</vt:lpstr>
      <vt:lpstr>Pointages</vt:lpstr>
      <vt:lpstr>Types d'activités</vt:lpstr>
      <vt:lpstr>Types d'interlocuteurs</vt:lpstr>
      <vt:lpstr>Domaines d'activités</vt:lpstr>
      <vt:lpstr>Statistiques Agent</vt:lpstr>
      <vt:lpstr>Paramètres</vt:lpstr>
      <vt:lpstr>Pointages!_FilterDatabase</vt:lpstr>
      <vt:lpstr>Afficher_entêtes</vt:lpstr>
      <vt:lpstr>Afficher_feuilles</vt:lpstr>
      <vt:lpstr>Afficher_formules</vt:lpstr>
      <vt:lpstr>Agent</vt:lpstr>
      <vt:lpstr>Appliquer_plein_écran</vt:lpstr>
      <vt:lpstr>Collectivité</vt:lpstr>
      <vt:lpstr>Domaines_Activités</vt:lpstr>
      <vt:lpstr>Liste_Domaines_Activités</vt:lpstr>
      <vt:lpstr>Liste_Types_Activités</vt:lpstr>
      <vt:lpstr>Liste_Types_Interlocuteurs</vt:lpstr>
      <vt:lpstr>Pointages</vt:lpstr>
      <vt:lpstr>Service</vt:lpstr>
      <vt:lpstr>Types_Activités</vt:lpstr>
      <vt:lpstr>Types_Interlocuteurs</vt:lpstr>
      <vt:lpstr>VD_DA_Index</vt:lpstr>
      <vt:lpstr>VD_Domaine_Activité</vt:lpstr>
      <vt:lpstr>VD_TA_Index</vt:lpstr>
      <vt:lpstr>VD_TI_Index</vt:lpstr>
      <vt:lpstr>VD_Type_Activité</vt:lpstr>
      <vt:lpstr>VD_Type_Interlocuteur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Informatique</dc:creator>
  <cp:lastModifiedBy>DEVERCHERE Daniel</cp:lastModifiedBy>
  <cp:lastPrinted>2009-07-15T12:38:48Z</cp:lastPrinted>
  <dcterms:created xsi:type="dcterms:W3CDTF">1998-08-31T14:26:45Z</dcterms:created>
  <dcterms:modified xsi:type="dcterms:W3CDTF">2017-10-03T14:05:11Z</dcterms:modified>
</cp:coreProperties>
</file>