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M47" i="1" l="1"/>
  <c r="L47" i="1"/>
  <c r="K47" i="1"/>
  <c r="J47" i="1"/>
  <c r="H47" i="1"/>
  <c r="I47" i="1" s="1"/>
  <c r="G47" i="1"/>
  <c r="E47" i="1"/>
  <c r="M46" i="1"/>
  <c r="L46" i="1"/>
  <c r="K46" i="1"/>
  <c r="J46" i="1"/>
  <c r="H46" i="1"/>
  <c r="I46" i="1" s="1"/>
  <c r="G46" i="1"/>
  <c r="E46" i="1"/>
  <c r="M45" i="1"/>
  <c r="L45" i="1"/>
  <c r="K45" i="1"/>
  <c r="J45" i="1"/>
  <c r="H45" i="1"/>
  <c r="I45" i="1" s="1"/>
  <c r="G45" i="1"/>
  <c r="E45" i="1"/>
  <c r="M44" i="1"/>
  <c r="L44" i="1"/>
  <c r="K44" i="1"/>
  <c r="J44" i="1"/>
  <c r="H44" i="1"/>
  <c r="I44" i="1" s="1"/>
  <c r="G44" i="1"/>
  <c r="E44" i="1"/>
  <c r="M43" i="1"/>
  <c r="L43" i="1"/>
  <c r="K43" i="1"/>
  <c r="J43" i="1"/>
  <c r="H43" i="1"/>
  <c r="I43" i="1" s="1"/>
  <c r="G43" i="1"/>
  <c r="E43" i="1"/>
  <c r="M42" i="1"/>
  <c r="L42" i="1"/>
  <c r="K42" i="1"/>
  <c r="J42" i="1"/>
  <c r="H42" i="1"/>
  <c r="I42" i="1" s="1"/>
  <c r="G42" i="1"/>
  <c r="E42" i="1"/>
  <c r="M41" i="1"/>
  <c r="L41" i="1"/>
  <c r="K41" i="1"/>
  <c r="J41" i="1"/>
  <c r="H41" i="1"/>
  <c r="I41" i="1" s="1"/>
  <c r="G41" i="1"/>
  <c r="E41" i="1"/>
  <c r="M40" i="1"/>
  <c r="L40" i="1"/>
  <c r="K40" i="1"/>
  <c r="J40" i="1"/>
  <c r="H40" i="1"/>
  <c r="I40" i="1" s="1"/>
  <c r="G40" i="1"/>
  <c r="E40" i="1"/>
  <c r="M39" i="1"/>
  <c r="L39" i="1"/>
  <c r="K39" i="1"/>
  <c r="J39" i="1"/>
  <c r="H39" i="1"/>
  <c r="I39" i="1" s="1"/>
  <c r="G39" i="1"/>
  <c r="E39" i="1"/>
  <c r="M38" i="1"/>
  <c r="L38" i="1"/>
  <c r="K38" i="1"/>
  <c r="J38" i="1"/>
  <c r="H38" i="1"/>
  <c r="I38" i="1" s="1"/>
  <c r="G38" i="1"/>
  <c r="E38" i="1"/>
  <c r="M37" i="1"/>
  <c r="L37" i="1"/>
  <c r="K37" i="1"/>
  <c r="J37" i="1"/>
  <c r="H37" i="1"/>
  <c r="I37" i="1" s="1"/>
  <c r="G37" i="1"/>
  <c r="E37" i="1"/>
  <c r="M36" i="1"/>
  <c r="L36" i="1"/>
  <c r="K36" i="1"/>
  <c r="J36" i="1"/>
  <c r="H36" i="1"/>
  <c r="I36" i="1" s="1"/>
  <c r="G36" i="1"/>
  <c r="E36" i="1"/>
  <c r="M35" i="1"/>
  <c r="L35" i="1"/>
  <c r="K35" i="1"/>
  <c r="J35" i="1"/>
  <c r="H35" i="1"/>
  <c r="I35" i="1" s="1"/>
  <c r="G35" i="1"/>
  <c r="E35" i="1"/>
  <c r="M34" i="1"/>
  <c r="L34" i="1"/>
  <c r="K34" i="1"/>
  <c r="J34" i="1"/>
  <c r="H34" i="1"/>
  <c r="I34" i="1" s="1"/>
  <c r="G34" i="1"/>
  <c r="E34" i="1"/>
  <c r="M33" i="1"/>
  <c r="L33" i="1"/>
  <c r="K33" i="1"/>
  <c r="J33" i="1"/>
  <c r="H33" i="1"/>
  <c r="I33" i="1" s="1"/>
  <c r="G33" i="1"/>
  <c r="E33" i="1"/>
  <c r="M32" i="1"/>
  <c r="L32" i="1"/>
  <c r="K32" i="1"/>
  <c r="J32" i="1"/>
  <c r="H32" i="1"/>
  <c r="I32" i="1" s="1"/>
  <c r="G32" i="1"/>
  <c r="E32" i="1"/>
  <c r="M31" i="1"/>
  <c r="L31" i="1"/>
  <c r="K31" i="1"/>
  <c r="J31" i="1"/>
  <c r="H31" i="1"/>
  <c r="I31" i="1" s="1"/>
  <c r="G31" i="1"/>
  <c r="E31" i="1"/>
  <c r="M30" i="1"/>
  <c r="L30" i="1"/>
  <c r="K30" i="1"/>
  <c r="J30" i="1"/>
  <c r="H30" i="1"/>
  <c r="I30" i="1" s="1"/>
  <c r="G30" i="1"/>
  <c r="E30" i="1"/>
  <c r="M29" i="1"/>
  <c r="L29" i="1"/>
  <c r="K29" i="1"/>
  <c r="J29" i="1"/>
  <c r="H29" i="1"/>
  <c r="I29" i="1" s="1"/>
  <c r="G29" i="1"/>
  <c r="E29" i="1"/>
  <c r="M28" i="1"/>
  <c r="L28" i="1"/>
  <c r="K28" i="1"/>
  <c r="J28" i="1"/>
  <c r="H28" i="1"/>
  <c r="I28" i="1" s="1"/>
  <c r="G28" i="1"/>
  <c r="E28" i="1"/>
  <c r="M27" i="1"/>
  <c r="L27" i="1"/>
  <c r="K27" i="1"/>
  <c r="J27" i="1"/>
  <c r="H27" i="1"/>
  <c r="I27" i="1" s="1"/>
  <c r="G27" i="1"/>
  <c r="E27" i="1"/>
  <c r="M26" i="1"/>
  <c r="L26" i="1"/>
  <c r="K26" i="1"/>
  <c r="J26" i="1"/>
  <c r="H26" i="1"/>
  <c r="I26" i="1" s="1"/>
  <c r="G26" i="1"/>
  <c r="E26" i="1"/>
  <c r="M25" i="1"/>
  <c r="L25" i="1"/>
  <c r="K25" i="1"/>
  <c r="J25" i="1"/>
  <c r="H25" i="1"/>
  <c r="I25" i="1" s="1"/>
  <c r="G25" i="1"/>
  <c r="E25" i="1"/>
  <c r="M24" i="1"/>
  <c r="L24" i="1"/>
  <c r="K24" i="1"/>
  <c r="J24" i="1"/>
  <c r="H24" i="1"/>
  <c r="I24" i="1" s="1"/>
  <c r="G24" i="1"/>
  <c r="E24" i="1"/>
  <c r="M23" i="1"/>
  <c r="L23" i="1"/>
  <c r="K23" i="1"/>
  <c r="J23" i="1"/>
  <c r="H23" i="1"/>
  <c r="I23" i="1" s="1"/>
  <c r="G23" i="1"/>
  <c r="E23" i="1"/>
  <c r="M22" i="1"/>
  <c r="L22" i="1"/>
  <c r="K22" i="1"/>
  <c r="J22" i="1"/>
  <c r="H22" i="1"/>
  <c r="I22" i="1" s="1"/>
  <c r="G22" i="1"/>
  <c r="E22" i="1"/>
  <c r="M21" i="1"/>
  <c r="L21" i="1"/>
  <c r="K21" i="1"/>
  <c r="J21" i="1"/>
  <c r="H21" i="1"/>
  <c r="I21" i="1" s="1"/>
  <c r="G21" i="1"/>
  <c r="E21" i="1"/>
  <c r="M20" i="1"/>
  <c r="L20" i="1"/>
  <c r="K20" i="1"/>
  <c r="J20" i="1"/>
  <c r="H20" i="1"/>
  <c r="I20" i="1" s="1"/>
  <c r="G20" i="1"/>
  <c r="E20" i="1"/>
  <c r="M19" i="1"/>
  <c r="L19" i="1"/>
  <c r="K19" i="1"/>
  <c r="J19" i="1"/>
  <c r="H19" i="1"/>
  <c r="I19" i="1" s="1"/>
  <c r="G19" i="1"/>
  <c r="E19" i="1"/>
  <c r="M18" i="1"/>
  <c r="L18" i="1"/>
  <c r="K18" i="1"/>
  <c r="J18" i="1"/>
  <c r="H18" i="1"/>
  <c r="I18" i="1" s="1"/>
  <c r="G18" i="1"/>
  <c r="E18" i="1"/>
  <c r="M17" i="1"/>
  <c r="L17" i="1"/>
  <c r="K17" i="1"/>
  <c r="J17" i="1"/>
  <c r="H17" i="1"/>
  <c r="I17" i="1" s="1"/>
  <c r="G17" i="1"/>
  <c r="E17" i="1"/>
  <c r="M16" i="1"/>
  <c r="L16" i="1"/>
  <c r="K16" i="1"/>
  <c r="J16" i="1"/>
  <c r="H16" i="1"/>
  <c r="I16" i="1" s="1"/>
  <c r="G16" i="1"/>
  <c r="E16" i="1"/>
  <c r="M15" i="1"/>
  <c r="L15" i="1"/>
  <c r="K15" i="1"/>
  <c r="J15" i="1"/>
  <c r="H15" i="1"/>
  <c r="I15" i="1" s="1"/>
  <c r="G15" i="1"/>
  <c r="E15" i="1"/>
  <c r="M14" i="1"/>
  <c r="L14" i="1"/>
  <c r="K14" i="1"/>
  <c r="J14" i="1"/>
  <c r="H14" i="1"/>
  <c r="I14" i="1" s="1"/>
  <c r="G14" i="1"/>
  <c r="E14" i="1"/>
  <c r="M13" i="1"/>
  <c r="L13" i="1"/>
  <c r="K13" i="1"/>
  <c r="J13" i="1"/>
  <c r="H13" i="1"/>
  <c r="I13" i="1" s="1"/>
  <c r="G13" i="1"/>
  <c r="E13" i="1"/>
  <c r="M12" i="1"/>
  <c r="L12" i="1"/>
  <c r="K12" i="1"/>
  <c r="J12" i="1"/>
  <c r="H12" i="1"/>
  <c r="I12" i="1" s="1"/>
  <c r="G12" i="1"/>
  <c r="E12" i="1"/>
  <c r="M11" i="1"/>
  <c r="L11" i="1"/>
  <c r="K11" i="1"/>
  <c r="J11" i="1"/>
  <c r="H11" i="1"/>
  <c r="I11" i="1" s="1"/>
  <c r="G11" i="1"/>
  <c r="E11" i="1"/>
  <c r="M10" i="1"/>
  <c r="L10" i="1"/>
  <c r="K10" i="1"/>
  <c r="J10" i="1"/>
  <c r="H10" i="1"/>
  <c r="I10" i="1" s="1"/>
  <c r="G10" i="1"/>
  <c r="E10" i="1"/>
  <c r="M9" i="1"/>
  <c r="L9" i="1"/>
  <c r="K9" i="1"/>
  <c r="J9" i="1"/>
  <c r="H9" i="1"/>
  <c r="I9" i="1" s="1"/>
  <c r="G9" i="1"/>
  <c r="E9" i="1"/>
  <c r="M8" i="1"/>
  <c r="L8" i="1"/>
  <c r="K8" i="1"/>
  <c r="J8" i="1"/>
  <c r="H8" i="1"/>
  <c r="I8" i="1" s="1"/>
  <c r="G8" i="1"/>
  <c r="E8" i="1"/>
  <c r="M7" i="1"/>
  <c r="L7" i="1"/>
  <c r="K7" i="1"/>
  <c r="J7" i="1"/>
  <c r="H7" i="1"/>
  <c r="I7" i="1" s="1"/>
  <c r="G7" i="1"/>
  <c r="E7" i="1"/>
  <c r="M6" i="1"/>
  <c r="L6" i="1"/>
  <c r="K6" i="1"/>
  <c r="J6" i="1"/>
  <c r="H6" i="1"/>
  <c r="I6" i="1" s="1"/>
  <c r="G6" i="1"/>
  <c r="M5" i="1"/>
  <c r="L5" i="1"/>
  <c r="K5" i="1"/>
  <c r="J5" i="1"/>
  <c r="I5" i="1"/>
  <c r="H5" i="1"/>
  <c r="G5" i="1"/>
  <c r="E5" i="1"/>
  <c r="M4" i="1"/>
  <c r="L4" i="1"/>
  <c r="K4" i="1"/>
  <c r="J4" i="1"/>
  <c r="I4" i="1"/>
  <c r="H4" i="1"/>
  <c r="G4" i="1"/>
  <c r="E4" i="1"/>
  <c r="M3" i="1"/>
  <c r="L3" i="1"/>
  <c r="K3" i="1"/>
  <c r="J3" i="1"/>
  <c r="I3" i="1"/>
  <c r="H3" i="1"/>
  <c r="G3" i="1"/>
  <c r="E3" i="1"/>
  <c r="M2" i="1"/>
  <c r="L2" i="1"/>
  <c r="K2" i="1"/>
  <c r="J2" i="1"/>
  <c r="I2" i="1"/>
  <c r="H2" i="1"/>
  <c r="G2" i="1"/>
  <c r="E2" i="1"/>
  <c r="M1" i="1"/>
  <c r="L1" i="1"/>
  <c r="K1" i="1"/>
  <c r="J1" i="1"/>
  <c r="I1" i="1"/>
  <c r="H1" i="1"/>
  <c r="G1" i="1"/>
  <c r="E1" i="1"/>
</calcChain>
</file>

<file path=xl/sharedStrings.xml><?xml version="1.0" encoding="utf-8"?>
<sst xmlns="http://schemas.openxmlformats.org/spreadsheetml/2006/main" count="281" uniqueCount="94">
  <si>
    <t>1104635378</t>
  </si>
  <si>
    <t>NOM1</t>
  </si>
  <si>
    <t>ECI</t>
  </si>
  <si>
    <t>Justifiée</t>
  </si>
  <si>
    <t>1104639656</t>
  </si>
  <si>
    <t>NOM2</t>
  </si>
  <si>
    <t>Lucent</t>
  </si>
  <si>
    <t>1104676452</t>
  </si>
  <si>
    <t>NOM3</t>
  </si>
  <si>
    <t>1104676413</t>
  </si>
  <si>
    <t>NOM4</t>
  </si>
  <si>
    <t>1104690677</t>
  </si>
  <si>
    <t>NOM5</t>
  </si>
  <si>
    <t>1104683366</t>
  </si>
  <si>
    <t>NOM6</t>
  </si>
  <si>
    <t>1104694135</t>
  </si>
  <si>
    <t>NOM7</t>
  </si>
  <si>
    <t>1104710813</t>
  </si>
  <si>
    <t>NOM8</t>
  </si>
  <si>
    <t>Non Justifiée</t>
  </si>
  <si>
    <t>1104718740</t>
  </si>
  <si>
    <t>NOM9</t>
  </si>
  <si>
    <t>Alcatel</t>
  </si>
  <si>
    <t>1104702288</t>
  </si>
  <si>
    <t>NOM10</t>
  </si>
  <si>
    <t>NOM11</t>
  </si>
  <si>
    <t>Sans TOC</t>
  </si>
  <si>
    <t>NOM12</t>
  </si>
  <si>
    <t>1104715048</t>
  </si>
  <si>
    <t>NOM13</t>
  </si>
  <si>
    <t>1104739457</t>
  </si>
  <si>
    <t>NOM14</t>
  </si>
  <si>
    <t>1104729663</t>
  </si>
  <si>
    <t>NOM15</t>
  </si>
  <si>
    <t>1104741612</t>
  </si>
  <si>
    <t>NOM16</t>
  </si>
  <si>
    <t>1104732978</t>
  </si>
  <si>
    <t>NOM17</t>
  </si>
  <si>
    <t>1104753020</t>
  </si>
  <si>
    <t>NOM18</t>
  </si>
  <si>
    <t>NOM19</t>
  </si>
  <si>
    <t>1104751881</t>
  </si>
  <si>
    <t>NOM20</t>
  </si>
  <si>
    <t>1104767327</t>
  </si>
  <si>
    <t>NOM21</t>
  </si>
  <si>
    <t>1104758192</t>
  </si>
  <si>
    <t>NOM22</t>
  </si>
  <si>
    <t>1104765027</t>
  </si>
  <si>
    <t>NOM23</t>
  </si>
  <si>
    <t>1104773195</t>
  </si>
  <si>
    <t>NOM24</t>
  </si>
  <si>
    <t>1104783960</t>
  </si>
  <si>
    <t>NOM25</t>
  </si>
  <si>
    <t>1104763948</t>
  </si>
  <si>
    <t>NOM26</t>
  </si>
  <si>
    <t>1104766148</t>
  </si>
  <si>
    <t>NOM27</t>
  </si>
  <si>
    <t>1104766708</t>
  </si>
  <si>
    <t>NOM28</t>
  </si>
  <si>
    <t>1104783411</t>
  </si>
  <si>
    <t>NOM29</t>
  </si>
  <si>
    <t>NOM30</t>
  </si>
  <si>
    <t>1104801022</t>
  </si>
  <si>
    <t>NOM31</t>
  </si>
  <si>
    <t>1104783978</t>
  </si>
  <si>
    <t>NOM32</t>
  </si>
  <si>
    <t>1104794203</t>
  </si>
  <si>
    <t>NOM33</t>
  </si>
  <si>
    <t>1104812240</t>
  </si>
  <si>
    <t>NOM34</t>
  </si>
  <si>
    <t>1104813821</t>
  </si>
  <si>
    <t>NOM35</t>
  </si>
  <si>
    <t>1104810861</t>
  </si>
  <si>
    <t>NOM36</t>
  </si>
  <si>
    <t>1104823198</t>
  </si>
  <si>
    <t>NOM37</t>
  </si>
  <si>
    <t>NOM38</t>
  </si>
  <si>
    <t>1104844451</t>
  </si>
  <si>
    <t>NOM39</t>
  </si>
  <si>
    <t>1104816496</t>
  </si>
  <si>
    <t>NOM40</t>
  </si>
  <si>
    <t>NOM41</t>
  </si>
  <si>
    <t>1104852500</t>
  </si>
  <si>
    <t>NOM42</t>
  </si>
  <si>
    <t>NOM43</t>
  </si>
  <si>
    <t>NOM44</t>
  </si>
  <si>
    <t>NOM45</t>
  </si>
  <si>
    <t>1104836938</t>
  </si>
  <si>
    <t>NOM46</t>
  </si>
  <si>
    <t>1104848043</t>
  </si>
  <si>
    <t>NOM47</t>
  </si>
  <si>
    <t>OOO</t>
  </si>
  <si>
    <t>CCC</t>
  </si>
  <si>
    <t>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</si>
</sst>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MS Sans Serif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0" borderId="0" xfId="1" applyFont="1" applyBorder="1"/>
    <xf numFmtId="0" fontId="2" fillId="0" borderId="0" xfId="1" applyFont="1" applyBorder="1" applyAlignment="1">
      <alignment wrapText="1"/>
    </xf>
    <xf numFmtId="22" fontId="2" fillId="0" borderId="0" xfId="1" applyNumberFormat="1" applyFont="1" applyBorder="1" applyAlignment="1">
      <alignment wrapText="1"/>
    </xf>
    <xf numFmtId="0" fontId="2" fillId="0" borderId="0" xfId="1" applyNumberFormat="1" applyFont="1" applyBorder="1" applyAlignment="1">
      <alignment horizontal="center"/>
    </xf>
    <xf numFmtId="0" fontId="2" fillId="0" borderId="0" xfId="1" quotePrefix="1" applyNumberFormat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1" fontId="2" fillId="0" borderId="0" xfId="1" applyNumberFormat="1" applyFont="1" applyBorder="1" applyAlignment="1">
      <alignment horizontal="center"/>
    </xf>
  </cellXfs>
  <cellStyles count="2">
    <cellStyle name="Normal" xfId="0" builtinId="0"/>
    <cellStyle name="Normal_Astreintes département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7"/>
  <sheetViews>
    <sheetView tabSelected="1" topLeftCell="A27" workbookViewId="0">
      <selection activeCell="L5" sqref="L5"/>
    </sheetView>
  </sheetViews>
  <sheetFormatPr baseColWidth="10" defaultColWidth="9.140625" defaultRowHeight="15" x14ac:dyDescent="0.25"/>
  <cols>
    <col min="1" max="1" width="15.7109375" customWidth="1"/>
    <col min="4" max="4" width="17" customWidth="1"/>
    <col min="6" max="6" width="18.7109375" customWidth="1"/>
  </cols>
  <sheetData>
    <row r="1" spans="1:17" ht="18" customHeight="1" x14ac:dyDescent="0.25">
      <c r="A1" s="1" t="s">
        <v>0</v>
      </c>
      <c r="B1" s="2" t="s">
        <v>1</v>
      </c>
      <c r="C1" s="2" t="s">
        <v>92</v>
      </c>
      <c r="D1" s="3">
        <v>40671.333333333336</v>
      </c>
      <c r="E1" s="4">
        <f>HOUR(D1)</f>
        <v>8</v>
      </c>
      <c r="F1" s="3">
        <v>40636.8125</v>
      </c>
      <c r="G1" s="4">
        <f>HOUR(F1)</f>
        <v>19</v>
      </c>
      <c r="H1" s="4">
        <f>WEEKDAY(D4278,2)</f>
        <v>6</v>
      </c>
      <c r="I1" s="5" t="str">
        <f>IF(AND(H1&lt;6,ISERROR(VLOOKUP((DATE(YEAR(D4100),MONTH(D4100),DAY(D4100))),JFERIES2009,1,FALSE)=TRUE)),"Sem",IF(ISERROR(VLOOKUP((DATE(YEAR(D4100),MONTH(D4100),DAY(D4100))),JFERIES2009,1,FALSE)=FALSE),"WE","Férié"))</f>
        <v>WE</v>
      </c>
      <c r="J1" s="6" t="str">
        <f>IF(AND(HOUR(D4284)&gt;=18,HOUR(D4284)&lt;22),"18h--&gt;22h",IF(AND(HOUR(D4284)&gt;=22,HOUR(D4284)&lt;24),"22h--&gt;24h",IF(AND(HOUR(D4284)&gt;=0,HOUR(D4284)&lt;8),"00h--&gt;08h","08h--&gt;18h")))</f>
        <v>00h--&gt;08h</v>
      </c>
      <c r="K1" s="6">
        <f>YEAR(D4284)</f>
        <v>1900</v>
      </c>
      <c r="L1" s="7">
        <f>MONTH(D4098)</f>
        <v>1</v>
      </c>
      <c r="M1" s="6">
        <f>INT(MOD(INT((D4199-2)/7)+0.6,52+5/28))+1</f>
        <v>52</v>
      </c>
      <c r="N1" s="6">
        <v>1</v>
      </c>
      <c r="O1" s="6" t="s">
        <v>91</v>
      </c>
      <c r="P1" s="6" t="s">
        <v>93</v>
      </c>
      <c r="Q1" s="1" t="s">
        <v>3</v>
      </c>
    </row>
    <row r="2" spans="1:17" ht="18" customHeight="1" x14ac:dyDescent="0.25">
      <c r="A2" s="1" t="s">
        <v>4</v>
      </c>
      <c r="B2" s="2" t="s">
        <v>5</v>
      </c>
      <c r="C2" s="2" t="s">
        <v>92</v>
      </c>
      <c r="D2" s="3">
        <v>40637.9375</v>
      </c>
      <c r="E2" s="4">
        <f t="shared" ref="E2:E47" si="0">HOUR(D2)</f>
        <v>22</v>
      </c>
      <c r="F2" s="3">
        <v>40638</v>
      </c>
      <c r="G2" s="4">
        <f t="shared" ref="G2:G47" si="1">HOUR(F2)</f>
        <v>0</v>
      </c>
      <c r="H2" s="4">
        <f t="shared" ref="H2:H47" si="2">WEEKDAY(D4279,2)</f>
        <v>6</v>
      </c>
      <c r="I2" s="5" t="str">
        <f>IF(AND(H2&lt;6,ISERROR(VLOOKUP((DATE(YEAR(D4101),MONTH(D4101),DAY(D4101))),JFERIES2009,1,FALSE)=TRUE)),"Sem",IF(ISERROR(VLOOKUP((DATE(YEAR(D4101),MONTH(D4101),DAY(D4101))),JFERIES2009,1,FALSE)=FALSE),"WE","Férié"))</f>
        <v>WE</v>
      </c>
      <c r="J2" s="6" t="str">
        <f t="shared" ref="J2:J47" si="3">IF(AND(HOUR(D4285)&gt;=18,HOUR(D4285)&lt;22),"18h--&gt;22h",IF(AND(HOUR(D4285)&gt;=22,HOUR(D4285)&lt;24),"22h--&gt;24h",IF(AND(HOUR(D4285)&gt;=0,HOUR(D4285)&lt;8),"00h--&gt;08h","08h--&gt;18h")))</f>
        <v>00h--&gt;08h</v>
      </c>
      <c r="K2" s="6">
        <f t="shared" ref="K2:K47" si="4">YEAR(D4285)</f>
        <v>1900</v>
      </c>
      <c r="L2" s="7">
        <f t="shared" ref="L2:L47" si="5">MONTH(D4099)</f>
        <v>1</v>
      </c>
      <c r="M2" s="6">
        <f t="shared" ref="M2:M47" si="6">INT(MOD(INT((D4200-2)/7)+0.6,52+5/28))+1</f>
        <v>52</v>
      </c>
      <c r="N2" s="6">
        <v>1.5</v>
      </c>
      <c r="O2" s="6" t="s">
        <v>91</v>
      </c>
      <c r="P2" s="6" t="s">
        <v>6</v>
      </c>
      <c r="Q2" s="1" t="s">
        <v>3</v>
      </c>
    </row>
    <row r="3" spans="1:17" ht="18" customHeight="1" x14ac:dyDescent="0.25">
      <c r="A3" s="1" t="s">
        <v>7</v>
      </c>
      <c r="B3" s="2" t="s">
        <v>8</v>
      </c>
      <c r="C3" s="2" t="s">
        <v>92</v>
      </c>
      <c r="D3" s="3">
        <v>40638.208333333336</v>
      </c>
      <c r="E3" s="4">
        <f t="shared" si="0"/>
        <v>5</v>
      </c>
      <c r="F3" s="3">
        <v>40638.25</v>
      </c>
      <c r="G3" s="4">
        <f t="shared" si="1"/>
        <v>6</v>
      </c>
      <c r="H3" s="4">
        <f t="shared" si="2"/>
        <v>6</v>
      </c>
      <c r="I3" s="5" t="str">
        <f>IF(AND(H3&lt;6,ISERROR(VLOOKUP((DATE(YEAR(D4102),MONTH(D4102),DAY(D4102))),JFERIES2009,1,FALSE)=TRUE)),"Sem",IF(ISERROR(VLOOKUP((DATE(YEAR(D4102),MONTH(D4102),DAY(D4102))),JFERIES2009,1,FALSE)=FALSE),"WE","Férié"))</f>
        <v>WE</v>
      </c>
      <c r="J3" s="6" t="str">
        <f t="shared" si="3"/>
        <v>00h--&gt;08h</v>
      </c>
      <c r="K3" s="6">
        <f t="shared" si="4"/>
        <v>1900</v>
      </c>
      <c r="L3" s="7">
        <f t="shared" si="5"/>
        <v>1</v>
      </c>
      <c r="M3" s="6">
        <f t="shared" si="6"/>
        <v>52</v>
      </c>
      <c r="N3" s="6">
        <v>1</v>
      </c>
      <c r="O3" s="6" t="s">
        <v>91</v>
      </c>
      <c r="P3" s="6" t="s">
        <v>2</v>
      </c>
      <c r="Q3" s="1" t="s">
        <v>3</v>
      </c>
    </row>
    <row r="4" spans="1:17" ht="18" customHeight="1" x14ac:dyDescent="0.25">
      <c r="A4" s="1" t="s">
        <v>9</v>
      </c>
      <c r="B4" s="2" t="s">
        <v>10</v>
      </c>
      <c r="C4" s="2" t="s">
        <v>92</v>
      </c>
      <c r="D4" s="3">
        <v>40638.760416666664</v>
      </c>
      <c r="E4" s="4">
        <f t="shared" si="0"/>
        <v>18</v>
      </c>
      <c r="F4" s="3">
        <v>40638.802083333336</v>
      </c>
      <c r="G4" s="4">
        <f t="shared" si="1"/>
        <v>19</v>
      </c>
      <c r="H4" s="4">
        <f t="shared" si="2"/>
        <v>6</v>
      </c>
      <c r="I4" s="5" t="str">
        <f>IF(AND(H4&lt;6,ISERROR(VLOOKUP((DATE(YEAR(D4103),MONTH(D4103),DAY(D4103))),JFERIES2009,1,FALSE)=TRUE)),"Sem",IF(ISERROR(VLOOKUP((DATE(YEAR(D4103),MONTH(D4103),DAY(D4103))),JFERIES2009,1,FALSE)=FALSE),"WE","Férié"))</f>
        <v>WE</v>
      </c>
      <c r="J4" s="6" t="str">
        <f t="shared" si="3"/>
        <v>00h--&gt;08h</v>
      </c>
      <c r="K4" s="6">
        <f t="shared" si="4"/>
        <v>1900</v>
      </c>
      <c r="L4" s="7">
        <f t="shared" si="5"/>
        <v>1</v>
      </c>
      <c r="M4" s="6">
        <f t="shared" si="6"/>
        <v>52</v>
      </c>
      <c r="N4" s="6">
        <v>1</v>
      </c>
      <c r="O4" s="6" t="s">
        <v>91</v>
      </c>
      <c r="P4" s="6" t="s">
        <v>2</v>
      </c>
      <c r="Q4" s="1" t="s">
        <v>3</v>
      </c>
    </row>
    <row r="5" spans="1:17" ht="18" customHeight="1" x14ac:dyDescent="0.25">
      <c r="A5" s="1" t="s">
        <v>11</v>
      </c>
      <c r="B5" s="2" t="s">
        <v>12</v>
      </c>
      <c r="C5" s="2" t="s">
        <v>92</v>
      </c>
      <c r="D5" s="3">
        <v>40638.770833333336</v>
      </c>
      <c r="E5" s="4">
        <f t="shared" si="0"/>
        <v>18</v>
      </c>
      <c r="F5" s="3">
        <v>40638.8125</v>
      </c>
      <c r="G5" s="4">
        <f t="shared" si="1"/>
        <v>19</v>
      </c>
      <c r="H5" s="4">
        <f t="shared" si="2"/>
        <v>6</v>
      </c>
      <c r="I5" s="5" t="str">
        <f>IF(AND(H5&lt;6,ISERROR(VLOOKUP((DATE(YEAR(D4104),MONTH(D4104),DAY(D4104))),JFERIES2009,1,FALSE)=TRUE)),"Sem",IF(ISERROR(VLOOKUP((DATE(YEAR(D4104),MONTH(D4104),DAY(D4104))),JFERIES2009,1,FALSE)=FALSE),"WE","Férié"))</f>
        <v>WE</v>
      </c>
      <c r="J5" s="6" t="str">
        <f t="shared" si="3"/>
        <v>00h--&gt;08h</v>
      </c>
      <c r="K5" s="6">
        <f t="shared" si="4"/>
        <v>1900</v>
      </c>
      <c r="L5" s="7">
        <f t="shared" si="5"/>
        <v>1</v>
      </c>
      <c r="M5" s="6">
        <f t="shared" si="6"/>
        <v>52</v>
      </c>
      <c r="N5" s="6">
        <v>1</v>
      </c>
      <c r="O5" s="6" t="s">
        <v>91</v>
      </c>
      <c r="P5" s="6" t="s">
        <v>2</v>
      </c>
      <c r="Q5" s="1" t="s">
        <v>3</v>
      </c>
    </row>
    <row r="6" spans="1:17" ht="18" customHeight="1" x14ac:dyDescent="0.25">
      <c r="A6" s="1" t="s">
        <v>13</v>
      </c>
      <c r="B6" s="2" t="s">
        <v>14</v>
      </c>
      <c r="C6" s="2" t="s">
        <v>92</v>
      </c>
      <c r="D6" s="3">
        <v>40639.8125</v>
      </c>
      <c r="F6" s="3">
        <v>40639.854166666664</v>
      </c>
      <c r="G6" s="4">
        <f t="shared" si="1"/>
        <v>20</v>
      </c>
      <c r="H6" s="4">
        <f t="shared" si="2"/>
        <v>6</v>
      </c>
      <c r="I6" s="5" t="str">
        <f>IF(AND(H6&lt;6,ISERROR(VLOOKUP((DATE(YEAR(D4105),MONTH(D4105),DAY(D4105))),JFERIES2009,1,FALSE)=TRUE)),"Sem",IF(ISERROR(VLOOKUP((DATE(YEAR(D4105),MONTH(D4105),DAY(D4105))),JFERIES2009,1,FALSE)=FALSE),"WE","Férié"))</f>
        <v>WE</v>
      </c>
      <c r="J6" s="6" t="str">
        <f t="shared" si="3"/>
        <v>00h--&gt;08h</v>
      </c>
      <c r="K6" s="6">
        <f t="shared" si="4"/>
        <v>1900</v>
      </c>
      <c r="L6" s="7">
        <f t="shared" si="5"/>
        <v>1</v>
      </c>
      <c r="M6" s="6">
        <f t="shared" si="6"/>
        <v>52</v>
      </c>
      <c r="N6" s="6">
        <v>1</v>
      </c>
      <c r="O6" s="6" t="s">
        <v>91</v>
      </c>
      <c r="P6" s="6" t="s">
        <v>2</v>
      </c>
      <c r="Q6" s="1" t="s">
        <v>3</v>
      </c>
    </row>
    <row r="7" spans="1:17" ht="18" customHeight="1" x14ac:dyDescent="0.25">
      <c r="A7" s="1" t="s">
        <v>15</v>
      </c>
      <c r="B7" s="2" t="s">
        <v>16</v>
      </c>
      <c r="C7" s="2" t="s">
        <v>92</v>
      </c>
      <c r="D7" s="3">
        <v>40639.833333333336</v>
      </c>
      <c r="E7" s="4">
        <f t="shared" si="0"/>
        <v>20</v>
      </c>
      <c r="F7" s="3">
        <v>40639.958333333336</v>
      </c>
      <c r="G7" s="4">
        <f t="shared" si="1"/>
        <v>23</v>
      </c>
      <c r="H7" s="4">
        <f t="shared" si="2"/>
        <v>6</v>
      </c>
      <c r="I7" s="5" t="str">
        <f>IF(AND(H7&lt;6,ISERROR(VLOOKUP((DATE(YEAR(D4106),MONTH(D4106),DAY(D4106))),JFERIES2009,1,FALSE)=TRUE)),"Sem",IF(ISERROR(VLOOKUP((DATE(YEAR(D4106),MONTH(D4106),DAY(D4106))),JFERIES2009,1,FALSE)=FALSE),"WE","Férié"))</f>
        <v>WE</v>
      </c>
      <c r="J7" s="6" t="str">
        <f t="shared" si="3"/>
        <v>00h--&gt;08h</v>
      </c>
      <c r="K7" s="6">
        <f t="shared" si="4"/>
        <v>1900</v>
      </c>
      <c r="L7" s="7">
        <f t="shared" si="5"/>
        <v>1</v>
      </c>
      <c r="M7" s="6">
        <f t="shared" si="6"/>
        <v>52</v>
      </c>
      <c r="N7" s="6">
        <v>3</v>
      </c>
      <c r="O7" s="6" t="s">
        <v>91</v>
      </c>
      <c r="P7" s="6" t="s">
        <v>6</v>
      </c>
      <c r="Q7" s="1" t="s">
        <v>3</v>
      </c>
    </row>
    <row r="8" spans="1:17" ht="18" customHeight="1" x14ac:dyDescent="0.25">
      <c r="A8" s="1" t="s">
        <v>17</v>
      </c>
      <c r="B8" s="2" t="s">
        <v>18</v>
      </c>
      <c r="C8" s="2" t="s">
        <v>92</v>
      </c>
      <c r="D8" s="3">
        <v>40639.899305555555</v>
      </c>
      <c r="E8" s="4">
        <f t="shared" si="0"/>
        <v>21</v>
      </c>
      <c r="F8" s="3">
        <v>40639.940972222219</v>
      </c>
      <c r="G8" s="4">
        <f t="shared" si="1"/>
        <v>22</v>
      </c>
      <c r="H8" s="4">
        <f t="shared" si="2"/>
        <v>6</v>
      </c>
      <c r="I8" s="5" t="str">
        <f>IF(AND(H8&lt;6,ISERROR(VLOOKUP((DATE(YEAR(D4107),MONTH(D4107),DAY(D4107))),JFERIES2009,1,FALSE)=TRUE)),"Sem",IF(ISERROR(VLOOKUP((DATE(YEAR(D4107),MONTH(D4107),DAY(D4107))),JFERIES2009,1,FALSE)=FALSE),"WE","Férié"))</f>
        <v>WE</v>
      </c>
      <c r="J8" s="6" t="str">
        <f t="shared" si="3"/>
        <v>00h--&gt;08h</v>
      </c>
      <c r="K8" s="6">
        <f t="shared" si="4"/>
        <v>1900</v>
      </c>
      <c r="L8" s="7">
        <f t="shared" si="5"/>
        <v>1</v>
      </c>
      <c r="M8" s="6">
        <f t="shared" si="6"/>
        <v>52</v>
      </c>
      <c r="N8" s="6">
        <v>1</v>
      </c>
      <c r="O8" s="6" t="s">
        <v>91</v>
      </c>
      <c r="P8" s="6" t="s">
        <v>2</v>
      </c>
      <c r="Q8" s="1" t="s">
        <v>19</v>
      </c>
    </row>
    <row r="9" spans="1:17" ht="18" customHeight="1" x14ac:dyDescent="0.25">
      <c r="A9" s="1" t="s">
        <v>20</v>
      </c>
      <c r="B9" s="2" t="s">
        <v>21</v>
      </c>
      <c r="C9" s="2" t="s">
        <v>92</v>
      </c>
      <c r="D9" s="3">
        <v>40639.958333333336</v>
      </c>
      <c r="E9" s="4">
        <f t="shared" si="0"/>
        <v>23</v>
      </c>
      <c r="F9" s="3">
        <v>40640.052083333336</v>
      </c>
      <c r="G9" s="4">
        <f t="shared" si="1"/>
        <v>1</v>
      </c>
      <c r="H9" s="4">
        <f t="shared" si="2"/>
        <v>6</v>
      </c>
      <c r="I9" s="5" t="str">
        <f>IF(AND(H9&lt;6,ISERROR(VLOOKUP((DATE(YEAR(D4108),MONTH(D4108),DAY(D4108))),JFERIES2009,1,FALSE)=TRUE)),"Sem",IF(ISERROR(VLOOKUP((DATE(YEAR(D4108),MONTH(D4108),DAY(D4108))),JFERIES2009,1,FALSE)=FALSE),"WE","Férié"))</f>
        <v>WE</v>
      </c>
      <c r="J9" s="6" t="str">
        <f t="shared" si="3"/>
        <v>00h--&gt;08h</v>
      </c>
      <c r="K9" s="6">
        <f t="shared" si="4"/>
        <v>1900</v>
      </c>
      <c r="L9" s="7">
        <f t="shared" si="5"/>
        <v>1</v>
      </c>
      <c r="M9" s="6">
        <f t="shared" si="6"/>
        <v>52</v>
      </c>
      <c r="N9" s="6">
        <v>2.25</v>
      </c>
      <c r="O9" s="6" t="s">
        <v>91</v>
      </c>
      <c r="P9" s="6" t="s">
        <v>22</v>
      </c>
      <c r="Q9" s="1" t="s">
        <v>3</v>
      </c>
    </row>
    <row r="10" spans="1:17" ht="18" customHeight="1" x14ac:dyDescent="0.25">
      <c r="A10" s="1" t="s">
        <v>23</v>
      </c>
      <c r="B10" s="2" t="s">
        <v>24</v>
      </c>
      <c r="C10" s="2" t="s">
        <v>92</v>
      </c>
      <c r="D10" s="3">
        <v>40640.114583333336</v>
      </c>
      <c r="E10" s="4">
        <f t="shared" si="0"/>
        <v>2</v>
      </c>
      <c r="F10" s="3">
        <v>40640.15625</v>
      </c>
      <c r="G10" s="4">
        <f t="shared" si="1"/>
        <v>3</v>
      </c>
      <c r="H10" s="4">
        <f t="shared" si="2"/>
        <v>6</v>
      </c>
      <c r="I10" s="5" t="str">
        <f>IF(AND(H10&lt;6,ISERROR(VLOOKUP((DATE(YEAR(D4109),MONTH(D4109),DAY(D4109))),JFERIES2009,1,FALSE)=TRUE)),"Sem",IF(ISERROR(VLOOKUP((DATE(YEAR(D4109),MONTH(D4109),DAY(D4109))),JFERIES2009,1,FALSE)=FALSE),"WE","Férié"))</f>
        <v>WE</v>
      </c>
      <c r="J10" s="6" t="str">
        <f t="shared" si="3"/>
        <v>00h--&gt;08h</v>
      </c>
      <c r="K10" s="6">
        <f t="shared" si="4"/>
        <v>1900</v>
      </c>
      <c r="L10" s="7">
        <f t="shared" si="5"/>
        <v>1</v>
      </c>
      <c r="M10" s="6">
        <f t="shared" si="6"/>
        <v>52</v>
      </c>
      <c r="N10" s="6">
        <v>1</v>
      </c>
      <c r="O10" s="6" t="s">
        <v>91</v>
      </c>
      <c r="P10" s="6" t="s">
        <v>2</v>
      </c>
      <c r="Q10" s="1" t="s">
        <v>3</v>
      </c>
    </row>
    <row r="11" spans="1:17" ht="18" customHeight="1" x14ac:dyDescent="0.25">
      <c r="A11" s="1" t="s">
        <v>20</v>
      </c>
      <c r="B11" s="2" t="s">
        <v>25</v>
      </c>
      <c r="C11" s="2" t="s">
        <v>92</v>
      </c>
      <c r="D11" s="3">
        <v>40640.145833333336</v>
      </c>
      <c r="E11" s="4">
        <f t="shared" si="0"/>
        <v>3</v>
      </c>
      <c r="F11" s="3">
        <v>40640.291666666664</v>
      </c>
      <c r="G11" s="4">
        <f t="shared" si="1"/>
        <v>7</v>
      </c>
      <c r="H11" s="4">
        <f t="shared" si="2"/>
        <v>6</v>
      </c>
      <c r="I11" s="5" t="str">
        <f>IF(AND(H11&lt;6,ISERROR(VLOOKUP((DATE(YEAR(D4110),MONTH(D4110),DAY(D4110))),JFERIES2009,1,FALSE)=TRUE)),"Sem",IF(ISERROR(VLOOKUP((DATE(YEAR(D4110),MONTH(D4110),DAY(D4110))),JFERIES2009,1,FALSE)=FALSE),"WE","Férié"))</f>
        <v>WE</v>
      </c>
      <c r="J11" s="6" t="str">
        <f t="shared" si="3"/>
        <v>00h--&gt;08h</v>
      </c>
      <c r="K11" s="6">
        <f t="shared" si="4"/>
        <v>1900</v>
      </c>
      <c r="L11" s="7">
        <f t="shared" si="5"/>
        <v>1</v>
      </c>
      <c r="M11" s="6">
        <f t="shared" si="6"/>
        <v>52</v>
      </c>
      <c r="N11" s="6">
        <v>3.5</v>
      </c>
      <c r="O11" s="6" t="s">
        <v>91</v>
      </c>
      <c r="P11" s="6" t="s">
        <v>22</v>
      </c>
      <c r="Q11" s="1" t="s">
        <v>3</v>
      </c>
    </row>
    <row r="12" spans="1:17" ht="18" customHeight="1" x14ac:dyDescent="0.25">
      <c r="A12" s="1" t="s">
        <v>26</v>
      </c>
      <c r="B12" s="2" t="s">
        <v>27</v>
      </c>
      <c r="C12" s="2" t="s">
        <v>92</v>
      </c>
      <c r="D12" s="3">
        <v>40640.25</v>
      </c>
      <c r="E12" s="4">
        <f t="shared" si="0"/>
        <v>6</v>
      </c>
      <c r="F12" s="3">
        <v>40640.291666666664</v>
      </c>
      <c r="G12" s="4">
        <f t="shared" si="1"/>
        <v>7</v>
      </c>
      <c r="H12" s="4">
        <f t="shared" si="2"/>
        <v>6</v>
      </c>
      <c r="I12" s="5" t="str">
        <f>IF(AND(H12&lt;6,ISERROR(VLOOKUP((DATE(YEAR(D4111),MONTH(D4111),DAY(D4111))),JFERIES2009,1,FALSE)=TRUE)),"Sem",IF(ISERROR(VLOOKUP((DATE(YEAR(D4111),MONTH(D4111),DAY(D4111))),JFERIES2009,1,FALSE)=FALSE),"WE","Férié"))</f>
        <v>WE</v>
      </c>
      <c r="J12" s="6" t="str">
        <f t="shared" si="3"/>
        <v>00h--&gt;08h</v>
      </c>
      <c r="K12" s="6">
        <f t="shared" si="4"/>
        <v>1900</v>
      </c>
      <c r="L12" s="7">
        <f t="shared" si="5"/>
        <v>1</v>
      </c>
      <c r="M12" s="6">
        <f t="shared" si="6"/>
        <v>52</v>
      </c>
      <c r="N12" s="6">
        <v>1</v>
      </c>
      <c r="O12" s="6" t="s">
        <v>91</v>
      </c>
      <c r="P12" s="6" t="s">
        <v>22</v>
      </c>
      <c r="Q12" s="1" t="s">
        <v>3</v>
      </c>
    </row>
    <row r="13" spans="1:17" ht="18" customHeight="1" x14ac:dyDescent="0.25">
      <c r="A13" s="1" t="s">
        <v>28</v>
      </c>
      <c r="B13" s="2" t="s">
        <v>29</v>
      </c>
      <c r="C13" s="2" t="s">
        <v>92</v>
      </c>
      <c r="D13" s="3">
        <v>40640.770833333336</v>
      </c>
      <c r="E13" s="4">
        <f t="shared" si="0"/>
        <v>18</v>
      </c>
      <c r="F13" s="3">
        <v>40640.8125</v>
      </c>
      <c r="G13" s="4">
        <f t="shared" si="1"/>
        <v>19</v>
      </c>
      <c r="H13" s="4">
        <f t="shared" si="2"/>
        <v>6</v>
      </c>
      <c r="I13" s="5" t="str">
        <f>IF(AND(H13&lt;6,ISERROR(VLOOKUP((DATE(YEAR(D4112),MONTH(D4112),DAY(D4112))),JFERIES2009,1,FALSE)=TRUE)),"Sem",IF(ISERROR(VLOOKUP((DATE(YEAR(D4112),MONTH(D4112),DAY(D4112))),JFERIES2009,1,FALSE)=FALSE),"WE","Férié"))</f>
        <v>WE</v>
      </c>
      <c r="J13" s="6" t="str">
        <f t="shared" si="3"/>
        <v>00h--&gt;08h</v>
      </c>
      <c r="K13" s="6">
        <f t="shared" si="4"/>
        <v>1900</v>
      </c>
      <c r="L13" s="7">
        <f t="shared" si="5"/>
        <v>1</v>
      </c>
      <c r="M13" s="6">
        <f t="shared" si="6"/>
        <v>52</v>
      </c>
      <c r="N13" s="6">
        <v>1</v>
      </c>
      <c r="O13" s="6" t="s">
        <v>91</v>
      </c>
      <c r="P13" s="6" t="s">
        <v>22</v>
      </c>
      <c r="Q13" s="1" t="s">
        <v>3</v>
      </c>
    </row>
    <row r="14" spans="1:17" ht="18" customHeight="1" x14ac:dyDescent="0.25">
      <c r="A14" s="1" t="s">
        <v>30</v>
      </c>
      <c r="B14" s="2" t="s">
        <v>31</v>
      </c>
      <c r="C14" s="2" t="s">
        <v>92</v>
      </c>
      <c r="D14" s="3">
        <v>40640.774305555555</v>
      </c>
      <c r="E14" s="4">
        <f t="shared" si="0"/>
        <v>18</v>
      </c>
      <c r="F14" s="3">
        <v>40640.795138888891</v>
      </c>
      <c r="G14" s="4">
        <f t="shared" si="1"/>
        <v>19</v>
      </c>
      <c r="H14" s="4">
        <f t="shared" si="2"/>
        <v>6</v>
      </c>
      <c r="I14" s="5" t="str">
        <f>IF(AND(H14&lt;6,ISERROR(VLOOKUP((DATE(YEAR(D4113),MONTH(D4113),DAY(D4113))),JFERIES2009,1,FALSE)=TRUE)),"Sem",IF(ISERROR(VLOOKUP((DATE(YEAR(D4113),MONTH(D4113),DAY(D4113))),JFERIES2009,1,FALSE)=FALSE),"WE","Férié"))</f>
        <v>WE</v>
      </c>
      <c r="J14" s="6" t="str">
        <f t="shared" si="3"/>
        <v>00h--&gt;08h</v>
      </c>
      <c r="K14" s="6">
        <f t="shared" si="4"/>
        <v>1900</v>
      </c>
      <c r="L14" s="7">
        <f t="shared" si="5"/>
        <v>1</v>
      </c>
      <c r="M14" s="6">
        <f t="shared" si="6"/>
        <v>52</v>
      </c>
      <c r="N14" s="6">
        <v>0.5</v>
      </c>
      <c r="O14" s="6" t="s">
        <v>91</v>
      </c>
      <c r="P14" s="6" t="s">
        <v>2</v>
      </c>
      <c r="Q14" s="1" t="s">
        <v>19</v>
      </c>
    </row>
    <row r="15" spans="1:17" ht="18" customHeight="1" x14ac:dyDescent="0.25">
      <c r="A15" s="1" t="s">
        <v>32</v>
      </c>
      <c r="B15" s="2" t="s">
        <v>33</v>
      </c>
      <c r="C15" s="2" t="s">
        <v>92</v>
      </c>
      <c r="D15" s="3">
        <v>40641</v>
      </c>
      <c r="E15" s="4">
        <f t="shared" si="0"/>
        <v>0</v>
      </c>
      <c r="F15" s="3">
        <v>40641.0625</v>
      </c>
      <c r="G15" s="4">
        <f t="shared" si="1"/>
        <v>1</v>
      </c>
      <c r="H15" s="4">
        <f t="shared" si="2"/>
        <v>6</v>
      </c>
      <c r="I15" s="5" t="str">
        <f>IF(AND(H15&lt;6,ISERROR(VLOOKUP((DATE(YEAR(D4114),MONTH(D4114),DAY(D4114))),JFERIES2009,1,FALSE)=TRUE)),"Sem",IF(ISERROR(VLOOKUP((DATE(YEAR(D4114),MONTH(D4114),DAY(D4114))),JFERIES2009,1,FALSE)=FALSE),"WE","Férié"))</f>
        <v>WE</v>
      </c>
      <c r="J15" s="6" t="str">
        <f t="shared" si="3"/>
        <v>00h--&gt;08h</v>
      </c>
      <c r="K15" s="6">
        <f t="shared" si="4"/>
        <v>1900</v>
      </c>
      <c r="L15" s="7">
        <f t="shared" si="5"/>
        <v>1</v>
      </c>
      <c r="M15" s="6">
        <f t="shared" si="6"/>
        <v>52</v>
      </c>
      <c r="N15" s="6">
        <v>1.5</v>
      </c>
      <c r="O15" s="6" t="s">
        <v>91</v>
      </c>
      <c r="P15" s="6" t="s">
        <v>22</v>
      </c>
      <c r="Q15" s="1" t="s">
        <v>3</v>
      </c>
    </row>
    <row r="16" spans="1:17" ht="18" customHeight="1" x14ac:dyDescent="0.25">
      <c r="A16" s="1" t="s">
        <v>34</v>
      </c>
      <c r="B16" s="2" t="s">
        <v>35</v>
      </c>
      <c r="C16" s="2" t="s">
        <v>92</v>
      </c>
      <c r="D16" s="3">
        <v>40641.760416666664</v>
      </c>
      <c r="E16" s="4">
        <f t="shared" si="0"/>
        <v>18</v>
      </c>
      <c r="F16" s="3">
        <v>40641.802083333336</v>
      </c>
      <c r="G16" s="4">
        <f t="shared" si="1"/>
        <v>19</v>
      </c>
      <c r="H16" s="4">
        <f t="shared" si="2"/>
        <v>6</v>
      </c>
      <c r="I16" s="5" t="str">
        <f>IF(AND(H16&lt;6,ISERROR(VLOOKUP((DATE(YEAR(D4115),MONTH(D4115),DAY(D4115))),JFERIES2009,1,FALSE)=TRUE)),"Sem",IF(ISERROR(VLOOKUP((DATE(YEAR(D4115),MONTH(D4115),DAY(D4115))),JFERIES2009,1,FALSE)=FALSE),"WE","Férié"))</f>
        <v>WE</v>
      </c>
      <c r="J16" s="6" t="str">
        <f t="shared" si="3"/>
        <v>00h--&gt;08h</v>
      </c>
      <c r="K16" s="6">
        <f t="shared" si="4"/>
        <v>1900</v>
      </c>
      <c r="L16" s="7">
        <f t="shared" si="5"/>
        <v>1</v>
      </c>
      <c r="M16" s="6">
        <f t="shared" si="6"/>
        <v>52</v>
      </c>
      <c r="N16" s="6">
        <v>1</v>
      </c>
      <c r="O16" s="6" t="s">
        <v>91</v>
      </c>
      <c r="P16" s="6" t="s">
        <v>2</v>
      </c>
      <c r="Q16" s="1" t="s">
        <v>3</v>
      </c>
    </row>
    <row r="17" spans="1:17" ht="18" customHeight="1" x14ac:dyDescent="0.25">
      <c r="A17" s="1" t="s">
        <v>36</v>
      </c>
      <c r="B17" s="2" t="s">
        <v>37</v>
      </c>
      <c r="C17" s="2" t="s">
        <v>92</v>
      </c>
      <c r="D17" s="3">
        <v>40641.854166666664</v>
      </c>
      <c r="E17" s="4">
        <f t="shared" si="0"/>
        <v>20</v>
      </c>
      <c r="F17" s="3">
        <v>40641.895833333336</v>
      </c>
      <c r="G17" s="4">
        <f t="shared" si="1"/>
        <v>21</v>
      </c>
      <c r="H17" s="4">
        <f t="shared" si="2"/>
        <v>6</v>
      </c>
      <c r="I17" s="5" t="str">
        <f>IF(AND(H17&lt;6,ISERROR(VLOOKUP((DATE(YEAR(D4116),MONTH(D4116),DAY(D4116))),JFERIES2009,1,FALSE)=TRUE)),"Sem",IF(ISERROR(VLOOKUP((DATE(YEAR(D4116),MONTH(D4116),DAY(D4116))),JFERIES2009,1,FALSE)=FALSE),"WE","Férié"))</f>
        <v>WE</v>
      </c>
      <c r="J17" s="6" t="str">
        <f t="shared" si="3"/>
        <v>00h--&gt;08h</v>
      </c>
      <c r="K17" s="6">
        <f t="shared" si="4"/>
        <v>1900</v>
      </c>
      <c r="L17" s="7">
        <f t="shared" si="5"/>
        <v>1</v>
      </c>
      <c r="M17" s="6">
        <f t="shared" si="6"/>
        <v>52</v>
      </c>
      <c r="N17" s="6">
        <v>1</v>
      </c>
      <c r="O17" s="6" t="s">
        <v>91</v>
      </c>
      <c r="P17" s="6" t="s">
        <v>22</v>
      </c>
      <c r="Q17" s="1" t="s">
        <v>3</v>
      </c>
    </row>
    <row r="18" spans="1:17" ht="18" customHeight="1" x14ac:dyDescent="0.25">
      <c r="A18" s="1" t="s">
        <v>38</v>
      </c>
      <c r="B18" s="2" t="s">
        <v>39</v>
      </c>
      <c r="C18" s="2" t="s">
        <v>92</v>
      </c>
      <c r="D18" s="3">
        <v>40641.916666666664</v>
      </c>
      <c r="E18" s="4">
        <f t="shared" si="0"/>
        <v>22</v>
      </c>
      <c r="F18" s="3">
        <v>40641.958333333336</v>
      </c>
      <c r="G18" s="4">
        <f t="shared" si="1"/>
        <v>23</v>
      </c>
      <c r="H18" s="4">
        <f t="shared" si="2"/>
        <v>6</v>
      </c>
      <c r="I18" s="5" t="str">
        <f>IF(AND(H18&lt;6,ISERROR(VLOOKUP((DATE(YEAR(D4117),MONTH(D4117),DAY(D4117))),JFERIES2009,1,FALSE)=TRUE)),"Sem",IF(ISERROR(VLOOKUP((DATE(YEAR(D4117),MONTH(D4117),DAY(D4117))),JFERIES2009,1,FALSE)=FALSE),"WE","Férié"))</f>
        <v>WE</v>
      </c>
      <c r="J18" s="6" t="str">
        <f t="shared" si="3"/>
        <v>00h--&gt;08h</v>
      </c>
      <c r="K18" s="6">
        <f t="shared" si="4"/>
        <v>1900</v>
      </c>
      <c r="L18" s="7">
        <f t="shared" si="5"/>
        <v>1</v>
      </c>
      <c r="M18" s="6">
        <f t="shared" si="6"/>
        <v>52</v>
      </c>
      <c r="N18" s="6">
        <v>1</v>
      </c>
      <c r="O18" s="6" t="s">
        <v>91</v>
      </c>
      <c r="P18" s="6" t="s">
        <v>2</v>
      </c>
      <c r="Q18" s="1" t="s">
        <v>3</v>
      </c>
    </row>
    <row r="19" spans="1:17" ht="18" customHeight="1" x14ac:dyDescent="0.25">
      <c r="A19" s="1">
        <v>1104753021</v>
      </c>
      <c r="B19" s="2" t="s">
        <v>40</v>
      </c>
      <c r="C19" s="2" t="s">
        <v>92</v>
      </c>
      <c r="D19" s="3">
        <v>40641.9375</v>
      </c>
      <c r="E19" s="4">
        <f t="shared" si="0"/>
        <v>22</v>
      </c>
      <c r="F19" s="3">
        <v>40641.979166666664</v>
      </c>
      <c r="G19" s="4">
        <f t="shared" si="1"/>
        <v>23</v>
      </c>
      <c r="H19" s="4">
        <f t="shared" si="2"/>
        <v>6</v>
      </c>
      <c r="I19" s="5" t="str">
        <f>IF(AND(H19&lt;6,ISERROR(VLOOKUP((DATE(YEAR(D4118),MONTH(D4118),DAY(D4118))),JFERIES2009,1,FALSE)=TRUE)),"Sem",IF(ISERROR(VLOOKUP((DATE(YEAR(D4118),MONTH(D4118),DAY(D4118))),JFERIES2009,1,FALSE)=FALSE),"WE","Férié"))</f>
        <v>WE</v>
      </c>
      <c r="J19" s="6" t="str">
        <f t="shared" si="3"/>
        <v>00h--&gt;08h</v>
      </c>
      <c r="K19" s="6">
        <f t="shared" si="4"/>
        <v>1900</v>
      </c>
      <c r="L19" s="7">
        <f t="shared" si="5"/>
        <v>1</v>
      </c>
      <c r="M19" s="6">
        <f t="shared" si="6"/>
        <v>52</v>
      </c>
      <c r="N19" s="6">
        <v>1</v>
      </c>
      <c r="O19" s="6" t="s">
        <v>91</v>
      </c>
      <c r="P19" s="6" t="s">
        <v>2</v>
      </c>
      <c r="Q19" s="1" t="s">
        <v>3</v>
      </c>
    </row>
    <row r="20" spans="1:17" ht="18" customHeight="1" x14ac:dyDescent="0.25">
      <c r="A20" s="1" t="s">
        <v>41</v>
      </c>
      <c r="B20" s="2" t="s">
        <v>42</v>
      </c>
      <c r="C20" s="2" t="s">
        <v>92</v>
      </c>
      <c r="D20" s="3">
        <v>40641.96875</v>
      </c>
      <c r="E20" s="4">
        <f t="shared" si="0"/>
        <v>23</v>
      </c>
      <c r="F20" s="3">
        <v>40642.010416666664</v>
      </c>
      <c r="G20" s="4">
        <f t="shared" si="1"/>
        <v>0</v>
      </c>
      <c r="H20" s="4">
        <f t="shared" si="2"/>
        <v>6</v>
      </c>
      <c r="I20" s="5" t="str">
        <f>IF(AND(H20&lt;6,ISERROR(VLOOKUP((DATE(YEAR(D4119),MONTH(D4119),DAY(D4119))),JFERIES2009,1,FALSE)=TRUE)),"Sem",IF(ISERROR(VLOOKUP((DATE(YEAR(D4119),MONTH(D4119),DAY(D4119))),JFERIES2009,1,FALSE)=FALSE),"WE","Férié"))</f>
        <v>WE</v>
      </c>
      <c r="J20" s="6" t="str">
        <f t="shared" si="3"/>
        <v>00h--&gt;08h</v>
      </c>
      <c r="K20" s="6">
        <f t="shared" si="4"/>
        <v>1900</v>
      </c>
      <c r="L20" s="7">
        <f t="shared" si="5"/>
        <v>1</v>
      </c>
      <c r="M20" s="6">
        <f t="shared" si="6"/>
        <v>52</v>
      </c>
      <c r="N20" s="6">
        <v>1</v>
      </c>
      <c r="O20" s="6" t="s">
        <v>91</v>
      </c>
      <c r="P20" s="6" t="s">
        <v>22</v>
      </c>
      <c r="Q20" s="1" t="s">
        <v>3</v>
      </c>
    </row>
    <row r="21" spans="1:17" ht="18" customHeight="1" x14ac:dyDescent="0.25">
      <c r="A21" s="1" t="s">
        <v>43</v>
      </c>
      <c r="B21" s="2" t="s">
        <v>44</v>
      </c>
      <c r="C21" s="2" t="s">
        <v>92</v>
      </c>
      <c r="D21" s="3">
        <v>40643.375</v>
      </c>
      <c r="E21" s="4">
        <f t="shared" si="0"/>
        <v>9</v>
      </c>
      <c r="F21" s="3">
        <v>40643.416666666664</v>
      </c>
      <c r="G21" s="4">
        <f t="shared" si="1"/>
        <v>10</v>
      </c>
      <c r="H21" s="4">
        <f t="shared" si="2"/>
        <v>6</v>
      </c>
      <c r="I21" s="5" t="str">
        <f>IF(AND(H21&lt;6,ISERROR(VLOOKUP((DATE(YEAR(D4120),MONTH(D4120),DAY(D4120))),JFERIES2009,1,FALSE)=TRUE)),"Sem",IF(ISERROR(VLOOKUP((DATE(YEAR(D4120),MONTH(D4120),DAY(D4120))),JFERIES2009,1,FALSE)=FALSE),"WE","Férié"))</f>
        <v>WE</v>
      </c>
      <c r="J21" s="6" t="str">
        <f t="shared" si="3"/>
        <v>00h--&gt;08h</v>
      </c>
      <c r="K21" s="6">
        <f t="shared" si="4"/>
        <v>1900</v>
      </c>
      <c r="L21" s="7">
        <f t="shared" si="5"/>
        <v>1</v>
      </c>
      <c r="M21" s="6">
        <f t="shared" si="6"/>
        <v>52</v>
      </c>
      <c r="N21" s="6">
        <v>1</v>
      </c>
      <c r="O21" s="6" t="s">
        <v>91</v>
      </c>
      <c r="P21" s="6" t="s">
        <v>2</v>
      </c>
      <c r="Q21" s="1" t="s">
        <v>19</v>
      </c>
    </row>
    <row r="22" spans="1:17" ht="18" customHeight="1" x14ac:dyDescent="0.25">
      <c r="A22" s="1" t="s">
        <v>45</v>
      </c>
      <c r="B22" s="2" t="s">
        <v>46</v>
      </c>
      <c r="C22" s="2" t="s">
        <v>92</v>
      </c>
      <c r="D22" s="3">
        <v>40643.451388888891</v>
      </c>
      <c r="E22" s="4">
        <f t="shared" si="0"/>
        <v>10</v>
      </c>
      <c r="F22" s="3">
        <v>40643.493055555555</v>
      </c>
      <c r="G22" s="4">
        <f t="shared" si="1"/>
        <v>11</v>
      </c>
      <c r="H22" s="4">
        <f t="shared" si="2"/>
        <v>6</v>
      </c>
      <c r="I22" s="5" t="str">
        <f>IF(AND(H22&lt;6,ISERROR(VLOOKUP((DATE(YEAR(D4121),MONTH(D4121),DAY(D4121))),JFERIES2009,1,FALSE)=TRUE)),"Sem",IF(ISERROR(VLOOKUP((DATE(YEAR(D4121),MONTH(D4121),DAY(D4121))),JFERIES2009,1,FALSE)=FALSE),"WE","Férié"))</f>
        <v>WE</v>
      </c>
      <c r="J22" s="6" t="str">
        <f t="shared" si="3"/>
        <v>00h--&gt;08h</v>
      </c>
      <c r="K22" s="6">
        <f t="shared" si="4"/>
        <v>1900</v>
      </c>
      <c r="L22" s="7">
        <f t="shared" si="5"/>
        <v>1</v>
      </c>
      <c r="M22" s="6">
        <f t="shared" si="6"/>
        <v>52</v>
      </c>
      <c r="N22" s="6">
        <v>1</v>
      </c>
      <c r="O22" s="6" t="s">
        <v>91</v>
      </c>
      <c r="P22" s="6" t="s">
        <v>2</v>
      </c>
      <c r="Q22" s="1" t="s">
        <v>19</v>
      </c>
    </row>
    <row r="23" spans="1:17" ht="18" customHeight="1" x14ac:dyDescent="0.25">
      <c r="A23" s="1" t="s">
        <v>47</v>
      </c>
      <c r="B23" s="2" t="s">
        <v>48</v>
      </c>
      <c r="C23" s="2" t="s">
        <v>92</v>
      </c>
      <c r="D23" s="3">
        <v>40643.458333333336</v>
      </c>
      <c r="E23" s="4">
        <f t="shared" si="0"/>
        <v>11</v>
      </c>
      <c r="F23" s="3">
        <v>40643.5</v>
      </c>
      <c r="G23" s="4">
        <f t="shared" si="1"/>
        <v>12</v>
      </c>
      <c r="H23" s="4">
        <f t="shared" si="2"/>
        <v>6</v>
      </c>
      <c r="I23" s="5" t="str">
        <f>IF(AND(H23&lt;6,ISERROR(VLOOKUP((DATE(YEAR(D4122),MONTH(D4122),DAY(D4122))),JFERIES2009,1,FALSE)=TRUE)),"Sem",IF(ISERROR(VLOOKUP((DATE(YEAR(D4122),MONTH(D4122),DAY(D4122))),JFERIES2009,1,FALSE)=FALSE),"WE","Férié"))</f>
        <v>WE</v>
      </c>
      <c r="J23" s="6" t="str">
        <f t="shared" si="3"/>
        <v>00h--&gt;08h</v>
      </c>
      <c r="K23" s="6">
        <f t="shared" si="4"/>
        <v>1900</v>
      </c>
      <c r="L23" s="7">
        <f t="shared" si="5"/>
        <v>1</v>
      </c>
      <c r="M23" s="6">
        <f t="shared" si="6"/>
        <v>52</v>
      </c>
      <c r="N23" s="6">
        <v>1</v>
      </c>
      <c r="O23" s="6" t="s">
        <v>91</v>
      </c>
      <c r="P23" s="6" t="s">
        <v>6</v>
      </c>
      <c r="Q23" s="1" t="s">
        <v>3</v>
      </c>
    </row>
    <row r="24" spans="1:17" ht="18" customHeight="1" x14ac:dyDescent="0.25">
      <c r="A24" s="1" t="s">
        <v>49</v>
      </c>
      <c r="B24" s="2" t="s">
        <v>50</v>
      </c>
      <c r="C24" s="2" t="s">
        <v>92</v>
      </c>
      <c r="D24" s="3">
        <v>40643.909722222219</v>
      </c>
      <c r="E24" s="4">
        <f t="shared" si="0"/>
        <v>21</v>
      </c>
      <c r="F24" s="3">
        <v>40644.034722222219</v>
      </c>
      <c r="G24" s="4">
        <f t="shared" si="1"/>
        <v>0</v>
      </c>
      <c r="H24" s="4">
        <f t="shared" si="2"/>
        <v>6</v>
      </c>
      <c r="I24" s="5" t="str">
        <f>IF(AND(H24&lt;6,ISERROR(VLOOKUP((DATE(YEAR(D4123),MONTH(D4123),DAY(D4123))),JFERIES2009,1,FALSE)=TRUE)),"Sem",IF(ISERROR(VLOOKUP((DATE(YEAR(D4123),MONTH(D4123),DAY(D4123))),JFERIES2009,1,FALSE)=FALSE),"WE","Férié"))</f>
        <v>WE</v>
      </c>
      <c r="J24" s="6" t="str">
        <f t="shared" si="3"/>
        <v>00h--&gt;08h</v>
      </c>
      <c r="K24" s="6">
        <f t="shared" si="4"/>
        <v>1900</v>
      </c>
      <c r="L24" s="7">
        <f t="shared" si="5"/>
        <v>1</v>
      </c>
      <c r="M24" s="6">
        <f t="shared" si="6"/>
        <v>52</v>
      </c>
      <c r="N24" s="6">
        <v>3</v>
      </c>
      <c r="O24" s="6" t="s">
        <v>91</v>
      </c>
      <c r="P24" s="6" t="s">
        <v>2</v>
      </c>
      <c r="Q24" s="1" t="s">
        <v>3</v>
      </c>
    </row>
    <row r="25" spans="1:17" ht="18" customHeight="1" x14ac:dyDescent="0.25">
      <c r="A25" s="1" t="s">
        <v>51</v>
      </c>
      <c r="B25" s="2" t="s">
        <v>52</v>
      </c>
      <c r="C25" s="2" t="s">
        <v>92</v>
      </c>
      <c r="D25" s="3">
        <v>40644.802083333336</v>
      </c>
      <c r="E25" s="4">
        <f t="shared" si="0"/>
        <v>19</v>
      </c>
      <c r="F25" s="3">
        <v>40644.864583333336</v>
      </c>
      <c r="G25" s="4">
        <f t="shared" si="1"/>
        <v>20</v>
      </c>
      <c r="H25" s="4">
        <f t="shared" si="2"/>
        <v>6</v>
      </c>
      <c r="I25" s="5" t="str">
        <f>IF(AND(H25&lt;6,ISERROR(VLOOKUP((DATE(YEAR(D4124),MONTH(D4124),DAY(D4124))),JFERIES2009,1,FALSE)=TRUE)),"Sem",IF(ISERROR(VLOOKUP((DATE(YEAR(D4124),MONTH(D4124),DAY(D4124))),JFERIES2009,1,FALSE)=FALSE),"WE","Férié"))</f>
        <v>WE</v>
      </c>
      <c r="J25" s="6" t="str">
        <f t="shared" si="3"/>
        <v>00h--&gt;08h</v>
      </c>
      <c r="K25" s="6">
        <f t="shared" si="4"/>
        <v>1900</v>
      </c>
      <c r="L25" s="7">
        <f t="shared" si="5"/>
        <v>1</v>
      </c>
      <c r="M25" s="6">
        <f t="shared" si="6"/>
        <v>52</v>
      </c>
      <c r="N25" s="6">
        <v>1.5</v>
      </c>
      <c r="O25" s="6" t="s">
        <v>91</v>
      </c>
      <c r="P25" s="6" t="s">
        <v>2</v>
      </c>
      <c r="Q25" s="1" t="s">
        <v>3</v>
      </c>
    </row>
    <row r="26" spans="1:17" ht="18" customHeight="1" x14ac:dyDescent="0.25">
      <c r="A26" s="1" t="s">
        <v>53</v>
      </c>
      <c r="B26" s="2" t="s">
        <v>54</v>
      </c>
      <c r="C26" s="2" t="s">
        <v>92</v>
      </c>
      <c r="D26" s="3">
        <v>40644.875</v>
      </c>
      <c r="E26" s="4">
        <f t="shared" si="0"/>
        <v>21</v>
      </c>
      <c r="F26" s="3">
        <v>40644.927083333336</v>
      </c>
      <c r="G26" s="4">
        <f t="shared" si="1"/>
        <v>22</v>
      </c>
      <c r="H26" s="4">
        <f t="shared" si="2"/>
        <v>6</v>
      </c>
      <c r="I26" s="5" t="str">
        <f>IF(AND(H26&lt;6,ISERROR(VLOOKUP((DATE(YEAR(D4125),MONTH(D4125),DAY(D4125))),JFERIES2009,1,FALSE)=TRUE)),"Sem",IF(ISERROR(VLOOKUP((DATE(YEAR(D4125),MONTH(D4125),DAY(D4125))),JFERIES2009,1,FALSE)=FALSE),"WE","Férié"))</f>
        <v>WE</v>
      </c>
      <c r="J26" s="6" t="str">
        <f t="shared" si="3"/>
        <v>00h--&gt;08h</v>
      </c>
      <c r="K26" s="6">
        <f t="shared" si="4"/>
        <v>1900</v>
      </c>
      <c r="L26" s="7">
        <f t="shared" si="5"/>
        <v>1</v>
      </c>
      <c r="M26" s="6">
        <f t="shared" si="6"/>
        <v>52</v>
      </c>
      <c r="N26" s="6">
        <v>1.25</v>
      </c>
      <c r="O26" s="6" t="s">
        <v>91</v>
      </c>
      <c r="P26" s="6" t="s">
        <v>22</v>
      </c>
      <c r="Q26" s="1" t="s">
        <v>3</v>
      </c>
    </row>
    <row r="27" spans="1:17" ht="18" customHeight="1" x14ac:dyDescent="0.25">
      <c r="A27" s="1" t="s">
        <v>55</v>
      </c>
      <c r="B27" s="2" t="s">
        <v>56</v>
      </c>
      <c r="C27" s="2" t="s">
        <v>92</v>
      </c>
      <c r="D27" s="3">
        <v>40644.927083333336</v>
      </c>
      <c r="E27" s="4">
        <f t="shared" si="0"/>
        <v>22</v>
      </c>
      <c r="F27" s="3">
        <v>40644.96875</v>
      </c>
      <c r="G27" s="4">
        <f t="shared" si="1"/>
        <v>23</v>
      </c>
      <c r="H27" s="4">
        <f t="shared" si="2"/>
        <v>6</v>
      </c>
      <c r="I27" s="5" t="str">
        <f>IF(AND(H27&lt;6,ISERROR(VLOOKUP((DATE(YEAR(D4126),MONTH(D4126),DAY(D4126))),JFERIES2009,1,FALSE)=TRUE)),"Sem",IF(ISERROR(VLOOKUP((DATE(YEAR(D4126),MONTH(D4126),DAY(D4126))),JFERIES2009,1,FALSE)=FALSE),"WE","Férié"))</f>
        <v>WE</v>
      </c>
      <c r="J27" s="6" t="str">
        <f t="shared" si="3"/>
        <v>00h--&gt;08h</v>
      </c>
      <c r="K27" s="6">
        <f t="shared" si="4"/>
        <v>1900</v>
      </c>
      <c r="L27" s="7">
        <f t="shared" si="5"/>
        <v>1</v>
      </c>
      <c r="M27" s="6">
        <f t="shared" si="6"/>
        <v>52</v>
      </c>
      <c r="N27" s="6">
        <v>1</v>
      </c>
      <c r="O27" s="6" t="s">
        <v>91</v>
      </c>
      <c r="P27" s="6" t="s">
        <v>2</v>
      </c>
      <c r="Q27" s="1" t="s">
        <v>3</v>
      </c>
    </row>
    <row r="28" spans="1:17" ht="18" customHeight="1" x14ac:dyDescent="0.25">
      <c r="A28" s="1" t="s">
        <v>57</v>
      </c>
      <c r="B28" s="2" t="s">
        <v>58</v>
      </c>
      <c r="C28" s="2" t="s">
        <v>92</v>
      </c>
      <c r="D28" s="3">
        <v>40645.020833333336</v>
      </c>
      <c r="E28" s="4">
        <f t="shared" si="0"/>
        <v>0</v>
      </c>
      <c r="F28" s="3">
        <v>40645.0625</v>
      </c>
      <c r="G28" s="4">
        <f t="shared" si="1"/>
        <v>1</v>
      </c>
      <c r="H28" s="4">
        <f t="shared" si="2"/>
        <v>6</v>
      </c>
      <c r="I28" s="5" t="str">
        <f>IF(AND(H28&lt;6,ISERROR(VLOOKUP((DATE(YEAR(D4127),MONTH(D4127),DAY(D4127))),JFERIES2009,1,FALSE)=TRUE)),"Sem",IF(ISERROR(VLOOKUP((DATE(YEAR(D4127),MONTH(D4127),DAY(D4127))),JFERIES2009,1,FALSE)=FALSE),"WE","Férié"))</f>
        <v>WE</v>
      </c>
      <c r="J28" s="6" t="str">
        <f t="shared" si="3"/>
        <v>00h--&gt;08h</v>
      </c>
      <c r="K28" s="6">
        <f t="shared" si="4"/>
        <v>1900</v>
      </c>
      <c r="L28" s="7">
        <f t="shared" si="5"/>
        <v>1</v>
      </c>
      <c r="M28" s="6">
        <f t="shared" si="6"/>
        <v>52</v>
      </c>
      <c r="N28" s="6">
        <v>1</v>
      </c>
      <c r="O28" s="6" t="s">
        <v>91</v>
      </c>
      <c r="P28" s="6" t="s">
        <v>22</v>
      </c>
      <c r="Q28" s="1" t="s">
        <v>3</v>
      </c>
    </row>
    <row r="29" spans="1:17" ht="18" customHeight="1" x14ac:dyDescent="0.25">
      <c r="A29" s="1" t="s">
        <v>59</v>
      </c>
      <c r="B29" s="2" t="s">
        <v>60</v>
      </c>
      <c r="C29" s="2" t="s">
        <v>92</v>
      </c>
      <c r="D29" s="3">
        <v>40645.052083333336</v>
      </c>
      <c r="E29" s="4">
        <f t="shared" si="0"/>
        <v>1</v>
      </c>
      <c r="F29" s="3">
        <v>40645.09375</v>
      </c>
      <c r="G29" s="4">
        <f t="shared" si="1"/>
        <v>2</v>
      </c>
      <c r="H29" s="4">
        <f t="shared" si="2"/>
        <v>6</v>
      </c>
      <c r="I29" s="5" t="str">
        <f>IF(AND(H29&lt;6,ISERROR(VLOOKUP((DATE(YEAR(D4128),MONTH(D4128),DAY(D4128))),JFERIES2009,1,FALSE)=TRUE)),"Sem",IF(ISERROR(VLOOKUP((DATE(YEAR(D4128),MONTH(D4128),DAY(D4128))),JFERIES2009,1,FALSE)=FALSE),"WE","Férié"))</f>
        <v>WE</v>
      </c>
      <c r="J29" s="6" t="str">
        <f t="shared" si="3"/>
        <v>00h--&gt;08h</v>
      </c>
      <c r="K29" s="6">
        <f t="shared" si="4"/>
        <v>1900</v>
      </c>
      <c r="L29" s="7">
        <f t="shared" si="5"/>
        <v>1</v>
      </c>
      <c r="M29" s="6">
        <f t="shared" si="6"/>
        <v>52</v>
      </c>
      <c r="N29" s="6">
        <v>1</v>
      </c>
      <c r="O29" s="6" t="s">
        <v>91</v>
      </c>
      <c r="P29" s="6" t="s">
        <v>22</v>
      </c>
      <c r="Q29" s="1" t="s">
        <v>3</v>
      </c>
    </row>
    <row r="30" spans="1:17" ht="18" customHeight="1" x14ac:dyDescent="0.25">
      <c r="A30" s="1" t="s">
        <v>59</v>
      </c>
      <c r="B30" s="2" t="s">
        <v>61</v>
      </c>
      <c r="C30" s="2" t="s">
        <v>92</v>
      </c>
      <c r="D30" s="3">
        <v>40645.166666666664</v>
      </c>
      <c r="E30" s="4">
        <f t="shared" si="0"/>
        <v>4</v>
      </c>
      <c r="F30" s="3">
        <v>40645.229166666664</v>
      </c>
      <c r="G30" s="4">
        <f t="shared" si="1"/>
        <v>5</v>
      </c>
      <c r="H30" s="4">
        <f t="shared" si="2"/>
        <v>6</v>
      </c>
      <c r="I30" s="5" t="str">
        <f>IF(AND(H30&lt;6,ISERROR(VLOOKUP((DATE(YEAR(D4129),MONTH(D4129),DAY(D4129))),JFERIES2009,1,FALSE)=TRUE)),"Sem",IF(ISERROR(VLOOKUP((DATE(YEAR(D4129),MONTH(D4129),DAY(D4129))),JFERIES2009,1,FALSE)=FALSE),"WE","Férié"))</f>
        <v>WE</v>
      </c>
      <c r="J30" s="6" t="str">
        <f t="shared" si="3"/>
        <v>00h--&gt;08h</v>
      </c>
      <c r="K30" s="6">
        <f t="shared" si="4"/>
        <v>1900</v>
      </c>
      <c r="L30" s="7">
        <f t="shared" si="5"/>
        <v>1</v>
      </c>
      <c r="M30" s="6">
        <f t="shared" si="6"/>
        <v>52</v>
      </c>
      <c r="N30" s="6">
        <v>1.5</v>
      </c>
      <c r="O30" s="6" t="s">
        <v>91</v>
      </c>
      <c r="P30" s="6" t="s">
        <v>22</v>
      </c>
      <c r="Q30" s="1" t="s">
        <v>3</v>
      </c>
    </row>
    <row r="31" spans="1:17" ht="18" customHeight="1" x14ac:dyDescent="0.25">
      <c r="A31" s="1" t="s">
        <v>62</v>
      </c>
      <c r="B31" s="2" t="s">
        <v>63</v>
      </c>
      <c r="C31" s="2" t="s">
        <v>92</v>
      </c>
      <c r="D31" s="3">
        <v>40645.805555555555</v>
      </c>
      <c r="E31" s="4">
        <f t="shared" si="0"/>
        <v>19</v>
      </c>
      <c r="F31" s="3">
        <v>40645.930555555555</v>
      </c>
      <c r="G31" s="4">
        <f t="shared" si="1"/>
        <v>22</v>
      </c>
      <c r="H31" s="4">
        <f t="shared" si="2"/>
        <v>6</v>
      </c>
      <c r="I31" s="5" t="str">
        <f>IF(AND(H31&lt;6,ISERROR(VLOOKUP((DATE(YEAR(D4130),MONTH(D4130),DAY(D4130))),JFERIES2009,1,FALSE)=TRUE)),"Sem",IF(ISERROR(VLOOKUP((DATE(YEAR(D4130),MONTH(D4130),DAY(D4130))),JFERIES2009,1,FALSE)=FALSE),"WE","Férié"))</f>
        <v>WE</v>
      </c>
      <c r="J31" s="6" t="str">
        <f t="shared" si="3"/>
        <v>00h--&gt;08h</v>
      </c>
      <c r="K31" s="6">
        <f t="shared" si="4"/>
        <v>1900</v>
      </c>
      <c r="L31" s="7">
        <f t="shared" si="5"/>
        <v>1</v>
      </c>
      <c r="M31" s="6">
        <f t="shared" si="6"/>
        <v>52</v>
      </c>
      <c r="N31" s="6">
        <v>3</v>
      </c>
      <c r="O31" s="6" t="s">
        <v>91</v>
      </c>
      <c r="P31" s="6" t="s">
        <v>2</v>
      </c>
      <c r="Q31" s="1" t="s">
        <v>3</v>
      </c>
    </row>
    <row r="32" spans="1:17" ht="18" customHeight="1" x14ac:dyDescent="0.25">
      <c r="A32" s="1" t="s">
        <v>64</v>
      </c>
      <c r="B32" s="2" t="s">
        <v>65</v>
      </c>
      <c r="C32" s="2" t="s">
        <v>92</v>
      </c>
      <c r="D32" s="3">
        <v>40645.854166666664</v>
      </c>
      <c r="E32" s="4">
        <f t="shared" si="0"/>
        <v>20</v>
      </c>
      <c r="F32" s="3">
        <v>40645.895833333336</v>
      </c>
      <c r="G32" s="4">
        <f t="shared" si="1"/>
        <v>21</v>
      </c>
      <c r="H32" s="4">
        <f t="shared" si="2"/>
        <v>6</v>
      </c>
      <c r="I32" s="5" t="str">
        <f>IF(AND(H32&lt;6,ISERROR(VLOOKUP((DATE(YEAR(D4131),MONTH(D4131),DAY(D4131))),JFERIES2009,1,FALSE)=TRUE)),"Sem",IF(ISERROR(VLOOKUP((DATE(YEAR(D4131),MONTH(D4131),DAY(D4131))),JFERIES2009,1,FALSE)=FALSE),"WE","Férié"))</f>
        <v>WE</v>
      </c>
      <c r="J32" s="6" t="str">
        <f t="shared" si="3"/>
        <v>00h--&gt;08h</v>
      </c>
      <c r="K32" s="6">
        <f t="shared" si="4"/>
        <v>1900</v>
      </c>
      <c r="L32" s="7">
        <f t="shared" si="5"/>
        <v>1</v>
      </c>
      <c r="M32" s="6">
        <f t="shared" si="6"/>
        <v>52</v>
      </c>
      <c r="N32" s="6">
        <v>1</v>
      </c>
      <c r="O32" s="6" t="s">
        <v>91</v>
      </c>
      <c r="P32" s="6" t="s">
        <v>2</v>
      </c>
      <c r="Q32" s="1" t="s">
        <v>3</v>
      </c>
    </row>
    <row r="33" spans="1:17" ht="18" customHeight="1" x14ac:dyDescent="0.25">
      <c r="A33" s="1" t="s">
        <v>66</v>
      </c>
      <c r="B33" s="2" t="s">
        <v>67</v>
      </c>
      <c r="C33" s="2" t="s">
        <v>92</v>
      </c>
      <c r="D33" s="3">
        <v>40645.930555555555</v>
      </c>
      <c r="E33" s="4">
        <f t="shared" si="0"/>
        <v>22</v>
      </c>
      <c r="F33" s="3">
        <v>40646.076388888891</v>
      </c>
      <c r="G33" s="4">
        <f t="shared" si="1"/>
        <v>1</v>
      </c>
      <c r="H33" s="4">
        <f t="shared" si="2"/>
        <v>6</v>
      </c>
      <c r="I33" s="5" t="str">
        <f>IF(AND(H33&lt;6,ISERROR(VLOOKUP((DATE(YEAR(D4132),MONTH(D4132),DAY(D4132))),JFERIES2009,1,FALSE)=TRUE)),"Sem",IF(ISERROR(VLOOKUP((DATE(YEAR(D4132),MONTH(D4132),DAY(D4132))),JFERIES2009,1,FALSE)=FALSE),"WE","Férié"))</f>
        <v>WE</v>
      </c>
      <c r="J33" s="6" t="str">
        <f t="shared" si="3"/>
        <v>00h--&gt;08h</v>
      </c>
      <c r="K33" s="6">
        <f t="shared" si="4"/>
        <v>1900</v>
      </c>
      <c r="L33" s="7">
        <f t="shared" si="5"/>
        <v>1</v>
      </c>
      <c r="M33" s="6">
        <f t="shared" si="6"/>
        <v>52</v>
      </c>
      <c r="N33" s="6">
        <v>3.5</v>
      </c>
      <c r="O33" s="6" t="s">
        <v>91</v>
      </c>
      <c r="P33" s="6" t="s">
        <v>2</v>
      </c>
      <c r="Q33" s="1" t="s">
        <v>3</v>
      </c>
    </row>
    <row r="34" spans="1:17" ht="18" customHeight="1" x14ac:dyDescent="0.25">
      <c r="A34" s="1" t="s">
        <v>68</v>
      </c>
      <c r="B34" s="2" t="s">
        <v>69</v>
      </c>
      <c r="C34" s="2" t="s">
        <v>92</v>
      </c>
      <c r="D34" s="3">
        <v>40646.770833333336</v>
      </c>
      <c r="E34" s="4">
        <f t="shared" si="0"/>
        <v>18</v>
      </c>
      <c r="F34" s="3">
        <v>40646.8125</v>
      </c>
      <c r="G34" s="4">
        <f t="shared" si="1"/>
        <v>19</v>
      </c>
      <c r="H34" s="4">
        <f t="shared" si="2"/>
        <v>6</v>
      </c>
      <c r="I34" s="5" t="str">
        <f>IF(AND(H34&lt;6,ISERROR(VLOOKUP((DATE(YEAR(D4133),MONTH(D4133),DAY(D4133))),JFERIES2009,1,FALSE)=TRUE)),"Sem",IF(ISERROR(VLOOKUP((DATE(YEAR(D4133),MONTH(D4133),DAY(D4133))),JFERIES2009,1,FALSE)=FALSE),"WE","Férié"))</f>
        <v>WE</v>
      </c>
      <c r="J34" s="6" t="str">
        <f t="shared" si="3"/>
        <v>00h--&gt;08h</v>
      </c>
      <c r="K34" s="6">
        <f t="shared" si="4"/>
        <v>1900</v>
      </c>
      <c r="L34" s="7">
        <f t="shared" si="5"/>
        <v>1</v>
      </c>
      <c r="M34" s="6">
        <f t="shared" si="6"/>
        <v>52</v>
      </c>
      <c r="N34" s="6">
        <v>1</v>
      </c>
      <c r="O34" s="6" t="s">
        <v>91</v>
      </c>
      <c r="P34" s="6" t="s">
        <v>22</v>
      </c>
      <c r="Q34" s="1" t="s">
        <v>3</v>
      </c>
    </row>
    <row r="35" spans="1:17" ht="18" customHeight="1" x14ac:dyDescent="0.25">
      <c r="A35" s="1" t="s">
        <v>70</v>
      </c>
      <c r="B35" s="2" t="s">
        <v>71</v>
      </c>
      <c r="C35" s="2" t="s">
        <v>92</v>
      </c>
      <c r="D35" s="3">
        <v>40646.791666666664</v>
      </c>
      <c r="E35" s="4">
        <f t="shared" si="0"/>
        <v>19</v>
      </c>
      <c r="F35" s="3">
        <v>40646.854166666664</v>
      </c>
      <c r="G35" s="4">
        <f t="shared" si="1"/>
        <v>20</v>
      </c>
      <c r="H35" s="4">
        <f t="shared" si="2"/>
        <v>6</v>
      </c>
      <c r="I35" s="5" t="str">
        <f>IF(AND(H35&lt;6,ISERROR(VLOOKUP((DATE(YEAR(D4134),MONTH(D4134),DAY(D4134))),JFERIES2009,1,FALSE)=TRUE)),"Sem",IF(ISERROR(VLOOKUP((DATE(YEAR(D4134),MONTH(D4134),DAY(D4134))),JFERIES2009,1,FALSE)=FALSE),"WE","Férié"))</f>
        <v>WE</v>
      </c>
      <c r="J35" s="6" t="str">
        <f t="shared" si="3"/>
        <v>00h--&gt;08h</v>
      </c>
      <c r="K35" s="6">
        <f t="shared" si="4"/>
        <v>1900</v>
      </c>
      <c r="L35" s="7">
        <f t="shared" si="5"/>
        <v>1</v>
      </c>
      <c r="M35" s="6">
        <f t="shared" si="6"/>
        <v>52</v>
      </c>
      <c r="N35" s="6">
        <v>1.5</v>
      </c>
      <c r="O35" s="6" t="s">
        <v>91</v>
      </c>
      <c r="P35" s="6" t="s">
        <v>22</v>
      </c>
      <c r="Q35" s="1" t="s">
        <v>3</v>
      </c>
    </row>
    <row r="36" spans="1:17" ht="18" customHeight="1" x14ac:dyDescent="0.25">
      <c r="A36" s="1" t="s">
        <v>72</v>
      </c>
      <c r="B36" s="2" t="s">
        <v>73</v>
      </c>
      <c r="C36" s="2" t="s">
        <v>92</v>
      </c>
      <c r="D36" s="3">
        <v>40646.8125</v>
      </c>
      <c r="E36" s="4">
        <f t="shared" si="0"/>
        <v>19</v>
      </c>
      <c r="F36" s="3">
        <v>40646.979166666664</v>
      </c>
      <c r="G36" s="4">
        <f t="shared" si="1"/>
        <v>23</v>
      </c>
      <c r="H36" s="4">
        <f t="shared" si="2"/>
        <v>6</v>
      </c>
      <c r="I36" s="5" t="str">
        <f>IF(AND(H36&lt;6,ISERROR(VLOOKUP((DATE(YEAR(D4135),MONTH(D4135),DAY(D4135))),JFERIES2009,1,FALSE)=TRUE)),"Sem",IF(ISERROR(VLOOKUP((DATE(YEAR(D4135),MONTH(D4135),DAY(D4135))),JFERIES2009,1,FALSE)=FALSE),"WE","Férié"))</f>
        <v>WE</v>
      </c>
      <c r="J36" s="6" t="str">
        <f t="shared" si="3"/>
        <v>00h--&gt;08h</v>
      </c>
      <c r="K36" s="6">
        <f t="shared" si="4"/>
        <v>1900</v>
      </c>
      <c r="L36" s="7">
        <f t="shared" si="5"/>
        <v>1</v>
      </c>
      <c r="M36" s="6">
        <f t="shared" si="6"/>
        <v>52</v>
      </c>
      <c r="N36" s="6">
        <v>4</v>
      </c>
      <c r="O36" s="6" t="s">
        <v>91</v>
      </c>
      <c r="P36" s="6" t="s">
        <v>2</v>
      </c>
      <c r="Q36" s="1" t="s">
        <v>3</v>
      </c>
    </row>
    <row r="37" spans="1:17" ht="18" customHeight="1" x14ac:dyDescent="0.25">
      <c r="A37" s="1" t="s">
        <v>74</v>
      </c>
      <c r="B37" s="2" t="s">
        <v>75</v>
      </c>
      <c r="C37" s="2" t="s">
        <v>92</v>
      </c>
      <c r="D37" s="3">
        <v>40648.270833333336</v>
      </c>
      <c r="E37" s="4">
        <f t="shared" si="0"/>
        <v>6</v>
      </c>
      <c r="F37" s="3">
        <v>40648.3125</v>
      </c>
      <c r="G37" s="4">
        <f t="shared" si="1"/>
        <v>7</v>
      </c>
      <c r="H37" s="4">
        <f t="shared" si="2"/>
        <v>6</v>
      </c>
      <c r="I37" s="5" t="str">
        <f>IF(AND(H37&lt;6,ISERROR(VLOOKUP((DATE(YEAR(D4136),MONTH(D4136),DAY(D4136))),JFERIES2009,1,FALSE)=TRUE)),"Sem",IF(ISERROR(VLOOKUP((DATE(YEAR(D4136),MONTH(D4136),DAY(D4136))),JFERIES2009,1,FALSE)=FALSE),"WE","Férié"))</f>
        <v>WE</v>
      </c>
      <c r="J37" s="6" t="str">
        <f t="shared" si="3"/>
        <v>00h--&gt;08h</v>
      </c>
      <c r="K37" s="6">
        <f t="shared" si="4"/>
        <v>1900</v>
      </c>
      <c r="L37" s="7">
        <f t="shared" si="5"/>
        <v>1</v>
      </c>
      <c r="M37" s="6">
        <f t="shared" si="6"/>
        <v>52</v>
      </c>
      <c r="N37" s="6">
        <v>1</v>
      </c>
      <c r="O37" s="6" t="s">
        <v>91</v>
      </c>
      <c r="P37" s="6" t="s">
        <v>2</v>
      </c>
      <c r="Q37" s="1" t="s">
        <v>3</v>
      </c>
    </row>
    <row r="38" spans="1:17" ht="18" customHeight="1" x14ac:dyDescent="0.25">
      <c r="A38" s="1" t="s">
        <v>74</v>
      </c>
      <c r="B38" s="2" t="s">
        <v>76</v>
      </c>
      <c r="C38" s="2" t="s">
        <v>92</v>
      </c>
      <c r="D38" s="3">
        <v>40648.770833333336</v>
      </c>
      <c r="E38" s="4">
        <f t="shared" si="0"/>
        <v>18</v>
      </c>
      <c r="F38" s="3">
        <v>40648.854166666664</v>
      </c>
      <c r="G38" s="4">
        <f t="shared" si="1"/>
        <v>20</v>
      </c>
      <c r="H38" s="4">
        <f t="shared" si="2"/>
        <v>6</v>
      </c>
      <c r="I38" s="5" t="str">
        <f>IF(AND(H38&lt;6,ISERROR(VLOOKUP((DATE(YEAR(D4137),MONTH(D4137),DAY(D4137))),JFERIES2009,1,FALSE)=TRUE)),"Sem",IF(ISERROR(VLOOKUP((DATE(YEAR(D4137),MONTH(D4137),DAY(D4137))),JFERIES2009,1,FALSE)=FALSE),"WE","Férié"))</f>
        <v>WE</v>
      </c>
      <c r="J38" s="6" t="str">
        <f t="shared" si="3"/>
        <v>00h--&gt;08h</v>
      </c>
      <c r="K38" s="6">
        <f t="shared" si="4"/>
        <v>1900</v>
      </c>
      <c r="L38" s="7">
        <f t="shared" si="5"/>
        <v>1</v>
      </c>
      <c r="M38" s="6">
        <f t="shared" si="6"/>
        <v>52</v>
      </c>
      <c r="N38" s="6">
        <v>2</v>
      </c>
      <c r="O38" s="6" t="s">
        <v>91</v>
      </c>
      <c r="P38" s="6" t="s">
        <v>2</v>
      </c>
      <c r="Q38" s="1" t="s">
        <v>3</v>
      </c>
    </row>
    <row r="39" spans="1:17" ht="18" customHeight="1" x14ac:dyDescent="0.25">
      <c r="A39" s="1" t="s">
        <v>77</v>
      </c>
      <c r="B39" s="2" t="s">
        <v>78</v>
      </c>
      <c r="C39" s="2" t="s">
        <v>92</v>
      </c>
      <c r="D39" s="3">
        <v>40648.791666666664</v>
      </c>
      <c r="E39" s="4">
        <f t="shared" si="0"/>
        <v>19</v>
      </c>
      <c r="F39" s="3">
        <v>40648.916666666664</v>
      </c>
      <c r="G39" s="4">
        <f t="shared" si="1"/>
        <v>22</v>
      </c>
      <c r="H39" s="4">
        <f t="shared" si="2"/>
        <v>6</v>
      </c>
      <c r="I39" s="5" t="str">
        <f>IF(AND(H39&lt;6,ISERROR(VLOOKUP((DATE(YEAR(D4138),MONTH(D4138),DAY(D4138))),JFERIES2009,1,FALSE)=TRUE)),"Sem",IF(ISERROR(VLOOKUP((DATE(YEAR(D4138),MONTH(D4138),DAY(D4138))),JFERIES2009,1,FALSE)=FALSE),"WE","Férié"))</f>
        <v>WE</v>
      </c>
      <c r="J39" s="6" t="str">
        <f t="shared" si="3"/>
        <v>00h--&gt;08h</v>
      </c>
      <c r="K39" s="6">
        <f t="shared" si="4"/>
        <v>1900</v>
      </c>
      <c r="L39" s="7">
        <f t="shared" si="5"/>
        <v>1</v>
      </c>
      <c r="M39" s="6">
        <f t="shared" si="6"/>
        <v>52</v>
      </c>
      <c r="N39" s="6">
        <v>3</v>
      </c>
      <c r="O39" s="6" t="s">
        <v>91</v>
      </c>
      <c r="P39" s="6" t="s">
        <v>22</v>
      </c>
      <c r="Q39" s="1" t="s">
        <v>3</v>
      </c>
    </row>
    <row r="40" spans="1:17" ht="18" customHeight="1" x14ac:dyDescent="0.25">
      <c r="A40" s="1" t="s">
        <v>79</v>
      </c>
      <c r="B40" s="2" t="s">
        <v>80</v>
      </c>
      <c r="C40" s="2" t="s">
        <v>92</v>
      </c>
      <c r="D40" s="3">
        <v>40648.875</v>
      </c>
      <c r="E40" s="4">
        <f t="shared" si="0"/>
        <v>21</v>
      </c>
      <c r="F40" s="3">
        <v>40648.916666666664</v>
      </c>
      <c r="G40" s="4">
        <f t="shared" si="1"/>
        <v>22</v>
      </c>
      <c r="H40" s="4">
        <f t="shared" si="2"/>
        <v>6</v>
      </c>
      <c r="I40" s="5" t="str">
        <f>IF(AND(H40&lt;6,ISERROR(VLOOKUP((DATE(YEAR(D4139),MONTH(D4139),DAY(D4139))),JFERIES2009,1,FALSE)=TRUE)),"Sem",IF(ISERROR(VLOOKUP((DATE(YEAR(D4139),MONTH(D4139),DAY(D4139))),JFERIES2009,1,FALSE)=FALSE),"WE","Férié"))</f>
        <v>WE</v>
      </c>
      <c r="J40" s="6" t="str">
        <f t="shared" si="3"/>
        <v>00h--&gt;08h</v>
      </c>
      <c r="K40" s="6">
        <f t="shared" si="4"/>
        <v>1900</v>
      </c>
      <c r="L40" s="7">
        <f t="shared" si="5"/>
        <v>1</v>
      </c>
      <c r="M40" s="6">
        <f t="shared" si="6"/>
        <v>52</v>
      </c>
      <c r="N40" s="6">
        <v>1</v>
      </c>
      <c r="O40" s="6" t="s">
        <v>91</v>
      </c>
      <c r="P40" s="6" t="s">
        <v>22</v>
      </c>
      <c r="Q40" s="1" t="s">
        <v>3</v>
      </c>
    </row>
    <row r="41" spans="1:17" ht="18" customHeight="1" x14ac:dyDescent="0.25">
      <c r="A41" s="1" t="s">
        <v>77</v>
      </c>
      <c r="B41" s="2" t="s">
        <v>81</v>
      </c>
      <c r="C41" s="2" t="s">
        <v>92</v>
      </c>
      <c r="D41" s="3">
        <v>40649.458333333336</v>
      </c>
      <c r="E41" s="4">
        <f t="shared" si="0"/>
        <v>11</v>
      </c>
      <c r="F41" s="3">
        <v>40649.541666666664</v>
      </c>
      <c r="G41" s="4">
        <f t="shared" si="1"/>
        <v>13</v>
      </c>
      <c r="H41" s="4">
        <f t="shared" si="2"/>
        <v>6</v>
      </c>
      <c r="I41" s="5" t="str">
        <f>IF(AND(H41&lt;6,ISERROR(VLOOKUP((DATE(YEAR(D4140),MONTH(D4140),DAY(D4140))),JFERIES2009,1,FALSE)=TRUE)),"Sem",IF(ISERROR(VLOOKUP((DATE(YEAR(D4140),MONTH(D4140),DAY(D4140))),JFERIES2009,1,FALSE)=FALSE),"WE","Férié"))</f>
        <v>WE</v>
      </c>
      <c r="J41" s="6" t="str">
        <f t="shared" si="3"/>
        <v>00h--&gt;08h</v>
      </c>
      <c r="K41" s="6">
        <f t="shared" si="4"/>
        <v>1900</v>
      </c>
      <c r="L41" s="7">
        <f t="shared" si="5"/>
        <v>1</v>
      </c>
      <c r="M41" s="6">
        <f t="shared" si="6"/>
        <v>52</v>
      </c>
      <c r="N41" s="6">
        <v>2</v>
      </c>
      <c r="O41" s="6" t="s">
        <v>91</v>
      </c>
      <c r="P41" s="6" t="s">
        <v>22</v>
      </c>
      <c r="Q41" s="1" t="s">
        <v>3</v>
      </c>
    </row>
    <row r="42" spans="1:17" ht="18" customHeight="1" x14ac:dyDescent="0.25">
      <c r="A42" s="1" t="s">
        <v>82</v>
      </c>
      <c r="B42" s="2" t="s">
        <v>83</v>
      </c>
      <c r="C42" s="2" t="s">
        <v>92</v>
      </c>
      <c r="D42" s="3">
        <v>40649.520833333336</v>
      </c>
      <c r="E42" s="4">
        <f t="shared" si="0"/>
        <v>12</v>
      </c>
      <c r="F42" s="3">
        <v>40649.5625</v>
      </c>
      <c r="G42" s="4">
        <f t="shared" si="1"/>
        <v>13</v>
      </c>
      <c r="H42" s="4">
        <f t="shared" si="2"/>
        <v>6</v>
      </c>
      <c r="I42" s="5" t="str">
        <f>IF(AND(H42&lt;6,ISERROR(VLOOKUP((DATE(YEAR(D4141),MONTH(D4141),DAY(D4141))),JFERIES2009,1,FALSE)=TRUE)),"Sem",IF(ISERROR(VLOOKUP((DATE(YEAR(D4141),MONTH(D4141),DAY(D4141))),JFERIES2009,1,FALSE)=FALSE),"WE","Férié"))</f>
        <v>WE</v>
      </c>
      <c r="J42" s="6" t="str">
        <f t="shared" si="3"/>
        <v>00h--&gt;08h</v>
      </c>
      <c r="K42" s="6">
        <f t="shared" si="4"/>
        <v>1900</v>
      </c>
      <c r="L42" s="7">
        <f t="shared" si="5"/>
        <v>1</v>
      </c>
      <c r="M42" s="6">
        <f t="shared" si="6"/>
        <v>52</v>
      </c>
      <c r="N42" s="6">
        <v>1</v>
      </c>
      <c r="O42" s="6" t="s">
        <v>91</v>
      </c>
      <c r="P42" s="6" t="s">
        <v>22</v>
      </c>
      <c r="Q42" s="1" t="s">
        <v>3</v>
      </c>
    </row>
    <row r="43" spans="1:17" ht="18" customHeight="1" x14ac:dyDescent="0.25">
      <c r="A43" s="1" t="s">
        <v>77</v>
      </c>
      <c r="B43" s="2" t="s">
        <v>84</v>
      </c>
      <c r="C43" s="2" t="s">
        <v>92</v>
      </c>
      <c r="D43" s="3">
        <v>40649.666666666664</v>
      </c>
      <c r="E43" s="4">
        <f t="shared" si="0"/>
        <v>16</v>
      </c>
      <c r="F43" s="3">
        <v>40649.75</v>
      </c>
      <c r="G43" s="4">
        <f t="shared" si="1"/>
        <v>18</v>
      </c>
      <c r="H43" s="4">
        <f t="shared" si="2"/>
        <v>6</v>
      </c>
      <c r="I43" s="5" t="str">
        <f>IF(AND(H43&lt;6,ISERROR(VLOOKUP((DATE(YEAR(D4142),MONTH(D4142),DAY(D4142))),JFERIES2009,1,FALSE)=TRUE)),"Sem",IF(ISERROR(VLOOKUP((DATE(YEAR(D4142),MONTH(D4142),DAY(D4142))),JFERIES2009,1,FALSE)=FALSE),"WE","Férié"))</f>
        <v>WE</v>
      </c>
      <c r="J43" s="6" t="str">
        <f t="shared" si="3"/>
        <v>00h--&gt;08h</v>
      </c>
      <c r="K43" s="6">
        <f t="shared" si="4"/>
        <v>1900</v>
      </c>
      <c r="L43" s="7">
        <f t="shared" si="5"/>
        <v>1</v>
      </c>
      <c r="M43" s="6">
        <f t="shared" si="6"/>
        <v>52</v>
      </c>
      <c r="N43" s="6">
        <v>2</v>
      </c>
      <c r="O43" s="6" t="s">
        <v>91</v>
      </c>
      <c r="P43" s="6" t="s">
        <v>22</v>
      </c>
      <c r="Q43" s="1" t="s">
        <v>3</v>
      </c>
    </row>
    <row r="44" spans="1:17" ht="18" customHeight="1" x14ac:dyDescent="0.25">
      <c r="A44" s="1" t="s">
        <v>77</v>
      </c>
      <c r="B44" s="2" t="s">
        <v>85</v>
      </c>
      <c r="C44" s="2" t="s">
        <v>92</v>
      </c>
      <c r="D44" s="3">
        <v>40649.833333333336</v>
      </c>
      <c r="E44" s="4">
        <f t="shared" si="0"/>
        <v>20</v>
      </c>
      <c r="F44" s="3">
        <v>40650</v>
      </c>
      <c r="G44" s="4">
        <f t="shared" si="1"/>
        <v>0</v>
      </c>
      <c r="H44" s="4">
        <f t="shared" si="2"/>
        <v>6</v>
      </c>
      <c r="I44" s="5" t="str">
        <f>IF(AND(H44&lt;6,ISERROR(VLOOKUP((DATE(YEAR(D4143),MONTH(D4143),DAY(D4143))),JFERIES2009,1,FALSE)=TRUE)),"Sem",IF(ISERROR(VLOOKUP((DATE(YEAR(D4143),MONTH(D4143),DAY(D4143))),JFERIES2009,1,FALSE)=FALSE),"WE","Férié"))</f>
        <v>WE</v>
      </c>
      <c r="J44" s="6" t="str">
        <f t="shared" si="3"/>
        <v>00h--&gt;08h</v>
      </c>
      <c r="K44" s="6">
        <f t="shared" si="4"/>
        <v>1900</v>
      </c>
      <c r="L44" s="7">
        <f t="shared" si="5"/>
        <v>1</v>
      </c>
      <c r="M44" s="6">
        <f t="shared" si="6"/>
        <v>52</v>
      </c>
      <c r="N44" s="6">
        <v>4</v>
      </c>
      <c r="O44" s="6" t="s">
        <v>91</v>
      </c>
      <c r="P44" s="6" t="s">
        <v>22</v>
      </c>
      <c r="Q44" s="1" t="s">
        <v>3</v>
      </c>
    </row>
    <row r="45" spans="1:17" ht="18" customHeight="1" x14ac:dyDescent="0.25">
      <c r="A45" s="1" t="s">
        <v>77</v>
      </c>
      <c r="B45" s="2" t="s">
        <v>86</v>
      </c>
      <c r="C45" s="2" t="s">
        <v>92</v>
      </c>
      <c r="D45" s="3">
        <v>40649.9375</v>
      </c>
      <c r="E45" s="4">
        <f t="shared" si="0"/>
        <v>22</v>
      </c>
      <c r="F45" s="3">
        <v>40649.979166666664</v>
      </c>
      <c r="G45" s="4">
        <f t="shared" si="1"/>
        <v>23</v>
      </c>
      <c r="H45" s="4">
        <f t="shared" si="2"/>
        <v>6</v>
      </c>
      <c r="I45" s="5" t="str">
        <f>IF(AND(H45&lt;6,ISERROR(VLOOKUP((DATE(YEAR(D4144),MONTH(D4144),DAY(D4144))),JFERIES2009,1,FALSE)=TRUE)),"Sem",IF(ISERROR(VLOOKUP((DATE(YEAR(D4144),MONTH(D4144),DAY(D4144))),JFERIES2009,1,FALSE)=FALSE),"WE","Férié"))</f>
        <v>WE</v>
      </c>
      <c r="J45" s="6" t="str">
        <f t="shared" si="3"/>
        <v>00h--&gt;08h</v>
      </c>
      <c r="K45" s="6">
        <f t="shared" si="4"/>
        <v>1900</v>
      </c>
      <c r="L45" s="7">
        <f t="shared" si="5"/>
        <v>1</v>
      </c>
      <c r="M45" s="6">
        <f t="shared" si="6"/>
        <v>52</v>
      </c>
      <c r="N45" s="6">
        <v>1</v>
      </c>
      <c r="O45" s="6" t="s">
        <v>91</v>
      </c>
      <c r="P45" s="6" t="s">
        <v>22</v>
      </c>
      <c r="Q45" s="1" t="s">
        <v>3</v>
      </c>
    </row>
    <row r="46" spans="1:17" ht="18" customHeight="1" x14ac:dyDescent="0.25">
      <c r="A46" s="1" t="s">
        <v>87</v>
      </c>
      <c r="B46" s="2" t="s">
        <v>88</v>
      </c>
      <c r="C46" s="2" t="s">
        <v>92</v>
      </c>
      <c r="D46" s="3">
        <v>40650.291666666664</v>
      </c>
      <c r="E46" s="4">
        <f t="shared" si="0"/>
        <v>7</v>
      </c>
      <c r="F46" s="3">
        <v>40650.333333333336</v>
      </c>
      <c r="G46" s="4">
        <f t="shared" si="1"/>
        <v>8</v>
      </c>
      <c r="H46" s="4">
        <f t="shared" si="2"/>
        <v>6</v>
      </c>
      <c r="I46" s="5" t="str">
        <f>IF(AND(H46&lt;6,ISERROR(VLOOKUP((DATE(YEAR(D4145),MONTH(D4145),DAY(D4145))),JFERIES2009,1,FALSE)=TRUE)),"Sem",IF(ISERROR(VLOOKUP((DATE(YEAR(D4145),MONTH(D4145),DAY(D4145))),JFERIES2009,1,FALSE)=FALSE),"WE","Férié"))</f>
        <v>WE</v>
      </c>
      <c r="J46" s="6" t="str">
        <f t="shared" si="3"/>
        <v>00h--&gt;08h</v>
      </c>
      <c r="K46" s="6">
        <f t="shared" si="4"/>
        <v>1900</v>
      </c>
      <c r="L46" s="7">
        <f t="shared" si="5"/>
        <v>1</v>
      </c>
      <c r="M46" s="6">
        <f t="shared" si="6"/>
        <v>52</v>
      </c>
      <c r="N46" s="6">
        <v>1</v>
      </c>
      <c r="O46" s="6" t="s">
        <v>91</v>
      </c>
      <c r="P46" s="6" t="s">
        <v>2</v>
      </c>
      <c r="Q46" s="1" t="s">
        <v>3</v>
      </c>
    </row>
    <row r="47" spans="1:17" ht="18" customHeight="1" x14ac:dyDescent="0.25">
      <c r="A47" s="1" t="s">
        <v>89</v>
      </c>
      <c r="B47" s="2" t="s">
        <v>90</v>
      </c>
      <c r="C47" s="2" t="s">
        <v>92</v>
      </c>
      <c r="D47" s="3">
        <v>40650.4375</v>
      </c>
      <c r="E47" s="4">
        <f t="shared" si="0"/>
        <v>10</v>
      </c>
      <c r="F47" s="3">
        <v>40650.479166666664</v>
      </c>
      <c r="G47" s="4">
        <f t="shared" si="1"/>
        <v>11</v>
      </c>
      <c r="H47" s="4">
        <f t="shared" si="2"/>
        <v>6</v>
      </c>
      <c r="I47" s="5" t="str">
        <f>IF(AND(H47&lt;6,ISERROR(VLOOKUP((DATE(YEAR(D4146),MONTH(D4146),DAY(D4146))),JFERIES2009,1,FALSE)=TRUE)),"Sem",IF(ISERROR(VLOOKUP((DATE(YEAR(D4146),MONTH(D4146),DAY(D4146))),JFERIES2009,1,FALSE)=FALSE),"WE","Férié"))</f>
        <v>WE</v>
      </c>
      <c r="J47" s="6" t="str">
        <f t="shared" si="3"/>
        <v>00h--&gt;08h</v>
      </c>
      <c r="K47" s="6">
        <f t="shared" si="4"/>
        <v>1900</v>
      </c>
      <c r="L47" s="7">
        <f t="shared" si="5"/>
        <v>1</v>
      </c>
      <c r="M47" s="6">
        <f t="shared" si="6"/>
        <v>52</v>
      </c>
      <c r="N47" s="6">
        <v>1</v>
      </c>
      <c r="O47" s="6" t="s">
        <v>91</v>
      </c>
      <c r="P47" s="6" t="s">
        <v>2</v>
      </c>
      <c r="Q47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2015-06-01T06:51:54Z</dcterms:modified>
</cp:coreProperties>
</file>