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60" windowWidth="18915" windowHeight="7740"/>
  </bookViews>
  <sheets>
    <sheet name="Feuil1" sheetId="1" r:id="rId1"/>
    <sheet name="BASE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C16" i="1"/>
  <c r="D16"/>
  <c r="C17"/>
  <c r="D17"/>
  <c r="C18"/>
  <c r="D18"/>
  <c r="C19"/>
  <c r="D19"/>
  <c r="C20"/>
  <c r="D20"/>
  <c r="B16"/>
  <c r="B17"/>
  <c r="B18"/>
  <c r="B19"/>
  <c r="B20"/>
  <c r="K9" i="3"/>
  <c r="F9" s="1"/>
  <c r="I9"/>
  <c r="D9"/>
  <c r="C9"/>
  <c r="K8"/>
  <c r="I8"/>
  <c r="F8"/>
  <c r="D8"/>
  <c r="C8"/>
  <c r="K7"/>
  <c r="I7"/>
  <c r="F7" s="1"/>
  <c r="D7"/>
  <c r="C7"/>
  <c r="K6"/>
  <c r="F6" s="1"/>
  <c r="I6"/>
  <c r="D6"/>
  <c r="C6"/>
  <c r="K5"/>
  <c r="F5" s="1"/>
  <c r="I5"/>
  <c r="D5"/>
  <c r="C5"/>
  <c r="K4"/>
  <c r="I4"/>
  <c r="F4"/>
  <c r="D4"/>
  <c r="C4"/>
  <c r="K3"/>
  <c r="I3"/>
  <c r="F3" s="1"/>
  <c r="D3"/>
  <c r="C3"/>
  <c r="K2"/>
  <c r="F2" s="1"/>
  <c r="I2"/>
  <c r="D2"/>
  <c r="C2"/>
  <c r="B17" s="1"/>
  <c r="K9" i="1"/>
  <c r="I9"/>
  <c r="D9"/>
  <c r="C9"/>
  <c r="K8"/>
  <c r="I8"/>
  <c r="D8"/>
  <c r="C8"/>
  <c r="K7"/>
  <c r="I7"/>
  <c r="D7"/>
  <c r="C7"/>
  <c r="K6"/>
  <c r="I6"/>
  <c r="D6"/>
  <c r="C6"/>
  <c r="K5"/>
  <c r="I5"/>
  <c r="D5"/>
  <c r="C5"/>
  <c r="K4"/>
  <c r="I4"/>
  <c r="D4"/>
  <c r="C4"/>
  <c r="K3"/>
  <c r="I3"/>
  <c r="D3"/>
  <c r="C3"/>
  <c r="K2"/>
  <c r="I2"/>
  <c r="D2"/>
  <c r="C2"/>
  <c r="K9" i="2"/>
  <c r="F9" s="1"/>
  <c r="I9"/>
  <c r="D9"/>
  <c r="C9"/>
  <c r="K8"/>
  <c r="F8" s="1"/>
  <c r="I8"/>
  <c r="D8"/>
  <c r="C8"/>
  <c r="K7"/>
  <c r="I7"/>
  <c r="F7"/>
  <c r="D7"/>
  <c r="C7"/>
  <c r="K6"/>
  <c r="I6"/>
  <c r="F6" s="1"/>
  <c r="D6"/>
  <c r="C6"/>
  <c r="K5"/>
  <c r="F5" s="1"/>
  <c r="I5"/>
  <c r="D5"/>
  <c r="C5"/>
  <c r="K4"/>
  <c r="F4" s="1"/>
  <c r="I4"/>
  <c r="D4"/>
  <c r="C4"/>
  <c r="K3"/>
  <c r="I3"/>
  <c r="F3"/>
  <c r="D3"/>
  <c r="C3"/>
  <c r="K2"/>
  <c r="I2"/>
  <c r="F2" s="1"/>
  <c r="D2"/>
  <c r="C2"/>
  <c r="F3" i="1" l="1"/>
  <c r="F4"/>
  <c r="F5"/>
  <c r="F7"/>
  <c r="F8"/>
  <c r="F9"/>
  <c r="B20" i="3"/>
  <c r="B19"/>
  <c r="B18"/>
  <c r="B16"/>
  <c r="F2" i="1"/>
  <c r="F6"/>
</calcChain>
</file>

<file path=xl/sharedStrings.xml><?xml version="1.0" encoding="utf-8"?>
<sst xmlns="http://schemas.openxmlformats.org/spreadsheetml/2006/main" count="78" uniqueCount="24">
  <si>
    <t>Immatriculation</t>
  </si>
  <si>
    <t>No Parc</t>
  </si>
  <si>
    <t>AAAA</t>
  </si>
  <si>
    <t>BBBB</t>
  </si>
  <si>
    <t>CCCC</t>
  </si>
  <si>
    <t>DDDD</t>
  </si>
  <si>
    <t>EEEE</t>
  </si>
  <si>
    <t>FFFF</t>
  </si>
  <si>
    <t>MAN / TGX</t>
  </si>
  <si>
    <t>MAN / TGS 18,440 BLS TS</t>
  </si>
  <si>
    <t>RENAULT / PREM 430,19T EURO5</t>
  </si>
  <si>
    <t>SITE GEO</t>
  </si>
  <si>
    <t>Site géographique</t>
  </si>
  <si>
    <t>Modéle véhicule</t>
  </si>
  <si>
    <t>Conducteur</t>
  </si>
  <si>
    <t>Conso_moyenne/Véhicule</t>
  </si>
  <si>
    <t>Conso, moyenne</t>
  </si>
  <si>
    <t>Durée conduite</t>
  </si>
  <si>
    <t>Nb_Kms_parcourus/Véhicule</t>
  </si>
  <si>
    <t>Nb, kilomètres parcourus</t>
  </si>
  <si>
    <t>Nb_Litres_Consommés/Véhicule</t>
  </si>
  <si>
    <t>Nb, litres consommés</t>
  </si>
  <si>
    <t>GGGG</t>
  </si>
  <si>
    <t>HHHH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</si>
</sst>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2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/CRTEST_V3.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OP_CONSO"/>
      <sheetName val="BASE"/>
      <sheetName val="BASEVEHICULES"/>
      <sheetName val="BASESITE"/>
      <sheetName val="BASEMODELE"/>
      <sheetName val="DETAILCONSO"/>
    </sheetNames>
    <sheetDataSet>
      <sheetData sheetId="0"/>
      <sheetData sheetId="1"/>
      <sheetData sheetId="2">
        <row r="1">
          <cell r="A1" t="str">
            <v>PARC</v>
          </cell>
          <cell r="B1" t="str">
            <v>SITE DE REGROUPEMENT</v>
          </cell>
          <cell r="C1" t="str">
            <v>SITE GEO</v>
          </cell>
          <cell r="D1" t="str">
            <v>LIBELLE SITE GEO</v>
          </cell>
          <cell r="E1" t="str">
            <v>SOC</v>
          </cell>
          <cell r="F1" t="str">
            <v>CATEGORIE</v>
          </cell>
          <cell r="G1" t="str">
            <v>MARQUE</v>
          </cell>
          <cell r="H1" t="str">
            <v>TYPE</v>
          </cell>
          <cell r="I1" t="str">
            <v>MODELE</v>
          </cell>
        </row>
        <row r="2">
          <cell r="A2">
            <v>1111</v>
          </cell>
          <cell r="B2" t="str">
            <v>AAAA</v>
          </cell>
          <cell r="C2" t="str">
            <v>C03</v>
          </cell>
          <cell r="D2" t="str">
            <v>AAAA</v>
          </cell>
          <cell r="E2" t="str">
            <v>ABC</v>
          </cell>
          <cell r="F2" t="str">
            <v>THN</v>
          </cell>
          <cell r="G2" t="str">
            <v>RENAULT</v>
          </cell>
          <cell r="H2" t="str">
            <v>TRACTEUR</v>
          </cell>
          <cell r="I2" t="str">
            <v>RENAULT / PREM 430,19T EURO5</v>
          </cell>
        </row>
        <row r="3">
          <cell r="A3">
            <v>1112</v>
          </cell>
          <cell r="B3" t="str">
            <v>BBBB</v>
          </cell>
          <cell r="C3" t="str">
            <v>C03</v>
          </cell>
          <cell r="D3" t="str">
            <v>BBBB</v>
          </cell>
          <cell r="E3" t="str">
            <v>ABC</v>
          </cell>
          <cell r="F3" t="str">
            <v>THN</v>
          </cell>
          <cell r="G3" t="str">
            <v>RENAULT</v>
          </cell>
          <cell r="H3" t="str">
            <v>TRACTEUR</v>
          </cell>
          <cell r="I3" t="str">
            <v>RENAULT / PREM 430,19T EURO5</v>
          </cell>
        </row>
        <row r="4">
          <cell r="A4">
            <v>1113</v>
          </cell>
          <cell r="B4" t="str">
            <v>CCCC</v>
          </cell>
          <cell r="C4" t="str">
            <v>C01</v>
          </cell>
          <cell r="D4" t="str">
            <v>CCCC</v>
          </cell>
          <cell r="E4" t="str">
            <v>ABC</v>
          </cell>
          <cell r="F4" t="str">
            <v>THN</v>
          </cell>
          <cell r="G4" t="str">
            <v>RENAULT</v>
          </cell>
          <cell r="H4" t="str">
            <v>TRACTEUR</v>
          </cell>
          <cell r="I4" t="str">
            <v>MAN / TGS 18,440 BLS TS</v>
          </cell>
        </row>
        <row r="5">
          <cell r="A5">
            <v>1114</v>
          </cell>
          <cell r="B5" t="str">
            <v>DDDD</v>
          </cell>
          <cell r="C5" t="str">
            <v>C03</v>
          </cell>
          <cell r="D5" t="str">
            <v>DDDD</v>
          </cell>
          <cell r="E5" t="str">
            <v>ABC</v>
          </cell>
          <cell r="F5" t="str">
            <v>THN</v>
          </cell>
          <cell r="G5" t="str">
            <v>RENAULT</v>
          </cell>
          <cell r="H5" t="str">
            <v>TRACTEUR</v>
          </cell>
          <cell r="I5" t="str">
            <v>MAN / TGX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44"/>
  <sheetViews>
    <sheetView tabSelected="1" zoomScale="70" zoomScaleNormal="70" workbookViewId="0">
      <selection activeCell="A20" sqref="A20"/>
    </sheetView>
  </sheetViews>
  <sheetFormatPr baseColWidth="10" defaultRowHeight="15"/>
  <cols>
    <col min="1" max="2" width="22.7109375" style="3" customWidth="1"/>
    <col min="3" max="3" width="43.28515625" style="3" customWidth="1"/>
    <col min="4" max="4" width="46.28515625" style="3" customWidth="1"/>
    <col min="5" max="5" width="22.140625" style="4" customWidth="1"/>
    <col min="6" max="6" width="16.42578125" style="4" bestFit="1" customWidth="1"/>
    <col min="7" max="7" width="23.85546875" style="4" customWidth="1"/>
    <col min="8" max="8" width="23.85546875" style="5" customWidth="1"/>
    <col min="9" max="11" width="23.85546875" style="4" customWidth="1"/>
    <col min="12" max="12" width="23.85546875" style="4" bestFit="1" customWidth="1"/>
    <col min="13" max="13" width="16.42578125" style="1" customWidth="1"/>
  </cols>
  <sheetData>
    <row r="1" spans="1:28" ht="30">
      <c r="A1" s="2" t="s">
        <v>0</v>
      </c>
      <c r="B1" s="2" t="s">
        <v>1</v>
      </c>
      <c r="C1" s="2" t="s">
        <v>12</v>
      </c>
      <c r="D1" s="2" t="s">
        <v>13</v>
      </c>
      <c r="E1" s="9" t="s">
        <v>14</v>
      </c>
      <c r="F1" s="9" t="s">
        <v>15</v>
      </c>
      <c r="G1" s="9" t="s">
        <v>16</v>
      </c>
      <c r="H1" s="10" t="s">
        <v>17</v>
      </c>
      <c r="I1" s="9" t="s">
        <v>18</v>
      </c>
      <c r="J1" s="9" t="s">
        <v>19</v>
      </c>
      <c r="K1" s="9" t="s">
        <v>20</v>
      </c>
      <c r="L1" s="9" t="s">
        <v>21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>
      <c r="A2" s="3">
        <v>1111</v>
      </c>
      <c r="B2" s="3">
        <v>1111</v>
      </c>
      <c r="C2" s="3" t="str">
        <f>VLOOKUP($A2,[1]BASEVEHICULES!$A$1:H$9,4,FALSE)</f>
        <v>AAAA</v>
      </c>
      <c r="D2" s="3" t="str">
        <f>VLOOKUP($A2,[1]BASEVEHICULES!$A$1:M$9,9,FALSE)</f>
        <v>RENAULT / PREM 430,19T EURO5</v>
      </c>
      <c r="E2" s="4" t="s">
        <v>2</v>
      </c>
      <c r="F2" s="4">
        <f t="shared" ref="F2:F9" si="0">($K2*100)/$I2</f>
        <v>31.174536673358354</v>
      </c>
      <c r="G2" s="4">
        <v>30.8</v>
      </c>
      <c r="H2" s="5">
        <v>1.7513888888888889</v>
      </c>
      <c r="I2" s="4">
        <f t="shared" ref="I2:I9" si="1">SUMIF($A$2:$A$9,$A2,$J$2:$J$9)</f>
        <v>3437.1</v>
      </c>
      <c r="J2" s="4">
        <v>2483.5</v>
      </c>
      <c r="K2" s="4">
        <f t="shared" ref="K2:K9" si="2">SUMIF($A$2:$A$9,$A2,$L$2:$L$9)</f>
        <v>1071.5</v>
      </c>
      <c r="L2" s="4">
        <v>766</v>
      </c>
      <c r="M2"/>
    </row>
    <row r="3" spans="1:28">
      <c r="A3" s="3">
        <v>1111</v>
      </c>
      <c r="B3" s="3">
        <v>1111</v>
      </c>
      <c r="C3" s="3" t="str">
        <f>VLOOKUP($A3,[1]BASEVEHICULES!$A$1:H$9,4,FALSE)</f>
        <v>AAAA</v>
      </c>
      <c r="D3" s="3" t="str">
        <f>VLOOKUP($A3,[1]BASEVEHICULES!$A$1:M$9,9,FALSE)</f>
        <v>RENAULT / PREM 430,19T EURO5</v>
      </c>
      <c r="E3" s="4" t="s">
        <v>3</v>
      </c>
      <c r="F3" s="4">
        <f t="shared" si="0"/>
        <v>31.174536673358354</v>
      </c>
      <c r="G3" s="4">
        <v>32</v>
      </c>
      <c r="H3" s="5">
        <v>0.73819444444444438</v>
      </c>
      <c r="I3" s="4">
        <f t="shared" si="1"/>
        <v>3437.1</v>
      </c>
      <c r="J3" s="4">
        <v>953.6</v>
      </c>
      <c r="K3" s="4">
        <f t="shared" si="2"/>
        <v>1071.5</v>
      </c>
      <c r="L3" s="4">
        <v>305.5</v>
      </c>
      <c r="M3"/>
    </row>
    <row r="4" spans="1:28">
      <c r="A4" s="3">
        <v>1112</v>
      </c>
      <c r="B4" s="3">
        <v>1112</v>
      </c>
      <c r="C4" s="3" t="str">
        <f>VLOOKUP($A4,[1]BASEVEHICULES!$A$1:H$9,4,FALSE)</f>
        <v>BBBB</v>
      </c>
      <c r="D4" s="3" t="str">
        <f>VLOOKUP($A4,[1]BASEVEHICULES!$A$1:M$9,9,FALSE)</f>
        <v>RENAULT / PREM 430,19T EURO5</v>
      </c>
      <c r="E4" s="4" t="s">
        <v>4</v>
      </c>
      <c r="F4" s="4">
        <f t="shared" si="0"/>
        <v>31.487298344057823</v>
      </c>
      <c r="G4" s="4">
        <v>31.5</v>
      </c>
      <c r="H4" s="5">
        <v>2.2805555555555554</v>
      </c>
      <c r="I4" s="4">
        <f t="shared" si="1"/>
        <v>3279.1</v>
      </c>
      <c r="J4" s="4">
        <v>3279.1</v>
      </c>
      <c r="K4" s="4">
        <f t="shared" si="2"/>
        <v>1032.5</v>
      </c>
      <c r="L4" s="4">
        <v>1032.5</v>
      </c>
      <c r="M4"/>
    </row>
    <row r="5" spans="1:28">
      <c r="A5" s="3">
        <v>1113</v>
      </c>
      <c r="B5" s="3">
        <v>1113</v>
      </c>
      <c r="C5" s="3" t="str">
        <f>VLOOKUP($A5,[1]BASEVEHICULES!$A$1:H$9,4,FALSE)</f>
        <v>CCCC</v>
      </c>
      <c r="D5" s="3" t="str">
        <f>VLOOKUP($A5,[1]BASEVEHICULES!$A$1:M$9,9,FALSE)</f>
        <v>MAN / TGS 18,440 BLS TS</v>
      </c>
      <c r="E5" s="4" t="s">
        <v>5</v>
      </c>
      <c r="F5" s="4">
        <f t="shared" si="0"/>
        <v>32.512128119703085</v>
      </c>
      <c r="G5" s="4">
        <v>32.4</v>
      </c>
      <c r="H5" s="5">
        <v>2.3270833333333334</v>
      </c>
      <c r="I5" s="4">
        <f t="shared" si="1"/>
        <v>3421.7999999999997</v>
      </c>
      <c r="J5" s="4">
        <v>3186.6</v>
      </c>
      <c r="K5" s="4">
        <f t="shared" si="2"/>
        <v>1112.5</v>
      </c>
      <c r="L5" s="4">
        <v>1033</v>
      </c>
      <c r="M5"/>
    </row>
    <row r="6" spans="1:28">
      <c r="A6" s="3">
        <v>1113</v>
      </c>
      <c r="B6" s="3">
        <v>1113</v>
      </c>
      <c r="C6" s="3" t="str">
        <f>VLOOKUP($A6,[1]BASEVEHICULES!$A$1:H$9,4,FALSE)</f>
        <v>CCCC</v>
      </c>
      <c r="D6" s="3" t="str">
        <f>VLOOKUP($A6,[1]BASEVEHICULES!$A$1:M$9,9,FALSE)</f>
        <v>MAN / TGS 18,440 BLS TS</v>
      </c>
      <c r="E6" s="4" t="s">
        <v>6</v>
      </c>
      <c r="F6" s="4">
        <f t="shared" si="0"/>
        <v>32.512128119703085</v>
      </c>
      <c r="G6" s="4">
        <v>33.799999999999997</v>
      </c>
      <c r="H6" s="5">
        <v>0.14305555555555557</v>
      </c>
      <c r="I6" s="4">
        <f t="shared" si="1"/>
        <v>3421.7999999999997</v>
      </c>
      <c r="J6" s="4">
        <v>235.2</v>
      </c>
      <c r="K6" s="4">
        <f t="shared" si="2"/>
        <v>1112.5</v>
      </c>
      <c r="L6" s="4">
        <v>79.5</v>
      </c>
      <c r="M6"/>
    </row>
    <row r="7" spans="1:28">
      <c r="A7" s="3">
        <v>1114</v>
      </c>
      <c r="B7" s="3">
        <v>1114</v>
      </c>
      <c r="C7" s="3" t="str">
        <f>VLOOKUP($A7,[1]BASEVEHICULES!$A$1:H$9,4,FALSE)</f>
        <v>DDDD</v>
      </c>
      <c r="D7" s="3" t="str">
        <f>VLOOKUP($A7,[1]BASEVEHICULES!$A$1:M$9,9,FALSE)</f>
        <v>MAN / TGX</v>
      </c>
      <c r="E7" s="4" t="s">
        <v>7</v>
      </c>
      <c r="F7" s="4">
        <f t="shared" si="0"/>
        <v>34.79633047152906</v>
      </c>
      <c r="G7" s="4">
        <v>29</v>
      </c>
      <c r="H7" s="5">
        <v>0.18333333333333335</v>
      </c>
      <c r="I7" s="4">
        <f t="shared" si="1"/>
        <v>3738.9</v>
      </c>
      <c r="J7" s="4">
        <v>265.89999999999998</v>
      </c>
      <c r="K7" s="4">
        <f t="shared" si="2"/>
        <v>1301</v>
      </c>
      <c r="L7" s="4">
        <v>77</v>
      </c>
      <c r="M7"/>
    </row>
    <row r="8" spans="1:28">
      <c r="A8" s="3">
        <v>1114</v>
      </c>
      <c r="B8" s="3">
        <v>1114</v>
      </c>
      <c r="C8" s="3" t="str">
        <f>VLOOKUP($A8,[1]BASEVEHICULES!$A$1:H$9,4,FALSE)</f>
        <v>DDDD</v>
      </c>
      <c r="D8" s="3" t="str">
        <f>VLOOKUP($A8,[1]BASEVEHICULES!$A$1:M$9,9,FALSE)</f>
        <v>MAN / TGX</v>
      </c>
      <c r="E8" s="4" t="s">
        <v>22</v>
      </c>
      <c r="F8" s="4">
        <f t="shared" si="0"/>
        <v>34.79633047152906</v>
      </c>
      <c r="G8" s="4">
        <v>37.5</v>
      </c>
      <c r="H8" s="5">
        <v>0.17361111111111113</v>
      </c>
      <c r="I8" s="4">
        <f t="shared" si="1"/>
        <v>3738.9</v>
      </c>
      <c r="J8" s="4">
        <v>273</v>
      </c>
      <c r="K8" s="4">
        <f t="shared" si="2"/>
        <v>1301</v>
      </c>
      <c r="L8" s="4">
        <v>102.5</v>
      </c>
      <c r="M8"/>
    </row>
    <row r="9" spans="1:28">
      <c r="A9" s="3">
        <v>1114</v>
      </c>
      <c r="B9" s="3">
        <v>1114</v>
      </c>
      <c r="C9" s="3" t="str">
        <f>VLOOKUP($A9,[1]BASEVEHICULES!$A$1:H$9,4,FALSE)</f>
        <v>DDDD</v>
      </c>
      <c r="D9" s="3" t="str">
        <f>VLOOKUP($A9,[1]BASEVEHICULES!$A$1:M$9,9,FALSE)</f>
        <v>MAN / TGX</v>
      </c>
      <c r="E9" s="4" t="s">
        <v>23</v>
      </c>
      <c r="F9" s="4">
        <f t="shared" si="0"/>
        <v>34.79633047152906</v>
      </c>
      <c r="G9" s="4">
        <v>35</v>
      </c>
      <c r="H9" s="5">
        <v>2.3729166666666668</v>
      </c>
      <c r="I9" s="4">
        <f t="shared" si="1"/>
        <v>3738.9</v>
      </c>
      <c r="J9" s="4">
        <v>3200</v>
      </c>
      <c r="K9" s="4">
        <f t="shared" si="2"/>
        <v>1301</v>
      </c>
      <c r="L9" s="4">
        <v>1121.5</v>
      </c>
      <c r="M9"/>
    </row>
    <row r="10" spans="1:28">
      <c r="M10"/>
    </row>
    <row r="11" spans="1:28">
      <c r="M11"/>
    </row>
    <row r="12" spans="1:28">
      <c r="M12"/>
    </row>
    <row r="13" spans="1:28">
      <c r="M13"/>
    </row>
    <row r="14" spans="1:28">
      <c r="M14"/>
    </row>
    <row r="15" spans="1:28" ht="30">
      <c r="A15" s="3" t="s">
        <v>11</v>
      </c>
      <c r="B15" s="2" t="s">
        <v>10</v>
      </c>
      <c r="C15" s="2" t="s">
        <v>9</v>
      </c>
      <c r="D15" s="2" t="s">
        <v>8</v>
      </c>
      <c r="E15" s="2"/>
      <c r="F15" s="2"/>
      <c r="G15" s="2"/>
      <c r="H15" s="2"/>
      <c r="I15" s="2"/>
      <c r="J15" s="2"/>
      <c r="K15" s="2"/>
      <c r="L15"/>
      <c r="M15"/>
    </row>
    <row r="16" spans="1:28">
      <c r="A16" s="3" t="s">
        <v>3</v>
      </c>
      <c r="B16">
        <f t="shared" ref="B16:D20" si="3">IFERROR(((SUMIFS($L$2:$L$9,$C$2:$C$9,$A16,$D$2:$D$9,B$15)*100)/(SUMIFS($J$2:$J$9,$C$2:$C$9,$A16,$D$2:$D$9,B$15))),"0,00")</f>
        <v>31.487298344057823</v>
      </c>
      <c r="C16" t="str">
        <f t="shared" si="3"/>
        <v>0,00</v>
      </c>
      <c r="D16" t="str">
        <f t="shared" si="3"/>
        <v>0,00</v>
      </c>
      <c r="E16"/>
      <c r="F16"/>
      <c r="G16"/>
      <c r="H16"/>
      <c r="I16"/>
      <c r="J16"/>
      <c r="K16"/>
      <c r="L16"/>
      <c r="M16"/>
    </row>
    <row r="17" spans="1:13">
      <c r="A17" s="3" t="s">
        <v>4</v>
      </c>
      <c r="B17" t="str">
        <f t="shared" si="3"/>
        <v>0,00</v>
      </c>
      <c r="C17">
        <f t="shared" si="3"/>
        <v>32.512128119703085</v>
      </c>
      <c r="D17" t="str">
        <f t="shared" si="3"/>
        <v>0,00</v>
      </c>
      <c r="E17"/>
      <c r="F17"/>
      <c r="G17"/>
      <c r="H17"/>
      <c r="I17"/>
      <c r="J17"/>
      <c r="K17"/>
      <c r="L17"/>
      <c r="M17"/>
    </row>
    <row r="18" spans="1:13">
      <c r="A18" s="3" t="s">
        <v>5</v>
      </c>
      <c r="B18" t="str">
        <f t="shared" si="3"/>
        <v>0,00</v>
      </c>
      <c r="C18" t="str">
        <f t="shared" si="3"/>
        <v>0,00</v>
      </c>
      <c r="D18">
        <f t="shared" si="3"/>
        <v>34.79633047152906</v>
      </c>
      <c r="E18"/>
      <c r="F18"/>
      <c r="G18"/>
      <c r="H18"/>
      <c r="I18"/>
      <c r="J18"/>
      <c r="K18"/>
      <c r="L18"/>
      <c r="M18"/>
    </row>
    <row r="19" spans="1:13">
      <c r="A19" s="3" t="s">
        <v>6</v>
      </c>
      <c r="B19" t="str">
        <f t="shared" si="3"/>
        <v>0,00</v>
      </c>
      <c r="C19" t="str">
        <f t="shared" si="3"/>
        <v>0,00</v>
      </c>
      <c r="D19" t="str">
        <f t="shared" si="3"/>
        <v>0,00</v>
      </c>
      <c r="E19"/>
      <c r="F19"/>
      <c r="G19"/>
      <c r="H19"/>
      <c r="I19"/>
      <c r="J19"/>
      <c r="K19"/>
      <c r="L19"/>
      <c r="M19"/>
    </row>
    <row r="20" spans="1:13">
      <c r="A20" s="3" t="s">
        <v>7</v>
      </c>
      <c r="B20" t="str">
        <f t="shared" si="3"/>
        <v>0,00</v>
      </c>
      <c r="C20" t="str">
        <f t="shared" si="3"/>
        <v>0,00</v>
      </c>
      <c r="D20" t="str">
        <f t="shared" si="3"/>
        <v>0,00</v>
      </c>
      <c r="E20"/>
      <c r="F20"/>
      <c r="G20"/>
      <c r="H20"/>
      <c r="I20"/>
      <c r="J20"/>
      <c r="K20"/>
      <c r="L20"/>
      <c r="M20"/>
    </row>
    <row r="21" spans="1:13">
      <c r="B21" s="4"/>
      <c r="C21" s="4"/>
      <c r="D21" s="4"/>
      <c r="E21"/>
      <c r="F21" s="11"/>
      <c r="G21"/>
      <c r="H21"/>
      <c r="I21"/>
      <c r="J21"/>
      <c r="K21"/>
      <c r="L21"/>
      <c r="M21"/>
    </row>
    <row r="22" spans="1:13">
      <c r="B22" s="4"/>
      <c r="C22" s="4"/>
      <c r="D22" s="4"/>
      <c r="G22"/>
      <c r="H22"/>
      <c r="I22"/>
      <c r="J22"/>
      <c r="K22"/>
      <c r="L22"/>
      <c r="M22"/>
    </row>
    <row r="23" spans="1:13">
      <c r="B23" s="4"/>
      <c r="C23" s="4"/>
      <c r="D23" s="4"/>
      <c r="G23"/>
      <c r="H23"/>
      <c r="I23"/>
      <c r="J23"/>
      <c r="K23"/>
      <c r="L23"/>
      <c r="M23"/>
    </row>
    <row r="24" spans="1:13">
      <c r="B24" s="4"/>
      <c r="C24" s="6"/>
      <c r="D24" s="4"/>
      <c r="E24"/>
      <c r="F24"/>
      <c r="G24"/>
      <c r="H24"/>
      <c r="I24"/>
      <c r="J24"/>
      <c r="K24"/>
      <c r="L24"/>
      <c r="M24"/>
    </row>
    <row r="25" spans="1:13">
      <c r="C25" s="7"/>
      <c r="D25" s="4"/>
      <c r="E25"/>
      <c r="G25"/>
      <c r="H25"/>
      <c r="I25"/>
      <c r="J25"/>
      <c r="K25"/>
      <c r="L25"/>
      <c r="M25"/>
    </row>
    <row r="26" spans="1:13">
      <c r="C26" s="8"/>
      <c r="D26" s="4"/>
      <c r="E26"/>
      <c r="G26"/>
      <c r="H26"/>
      <c r="I26"/>
      <c r="J26"/>
      <c r="K26"/>
      <c r="L26"/>
      <c r="M26"/>
    </row>
    <row r="27" spans="1:13">
      <c r="C27" s="6"/>
      <c r="D27" s="4"/>
      <c r="E27"/>
      <c r="G27"/>
      <c r="H27"/>
      <c r="I27"/>
      <c r="J27"/>
      <c r="K27"/>
      <c r="L27"/>
      <c r="M27"/>
    </row>
    <row r="28" spans="1:13">
      <c r="C28" s="7"/>
      <c r="D28" s="4"/>
      <c r="E28"/>
      <c r="G28"/>
      <c r="H28"/>
      <c r="I28"/>
      <c r="J28"/>
      <c r="K28"/>
      <c r="L28"/>
      <c r="M28"/>
    </row>
    <row r="29" spans="1:13">
      <c r="C29" s="8"/>
      <c r="D29" s="4"/>
      <c r="E29"/>
      <c r="G29"/>
      <c r="H29"/>
      <c r="I29"/>
      <c r="J29"/>
      <c r="K29"/>
      <c r="L29"/>
      <c r="M29"/>
    </row>
    <row r="30" spans="1:13">
      <c r="C30" s="6"/>
      <c r="D30" s="4"/>
      <c r="E30"/>
      <c r="G30"/>
      <c r="H30"/>
      <c r="I30"/>
      <c r="J30"/>
      <c r="K30"/>
      <c r="L30"/>
      <c r="M30"/>
    </row>
    <row r="31" spans="1:13">
      <c r="C31" s="7"/>
      <c r="D31" s="4"/>
      <c r="E31"/>
      <c r="G31"/>
      <c r="H31"/>
      <c r="I31"/>
      <c r="K31" s="1"/>
      <c r="L31"/>
    </row>
    <row r="32" spans="1:13">
      <c r="C32" s="8"/>
      <c r="D32" s="4"/>
      <c r="E32"/>
      <c r="F32"/>
      <c r="G32"/>
      <c r="H32"/>
      <c r="I32"/>
      <c r="L32" s="1"/>
    </row>
    <row r="33" spans="3:12">
      <c r="C33" s="6"/>
      <c r="D33" s="4"/>
      <c r="E33"/>
      <c r="F33"/>
      <c r="G33"/>
      <c r="H33"/>
      <c r="I33"/>
      <c r="L33" s="1"/>
    </row>
    <row r="34" spans="3:12">
      <c r="C34" s="7"/>
      <c r="D34" s="4"/>
      <c r="E34"/>
      <c r="F34"/>
      <c r="G34"/>
      <c r="H34"/>
      <c r="I34"/>
      <c r="L34" s="1"/>
    </row>
    <row r="35" spans="3:12">
      <c r="C35" s="8"/>
      <c r="D35" s="4"/>
      <c r="E35"/>
      <c r="F35"/>
      <c r="G35"/>
      <c r="H35"/>
      <c r="I35"/>
      <c r="L35" s="1"/>
    </row>
    <row r="36" spans="3:12">
      <c r="C36" s="7"/>
      <c r="D36" s="4"/>
      <c r="E36"/>
      <c r="F36"/>
      <c r="G36"/>
      <c r="H36"/>
      <c r="I36"/>
      <c r="L36" s="1"/>
    </row>
    <row r="37" spans="3:12">
      <c r="C37" s="8"/>
      <c r="D37" s="4"/>
      <c r="E37"/>
      <c r="H37" s="4"/>
      <c r="L37" s="1"/>
    </row>
    <row r="38" spans="3:12">
      <c r="C38" s="6"/>
      <c r="D38" s="4"/>
      <c r="E38"/>
      <c r="H38" s="4"/>
      <c r="L38" s="1"/>
    </row>
    <row r="39" spans="3:12">
      <c r="C39" s="7"/>
      <c r="D39" s="4"/>
      <c r="E39"/>
      <c r="H39" s="4"/>
      <c r="L39" s="1"/>
    </row>
    <row r="40" spans="3:12">
      <c r="C40" s="8"/>
      <c r="D40" s="4"/>
      <c r="E40"/>
    </row>
    <row r="41" spans="3:12">
      <c r="C41" s="6"/>
      <c r="D41" s="4"/>
    </row>
    <row r="42" spans="3:12">
      <c r="C42" s="7"/>
      <c r="D42" s="4"/>
    </row>
    <row r="43" spans="3:12">
      <c r="C43" s="8"/>
      <c r="D43" s="4"/>
    </row>
    <row r="44" spans="3:12">
      <c r="C44"/>
      <c r="D4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9"/>
  <sheetViews>
    <sheetView workbookViewId="0">
      <selection sqref="A1:L9"/>
    </sheetView>
  </sheetViews>
  <sheetFormatPr baseColWidth="10" defaultRowHeight="15"/>
  <cols>
    <col min="1" max="4" width="22.7109375" style="3" customWidth="1"/>
    <col min="5" max="7" width="22.7109375" style="4" customWidth="1"/>
    <col min="8" max="8" width="22.7109375" style="5" customWidth="1"/>
    <col min="9" max="11" width="22.7109375" style="4" customWidth="1"/>
    <col min="12" max="12" width="20.28515625" style="4" bestFit="1" customWidth="1"/>
  </cols>
  <sheetData>
    <row r="1" spans="1:12" ht="30">
      <c r="A1" s="2" t="s">
        <v>0</v>
      </c>
      <c r="B1" s="2" t="s">
        <v>1</v>
      </c>
      <c r="C1" s="2" t="s">
        <v>12</v>
      </c>
      <c r="D1" s="2" t="s">
        <v>13</v>
      </c>
      <c r="E1" s="9" t="s">
        <v>14</v>
      </c>
      <c r="F1" s="9" t="s">
        <v>15</v>
      </c>
      <c r="G1" s="9" t="s">
        <v>16</v>
      </c>
      <c r="H1" s="10" t="s">
        <v>17</v>
      </c>
      <c r="I1" s="9" t="s">
        <v>18</v>
      </c>
      <c r="J1" s="9" t="s">
        <v>19</v>
      </c>
      <c r="K1" s="9" t="s">
        <v>20</v>
      </c>
      <c r="L1" s="9" t="s">
        <v>21</v>
      </c>
    </row>
    <row r="2" spans="1:12">
      <c r="A2" s="3">
        <v>1111</v>
      </c>
      <c r="B2" s="3">
        <v>1111</v>
      </c>
      <c r="C2" s="3" t="str">
        <f>VLOOKUP($A2,[1]BASEVEHICULES!$A$1:H$9,4,FALSE)</f>
        <v>AAAA</v>
      </c>
      <c r="D2" s="3" t="str">
        <f>VLOOKUP($A2,[1]BASEVEHICULES!$A$1:M$9,9,FALSE)</f>
        <v>RENAULT / PREM 430,19T EURO5</v>
      </c>
      <c r="E2" s="4" t="s">
        <v>2</v>
      </c>
      <c r="F2" s="4">
        <f t="shared" ref="F2:F9" si="0">($K2*100)/$I2</f>
        <v>31.174536673358354</v>
      </c>
      <c r="G2" s="4">
        <v>30.8</v>
      </c>
      <c r="H2" s="5">
        <v>1.7513888888888889</v>
      </c>
      <c r="I2" s="4">
        <f t="shared" ref="I2:I9" si="1">SUMIF($A$2:$A$9,$A2,$J$2:$J$9)</f>
        <v>3437.1</v>
      </c>
      <c r="J2" s="4">
        <v>2483.5</v>
      </c>
      <c r="K2" s="4">
        <f t="shared" ref="K2:K9" si="2">SUMIF($A$2:$A$9,$A2,$L$2:$L$9)</f>
        <v>1071.5</v>
      </c>
      <c r="L2" s="4">
        <v>766</v>
      </c>
    </row>
    <row r="3" spans="1:12">
      <c r="A3" s="3">
        <v>1111</v>
      </c>
      <c r="B3" s="3">
        <v>1111</v>
      </c>
      <c r="C3" s="3" t="str">
        <f>VLOOKUP($A3,[1]BASEVEHICULES!$A$1:H$9,4,FALSE)</f>
        <v>AAAA</v>
      </c>
      <c r="D3" s="3" t="str">
        <f>VLOOKUP($A3,[1]BASEVEHICULES!$A$1:M$9,9,FALSE)</f>
        <v>RENAULT / PREM 430,19T EURO5</v>
      </c>
      <c r="E3" s="4" t="s">
        <v>3</v>
      </c>
      <c r="F3" s="4">
        <f t="shared" si="0"/>
        <v>31.174536673358354</v>
      </c>
      <c r="G3" s="4">
        <v>32</v>
      </c>
      <c r="H3" s="5">
        <v>0.73819444444444438</v>
      </c>
      <c r="I3" s="4">
        <f t="shared" si="1"/>
        <v>3437.1</v>
      </c>
      <c r="J3" s="4">
        <v>953.6</v>
      </c>
      <c r="K3" s="4">
        <f t="shared" si="2"/>
        <v>1071.5</v>
      </c>
      <c r="L3" s="4">
        <v>305.5</v>
      </c>
    </row>
    <row r="4" spans="1:12">
      <c r="A4" s="3">
        <v>1112</v>
      </c>
      <c r="B4" s="3">
        <v>1112</v>
      </c>
      <c r="C4" s="3" t="str">
        <f>VLOOKUP($A4,[1]BASEVEHICULES!$A$1:H$9,4,FALSE)</f>
        <v>BBBB</v>
      </c>
      <c r="D4" s="3" t="str">
        <f>VLOOKUP($A4,[1]BASEVEHICULES!$A$1:M$9,9,FALSE)</f>
        <v>RENAULT / PREM 430,19T EURO5</v>
      </c>
      <c r="E4" s="4" t="s">
        <v>4</v>
      </c>
      <c r="F4" s="4">
        <f t="shared" si="0"/>
        <v>31.487298344057823</v>
      </c>
      <c r="G4" s="4">
        <v>31.5</v>
      </c>
      <c r="H4" s="5">
        <v>2.2805555555555554</v>
      </c>
      <c r="I4" s="4">
        <f t="shared" si="1"/>
        <v>3279.1</v>
      </c>
      <c r="J4" s="4">
        <v>3279.1</v>
      </c>
      <c r="K4" s="4">
        <f t="shared" si="2"/>
        <v>1032.5</v>
      </c>
      <c r="L4" s="4">
        <v>1032.5</v>
      </c>
    </row>
    <row r="5" spans="1:12">
      <c r="A5" s="3">
        <v>1113</v>
      </c>
      <c r="B5" s="3">
        <v>1113</v>
      </c>
      <c r="C5" s="3" t="str">
        <f>VLOOKUP($A5,[1]BASEVEHICULES!$A$1:H$9,4,FALSE)</f>
        <v>CCCC</v>
      </c>
      <c r="D5" s="3" t="str">
        <f>VLOOKUP($A5,[1]BASEVEHICULES!$A$1:M$9,9,FALSE)</f>
        <v>MAN / TGS 18,440 BLS TS</v>
      </c>
      <c r="E5" s="4" t="s">
        <v>5</v>
      </c>
      <c r="F5" s="4">
        <f t="shared" si="0"/>
        <v>32.512128119703085</v>
      </c>
      <c r="G5" s="4">
        <v>32.4</v>
      </c>
      <c r="H5" s="5">
        <v>2.3270833333333334</v>
      </c>
      <c r="I5" s="4">
        <f t="shared" si="1"/>
        <v>3421.7999999999997</v>
      </c>
      <c r="J5" s="4">
        <v>3186.6</v>
      </c>
      <c r="K5" s="4">
        <f t="shared" si="2"/>
        <v>1112.5</v>
      </c>
      <c r="L5" s="4">
        <v>1033</v>
      </c>
    </row>
    <row r="6" spans="1:12">
      <c r="A6" s="3">
        <v>1113</v>
      </c>
      <c r="B6" s="3">
        <v>1113</v>
      </c>
      <c r="C6" s="3" t="str">
        <f>VLOOKUP($A6,[1]BASEVEHICULES!$A$1:H$9,4,FALSE)</f>
        <v>CCCC</v>
      </c>
      <c r="D6" s="3" t="str">
        <f>VLOOKUP($A6,[1]BASEVEHICULES!$A$1:M$9,9,FALSE)</f>
        <v>MAN / TGS 18,440 BLS TS</v>
      </c>
      <c r="E6" s="4" t="s">
        <v>6</v>
      </c>
      <c r="F6" s="4">
        <f t="shared" si="0"/>
        <v>32.512128119703085</v>
      </c>
      <c r="G6" s="4">
        <v>33.799999999999997</v>
      </c>
      <c r="H6" s="5">
        <v>0.14305555555555557</v>
      </c>
      <c r="I6" s="4">
        <f t="shared" si="1"/>
        <v>3421.7999999999997</v>
      </c>
      <c r="J6" s="4">
        <v>235.2</v>
      </c>
      <c r="K6" s="4">
        <f t="shared" si="2"/>
        <v>1112.5</v>
      </c>
      <c r="L6" s="4">
        <v>79.5</v>
      </c>
    </row>
    <row r="7" spans="1:12">
      <c r="A7" s="3">
        <v>1114</v>
      </c>
      <c r="B7" s="3">
        <v>1114</v>
      </c>
      <c r="C7" s="3" t="str">
        <f>VLOOKUP($A7,[1]BASEVEHICULES!$A$1:H$9,4,FALSE)</f>
        <v>DDDD</v>
      </c>
      <c r="D7" s="3" t="str">
        <f>VLOOKUP($A7,[1]BASEVEHICULES!$A$1:M$9,9,FALSE)</f>
        <v>MAN / TGX</v>
      </c>
      <c r="E7" s="4" t="s">
        <v>7</v>
      </c>
      <c r="F7" s="4">
        <f t="shared" si="0"/>
        <v>34.79633047152906</v>
      </c>
      <c r="G7" s="4">
        <v>29</v>
      </c>
      <c r="H7" s="5">
        <v>0.18333333333333335</v>
      </c>
      <c r="I7" s="4">
        <f t="shared" si="1"/>
        <v>3738.9</v>
      </c>
      <c r="J7" s="4">
        <v>265.89999999999998</v>
      </c>
      <c r="K7" s="4">
        <f t="shared" si="2"/>
        <v>1301</v>
      </c>
      <c r="L7" s="4">
        <v>77</v>
      </c>
    </row>
    <row r="8" spans="1:12">
      <c r="A8" s="3">
        <v>1114</v>
      </c>
      <c r="B8" s="3">
        <v>1114</v>
      </c>
      <c r="C8" s="3" t="str">
        <f>VLOOKUP($A8,[1]BASEVEHICULES!$A$1:H$9,4,FALSE)</f>
        <v>DDDD</v>
      </c>
      <c r="D8" s="3" t="str">
        <f>VLOOKUP($A8,[1]BASEVEHICULES!$A$1:M$9,9,FALSE)</f>
        <v>MAN / TGX</v>
      </c>
      <c r="E8" s="4" t="s">
        <v>22</v>
      </c>
      <c r="F8" s="4">
        <f t="shared" si="0"/>
        <v>34.79633047152906</v>
      </c>
      <c r="G8" s="4">
        <v>37.5</v>
      </c>
      <c r="H8" s="5">
        <v>0.17361111111111113</v>
      </c>
      <c r="I8" s="4">
        <f t="shared" si="1"/>
        <v>3738.9</v>
      </c>
      <c r="J8" s="4">
        <v>273</v>
      </c>
      <c r="K8" s="4">
        <f t="shared" si="2"/>
        <v>1301</v>
      </c>
      <c r="L8" s="4">
        <v>102.5</v>
      </c>
    </row>
    <row r="9" spans="1:12">
      <c r="A9" s="3">
        <v>1114</v>
      </c>
      <c r="B9" s="3">
        <v>1114</v>
      </c>
      <c r="C9" s="3" t="str">
        <f>VLOOKUP($A9,[1]BASEVEHICULES!$A$1:H$9,4,FALSE)</f>
        <v>DDDD</v>
      </c>
      <c r="D9" s="3" t="str">
        <f>VLOOKUP($A9,[1]BASEVEHICULES!$A$1:M$9,9,FALSE)</f>
        <v>MAN / TGX</v>
      </c>
      <c r="E9" s="4" t="s">
        <v>23</v>
      </c>
      <c r="F9" s="4">
        <f t="shared" si="0"/>
        <v>34.79633047152906</v>
      </c>
      <c r="G9" s="4">
        <v>35</v>
      </c>
      <c r="H9" s="5">
        <v>2.3729166666666668</v>
      </c>
      <c r="I9" s="4">
        <f t="shared" si="1"/>
        <v>3738.9</v>
      </c>
      <c r="J9" s="4">
        <v>3200</v>
      </c>
      <c r="K9" s="4">
        <f t="shared" si="2"/>
        <v>1301</v>
      </c>
      <c r="L9" s="4">
        <v>1121.5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28"/>
  <sheetViews>
    <sheetView workbookViewId="0">
      <selection sqref="A1:L28"/>
    </sheetView>
  </sheetViews>
  <sheetFormatPr baseColWidth="10" defaultRowHeight="15"/>
  <sheetData>
    <row r="1" spans="1:12" ht="45">
      <c r="A1" s="2" t="s">
        <v>0</v>
      </c>
      <c r="B1" s="2" t="s">
        <v>1</v>
      </c>
      <c r="C1" s="2" t="s">
        <v>12</v>
      </c>
      <c r="D1" s="2" t="s">
        <v>13</v>
      </c>
      <c r="E1" s="9" t="s">
        <v>14</v>
      </c>
      <c r="F1" s="9" t="s">
        <v>15</v>
      </c>
      <c r="G1" s="9" t="s">
        <v>16</v>
      </c>
      <c r="H1" s="10" t="s">
        <v>17</v>
      </c>
      <c r="I1" s="9" t="s">
        <v>18</v>
      </c>
      <c r="J1" s="9" t="s">
        <v>19</v>
      </c>
      <c r="K1" s="9" t="s">
        <v>20</v>
      </c>
      <c r="L1" s="9" t="s">
        <v>21</v>
      </c>
    </row>
    <row r="2" spans="1:12">
      <c r="A2" s="3">
        <v>1111</v>
      </c>
      <c r="B2" s="3">
        <v>1111</v>
      </c>
      <c r="C2" s="3" t="str">
        <f>VLOOKUP($A2,[1]BASEVEHICULES!$A$1:H$9,4,FALSE)</f>
        <v>AAAA</v>
      </c>
      <c r="D2" s="3" t="str">
        <f>VLOOKUP($A2,[1]BASEVEHICULES!$A$1:M$9,9,FALSE)</f>
        <v>RENAULT / PREM 430,19T EURO5</v>
      </c>
      <c r="E2" s="4" t="s">
        <v>2</v>
      </c>
      <c r="F2" s="4">
        <f t="shared" ref="F2:F9" si="0">($K2*100)/$I2</f>
        <v>31.174536673358354</v>
      </c>
      <c r="G2" s="4">
        <v>30.8</v>
      </c>
      <c r="H2" s="5">
        <v>1.7513888888888889</v>
      </c>
      <c r="I2" s="4">
        <f t="shared" ref="I2:I9" si="1">SUMIF($A$2:$A$9,$A2,$J$2:$J$9)</f>
        <v>3437.1</v>
      </c>
      <c r="J2" s="4">
        <v>2483.5</v>
      </c>
      <c r="K2" s="4">
        <f t="shared" ref="K2:K9" si="2">SUMIF($A$2:$A$9,$A2,$L$2:$L$9)</f>
        <v>1071.5</v>
      </c>
      <c r="L2" s="4">
        <v>766</v>
      </c>
    </row>
    <row r="3" spans="1:12">
      <c r="A3" s="3">
        <v>1111</v>
      </c>
      <c r="B3" s="3">
        <v>1111</v>
      </c>
      <c r="C3" s="3" t="str">
        <f>VLOOKUP($A3,[1]BASEVEHICULES!$A$1:H$9,4,FALSE)</f>
        <v>AAAA</v>
      </c>
      <c r="D3" s="3" t="str">
        <f>VLOOKUP($A3,[1]BASEVEHICULES!$A$1:M$9,9,FALSE)</f>
        <v>RENAULT / PREM 430,19T EURO5</v>
      </c>
      <c r="E3" s="4" t="s">
        <v>3</v>
      </c>
      <c r="F3" s="4">
        <f t="shared" si="0"/>
        <v>31.174536673358354</v>
      </c>
      <c r="G3" s="4">
        <v>32</v>
      </c>
      <c r="H3" s="5">
        <v>0.73819444444444438</v>
      </c>
      <c r="I3" s="4">
        <f t="shared" si="1"/>
        <v>3437.1</v>
      </c>
      <c r="J3" s="4">
        <v>953.6</v>
      </c>
      <c r="K3" s="4">
        <f t="shared" si="2"/>
        <v>1071.5</v>
      </c>
      <c r="L3" s="4">
        <v>305.5</v>
      </c>
    </row>
    <row r="4" spans="1:12">
      <c r="A4" s="3">
        <v>1112</v>
      </c>
      <c r="B4" s="3">
        <v>1112</v>
      </c>
      <c r="C4" s="3" t="str">
        <f>VLOOKUP($A4,[1]BASEVEHICULES!$A$1:H$9,4,FALSE)</f>
        <v>BBBB</v>
      </c>
      <c r="D4" s="3" t="str">
        <f>VLOOKUP($A4,[1]BASEVEHICULES!$A$1:M$9,9,FALSE)</f>
        <v>RENAULT / PREM 430,19T EURO5</v>
      </c>
      <c r="E4" s="4" t="s">
        <v>4</v>
      </c>
      <c r="F4" s="4">
        <f t="shared" si="0"/>
        <v>31.487298344057823</v>
      </c>
      <c r="G4" s="4">
        <v>31.5</v>
      </c>
      <c r="H4" s="5">
        <v>2.2805555555555554</v>
      </c>
      <c r="I4" s="4">
        <f t="shared" si="1"/>
        <v>3279.1</v>
      </c>
      <c r="J4" s="4">
        <v>3279.1</v>
      </c>
      <c r="K4" s="4">
        <f t="shared" si="2"/>
        <v>1032.5</v>
      </c>
      <c r="L4" s="4">
        <v>1032.5</v>
      </c>
    </row>
    <row r="5" spans="1:12">
      <c r="A5" s="3">
        <v>1113</v>
      </c>
      <c r="B5" s="3">
        <v>1113</v>
      </c>
      <c r="C5" s="3" t="str">
        <f>VLOOKUP($A5,[1]BASEVEHICULES!$A$1:H$9,4,FALSE)</f>
        <v>CCCC</v>
      </c>
      <c r="D5" s="3" t="str">
        <f>VLOOKUP($A5,[1]BASEVEHICULES!$A$1:M$9,9,FALSE)</f>
        <v>MAN / TGS 18,440 BLS TS</v>
      </c>
      <c r="E5" s="4" t="s">
        <v>5</v>
      </c>
      <c r="F5" s="4">
        <f t="shared" si="0"/>
        <v>32.512128119703085</v>
      </c>
      <c r="G5" s="4">
        <v>32.4</v>
      </c>
      <c r="H5" s="5">
        <v>2.3270833333333334</v>
      </c>
      <c r="I5" s="4">
        <f t="shared" si="1"/>
        <v>3421.7999999999997</v>
      </c>
      <c r="J5" s="4">
        <v>3186.6</v>
      </c>
      <c r="K5" s="4">
        <f t="shared" si="2"/>
        <v>1112.5</v>
      </c>
      <c r="L5" s="4">
        <v>1033</v>
      </c>
    </row>
    <row r="6" spans="1:12">
      <c r="A6" s="3">
        <v>1113</v>
      </c>
      <c r="B6" s="3">
        <v>1113</v>
      </c>
      <c r="C6" s="3" t="str">
        <f>VLOOKUP($A6,[1]BASEVEHICULES!$A$1:H$9,4,FALSE)</f>
        <v>CCCC</v>
      </c>
      <c r="D6" s="3" t="str">
        <f>VLOOKUP($A6,[1]BASEVEHICULES!$A$1:M$9,9,FALSE)</f>
        <v>MAN / TGS 18,440 BLS TS</v>
      </c>
      <c r="E6" s="4" t="s">
        <v>6</v>
      </c>
      <c r="F6" s="4">
        <f t="shared" si="0"/>
        <v>32.512128119703085</v>
      </c>
      <c r="G6" s="4">
        <v>33.799999999999997</v>
      </c>
      <c r="H6" s="5">
        <v>0.14305555555555557</v>
      </c>
      <c r="I6" s="4">
        <f t="shared" si="1"/>
        <v>3421.7999999999997</v>
      </c>
      <c r="J6" s="4">
        <v>235.2</v>
      </c>
      <c r="K6" s="4">
        <f t="shared" si="2"/>
        <v>1112.5</v>
      </c>
      <c r="L6" s="4">
        <v>79.5</v>
      </c>
    </row>
    <row r="7" spans="1:12">
      <c r="A7" s="3">
        <v>1114</v>
      </c>
      <c r="B7" s="3">
        <v>1114</v>
      </c>
      <c r="C7" s="3" t="str">
        <f>VLOOKUP($A7,[1]BASEVEHICULES!$A$1:H$9,4,FALSE)</f>
        <v>DDDD</v>
      </c>
      <c r="D7" s="3" t="str">
        <f>VLOOKUP($A7,[1]BASEVEHICULES!$A$1:M$9,9,FALSE)</f>
        <v>MAN / TGX</v>
      </c>
      <c r="E7" s="4" t="s">
        <v>7</v>
      </c>
      <c r="F7" s="4">
        <f t="shared" si="0"/>
        <v>34.79633047152906</v>
      </c>
      <c r="G7" s="4">
        <v>29</v>
      </c>
      <c r="H7" s="5">
        <v>0.18333333333333335</v>
      </c>
      <c r="I7" s="4">
        <f t="shared" si="1"/>
        <v>3738.9</v>
      </c>
      <c r="J7" s="4">
        <v>265.89999999999998</v>
      </c>
      <c r="K7" s="4">
        <f t="shared" si="2"/>
        <v>1301</v>
      </c>
      <c r="L7" s="4">
        <v>77</v>
      </c>
    </row>
    <row r="8" spans="1:12">
      <c r="A8" s="3">
        <v>1114</v>
      </c>
      <c r="B8" s="3">
        <v>1114</v>
      </c>
      <c r="C8" s="3" t="str">
        <f>VLOOKUP($A8,[1]BASEVEHICULES!$A$1:H$9,4,FALSE)</f>
        <v>DDDD</v>
      </c>
      <c r="D8" s="3" t="str">
        <f>VLOOKUP($A8,[1]BASEVEHICULES!$A$1:M$9,9,FALSE)</f>
        <v>MAN / TGX</v>
      </c>
      <c r="E8" s="4" t="s">
        <v>22</v>
      </c>
      <c r="F8" s="4">
        <f t="shared" si="0"/>
        <v>34.79633047152906</v>
      </c>
      <c r="G8" s="4">
        <v>37.5</v>
      </c>
      <c r="H8" s="5">
        <v>0.17361111111111113</v>
      </c>
      <c r="I8" s="4">
        <f t="shared" si="1"/>
        <v>3738.9</v>
      </c>
      <c r="J8" s="4">
        <v>273</v>
      </c>
      <c r="K8" s="4">
        <f t="shared" si="2"/>
        <v>1301</v>
      </c>
      <c r="L8" s="4">
        <v>102.5</v>
      </c>
    </row>
    <row r="9" spans="1:12">
      <c r="A9" s="3">
        <v>1114</v>
      </c>
      <c r="B9" s="3">
        <v>1114</v>
      </c>
      <c r="C9" s="3" t="str">
        <f>VLOOKUP($A9,[1]BASEVEHICULES!$A$1:H$9,4,FALSE)</f>
        <v>DDDD</v>
      </c>
      <c r="D9" s="3" t="str">
        <f>VLOOKUP($A9,[1]BASEVEHICULES!$A$1:M$9,9,FALSE)</f>
        <v>MAN / TGX</v>
      </c>
      <c r="E9" s="4" t="s">
        <v>23</v>
      </c>
      <c r="F9" s="4">
        <f t="shared" si="0"/>
        <v>34.79633047152906</v>
      </c>
      <c r="G9" s="4">
        <v>35</v>
      </c>
      <c r="H9" s="5">
        <v>2.3729166666666668</v>
      </c>
      <c r="I9" s="4">
        <f t="shared" si="1"/>
        <v>3738.9</v>
      </c>
      <c r="J9" s="4">
        <v>3200</v>
      </c>
      <c r="K9" s="4">
        <f t="shared" si="2"/>
        <v>1301</v>
      </c>
      <c r="L9" s="4">
        <v>1121.5</v>
      </c>
    </row>
    <row r="10" spans="1:12">
      <c r="A10" s="3"/>
      <c r="B10" s="3"/>
      <c r="C10" s="3"/>
      <c r="D10" s="3"/>
      <c r="E10" s="4"/>
      <c r="F10" s="4"/>
      <c r="G10" s="4"/>
      <c r="H10" s="5"/>
      <c r="I10" s="4"/>
      <c r="J10" s="4"/>
      <c r="K10" s="4"/>
      <c r="L10" s="4"/>
    </row>
    <row r="11" spans="1:12">
      <c r="A11" s="3"/>
      <c r="B11" s="3"/>
      <c r="C11" s="3"/>
      <c r="D11" s="3"/>
      <c r="E11" s="4"/>
      <c r="F11" s="4"/>
      <c r="G11" s="4"/>
      <c r="H11" s="5"/>
      <c r="I11" s="4"/>
      <c r="J11" s="4"/>
      <c r="K11" s="4"/>
      <c r="L11" s="4"/>
    </row>
    <row r="12" spans="1:12">
      <c r="A12" s="3"/>
      <c r="B12" s="3"/>
      <c r="C12" s="3"/>
      <c r="D12" s="3"/>
      <c r="E12" s="4"/>
      <c r="F12" s="4"/>
      <c r="G12" s="4"/>
      <c r="H12" s="5"/>
      <c r="I12" s="4"/>
      <c r="J12" s="4"/>
      <c r="K12" s="4"/>
      <c r="L12" s="4"/>
    </row>
    <row r="13" spans="1:12">
      <c r="A13" s="3"/>
      <c r="B13" s="3"/>
      <c r="C13" s="3"/>
      <c r="D13" s="3"/>
      <c r="E13" s="4"/>
      <c r="F13" s="4"/>
      <c r="G13" s="4"/>
      <c r="H13" s="5"/>
      <c r="I13" s="4"/>
      <c r="J13" s="4"/>
      <c r="K13" s="4"/>
      <c r="L13" s="4"/>
    </row>
    <row r="14" spans="1:12">
      <c r="A14" s="3"/>
      <c r="B14" s="3"/>
      <c r="C14" s="3"/>
      <c r="D14" s="3"/>
      <c r="E14" s="4"/>
      <c r="F14" s="4"/>
      <c r="G14" s="4"/>
      <c r="H14" s="5"/>
      <c r="I14" s="4"/>
      <c r="J14" s="4"/>
      <c r="K14" s="4"/>
      <c r="L14" s="4"/>
    </row>
    <row r="15" spans="1:12" ht="60">
      <c r="A15" s="3" t="s">
        <v>11</v>
      </c>
      <c r="B15" s="2" t="s">
        <v>10</v>
      </c>
      <c r="C15" s="2" t="s">
        <v>9</v>
      </c>
      <c r="D15" s="2" t="s">
        <v>8</v>
      </c>
      <c r="E15" s="2"/>
      <c r="F15" s="2"/>
      <c r="G15" s="2"/>
      <c r="H15" s="2"/>
      <c r="I15" s="2"/>
      <c r="J15" s="2"/>
      <c r="K15" s="2"/>
    </row>
    <row r="16" spans="1:12">
      <c r="A16" s="3" t="s">
        <v>3</v>
      </c>
      <c r="B16" s="4">
        <f t="shared" ref="B16:B20" si="3">IFERROR(((SUMIFS($L$2:$L$9,$C$2:$C$9,$A16,$D$2:$D$9,B$15)*100)/(SUMIFS($J$2:$J$9,$C$2:$C$9,$A16,$D$2:$D$9,B$15))),"0,00")</f>
        <v>31.487298344057823</v>
      </c>
      <c r="C16" s="4"/>
      <c r="D16" s="4"/>
      <c r="E16" s="4"/>
      <c r="F16" s="4"/>
    </row>
    <row r="17" spans="1:6">
      <c r="A17" s="3" t="s">
        <v>4</v>
      </c>
      <c r="B17" s="4" t="str">
        <f t="shared" si="3"/>
        <v>0,00</v>
      </c>
      <c r="C17" s="4"/>
      <c r="D17" s="4"/>
      <c r="E17" s="4"/>
      <c r="F17" s="4"/>
    </row>
    <row r="18" spans="1:6">
      <c r="A18" s="3" t="s">
        <v>5</v>
      </c>
      <c r="B18" s="4" t="str">
        <f t="shared" si="3"/>
        <v>0,00</v>
      </c>
      <c r="C18" s="4"/>
      <c r="D18" s="4"/>
      <c r="E18" s="4"/>
      <c r="F18" s="4"/>
    </row>
    <row r="19" spans="1:6">
      <c r="A19" s="3" t="s">
        <v>6</v>
      </c>
      <c r="B19" s="4" t="str">
        <f t="shared" si="3"/>
        <v>0,00</v>
      </c>
      <c r="C19" s="4"/>
      <c r="D19" s="4"/>
      <c r="E19" s="4"/>
      <c r="F19" s="4"/>
    </row>
    <row r="20" spans="1:6">
      <c r="A20" s="3" t="s">
        <v>7</v>
      </c>
      <c r="B20" s="4" t="str">
        <f t="shared" si="3"/>
        <v>0,00</v>
      </c>
      <c r="C20" s="4"/>
      <c r="D20" s="4"/>
      <c r="E20" s="4"/>
      <c r="F20" s="4"/>
    </row>
    <row r="21" spans="1:6">
      <c r="A21" s="3"/>
      <c r="B21" s="4"/>
      <c r="C21" s="4"/>
      <c r="D21" s="4"/>
      <c r="E21" s="4"/>
      <c r="F21" s="4"/>
    </row>
    <row r="22" spans="1:6">
      <c r="A22" s="3"/>
      <c r="B22" s="4"/>
      <c r="C22" s="4"/>
      <c r="D22" s="4"/>
      <c r="E22" s="4"/>
      <c r="F22" s="4"/>
    </row>
    <row r="23" spans="1:6">
      <c r="A23" s="3"/>
      <c r="B23" s="4"/>
      <c r="C23" s="4"/>
      <c r="D23" s="4"/>
      <c r="E23" s="4"/>
      <c r="F23" s="4"/>
    </row>
    <row r="24" spans="1:6">
      <c r="A24" s="3"/>
      <c r="B24" s="4"/>
      <c r="C24" s="6"/>
      <c r="D24" s="4"/>
    </row>
    <row r="25" spans="1:6">
      <c r="A25" s="3"/>
      <c r="B25" s="3"/>
      <c r="C25" s="7"/>
      <c r="D25" s="4"/>
      <c r="F25" s="4"/>
    </row>
    <row r="26" spans="1:6">
      <c r="A26" s="3"/>
      <c r="B26" s="3"/>
      <c r="C26" s="8"/>
      <c r="D26" s="4"/>
      <c r="F26" s="4"/>
    </row>
    <row r="27" spans="1:6">
      <c r="A27" s="3"/>
      <c r="B27" s="3"/>
      <c r="C27" s="6"/>
      <c r="D27" s="4"/>
      <c r="F27" s="4"/>
    </row>
    <row r="28" spans="1:6">
      <c r="A28" s="3"/>
      <c r="B28" s="3"/>
      <c r="C28" s="7"/>
      <c r="D28" s="4"/>
      <c r="F2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LOUEDOC</dc:creator>
  <cp:lastModifiedBy>Jérôme LOUEDOC</cp:lastModifiedBy>
  <dcterms:created xsi:type="dcterms:W3CDTF">2015-05-30T13:16:16Z</dcterms:created>
  <dcterms:modified xsi:type="dcterms:W3CDTF">2015-05-31T21:04:54Z</dcterms:modified>
</cp:coreProperties>
</file>