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18915" windowHeight="11760"/>
  </bookViews>
  <sheets>
    <sheet name="IP 61119" sheetId="1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S31" i="1" l="1"/>
  <c r="Q31" i="1"/>
  <c r="O31" i="1"/>
  <c r="M31" i="1"/>
  <c r="K31" i="1"/>
  <c r="I31" i="1"/>
  <c r="G31" i="1"/>
  <c r="E31" i="1"/>
  <c r="C31" i="1"/>
  <c r="A31" i="1"/>
  <c r="S30" i="1"/>
  <c r="Q30" i="1"/>
  <c r="O30" i="1"/>
  <c r="M30" i="1"/>
  <c r="K30" i="1"/>
  <c r="I30" i="1"/>
  <c r="G30" i="1"/>
  <c r="E30" i="1"/>
  <c r="C30" i="1"/>
  <c r="A30" i="1"/>
  <c r="S29" i="1"/>
  <c r="Q29" i="1"/>
  <c r="O29" i="1"/>
  <c r="M29" i="1"/>
  <c r="K29" i="1"/>
  <c r="I29" i="1"/>
  <c r="G29" i="1"/>
  <c r="E29" i="1"/>
  <c r="C29" i="1"/>
  <c r="A29" i="1"/>
  <c r="S28" i="1"/>
  <c r="Q28" i="1"/>
  <c r="O28" i="1"/>
  <c r="M28" i="1"/>
  <c r="K28" i="1"/>
  <c r="I28" i="1"/>
  <c r="G28" i="1"/>
  <c r="E28" i="1"/>
  <c r="C28" i="1"/>
  <c r="A28" i="1"/>
  <c r="S27" i="1"/>
  <c r="Q27" i="1"/>
  <c r="O27" i="1"/>
  <c r="M27" i="1"/>
  <c r="K27" i="1"/>
  <c r="I27" i="1"/>
  <c r="G27" i="1"/>
  <c r="E27" i="1"/>
  <c r="C27" i="1"/>
  <c r="A27" i="1"/>
  <c r="S26" i="1"/>
  <c r="Q26" i="1"/>
  <c r="O26" i="1"/>
  <c r="M26" i="1"/>
  <c r="K26" i="1"/>
  <c r="I26" i="1"/>
  <c r="G26" i="1"/>
  <c r="E26" i="1"/>
  <c r="C26" i="1"/>
  <c r="A26" i="1"/>
  <c r="U22" i="1"/>
  <c r="T22" i="1"/>
  <c r="S22" i="1"/>
  <c r="R22" i="1"/>
  <c r="Q22" i="1"/>
  <c r="P22" i="1"/>
  <c r="O22" i="1"/>
  <c r="N22" i="1"/>
  <c r="M22" i="1"/>
  <c r="L22" i="1"/>
  <c r="K22" i="1"/>
  <c r="J22" i="1"/>
  <c r="I22" i="1"/>
  <c r="H22" i="1"/>
  <c r="G22" i="1"/>
  <c r="F22" i="1"/>
  <c r="E22" i="1"/>
  <c r="D22" i="1"/>
  <c r="C22" i="1"/>
  <c r="B22" i="1"/>
  <c r="AP18" i="1"/>
  <c r="AO18" i="1"/>
  <c r="AN18" i="1"/>
  <c r="AM18" i="1"/>
  <c r="AL18" i="1"/>
  <c r="AK18" i="1"/>
  <c r="AJ18" i="1"/>
  <c r="AI18" i="1"/>
  <c r="AH18" i="1"/>
  <c r="AG18" i="1"/>
  <c r="AF18" i="1"/>
  <c r="AE18" i="1"/>
  <c r="AD18" i="1"/>
  <c r="AC18" i="1"/>
  <c r="AB18" i="1"/>
  <c r="AA18" i="1"/>
  <c r="Z18" i="1"/>
  <c r="Y18" i="1"/>
  <c r="X18" i="1"/>
  <c r="W18" i="1"/>
  <c r="V18" i="1"/>
  <c r="U18" i="1"/>
  <c r="T18" i="1"/>
  <c r="S18" i="1"/>
  <c r="R18" i="1"/>
  <c r="Q18" i="1"/>
  <c r="P18" i="1"/>
  <c r="O18" i="1"/>
  <c r="N18" i="1"/>
  <c r="M18" i="1"/>
  <c r="L18" i="1"/>
  <c r="K18" i="1"/>
  <c r="J18" i="1"/>
  <c r="I18" i="1"/>
  <c r="H18" i="1"/>
  <c r="G18" i="1"/>
  <c r="F18" i="1"/>
  <c r="E18" i="1"/>
  <c r="D18" i="1"/>
  <c r="C18" i="1"/>
  <c r="B18" i="1"/>
  <c r="L14" i="1"/>
  <c r="K14" i="1"/>
  <c r="J14" i="1"/>
  <c r="I14" i="1"/>
  <c r="H14" i="1"/>
  <c r="G14" i="1"/>
  <c r="F14" i="1"/>
  <c r="E14" i="1"/>
  <c r="D14" i="1"/>
  <c r="C14" i="1"/>
  <c r="B14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C11" i="1"/>
  <c r="B11" i="1"/>
  <c r="I8" i="1"/>
  <c r="H8" i="1"/>
  <c r="G8" i="1"/>
  <c r="F8" i="1"/>
  <c r="E8" i="1"/>
  <c r="D8" i="1"/>
  <c r="C8" i="1"/>
  <c r="B8" i="1"/>
  <c r="H5" i="1"/>
  <c r="G5" i="1"/>
  <c r="F5" i="1"/>
  <c r="E5" i="1"/>
  <c r="D5" i="1"/>
  <c r="C5" i="1"/>
  <c r="B5" i="1"/>
</calcChain>
</file>

<file path=xl/sharedStrings.xml><?xml version="1.0" encoding="utf-8"?>
<sst xmlns="http://schemas.openxmlformats.org/spreadsheetml/2006/main" count="28" uniqueCount="21">
  <si>
    <t>TPS 12/15</t>
  </si>
  <si>
    <t>TPS 11/15</t>
  </si>
  <si>
    <t>TPS 10/15</t>
  </si>
  <si>
    <t>TPS 09/15</t>
  </si>
  <si>
    <t>TPS 08/15</t>
  </si>
  <si>
    <t>TPS 07/15</t>
  </si>
  <si>
    <t>TPS 06/15</t>
  </si>
  <si>
    <t>TPS 05/15</t>
  </si>
  <si>
    <t>IP 13239 TPS DE SYNTHESE</t>
  </si>
  <si>
    <t>Ecart GB</t>
  </si>
  <si>
    <t>GOLDEN BATCH</t>
  </si>
  <si>
    <t>Tps cycle annuel</t>
  </si>
  <si>
    <t>Ratio  05/15</t>
  </si>
  <si>
    <t>Ratio 06/15</t>
  </si>
  <si>
    <t>Ratio 07/15</t>
  </si>
  <si>
    <t>Ratio 08/15</t>
  </si>
  <si>
    <t>Ratio 09/15</t>
  </si>
  <si>
    <t>Ratio 10/15</t>
  </si>
  <si>
    <t>Ratio 11/15</t>
  </si>
  <si>
    <t>Ratio 12/15</t>
  </si>
  <si>
    <t>Ratio annuel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</si>
</sst>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0.000"/>
    <numFmt numFmtId="166" formatCode="d/m/yy;@"/>
  </numFmts>
  <fonts count="9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6">
    <border>
      <left/>
      <right/>
      <top/>
      <bottom/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/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1">
    <xf numFmtId="0" fontId="0" fillId="0" borderId="0" xfId="0"/>
    <xf numFmtId="2" fontId="0" fillId="0" borderId="0" xfId="0" applyNumberFormat="1"/>
    <xf numFmtId="20" fontId="0" fillId="0" borderId="0" xfId="0" applyNumberFormat="1"/>
    <xf numFmtId="165" fontId="0" fillId="0" borderId="0" xfId="0" applyNumberFormat="1"/>
    <xf numFmtId="2" fontId="1" fillId="0" borderId="0" xfId="0" applyNumberFormat="1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166" fontId="0" fillId="0" borderId="0" xfId="0" applyNumberFormat="1"/>
    <xf numFmtId="0" fontId="6" fillId="0" borderId="11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165" fontId="6" fillId="0" borderId="14" xfId="0" applyNumberFormat="1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166" fontId="6" fillId="0" borderId="17" xfId="0" applyNumberFormat="1" applyFont="1" applyBorder="1" applyAlignment="1">
      <alignment horizontal="center" vertical="center"/>
    </xf>
    <xf numFmtId="166" fontId="6" fillId="0" borderId="18" xfId="0" applyNumberFormat="1" applyFont="1" applyBorder="1" applyAlignment="1">
      <alignment horizontal="center" vertical="center"/>
    </xf>
    <xf numFmtId="166" fontId="6" fillId="0" borderId="19" xfId="0" applyNumberFormat="1" applyFont="1" applyBorder="1" applyAlignment="1">
      <alignment horizontal="center" vertical="center"/>
    </xf>
    <xf numFmtId="166" fontId="6" fillId="0" borderId="20" xfId="0" applyNumberFormat="1" applyFont="1" applyBorder="1" applyAlignment="1">
      <alignment horizontal="center" vertical="center"/>
    </xf>
    <xf numFmtId="166" fontId="6" fillId="0" borderId="21" xfId="0" applyNumberFormat="1" applyFont="1" applyBorder="1" applyAlignment="1">
      <alignment horizontal="center" vertical="center"/>
    </xf>
    <xf numFmtId="166" fontId="6" fillId="0" borderId="22" xfId="0" applyNumberFormat="1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0" fontId="6" fillId="0" borderId="26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2" fontId="1" fillId="0" borderId="4" xfId="0" applyNumberFormat="1" applyFont="1" applyBorder="1" applyAlignment="1">
      <alignment horizontal="center" vertical="center"/>
    </xf>
    <xf numFmtId="2" fontId="1" fillId="0" borderId="3" xfId="0" applyNumberFormat="1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2" fontId="2" fillId="0" borderId="2" xfId="0" applyNumberFormat="1" applyFont="1" applyBorder="1" applyAlignment="1">
      <alignment horizontal="center" vertical="center"/>
    </xf>
    <xf numFmtId="2" fontId="2" fillId="0" borderId="1" xfId="0" applyNumberFormat="1" applyFont="1" applyBorder="1" applyAlignment="1">
      <alignment horizontal="center" vertical="center"/>
    </xf>
    <xf numFmtId="2" fontId="2" fillId="0" borderId="5" xfId="0" applyNumberFormat="1" applyFont="1" applyBorder="1" applyAlignment="1">
      <alignment horizontal="center" vertical="center"/>
    </xf>
    <xf numFmtId="2" fontId="2" fillId="0" borderId="10" xfId="0" applyNumberFormat="1" applyFont="1" applyBorder="1" applyAlignment="1">
      <alignment horizontal="center" vertical="center"/>
    </xf>
    <xf numFmtId="0" fontId="7" fillId="0" borderId="23" xfId="0" applyFont="1" applyBorder="1" applyAlignment="1">
      <alignment horizontal="center" vertical="center" wrapText="1"/>
    </xf>
    <xf numFmtId="166" fontId="6" fillId="0" borderId="22" xfId="0" applyNumberFormat="1" applyFont="1" applyBorder="1" applyAlignment="1">
      <alignment horizontal="center" vertical="center" wrapText="1"/>
    </xf>
    <xf numFmtId="166" fontId="6" fillId="0" borderId="21" xfId="0" applyNumberFormat="1" applyFont="1" applyBorder="1" applyAlignment="1">
      <alignment horizontal="center" vertical="center" wrapText="1"/>
    </xf>
    <xf numFmtId="166" fontId="6" fillId="0" borderId="27" xfId="0" applyNumberFormat="1" applyFont="1" applyBorder="1" applyAlignment="1">
      <alignment horizontal="center" vertical="center"/>
    </xf>
    <xf numFmtId="0" fontId="0" fillId="0" borderId="0" xfId="0" applyFont="1"/>
    <xf numFmtId="0" fontId="7" fillId="0" borderId="28" xfId="0" applyFont="1" applyBorder="1" applyAlignment="1">
      <alignment horizontal="center" vertical="center" wrapText="1"/>
    </xf>
    <xf numFmtId="165" fontId="6" fillId="0" borderId="26" xfId="0" applyNumberFormat="1" applyFont="1" applyBorder="1" applyAlignment="1">
      <alignment horizontal="center" vertical="center"/>
    </xf>
    <xf numFmtId="165" fontId="6" fillId="0" borderId="12" xfId="0" applyNumberFormat="1" applyFont="1" applyBorder="1" applyAlignment="1">
      <alignment horizontal="center" vertical="center"/>
    </xf>
    <xf numFmtId="0" fontId="6" fillId="0" borderId="29" xfId="0" applyFont="1" applyBorder="1" applyAlignment="1">
      <alignment horizontal="center" vertical="center"/>
    </xf>
    <xf numFmtId="0" fontId="7" fillId="0" borderId="30" xfId="0" applyFont="1" applyBorder="1" applyAlignment="1">
      <alignment horizontal="center" vertical="center" wrapText="1"/>
    </xf>
    <xf numFmtId="165" fontId="6" fillId="0" borderId="31" xfId="0" applyNumberFormat="1" applyFont="1" applyBorder="1" applyAlignment="1">
      <alignment horizontal="center" vertical="center"/>
    </xf>
    <xf numFmtId="165" fontId="6" fillId="0" borderId="32" xfId="0" applyNumberFormat="1" applyFont="1" applyBorder="1" applyAlignment="1">
      <alignment horizontal="center" vertical="center"/>
    </xf>
    <xf numFmtId="2" fontId="6" fillId="0" borderId="32" xfId="0" applyNumberFormat="1" applyFont="1" applyBorder="1" applyAlignment="1">
      <alignment horizontal="center" vertical="center"/>
    </xf>
    <xf numFmtId="0" fontId="6" fillId="0" borderId="32" xfId="0" applyFont="1" applyBorder="1" applyAlignment="1">
      <alignment horizontal="center" vertical="center"/>
    </xf>
    <xf numFmtId="0" fontId="6" fillId="0" borderId="33" xfId="0" applyFont="1" applyBorder="1" applyAlignment="1">
      <alignment horizontal="center" vertical="center"/>
    </xf>
    <xf numFmtId="0" fontId="6" fillId="0" borderId="34" xfId="0" applyFont="1" applyBorder="1" applyAlignment="1">
      <alignment horizontal="center" vertical="center"/>
    </xf>
    <xf numFmtId="0" fontId="6" fillId="0" borderId="35" xfId="0" applyFont="1" applyBorder="1" applyAlignment="1">
      <alignment horizontal="center" vertical="center"/>
    </xf>
    <xf numFmtId="0" fontId="6" fillId="0" borderId="36" xfId="0" applyFont="1" applyBorder="1" applyAlignment="1">
      <alignment horizontal="center" vertical="center"/>
    </xf>
    <xf numFmtId="0" fontId="6" fillId="0" borderId="37" xfId="0" applyFont="1" applyBorder="1" applyAlignment="1">
      <alignment horizontal="center" vertical="center"/>
    </xf>
    <xf numFmtId="0" fontId="7" fillId="0" borderId="38" xfId="0" applyFont="1" applyBorder="1" applyAlignment="1">
      <alignment horizontal="center" vertical="center" wrapText="1"/>
    </xf>
    <xf numFmtId="2" fontId="6" fillId="0" borderId="38" xfId="0" applyNumberFormat="1" applyFont="1" applyBorder="1" applyAlignment="1">
      <alignment horizontal="center" vertical="center"/>
    </xf>
    <xf numFmtId="2" fontId="6" fillId="0" borderId="31" xfId="0" applyNumberFormat="1" applyFont="1" applyBorder="1" applyAlignment="1">
      <alignment horizontal="center" vertical="center"/>
    </xf>
    <xf numFmtId="2" fontId="6" fillId="0" borderId="34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4" fillId="0" borderId="39" xfId="0" applyFont="1" applyBorder="1" applyAlignment="1">
      <alignment horizontal="center" vertical="center"/>
    </xf>
    <xf numFmtId="0" fontId="4" fillId="0" borderId="40" xfId="0" applyFont="1" applyBorder="1" applyAlignment="1">
      <alignment horizontal="center" vertical="center"/>
    </xf>
    <xf numFmtId="2" fontId="3" fillId="0" borderId="39" xfId="0" applyNumberFormat="1" applyFont="1" applyBorder="1" applyAlignment="1">
      <alignment horizontal="center" vertical="center"/>
    </xf>
    <xf numFmtId="2" fontId="3" fillId="0" borderId="40" xfId="0" applyNumberFormat="1" applyFont="1" applyBorder="1" applyAlignment="1">
      <alignment horizontal="center" vertical="center"/>
    </xf>
    <xf numFmtId="2" fontId="2" fillId="0" borderId="41" xfId="0" applyNumberFormat="1" applyFont="1" applyBorder="1" applyAlignment="1">
      <alignment horizontal="center" vertical="center"/>
    </xf>
    <xf numFmtId="2" fontId="2" fillId="0" borderId="27" xfId="0" applyNumberFormat="1" applyFont="1" applyBorder="1" applyAlignment="1">
      <alignment horizontal="center" vertical="center"/>
    </xf>
    <xf numFmtId="2" fontId="1" fillId="0" borderId="41" xfId="0" applyNumberFormat="1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2" fontId="3" fillId="0" borderId="42" xfId="0" applyNumberFormat="1" applyFont="1" applyBorder="1" applyAlignment="1">
      <alignment horizontal="center" vertical="center"/>
    </xf>
    <xf numFmtId="2" fontId="3" fillId="0" borderId="43" xfId="0" applyNumberFormat="1" applyFont="1" applyBorder="1" applyAlignment="1">
      <alignment horizontal="center" vertical="center"/>
    </xf>
    <xf numFmtId="2" fontId="2" fillId="0" borderId="42" xfId="0" applyNumberFormat="1" applyFont="1" applyBorder="1" applyAlignment="1">
      <alignment horizontal="center" vertical="center"/>
    </xf>
    <xf numFmtId="2" fontId="2" fillId="0" borderId="43" xfId="0" applyNumberFormat="1" applyFont="1" applyBorder="1" applyAlignment="1">
      <alignment horizontal="center" vertical="center"/>
    </xf>
    <xf numFmtId="2" fontId="1" fillId="0" borderId="42" xfId="0" applyNumberFormat="1" applyFont="1" applyBorder="1" applyAlignment="1">
      <alignment horizontal="center" vertical="center"/>
    </xf>
    <xf numFmtId="0" fontId="1" fillId="0" borderId="43" xfId="0" applyFont="1" applyBorder="1" applyAlignment="1">
      <alignment horizontal="center" vertical="center"/>
    </xf>
    <xf numFmtId="2" fontId="3" fillId="0" borderId="5" xfId="0" applyNumberFormat="1" applyFont="1" applyBorder="1" applyAlignment="1">
      <alignment horizontal="center" vertical="center"/>
    </xf>
    <xf numFmtId="2" fontId="3" fillId="0" borderId="10" xfId="0" applyNumberFormat="1" applyFont="1" applyBorder="1" applyAlignment="1">
      <alignment horizontal="center" vertical="center"/>
    </xf>
    <xf numFmtId="2" fontId="2" fillId="0" borderId="4" xfId="0" applyNumberFormat="1" applyFont="1" applyBorder="1" applyAlignment="1">
      <alignment horizontal="center" vertical="center"/>
    </xf>
    <xf numFmtId="2" fontId="2" fillId="0" borderId="3" xfId="0" applyNumberFormat="1" applyFont="1" applyBorder="1" applyAlignment="1">
      <alignment horizontal="center" vertical="center"/>
    </xf>
    <xf numFmtId="2" fontId="1" fillId="0" borderId="44" xfId="0" applyNumberFormat="1" applyFont="1" applyBorder="1" applyAlignment="1">
      <alignment horizontal="center" vertical="center"/>
    </xf>
    <xf numFmtId="0" fontId="1" fillId="0" borderId="45" xfId="0" applyFont="1" applyBorder="1" applyAlignment="1">
      <alignment horizontal="center" vertical="center"/>
    </xf>
    <xf numFmtId="2" fontId="3" fillId="0" borderId="46" xfId="0" applyNumberFormat="1" applyFont="1" applyBorder="1" applyAlignment="1">
      <alignment horizontal="center" vertical="center"/>
    </xf>
    <xf numFmtId="2" fontId="3" fillId="0" borderId="47" xfId="0" applyNumberFormat="1" applyFont="1" applyBorder="1" applyAlignment="1">
      <alignment horizontal="center" vertical="center"/>
    </xf>
    <xf numFmtId="2" fontId="2" fillId="0" borderId="46" xfId="0" applyNumberFormat="1" applyFont="1" applyBorder="1" applyAlignment="1">
      <alignment horizontal="center" vertical="center"/>
    </xf>
    <xf numFmtId="2" fontId="2" fillId="0" borderId="47" xfId="0" applyNumberFormat="1" applyFont="1" applyBorder="1" applyAlignment="1">
      <alignment horizontal="center" vertical="center"/>
    </xf>
    <xf numFmtId="2" fontId="1" fillId="0" borderId="46" xfId="0" applyNumberFormat="1" applyFont="1" applyBorder="1" applyAlignment="1">
      <alignment horizontal="center" vertical="center"/>
    </xf>
    <xf numFmtId="0" fontId="1" fillId="0" borderId="47" xfId="0" applyFont="1" applyBorder="1" applyAlignment="1">
      <alignment horizontal="center" vertical="center"/>
    </xf>
    <xf numFmtId="2" fontId="3" fillId="0" borderId="2" xfId="0" applyNumberFormat="1" applyFont="1" applyBorder="1" applyAlignment="1">
      <alignment horizontal="center" vertical="center"/>
    </xf>
    <xf numFmtId="2" fontId="3" fillId="0" borderId="1" xfId="0" applyNumberFormat="1" applyFont="1" applyBorder="1" applyAlignment="1">
      <alignment horizontal="center" vertical="center"/>
    </xf>
    <xf numFmtId="2" fontId="1" fillId="0" borderId="48" xfId="0" applyNumberFormat="1" applyFont="1" applyBorder="1" applyAlignment="1">
      <alignment horizontal="center" vertical="center"/>
    </xf>
    <xf numFmtId="0" fontId="1" fillId="0" borderId="49" xfId="0" applyFont="1" applyBorder="1" applyAlignment="1">
      <alignment horizontal="center" vertical="center"/>
    </xf>
    <xf numFmtId="165" fontId="1" fillId="0" borderId="9" xfId="0" applyNumberFormat="1" applyFont="1" applyBorder="1" applyAlignment="1">
      <alignment horizontal="center" vertical="center"/>
    </xf>
    <xf numFmtId="2" fontId="3" fillId="0" borderId="9" xfId="0" applyNumberFormat="1" applyFont="1" applyBorder="1" applyAlignment="1">
      <alignment horizontal="center" vertical="center"/>
    </xf>
    <xf numFmtId="2" fontId="2" fillId="0" borderId="50" xfId="0" applyNumberFormat="1" applyFont="1" applyBorder="1" applyAlignment="1">
      <alignment horizontal="center" vertical="center"/>
    </xf>
    <xf numFmtId="2" fontId="1" fillId="0" borderId="9" xfId="0" applyNumberFormat="1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0" fillId="0" borderId="5" xfId="0" applyBorder="1"/>
    <xf numFmtId="2" fontId="1" fillId="0" borderId="5" xfId="0" applyNumberFormat="1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1" fontId="1" fillId="0" borderId="5" xfId="0" applyNumberFormat="1" applyFont="1" applyBorder="1" applyAlignment="1">
      <alignment horizontal="center" vertical="center"/>
    </xf>
    <xf numFmtId="1" fontId="1" fillId="0" borderId="10" xfId="0" applyNumberFormat="1" applyFont="1" applyBorder="1" applyAlignment="1">
      <alignment horizontal="center" vertical="center"/>
    </xf>
    <xf numFmtId="2" fontId="1" fillId="0" borderId="51" xfId="0" applyNumberFormat="1" applyFont="1" applyBorder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2" fontId="1" fillId="0" borderId="43" xfId="0" applyNumberFormat="1" applyFont="1" applyBorder="1" applyAlignment="1">
      <alignment horizontal="center" vertical="center"/>
    </xf>
    <xf numFmtId="1" fontId="1" fillId="0" borderId="42" xfId="0" applyNumberFormat="1" applyFont="1" applyBorder="1" applyAlignment="1">
      <alignment horizontal="center" vertical="center"/>
    </xf>
    <xf numFmtId="1" fontId="1" fillId="0" borderId="43" xfId="0" applyNumberFormat="1" applyFont="1" applyBorder="1" applyAlignment="1">
      <alignment horizontal="center" vertical="center"/>
    </xf>
    <xf numFmtId="2" fontId="1" fillId="0" borderId="52" xfId="0" applyNumberFormat="1" applyFont="1" applyBorder="1" applyAlignment="1">
      <alignment horizontal="center" vertical="center"/>
    </xf>
    <xf numFmtId="0" fontId="1" fillId="0" borderId="44" xfId="0" applyFont="1" applyBorder="1" applyAlignment="1">
      <alignment horizontal="center" vertical="center"/>
    </xf>
    <xf numFmtId="165" fontId="1" fillId="0" borderId="4" xfId="0" applyNumberFormat="1" applyFont="1" applyBorder="1" applyAlignment="1">
      <alignment horizontal="center" vertical="center"/>
    </xf>
    <xf numFmtId="165" fontId="1" fillId="0" borderId="3" xfId="0" applyNumberFormat="1" applyFont="1" applyBorder="1" applyAlignment="1">
      <alignment horizontal="center" vertical="center"/>
    </xf>
    <xf numFmtId="2" fontId="1" fillId="0" borderId="53" xfId="0" applyNumberFormat="1" applyFont="1" applyBorder="1" applyAlignment="1">
      <alignment horizontal="center" vertical="center"/>
    </xf>
    <xf numFmtId="2" fontId="1" fillId="0" borderId="47" xfId="0" applyNumberFormat="1" applyFont="1" applyBorder="1" applyAlignment="1">
      <alignment horizontal="center" vertical="center"/>
    </xf>
    <xf numFmtId="2" fontId="1" fillId="0" borderId="54" xfId="0" applyNumberFormat="1" applyFont="1" applyBorder="1" applyAlignment="1">
      <alignment horizontal="center" vertical="center"/>
    </xf>
    <xf numFmtId="0" fontId="1" fillId="0" borderId="48" xfId="0" applyFont="1" applyBorder="1" applyAlignment="1">
      <alignment horizontal="center" vertical="center"/>
    </xf>
    <xf numFmtId="2" fontId="1" fillId="0" borderId="49" xfId="0" applyNumberFormat="1" applyFont="1" applyBorder="1" applyAlignment="1">
      <alignment horizontal="center" vertical="center"/>
    </xf>
    <xf numFmtId="2" fontId="1" fillId="0" borderId="55" xfId="0" applyNumberFormat="1" applyFont="1" applyBorder="1" applyAlignment="1">
      <alignment horizontal="center" vertical="center"/>
    </xf>
  </cellXfs>
  <cellStyles count="1">
    <cellStyle name="Normal" xfId="0" builtinId="0"/>
  </cellStyles>
  <dxfs count="104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UPR\Golden%20batch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P 13239"/>
      <sheetName val="IP 23185- 23195"/>
      <sheetName val="IP 16191"/>
      <sheetName val="IP 61119"/>
      <sheetName val="IP 66109"/>
      <sheetName val="GOLDEN BATCH"/>
      <sheetName val="Feuil3"/>
    </sheetNames>
    <sheetDataSet>
      <sheetData sheetId="0"/>
      <sheetData sheetId="1"/>
      <sheetData sheetId="2"/>
      <sheetData sheetId="3"/>
      <sheetData sheetId="4"/>
      <sheetData sheetId="5">
        <row r="47">
          <cell r="B47">
            <v>12.06</v>
          </cell>
          <cell r="C47">
            <v>11.65</v>
          </cell>
          <cell r="D47">
            <v>12.312749999999999</v>
          </cell>
          <cell r="E47">
            <v>12.955666666666666</v>
          </cell>
          <cell r="F47">
            <v>11.489999999999998</v>
          </cell>
          <cell r="G47">
            <v>13.579250000000002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X39"/>
  <sheetViews>
    <sheetView tabSelected="1" zoomScale="70" zoomScaleNormal="70" workbookViewId="0">
      <selection activeCell="A34" sqref="A34:B34"/>
    </sheetView>
  </sheetViews>
  <sheetFormatPr baseColWidth="10" defaultRowHeight="15" x14ac:dyDescent="0.25"/>
  <cols>
    <col min="1" max="1" width="27.28515625" customWidth="1"/>
    <col min="2" max="3" width="15" customWidth="1"/>
    <col min="4" max="16" width="12" customWidth="1"/>
    <col min="17" max="17" width="18.140625" customWidth="1"/>
    <col min="18" max="18" width="12" customWidth="1"/>
    <col min="19" max="19" width="19.42578125" customWidth="1"/>
    <col min="20" max="22" width="12" customWidth="1"/>
    <col min="23" max="23" width="10.7109375" customWidth="1"/>
    <col min="24" max="24" width="13.5703125" customWidth="1"/>
    <col min="25" max="33" width="12" customWidth="1"/>
    <col min="34" max="35" width="13" bestFit="1" customWidth="1"/>
    <col min="38" max="41" width="13" bestFit="1" customWidth="1"/>
  </cols>
  <sheetData>
    <row r="1" spans="1:76" ht="15.75" thickBot="1" x14ac:dyDescent="0.3"/>
    <row r="2" spans="1:76" ht="24" customHeight="1" thickBot="1" x14ac:dyDescent="0.3">
      <c r="A2" s="33">
        <v>13239</v>
      </c>
      <c r="B2" s="34"/>
      <c r="C2" s="34"/>
      <c r="D2" s="34"/>
      <c r="E2" s="34"/>
      <c r="F2" s="34"/>
      <c r="G2" s="34"/>
      <c r="H2" s="34"/>
      <c r="I2" s="34"/>
      <c r="J2" s="34"/>
      <c r="K2" s="34"/>
      <c r="L2" s="34"/>
      <c r="M2" s="34"/>
      <c r="N2" s="34"/>
      <c r="O2" s="34"/>
      <c r="P2" s="34"/>
      <c r="Q2" s="34"/>
      <c r="R2" s="34"/>
      <c r="S2" s="34"/>
      <c r="T2" s="34" t="s">
        <v>8</v>
      </c>
      <c r="U2" s="34"/>
      <c r="V2" s="34"/>
      <c r="W2" s="34"/>
      <c r="X2" s="34"/>
      <c r="Y2" s="34"/>
      <c r="Z2" s="34"/>
      <c r="AA2" s="34"/>
      <c r="AB2" s="34"/>
      <c r="AC2" s="34"/>
      <c r="AD2" s="34"/>
      <c r="AE2" s="34"/>
      <c r="AF2" s="34"/>
      <c r="AG2" s="34"/>
      <c r="AH2" s="34"/>
      <c r="AI2" s="34"/>
      <c r="AJ2" s="34"/>
      <c r="AK2" s="34"/>
      <c r="AL2" s="34"/>
      <c r="AM2" s="34" t="s">
        <v>8</v>
      </c>
      <c r="AN2" s="34"/>
      <c r="AO2" s="34"/>
      <c r="AP2" s="34"/>
      <c r="AQ2" s="34"/>
      <c r="AR2" s="34"/>
      <c r="AS2" s="34"/>
      <c r="AT2" s="34"/>
      <c r="AU2" s="34"/>
      <c r="AV2" s="34"/>
      <c r="AW2" s="34"/>
      <c r="AX2" s="34"/>
      <c r="AY2" s="34"/>
      <c r="AZ2" s="34"/>
      <c r="BA2" s="34"/>
      <c r="BB2" s="34"/>
      <c r="BC2" s="34"/>
      <c r="BD2" s="34"/>
      <c r="BE2" s="34"/>
      <c r="BF2" s="34" t="s">
        <v>8</v>
      </c>
      <c r="BG2" s="34"/>
      <c r="BH2" s="34"/>
      <c r="BI2" s="34"/>
      <c r="BJ2" s="34"/>
      <c r="BK2" s="34"/>
      <c r="BL2" s="34"/>
      <c r="BM2" s="34"/>
      <c r="BN2" s="34"/>
      <c r="BO2" s="34"/>
      <c r="BP2" s="34"/>
      <c r="BQ2" s="34"/>
      <c r="BR2" s="34"/>
      <c r="BS2" s="34"/>
      <c r="BT2" s="34"/>
      <c r="BU2" s="34"/>
      <c r="BV2" s="34"/>
      <c r="BW2" s="34"/>
      <c r="BX2" s="35"/>
    </row>
    <row r="3" spans="1:76" s="44" customFormat="1" ht="20.25" customHeight="1" x14ac:dyDescent="0.25">
      <c r="A3" s="40">
        <v>101</v>
      </c>
      <c r="B3" s="41">
        <v>42144</v>
      </c>
      <c r="C3" s="42">
        <v>42148</v>
      </c>
      <c r="D3" s="16">
        <v>42166</v>
      </c>
      <c r="E3" s="16">
        <v>42214</v>
      </c>
      <c r="F3" s="16">
        <v>42217</v>
      </c>
      <c r="G3" s="16">
        <v>42295</v>
      </c>
      <c r="H3" s="16">
        <v>42308</v>
      </c>
      <c r="I3" s="16"/>
      <c r="J3" s="16"/>
      <c r="K3" s="16"/>
      <c r="L3" s="16"/>
      <c r="M3" s="16"/>
      <c r="N3" s="16"/>
      <c r="O3" s="16"/>
      <c r="P3" s="16"/>
      <c r="Q3" s="16"/>
      <c r="R3" s="19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9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16"/>
      <c r="AV3" s="16"/>
      <c r="AW3" s="19"/>
      <c r="AX3" s="16"/>
      <c r="AY3" s="16"/>
      <c r="AZ3" s="16"/>
      <c r="BA3" s="16"/>
      <c r="BB3" s="16"/>
      <c r="BC3" s="16"/>
      <c r="BD3" s="16"/>
      <c r="BE3" s="16"/>
      <c r="BF3" s="19"/>
      <c r="BG3" s="16"/>
      <c r="BH3" s="16"/>
      <c r="BI3" s="16"/>
      <c r="BJ3" s="16"/>
      <c r="BK3" s="16"/>
      <c r="BL3" s="16"/>
      <c r="BM3" s="16"/>
      <c r="BN3" s="16"/>
      <c r="BO3" s="19"/>
      <c r="BP3" s="16"/>
      <c r="BQ3" s="16"/>
      <c r="BR3" s="16"/>
      <c r="BS3" s="16"/>
      <c r="BT3" s="16"/>
      <c r="BU3" s="16"/>
      <c r="BV3" s="16"/>
      <c r="BW3" s="16"/>
      <c r="BX3" s="43"/>
    </row>
    <row r="4" spans="1:76" ht="20.25" customHeight="1" x14ac:dyDescent="0.25">
      <c r="A4" s="45"/>
      <c r="B4" s="46">
        <v>15.015000000000001</v>
      </c>
      <c r="C4" s="47">
        <v>12.5</v>
      </c>
      <c r="D4" s="8">
        <v>13.066000000000001</v>
      </c>
      <c r="E4" s="8">
        <v>22.85</v>
      </c>
      <c r="F4" s="8">
        <v>12.06</v>
      </c>
      <c r="G4" s="8">
        <v>13.382999999999999</v>
      </c>
      <c r="H4" s="8">
        <v>18.582999999999998</v>
      </c>
      <c r="I4" s="8"/>
      <c r="J4" s="8"/>
      <c r="K4" s="8"/>
      <c r="L4" s="8"/>
      <c r="M4" s="8"/>
      <c r="N4" s="8"/>
      <c r="O4" s="8"/>
      <c r="P4" s="48"/>
      <c r="Q4" s="8"/>
      <c r="R4" s="22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48"/>
      <c r="AG4" s="21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48"/>
      <c r="AW4" s="21"/>
      <c r="AX4" s="8"/>
      <c r="AY4" s="8"/>
      <c r="AZ4" s="8"/>
      <c r="BA4" s="8"/>
      <c r="BB4" s="8"/>
      <c r="BC4" s="8"/>
      <c r="BD4" s="8"/>
      <c r="BE4" s="48"/>
      <c r="BF4" s="21"/>
      <c r="BG4" s="8"/>
      <c r="BH4" s="8"/>
      <c r="BI4" s="8"/>
      <c r="BJ4" s="8"/>
      <c r="BK4" s="8"/>
      <c r="BL4" s="8"/>
      <c r="BM4" s="8"/>
      <c r="BN4" s="48"/>
      <c r="BO4" s="21"/>
      <c r="BP4" s="8"/>
      <c r="BQ4" s="8"/>
      <c r="BR4" s="8"/>
      <c r="BS4" s="8"/>
      <c r="BT4" s="8"/>
      <c r="BU4" s="8"/>
      <c r="BV4" s="8"/>
      <c r="BW4" s="48"/>
      <c r="BX4" s="7"/>
    </row>
    <row r="5" spans="1:76" ht="20.25" customHeight="1" thickBot="1" x14ac:dyDescent="0.3">
      <c r="A5" s="49" t="s">
        <v>9</v>
      </c>
      <c r="B5" s="50">
        <f>B4-A26</f>
        <v>2.9550000000000001</v>
      </c>
      <c r="C5" s="51">
        <f>C4-A26</f>
        <v>0.4399999999999995</v>
      </c>
      <c r="D5" s="52">
        <f>D4-A26</f>
        <v>1.0060000000000002</v>
      </c>
      <c r="E5" s="52">
        <f>E4-A26</f>
        <v>10.790000000000001</v>
      </c>
      <c r="F5" s="52">
        <f>F4-A26</f>
        <v>0</v>
      </c>
      <c r="G5" s="52">
        <f>G4-A26</f>
        <v>1.3229999999999986</v>
      </c>
      <c r="H5" s="52">
        <f>H4-A26</f>
        <v>6.5229999999999979</v>
      </c>
      <c r="I5" s="53"/>
      <c r="J5" s="53"/>
      <c r="K5" s="53"/>
      <c r="L5" s="53"/>
      <c r="M5" s="53"/>
      <c r="N5" s="53"/>
      <c r="O5" s="53"/>
      <c r="P5" s="54"/>
      <c r="Q5" s="53"/>
      <c r="R5" s="55"/>
      <c r="S5" s="53"/>
      <c r="T5" s="53"/>
      <c r="U5" s="53"/>
      <c r="V5" s="53"/>
      <c r="W5" s="53"/>
      <c r="X5" s="53"/>
      <c r="Y5" s="53"/>
      <c r="Z5" s="53"/>
      <c r="AA5" s="53"/>
      <c r="AB5" s="53"/>
      <c r="AC5" s="53"/>
      <c r="AD5" s="53"/>
      <c r="AE5" s="53"/>
      <c r="AF5" s="54"/>
      <c r="AG5" s="56"/>
      <c r="AH5" s="53"/>
      <c r="AI5" s="53"/>
      <c r="AJ5" s="53"/>
      <c r="AK5" s="53"/>
      <c r="AL5" s="53"/>
      <c r="AM5" s="53"/>
      <c r="AN5" s="53"/>
      <c r="AO5" s="53"/>
      <c r="AP5" s="53"/>
      <c r="AQ5" s="53"/>
      <c r="AR5" s="53"/>
      <c r="AS5" s="53"/>
      <c r="AT5" s="53"/>
      <c r="AU5" s="53"/>
      <c r="AV5" s="54"/>
      <c r="AW5" s="56"/>
      <c r="AX5" s="53"/>
      <c r="AY5" s="53"/>
      <c r="AZ5" s="53"/>
      <c r="BA5" s="53"/>
      <c r="BB5" s="53"/>
      <c r="BC5" s="53"/>
      <c r="BD5" s="53"/>
      <c r="BE5" s="54"/>
      <c r="BF5" s="56"/>
      <c r="BG5" s="53"/>
      <c r="BH5" s="53"/>
      <c r="BI5" s="53"/>
      <c r="BJ5" s="53"/>
      <c r="BK5" s="53"/>
      <c r="BL5" s="53"/>
      <c r="BM5" s="53"/>
      <c r="BN5" s="54"/>
      <c r="BO5" s="56"/>
      <c r="BP5" s="53"/>
      <c r="BQ5" s="53"/>
      <c r="BR5" s="53"/>
      <c r="BS5" s="53"/>
      <c r="BT5" s="53"/>
      <c r="BU5" s="53"/>
      <c r="BV5" s="53"/>
      <c r="BW5" s="54"/>
      <c r="BX5" s="57"/>
    </row>
    <row r="6" spans="1:76" ht="20.25" customHeight="1" x14ac:dyDescent="0.25">
      <c r="A6" s="40">
        <v>151</v>
      </c>
      <c r="B6" s="20">
        <v>42156</v>
      </c>
      <c r="C6" s="16">
        <v>42159</v>
      </c>
      <c r="D6" s="16">
        <v>42166</v>
      </c>
      <c r="E6" s="16">
        <v>42176</v>
      </c>
      <c r="F6" s="16">
        <v>42222</v>
      </c>
      <c r="G6" s="16">
        <v>42273</v>
      </c>
      <c r="H6" s="16">
        <v>42317</v>
      </c>
      <c r="I6" s="16">
        <v>42341</v>
      </c>
      <c r="J6" s="16"/>
      <c r="K6" s="16"/>
      <c r="L6" s="16"/>
      <c r="M6" s="16"/>
      <c r="N6" s="16"/>
      <c r="O6" s="16"/>
      <c r="P6" s="19"/>
      <c r="Q6" s="16"/>
      <c r="R6" s="18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9"/>
      <c r="AG6" s="17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9"/>
      <c r="AW6" s="17"/>
      <c r="AX6" s="16"/>
      <c r="AY6" s="16"/>
      <c r="AZ6" s="16"/>
      <c r="BA6" s="16"/>
      <c r="BB6" s="16"/>
      <c r="BC6" s="16"/>
      <c r="BD6" s="16"/>
      <c r="BE6" s="19"/>
      <c r="BF6" s="17"/>
      <c r="BG6" s="16"/>
      <c r="BH6" s="16"/>
      <c r="BI6" s="16"/>
      <c r="BJ6" s="16"/>
      <c r="BK6" s="16"/>
      <c r="BL6" s="16"/>
      <c r="BM6" s="16"/>
      <c r="BN6" s="19"/>
      <c r="BO6" s="17"/>
      <c r="BP6" s="16"/>
      <c r="BQ6" s="16"/>
      <c r="BR6" s="16"/>
      <c r="BS6" s="16"/>
      <c r="BT6" s="16"/>
      <c r="BU6" s="16"/>
      <c r="BV6" s="16"/>
      <c r="BW6" s="19"/>
      <c r="BX6" s="15"/>
    </row>
    <row r="7" spans="1:76" ht="20.25" customHeight="1" x14ac:dyDescent="0.25">
      <c r="A7" s="45"/>
      <c r="B7" s="14">
        <v>22.515999999999998</v>
      </c>
      <c r="C7" s="10">
        <v>20.483000000000001</v>
      </c>
      <c r="D7" s="10">
        <v>11.65</v>
      </c>
      <c r="E7" s="10">
        <v>20.149999999999999</v>
      </c>
      <c r="F7" s="10">
        <v>15.8</v>
      </c>
      <c r="G7" s="10">
        <v>17.667000000000002</v>
      </c>
      <c r="H7" s="10">
        <v>25.35</v>
      </c>
      <c r="I7" s="10">
        <v>12.117000000000001</v>
      </c>
      <c r="J7" s="10"/>
      <c r="K7" s="10"/>
      <c r="L7" s="10"/>
      <c r="M7" s="10"/>
      <c r="N7" s="10"/>
      <c r="O7" s="10"/>
      <c r="P7" s="13"/>
      <c r="Q7" s="10"/>
      <c r="R7" s="11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3"/>
      <c r="AG7" s="9"/>
      <c r="AH7" s="10"/>
      <c r="AI7" s="10"/>
      <c r="AJ7" s="10"/>
      <c r="AK7" s="10"/>
      <c r="AL7" s="10"/>
      <c r="AM7" s="10"/>
      <c r="AN7" s="10"/>
      <c r="AO7" s="10"/>
      <c r="AP7" s="10"/>
      <c r="AQ7" s="10"/>
      <c r="AR7" s="10"/>
      <c r="AS7" s="10"/>
      <c r="AT7" s="10"/>
      <c r="AU7" s="10"/>
      <c r="AV7" s="13"/>
      <c r="AW7" s="9"/>
      <c r="AX7" s="10"/>
      <c r="AY7" s="10"/>
      <c r="AZ7" s="10"/>
      <c r="BA7" s="10"/>
      <c r="BB7" s="10"/>
      <c r="BC7" s="10"/>
      <c r="BD7" s="10"/>
      <c r="BE7" s="13"/>
      <c r="BF7" s="9"/>
      <c r="BG7" s="10"/>
      <c r="BH7" s="10"/>
      <c r="BI7" s="10"/>
      <c r="BJ7" s="10"/>
      <c r="BK7" s="10"/>
      <c r="BL7" s="10"/>
      <c r="BM7" s="10"/>
      <c r="BN7" s="13"/>
      <c r="BO7" s="9"/>
      <c r="BP7" s="10"/>
      <c r="BQ7" s="10"/>
      <c r="BR7" s="10"/>
      <c r="BS7" s="10"/>
      <c r="BT7" s="10"/>
      <c r="BU7" s="10"/>
      <c r="BV7" s="10"/>
      <c r="BW7" s="13"/>
      <c r="BX7" s="58"/>
    </row>
    <row r="8" spans="1:76" ht="21.75" thickBot="1" x14ac:dyDescent="0.3">
      <c r="A8" s="59" t="s">
        <v>9</v>
      </c>
      <c r="B8" s="60">
        <f t="shared" ref="B8:I8" si="0">B7-$A$27</f>
        <v>10.865999999999998</v>
      </c>
      <c r="C8" s="52">
        <f t="shared" si="0"/>
        <v>8.8330000000000002</v>
      </c>
      <c r="D8" s="52">
        <f t="shared" si="0"/>
        <v>0</v>
      </c>
      <c r="E8" s="52">
        <f t="shared" si="0"/>
        <v>8.4999999999999982</v>
      </c>
      <c r="F8" s="52">
        <f t="shared" si="0"/>
        <v>4.1500000000000004</v>
      </c>
      <c r="G8" s="52">
        <f t="shared" si="0"/>
        <v>6.0170000000000012</v>
      </c>
      <c r="H8" s="52">
        <f t="shared" si="0"/>
        <v>13.700000000000001</v>
      </c>
      <c r="I8" s="52">
        <f t="shared" si="0"/>
        <v>0.46700000000000053</v>
      </c>
      <c r="J8" s="53"/>
      <c r="K8" s="53"/>
      <c r="L8" s="53"/>
      <c r="M8" s="53"/>
      <c r="N8" s="53"/>
      <c r="O8" s="53"/>
      <c r="P8" s="54"/>
      <c r="Q8" s="53"/>
      <c r="R8" s="55"/>
      <c r="S8" s="53"/>
      <c r="T8" s="53"/>
      <c r="U8" s="53"/>
      <c r="V8" s="53"/>
      <c r="W8" s="53"/>
      <c r="X8" s="53"/>
      <c r="Y8" s="53"/>
      <c r="Z8" s="53"/>
      <c r="AA8" s="53"/>
      <c r="AB8" s="53"/>
      <c r="AC8" s="53"/>
      <c r="AD8" s="53"/>
      <c r="AE8" s="53"/>
      <c r="AF8" s="54"/>
      <c r="AG8" s="56"/>
      <c r="AH8" s="53"/>
      <c r="AI8" s="53"/>
      <c r="AJ8" s="53"/>
      <c r="AK8" s="53"/>
      <c r="AL8" s="53"/>
      <c r="AM8" s="53"/>
      <c r="AN8" s="53"/>
      <c r="AO8" s="53"/>
      <c r="AP8" s="53"/>
      <c r="AQ8" s="53"/>
      <c r="AR8" s="53"/>
      <c r="AS8" s="53"/>
      <c r="AT8" s="53"/>
      <c r="AU8" s="53"/>
      <c r="AV8" s="54"/>
      <c r="AW8" s="56"/>
      <c r="AX8" s="53"/>
      <c r="AY8" s="53"/>
      <c r="AZ8" s="53"/>
      <c r="BA8" s="53"/>
      <c r="BB8" s="53"/>
      <c r="BC8" s="53"/>
      <c r="BD8" s="53"/>
      <c r="BE8" s="54"/>
      <c r="BF8" s="56"/>
      <c r="BG8" s="53"/>
      <c r="BH8" s="53"/>
      <c r="BI8" s="53"/>
      <c r="BJ8" s="53"/>
      <c r="BK8" s="53"/>
      <c r="BL8" s="53"/>
      <c r="BM8" s="53"/>
      <c r="BN8" s="54"/>
      <c r="BO8" s="56"/>
      <c r="BP8" s="53"/>
      <c r="BQ8" s="53"/>
      <c r="BR8" s="53"/>
      <c r="BS8" s="53"/>
      <c r="BT8" s="53"/>
      <c r="BU8" s="53"/>
      <c r="BV8" s="53"/>
      <c r="BW8" s="54"/>
      <c r="BX8" s="57"/>
    </row>
    <row r="9" spans="1:76" ht="30" customHeight="1" x14ac:dyDescent="0.25">
      <c r="A9" s="40">
        <v>301</v>
      </c>
      <c r="B9" s="16">
        <v>42134</v>
      </c>
      <c r="C9" s="16">
        <v>42139</v>
      </c>
      <c r="D9" s="18">
        <v>42153</v>
      </c>
      <c r="E9" s="16">
        <v>42154</v>
      </c>
      <c r="F9" s="16">
        <v>42169</v>
      </c>
      <c r="G9" s="16">
        <v>42172</v>
      </c>
      <c r="H9" s="16">
        <v>42172</v>
      </c>
      <c r="I9" s="16">
        <v>42174</v>
      </c>
      <c r="J9" s="16">
        <v>42240</v>
      </c>
      <c r="K9" s="16">
        <v>42242</v>
      </c>
      <c r="L9" s="16">
        <v>42245</v>
      </c>
      <c r="M9" s="16">
        <v>42283</v>
      </c>
      <c r="N9" s="16">
        <v>42291</v>
      </c>
      <c r="O9" s="16">
        <v>42310</v>
      </c>
      <c r="P9" s="19">
        <v>42317</v>
      </c>
      <c r="Q9" s="16">
        <v>42332</v>
      </c>
      <c r="R9" s="18">
        <v>42337</v>
      </c>
      <c r="S9" s="16">
        <v>42338</v>
      </c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9"/>
      <c r="AG9" s="17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9"/>
      <c r="AW9" s="17"/>
      <c r="AX9" s="16"/>
      <c r="AY9" s="16"/>
      <c r="AZ9" s="16"/>
      <c r="BA9" s="16"/>
      <c r="BB9" s="16"/>
      <c r="BC9" s="16"/>
      <c r="BD9" s="16"/>
      <c r="BE9" s="19"/>
      <c r="BF9" s="17"/>
      <c r="BG9" s="16"/>
      <c r="BH9" s="16"/>
      <c r="BI9" s="16"/>
      <c r="BJ9" s="16"/>
      <c r="BK9" s="16"/>
      <c r="BL9" s="16"/>
      <c r="BM9" s="16"/>
      <c r="BN9" s="19"/>
      <c r="BO9" s="17"/>
      <c r="BP9" s="16"/>
      <c r="BQ9" s="16"/>
      <c r="BR9" s="16"/>
      <c r="BS9" s="16"/>
      <c r="BT9" s="16"/>
      <c r="BU9" s="16"/>
      <c r="BV9" s="16"/>
      <c r="BW9" s="19"/>
      <c r="BX9" s="15"/>
    </row>
    <row r="10" spans="1:76" ht="30" customHeight="1" x14ac:dyDescent="0.25">
      <c r="A10" s="45"/>
      <c r="B10" s="10">
        <v>12.717000000000001</v>
      </c>
      <c r="C10" s="10">
        <v>15.75</v>
      </c>
      <c r="D10" s="11">
        <v>25.95</v>
      </c>
      <c r="E10" s="10">
        <v>12.117000000000001</v>
      </c>
      <c r="F10" s="12">
        <v>12.983000000000001</v>
      </c>
      <c r="G10" s="10">
        <v>11.667</v>
      </c>
      <c r="H10" s="10">
        <v>15.8</v>
      </c>
      <c r="I10" s="10">
        <v>19.25</v>
      </c>
      <c r="J10" s="10">
        <v>18.466999999999999</v>
      </c>
      <c r="K10" s="10">
        <v>17.350000000000001</v>
      </c>
      <c r="L10" s="10">
        <v>16.632999999999999</v>
      </c>
      <c r="M10" s="10">
        <v>15.1</v>
      </c>
      <c r="N10" s="10">
        <v>18.733000000000001</v>
      </c>
      <c r="O10" s="10">
        <v>17.466999999999999</v>
      </c>
      <c r="P10" s="13">
        <v>21.45</v>
      </c>
      <c r="Q10" s="10">
        <v>17.817</v>
      </c>
      <c r="R10" s="11">
        <v>13.75</v>
      </c>
      <c r="S10" s="10">
        <v>12.75</v>
      </c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3"/>
      <c r="AG10" s="9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3"/>
      <c r="AW10" s="9"/>
      <c r="AX10" s="10"/>
      <c r="AY10" s="10"/>
      <c r="AZ10" s="10"/>
      <c r="BA10" s="10"/>
      <c r="BB10" s="10"/>
      <c r="BC10" s="10"/>
      <c r="BD10" s="10"/>
      <c r="BE10" s="13"/>
      <c r="BF10" s="9"/>
      <c r="BG10" s="10"/>
      <c r="BH10" s="10"/>
      <c r="BI10" s="10"/>
      <c r="BJ10" s="10"/>
      <c r="BK10" s="10"/>
      <c r="BL10" s="10"/>
      <c r="BM10" s="10"/>
      <c r="BN10" s="13"/>
      <c r="BO10" s="9"/>
      <c r="BP10" s="10"/>
      <c r="BQ10" s="10"/>
      <c r="BR10" s="10"/>
      <c r="BS10" s="10"/>
      <c r="BT10" s="10"/>
      <c r="BU10" s="10"/>
      <c r="BV10" s="10"/>
      <c r="BW10" s="13"/>
      <c r="BX10" s="58"/>
    </row>
    <row r="11" spans="1:76" ht="30" customHeight="1" thickBot="1" x14ac:dyDescent="0.3">
      <c r="A11" s="59" t="s">
        <v>9</v>
      </c>
      <c r="B11" s="61">
        <f t="shared" ref="B11:S11" si="1">B10-$A$28</f>
        <v>0.40425000000000111</v>
      </c>
      <c r="C11" s="52">
        <f t="shared" si="1"/>
        <v>3.4372500000000006</v>
      </c>
      <c r="D11" s="62">
        <f t="shared" si="1"/>
        <v>13.63725</v>
      </c>
      <c r="E11" s="52">
        <f t="shared" si="1"/>
        <v>-0.19574999999999854</v>
      </c>
      <c r="F11" s="52">
        <f t="shared" si="1"/>
        <v>0.67025000000000112</v>
      </c>
      <c r="G11" s="52">
        <f t="shared" si="1"/>
        <v>-0.6457499999999996</v>
      </c>
      <c r="H11" s="52">
        <f t="shared" si="1"/>
        <v>3.4872500000000013</v>
      </c>
      <c r="I11" s="52">
        <f t="shared" si="1"/>
        <v>6.9372500000000006</v>
      </c>
      <c r="J11" s="52">
        <f t="shared" si="1"/>
        <v>6.1542499999999993</v>
      </c>
      <c r="K11" s="52">
        <f t="shared" si="1"/>
        <v>5.037250000000002</v>
      </c>
      <c r="L11" s="52">
        <f t="shared" si="1"/>
        <v>4.3202499999999997</v>
      </c>
      <c r="M11" s="52">
        <f t="shared" si="1"/>
        <v>2.7872500000000002</v>
      </c>
      <c r="N11" s="52">
        <f t="shared" si="1"/>
        <v>6.4202500000000011</v>
      </c>
      <c r="O11" s="52">
        <f t="shared" si="1"/>
        <v>5.1542499999999993</v>
      </c>
      <c r="P11" s="52">
        <f t="shared" si="1"/>
        <v>9.1372499999999999</v>
      </c>
      <c r="Q11" s="52">
        <f t="shared" si="1"/>
        <v>5.5042500000000008</v>
      </c>
      <c r="R11" s="52">
        <f t="shared" si="1"/>
        <v>1.4372500000000006</v>
      </c>
      <c r="S11" s="52">
        <f t="shared" si="1"/>
        <v>0.43725000000000058</v>
      </c>
      <c r="T11" s="53"/>
      <c r="U11" s="53"/>
      <c r="V11" s="53"/>
      <c r="W11" s="53"/>
      <c r="X11" s="53"/>
      <c r="Y11" s="53"/>
      <c r="Z11" s="53"/>
      <c r="AA11" s="53"/>
      <c r="AB11" s="53"/>
      <c r="AC11" s="53"/>
      <c r="AD11" s="53"/>
      <c r="AE11" s="53"/>
      <c r="AF11" s="54"/>
      <c r="AG11" s="56"/>
      <c r="AH11" s="53"/>
      <c r="AI11" s="53"/>
      <c r="AJ11" s="53"/>
      <c r="AK11" s="53"/>
      <c r="AL11" s="53"/>
      <c r="AM11" s="53"/>
      <c r="AN11" s="53"/>
      <c r="AO11" s="53"/>
      <c r="AP11" s="53"/>
      <c r="AQ11" s="53"/>
      <c r="AR11" s="53"/>
      <c r="AS11" s="53"/>
      <c r="AT11" s="53"/>
      <c r="AU11" s="53"/>
      <c r="AV11" s="54"/>
      <c r="AW11" s="56"/>
      <c r="AX11" s="53"/>
      <c r="AY11" s="53"/>
      <c r="AZ11" s="53"/>
      <c r="BA11" s="53"/>
      <c r="BB11" s="53"/>
      <c r="BC11" s="53"/>
      <c r="BD11" s="53"/>
      <c r="BE11" s="54"/>
      <c r="BF11" s="56"/>
      <c r="BG11" s="53"/>
      <c r="BH11" s="53"/>
      <c r="BI11" s="53"/>
      <c r="BJ11" s="53"/>
      <c r="BK11" s="53"/>
      <c r="BL11" s="53"/>
      <c r="BM11" s="53"/>
      <c r="BN11" s="54"/>
      <c r="BO11" s="56"/>
      <c r="BP11" s="53"/>
      <c r="BQ11" s="53"/>
      <c r="BR11" s="53"/>
      <c r="BS11" s="53"/>
      <c r="BT11" s="53"/>
      <c r="BU11" s="53"/>
      <c r="BV11" s="53"/>
      <c r="BW11" s="54"/>
      <c r="BX11" s="57"/>
    </row>
    <row r="12" spans="1:76" s="6" customFormat="1" ht="30" customHeight="1" x14ac:dyDescent="0.25">
      <c r="A12" s="40">
        <v>302</v>
      </c>
      <c r="B12" s="20">
        <v>42209</v>
      </c>
      <c r="C12" s="16">
        <v>42240</v>
      </c>
      <c r="D12" s="16">
        <v>42245</v>
      </c>
      <c r="E12" s="16">
        <v>42249</v>
      </c>
      <c r="F12" s="16">
        <v>42254</v>
      </c>
      <c r="G12" s="16">
        <v>42270</v>
      </c>
      <c r="H12" s="16">
        <v>42271</v>
      </c>
      <c r="I12" s="16">
        <v>42280</v>
      </c>
      <c r="J12" s="16">
        <v>42315</v>
      </c>
      <c r="K12" s="16">
        <v>42334</v>
      </c>
      <c r="L12" s="16">
        <v>42337</v>
      </c>
      <c r="M12" s="16"/>
      <c r="N12" s="16"/>
      <c r="O12" s="16"/>
      <c r="P12" s="19"/>
      <c r="Q12" s="16"/>
      <c r="R12" s="18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9"/>
      <c r="AG12" s="17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9"/>
      <c r="AW12" s="17"/>
      <c r="AX12" s="16"/>
      <c r="AY12" s="16"/>
      <c r="AZ12" s="16"/>
      <c r="BA12" s="16"/>
      <c r="BB12" s="16"/>
      <c r="BC12" s="16"/>
      <c r="BD12" s="16"/>
      <c r="BE12" s="19"/>
      <c r="BF12" s="17"/>
      <c r="BG12" s="16"/>
      <c r="BH12" s="16"/>
      <c r="BI12" s="16"/>
      <c r="BJ12" s="16"/>
      <c r="BK12" s="16"/>
      <c r="BL12" s="16"/>
      <c r="BM12" s="16"/>
      <c r="BN12" s="19"/>
      <c r="BO12" s="17"/>
      <c r="BP12" s="16"/>
      <c r="BQ12" s="16"/>
      <c r="BR12" s="16"/>
      <c r="BS12" s="16"/>
      <c r="BT12" s="16"/>
      <c r="BU12" s="16"/>
      <c r="BV12" s="16"/>
      <c r="BW12" s="19"/>
      <c r="BX12" s="15"/>
    </row>
    <row r="13" spans="1:76" ht="21" x14ac:dyDescent="0.25">
      <c r="A13" s="45"/>
      <c r="B13" s="23">
        <v>17.483000000000001</v>
      </c>
      <c r="C13" s="8">
        <v>15.117000000000001</v>
      </c>
      <c r="D13" s="8">
        <v>18.05</v>
      </c>
      <c r="E13" s="8">
        <v>13.083</v>
      </c>
      <c r="F13" s="8">
        <v>13.016999999999999</v>
      </c>
      <c r="G13" s="8">
        <v>17.667000000000002</v>
      </c>
      <c r="H13" s="8">
        <v>14.433</v>
      </c>
      <c r="I13" s="8">
        <v>12.766999999999999</v>
      </c>
      <c r="J13" s="8">
        <v>13.567</v>
      </c>
      <c r="K13" s="8">
        <v>18.8</v>
      </c>
      <c r="L13" s="8">
        <v>12.05</v>
      </c>
      <c r="M13" s="8"/>
      <c r="N13" s="8"/>
      <c r="O13" s="8"/>
      <c r="P13" s="48"/>
      <c r="Q13" s="8"/>
      <c r="R13" s="22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48"/>
      <c r="AG13" s="21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48"/>
      <c r="AW13" s="21"/>
      <c r="AX13" s="8"/>
      <c r="AY13" s="8"/>
      <c r="AZ13" s="8"/>
      <c r="BA13" s="8"/>
      <c r="BB13" s="8"/>
      <c r="BC13" s="8"/>
      <c r="BD13" s="8"/>
      <c r="BE13" s="48"/>
      <c r="BF13" s="21"/>
      <c r="BG13" s="8"/>
      <c r="BH13" s="8"/>
      <c r="BI13" s="8"/>
      <c r="BJ13" s="8"/>
      <c r="BK13" s="8"/>
      <c r="BL13" s="8"/>
      <c r="BM13" s="8"/>
      <c r="BN13" s="48"/>
      <c r="BO13" s="21"/>
      <c r="BP13" s="8"/>
      <c r="BQ13" s="8"/>
      <c r="BR13" s="8"/>
      <c r="BS13" s="8"/>
      <c r="BT13" s="8"/>
      <c r="BU13" s="8"/>
      <c r="BV13" s="8"/>
      <c r="BW13" s="48"/>
      <c r="BX13" s="7"/>
    </row>
    <row r="14" spans="1:76" ht="21.75" thickBot="1" x14ac:dyDescent="0.3">
      <c r="A14" s="59" t="s">
        <v>9</v>
      </c>
      <c r="B14" s="61">
        <f t="shared" ref="B14:L14" si="2">B13-$A$29</f>
        <v>4.5273333333333348</v>
      </c>
      <c r="C14" s="52">
        <f t="shared" si="2"/>
        <v>2.1613333333333351</v>
      </c>
      <c r="D14" s="52">
        <f t="shared" si="2"/>
        <v>5.0943333333333349</v>
      </c>
      <c r="E14" s="52">
        <f t="shared" si="2"/>
        <v>0.12733333333333441</v>
      </c>
      <c r="F14" s="52">
        <f t="shared" si="2"/>
        <v>6.1333333333333684E-2</v>
      </c>
      <c r="G14" s="52">
        <f t="shared" si="2"/>
        <v>4.7113333333333358</v>
      </c>
      <c r="H14" s="52">
        <f t="shared" si="2"/>
        <v>1.4773333333333341</v>
      </c>
      <c r="I14" s="52">
        <f t="shared" si="2"/>
        <v>-0.18866666666666632</v>
      </c>
      <c r="J14" s="52">
        <f t="shared" si="2"/>
        <v>0.61133333333333439</v>
      </c>
      <c r="K14" s="52">
        <f t="shared" si="2"/>
        <v>5.8443333333333349</v>
      </c>
      <c r="L14" s="52">
        <f t="shared" si="2"/>
        <v>-0.90566666666666507</v>
      </c>
      <c r="M14" s="53"/>
      <c r="N14" s="53"/>
      <c r="O14" s="53"/>
      <c r="P14" s="54"/>
      <c r="Q14" s="53"/>
      <c r="R14" s="55"/>
      <c r="S14" s="53"/>
      <c r="T14" s="53"/>
      <c r="U14" s="53"/>
      <c r="V14" s="53"/>
      <c r="W14" s="53"/>
      <c r="X14" s="53"/>
      <c r="Y14" s="53"/>
      <c r="Z14" s="53"/>
      <c r="AA14" s="53"/>
      <c r="AB14" s="53"/>
      <c r="AC14" s="53"/>
      <c r="AD14" s="53"/>
      <c r="AE14" s="53"/>
      <c r="AF14" s="54"/>
      <c r="AG14" s="56"/>
      <c r="AH14" s="53"/>
      <c r="AI14" s="53"/>
      <c r="AJ14" s="53"/>
      <c r="AK14" s="53"/>
      <c r="AL14" s="53"/>
      <c r="AM14" s="53"/>
      <c r="AN14" s="53"/>
      <c r="AO14" s="53"/>
      <c r="AP14" s="53"/>
      <c r="AQ14" s="53"/>
      <c r="AR14" s="53"/>
      <c r="AS14" s="53"/>
      <c r="AT14" s="53"/>
      <c r="AU14" s="53"/>
      <c r="AV14" s="54"/>
      <c r="AW14" s="56"/>
      <c r="AX14" s="53"/>
      <c r="AY14" s="53"/>
      <c r="AZ14" s="53"/>
      <c r="BA14" s="53"/>
      <c r="BB14" s="53"/>
      <c r="BC14" s="53"/>
      <c r="BD14" s="53"/>
      <c r="BE14" s="54"/>
      <c r="BF14" s="56"/>
      <c r="BG14" s="53"/>
      <c r="BH14" s="53"/>
      <c r="BI14" s="53"/>
      <c r="BJ14" s="53"/>
      <c r="BK14" s="53"/>
      <c r="BL14" s="53"/>
      <c r="BM14" s="53"/>
      <c r="BN14" s="54"/>
      <c r="BO14" s="56"/>
      <c r="BP14" s="53"/>
      <c r="BQ14" s="53"/>
      <c r="BR14" s="53"/>
      <c r="BS14" s="53"/>
      <c r="BT14" s="53"/>
      <c r="BU14" s="53"/>
      <c r="BV14" s="53"/>
      <c r="BW14" s="54"/>
      <c r="BX14" s="57"/>
    </row>
    <row r="15" spans="1:76" ht="21.75" thickBot="1" x14ac:dyDescent="0.3">
      <c r="B15" s="63"/>
      <c r="C15" s="63"/>
      <c r="D15" s="63"/>
      <c r="E15" s="63"/>
      <c r="F15" s="63"/>
      <c r="G15" s="63"/>
      <c r="H15" s="63"/>
      <c r="I15" s="63"/>
      <c r="J15" s="63"/>
      <c r="K15" s="63"/>
      <c r="L15" s="63"/>
      <c r="M15" s="63"/>
      <c r="N15" s="63"/>
      <c r="O15" s="63"/>
      <c r="P15" s="63"/>
      <c r="Q15" s="63"/>
      <c r="R15" s="63"/>
      <c r="S15" s="63"/>
      <c r="T15" s="63"/>
      <c r="U15" s="63"/>
      <c r="V15" s="63"/>
      <c r="W15" s="63"/>
      <c r="X15" s="63"/>
      <c r="Y15" s="63"/>
      <c r="Z15" s="63"/>
      <c r="AA15" s="63"/>
      <c r="AB15" s="63"/>
      <c r="AC15" s="63"/>
      <c r="AD15" s="63"/>
      <c r="AE15" s="63"/>
      <c r="AF15" s="63"/>
      <c r="AG15" s="63"/>
      <c r="AH15" s="63"/>
      <c r="AI15" s="63"/>
      <c r="AJ15" s="63"/>
      <c r="AK15" s="63"/>
      <c r="AL15" s="63"/>
      <c r="AM15" s="63"/>
      <c r="AN15" s="63"/>
      <c r="AO15" s="63"/>
      <c r="AP15" s="63"/>
      <c r="AQ15" s="63"/>
      <c r="AR15" s="63"/>
      <c r="AS15" s="63"/>
      <c r="AT15" s="63"/>
      <c r="AU15" s="63"/>
      <c r="AV15" s="63"/>
      <c r="AW15" s="63"/>
      <c r="AX15" s="9"/>
      <c r="AY15" s="63"/>
      <c r="AZ15" s="63"/>
      <c r="BA15" s="63"/>
      <c r="BB15" s="63"/>
      <c r="BC15" s="63"/>
      <c r="BD15" s="63"/>
      <c r="BE15" s="63"/>
      <c r="BF15" s="63"/>
      <c r="BG15" s="9"/>
      <c r="BH15" s="63"/>
      <c r="BI15" s="63"/>
      <c r="BJ15" s="63"/>
      <c r="BK15" s="63"/>
      <c r="BL15" s="63"/>
      <c r="BM15" s="63"/>
      <c r="BN15" s="63"/>
      <c r="BO15" s="63"/>
      <c r="BP15" s="9"/>
      <c r="BQ15" s="63"/>
      <c r="BR15" s="63"/>
      <c r="BS15" s="63"/>
      <c r="BT15" s="63"/>
      <c r="BU15" s="63"/>
      <c r="BV15" s="63"/>
      <c r="BW15" s="63"/>
      <c r="BX15" s="63"/>
    </row>
    <row r="16" spans="1:76" ht="21" x14ac:dyDescent="0.25">
      <c r="A16" s="40">
        <v>251</v>
      </c>
      <c r="B16" s="20">
        <v>42135</v>
      </c>
      <c r="C16" s="16">
        <v>42140</v>
      </c>
      <c r="D16" s="16">
        <v>42143</v>
      </c>
      <c r="E16" s="16">
        <v>42145</v>
      </c>
      <c r="F16" s="16">
        <v>42147</v>
      </c>
      <c r="G16" s="16">
        <v>42151</v>
      </c>
      <c r="H16" s="16">
        <v>42156</v>
      </c>
      <c r="I16" s="16">
        <v>42167</v>
      </c>
      <c r="J16" s="16">
        <v>42174</v>
      </c>
      <c r="K16" s="16">
        <v>42178</v>
      </c>
      <c r="L16" s="16">
        <v>42181</v>
      </c>
      <c r="M16" s="16">
        <v>42184</v>
      </c>
      <c r="N16" s="16">
        <v>42186</v>
      </c>
      <c r="O16" s="16">
        <v>42193</v>
      </c>
      <c r="P16" s="19">
        <v>42198</v>
      </c>
      <c r="Q16" s="16">
        <v>42198</v>
      </c>
      <c r="R16" s="18">
        <v>42205</v>
      </c>
      <c r="S16" s="16">
        <v>42208</v>
      </c>
      <c r="T16" s="16">
        <v>42212</v>
      </c>
      <c r="U16" s="16">
        <v>42245</v>
      </c>
      <c r="V16" s="16">
        <v>42250</v>
      </c>
      <c r="W16" s="16">
        <v>42252</v>
      </c>
      <c r="X16" s="16">
        <v>42257</v>
      </c>
      <c r="Y16" s="16">
        <v>42271</v>
      </c>
      <c r="Z16" s="16">
        <v>42281</v>
      </c>
      <c r="AA16" s="16">
        <v>42286</v>
      </c>
      <c r="AB16" s="16">
        <v>42290</v>
      </c>
      <c r="AC16" s="16">
        <v>42293</v>
      </c>
      <c r="AD16" s="16">
        <v>42296</v>
      </c>
      <c r="AE16" s="16">
        <v>42299</v>
      </c>
      <c r="AF16" s="19">
        <v>42299</v>
      </c>
      <c r="AG16" s="17">
        <v>42301</v>
      </c>
      <c r="AH16" s="16">
        <v>42302</v>
      </c>
      <c r="AI16" s="16">
        <v>42304</v>
      </c>
      <c r="AJ16" s="16">
        <v>42309</v>
      </c>
      <c r="AK16" s="16">
        <v>42317</v>
      </c>
      <c r="AL16" s="16">
        <v>42318</v>
      </c>
      <c r="AM16" s="16">
        <v>42329</v>
      </c>
      <c r="AN16" s="16">
        <v>42333</v>
      </c>
      <c r="AO16" s="16">
        <v>42339</v>
      </c>
      <c r="AP16" s="16">
        <v>42340</v>
      </c>
      <c r="AQ16" s="16"/>
      <c r="AR16" s="16"/>
      <c r="AS16" s="16"/>
      <c r="AT16" s="16"/>
      <c r="AU16" s="16"/>
      <c r="AV16" s="19"/>
      <c r="AW16" s="17"/>
      <c r="AX16" s="16"/>
      <c r="AY16" s="16"/>
      <c r="AZ16" s="16"/>
      <c r="BA16" s="16"/>
      <c r="BB16" s="16"/>
      <c r="BC16" s="16"/>
      <c r="BD16" s="16"/>
      <c r="BE16" s="19"/>
      <c r="BF16" s="17"/>
      <c r="BG16" s="16"/>
      <c r="BH16" s="16"/>
      <c r="BI16" s="16"/>
      <c r="BJ16" s="16"/>
      <c r="BK16" s="16"/>
      <c r="BL16" s="16"/>
      <c r="BM16" s="16"/>
      <c r="BN16" s="19"/>
      <c r="BO16" s="17"/>
      <c r="BP16" s="16"/>
      <c r="BQ16" s="16"/>
      <c r="BR16" s="16"/>
      <c r="BS16" s="16"/>
      <c r="BT16" s="16"/>
      <c r="BU16" s="16"/>
      <c r="BV16" s="16"/>
      <c r="BW16" s="19"/>
      <c r="BX16" s="15"/>
    </row>
    <row r="17" spans="1:76" ht="21" x14ac:dyDescent="0.25">
      <c r="A17" s="45"/>
      <c r="B17" s="14">
        <v>31.317</v>
      </c>
      <c r="C17" s="10">
        <v>22.882999999999999</v>
      </c>
      <c r="D17" s="10">
        <v>12.733000000000001</v>
      </c>
      <c r="E17" s="10">
        <v>14.05</v>
      </c>
      <c r="F17" s="10">
        <v>22.617000000000001</v>
      </c>
      <c r="G17" s="10">
        <v>12.233000000000001</v>
      </c>
      <c r="H17" s="10">
        <v>14.467000000000001</v>
      </c>
      <c r="I17" s="10">
        <v>11.483000000000001</v>
      </c>
      <c r="J17" s="10">
        <v>15.433</v>
      </c>
      <c r="K17" s="10">
        <v>22.183</v>
      </c>
      <c r="L17" s="10">
        <v>15.817</v>
      </c>
      <c r="M17" s="10">
        <v>14.782999999999999</v>
      </c>
      <c r="N17" s="10">
        <v>22.617000000000001</v>
      </c>
      <c r="O17" s="10">
        <v>12.117000000000001</v>
      </c>
      <c r="P17" s="9">
        <v>15.483000000000001</v>
      </c>
      <c r="Q17" s="10">
        <v>14.317</v>
      </c>
      <c r="R17" s="11">
        <v>18.283000000000001</v>
      </c>
      <c r="S17" s="10">
        <v>12.266999999999999</v>
      </c>
      <c r="T17" s="10">
        <v>10.183</v>
      </c>
      <c r="U17" s="10">
        <v>13.417</v>
      </c>
      <c r="V17" s="10">
        <v>16.483000000000001</v>
      </c>
      <c r="W17" s="10">
        <v>23.667000000000002</v>
      </c>
      <c r="X17" s="10">
        <v>19.266999999999999</v>
      </c>
      <c r="Y17" s="10">
        <v>22.4</v>
      </c>
      <c r="Z17" s="10">
        <v>24.25</v>
      </c>
      <c r="AA17" s="10">
        <v>12.016999999999999</v>
      </c>
      <c r="AB17" s="10">
        <v>18.7</v>
      </c>
      <c r="AC17" s="10">
        <v>18.867000000000001</v>
      </c>
      <c r="AD17" s="10">
        <v>11.016999999999999</v>
      </c>
      <c r="AE17" s="10">
        <v>22.817</v>
      </c>
      <c r="AF17" s="9">
        <v>13.067</v>
      </c>
      <c r="AG17" s="9">
        <v>13.3</v>
      </c>
      <c r="AH17" s="10">
        <v>12.183</v>
      </c>
      <c r="AI17" s="10">
        <v>12.967000000000001</v>
      </c>
      <c r="AJ17" s="10">
        <v>19.567</v>
      </c>
      <c r="AK17" s="10">
        <v>16.93</v>
      </c>
      <c r="AL17" s="10">
        <v>10.983000000000001</v>
      </c>
      <c r="AM17" s="10">
        <v>12.217000000000001</v>
      </c>
      <c r="AN17" s="10">
        <v>20.43</v>
      </c>
      <c r="AO17" s="10">
        <v>10.467000000000001</v>
      </c>
      <c r="AP17" s="10">
        <v>14.632999999999999</v>
      </c>
      <c r="AQ17" s="10"/>
      <c r="AR17" s="10"/>
      <c r="AS17" s="10"/>
      <c r="AT17" s="10"/>
      <c r="AU17" s="10"/>
      <c r="AV17" s="9"/>
      <c r="AW17" s="9"/>
      <c r="AX17" s="10"/>
      <c r="AY17" s="10"/>
      <c r="AZ17" s="10"/>
      <c r="BA17" s="10"/>
      <c r="BB17" s="10"/>
      <c r="BC17" s="10"/>
      <c r="BD17" s="10"/>
      <c r="BE17" s="9"/>
      <c r="BF17" s="9"/>
      <c r="BG17" s="10"/>
      <c r="BH17" s="10"/>
      <c r="BI17" s="10"/>
      <c r="BJ17" s="10"/>
      <c r="BK17" s="10"/>
      <c r="BL17" s="10"/>
      <c r="BM17" s="10"/>
      <c r="BN17" s="9"/>
      <c r="BO17" s="9"/>
      <c r="BP17" s="10"/>
      <c r="BQ17" s="10"/>
      <c r="BR17" s="10"/>
      <c r="BS17" s="10"/>
      <c r="BT17" s="10"/>
      <c r="BU17" s="10"/>
      <c r="BV17" s="10"/>
      <c r="BW17" s="9"/>
      <c r="BX17" s="58"/>
    </row>
    <row r="18" spans="1:76" ht="21.75" thickBot="1" x14ac:dyDescent="0.3">
      <c r="A18" s="49" t="s">
        <v>9</v>
      </c>
      <c r="B18" s="61">
        <f>B17-A30</f>
        <v>19.827000000000002</v>
      </c>
      <c r="C18" s="52">
        <f t="shared" ref="C18:AP18" si="3">C17-$A$30</f>
        <v>11.393000000000001</v>
      </c>
      <c r="D18" s="52">
        <f t="shared" si="3"/>
        <v>1.2430000000000021</v>
      </c>
      <c r="E18" s="52">
        <f t="shared" si="3"/>
        <v>2.5600000000000023</v>
      </c>
      <c r="F18" s="52">
        <f t="shared" si="3"/>
        <v>11.127000000000002</v>
      </c>
      <c r="G18" s="52">
        <f t="shared" si="3"/>
        <v>0.7430000000000021</v>
      </c>
      <c r="H18" s="52">
        <f t="shared" si="3"/>
        <v>2.9770000000000021</v>
      </c>
      <c r="I18" s="52">
        <f t="shared" si="3"/>
        <v>-6.9999999999978968E-3</v>
      </c>
      <c r="J18" s="52">
        <f t="shared" si="3"/>
        <v>3.9430000000000014</v>
      </c>
      <c r="K18" s="52">
        <f t="shared" si="3"/>
        <v>10.693000000000001</v>
      </c>
      <c r="L18" s="52">
        <f t="shared" si="3"/>
        <v>4.3270000000000017</v>
      </c>
      <c r="M18" s="52">
        <f t="shared" si="3"/>
        <v>3.293000000000001</v>
      </c>
      <c r="N18" s="52">
        <f t="shared" si="3"/>
        <v>11.127000000000002</v>
      </c>
      <c r="O18" s="52">
        <f t="shared" si="3"/>
        <v>0.62700000000000244</v>
      </c>
      <c r="P18" s="52">
        <f t="shared" si="3"/>
        <v>3.9930000000000021</v>
      </c>
      <c r="Q18" s="52">
        <f t="shared" si="3"/>
        <v>2.8270000000000017</v>
      </c>
      <c r="R18" s="52">
        <f t="shared" si="3"/>
        <v>6.7930000000000028</v>
      </c>
      <c r="S18" s="52">
        <f t="shared" si="3"/>
        <v>0.77700000000000102</v>
      </c>
      <c r="T18" s="52">
        <f t="shared" si="3"/>
        <v>-1.3069999999999986</v>
      </c>
      <c r="U18" s="52">
        <f t="shared" si="3"/>
        <v>1.9270000000000014</v>
      </c>
      <c r="V18" s="52">
        <f t="shared" si="3"/>
        <v>4.9930000000000021</v>
      </c>
      <c r="W18" s="52">
        <f t="shared" si="3"/>
        <v>12.177000000000003</v>
      </c>
      <c r="X18" s="52">
        <f t="shared" si="3"/>
        <v>7.777000000000001</v>
      </c>
      <c r="Y18" s="52">
        <f t="shared" si="3"/>
        <v>10.91</v>
      </c>
      <c r="Z18" s="52">
        <f t="shared" si="3"/>
        <v>12.760000000000002</v>
      </c>
      <c r="AA18" s="52">
        <f t="shared" si="3"/>
        <v>0.52700000000000102</v>
      </c>
      <c r="AB18" s="52">
        <f t="shared" si="3"/>
        <v>7.2100000000000009</v>
      </c>
      <c r="AC18" s="52">
        <f t="shared" si="3"/>
        <v>7.3770000000000024</v>
      </c>
      <c r="AD18" s="52">
        <f t="shared" si="3"/>
        <v>-0.47299999999999898</v>
      </c>
      <c r="AE18" s="52">
        <f t="shared" si="3"/>
        <v>11.327000000000002</v>
      </c>
      <c r="AF18" s="52">
        <f t="shared" si="3"/>
        <v>1.5770000000000017</v>
      </c>
      <c r="AG18" s="52">
        <f t="shared" si="3"/>
        <v>1.8100000000000023</v>
      </c>
      <c r="AH18" s="52">
        <f t="shared" si="3"/>
        <v>0.69300000000000139</v>
      </c>
      <c r="AI18" s="52">
        <f t="shared" si="3"/>
        <v>1.4770000000000021</v>
      </c>
      <c r="AJ18" s="52">
        <f t="shared" si="3"/>
        <v>8.0770000000000017</v>
      </c>
      <c r="AK18" s="52">
        <f t="shared" si="3"/>
        <v>5.4400000000000013</v>
      </c>
      <c r="AL18" s="52">
        <f t="shared" si="3"/>
        <v>-0.5069999999999979</v>
      </c>
      <c r="AM18" s="52">
        <f t="shared" si="3"/>
        <v>0.72700000000000209</v>
      </c>
      <c r="AN18" s="52">
        <f t="shared" si="3"/>
        <v>8.9400000000000013</v>
      </c>
      <c r="AO18" s="52">
        <f t="shared" si="3"/>
        <v>-1.0229999999999979</v>
      </c>
      <c r="AP18" s="52">
        <f t="shared" si="3"/>
        <v>3.1430000000000007</v>
      </c>
      <c r="AQ18" s="53"/>
      <c r="AR18" s="53"/>
      <c r="AS18" s="53"/>
      <c r="AT18" s="53"/>
      <c r="AU18" s="53"/>
      <c r="AV18" s="54"/>
      <c r="AW18" s="56"/>
      <c r="AX18" s="53"/>
      <c r="AY18" s="53"/>
      <c r="AZ18" s="53"/>
      <c r="BA18" s="53"/>
      <c r="BB18" s="53"/>
      <c r="BC18" s="53"/>
      <c r="BD18" s="53"/>
      <c r="BE18" s="54"/>
      <c r="BF18" s="56"/>
      <c r="BG18" s="53"/>
      <c r="BH18" s="53"/>
      <c r="BI18" s="53"/>
      <c r="BJ18" s="53"/>
      <c r="BK18" s="53"/>
      <c r="BL18" s="53"/>
      <c r="BM18" s="53"/>
      <c r="BN18" s="54"/>
      <c r="BO18" s="56"/>
      <c r="BP18" s="53"/>
      <c r="BQ18" s="53"/>
      <c r="BR18" s="53"/>
      <c r="BS18" s="53"/>
      <c r="BT18" s="53"/>
      <c r="BU18" s="53"/>
      <c r="BV18" s="53"/>
      <c r="BW18" s="54"/>
      <c r="BX18" s="57"/>
    </row>
    <row r="19" spans="1:76" ht="21.75" thickBot="1" x14ac:dyDescent="0.3">
      <c r="B19" s="63"/>
      <c r="C19" s="63"/>
      <c r="D19" s="63"/>
      <c r="E19" s="63"/>
      <c r="F19" s="63"/>
      <c r="G19" s="63"/>
      <c r="H19" s="63"/>
      <c r="I19" s="63"/>
      <c r="J19" s="63"/>
      <c r="K19" s="63"/>
      <c r="L19" s="63"/>
      <c r="M19" s="63"/>
      <c r="N19" s="63"/>
      <c r="O19" s="63"/>
      <c r="P19" s="63"/>
      <c r="Q19" s="63"/>
      <c r="R19" s="63"/>
      <c r="S19" s="63"/>
      <c r="T19" s="63"/>
      <c r="U19" s="63"/>
      <c r="V19" s="63"/>
      <c r="W19" s="63"/>
      <c r="X19" s="63"/>
      <c r="Y19" s="63"/>
      <c r="Z19" s="63"/>
      <c r="AA19" s="63"/>
      <c r="AB19" s="63"/>
      <c r="AC19" s="63"/>
      <c r="AD19" s="63"/>
      <c r="AE19" s="63"/>
      <c r="AF19" s="63"/>
      <c r="AG19" s="63"/>
      <c r="AH19" s="63"/>
      <c r="AI19" s="63"/>
      <c r="AJ19" s="63"/>
      <c r="AK19" s="63"/>
      <c r="AL19" s="63"/>
      <c r="AM19" s="63"/>
      <c r="AN19" s="63"/>
      <c r="AO19" s="63"/>
      <c r="AP19" s="63"/>
      <c r="AQ19" s="63"/>
      <c r="AR19" s="63"/>
      <c r="AS19" s="63"/>
      <c r="AT19" s="63"/>
      <c r="AU19" s="63"/>
      <c r="AV19" s="63"/>
      <c r="AW19" s="63"/>
      <c r="AX19" s="9"/>
      <c r="AY19" s="63"/>
      <c r="AZ19" s="63"/>
      <c r="BA19" s="63"/>
      <c r="BB19" s="63"/>
      <c r="BC19" s="63"/>
      <c r="BD19" s="63"/>
      <c r="BE19" s="63"/>
      <c r="BF19" s="63"/>
      <c r="BG19" s="9"/>
      <c r="BH19" s="63"/>
      <c r="BI19" s="63"/>
      <c r="BJ19" s="63"/>
      <c r="BK19" s="63"/>
      <c r="BL19" s="63"/>
      <c r="BM19" s="63"/>
      <c r="BN19" s="63"/>
      <c r="BO19" s="63"/>
      <c r="BP19" s="9"/>
      <c r="BQ19" s="63"/>
      <c r="BR19" s="63"/>
      <c r="BS19" s="63"/>
      <c r="BT19" s="63"/>
      <c r="BU19" s="63"/>
      <c r="BV19" s="63"/>
      <c r="BW19" s="63"/>
      <c r="BX19" s="63"/>
    </row>
    <row r="20" spans="1:76" s="6" customFormat="1" ht="21" x14ac:dyDescent="0.25">
      <c r="A20" s="40">
        <v>501</v>
      </c>
      <c r="B20" s="20">
        <v>42209</v>
      </c>
      <c r="C20" s="16">
        <v>42245</v>
      </c>
      <c r="D20" s="16">
        <v>42250</v>
      </c>
      <c r="E20" s="16">
        <v>42253</v>
      </c>
      <c r="F20" s="16">
        <v>42260</v>
      </c>
      <c r="G20" s="16">
        <v>42264</v>
      </c>
      <c r="H20" s="16">
        <v>42271</v>
      </c>
      <c r="I20" s="16">
        <v>42272</v>
      </c>
      <c r="J20" s="16">
        <v>42277</v>
      </c>
      <c r="K20" s="16">
        <v>42277</v>
      </c>
      <c r="L20" s="16">
        <v>42292</v>
      </c>
      <c r="M20" s="16">
        <v>42293</v>
      </c>
      <c r="N20" s="16">
        <v>42297</v>
      </c>
      <c r="O20" s="16">
        <v>42300</v>
      </c>
      <c r="P20" s="19">
        <v>42308</v>
      </c>
      <c r="Q20" s="16">
        <v>42309</v>
      </c>
      <c r="R20" s="18">
        <v>42316</v>
      </c>
      <c r="S20" s="16">
        <v>42320</v>
      </c>
      <c r="T20" s="16">
        <v>42322</v>
      </c>
      <c r="U20" s="16">
        <v>42328</v>
      </c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9"/>
      <c r="AG20" s="17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9"/>
      <c r="AW20" s="17"/>
      <c r="AX20" s="16"/>
      <c r="AY20" s="16"/>
      <c r="AZ20" s="16"/>
      <c r="BA20" s="16"/>
      <c r="BB20" s="16"/>
      <c r="BC20" s="16"/>
      <c r="BD20" s="16"/>
      <c r="BE20" s="19"/>
      <c r="BF20" s="17"/>
      <c r="BG20" s="16"/>
      <c r="BH20" s="16"/>
      <c r="BI20" s="16"/>
      <c r="BJ20" s="16"/>
      <c r="BK20" s="16"/>
      <c r="BL20" s="16"/>
      <c r="BM20" s="16"/>
      <c r="BN20" s="19"/>
      <c r="BO20" s="17"/>
      <c r="BP20" s="16"/>
      <c r="BQ20" s="16"/>
      <c r="BR20" s="16"/>
      <c r="BS20" s="16"/>
      <c r="BT20" s="16"/>
      <c r="BU20" s="16"/>
      <c r="BV20" s="16"/>
      <c r="BW20" s="19"/>
      <c r="BX20" s="15"/>
    </row>
    <row r="21" spans="1:76" ht="21" x14ac:dyDescent="0.25">
      <c r="A21" s="45"/>
      <c r="B21" s="14">
        <v>14.83</v>
      </c>
      <c r="C21" s="10">
        <v>13.05</v>
      </c>
      <c r="D21" s="10">
        <v>14.93</v>
      </c>
      <c r="E21" s="10">
        <v>16.382999999999999</v>
      </c>
      <c r="F21" s="10">
        <v>14.483000000000001</v>
      </c>
      <c r="G21" s="10">
        <v>14.717000000000001</v>
      </c>
      <c r="H21" s="10">
        <v>20.3</v>
      </c>
      <c r="I21" s="10">
        <v>14.516999999999999</v>
      </c>
      <c r="J21" s="10">
        <v>16.600000000000001</v>
      </c>
      <c r="K21" s="10">
        <v>17.067</v>
      </c>
      <c r="L21" s="10">
        <v>14.6</v>
      </c>
      <c r="M21" s="10">
        <v>12.9</v>
      </c>
      <c r="N21" s="10">
        <v>16.233000000000001</v>
      </c>
      <c r="O21" s="10">
        <v>14.3</v>
      </c>
      <c r="P21" s="13">
        <v>15.93</v>
      </c>
      <c r="Q21" s="10">
        <v>27.23</v>
      </c>
      <c r="R21" s="11">
        <v>21.6</v>
      </c>
      <c r="S21" s="10">
        <v>14.266999999999999</v>
      </c>
      <c r="T21" s="10">
        <v>15.93</v>
      </c>
      <c r="U21" s="10">
        <v>14.1</v>
      </c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3"/>
      <c r="AG21" s="9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3"/>
      <c r="AW21" s="9"/>
      <c r="AX21" s="10"/>
      <c r="AY21" s="10"/>
      <c r="AZ21" s="10"/>
      <c r="BA21" s="10"/>
      <c r="BB21" s="10"/>
      <c r="BC21" s="10"/>
      <c r="BD21" s="10"/>
      <c r="BE21" s="13"/>
      <c r="BF21" s="9"/>
      <c r="BG21" s="10"/>
      <c r="BH21" s="10"/>
      <c r="BI21" s="10"/>
      <c r="BJ21" s="10"/>
      <c r="BK21" s="10"/>
      <c r="BL21" s="10"/>
      <c r="BM21" s="10"/>
      <c r="BN21" s="13"/>
      <c r="BO21" s="9"/>
      <c r="BP21" s="10"/>
      <c r="BQ21" s="10"/>
      <c r="BR21" s="10"/>
      <c r="BS21" s="10"/>
      <c r="BT21" s="10"/>
      <c r="BU21" s="10"/>
      <c r="BV21" s="10"/>
      <c r="BW21" s="13"/>
      <c r="BX21" s="58"/>
    </row>
    <row r="22" spans="1:76" ht="21.75" thickBot="1" x14ac:dyDescent="0.3">
      <c r="A22" s="49" t="s">
        <v>9</v>
      </c>
      <c r="B22" s="61">
        <f>B21-A31</f>
        <v>1.2507499999999983</v>
      </c>
      <c r="C22" s="52">
        <f t="shared" ref="C22:U22" si="4">C21-$A$31</f>
        <v>-0.52925000000000111</v>
      </c>
      <c r="D22" s="52">
        <f t="shared" si="4"/>
        <v>1.3507499999999979</v>
      </c>
      <c r="E22" s="52">
        <f t="shared" si="4"/>
        <v>2.8037499999999973</v>
      </c>
      <c r="F22" s="52">
        <f t="shared" si="4"/>
        <v>0.90374999999999872</v>
      </c>
      <c r="G22" s="52">
        <f t="shared" si="4"/>
        <v>1.1377499999999987</v>
      </c>
      <c r="H22" s="52">
        <f t="shared" si="4"/>
        <v>6.7207499999999989</v>
      </c>
      <c r="I22" s="52">
        <f t="shared" si="4"/>
        <v>0.93774999999999764</v>
      </c>
      <c r="J22" s="52">
        <f t="shared" si="4"/>
        <v>3.0207499999999996</v>
      </c>
      <c r="K22" s="52">
        <f t="shared" si="4"/>
        <v>3.4877499999999984</v>
      </c>
      <c r="L22" s="52">
        <f t="shared" si="4"/>
        <v>1.0207499999999978</v>
      </c>
      <c r="M22" s="52">
        <f t="shared" si="4"/>
        <v>-0.67925000000000146</v>
      </c>
      <c r="N22" s="52">
        <f t="shared" si="4"/>
        <v>2.6537499999999987</v>
      </c>
      <c r="O22" s="52">
        <f t="shared" si="4"/>
        <v>0.72074999999999889</v>
      </c>
      <c r="P22" s="52">
        <f t="shared" si="4"/>
        <v>2.3507499999999979</v>
      </c>
      <c r="Q22" s="52">
        <f t="shared" si="4"/>
        <v>13.650749999999999</v>
      </c>
      <c r="R22" s="52">
        <f t="shared" si="4"/>
        <v>8.0207499999999996</v>
      </c>
      <c r="S22" s="52">
        <f t="shared" si="4"/>
        <v>0.68774999999999764</v>
      </c>
      <c r="T22" s="52">
        <f t="shared" si="4"/>
        <v>2.3507499999999979</v>
      </c>
      <c r="U22" s="52">
        <f t="shared" si="4"/>
        <v>0.52074999999999783</v>
      </c>
      <c r="V22" s="53"/>
      <c r="W22" s="53"/>
      <c r="X22" s="53"/>
      <c r="Y22" s="53"/>
      <c r="Z22" s="53"/>
      <c r="AA22" s="53"/>
      <c r="AB22" s="53"/>
      <c r="AC22" s="53"/>
      <c r="AD22" s="53"/>
      <c r="AE22" s="53"/>
      <c r="AF22" s="54"/>
      <c r="AG22" s="56"/>
      <c r="AH22" s="53"/>
      <c r="AI22" s="53"/>
      <c r="AJ22" s="53"/>
      <c r="AK22" s="53"/>
      <c r="AL22" s="53"/>
      <c r="AM22" s="53"/>
      <c r="AN22" s="53"/>
      <c r="AO22" s="53"/>
      <c r="AP22" s="53"/>
      <c r="AQ22" s="53"/>
      <c r="AR22" s="53"/>
      <c r="AS22" s="53"/>
      <c r="AT22" s="53"/>
      <c r="AU22" s="53"/>
      <c r="AV22" s="54"/>
      <c r="AW22" s="56"/>
      <c r="AX22" s="53"/>
      <c r="AY22" s="53"/>
      <c r="AZ22" s="53"/>
      <c r="BA22" s="53"/>
      <c r="BB22" s="53"/>
      <c r="BC22" s="53"/>
      <c r="BD22" s="53"/>
      <c r="BE22" s="54"/>
      <c r="BF22" s="56"/>
      <c r="BG22" s="53"/>
      <c r="BH22" s="53"/>
      <c r="BI22" s="53"/>
      <c r="BJ22" s="53"/>
      <c r="BK22" s="53"/>
      <c r="BL22" s="53"/>
      <c r="BM22" s="53"/>
      <c r="BN22" s="54"/>
      <c r="BO22" s="56"/>
      <c r="BP22" s="53"/>
      <c r="BQ22" s="53"/>
      <c r="BR22" s="53"/>
      <c r="BS22" s="53"/>
      <c r="BT22" s="53"/>
      <c r="BU22" s="53"/>
      <c r="BV22" s="53"/>
      <c r="BW22" s="54"/>
      <c r="BX22" s="57"/>
    </row>
    <row r="23" spans="1:76" x14ac:dyDescent="0.25">
      <c r="AH23" s="44"/>
      <c r="AI23" s="44"/>
      <c r="AJ23" s="44"/>
      <c r="AK23" s="44"/>
      <c r="AL23" s="44"/>
      <c r="AM23" s="44"/>
      <c r="AN23" s="44"/>
      <c r="AO23" s="44"/>
      <c r="AP23" s="44"/>
      <c r="AQ23" s="44"/>
      <c r="AR23" s="44"/>
      <c r="AS23" s="44"/>
      <c r="AT23" s="44"/>
      <c r="AU23" s="44"/>
      <c r="AV23" s="44"/>
      <c r="AW23" s="44"/>
    </row>
    <row r="24" spans="1:76" ht="15.75" thickBot="1" x14ac:dyDescent="0.3"/>
    <row r="25" spans="1:76" ht="24" thickBot="1" x14ac:dyDescent="0.3">
      <c r="A25" s="64" t="s">
        <v>10</v>
      </c>
      <c r="B25" s="65"/>
      <c r="C25" s="29" t="s">
        <v>7</v>
      </c>
      <c r="D25" s="30"/>
      <c r="E25" s="31" t="s">
        <v>6</v>
      </c>
      <c r="F25" s="32"/>
      <c r="G25" s="31" t="s">
        <v>5</v>
      </c>
      <c r="H25" s="32"/>
      <c r="I25" s="31" t="s">
        <v>4</v>
      </c>
      <c r="J25" s="32"/>
      <c r="K25" s="31" t="s">
        <v>3</v>
      </c>
      <c r="L25" s="32"/>
      <c r="M25" s="31" t="s">
        <v>2</v>
      </c>
      <c r="N25" s="32"/>
      <c r="O25" s="31" t="s">
        <v>1</v>
      </c>
      <c r="P25" s="32"/>
      <c r="Q25" s="31" t="s">
        <v>0</v>
      </c>
      <c r="R25" s="32"/>
      <c r="S25" s="66" t="s">
        <v>11</v>
      </c>
      <c r="T25" s="67"/>
    </row>
    <row r="26" spans="1:76" ht="26.25" x14ac:dyDescent="0.25">
      <c r="A26" s="68">
        <f>'[1]GOLDEN BATCH'!B47</f>
        <v>12.06</v>
      </c>
      <c r="B26" s="69"/>
      <c r="C26" s="70">
        <f>SUMPRODUCT((MONTH($B$3:$AQ$3)=5)*($B$4:$AQ$4))</f>
        <v>27.515000000000001</v>
      </c>
      <c r="D26" s="71"/>
      <c r="E26" s="38">
        <f>SUMPRODUCT((MONTH($B$3:$AQ$3)=6)*($B$4:$AQ$4))</f>
        <v>13.066000000000001</v>
      </c>
      <c r="F26" s="39"/>
      <c r="G26" s="70">
        <f>SUMPRODUCT((MONTH($B$3:$AQ$3)=7)*($B$4:$AQ$4))</f>
        <v>22.85</v>
      </c>
      <c r="H26" s="71"/>
      <c r="I26" s="70">
        <f>SUMPRODUCT((MONTH($B$3:$AQ$3)=8)*($B$4:$AQ$4))</f>
        <v>12.06</v>
      </c>
      <c r="J26" s="71"/>
      <c r="K26" s="70">
        <f>SUMPRODUCT((MONTH($B$3:$AQ$3)=9)*($B$4:$AQ$4))</f>
        <v>0</v>
      </c>
      <c r="L26" s="71"/>
      <c r="M26" s="70">
        <f t="shared" ref="M26" si="5">SUMPRODUCT((MONTH($B$3:$AQ$3)=10)*($B$4:$AQ$4))</f>
        <v>31.965999999999998</v>
      </c>
      <c r="N26" s="71"/>
      <c r="O26" s="38">
        <f>SUMPRODUCT((MONTH($B$3:$AQ$3)=11)*($B$4:$AQ$4))</f>
        <v>0</v>
      </c>
      <c r="P26" s="39"/>
      <c r="Q26" s="38">
        <f>SUMPRODUCT((MONTH($B$3:$AQ$3)=12)*($B$4:$AQ$4))</f>
        <v>0</v>
      </c>
      <c r="R26" s="39"/>
      <c r="S26" s="72">
        <f>SUM(B4:BM4)</f>
        <v>107.45699999999999</v>
      </c>
      <c r="T26" s="73"/>
      <c r="U26" s="1"/>
    </row>
    <row r="27" spans="1:76" ht="26.25" x14ac:dyDescent="0.25">
      <c r="A27" s="74">
        <f>'[1]GOLDEN BATCH'!C47</f>
        <v>11.65</v>
      </c>
      <c r="B27" s="75"/>
      <c r="C27" s="76">
        <f>SUMPRODUCT((MONTH($B$6:$AQ$6)=5)*($B$7:$AQ$7))</f>
        <v>0</v>
      </c>
      <c r="D27" s="77"/>
      <c r="E27" s="76">
        <f>SUMPRODUCT((MONTH($B$6:$AQ$6)=6)*($B$7:$AQ$7))</f>
        <v>74.798999999999992</v>
      </c>
      <c r="F27" s="77"/>
      <c r="G27" s="76">
        <f>SUMPRODUCT((MONTH($B$6:$AQ$6)=7)*($B$7:$AQ$7))</f>
        <v>0</v>
      </c>
      <c r="H27" s="77"/>
      <c r="I27" s="76">
        <f>SUMPRODUCT((MONTH($B$6:$AQ$6)=8)*($B$7:$AQ$7))</f>
        <v>15.8</v>
      </c>
      <c r="J27" s="77"/>
      <c r="K27" s="76">
        <f>SUMPRODUCT((MONTH($B$6:$AQ$6)=9)*($B$7:$AQ$7))</f>
        <v>17.667000000000002</v>
      </c>
      <c r="L27" s="77"/>
      <c r="M27" s="76">
        <f>SUMPRODUCT((MONTH($B$6:$AQ$6)=10)*($B$7:$AQ$7))</f>
        <v>0</v>
      </c>
      <c r="N27" s="77"/>
      <c r="O27" s="76">
        <f>SUMPRODUCT((MONTH($B$6:$AQ$6)=11)*($B$7:$AQ$7))</f>
        <v>25.35</v>
      </c>
      <c r="P27" s="77"/>
      <c r="Q27" s="76">
        <f>SUMPRODUCT((MONTH($B$6:$AQ$6)=12)*($B$7:$AQ$7))</f>
        <v>12.117000000000001</v>
      </c>
      <c r="R27" s="77"/>
      <c r="S27" s="78">
        <f>SUM(B7:AS7)</f>
        <v>145.73299999999998</v>
      </c>
      <c r="T27" s="79"/>
      <c r="AF27" s="2"/>
      <c r="AG27" s="3"/>
    </row>
    <row r="28" spans="1:76" ht="26.25" x14ac:dyDescent="0.25">
      <c r="A28" s="74">
        <f>'[1]GOLDEN BATCH'!D47</f>
        <v>12.312749999999999</v>
      </c>
      <c r="B28" s="75"/>
      <c r="C28" s="76">
        <f>SUMPRODUCT((MONTH($B$9:$AQ$9)=5)*($B$10:$AQ$10))</f>
        <v>66.534000000000006</v>
      </c>
      <c r="D28" s="77"/>
      <c r="E28" s="76">
        <f>SUMPRODUCT((MONTH($B$9:$AQ$9)=6)*($B$10:$AQ$10))</f>
        <v>59.7</v>
      </c>
      <c r="F28" s="77"/>
      <c r="G28" s="76">
        <f>SUMPRODUCT((MONTH($B$9:$AQ$9)=7)*($B$10:$AQ$10))</f>
        <v>0</v>
      </c>
      <c r="H28" s="77"/>
      <c r="I28" s="76">
        <f>SUMPRODUCT((MONTH($B$9:$AQ$9)=8)*($B$10:$AQ$10))</f>
        <v>52.45</v>
      </c>
      <c r="J28" s="77"/>
      <c r="K28" s="76">
        <f>SUMPRODUCT((MONTH($B$9:$AQ$9)=9)*($B$10:$AQ$10))</f>
        <v>0</v>
      </c>
      <c r="L28" s="77"/>
      <c r="M28" s="76">
        <f>SUMPRODUCT((MONTH($B$9:$AQ$9)=10)*($B$10:$AQ$10))</f>
        <v>33.832999999999998</v>
      </c>
      <c r="N28" s="77"/>
      <c r="O28" s="76">
        <f>SUMPRODUCT((MONTH($B$9:$AQ$9)=11)*($B$10:$AQ$10))</f>
        <v>83.234000000000009</v>
      </c>
      <c r="P28" s="77"/>
      <c r="Q28" s="76">
        <f>SUMPRODUCT((MONTH($B$9:$AQ$9)=12)*($B$10:$AQ$10))</f>
        <v>0</v>
      </c>
      <c r="R28" s="77"/>
      <c r="S28" s="78">
        <f>SUM(B10:BJ10)</f>
        <v>295.75100000000003</v>
      </c>
      <c r="T28" s="79"/>
    </row>
    <row r="29" spans="1:76" ht="27" thickBot="1" x14ac:dyDescent="0.3">
      <c r="A29" s="80">
        <f>'[1]GOLDEN BATCH'!E47</f>
        <v>12.955666666666666</v>
      </c>
      <c r="B29" s="81"/>
      <c r="C29" s="82">
        <f>SUMPRODUCT((MONTH($B$12:$AQ$12)=5)*($B$13:$AQ$13))</f>
        <v>0</v>
      </c>
      <c r="D29" s="83"/>
      <c r="E29" s="76">
        <f>SUMPRODUCT((MONTH($B$12:$AQ$12)=6)*($B$13:$AQ$13))</f>
        <v>0</v>
      </c>
      <c r="F29" s="77"/>
      <c r="G29" s="76">
        <f>SUMPRODUCT((MONTH($B$12:$AQ$12)=7)*($B$13:$AQ$13))</f>
        <v>17.483000000000001</v>
      </c>
      <c r="H29" s="77"/>
      <c r="I29" s="76">
        <f>SUMPRODUCT((MONTH($B$12:$AQ$12)=8)*($B$13:$AQ$13))</f>
        <v>33.167000000000002</v>
      </c>
      <c r="J29" s="77"/>
      <c r="K29" s="76">
        <f>SUMPRODUCT((MONTH($B$12:$AQ$12)=9)*($B$13:$AQ$13))</f>
        <v>58.2</v>
      </c>
      <c r="L29" s="77"/>
      <c r="M29" s="76">
        <f>SUMPRODUCT((MONTH($B$12:$AQ$12)=10)*($B$13:$AQ$13))</f>
        <v>12.766999999999999</v>
      </c>
      <c r="N29" s="77"/>
      <c r="O29" s="76">
        <f>SUMPRODUCT((MONTH($B$12:$AQ$12)=11)*($B$13:$AQ$13))</f>
        <v>44.417000000000002</v>
      </c>
      <c r="P29" s="77"/>
      <c r="Q29" s="76">
        <f>SUMPRODUCT((MONTH($B$12:$AQ$12)=12)*($B$13:$AQ$13))</f>
        <v>0</v>
      </c>
      <c r="R29" s="77"/>
      <c r="S29" s="84">
        <f>SUM(B13:AR13)</f>
        <v>166.03400000000002</v>
      </c>
      <c r="T29" s="85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</row>
    <row r="30" spans="1:76" ht="27.75" thickTop="1" thickBot="1" x14ac:dyDescent="0.3">
      <c r="A30" s="86">
        <f>'[1]GOLDEN BATCH'!F47</f>
        <v>11.489999999999998</v>
      </c>
      <c r="B30" s="87"/>
      <c r="C30" s="88">
        <f>SUMPRODUCT((MONTH($B$16:$AQ$16)=5)*($B$17:$AQ$17))</f>
        <v>115.83300000000001</v>
      </c>
      <c r="D30" s="89"/>
      <c r="E30" s="88">
        <f>SUMPRODUCT((MONTH($B$16:$AQ$16)=6)*($B$17:$AQ$17))</f>
        <v>94.166000000000011</v>
      </c>
      <c r="F30" s="89"/>
      <c r="G30" s="88">
        <f>SUMPRODUCT((MONTH($B$16:$AQ$16)=7)*($B$17:$AQ$17))</f>
        <v>105.267</v>
      </c>
      <c r="H30" s="89"/>
      <c r="I30" s="88">
        <f>SUMPRODUCT((MONTH($B$16:$AQ$16)=8)*($B$17:$AQ$17))</f>
        <v>13.417</v>
      </c>
      <c r="J30" s="89"/>
      <c r="K30" s="88">
        <f>SUMPRODUCT((MONTH($B$16:$AQ$16)=9)*($B$17:$AQ$17))</f>
        <v>81.817000000000007</v>
      </c>
      <c r="L30" s="89"/>
      <c r="M30" s="88">
        <f>SUMPRODUCT((MONTH($B$16:$AQ$16)=10)*($B$17:$AQ$17))</f>
        <v>159.18500000000003</v>
      </c>
      <c r="N30" s="89"/>
      <c r="O30" s="88">
        <f>SUMPRODUCT((MONTH($B$16:$AQ$16)=11)*($B$17:$AQ$17))</f>
        <v>80.12700000000001</v>
      </c>
      <c r="P30" s="89"/>
      <c r="Q30" s="88">
        <f>SUMPRODUCT((MONTH($B$16:$AQ$16)=12)*($B$17:$AQ$17))</f>
        <v>25.1</v>
      </c>
      <c r="R30" s="89"/>
      <c r="S30" s="90">
        <f>SUM(B17:AP17)</f>
        <v>674.91199999999969</v>
      </c>
      <c r="T30" s="91"/>
    </row>
    <row r="31" spans="1:76" ht="27.75" thickTop="1" thickBot="1" x14ac:dyDescent="0.3">
      <c r="A31" s="92">
        <f>'[1]GOLDEN BATCH'!G47</f>
        <v>13.579250000000002</v>
      </c>
      <c r="B31" s="93"/>
      <c r="C31" s="36">
        <f>SUMPRODUCT((MONTH($B$20:$AQ$20)=5)*($B$21:$AQ$21))</f>
        <v>0</v>
      </c>
      <c r="D31" s="37"/>
      <c r="E31" s="36">
        <f>SUMPRODUCT((MONTH($B$20:$AQ$20)=6)*($B$21:$AQ$21))</f>
        <v>0</v>
      </c>
      <c r="F31" s="37"/>
      <c r="G31" s="36">
        <f>SUMPRODUCT((MONTH($B$20:$AQ$20)=7)*($B$21:$AQ$21))</f>
        <v>14.83</v>
      </c>
      <c r="H31" s="37"/>
      <c r="I31" s="36">
        <f>SUMPRODUCT((MONTH($B$20:$AQ$20)=8)*($B$21:$AQ$21))</f>
        <v>13.05</v>
      </c>
      <c r="J31" s="37"/>
      <c r="K31" s="36">
        <f>SUMPRODUCT((MONTH($B$20:$AQ$20)=9)*($B$21:$AQ$21))</f>
        <v>128.99700000000001</v>
      </c>
      <c r="L31" s="37"/>
      <c r="M31" s="36">
        <f>SUMPRODUCT((MONTH($B$20:$AQ$20)=10)*($B$21:$AQ$21))</f>
        <v>73.962999999999994</v>
      </c>
      <c r="N31" s="37"/>
      <c r="O31" s="36">
        <f>SUMPRODUCT((MONTH($B$20:$AQ$20)=11)*($B$21:$AQ$21))</f>
        <v>93.126999999999981</v>
      </c>
      <c r="P31" s="37"/>
      <c r="Q31" s="36">
        <f>SUMPRODUCT((MONTH($B$20:$AQ$20)=12)*($B$21:$AQ$21))</f>
        <v>0</v>
      </c>
      <c r="R31" s="37"/>
      <c r="S31" s="94">
        <f>SUM(B21:BX21)</f>
        <v>323.9670000000001</v>
      </c>
      <c r="T31" s="95"/>
    </row>
    <row r="32" spans="1:76" ht="27" thickBot="1" x14ac:dyDescent="0.3">
      <c r="A32" s="24"/>
      <c r="B32" s="24"/>
      <c r="C32" s="96"/>
      <c r="D32" s="24"/>
      <c r="E32" s="97"/>
      <c r="F32" s="97"/>
      <c r="G32" s="98"/>
      <c r="H32" s="98"/>
      <c r="I32" s="24"/>
      <c r="J32" s="24"/>
      <c r="K32" s="24"/>
      <c r="L32" s="24"/>
      <c r="M32" s="24"/>
      <c r="N32" s="24"/>
      <c r="O32" s="24"/>
      <c r="P32" s="24"/>
      <c r="Q32" s="99"/>
      <c r="R32" s="5"/>
      <c r="S32" s="4"/>
      <c r="T32" s="4"/>
      <c r="U32" s="4"/>
      <c r="V32" s="4"/>
      <c r="W32" s="4"/>
      <c r="X32" s="4"/>
    </row>
    <row r="33" spans="1:18" ht="27" thickBot="1" x14ac:dyDescent="0.3">
      <c r="A33" s="33" t="s">
        <v>12</v>
      </c>
      <c r="B33" s="35"/>
      <c r="C33" s="33" t="s">
        <v>13</v>
      </c>
      <c r="D33" s="35"/>
      <c r="E33" s="33" t="s">
        <v>14</v>
      </c>
      <c r="F33" s="35"/>
      <c r="G33" s="33" t="s">
        <v>15</v>
      </c>
      <c r="H33" s="35"/>
      <c r="I33" s="33" t="s">
        <v>16</v>
      </c>
      <c r="J33" s="35"/>
      <c r="K33" s="33" t="s">
        <v>17</v>
      </c>
      <c r="L33" s="35"/>
      <c r="M33" s="33" t="s">
        <v>18</v>
      </c>
      <c r="N33" s="35"/>
      <c r="O33" s="33" t="s">
        <v>19</v>
      </c>
      <c r="P33" s="35"/>
      <c r="Q33" s="100" t="s">
        <v>20</v>
      </c>
      <c r="R33" s="101"/>
    </row>
    <row r="34" spans="1:18" ht="26.25" x14ac:dyDescent="0.25">
      <c r="A34" s="102"/>
      <c r="B34" s="103"/>
      <c r="C34" s="102"/>
      <c r="D34" s="103"/>
      <c r="E34" s="102"/>
      <c r="F34" s="103"/>
      <c r="G34" s="102"/>
      <c r="H34" s="103"/>
      <c r="I34" s="104"/>
      <c r="J34" s="105"/>
      <c r="K34" s="102"/>
      <c r="L34" s="103"/>
      <c r="M34" s="102"/>
      <c r="N34" s="103"/>
      <c r="O34" s="102"/>
      <c r="P34" s="103"/>
      <c r="Q34" s="106"/>
    </row>
    <row r="35" spans="1:18" ht="26.25" x14ac:dyDescent="0.25">
      <c r="A35" s="107"/>
      <c r="B35" s="79"/>
      <c r="C35" s="78"/>
      <c r="D35" s="108"/>
      <c r="E35" s="109"/>
      <c r="F35" s="110"/>
      <c r="G35" s="78"/>
      <c r="H35" s="108"/>
      <c r="I35" s="78"/>
      <c r="J35" s="108"/>
      <c r="K35" s="78"/>
      <c r="L35" s="108"/>
      <c r="M35" s="78"/>
      <c r="N35" s="108"/>
      <c r="O35" s="78"/>
      <c r="P35" s="108"/>
      <c r="Q35" s="111"/>
    </row>
    <row r="36" spans="1:18" ht="26.25" x14ac:dyDescent="0.25">
      <c r="A36" s="78"/>
      <c r="B36" s="108"/>
      <c r="C36" s="78"/>
      <c r="D36" s="79"/>
      <c r="E36" s="109"/>
      <c r="F36" s="110"/>
      <c r="G36" s="78"/>
      <c r="H36" s="79"/>
      <c r="I36" s="109"/>
      <c r="J36" s="110"/>
      <c r="K36" s="78"/>
      <c r="L36" s="79"/>
      <c r="M36" s="78"/>
      <c r="N36" s="79"/>
      <c r="O36" s="78"/>
      <c r="P36" s="79"/>
      <c r="Q36" s="111"/>
    </row>
    <row r="37" spans="1:18" ht="27" thickBot="1" x14ac:dyDescent="0.3">
      <c r="A37" s="25"/>
      <c r="B37" s="26"/>
      <c r="C37" s="112"/>
      <c r="D37" s="85"/>
      <c r="E37" s="27"/>
      <c r="F37" s="28"/>
      <c r="G37" s="27"/>
      <c r="H37" s="28"/>
      <c r="I37" s="27"/>
      <c r="J37" s="28"/>
      <c r="K37" s="113"/>
      <c r="L37" s="114"/>
      <c r="M37" s="27"/>
      <c r="N37" s="28"/>
      <c r="O37" s="25"/>
      <c r="P37" s="26"/>
      <c r="Q37" s="115"/>
    </row>
    <row r="38" spans="1:18" ht="27.75" thickTop="1" thickBot="1" x14ac:dyDescent="0.3">
      <c r="A38" s="90"/>
      <c r="B38" s="116"/>
      <c r="C38" s="90"/>
      <c r="D38" s="116"/>
      <c r="E38" s="90"/>
      <c r="F38" s="116"/>
      <c r="G38" s="90"/>
      <c r="H38" s="116"/>
      <c r="I38" s="90"/>
      <c r="J38" s="116"/>
      <c r="K38" s="90"/>
      <c r="L38" s="116"/>
      <c r="M38" s="90"/>
      <c r="N38" s="116"/>
      <c r="O38" s="90"/>
      <c r="P38" s="116"/>
      <c r="Q38" s="117"/>
    </row>
    <row r="39" spans="1:18" ht="27.75" thickTop="1" thickBot="1" x14ac:dyDescent="0.3">
      <c r="A39" s="118"/>
      <c r="B39" s="95"/>
      <c r="C39" s="118"/>
      <c r="D39" s="95"/>
      <c r="E39" s="94"/>
      <c r="F39" s="119"/>
      <c r="G39" s="94"/>
      <c r="H39" s="119"/>
      <c r="I39" s="94"/>
      <c r="J39" s="95"/>
      <c r="K39" s="94"/>
      <c r="L39" s="119"/>
      <c r="M39" s="94"/>
      <c r="N39" s="119"/>
      <c r="O39" s="118"/>
      <c r="P39" s="95"/>
      <c r="Q39" s="120"/>
    </row>
  </sheetData>
  <mergeCells count="136">
    <mergeCell ref="K39:L39"/>
    <mergeCell ref="M39:N39"/>
    <mergeCell ref="O39:P39"/>
    <mergeCell ref="A39:B39"/>
    <mergeCell ref="C39:D39"/>
    <mergeCell ref="E39:F39"/>
    <mergeCell ref="G39:H39"/>
    <mergeCell ref="I39:J39"/>
    <mergeCell ref="K37:L37"/>
    <mergeCell ref="M37:N37"/>
    <mergeCell ref="O37:P37"/>
    <mergeCell ref="A38:B38"/>
    <mergeCell ref="C38:D38"/>
    <mergeCell ref="E38:F38"/>
    <mergeCell ref="G38:H38"/>
    <mergeCell ref="I38:J38"/>
    <mergeCell ref="K38:L38"/>
    <mergeCell ref="M38:N38"/>
    <mergeCell ref="O38:P38"/>
    <mergeCell ref="A37:B37"/>
    <mergeCell ref="C37:D37"/>
    <mergeCell ref="E37:F37"/>
    <mergeCell ref="G37:H37"/>
    <mergeCell ref="I37:J37"/>
    <mergeCell ref="K35:L35"/>
    <mergeCell ref="M35:N35"/>
    <mergeCell ref="O35:P35"/>
    <mergeCell ref="A36:B36"/>
    <mergeCell ref="C36:D36"/>
    <mergeCell ref="E36:F36"/>
    <mergeCell ref="G36:H36"/>
    <mergeCell ref="I36:J36"/>
    <mergeCell ref="K36:L36"/>
    <mergeCell ref="M36:N36"/>
    <mergeCell ref="O36:P36"/>
    <mergeCell ref="A35:B35"/>
    <mergeCell ref="C35:D35"/>
    <mergeCell ref="E35:F35"/>
    <mergeCell ref="G35:H35"/>
    <mergeCell ref="I35:J35"/>
    <mergeCell ref="K33:L33"/>
    <mergeCell ref="M33:N33"/>
    <mergeCell ref="O33:P33"/>
    <mergeCell ref="A34:B34"/>
    <mergeCell ref="C34:D34"/>
    <mergeCell ref="E34:F34"/>
    <mergeCell ref="G34:H34"/>
    <mergeCell ref="I34:J34"/>
    <mergeCell ref="K34:L34"/>
    <mergeCell ref="M34:N34"/>
    <mergeCell ref="O34:P34"/>
    <mergeCell ref="A33:B33"/>
    <mergeCell ref="C33:D33"/>
    <mergeCell ref="E33:F33"/>
    <mergeCell ref="G33:H33"/>
    <mergeCell ref="I33:J33"/>
    <mergeCell ref="K31:L31"/>
    <mergeCell ref="M31:N31"/>
    <mergeCell ref="O31:P31"/>
    <mergeCell ref="Q31:R31"/>
    <mergeCell ref="S31:T31"/>
    <mergeCell ref="A31:B31"/>
    <mergeCell ref="C31:D31"/>
    <mergeCell ref="E31:F31"/>
    <mergeCell ref="G31:H31"/>
    <mergeCell ref="I31:J31"/>
    <mergeCell ref="K30:L30"/>
    <mergeCell ref="M30:N30"/>
    <mergeCell ref="O30:P30"/>
    <mergeCell ref="Q30:R30"/>
    <mergeCell ref="S30:T30"/>
    <mergeCell ref="A30:B30"/>
    <mergeCell ref="C30:D30"/>
    <mergeCell ref="E30:F30"/>
    <mergeCell ref="G30:H30"/>
    <mergeCell ref="I30:J30"/>
    <mergeCell ref="K29:L29"/>
    <mergeCell ref="M29:N29"/>
    <mergeCell ref="O29:P29"/>
    <mergeCell ref="Q29:R29"/>
    <mergeCell ref="S29:T29"/>
    <mergeCell ref="A29:B29"/>
    <mergeCell ref="C29:D29"/>
    <mergeCell ref="E29:F29"/>
    <mergeCell ref="G29:H29"/>
    <mergeCell ref="I29:J29"/>
    <mergeCell ref="K28:L28"/>
    <mergeCell ref="M28:N28"/>
    <mergeCell ref="O28:P28"/>
    <mergeCell ref="Q28:R28"/>
    <mergeCell ref="S28:T28"/>
    <mergeCell ref="A28:B28"/>
    <mergeCell ref="C28:D28"/>
    <mergeCell ref="E28:F28"/>
    <mergeCell ref="G28:H28"/>
    <mergeCell ref="I28:J28"/>
    <mergeCell ref="K27:L27"/>
    <mergeCell ref="M27:N27"/>
    <mergeCell ref="O27:P27"/>
    <mergeCell ref="Q27:R27"/>
    <mergeCell ref="S27:T27"/>
    <mergeCell ref="A27:B27"/>
    <mergeCell ref="C27:D27"/>
    <mergeCell ref="E27:F27"/>
    <mergeCell ref="G27:H27"/>
    <mergeCell ref="I27:J27"/>
    <mergeCell ref="K26:L26"/>
    <mergeCell ref="M26:N26"/>
    <mergeCell ref="O26:P26"/>
    <mergeCell ref="Q26:R26"/>
    <mergeCell ref="S26:T26"/>
    <mergeCell ref="A26:B26"/>
    <mergeCell ref="C26:D26"/>
    <mergeCell ref="E26:F26"/>
    <mergeCell ref="G26:H26"/>
    <mergeCell ref="I26:J26"/>
    <mergeCell ref="K25:L25"/>
    <mergeCell ref="M25:N25"/>
    <mergeCell ref="O25:P25"/>
    <mergeCell ref="Q25:R25"/>
    <mergeCell ref="S25:T25"/>
    <mergeCell ref="A25:B25"/>
    <mergeCell ref="C25:D25"/>
    <mergeCell ref="E25:F25"/>
    <mergeCell ref="G25:H25"/>
    <mergeCell ref="I25:J25"/>
    <mergeCell ref="A6:A7"/>
    <mergeCell ref="A9:A10"/>
    <mergeCell ref="A12:A13"/>
    <mergeCell ref="A16:A17"/>
    <mergeCell ref="A20:A21"/>
    <mergeCell ref="A2:S2"/>
    <mergeCell ref="T2:AL2"/>
    <mergeCell ref="AM2:BE2"/>
    <mergeCell ref="BF2:BX2"/>
    <mergeCell ref="A3:A4"/>
  </mergeCells>
  <conditionalFormatting sqref="I5:AW5 A5 BY5:XFD5">
    <cfRule type="colorScale" priority="51">
      <colorScale>
        <cfvo type="num" val="$A$26"/>
        <cfvo type="num" val="&quot;0+$E$26&quot;"/>
        <color rgb="FF92D050"/>
        <color rgb="FFFF0000"/>
      </colorScale>
    </cfRule>
  </conditionalFormatting>
  <conditionalFormatting sqref="B4:AW4">
    <cfRule type="cellIs" dxfId="95" priority="49" operator="lessThanOrEqual">
      <formula>$A$26</formula>
    </cfRule>
    <cfRule type="cellIs" dxfId="94" priority="50" operator="greaterThan">
      <formula>$A$26</formula>
    </cfRule>
  </conditionalFormatting>
  <conditionalFormatting sqref="B7:AW7">
    <cfRule type="cellIs" dxfId="91" priority="47" operator="greaterThan">
      <formula>$A$27</formula>
    </cfRule>
    <cfRule type="cellIs" dxfId="90" priority="48" operator="lessThanOrEqual">
      <formula>$A$27</formula>
    </cfRule>
  </conditionalFormatting>
  <conditionalFormatting sqref="B10:AW10">
    <cfRule type="cellIs" dxfId="87" priority="45" operator="greaterThan">
      <formula>$A$28</formula>
    </cfRule>
    <cfRule type="cellIs" dxfId="86" priority="46" operator="lessThanOrEqual">
      <formula>$A$28</formula>
    </cfRule>
  </conditionalFormatting>
  <conditionalFormatting sqref="B13:AW13">
    <cfRule type="cellIs" dxfId="83" priority="43" operator="greaterThan">
      <formula>$A$29</formula>
    </cfRule>
    <cfRule type="cellIs" dxfId="82" priority="44" operator="lessThanOrEqual">
      <formula>$A$29</formula>
    </cfRule>
  </conditionalFormatting>
  <conditionalFormatting sqref="B17:AW17">
    <cfRule type="cellIs" dxfId="79" priority="41" operator="greaterThan">
      <formula>$A$30</formula>
    </cfRule>
    <cfRule type="cellIs" dxfId="78" priority="42" operator="lessThanOrEqual">
      <formula>$A$30</formula>
    </cfRule>
  </conditionalFormatting>
  <conditionalFormatting sqref="B21:AW21">
    <cfRule type="cellIs" dxfId="75" priority="39" operator="greaterThan">
      <formula>$A$31</formula>
    </cfRule>
    <cfRule type="cellIs" dxfId="74" priority="40" operator="lessThanOrEqual">
      <formula>$A$31</formula>
    </cfRule>
  </conditionalFormatting>
  <conditionalFormatting sqref="AX5:BF5">
    <cfRule type="colorScale" priority="38">
      <colorScale>
        <cfvo type="num" val="$A$26"/>
        <cfvo type="num" val="&quot;0+$E$26&quot;"/>
        <color rgb="FF92D050"/>
        <color rgb="FFFF0000"/>
      </colorScale>
    </cfRule>
  </conditionalFormatting>
  <conditionalFormatting sqref="AX4:BF4">
    <cfRule type="cellIs" dxfId="71" priority="36" operator="lessThanOrEqual">
      <formula>$A$26</formula>
    </cfRule>
    <cfRule type="cellIs" dxfId="70" priority="37" operator="greaterThan">
      <formula>$A$26</formula>
    </cfRule>
  </conditionalFormatting>
  <conditionalFormatting sqref="AX7:BF7">
    <cfRule type="cellIs" dxfId="67" priority="34" operator="greaterThan">
      <formula>$A$27</formula>
    </cfRule>
    <cfRule type="cellIs" dxfId="66" priority="35" operator="lessThanOrEqual">
      <formula>$A$27</formula>
    </cfRule>
  </conditionalFormatting>
  <conditionalFormatting sqref="AX10:BF10">
    <cfRule type="cellIs" dxfId="63" priority="32" operator="greaterThan">
      <formula>$A$28</formula>
    </cfRule>
    <cfRule type="cellIs" dxfId="62" priority="33" operator="lessThanOrEqual">
      <formula>$A$28</formula>
    </cfRule>
  </conditionalFormatting>
  <conditionalFormatting sqref="AX13:BF13">
    <cfRule type="cellIs" dxfId="59" priority="30" operator="greaterThan">
      <formula>$A$29</formula>
    </cfRule>
    <cfRule type="cellIs" dxfId="58" priority="31" operator="lessThanOrEqual">
      <formula>$A$29</formula>
    </cfRule>
  </conditionalFormatting>
  <conditionalFormatting sqref="AX17:BF17">
    <cfRule type="cellIs" dxfId="55" priority="28" operator="greaterThan">
      <formula>$A$30</formula>
    </cfRule>
    <cfRule type="cellIs" dxfId="54" priority="29" operator="lessThanOrEqual">
      <formula>$A$30</formula>
    </cfRule>
  </conditionalFormatting>
  <conditionalFormatting sqref="AX21:BF21">
    <cfRule type="cellIs" dxfId="51" priority="26" operator="greaterThan">
      <formula>$A$31</formula>
    </cfRule>
    <cfRule type="cellIs" dxfId="50" priority="27" operator="lessThanOrEqual">
      <formula>$A$31</formula>
    </cfRule>
  </conditionalFormatting>
  <conditionalFormatting sqref="BG5:BO5">
    <cfRule type="colorScale" priority="25">
      <colorScale>
        <cfvo type="num" val="$A$26"/>
        <cfvo type="num" val="&quot;0+$E$26&quot;"/>
        <color rgb="FF92D050"/>
        <color rgb="FFFF0000"/>
      </colorScale>
    </cfRule>
  </conditionalFormatting>
  <conditionalFormatting sqref="BG4:BO4">
    <cfRule type="cellIs" dxfId="47" priority="23" operator="lessThanOrEqual">
      <formula>$A$26</formula>
    </cfRule>
    <cfRule type="cellIs" dxfId="46" priority="24" operator="greaterThan">
      <formula>$A$26</formula>
    </cfRule>
  </conditionalFormatting>
  <conditionalFormatting sqref="BG7:BO7">
    <cfRule type="cellIs" dxfId="43" priority="21" operator="greaterThan">
      <formula>$A$27</formula>
    </cfRule>
    <cfRule type="cellIs" dxfId="42" priority="22" operator="lessThanOrEqual">
      <formula>$A$27</formula>
    </cfRule>
  </conditionalFormatting>
  <conditionalFormatting sqref="BG10:BO10">
    <cfRule type="cellIs" dxfId="39" priority="19" operator="greaterThan">
      <formula>$A$28</formula>
    </cfRule>
    <cfRule type="cellIs" dxfId="38" priority="20" operator="lessThanOrEqual">
      <formula>$A$28</formula>
    </cfRule>
  </conditionalFormatting>
  <conditionalFormatting sqref="BG13:BO13">
    <cfRule type="cellIs" dxfId="35" priority="17" operator="greaterThan">
      <formula>$A$29</formula>
    </cfRule>
    <cfRule type="cellIs" dxfId="34" priority="18" operator="lessThanOrEqual">
      <formula>$A$29</formula>
    </cfRule>
  </conditionalFormatting>
  <conditionalFormatting sqref="BG17:BO17">
    <cfRule type="cellIs" dxfId="31" priority="15" operator="greaterThan">
      <formula>$A$30</formula>
    </cfRule>
    <cfRule type="cellIs" dxfId="30" priority="16" operator="lessThanOrEqual">
      <formula>$A$30</formula>
    </cfRule>
  </conditionalFormatting>
  <conditionalFormatting sqref="BG21:BO21">
    <cfRule type="cellIs" dxfId="27" priority="13" operator="greaterThan">
      <formula>$A$31</formula>
    </cfRule>
    <cfRule type="cellIs" dxfId="26" priority="14" operator="lessThanOrEqual">
      <formula>$A$31</formula>
    </cfRule>
  </conditionalFormatting>
  <conditionalFormatting sqref="BP5:BX5">
    <cfRule type="colorScale" priority="12">
      <colorScale>
        <cfvo type="num" val="$A$26"/>
        <cfvo type="num" val="&quot;0+$E$26&quot;"/>
        <color rgb="FF92D050"/>
        <color rgb="FFFF0000"/>
      </colorScale>
    </cfRule>
  </conditionalFormatting>
  <conditionalFormatting sqref="BP7:BX7">
    <cfRule type="cellIs" dxfId="23" priority="10" operator="greaterThan">
      <formula>$A$27</formula>
    </cfRule>
    <cfRule type="cellIs" dxfId="22" priority="11" operator="lessThanOrEqual">
      <formula>$A$27</formula>
    </cfRule>
  </conditionalFormatting>
  <conditionalFormatting sqref="BP10:BX10">
    <cfRule type="cellIs" dxfId="19" priority="8" operator="greaterThan">
      <formula>$A$28</formula>
    </cfRule>
    <cfRule type="cellIs" dxfId="18" priority="9" operator="lessThanOrEqual">
      <formula>$A$28</formula>
    </cfRule>
  </conditionalFormatting>
  <conditionalFormatting sqref="BP13:BX13">
    <cfRule type="cellIs" dxfId="15" priority="6" operator="greaterThan">
      <formula>$A$29</formula>
    </cfRule>
    <cfRule type="cellIs" dxfId="14" priority="7" operator="lessThanOrEqual">
      <formula>$A$29</formula>
    </cfRule>
  </conditionalFormatting>
  <conditionalFormatting sqref="BP17:BX17">
    <cfRule type="cellIs" dxfId="11" priority="4" operator="greaterThan">
      <formula>$A$30</formula>
    </cfRule>
    <cfRule type="cellIs" dxfId="10" priority="5" operator="lessThanOrEqual">
      <formula>$A$30</formula>
    </cfRule>
  </conditionalFormatting>
  <conditionalFormatting sqref="BP21:BX21">
    <cfRule type="cellIs" dxfId="7" priority="2" operator="greaterThan">
      <formula>$A$31</formula>
    </cfRule>
    <cfRule type="cellIs" dxfId="6" priority="3" operator="lessThanOrEqual">
      <formula>$A$31</formula>
    </cfRule>
  </conditionalFormatting>
  <conditionalFormatting sqref="T35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P4:BX4">
    <cfRule type="cellIs" dxfId="3" priority="52" operator="lessThanOrEqual">
      <formula>$A$26</formula>
    </cfRule>
    <cfRule type="aboveAverage" dxfId="2" priority="53" stdDev="2"/>
  </conditionalFormatting>
  <pageMargins left="0.59055118110236215" right="0" top="0" bottom="0" header="0" footer="0"/>
  <pageSetup paperSize="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IP 61119</vt:lpstr>
    </vt:vector>
  </TitlesOfParts>
  <Company>CCP Composites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BELATTE Michel</dc:creator>
  <cp:lastModifiedBy>BELATTE Michel</cp:lastModifiedBy>
  <dcterms:created xsi:type="dcterms:W3CDTF">2015-12-02T12:31:07Z</dcterms:created>
  <dcterms:modified xsi:type="dcterms:W3CDTF">2015-12-04T08:42:19Z</dcterms:modified>
</cp:coreProperties>
</file>