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Stage Maël\"/>
    </mc:Choice>
  </mc:AlternateContent>
  <bookViews>
    <workbookView xWindow="0" yWindow="0" windowWidth="28800" windowHeight="12435"/>
  </bookViews>
  <sheets>
    <sheet name="Feuil2" sheetId="2" r:id="rId1"/>
  </sheets>
  <definedNames>
    <definedName name="_xlnm._FilterDatabase" localSheetId="0" hidden="1">Feuil2!$A$1:$S$41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7" i="2" l="1"/>
  <c r="U7" i="2" s="1"/>
  <c r="Y8" i="2"/>
  <c r="U8" i="2" s="1"/>
  <c r="Y9" i="2"/>
  <c r="U9" i="2" s="1"/>
  <c r="Y10" i="2"/>
  <c r="U10" i="2" s="1"/>
  <c r="Y11" i="2"/>
  <c r="U11" i="2" s="1"/>
  <c r="Y12" i="2"/>
  <c r="U12" i="2" s="1"/>
  <c r="Y13" i="2"/>
  <c r="U13" i="2" s="1"/>
  <c r="Y14" i="2"/>
  <c r="U14" i="2" s="1"/>
  <c r="Y15" i="2"/>
  <c r="U15" i="2" s="1"/>
  <c r="Y16" i="2"/>
  <c r="U16" i="2" s="1"/>
</calcChain>
</file>

<file path=xl/sharedStrings.xml><?xml version="1.0" encoding="utf-8"?>
<sst xmlns="http://schemas.openxmlformats.org/spreadsheetml/2006/main" count="51" uniqueCount="50">
  <si>
    <t>Matières premières</t>
  </si>
  <si>
    <t>Assurance</t>
  </si>
  <si>
    <t>Automobile</t>
  </si>
  <si>
    <t>Banques et services financiers</t>
  </si>
  <si>
    <t>Consommation non cycliques ou staples</t>
  </si>
  <si>
    <t>Consommation cyclique ou discrét.</t>
  </si>
  <si>
    <t>Chimie</t>
  </si>
  <si>
    <t>Construction et matériaux</t>
  </si>
  <si>
    <t>Distribution et agro-alimentaire</t>
  </si>
  <si>
    <t>Foncières</t>
  </si>
  <si>
    <t>Industrie</t>
  </si>
  <si>
    <t>Media</t>
  </si>
  <si>
    <t>Oil &amp; Gas (énergie)</t>
  </si>
  <si>
    <t>Produits de base</t>
  </si>
  <si>
    <t>Santé</t>
  </si>
  <si>
    <t>Services</t>
  </si>
  <si>
    <t>Technologie</t>
  </si>
  <si>
    <t>Télecommunications</t>
  </si>
  <si>
    <t>Transport</t>
  </si>
  <si>
    <t>Utilities</t>
  </si>
  <si>
    <t>Voyages et loisirs</t>
  </si>
  <si>
    <t>Divers</t>
  </si>
  <si>
    <t>Atos</t>
  </si>
  <si>
    <t>Bayer</t>
  </si>
  <si>
    <t>Bureau Veritas</t>
  </si>
  <si>
    <t>Daimler</t>
  </si>
  <si>
    <t>Edenred</t>
  </si>
  <si>
    <t>Eutelstat</t>
  </si>
  <si>
    <t>Grifols</t>
  </si>
  <si>
    <t>LVMH</t>
  </si>
  <si>
    <t>Publicis</t>
  </si>
  <si>
    <t>Saint-Gobain</t>
  </si>
  <si>
    <t>VW</t>
  </si>
  <si>
    <t>Actions France M</t>
  </si>
  <si>
    <t>Delubac PP</t>
  </si>
  <si>
    <t>Euro-Valeur M</t>
  </si>
  <si>
    <t>type</t>
  </si>
  <si>
    <t>rien 1</t>
  </si>
  <si>
    <t>rien</t>
  </si>
  <si>
    <t>Totaux</t>
  </si>
  <si>
    <t>Lagerdère</t>
  </si>
  <si>
    <t>Actions Eurozone</t>
  </si>
  <si>
    <t>Actions Europe ex €</t>
  </si>
  <si>
    <t>Actions Etats-Unis</t>
  </si>
  <si>
    <t>Actions Autre monde développé</t>
  </si>
  <si>
    <t>Actions Zones émergentes</t>
  </si>
  <si>
    <t>Les 10 principaux facteurs de risque</t>
  </si>
  <si>
    <t>Total net %</t>
  </si>
  <si>
    <t>Euro valeur M</t>
  </si>
  <si>
    <t>Les 10 principales expositions à Actions Eurozones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</si>
</sst>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0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2"/>
  <sheetViews>
    <sheetView tabSelected="1" topLeftCell="G1" workbookViewId="0">
      <selection activeCell="AB15" sqref="AB15"/>
    </sheetView>
  </sheetViews>
  <sheetFormatPr baseColWidth="10" defaultRowHeight="15" x14ac:dyDescent="0.25"/>
  <sheetData>
    <row r="1" spans="1:28" x14ac:dyDescent="0.25">
      <c r="A1" t="s">
        <v>36</v>
      </c>
      <c r="B1" t="s">
        <v>37</v>
      </c>
      <c r="C1" t="s">
        <v>38</v>
      </c>
      <c r="D1" t="s">
        <v>39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40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  <c r="S1" t="s">
        <v>35</v>
      </c>
    </row>
    <row r="2" spans="1:28" x14ac:dyDescent="0.25">
      <c r="A2" t="s">
        <v>41</v>
      </c>
      <c r="D2">
        <v>17.776964433742457</v>
      </c>
      <c r="E2">
        <v>1.03</v>
      </c>
      <c r="F2">
        <v>1.02</v>
      </c>
      <c r="G2">
        <v>1</v>
      </c>
      <c r="H2">
        <v>1.05</v>
      </c>
      <c r="I2">
        <v>1.01</v>
      </c>
      <c r="J2">
        <v>1.02</v>
      </c>
      <c r="K2">
        <v>1.02</v>
      </c>
      <c r="L2">
        <v>1.03</v>
      </c>
      <c r="M2">
        <v>1.02</v>
      </c>
      <c r="N2">
        <v>0.98999999999999988</v>
      </c>
      <c r="O2">
        <v>1.03</v>
      </c>
      <c r="P2">
        <v>1.04</v>
      </c>
      <c r="Q2">
        <v>7.754459999999999</v>
      </c>
      <c r="R2">
        <v>5.2088400000000004</v>
      </c>
      <c r="S2">
        <v>12.916399999999999</v>
      </c>
    </row>
    <row r="3" spans="1:28" x14ac:dyDescent="0.25">
      <c r="A3" t="s">
        <v>10</v>
      </c>
      <c r="D3">
        <v>16.032162122735251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1.366335852</v>
      </c>
      <c r="R3">
        <v>1.7066000000000001</v>
      </c>
      <c r="S3">
        <v>1.1375072808</v>
      </c>
    </row>
    <row r="4" spans="1:28" x14ac:dyDescent="0.25">
      <c r="A4" t="s">
        <v>5</v>
      </c>
      <c r="D4">
        <v>11.437303127313749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1.6625562239999998</v>
      </c>
      <c r="R4">
        <v>2.2779400000000001</v>
      </c>
      <c r="S4">
        <v>0</v>
      </c>
    </row>
    <row r="5" spans="1:28" x14ac:dyDescent="0.25">
      <c r="A5" t="s">
        <v>16</v>
      </c>
      <c r="D5">
        <v>10.265633884953948</v>
      </c>
      <c r="E5">
        <v>1.03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0.95767580999999991</v>
      </c>
      <c r="R5">
        <v>0.79393999999999998</v>
      </c>
      <c r="S5">
        <v>1.7443529663999997</v>
      </c>
      <c r="AA5" t="s">
        <v>49</v>
      </c>
    </row>
    <row r="6" spans="1:28" x14ac:dyDescent="0.25">
      <c r="A6" t="s">
        <v>3</v>
      </c>
      <c r="D6">
        <v>8.7189975574697005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0.78164956799999996</v>
      </c>
      <c r="R6">
        <v>0</v>
      </c>
      <c r="S6">
        <v>2.3748419904000002</v>
      </c>
      <c r="U6" t="s">
        <v>46</v>
      </c>
      <c r="Y6" t="s">
        <v>47</v>
      </c>
    </row>
    <row r="7" spans="1:28" x14ac:dyDescent="0.25">
      <c r="A7" t="s">
        <v>14</v>
      </c>
      <c r="D7">
        <v>7.4148093888768498</v>
      </c>
      <c r="E7">
        <v>0</v>
      </c>
      <c r="F7">
        <v>1.02</v>
      </c>
      <c r="G7">
        <v>0</v>
      </c>
      <c r="H7">
        <v>0</v>
      </c>
      <c r="I7">
        <v>0</v>
      </c>
      <c r="J7">
        <v>0</v>
      </c>
      <c r="K7">
        <v>1.02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1.01654</v>
      </c>
      <c r="S7">
        <v>0.5214669636</v>
      </c>
      <c r="U7" s="1" t="str">
        <f>INDEX($A$2:$D$28,MATCH(Y7,$D$2:$D$28,0),1)</f>
        <v>Actions Eurozone</v>
      </c>
      <c r="V7" s="1"/>
      <c r="W7" s="1"/>
      <c r="Y7">
        <f>LARGE($D$2:$D$28,1)</f>
        <v>17.776964433742457</v>
      </c>
      <c r="AA7" t="s">
        <v>48</v>
      </c>
      <c r="AB7">
        <v>12.916399999999999</v>
      </c>
    </row>
    <row r="8" spans="1:28" x14ac:dyDescent="0.25">
      <c r="A8" t="s">
        <v>4</v>
      </c>
      <c r="D8">
        <v>6.6893495844113993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1.02</v>
      </c>
      <c r="N8">
        <v>0</v>
      </c>
      <c r="O8">
        <v>0</v>
      </c>
      <c r="P8">
        <v>0</v>
      </c>
      <c r="Q8">
        <v>0.86539773599999992</v>
      </c>
      <c r="R8">
        <v>0.47488000000000002</v>
      </c>
      <c r="S8">
        <v>0.43871527919999997</v>
      </c>
      <c r="U8" s="1" t="str">
        <f t="shared" ref="U8:U16" si="0">INDEX($A$2:$D$28,MATCH(Y8,$D$2:$D$28,0),1)</f>
        <v>Industrie</v>
      </c>
      <c r="V8" s="1"/>
      <c r="W8" s="1"/>
      <c r="Y8">
        <f>LARGE($D$2:$D$28,2)</f>
        <v>16.032162122735251</v>
      </c>
      <c r="AA8" t="s">
        <v>33</v>
      </c>
      <c r="AB8">
        <v>7.754459999999999</v>
      </c>
    </row>
    <row r="9" spans="1:28" x14ac:dyDescent="0.25">
      <c r="A9" t="s">
        <v>7</v>
      </c>
      <c r="D9">
        <v>5.2594459662970001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1.03</v>
      </c>
      <c r="P9">
        <v>0</v>
      </c>
      <c r="Q9">
        <v>0.9382896599999998</v>
      </c>
      <c r="R9">
        <v>0.61586000000000007</v>
      </c>
      <c r="S9">
        <v>0.74082460319999999</v>
      </c>
      <c r="U9" s="1" t="str">
        <f t="shared" si="0"/>
        <v>Consommation cyclique ou discrét.</v>
      </c>
      <c r="V9" s="1"/>
      <c r="W9" s="1"/>
      <c r="Y9">
        <f>LARGE($D$2:$D$28,3)</f>
        <v>11.437303127313749</v>
      </c>
    </row>
    <row r="10" spans="1:28" x14ac:dyDescent="0.25">
      <c r="A10" t="s">
        <v>2</v>
      </c>
      <c r="D10">
        <v>4.7124198291999999</v>
      </c>
      <c r="E10">
        <v>0</v>
      </c>
      <c r="F10">
        <v>0</v>
      </c>
      <c r="G10">
        <v>0</v>
      </c>
      <c r="H10">
        <v>1.05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1.04</v>
      </c>
      <c r="Q10">
        <v>0</v>
      </c>
      <c r="R10">
        <v>0</v>
      </c>
      <c r="S10">
        <v>0.9312848292</v>
      </c>
      <c r="U10" s="1" t="str">
        <f t="shared" si="0"/>
        <v>Technologie</v>
      </c>
      <c r="V10" s="1"/>
      <c r="W10" s="1"/>
      <c r="Y10">
        <f>LARGE($D$2:$D$28,4)</f>
        <v>10.265633884953948</v>
      </c>
    </row>
    <row r="11" spans="1:28" x14ac:dyDescent="0.25">
      <c r="A11" t="s">
        <v>11</v>
      </c>
      <c r="D11">
        <v>3.6263104519999998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1.03</v>
      </c>
      <c r="M11">
        <v>0</v>
      </c>
      <c r="N11">
        <v>0.98999999999999988</v>
      </c>
      <c r="O11">
        <v>0</v>
      </c>
      <c r="P11">
        <v>0</v>
      </c>
      <c r="Q11">
        <v>0</v>
      </c>
      <c r="R11">
        <v>0</v>
      </c>
      <c r="S11">
        <v>0.38092045199999996</v>
      </c>
      <c r="U11" s="1" t="str">
        <f t="shared" si="0"/>
        <v>Banques et services financiers</v>
      </c>
      <c r="V11" s="1"/>
      <c r="W11" s="1"/>
      <c r="Y11">
        <f>LARGE($D$2:$D$28,5)</f>
        <v>8.7189975574697005</v>
      </c>
    </row>
    <row r="12" spans="1:28" x14ac:dyDescent="0.25">
      <c r="A12" t="s">
        <v>17</v>
      </c>
      <c r="D12">
        <v>3.3653034896863998</v>
      </c>
      <c r="E12">
        <v>0</v>
      </c>
      <c r="F12">
        <v>0</v>
      </c>
      <c r="G12">
        <v>0</v>
      </c>
      <c r="H12">
        <v>0</v>
      </c>
      <c r="I12">
        <v>0</v>
      </c>
      <c r="J12">
        <v>1.02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1.1545830251999998</v>
      </c>
      <c r="U12" s="1" t="str">
        <f t="shared" si="0"/>
        <v>Santé</v>
      </c>
      <c r="V12" s="1"/>
      <c r="W12" s="1"/>
      <c r="Y12">
        <f>LARGE($D$2:$D$28,6)</f>
        <v>7.4148093888768498</v>
      </c>
    </row>
    <row r="13" spans="1:28" x14ac:dyDescent="0.25">
      <c r="A13" t="s">
        <v>19</v>
      </c>
      <c r="D13">
        <v>3.0641009301532498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0.63043759799999999</v>
      </c>
      <c r="R13">
        <v>0</v>
      </c>
      <c r="S13">
        <v>0.57138067799999992</v>
      </c>
      <c r="U13" s="1" t="str">
        <f t="shared" si="0"/>
        <v>Consommation non cycliques ou staples</v>
      </c>
      <c r="V13" s="1"/>
      <c r="W13" s="1"/>
      <c r="Y13">
        <f>LARGE($D$2:$D$28,7)</f>
        <v>6.6893495844113993</v>
      </c>
    </row>
    <row r="14" spans="1:28" x14ac:dyDescent="0.25">
      <c r="A14" t="s">
        <v>12</v>
      </c>
      <c r="D14">
        <v>2.6292811416152495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0.55289299799999991</v>
      </c>
      <c r="R14">
        <v>0</v>
      </c>
      <c r="S14">
        <v>1.0560691151999999</v>
      </c>
      <c r="U14" s="1" t="str">
        <f t="shared" si="0"/>
        <v>Construction et matériaux</v>
      </c>
      <c r="V14" s="1"/>
      <c r="W14" s="1"/>
      <c r="Y14">
        <f>LARGE($D$2:$D$28,8)</f>
        <v>5.2594459662970001</v>
      </c>
    </row>
    <row r="15" spans="1:28" x14ac:dyDescent="0.25">
      <c r="A15" t="s">
        <v>15</v>
      </c>
      <c r="D15">
        <v>2.4601850043775997</v>
      </c>
      <c r="E15">
        <v>0</v>
      </c>
      <c r="F15">
        <v>0</v>
      </c>
      <c r="G15">
        <v>1</v>
      </c>
      <c r="H15">
        <v>0</v>
      </c>
      <c r="I15">
        <v>1.01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U15" s="1" t="str">
        <f t="shared" si="0"/>
        <v>Automobile</v>
      </c>
      <c r="V15" s="1"/>
      <c r="W15" s="1"/>
      <c r="Y15">
        <f>LARGE($D$2:$D$28,9)</f>
        <v>4.7124198291999999</v>
      </c>
    </row>
    <row r="16" spans="1:28" x14ac:dyDescent="0.25">
      <c r="A16" t="s">
        <v>13</v>
      </c>
      <c r="D16">
        <v>1.9474570168447998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0.13660595519999999</v>
      </c>
      <c r="U16" s="1" t="str">
        <f t="shared" si="0"/>
        <v>Media</v>
      </c>
      <c r="V16" s="1"/>
      <c r="W16" s="1"/>
      <c r="Y16">
        <f>LARGE($D$2:$D$28,10)</f>
        <v>3.6263104519999998</v>
      </c>
    </row>
    <row r="17" spans="1:19" x14ac:dyDescent="0.25">
      <c r="A17" t="s">
        <v>8</v>
      </c>
      <c r="D17">
        <v>1.9397345728000004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0.59896457280000004</v>
      </c>
    </row>
    <row r="18" spans="1:19" x14ac:dyDescent="0.25">
      <c r="A18" t="s">
        <v>20</v>
      </c>
      <c r="D18">
        <v>1.2433400000000001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</row>
    <row r="19" spans="1:19" x14ac:dyDescent="0.25">
      <c r="A19" t="s">
        <v>1</v>
      </c>
      <c r="D19">
        <v>0.98251827200000008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0.5779482720000001</v>
      </c>
    </row>
    <row r="20" spans="1:19" x14ac:dyDescent="0.25">
      <c r="A20" t="s">
        <v>6</v>
      </c>
      <c r="D20">
        <v>0.6843432948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0.6843432948</v>
      </c>
    </row>
    <row r="21" spans="1:19" x14ac:dyDescent="0.25">
      <c r="A21" t="s">
        <v>21</v>
      </c>
      <c r="D21">
        <v>0.39527699999999999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</row>
    <row r="22" spans="1:19" x14ac:dyDescent="0.25">
      <c r="A22" t="s">
        <v>43</v>
      </c>
      <c r="D22">
        <v>0.31464332500000003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</row>
    <row r="23" spans="1:19" x14ac:dyDescent="0.25">
      <c r="A23" t="s">
        <v>9</v>
      </c>
      <c r="D23">
        <v>0.1086152032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8.4065203199999994E-2</v>
      </c>
    </row>
    <row r="24" spans="1:19" x14ac:dyDescent="0.25">
      <c r="A24" t="s">
        <v>44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</row>
    <row r="25" spans="1:19" x14ac:dyDescent="0.25">
      <c r="A25" t="s">
        <v>45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</row>
    <row r="26" spans="1:19" x14ac:dyDescent="0.25">
      <c r="A26" t="s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</row>
    <row r="27" spans="1:19" x14ac:dyDescent="0.25">
      <c r="A27" t="s">
        <v>18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</row>
    <row r="28" spans="1:19" x14ac:dyDescent="0.25">
      <c r="A28" t="s">
        <v>42</v>
      </c>
      <c r="D28">
        <v>-2.5383196179677654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1.6843400000000002</v>
      </c>
      <c r="S28">
        <v>0.21878800000000001</v>
      </c>
    </row>
    <row r="32" spans="1:19" x14ac:dyDescent="0.25">
      <c r="K32" s="1"/>
    </row>
  </sheetData>
  <autoFilter ref="A1:S41">
    <sortState ref="A2:S41">
      <sortCondition descending="1" ref="D1:D4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LASRY</dc:creator>
  <cp:lastModifiedBy>Nicolas LASRY</cp:lastModifiedBy>
  <dcterms:created xsi:type="dcterms:W3CDTF">2015-07-27T13:43:11Z</dcterms:created>
  <dcterms:modified xsi:type="dcterms:W3CDTF">2015-07-27T15:55:22Z</dcterms:modified>
</cp:coreProperties>
</file>