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3715" windowHeight="9465"/>
  </bookViews>
  <sheets>
    <sheet name="Analyse Offres" sheetId="1" r:id="rId1"/>
    <sheet name="analysecriteres" sheetId="2" r:id="rId2"/>
    <sheet name="Feuil3" sheetId="3" r:id="rId3"/>
  </sheets>
  <functionGroups builtInGroupCount="17"/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12" i="1" l="1"/>
  <c r="E8" i="1"/>
  <c r="E9" i="1"/>
  <c r="E12" i="1"/>
  <c r="E14" i="1"/>
  <c r="E15" i="1"/>
  <c r="E16" i="1"/>
  <c r="E17" i="1"/>
  <c r="E7" i="1"/>
  <c r="H18" i="1" l="1"/>
  <c r="I18" i="1"/>
  <c r="J18" i="1"/>
  <c r="K18" i="1"/>
  <c r="L18" i="1"/>
  <c r="M18" i="1"/>
  <c r="N18" i="1"/>
  <c r="O18" i="1"/>
  <c r="G18" i="1"/>
  <c r="F15" i="1"/>
  <c r="F16" i="1"/>
  <c r="F17" i="1"/>
  <c r="F14" i="1"/>
  <c r="F13" i="1"/>
  <c r="F12" i="1"/>
  <c r="G11" i="2"/>
  <c r="E11" i="2"/>
  <c r="D11" i="2"/>
  <c r="C11" i="2"/>
  <c r="A11" i="2"/>
  <c r="G10" i="2"/>
  <c r="E10" i="2"/>
  <c r="D10" i="2"/>
  <c r="C10" i="2"/>
  <c r="F10" i="2" s="1"/>
  <c r="A10" i="2"/>
  <c r="G9" i="2"/>
  <c r="E9" i="2"/>
  <c r="F9" i="2" s="1"/>
  <c r="D9" i="2"/>
  <c r="C9" i="2"/>
  <c r="A9" i="2"/>
  <c r="G8" i="2"/>
  <c r="E8" i="2"/>
  <c r="D8" i="2"/>
  <c r="C8" i="2"/>
  <c r="A8" i="2"/>
  <c r="G7" i="2"/>
  <c r="E7" i="2"/>
  <c r="D7" i="2"/>
  <c r="C7" i="2"/>
  <c r="A7" i="2"/>
  <c r="G6" i="2"/>
  <c r="E6" i="2"/>
  <c r="D6" i="2"/>
  <c r="C6" i="2"/>
  <c r="A6" i="2"/>
  <c r="G5" i="2"/>
  <c r="F11" i="1" s="1"/>
  <c r="F5" i="2"/>
  <c r="E5" i="2"/>
  <c r="D5" i="2"/>
  <c r="C5" i="2"/>
  <c r="A5" i="2"/>
  <c r="G4" i="2"/>
  <c r="E4" i="2"/>
  <c r="D4" i="2"/>
  <c r="C4" i="2"/>
  <c r="A4" i="2"/>
  <c r="G3" i="2"/>
  <c r="E3" i="2"/>
  <c r="F9" i="1" s="1"/>
  <c r="D3" i="2"/>
  <c r="F3" i="2" s="1"/>
  <c r="C3" i="2"/>
  <c r="A3" i="2"/>
  <c r="G2" i="2"/>
  <c r="F2" i="2"/>
  <c r="E2" i="2"/>
  <c r="D2" i="2"/>
  <c r="C2" i="2"/>
  <c r="F10" i="1" l="1"/>
  <c r="F7" i="2"/>
  <c r="F4" i="2"/>
  <c r="F11" i="2"/>
  <c r="F8" i="1"/>
  <c r="F6" i="2"/>
  <c r="F8" i="2"/>
  <c r="F18" i="1"/>
  <c r="F7" i="1"/>
</calcChain>
</file>

<file path=xl/sharedStrings.xml><?xml version="1.0" encoding="utf-8"?>
<sst xmlns="http://schemas.openxmlformats.org/spreadsheetml/2006/main" count="67" uniqueCount="37">
  <si>
    <t xml:space="preserve">Marché : </t>
  </si>
  <si>
    <t>candidats</t>
  </si>
  <si>
    <t xml:space="preserve">Nature </t>
  </si>
  <si>
    <t>Domaine de Compétences</t>
  </si>
  <si>
    <t>Sous domaine</t>
  </si>
  <si>
    <t>Attendu</t>
  </si>
  <si>
    <t>offres optimales par critère</t>
  </si>
  <si>
    <t>Valeur technique</t>
  </si>
  <si>
    <t>NOTE avant pondération</t>
  </si>
  <si>
    <t>Moyen  (/30)</t>
  </si>
  <si>
    <t>Démarche proposée 
(/30)</t>
  </si>
  <si>
    <t>Méthodologie de la mission (/40)</t>
  </si>
  <si>
    <t>total</t>
  </si>
  <si>
    <t>NOTE PONDEREE</t>
  </si>
  <si>
    <t>Prix</t>
  </si>
  <si>
    <t>nb jours</t>
  </si>
  <si>
    <t>rapport Prix / nb jours</t>
  </si>
  <si>
    <t>prix optimal des candidats</t>
  </si>
  <si>
    <t>NOTE PRIX DE 0 à 100</t>
  </si>
  <si>
    <t>Classement final</t>
  </si>
  <si>
    <t>Note  totale /100</t>
  </si>
  <si>
    <t>DEFINITION DES AMENAGEMENTS POUR PREVENTION DES INONDATIONS SUR LE BASSIN VERSANT DE LA RIVIERE ET DU RUISSEAU ANALYSE COUT / BENEFICE</t>
  </si>
  <si>
    <t>Candidat A</t>
  </si>
  <si>
    <t>Candidat B</t>
  </si>
  <si>
    <t>Candidat C</t>
  </si>
  <si>
    <t>Candidat D</t>
  </si>
  <si>
    <t>Candidat E</t>
  </si>
  <si>
    <t>Candidat F</t>
  </si>
  <si>
    <t>Candidat G</t>
  </si>
  <si>
    <t>Candidat H</t>
  </si>
  <si>
    <t>Candidat I</t>
  </si>
  <si>
    <t>numéro</t>
  </si>
  <si>
    <t>candidat</t>
  </si>
  <si>
    <t>NOTE totale</t>
  </si>
  <si>
    <t>analyse des valeurs techniques</t>
  </si>
  <si>
    <t>Nom des candidats</t>
  </si>
  <si>
    <t>Nb d'offres ayant la note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</si>
</sst>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43" fontId="0" fillId="0" borderId="5" xfId="1" applyFont="1" applyBorder="1" applyAlignment="1">
      <alignment vertical="center" wrapText="1"/>
    </xf>
    <xf numFmtId="43" fontId="0" fillId="0" borderId="6" xfId="1" applyFont="1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/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43" fontId="0" fillId="0" borderId="2" xfId="1" applyFont="1" applyBorder="1" applyAlignment="1">
      <alignment horizontal="center" vertical="center" wrapText="1"/>
    </xf>
    <xf numFmtId="43" fontId="0" fillId="0" borderId="5" xfId="1" applyFont="1" applyBorder="1" applyAlignment="1">
      <alignment horizontal="center" vertical="center" wrapText="1"/>
    </xf>
    <xf numFmtId="43" fontId="0" fillId="0" borderId="7" xfId="1" applyFont="1" applyBorder="1" applyAlignment="1">
      <alignment horizontal="center" vertical="center" wrapText="1"/>
    </xf>
    <xf numFmtId="164" fontId="0" fillId="0" borderId="7" xfId="1" applyNumberFormat="1" applyFont="1" applyBorder="1" applyAlignment="1">
      <alignment vertical="center" wrapText="1"/>
    </xf>
    <xf numFmtId="164" fontId="0" fillId="0" borderId="8" xfId="1" applyNumberFormat="1" applyFont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6CA5C"/>
      <color rgb="FFF3D68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2-POLE%20RESSOURCES\2-3%20Finances%20et%20March&#233;s\RICP\OutilsMarches\20150513OutilAnalyseOffre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Dossier"/>
      <sheetName val="Candidatures"/>
      <sheetName val="Suivi des pièces adm."/>
      <sheetName val="Valeur technique"/>
      <sheetName val="prix"/>
      <sheetName val="décompte des temps passés"/>
      <sheetName val="classement"/>
      <sheetName val="DonneesClstVisuel"/>
      <sheetName val="analysecriteres"/>
    </sheetNames>
    <sheetDataSet>
      <sheetData sheetId="0"/>
      <sheetData sheetId="1">
        <row r="12">
          <cell r="A12">
            <v>1</v>
          </cell>
        </row>
        <row r="14">
          <cell r="A14">
            <v>2</v>
          </cell>
        </row>
        <row r="16">
          <cell r="A16">
            <v>3</v>
          </cell>
        </row>
        <row r="18">
          <cell r="A18">
            <v>4</v>
          </cell>
        </row>
        <row r="22">
          <cell r="A22">
            <v>5</v>
          </cell>
        </row>
        <row r="24">
          <cell r="A24">
            <v>6</v>
          </cell>
        </row>
        <row r="26">
          <cell r="A26">
            <v>7</v>
          </cell>
        </row>
        <row r="28">
          <cell r="A28">
            <v>8</v>
          </cell>
        </row>
        <row r="30">
          <cell r="A30">
            <v>9</v>
          </cell>
        </row>
      </sheetData>
      <sheetData sheetId="2"/>
      <sheetData sheetId="3"/>
      <sheetData sheetId="4">
        <row r="5">
          <cell r="L5" t="str">
            <v>NOTE totale</v>
          </cell>
          <cell r="M5" t="str">
            <v>NOTE PONDEREE</v>
          </cell>
        </row>
        <row r="9">
          <cell r="D9" t="str">
            <v>Moyen  (/30)</v>
          </cell>
          <cell r="K9">
            <v>27</v>
          </cell>
          <cell r="M9">
            <v>52.2</v>
          </cell>
        </row>
        <row r="11">
          <cell r="D11" t="str">
            <v>Démarche proposée 
(/30)</v>
          </cell>
          <cell r="K11">
            <v>30</v>
          </cell>
        </row>
        <row r="13">
          <cell r="D13" t="str">
            <v>Méthodologie de la mission (/40)</v>
          </cell>
          <cell r="K13">
            <v>30</v>
          </cell>
        </row>
        <row r="19">
          <cell r="K19">
            <v>30</v>
          </cell>
          <cell r="M19">
            <v>60</v>
          </cell>
        </row>
        <row r="21">
          <cell r="K21">
            <v>30</v>
          </cell>
        </row>
        <row r="23">
          <cell r="K23">
            <v>40</v>
          </cell>
        </row>
        <row r="29">
          <cell r="K29">
            <v>30</v>
          </cell>
          <cell r="M29">
            <v>54</v>
          </cell>
        </row>
        <row r="31">
          <cell r="K31">
            <v>25</v>
          </cell>
        </row>
        <row r="33">
          <cell r="K33">
            <v>35</v>
          </cell>
        </row>
        <row r="39">
          <cell r="K39">
            <v>25</v>
          </cell>
          <cell r="M39">
            <v>45</v>
          </cell>
        </row>
        <row r="41">
          <cell r="K41">
            <v>20</v>
          </cell>
        </row>
        <row r="43">
          <cell r="K43">
            <v>30</v>
          </cell>
        </row>
        <row r="49">
          <cell r="K49">
            <v>20</v>
          </cell>
          <cell r="M49">
            <v>36</v>
          </cell>
        </row>
        <row r="51">
          <cell r="K51">
            <v>15</v>
          </cell>
        </row>
        <row r="53">
          <cell r="K53">
            <v>25</v>
          </cell>
        </row>
        <row r="59">
          <cell r="K59">
            <v>20</v>
          </cell>
          <cell r="M59">
            <v>39</v>
          </cell>
        </row>
        <row r="61">
          <cell r="K61">
            <v>15</v>
          </cell>
        </row>
        <row r="63">
          <cell r="K63">
            <v>30</v>
          </cell>
        </row>
        <row r="69">
          <cell r="K69">
            <v>27</v>
          </cell>
          <cell r="M69">
            <v>52.2</v>
          </cell>
        </row>
        <row r="71">
          <cell r="K71">
            <v>25</v>
          </cell>
        </row>
        <row r="73">
          <cell r="K73">
            <v>35</v>
          </cell>
        </row>
        <row r="79">
          <cell r="K79">
            <v>25</v>
          </cell>
          <cell r="M79">
            <v>51</v>
          </cell>
        </row>
        <row r="81">
          <cell r="K81">
            <v>25</v>
          </cell>
        </row>
        <row r="83">
          <cell r="K83">
            <v>35</v>
          </cell>
        </row>
        <row r="89">
          <cell r="K89">
            <v>30</v>
          </cell>
          <cell r="M89">
            <v>58.8</v>
          </cell>
        </row>
        <row r="91">
          <cell r="K91">
            <v>30</v>
          </cell>
        </row>
        <row r="93">
          <cell r="K93">
            <v>38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18"/>
  <sheetViews>
    <sheetView tabSelected="1" topLeftCell="A4" workbookViewId="0">
      <selection activeCell="F7" sqref="F7"/>
    </sheetView>
  </sheetViews>
  <sheetFormatPr baseColWidth="10" defaultRowHeight="15" x14ac:dyDescent="0.25"/>
  <cols>
    <col min="1" max="1" width="11.42578125" style="9"/>
    <col min="2" max="2" width="25.28515625" style="9" customWidth="1"/>
    <col min="3" max="3" width="14.7109375" style="9" customWidth="1"/>
    <col min="4" max="5" width="14.7109375" style="34" customWidth="1"/>
    <col min="6" max="6" width="14.7109375" style="9" customWidth="1"/>
    <col min="7" max="15" width="14.7109375" style="1" customWidth="1"/>
    <col min="16" max="16384" width="11.42578125" style="1"/>
  </cols>
  <sheetData>
    <row r="3" spans="1:15" ht="39.75" customHeight="1" x14ac:dyDescent="0.25">
      <c r="B3" s="9" t="s">
        <v>0</v>
      </c>
      <c r="C3" s="40" t="s">
        <v>21</v>
      </c>
      <c r="D3" s="40"/>
      <c r="E3" s="40"/>
      <c r="F3" s="40"/>
      <c r="G3" s="40"/>
      <c r="H3" s="40"/>
      <c r="I3" s="40"/>
      <c r="J3" s="40"/>
      <c r="K3" s="40"/>
      <c r="L3" s="40"/>
      <c r="M3" s="40"/>
    </row>
    <row r="4" spans="1:15" x14ac:dyDescent="0.25">
      <c r="B4" s="9" t="s">
        <v>1</v>
      </c>
    </row>
    <row r="5" spans="1:15" x14ac:dyDescent="0.25">
      <c r="A5" s="10" t="s">
        <v>2</v>
      </c>
      <c r="B5" s="11" t="s">
        <v>3</v>
      </c>
      <c r="C5" s="11" t="s">
        <v>4</v>
      </c>
      <c r="D5" s="35" t="s">
        <v>5</v>
      </c>
      <c r="E5" s="42" t="s">
        <v>6</v>
      </c>
      <c r="F5" s="43"/>
      <c r="G5" s="2"/>
      <c r="H5" s="2"/>
      <c r="I5" s="2"/>
      <c r="J5" s="2"/>
      <c r="K5" s="2"/>
      <c r="L5" s="2"/>
      <c r="M5" s="2"/>
      <c r="N5" s="2"/>
      <c r="O5" s="3"/>
    </row>
    <row r="6" spans="1:15" s="9" customFormat="1" ht="48.75" customHeight="1" x14ac:dyDescent="0.25">
      <c r="A6" s="6"/>
      <c r="B6" s="7"/>
      <c r="C6" s="7"/>
      <c r="D6" s="36"/>
      <c r="E6" s="36" t="s">
        <v>36</v>
      </c>
      <c r="F6" s="7" t="s">
        <v>35</v>
      </c>
      <c r="G6" s="7" t="s">
        <v>22</v>
      </c>
      <c r="H6" s="7" t="s">
        <v>23</v>
      </c>
      <c r="I6" s="7" t="s">
        <v>24</v>
      </c>
      <c r="J6" s="7" t="s">
        <v>25</v>
      </c>
      <c r="K6" s="7" t="s">
        <v>26</v>
      </c>
      <c r="L6" s="7" t="s">
        <v>27</v>
      </c>
      <c r="M6" s="7" t="s">
        <v>28</v>
      </c>
      <c r="N6" s="7" t="s">
        <v>29</v>
      </c>
      <c r="O6" s="8" t="s">
        <v>30</v>
      </c>
    </row>
    <row r="7" spans="1:15" ht="61.5" customHeight="1" x14ac:dyDescent="0.25">
      <c r="A7" s="25" t="s">
        <v>7</v>
      </c>
      <c r="B7" s="26" t="s">
        <v>8</v>
      </c>
      <c r="C7" s="7" t="s">
        <v>9</v>
      </c>
      <c r="D7" s="36">
        <v>30</v>
      </c>
      <c r="E7" s="36">
        <f>COUNTIF($G7:$O7,$D7)</f>
        <v>3</v>
      </c>
      <c r="F7" s="7">
        <f ca="1">RechercheMultiples(MAX($F$7:$N$7),$F$7:$N$7,$F$6:$N$6,"")</f>
        <v>0</v>
      </c>
      <c r="G7" s="4">
        <v>27</v>
      </c>
      <c r="H7" s="4">
        <v>30</v>
      </c>
      <c r="I7" s="4">
        <v>30</v>
      </c>
      <c r="J7" s="4">
        <v>25</v>
      </c>
      <c r="K7" s="4">
        <v>20</v>
      </c>
      <c r="L7" s="4">
        <v>20</v>
      </c>
      <c r="M7" s="4">
        <v>27</v>
      </c>
      <c r="N7" s="4">
        <v>25</v>
      </c>
      <c r="O7" s="5">
        <v>30</v>
      </c>
    </row>
    <row r="8" spans="1:15" ht="45" x14ac:dyDescent="0.25">
      <c r="A8" s="27"/>
      <c r="B8" s="28"/>
      <c r="C8" s="7" t="s">
        <v>10</v>
      </c>
      <c r="D8" s="36">
        <v>30</v>
      </c>
      <c r="E8" s="36">
        <f t="shared" ref="E8:E17" si="0">COUNTIF($G8:$O8,$D8)</f>
        <v>3</v>
      </c>
      <c r="F8" s="7" t="str">
        <f>INDEX(analysecriteres!B3:B11,MATCH(MAX(analysecriteres!D3:D11),analysecriteres!D3:D11,0))</f>
        <v>Candidat A</v>
      </c>
      <c r="G8" s="4">
        <v>30</v>
      </c>
      <c r="H8" s="4">
        <v>30</v>
      </c>
      <c r="I8" s="4">
        <v>25</v>
      </c>
      <c r="J8" s="4">
        <v>20</v>
      </c>
      <c r="K8" s="4">
        <v>15</v>
      </c>
      <c r="L8" s="4">
        <v>15</v>
      </c>
      <c r="M8" s="4">
        <v>25</v>
      </c>
      <c r="N8" s="4">
        <v>25</v>
      </c>
      <c r="O8" s="5">
        <v>30</v>
      </c>
    </row>
    <row r="9" spans="1:15" ht="45" x14ac:dyDescent="0.25">
      <c r="A9" s="27"/>
      <c r="B9" s="28"/>
      <c r="C9" s="7" t="s">
        <v>11</v>
      </c>
      <c r="D9" s="36">
        <v>40</v>
      </c>
      <c r="E9" s="36">
        <f t="shared" si="0"/>
        <v>1</v>
      </c>
      <c r="F9" s="7" t="str">
        <f>INDEX(analysecriteres!B3:B11,MATCH(MAX(analysecriteres!E3:E11),analysecriteres!E3:E11,0))</f>
        <v>Candidat B</v>
      </c>
      <c r="G9" s="4">
        <v>30</v>
      </c>
      <c r="H9" s="4">
        <v>40</v>
      </c>
      <c r="I9" s="4">
        <v>35</v>
      </c>
      <c r="J9" s="4">
        <v>30</v>
      </c>
      <c r="K9" s="4">
        <v>25</v>
      </c>
      <c r="L9" s="4">
        <v>30</v>
      </c>
      <c r="M9" s="4">
        <v>35</v>
      </c>
      <c r="N9" s="4">
        <v>35</v>
      </c>
      <c r="O9" s="5">
        <v>38</v>
      </c>
    </row>
    <row r="10" spans="1:15" x14ac:dyDescent="0.25">
      <c r="A10" s="29"/>
      <c r="B10" s="30"/>
      <c r="C10" s="7" t="s">
        <v>12</v>
      </c>
      <c r="D10" s="36">
        <v>100</v>
      </c>
      <c r="E10" s="36"/>
      <c r="F10" s="7" t="str">
        <f>INDEX(analysecriteres!B3:B11,MATCH(MAX(analysecriteres!F3:F11),analysecriteres!F3:F11,0))</f>
        <v>Candidat B</v>
      </c>
      <c r="G10" s="4">
        <v>29</v>
      </c>
      <c r="H10" s="4">
        <v>33.333333333333336</v>
      </c>
      <c r="I10" s="4">
        <v>30</v>
      </c>
      <c r="J10" s="4">
        <v>25</v>
      </c>
      <c r="K10" s="4">
        <v>20</v>
      </c>
      <c r="L10" s="4">
        <v>21.666666666666668</v>
      </c>
      <c r="M10" s="4">
        <v>29</v>
      </c>
      <c r="N10" s="4">
        <v>28.333333333333332</v>
      </c>
      <c r="O10" s="5">
        <v>32.666666666666664</v>
      </c>
    </row>
    <row r="11" spans="1:15" ht="30" x14ac:dyDescent="0.25">
      <c r="A11" s="23"/>
      <c r="B11" s="31" t="s">
        <v>13</v>
      </c>
      <c r="C11" s="7" t="s">
        <v>13</v>
      </c>
      <c r="D11" s="36">
        <v>0.6</v>
      </c>
      <c r="E11" s="36"/>
      <c r="F11" s="7" t="str">
        <f>INDEX(analysecriteres!B3:B11,MATCH(MAX(analysecriteres!G3:G11),analysecriteres!G3:G11,0))</f>
        <v>Candidat B</v>
      </c>
      <c r="G11" s="4">
        <v>52.2</v>
      </c>
      <c r="H11" s="4">
        <v>60</v>
      </c>
      <c r="I11" s="4">
        <v>54</v>
      </c>
      <c r="J11" s="4">
        <v>45</v>
      </c>
      <c r="K11" s="4">
        <v>36</v>
      </c>
      <c r="L11" s="4">
        <v>39</v>
      </c>
      <c r="M11" s="4">
        <v>52.2</v>
      </c>
      <c r="N11" s="4">
        <v>51</v>
      </c>
      <c r="O11" s="5">
        <v>58.8</v>
      </c>
    </row>
    <row r="12" spans="1:15" ht="26.25" customHeight="1" x14ac:dyDescent="0.25">
      <c r="A12" s="6" t="s">
        <v>14</v>
      </c>
      <c r="B12" s="7" t="s">
        <v>15</v>
      </c>
      <c r="C12" s="7" t="s">
        <v>15</v>
      </c>
      <c r="D12" s="36">
        <f>MIN(G12:O12)</f>
        <v>78</v>
      </c>
      <c r="E12" s="36">
        <f t="shared" si="0"/>
        <v>1</v>
      </c>
      <c r="F12" s="7" t="str">
        <f>INDEX(G6:O6,MATCH(MIN(G12:O12),G12:O12,0))</f>
        <v>Candidat E</v>
      </c>
      <c r="G12" s="4">
        <v>158</v>
      </c>
      <c r="H12" s="4">
        <v>280</v>
      </c>
      <c r="I12" s="4">
        <v>154</v>
      </c>
      <c r="J12" s="4">
        <v>114</v>
      </c>
      <c r="K12" s="4">
        <v>78</v>
      </c>
      <c r="L12" s="4">
        <v>85</v>
      </c>
      <c r="M12" s="4">
        <v>139.75</v>
      </c>
      <c r="N12" s="4">
        <v>133</v>
      </c>
      <c r="O12" s="5">
        <v>226</v>
      </c>
    </row>
    <row r="13" spans="1:15" ht="30" x14ac:dyDescent="0.25">
      <c r="A13" s="23"/>
      <c r="B13" s="31"/>
      <c r="C13" s="7" t="s">
        <v>16</v>
      </c>
      <c r="D13" s="36">
        <v>441.84955752212392</v>
      </c>
      <c r="E13" s="36"/>
      <c r="F13" s="7" t="str">
        <f>INDEX(G6:O6,MATCH(MIN(G13:O13),G13:O13,0))</f>
        <v>Candidat E</v>
      </c>
      <c r="G13" s="4">
        <v>158</v>
      </c>
      <c r="H13" s="4">
        <v>280</v>
      </c>
      <c r="I13" s="4">
        <v>154</v>
      </c>
      <c r="J13" s="4">
        <v>114</v>
      </c>
      <c r="K13" s="4">
        <v>78</v>
      </c>
      <c r="L13" s="4">
        <v>85</v>
      </c>
      <c r="M13" s="4">
        <v>139.75</v>
      </c>
      <c r="N13" s="4">
        <v>133</v>
      </c>
      <c r="O13" s="5">
        <v>226</v>
      </c>
    </row>
    <row r="14" spans="1:15" ht="30" x14ac:dyDescent="0.25">
      <c r="A14" s="23"/>
      <c r="B14" s="31" t="s">
        <v>14</v>
      </c>
      <c r="C14" s="7" t="s">
        <v>17</v>
      </c>
      <c r="D14" s="36">
        <v>46591</v>
      </c>
      <c r="E14" s="36">
        <f t="shared" si="0"/>
        <v>1</v>
      </c>
      <c r="F14" s="7" t="str">
        <f>INDEX(G6:O6,MATCH(MIN(G14:O14),G14:O14,0))</f>
        <v>Candidat E</v>
      </c>
      <c r="G14" s="4">
        <v>83480</v>
      </c>
      <c r="H14" s="4">
        <v>148050</v>
      </c>
      <c r="I14" s="4">
        <v>79806</v>
      </c>
      <c r="J14" s="4">
        <v>57500</v>
      </c>
      <c r="K14" s="4">
        <v>46591</v>
      </c>
      <c r="L14" s="4">
        <v>54750</v>
      </c>
      <c r="M14" s="4">
        <v>87530</v>
      </c>
      <c r="N14" s="4">
        <v>71012.5</v>
      </c>
      <c r="O14" s="5">
        <v>99858</v>
      </c>
    </row>
    <row r="15" spans="1:15" ht="30" x14ac:dyDescent="0.25">
      <c r="A15" s="6"/>
      <c r="B15" s="7" t="s">
        <v>18</v>
      </c>
      <c r="C15" s="7" t="s">
        <v>18</v>
      </c>
      <c r="D15" s="36">
        <v>100</v>
      </c>
      <c r="E15" s="36">
        <f t="shared" si="0"/>
        <v>1</v>
      </c>
      <c r="F15" s="7" t="str">
        <f>INDEX(G6:O6,MATCH(MAX(G15:O15),G15:O15,0))</f>
        <v>Candidat E</v>
      </c>
      <c r="G15" s="4">
        <v>55.810972688068993</v>
      </c>
      <c r="H15" s="4">
        <v>31.469773725092875</v>
      </c>
      <c r="I15" s="4">
        <v>58.380322281532713</v>
      </c>
      <c r="J15" s="4">
        <v>81.027826086956523</v>
      </c>
      <c r="K15" s="4">
        <v>100</v>
      </c>
      <c r="L15" s="4">
        <v>85.097716894977168</v>
      </c>
      <c r="M15" s="4">
        <v>53.22860733462813</v>
      </c>
      <c r="N15" s="4">
        <v>65.609575778912159</v>
      </c>
      <c r="O15" s="5">
        <v>46.65725329968555</v>
      </c>
    </row>
    <row r="16" spans="1:15" ht="30" x14ac:dyDescent="0.25">
      <c r="A16" s="25"/>
      <c r="B16" s="26"/>
      <c r="C16" s="7" t="s">
        <v>13</v>
      </c>
      <c r="D16" s="36">
        <v>40</v>
      </c>
      <c r="E16" s="36">
        <f t="shared" si="0"/>
        <v>1</v>
      </c>
      <c r="F16" s="7" t="str">
        <f>INDEX(G6:O6,MATCH(MAX(G16:O16),G16:O16,0))</f>
        <v>Candidat E</v>
      </c>
      <c r="G16" s="4">
        <v>22.3243890752276</v>
      </c>
      <c r="H16" s="4">
        <v>12.58790949003715</v>
      </c>
      <c r="I16" s="4">
        <v>23.352128912613086</v>
      </c>
      <c r="J16" s="4">
        <v>32.411130434782613</v>
      </c>
      <c r="K16" s="4">
        <v>40</v>
      </c>
      <c r="L16" s="4">
        <v>34.039086757990866</v>
      </c>
      <c r="M16" s="4">
        <v>21.291442933851254</v>
      </c>
      <c r="N16" s="4">
        <v>26.243830311564864</v>
      </c>
      <c r="O16" s="5">
        <v>18.662901319874219</v>
      </c>
    </row>
    <row r="17" spans="1:15" ht="30" x14ac:dyDescent="0.25">
      <c r="A17" s="27" t="s">
        <v>19</v>
      </c>
      <c r="B17" s="28"/>
      <c r="C17" s="7" t="s">
        <v>20</v>
      </c>
      <c r="D17" s="36">
        <v>77.46290131987422</v>
      </c>
      <c r="E17" s="36">
        <f t="shared" si="0"/>
        <v>1</v>
      </c>
      <c r="F17" s="7" t="str">
        <f>INDEX(G6:O6,MATCH(MAX(G17:O17),G17:O17,0))</f>
        <v>Candidat I</v>
      </c>
      <c r="G17" s="4">
        <v>74.524389075227603</v>
      </c>
      <c r="H17" s="4">
        <v>72.587909490037148</v>
      </c>
      <c r="I17" s="4">
        <v>77.352128912613082</v>
      </c>
      <c r="J17" s="4">
        <v>77.411130434782621</v>
      </c>
      <c r="K17" s="4">
        <v>76</v>
      </c>
      <c r="L17" s="4">
        <v>73.039086757990873</v>
      </c>
      <c r="M17" s="4">
        <v>73.49144293385126</v>
      </c>
      <c r="N17" s="4">
        <v>77.243830311564864</v>
      </c>
      <c r="O17" s="5">
        <v>77.46290131987422</v>
      </c>
    </row>
    <row r="18" spans="1:15" ht="30" x14ac:dyDescent="0.25">
      <c r="A18" s="32"/>
      <c r="B18" s="33"/>
      <c r="C18" s="12" t="s">
        <v>19</v>
      </c>
      <c r="D18" s="37"/>
      <c r="E18" s="37"/>
      <c r="F18" s="12" t="str">
        <f>INDEX(G6:O6,MATCH(MIN(G18:O18),G18:O18,0))</f>
        <v>Candidat I</v>
      </c>
      <c r="G18" s="38">
        <f>RANK(G17,$G$17:$O$17,0)</f>
        <v>6</v>
      </c>
      <c r="H18" s="38">
        <f t="shared" ref="H18:O18" si="1">RANK(H17,$G$17:$O$17,0)</f>
        <v>9</v>
      </c>
      <c r="I18" s="38">
        <f t="shared" si="1"/>
        <v>3</v>
      </c>
      <c r="J18" s="38">
        <f t="shared" si="1"/>
        <v>2</v>
      </c>
      <c r="K18" s="38">
        <f t="shared" si="1"/>
        <v>5</v>
      </c>
      <c r="L18" s="38">
        <f t="shared" si="1"/>
        <v>8</v>
      </c>
      <c r="M18" s="38">
        <f t="shared" si="1"/>
        <v>7</v>
      </c>
      <c r="N18" s="38">
        <f t="shared" si="1"/>
        <v>4</v>
      </c>
      <c r="O18" s="39">
        <f t="shared" si="1"/>
        <v>1</v>
      </c>
    </row>
  </sheetData>
  <mergeCells count="2">
    <mergeCell ref="C3:M3"/>
    <mergeCell ref="E5:F5"/>
  </mergeCells>
  <conditionalFormatting sqref="G18:O18">
    <cfRule type="cellIs" dxfId="0" priority="1" operator="lessThan">
      <formula>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1"/>
  <sheetViews>
    <sheetView workbookViewId="0">
      <selection activeCell="O18" sqref="O18"/>
    </sheetView>
  </sheetViews>
  <sheetFormatPr baseColWidth="10" defaultRowHeight="15" x14ac:dyDescent="0.25"/>
  <cols>
    <col min="1" max="1" width="32" customWidth="1"/>
    <col min="2" max="2" width="14" style="9" customWidth="1"/>
    <col min="3" max="10" width="11.42578125" style="9"/>
  </cols>
  <sheetData>
    <row r="1" spans="1:17" x14ac:dyDescent="0.25">
      <c r="A1" s="41" t="s">
        <v>34</v>
      </c>
      <c r="B1" s="41"/>
      <c r="C1" s="41"/>
      <c r="D1" s="41"/>
      <c r="E1" s="41"/>
      <c r="F1" s="13"/>
      <c r="G1" s="13"/>
      <c r="H1" s="21"/>
      <c r="I1" s="22"/>
      <c r="J1" s="22"/>
      <c r="K1" s="9"/>
      <c r="L1" s="9"/>
      <c r="M1" s="9"/>
      <c r="N1" s="9"/>
      <c r="O1" s="9"/>
      <c r="P1" s="9"/>
      <c r="Q1" s="9"/>
    </row>
    <row r="2" spans="1:17" ht="60" x14ac:dyDescent="0.25">
      <c r="A2" s="15" t="s">
        <v>31</v>
      </c>
      <c r="B2" s="15" t="s">
        <v>32</v>
      </c>
      <c r="C2" s="16" t="str">
        <f>'[1]Valeur technique'!$D$9</f>
        <v>Moyen  (/30)</v>
      </c>
      <c r="D2" s="16" t="str">
        <f>'[1]Valeur technique'!$D$11</f>
        <v>Démarche proposée 
(/30)</v>
      </c>
      <c r="E2" s="16" t="str">
        <f>'[1]Valeur technique'!$D$13</f>
        <v>Méthodologie de la mission (/40)</v>
      </c>
      <c r="F2" s="16" t="str">
        <f>'[1]Valeur technique'!$L$5</f>
        <v>NOTE totale</v>
      </c>
      <c r="G2" s="16" t="str">
        <f>'[1]Valeur technique'!$M$5</f>
        <v>NOTE PONDEREE</v>
      </c>
      <c r="H2" s="22"/>
      <c r="I2" s="22"/>
      <c r="J2" s="22"/>
    </row>
    <row r="3" spans="1:17" x14ac:dyDescent="0.25">
      <c r="A3" s="16">
        <f>[1]Dossier!$A$12</f>
        <v>1</v>
      </c>
      <c r="B3" s="16" t="s">
        <v>22</v>
      </c>
      <c r="C3" s="17">
        <f>'[1]Valeur technique'!$K$9</f>
        <v>27</v>
      </c>
      <c r="D3" s="17">
        <f>'[1]Valeur technique'!$K$11</f>
        <v>30</v>
      </c>
      <c r="E3" s="17">
        <f>'[1]Valeur technique'!$K$13</f>
        <v>30</v>
      </c>
      <c r="F3" s="17">
        <f>SUM(C3:E3)</f>
        <v>87</v>
      </c>
      <c r="G3" s="17">
        <f>'[1]Valeur technique'!$M$9</f>
        <v>52.2</v>
      </c>
      <c r="H3" s="22"/>
      <c r="I3" s="22"/>
      <c r="J3" s="22"/>
    </row>
    <row r="4" spans="1:17" x14ac:dyDescent="0.25">
      <c r="A4" s="16">
        <f>[1]Dossier!$A$14</f>
        <v>2</v>
      </c>
      <c r="B4" s="16" t="s">
        <v>23</v>
      </c>
      <c r="C4" s="17">
        <f>'[1]Valeur technique'!$K$19</f>
        <v>30</v>
      </c>
      <c r="D4" s="17">
        <f>'[1]Valeur technique'!$K$21</f>
        <v>30</v>
      </c>
      <c r="E4" s="17">
        <f>'[1]Valeur technique'!$K$23</f>
        <v>40</v>
      </c>
      <c r="F4" s="17">
        <f t="shared" ref="F4:F11" si="0">SUM(C4:E4)</f>
        <v>100</v>
      </c>
      <c r="G4" s="17">
        <f>'[1]Valeur technique'!$M$19</f>
        <v>60</v>
      </c>
      <c r="H4" s="22"/>
      <c r="I4" s="22"/>
      <c r="J4" s="22"/>
    </row>
    <row r="5" spans="1:17" x14ac:dyDescent="0.25">
      <c r="A5" s="16">
        <f>[1]Dossier!$A$16</f>
        <v>3</v>
      </c>
      <c r="B5" s="16" t="s">
        <v>24</v>
      </c>
      <c r="C5" s="17">
        <f>'[1]Valeur technique'!$K$29</f>
        <v>30</v>
      </c>
      <c r="D5" s="17">
        <f>'[1]Valeur technique'!$K$31</f>
        <v>25</v>
      </c>
      <c r="E5" s="17">
        <f>'[1]Valeur technique'!$K$33</f>
        <v>35</v>
      </c>
      <c r="F5" s="17">
        <f t="shared" si="0"/>
        <v>90</v>
      </c>
      <c r="G5" s="17">
        <f>'[1]Valeur technique'!$M$29</f>
        <v>54</v>
      </c>
      <c r="H5" s="22"/>
      <c r="I5" s="22"/>
      <c r="J5" s="22"/>
    </row>
    <row r="6" spans="1:17" x14ac:dyDescent="0.25">
      <c r="A6" s="16">
        <f>[1]Dossier!$A$18</f>
        <v>4</v>
      </c>
      <c r="B6" s="16" t="s">
        <v>25</v>
      </c>
      <c r="C6" s="17">
        <f>'[1]Valeur technique'!$K$39</f>
        <v>25</v>
      </c>
      <c r="D6" s="17">
        <f>'[1]Valeur technique'!$K$41</f>
        <v>20</v>
      </c>
      <c r="E6" s="17">
        <f>'[1]Valeur technique'!$K$43</f>
        <v>30</v>
      </c>
      <c r="F6" s="17">
        <f t="shared" si="0"/>
        <v>75</v>
      </c>
      <c r="G6" s="17">
        <f>'[1]Valeur technique'!$M$39</f>
        <v>45</v>
      </c>
      <c r="H6" s="22"/>
      <c r="I6" s="22"/>
      <c r="J6" s="22"/>
    </row>
    <row r="7" spans="1:17" x14ac:dyDescent="0.25">
      <c r="A7" s="16">
        <f>[1]Dossier!$A$22</f>
        <v>5</v>
      </c>
      <c r="B7" s="16" t="s">
        <v>26</v>
      </c>
      <c r="C7" s="17">
        <f>'[1]Valeur technique'!$K$49</f>
        <v>20</v>
      </c>
      <c r="D7" s="17">
        <f>'[1]Valeur technique'!$K$51</f>
        <v>15</v>
      </c>
      <c r="E7" s="17">
        <f>'[1]Valeur technique'!$K$53</f>
        <v>25</v>
      </c>
      <c r="F7" s="17">
        <f t="shared" si="0"/>
        <v>60</v>
      </c>
      <c r="G7" s="17">
        <f>'[1]Valeur technique'!$M$49</f>
        <v>36</v>
      </c>
      <c r="H7" s="22"/>
      <c r="I7" s="22"/>
      <c r="J7" s="22"/>
    </row>
    <row r="8" spans="1:17" x14ac:dyDescent="0.25">
      <c r="A8" s="16">
        <f>[1]Dossier!$A$24</f>
        <v>6</v>
      </c>
      <c r="B8" s="16" t="s">
        <v>27</v>
      </c>
      <c r="C8" s="17">
        <f>'[1]Valeur technique'!$K$59</f>
        <v>20</v>
      </c>
      <c r="D8" s="17">
        <f>'[1]Valeur technique'!$K$61</f>
        <v>15</v>
      </c>
      <c r="E8" s="17">
        <f>'[1]Valeur technique'!$K$63</f>
        <v>30</v>
      </c>
      <c r="F8" s="17">
        <f t="shared" si="0"/>
        <v>65</v>
      </c>
      <c r="G8" s="17">
        <f>'[1]Valeur technique'!$M$59</f>
        <v>39</v>
      </c>
      <c r="H8" s="22"/>
      <c r="I8" s="22"/>
      <c r="J8" s="22"/>
    </row>
    <row r="9" spans="1:17" x14ac:dyDescent="0.25">
      <c r="A9" s="16">
        <f>[1]Dossier!$A$26</f>
        <v>7</v>
      </c>
      <c r="B9" s="16" t="s">
        <v>28</v>
      </c>
      <c r="C9" s="17">
        <f>'[1]Valeur technique'!$K$69</f>
        <v>27</v>
      </c>
      <c r="D9" s="17">
        <f>'[1]Valeur technique'!$K$71</f>
        <v>25</v>
      </c>
      <c r="E9" s="17">
        <f>'[1]Valeur technique'!$K$73</f>
        <v>35</v>
      </c>
      <c r="F9" s="17">
        <f t="shared" si="0"/>
        <v>87</v>
      </c>
      <c r="G9" s="17">
        <f>'[1]Valeur technique'!$M$69</f>
        <v>52.2</v>
      </c>
      <c r="H9" s="21"/>
      <c r="I9" s="22"/>
      <c r="J9" s="22"/>
      <c r="K9" s="9"/>
      <c r="L9" s="9"/>
      <c r="M9" s="9"/>
      <c r="N9" s="9"/>
      <c r="O9" s="9"/>
      <c r="P9" s="9"/>
      <c r="Q9" s="9"/>
    </row>
    <row r="10" spans="1:17" x14ac:dyDescent="0.25">
      <c r="A10" s="16">
        <f>[1]Dossier!$A$28</f>
        <v>8</v>
      </c>
      <c r="B10" s="16" t="s">
        <v>29</v>
      </c>
      <c r="C10" s="17">
        <f>'[1]Valeur technique'!$K$79</f>
        <v>25</v>
      </c>
      <c r="D10" s="17">
        <f>'[1]Valeur technique'!$K$81</f>
        <v>25</v>
      </c>
      <c r="E10" s="17">
        <f>'[1]Valeur technique'!$K$83</f>
        <v>35</v>
      </c>
      <c r="F10" s="17">
        <f t="shared" si="0"/>
        <v>85</v>
      </c>
      <c r="G10" s="17">
        <f>'[1]Valeur technique'!$M$79</f>
        <v>51</v>
      </c>
      <c r="H10" s="21"/>
      <c r="I10" s="22"/>
      <c r="J10" s="22"/>
      <c r="K10" s="9"/>
      <c r="L10" s="9"/>
      <c r="M10" s="9"/>
      <c r="N10" s="9"/>
      <c r="O10" s="9"/>
      <c r="P10" s="9"/>
      <c r="Q10" s="9"/>
    </row>
    <row r="11" spans="1:17" x14ac:dyDescent="0.25">
      <c r="A11" s="20">
        <f>[1]Dossier!$A$30</f>
        <v>9</v>
      </c>
      <c r="B11" s="20" t="s">
        <v>30</v>
      </c>
      <c r="C11" s="24">
        <f>'[1]Valeur technique'!$K$89</f>
        <v>30</v>
      </c>
      <c r="D11" s="24">
        <f>'[1]Valeur technique'!$K$91</f>
        <v>30</v>
      </c>
      <c r="E11" s="24">
        <f>'[1]Valeur technique'!$K$93</f>
        <v>38</v>
      </c>
      <c r="F11" s="24">
        <f t="shared" si="0"/>
        <v>98</v>
      </c>
      <c r="G11" s="24">
        <f>'[1]Valeur technique'!$M$89</f>
        <v>58.8</v>
      </c>
      <c r="H11" s="21"/>
      <c r="I11" s="22"/>
      <c r="J11" s="22"/>
      <c r="K11" s="9"/>
      <c r="L11" s="9"/>
      <c r="M11" s="9"/>
      <c r="N11" s="9"/>
      <c r="O11" s="9"/>
      <c r="P11" s="9"/>
      <c r="Q11" s="9"/>
    </row>
    <row r="12" spans="1:17" s="21" customFormat="1" x14ac:dyDescent="0.25">
      <c r="B12" s="22"/>
      <c r="C12" s="22"/>
      <c r="D12" s="22"/>
      <c r="E12" s="22"/>
      <c r="F12" s="22"/>
      <c r="G12" s="22"/>
      <c r="H12" s="22"/>
      <c r="I12" s="22"/>
      <c r="J12" s="22"/>
    </row>
    <row r="13" spans="1:17" s="21" customFormat="1" x14ac:dyDescent="0.25">
      <c r="B13" s="22"/>
      <c r="C13" s="22"/>
      <c r="D13" s="22"/>
      <c r="E13" s="22"/>
      <c r="F13" s="22"/>
      <c r="G13" s="22"/>
      <c r="H13" s="22"/>
      <c r="I13" s="22"/>
      <c r="J13" s="22"/>
    </row>
    <row r="14" spans="1:17" s="21" customFormat="1" x14ac:dyDescent="0.25">
      <c r="B14" s="22"/>
      <c r="C14" s="22"/>
      <c r="D14" s="22"/>
      <c r="E14" s="22"/>
      <c r="F14" s="22"/>
      <c r="G14" s="22"/>
      <c r="H14" s="22"/>
      <c r="I14" s="22"/>
      <c r="J14" s="22"/>
    </row>
    <row r="15" spans="1:17" x14ac:dyDescent="0.25">
      <c r="A15" s="14" t="s">
        <v>31</v>
      </c>
      <c r="B15" s="13">
        <v>1</v>
      </c>
      <c r="C15" s="13">
        <v>2</v>
      </c>
      <c r="D15" s="13">
        <v>3</v>
      </c>
      <c r="E15" s="13">
        <v>4</v>
      </c>
      <c r="F15" s="13">
        <v>5</v>
      </c>
      <c r="G15" s="13">
        <v>6</v>
      </c>
      <c r="H15" s="13">
        <v>7</v>
      </c>
      <c r="I15" s="13">
        <v>8</v>
      </c>
      <c r="J15" s="13">
        <v>9</v>
      </c>
    </row>
    <row r="16" spans="1:17" x14ac:dyDescent="0.25">
      <c r="A16" s="18" t="s">
        <v>32</v>
      </c>
      <c r="B16" s="16" t="s">
        <v>22</v>
      </c>
      <c r="C16" s="16" t="s">
        <v>23</v>
      </c>
      <c r="D16" s="16" t="s">
        <v>24</v>
      </c>
      <c r="E16" s="16" t="s">
        <v>25</v>
      </c>
      <c r="F16" s="16" t="s">
        <v>26</v>
      </c>
      <c r="G16" s="16" t="s">
        <v>27</v>
      </c>
      <c r="H16" s="16" t="s">
        <v>28</v>
      </c>
      <c r="I16" s="16" t="s">
        <v>29</v>
      </c>
      <c r="J16" s="16" t="s">
        <v>30</v>
      </c>
    </row>
    <row r="17" spans="1:10" x14ac:dyDescent="0.25">
      <c r="A17" s="18" t="s">
        <v>9</v>
      </c>
      <c r="B17" s="16">
        <v>27</v>
      </c>
      <c r="C17" s="16">
        <v>30</v>
      </c>
      <c r="D17" s="16">
        <v>30</v>
      </c>
      <c r="E17" s="16">
        <v>25</v>
      </c>
      <c r="F17" s="16">
        <v>20</v>
      </c>
      <c r="G17" s="16">
        <v>20</v>
      </c>
      <c r="H17" s="16">
        <v>27</v>
      </c>
      <c r="I17" s="16">
        <v>25</v>
      </c>
      <c r="J17" s="16">
        <v>30</v>
      </c>
    </row>
    <row r="18" spans="1:10" x14ac:dyDescent="0.25">
      <c r="A18" s="18" t="s">
        <v>10</v>
      </c>
      <c r="B18" s="16">
        <v>30</v>
      </c>
      <c r="C18" s="16">
        <v>30</v>
      </c>
      <c r="D18" s="16">
        <v>25</v>
      </c>
      <c r="E18" s="16">
        <v>20</v>
      </c>
      <c r="F18" s="16">
        <v>15</v>
      </c>
      <c r="G18" s="16">
        <v>15</v>
      </c>
      <c r="H18" s="16">
        <v>25</v>
      </c>
      <c r="I18" s="16">
        <v>25</v>
      </c>
      <c r="J18" s="16">
        <v>30</v>
      </c>
    </row>
    <row r="19" spans="1:10" x14ac:dyDescent="0.25">
      <c r="A19" s="18" t="s">
        <v>11</v>
      </c>
      <c r="B19" s="16">
        <v>30</v>
      </c>
      <c r="C19" s="16">
        <v>40</v>
      </c>
      <c r="D19" s="16">
        <v>35</v>
      </c>
      <c r="E19" s="16">
        <v>30</v>
      </c>
      <c r="F19" s="16">
        <v>25</v>
      </c>
      <c r="G19" s="16">
        <v>30</v>
      </c>
      <c r="H19" s="16">
        <v>35</v>
      </c>
      <c r="I19" s="16">
        <v>35</v>
      </c>
      <c r="J19" s="16">
        <v>38</v>
      </c>
    </row>
    <row r="20" spans="1:10" x14ac:dyDescent="0.25">
      <c r="A20" s="18" t="s">
        <v>33</v>
      </c>
      <c r="B20" s="16">
        <v>87</v>
      </c>
      <c r="C20" s="16">
        <v>100</v>
      </c>
      <c r="D20" s="16">
        <v>90</v>
      </c>
      <c r="E20" s="16">
        <v>75</v>
      </c>
      <c r="F20" s="16">
        <v>60</v>
      </c>
      <c r="G20" s="16">
        <v>65</v>
      </c>
      <c r="H20" s="16">
        <v>87</v>
      </c>
      <c r="I20" s="16">
        <v>85</v>
      </c>
      <c r="J20" s="16">
        <v>98</v>
      </c>
    </row>
    <row r="21" spans="1:10" x14ac:dyDescent="0.25">
      <c r="A21" s="19" t="s">
        <v>13</v>
      </c>
      <c r="B21" s="20">
        <v>52.2</v>
      </c>
      <c r="C21" s="20">
        <v>60</v>
      </c>
      <c r="D21" s="20">
        <v>54</v>
      </c>
      <c r="E21" s="20">
        <v>45</v>
      </c>
      <c r="F21" s="20">
        <v>36</v>
      </c>
      <c r="G21" s="20">
        <v>39</v>
      </c>
      <c r="H21" s="20">
        <v>52.2</v>
      </c>
      <c r="I21" s="20">
        <v>51</v>
      </c>
      <c r="J21" s="20">
        <v>58.8</v>
      </c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 Offres</vt:lpstr>
      <vt:lpstr>analysecriteres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HUBERT</dc:creator>
  <cp:lastModifiedBy>Stéphane HUBERT</cp:lastModifiedBy>
  <dcterms:created xsi:type="dcterms:W3CDTF">2015-05-19T08:19:50Z</dcterms:created>
  <dcterms:modified xsi:type="dcterms:W3CDTF">2015-05-19T14:16:42Z</dcterms:modified>
</cp:coreProperties>
</file>