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60" windowWidth="28800" windowHeight="12375" activeTab="5"/>
  </bookViews>
  <sheets>
    <sheet name="Feuil4" sheetId="7" r:id="rId1"/>
    <sheet name="SuiviIntervention2018" sheetId="5" r:id="rId2"/>
    <sheet name="SuiviIntervention2019" sheetId="9" r:id="rId3"/>
    <sheet name="Feuil1" sheetId="10" r:id="rId4"/>
    <sheet name="listes déroulantes" sheetId="4" r:id="rId5"/>
    <sheet name="AnalytiqueBilan" sheetId="8" r:id="rId6"/>
  </sheets>
  <definedNames>
    <definedName name="_xlnm._FilterDatabase" localSheetId="1" hidden="1">SuiviIntervention2018!$A$1:$N$840</definedName>
    <definedName name="_xlnm._FilterDatabase" localSheetId="2" hidden="1">SuiviIntervention2019!$B$1:$B$1175</definedName>
    <definedName name="bat">'listes déroulantes'!$A$2</definedName>
    <definedName name="Batîments">'listes déroulantes'!$A:$A</definedName>
    <definedName name="ccpda">'listes déroulantes'!$B:$B</definedName>
    <definedName name="coul">'listes déroulantes'!$E$1:$E$4</definedName>
    <definedName name="etat">'listes déroulantes'!$D$1:$D$4</definedName>
    <definedName name="numero">'listes déroulantes'!$A:$A</definedName>
    <definedName name="Presta">'listes déroulantes'!$F$1:$F$2</definedName>
    <definedName name="type">'listes déroulantes'!$C$1:$C$35</definedName>
  </definedNames>
  <calcPr calcId="145621" iterateCount="1000"/>
  <pivotCaches>
    <pivotCache cacheId="0" r:id="rId7"/>
  </pivotCaches>
</workbook>
</file>

<file path=xl/calcChain.xml><?xml version="1.0" encoding="utf-8"?>
<calcChain xmlns="http://schemas.openxmlformats.org/spreadsheetml/2006/main">
  <c r="L2" i="9" l="1"/>
  <c r="E17" i="8"/>
  <c r="D17" i="8"/>
  <c r="E16" i="8"/>
  <c r="D16" i="8"/>
  <c r="E15" i="8"/>
  <c r="D15" i="8"/>
  <c r="E14" i="8"/>
  <c r="D14" i="8"/>
  <c r="E13" i="8"/>
  <c r="D13" i="8"/>
  <c r="E12" i="8"/>
  <c r="D12" i="8"/>
  <c r="E11" i="8"/>
  <c r="D11" i="8"/>
  <c r="E10" i="8"/>
  <c r="D10" i="8"/>
  <c r="E9" i="8"/>
  <c r="D9" i="8"/>
  <c r="E8" i="8"/>
  <c r="D8" i="8"/>
  <c r="E7" i="8"/>
  <c r="D7" i="8"/>
  <c r="E6" i="8"/>
  <c r="D6" i="8"/>
  <c r="B26" i="8"/>
  <c r="B7" i="10" l="1"/>
  <c r="B6" i="10"/>
  <c r="B5" i="10"/>
  <c r="B4" i="10"/>
  <c r="B3" i="10"/>
  <c r="B2" i="10"/>
  <c r="B1" i="10"/>
  <c r="B16" i="8" l="1"/>
  <c r="B5" i="8"/>
  <c r="C26" i="8"/>
  <c r="C5" i="8"/>
  <c r="C27" i="8"/>
  <c r="C29" i="8"/>
  <c r="C28" i="8"/>
  <c r="D5" i="8"/>
  <c r="E5" i="8"/>
  <c r="C16" i="8"/>
  <c r="F26" i="8" l="1"/>
  <c r="C17" i="8"/>
  <c r="B17" i="8"/>
  <c r="C15" i="8"/>
  <c r="B15" i="8"/>
  <c r="C14" i="8"/>
  <c r="B14" i="8"/>
  <c r="C13" i="8"/>
  <c r="B13" i="8"/>
  <c r="C12" i="8"/>
  <c r="B12" i="8"/>
  <c r="C11" i="8"/>
  <c r="B11" i="8"/>
  <c r="C10" i="8"/>
  <c r="B10" i="8"/>
  <c r="C9" i="8"/>
  <c r="B9" i="8"/>
  <c r="C8" i="8"/>
  <c r="B8" i="8"/>
  <c r="C7" i="8"/>
  <c r="B7" i="8"/>
  <c r="E39" i="8"/>
  <c r="D39" i="8"/>
  <c r="C38" i="8"/>
  <c r="B38" i="8"/>
  <c r="C37" i="8"/>
  <c r="B37" i="8"/>
  <c r="C36" i="8"/>
  <c r="B36" i="8"/>
  <c r="C35" i="8"/>
  <c r="B35" i="8"/>
  <c r="C34" i="8"/>
  <c r="B34" i="8"/>
  <c r="C33" i="8"/>
  <c r="B33" i="8"/>
  <c r="C32" i="8"/>
  <c r="B32" i="8"/>
  <c r="C31" i="8"/>
  <c r="B31" i="8"/>
  <c r="C30" i="8"/>
  <c r="B30" i="8"/>
  <c r="B29" i="8"/>
  <c r="F29" i="8" s="1"/>
  <c r="B28" i="8"/>
  <c r="F28" i="8" s="1"/>
  <c r="B27" i="8"/>
  <c r="F27" i="8" s="1"/>
  <c r="C39" i="8"/>
  <c r="G40" i="8"/>
  <c r="B6" i="8"/>
  <c r="C6" i="8"/>
  <c r="F31" i="8" l="1"/>
  <c r="F33" i="8"/>
  <c r="F35" i="8"/>
  <c r="F37" i="8"/>
  <c r="F30" i="8"/>
  <c r="F32" i="8"/>
  <c r="F34" i="8"/>
  <c r="F36" i="8"/>
  <c r="F38" i="8"/>
  <c r="F16" i="8"/>
  <c r="F39" i="8"/>
  <c r="B39" i="8"/>
  <c r="F6" i="8"/>
  <c r="F7" i="8"/>
  <c r="F8" i="8"/>
  <c r="F9" i="8"/>
  <c r="F10" i="8"/>
  <c r="F11" i="8"/>
  <c r="F12" i="8"/>
  <c r="F13" i="8"/>
  <c r="F14" i="8"/>
  <c r="F15" i="8"/>
  <c r="F17" i="8"/>
  <c r="C18" i="8"/>
  <c r="D18" i="8"/>
  <c r="E18" i="8"/>
  <c r="F5" i="8"/>
  <c r="B18" i="8" l="1"/>
  <c r="F18" i="8"/>
  <c r="L2" i="5"/>
  <c r="G19" i="8" l="1"/>
  <c r="G20" i="8" s="1"/>
  <c r="D40" i="8"/>
  <c r="C40" i="8"/>
  <c r="G29" i="8"/>
  <c r="G27" i="8"/>
  <c r="G26" i="8"/>
  <c r="G28" i="8"/>
  <c r="E40" i="8"/>
  <c r="F40" i="8"/>
  <c r="G37" i="8"/>
  <c r="G33" i="8"/>
  <c r="G35" i="8"/>
  <c r="G36" i="8"/>
  <c r="G32" i="8"/>
  <c r="G39" i="8"/>
  <c r="G31" i="8"/>
  <c r="B40" i="8"/>
  <c r="G34" i="8"/>
  <c r="G30" i="8"/>
  <c r="G38" i="8"/>
  <c r="G5" i="8"/>
  <c r="G16" i="8"/>
  <c r="F19" i="8"/>
  <c r="G7" i="8"/>
  <c r="G12" i="8"/>
  <c r="G17" i="8"/>
  <c r="D19" i="8"/>
  <c r="G8" i="8"/>
  <c r="G13" i="8"/>
  <c r="E19" i="8"/>
  <c r="G9" i="8"/>
  <c r="G14" i="8"/>
  <c r="G6" i="8"/>
  <c r="G10" i="8"/>
  <c r="G15" i="8"/>
  <c r="G18" i="8"/>
  <c r="B19" i="8"/>
  <c r="G11" i="8"/>
  <c r="C19" i="8"/>
</calcChain>
</file>

<file path=xl/sharedStrings.xml><?xml version="1.0" encoding="utf-8"?>
<sst xmlns="http://schemas.openxmlformats.org/spreadsheetml/2006/main" count="3686" uniqueCount="193">
  <si>
    <t>Demandeur</t>
  </si>
  <si>
    <t>Motif</t>
  </si>
  <si>
    <t xml:space="preserve">Bâtiments </t>
  </si>
  <si>
    <t>Siège CC Porte de DrômArdèche</t>
  </si>
  <si>
    <t>Pépinière Entreprises</t>
  </si>
  <si>
    <t>Locaux S.I.B.G.</t>
  </si>
  <si>
    <t>Service technique Albon</t>
  </si>
  <si>
    <t>Service technique Zone CNR</t>
  </si>
  <si>
    <t>Service technique ZA les Iles</t>
  </si>
  <si>
    <t>Pôle accueil  Enfance les 2 Rives</t>
  </si>
  <si>
    <t>Centre aquatique Bleu Rive</t>
  </si>
  <si>
    <t>La Tour d'Albon</t>
  </si>
  <si>
    <t>MSP Andance</t>
  </si>
  <si>
    <t>MSP Anneyron</t>
  </si>
  <si>
    <t>MSP St Vallier</t>
  </si>
  <si>
    <t>Atelier relais Zone CNR</t>
  </si>
  <si>
    <t>Pépinière artisanale ZA les Iles</t>
  </si>
  <si>
    <t>Bureaux ADS</t>
  </si>
  <si>
    <t xml:space="preserve">Multi services </t>
  </si>
  <si>
    <t xml:space="preserve">Numéro </t>
  </si>
  <si>
    <t>Date de la demande</t>
  </si>
  <si>
    <t xml:space="preserve">Etat d'avancement </t>
  </si>
  <si>
    <t xml:space="preserve">Date de réalisation </t>
  </si>
  <si>
    <t xml:space="preserve">Intervenants </t>
  </si>
  <si>
    <t xml:space="preserve">Eléctricité </t>
  </si>
  <si>
    <t>Plomberie</t>
  </si>
  <si>
    <t>Menuiserie, huisserie,serrurerie</t>
  </si>
  <si>
    <t>Maçonnerie</t>
  </si>
  <si>
    <t>Aménagements extérieurs</t>
  </si>
  <si>
    <t>Couverture, zinguerie</t>
  </si>
  <si>
    <t xml:space="preserve">Divers </t>
  </si>
  <si>
    <t>Réalisé</t>
  </si>
  <si>
    <t>En cours</t>
  </si>
  <si>
    <t>En attente</t>
  </si>
  <si>
    <t>Programmé</t>
  </si>
  <si>
    <t xml:space="preserve">Electroménager </t>
  </si>
  <si>
    <t xml:space="preserve">Plâtrerie, peinture </t>
  </si>
  <si>
    <t>réalisé</t>
  </si>
  <si>
    <t>CLSH HAUTERIVES</t>
  </si>
  <si>
    <t>CLSH ST UZE</t>
  </si>
  <si>
    <t>Pépiniere ZA Iles Top Tex</t>
  </si>
  <si>
    <t>Molteni relais CNR</t>
  </si>
  <si>
    <t>AAGDV</t>
  </si>
  <si>
    <t>RAM ANNEYRON</t>
  </si>
  <si>
    <t>RAM St Vallier</t>
  </si>
  <si>
    <t>La Fabrique</t>
  </si>
  <si>
    <t>Multi accueil La Farandole St Vallier</t>
  </si>
  <si>
    <t>Molteni batiment relais CNR</t>
  </si>
  <si>
    <t>Office du Tourisme Hautervives</t>
  </si>
  <si>
    <t>Boulangerie Eclassan</t>
  </si>
  <si>
    <t>Boulangerie la Motte</t>
  </si>
  <si>
    <t>Restaurant du cœur</t>
  </si>
  <si>
    <t>Piscine Bleu idéal hauterives</t>
  </si>
  <si>
    <t>Piscine Chateauneuf de galaure</t>
  </si>
  <si>
    <t>Tennis de table manthes</t>
  </si>
  <si>
    <t>Boulodrome Anneyron</t>
  </si>
  <si>
    <t>CLSH Lucienne Caillet ST Vallier</t>
  </si>
  <si>
    <t>Micro crèche A petit pas Sarras</t>
  </si>
  <si>
    <t>Multi accueil Vanille Chocolat ST Uze</t>
  </si>
  <si>
    <t>Multi accueil Pom'Cerise Mureils</t>
  </si>
  <si>
    <t>Multi accueil Colins Collines Hauterives</t>
  </si>
  <si>
    <t>Multi accueil Les Petits Loups de la valloire Manthes</t>
  </si>
  <si>
    <t>Multi accueil Les Petits Loups ST Rambert</t>
  </si>
  <si>
    <t>Multi accueil La Bulle aux Merveilles Champagne</t>
  </si>
  <si>
    <t>Multi accueil La Souris Verte Chateauneuf</t>
  </si>
  <si>
    <t>Divers</t>
  </si>
  <si>
    <t>Equipement hygiène</t>
  </si>
  <si>
    <t>Acoustique</t>
  </si>
  <si>
    <t>16 au 20 avril 2018 vacances</t>
  </si>
  <si>
    <t>Dechetterie</t>
  </si>
  <si>
    <t>ZA</t>
  </si>
  <si>
    <t>Accessibilité</t>
  </si>
  <si>
    <t>Signalétique</t>
  </si>
  <si>
    <t>Internet</t>
  </si>
  <si>
    <t>2h</t>
  </si>
  <si>
    <t>Matériel éducatif</t>
  </si>
  <si>
    <t>En régie</t>
  </si>
  <si>
    <t>Par entreprise</t>
  </si>
  <si>
    <t>Nature prestation</t>
  </si>
  <si>
    <t>Typologie travaux</t>
  </si>
  <si>
    <t>Ventilation</t>
  </si>
  <si>
    <t>Chauffage</t>
  </si>
  <si>
    <t>Réseau pluviale</t>
  </si>
  <si>
    <t>Alarme/Incendie</t>
  </si>
  <si>
    <t>CTR</t>
  </si>
  <si>
    <t>26/02/18 au 04/03/18</t>
  </si>
  <si>
    <t>12 au 15/02/18</t>
  </si>
  <si>
    <t>Réseau eaux usées</t>
  </si>
  <si>
    <t>Voirie</t>
  </si>
  <si>
    <t>entretien toit terrasse</t>
  </si>
  <si>
    <t>Sécurité enfant</t>
  </si>
  <si>
    <t>Annuel</t>
  </si>
  <si>
    <t>STEP ST VALLIER</t>
  </si>
  <si>
    <t>STEP</t>
  </si>
  <si>
    <t>Carrelage</t>
  </si>
  <si>
    <t>Sanitation</t>
  </si>
  <si>
    <t>Étiquettes de lignes</t>
  </si>
  <si>
    <t>Total général</t>
  </si>
  <si>
    <t xml:space="preserve">Nombre de Bâtiments </t>
  </si>
  <si>
    <t>(vide)</t>
  </si>
  <si>
    <t>19 et 20/06/18</t>
  </si>
  <si>
    <t>menuiserie, huisserie,serrurerie</t>
  </si>
  <si>
    <t>securité des personnes</t>
  </si>
  <si>
    <t>divers</t>
  </si>
  <si>
    <t>pascal teillon</t>
  </si>
  <si>
    <t>terrain ozon</t>
  </si>
  <si>
    <t>en régie</t>
  </si>
  <si>
    <t>MEnuiserie, huisserie,serrurerie</t>
  </si>
  <si>
    <t>pascal coste</t>
  </si>
  <si>
    <t>19/07/2018-20/07/2018</t>
  </si>
  <si>
    <t>plomberie</t>
  </si>
  <si>
    <t>peinture</t>
  </si>
  <si>
    <t>10-11/07/2018</t>
  </si>
  <si>
    <t>piscine bleu idéal</t>
  </si>
  <si>
    <t>30/07:2018</t>
  </si>
  <si>
    <t>pascale kindinger</t>
  </si>
  <si>
    <t>visserie</t>
  </si>
  <si>
    <t>maison turc</t>
  </si>
  <si>
    <t>en cours</t>
  </si>
  <si>
    <t>carrelage</t>
  </si>
  <si>
    <t>03 juillet 18 et 22 aout 18</t>
  </si>
  <si>
    <t>par entreprise</t>
  </si>
  <si>
    <t>PLOMBERIE</t>
  </si>
  <si>
    <t>véhicule</t>
  </si>
  <si>
    <t>devis en cour</t>
  </si>
  <si>
    <t>par Entreprise</t>
  </si>
  <si>
    <t>KHAM</t>
  </si>
  <si>
    <t>service technique albon</t>
  </si>
  <si>
    <t>en attente</t>
  </si>
  <si>
    <t>juillet -debut aout</t>
  </si>
  <si>
    <t>aout 2018-septembre 2018</t>
  </si>
  <si>
    <t>fin septembre</t>
  </si>
  <si>
    <t>debut octobre</t>
  </si>
  <si>
    <t xml:space="preserve">aout 2018  </t>
  </si>
  <si>
    <t>REVOL SAINT UZE</t>
  </si>
  <si>
    <t>DIVERS</t>
  </si>
  <si>
    <t xml:space="preserve">Piscine Bleu idéal </t>
  </si>
  <si>
    <t>toutpargel</t>
  </si>
  <si>
    <t>Carrelage/sols intérieur</t>
  </si>
  <si>
    <t>octobre</t>
  </si>
  <si>
    <t>electricté</t>
  </si>
  <si>
    <t>electricité</t>
  </si>
  <si>
    <t>bernard</t>
  </si>
  <si>
    <t>Analyse des interventions bâtiments pour l'année 2018</t>
  </si>
  <si>
    <t>1 - par types de bâtiments</t>
  </si>
  <si>
    <t>Siège</t>
  </si>
  <si>
    <t>Services Techniques</t>
  </si>
  <si>
    <t>2 - Par types d'interventions</t>
  </si>
  <si>
    <t>Données chiffrées en nombre d'heures en régie</t>
  </si>
  <si>
    <t>Maçonnerie, gros œuvre</t>
  </si>
  <si>
    <t>Second œuvre</t>
  </si>
  <si>
    <t>Centres aquatique</t>
  </si>
  <si>
    <t>MSP</t>
  </si>
  <si>
    <t>Locaux Enfance</t>
  </si>
  <si>
    <t>Aire Accueil Gens du Voyage</t>
  </si>
  <si>
    <t>Temps passé en H</t>
  </si>
  <si>
    <t>Multi Accueils / RAM</t>
  </si>
  <si>
    <t>Réseau pluvial</t>
  </si>
  <si>
    <t>Totaux</t>
  </si>
  <si>
    <t>équipements sportifs/patrimoine</t>
  </si>
  <si>
    <t>VRD et extérieur</t>
  </si>
  <si>
    <t>montage de la nouvelle chaise de bureau</t>
  </si>
  <si>
    <t>moyens mutualisée</t>
  </si>
  <si>
    <t>guillaume Bouvier</t>
  </si>
  <si>
    <t>transport des broyeurs chez peillet pour remise aux normes</t>
  </si>
  <si>
    <t xml:space="preserve">retour des broyeurs suite à la remise au norme </t>
  </si>
  <si>
    <t>remi lafaury</t>
  </si>
  <si>
    <t>mariette chomat</t>
  </si>
  <si>
    <t>demenagement commode + reparation halogene dans le bureau de vanessa</t>
  </si>
  <si>
    <t>30 min</t>
  </si>
  <si>
    <t>total pour contrôle</t>
  </si>
  <si>
    <t>Total pour contrôle</t>
  </si>
  <si>
    <t>valeur logique ?</t>
  </si>
  <si>
    <t>heures totales d'interventions</t>
  </si>
  <si>
    <t>Analyse des interventions bâtiments pour l'année 2019</t>
  </si>
  <si>
    <t>Espaces économiques + Sabatier</t>
  </si>
  <si>
    <t>Sécurité hygiène Divers</t>
  </si>
  <si>
    <t>Maison Sabatier MSP St Rambert</t>
  </si>
  <si>
    <t>Véhicule</t>
  </si>
  <si>
    <t>45 min</t>
  </si>
  <si>
    <t>30 MIN</t>
  </si>
  <si>
    <t>FEV 2019</t>
  </si>
  <si>
    <t>MSP st Vallier</t>
  </si>
  <si>
    <t>MSP st rambert</t>
  </si>
  <si>
    <t>fevrier 2019</t>
  </si>
  <si>
    <t xml:space="preserve"> dec 2018</t>
  </si>
  <si>
    <t>dec 2018</t>
  </si>
  <si>
    <t>10 min</t>
  </si>
  <si>
    <t xml:space="preserve">15 min </t>
  </si>
  <si>
    <t>20 min</t>
  </si>
  <si>
    <t>40 min</t>
  </si>
  <si>
    <t>50 min</t>
  </si>
  <si>
    <t>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</si>
</sst>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92D05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0"/>
      <color rgb="FF92D050"/>
      <name val="Verdana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92D050"/>
      <name val="Verdana"/>
      <family val="2"/>
    </font>
    <font>
      <b/>
      <sz val="12"/>
      <color theme="1"/>
      <name val="Calibri"/>
      <family val="2"/>
      <scheme val="minor"/>
    </font>
    <font>
      <b/>
      <sz val="10"/>
      <name val="Verdana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2" xfId="0" applyBorder="1"/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5" borderId="0" xfId="0" applyFill="1"/>
    <xf numFmtId="0" fontId="5" fillId="0" borderId="0" xfId="0" applyFont="1" applyFill="1"/>
    <xf numFmtId="0" fontId="6" fillId="0" borderId="0" xfId="0" applyFont="1" applyFill="1"/>
    <xf numFmtId="0" fontId="2" fillId="0" borderId="0" xfId="0" applyFont="1" applyFill="1"/>
    <xf numFmtId="0" fontId="7" fillId="0" borderId="0" xfId="0" applyFont="1" applyFill="1"/>
    <xf numFmtId="0" fontId="0" fillId="0" borderId="15" xfId="0" applyBorder="1"/>
    <xf numFmtId="14" fontId="0" fillId="0" borderId="0" xfId="0" applyNumberFormat="1" applyBorder="1"/>
    <xf numFmtId="0" fontId="0" fillId="0" borderId="0" xfId="0" applyBorder="1"/>
    <xf numFmtId="0" fontId="5" fillId="0" borderId="0" xfId="0" applyFont="1" applyBorder="1"/>
    <xf numFmtId="0" fontId="0" fillId="0" borderId="17" xfId="0" applyBorder="1"/>
    <xf numFmtId="0" fontId="0" fillId="0" borderId="18" xfId="0" applyBorder="1"/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17" fontId="10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right" vertical="center"/>
    </xf>
    <xf numFmtId="14" fontId="12" fillId="0" borderId="0" xfId="0" applyNumberFormat="1" applyFont="1" applyBorder="1" applyAlignment="1">
      <alignment horizontal="center" vertical="center"/>
    </xf>
    <xf numFmtId="165" fontId="12" fillId="0" borderId="0" xfId="0" applyNumberFormat="1" applyFont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vertical="center" wrapText="1"/>
    </xf>
    <xf numFmtId="17" fontId="12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/>
    <xf numFmtId="0" fontId="12" fillId="0" borderId="16" xfId="0" applyFont="1" applyBorder="1" applyAlignment="1">
      <alignment wrapText="1"/>
    </xf>
    <xf numFmtId="14" fontId="1" fillId="0" borderId="0" xfId="0" applyNumberFormat="1" applyFont="1" applyBorder="1"/>
    <xf numFmtId="14" fontId="11" fillId="0" borderId="0" xfId="0" applyNumberFormat="1" applyFont="1" applyBorder="1"/>
    <xf numFmtId="0" fontId="11" fillId="0" borderId="0" xfId="0" applyFont="1" applyBorder="1"/>
    <xf numFmtId="0" fontId="9" fillId="0" borderId="0" xfId="0" applyFont="1" applyFill="1" applyBorder="1" applyAlignment="1">
      <alignment horizontal="center" vertical="center" wrapText="1"/>
    </xf>
    <xf numFmtId="46" fontId="0" fillId="0" borderId="0" xfId="0" applyNumberFormat="1" applyBorder="1"/>
    <xf numFmtId="0" fontId="17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quotePrefix="1" applyAlignment="1">
      <alignment wrapText="1"/>
    </xf>
    <xf numFmtId="0" fontId="18" fillId="0" borderId="4" xfId="0" applyFont="1" applyBorder="1" applyAlignment="1">
      <alignment horizontal="center" vertical="center"/>
    </xf>
    <xf numFmtId="17" fontId="19" fillId="0" borderId="0" xfId="0" applyNumberFormat="1" applyFont="1" applyBorder="1" applyAlignment="1">
      <alignment horizontal="center" vertical="center"/>
    </xf>
    <xf numFmtId="14" fontId="16" fillId="0" borderId="0" xfId="0" applyNumberFormat="1" applyFont="1" applyBorder="1" applyAlignment="1">
      <alignment horizontal="center" vertical="center"/>
    </xf>
    <xf numFmtId="14" fontId="16" fillId="0" borderId="0" xfId="0" applyNumberFormat="1" applyFont="1" applyBorder="1" applyAlignment="1">
      <alignment horizontal="center"/>
    </xf>
    <xf numFmtId="165" fontId="16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17" fontId="16" fillId="0" borderId="0" xfId="0" applyNumberFormat="1" applyFont="1" applyBorder="1" applyAlignment="1">
      <alignment horizontal="center" vertical="center"/>
    </xf>
    <xf numFmtId="14" fontId="0" fillId="0" borderId="0" xfId="0" applyNumberFormat="1" applyFill="1" applyBorder="1"/>
    <xf numFmtId="15" fontId="0" fillId="0" borderId="0" xfId="0" applyNumberFormat="1" applyBorder="1"/>
    <xf numFmtId="17" fontId="0" fillId="0" borderId="0" xfId="0" applyNumberFormat="1" applyBorder="1"/>
    <xf numFmtId="0" fontId="0" fillId="0" borderId="16" xfId="0" applyBorder="1" applyAlignment="1">
      <alignment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ont="1" applyFill="1" applyBorder="1"/>
    <xf numFmtId="0" fontId="0" fillId="0" borderId="0" xfId="0" applyBorder="1" applyAlignment="1">
      <alignment horizontal="center" wrapText="1"/>
    </xf>
    <xf numFmtId="14" fontId="0" fillId="0" borderId="0" xfId="0" applyNumberFormat="1" applyBorder="1" applyAlignment="1">
      <alignment horizontal="right" vertical="center"/>
    </xf>
    <xf numFmtId="0" fontId="2" fillId="0" borderId="0" xfId="0" applyFont="1" applyBorder="1" applyAlignment="1">
      <alignment wrapText="1"/>
    </xf>
    <xf numFmtId="0" fontId="16" fillId="0" borderId="0" xfId="0" applyFont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/>
    </xf>
    <xf numFmtId="17" fontId="21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4" fontId="16" fillId="0" borderId="0" xfId="0" applyNumberFormat="1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/>
    <xf numFmtId="0" fontId="20" fillId="0" borderId="0" xfId="0" applyFont="1" applyFill="1" applyBorder="1" applyAlignment="1">
      <alignment horizontal="center" vertical="center"/>
    </xf>
    <xf numFmtId="14" fontId="0" fillId="0" borderId="18" xfId="0" applyNumberFormat="1" applyBorder="1"/>
    <xf numFmtId="14" fontId="0" fillId="0" borderId="0" xfId="0" applyNumberFormat="1"/>
    <xf numFmtId="16" fontId="0" fillId="0" borderId="0" xfId="0" applyNumberFormat="1" applyBorder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wrapText="1"/>
    </xf>
    <xf numFmtId="4" fontId="0" fillId="0" borderId="16" xfId="0" applyNumberFormat="1" applyBorder="1" applyAlignment="1">
      <alignment wrapText="1"/>
    </xf>
    <xf numFmtId="0" fontId="0" fillId="0" borderId="19" xfId="0" applyBorder="1" applyAlignment="1">
      <alignment wrapText="1"/>
    </xf>
    <xf numFmtId="0" fontId="8" fillId="0" borderId="0" xfId="0" applyFont="1" applyBorder="1" applyAlignment="1">
      <alignment horizontal="center" vertical="center" wrapText="1"/>
    </xf>
    <xf numFmtId="14" fontId="0" fillId="0" borderId="0" xfId="0" applyNumberFormat="1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17" fontId="0" fillId="0" borderId="0" xfId="0" applyNumberFormat="1"/>
    <xf numFmtId="15" fontId="0" fillId="0" borderId="0" xfId="0" applyNumberFormat="1"/>
    <xf numFmtId="16" fontId="0" fillId="0" borderId="0" xfId="0" applyNumberFormat="1"/>
    <xf numFmtId="0" fontId="0" fillId="0" borderId="0" xfId="0" applyAlignment="1">
      <alignment horizontal="center" wrapText="1"/>
    </xf>
    <xf numFmtId="17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6" borderId="2" xfId="0" applyFill="1" applyBorder="1"/>
    <xf numFmtId="0" fontId="1" fillId="7" borderId="2" xfId="0" applyFont="1" applyFill="1" applyBorder="1" applyAlignment="1">
      <alignment horizontal="center" vertical="center" wrapText="1"/>
    </xf>
    <xf numFmtId="0" fontId="0" fillId="7" borderId="2" xfId="0" applyFill="1" applyBorder="1"/>
    <xf numFmtId="0" fontId="0" fillId="8" borderId="2" xfId="0" applyFill="1" applyBorder="1"/>
    <xf numFmtId="0" fontId="2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9" borderId="21" xfId="0" applyFill="1" applyBorder="1"/>
    <xf numFmtId="0" fontId="0" fillId="10" borderId="2" xfId="0" applyFill="1" applyBorder="1" applyAlignment="1">
      <alignment horizontal="center"/>
    </xf>
    <xf numFmtId="0" fontId="23" fillId="6" borderId="2" xfId="0" applyFont="1" applyFill="1" applyBorder="1" applyAlignment="1">
      <alignment horizontal="center" vertical="center" wrapText="1"/>
    </xf>
    <xf numFmtId="0" fontId="23" fillId="7" borderId="2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wrapText="1"/>
    </xf>
    <xf numFmtId="0" fontId="0" fillId="7" borderId="0" xfId="0" applyFill="1"/>
    <xf numFmtId="0" fontId="0" fillId="8" borderId="0" xfId="0" applyFill="1"/>
    <xf numFmtId="0" fontId="0" fillId="11" borderId="0" xfId="0" applyFill="1"/>
    <xf numFmtId="0" fontId="8" fillId="0" borderId="13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0" fillId="0" borderId="0" xfId="0" applyNumberFormat="1" applyBorder="1"/>
    <xf numFmtId="0" fontId="0" fillId="0" borderId="0" xfId="0" applyNumberFormat="1" applyFill="1" applyBorder="1"/>
    <xf numFmtId="0" fontId="8" fillId="0" borderId="13" xfId="0" applyNumberFormat="1" applyFont="1" applyBorder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horizontal="center" vertical="center"/>
    </xf>
    <xf numFmtId="0" fontId="0" fillId="0" borderId="0" xfId="0" applyNumberFormat="1" applyFill="1" applyBorder="1" applyProtection="1"/>
    <xf numFmtId="0" fontId="0" fillId="0" borderId="0" xfId="0" applyNumberFormat="1" applyProtection="1"/>
    <xf numFmtId="0" fontId="0" fillId="0" borderId="0" xfId="0" applyNumberFormat="1" applyFill="1" applyBorder="1" applyAlignment="1">
      <alignment wrapText="1"/>
    </xf>
    <xf numFmtId="0" fontId="0" fillId="0" borderId="0" xfId="0" applyNumberFormat="1" applyBorder="1" applyAlignment="1">
      <alignment wrapText="1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horizontal="center" wrapText="1"/>
    </xf>
    <xf numFmtId="0" fontId="0" fillId="0" borderId="18" xfId="0" applyNumberFormat="1" applyBorder="1"/>
    <xf numFmtId="0" fontId="0" fillId="0" borderId="0" xfId="0" applyNumberFormat="1" applyFill="1" applyBorder="1" applyAlignment="1">
      <alignment vertical="center"/>
    </xf>
    <xf numFmtId="14" fontId="0" fillId="0" borderId="0" xfId="0" applyNumberFormat="1" applyFill="1"/>
    <xf numFmtId="0" fontId="0" fillId="0" borderId="0" xfId="0" applyNumberFormat="1" applyAlignment="1">
      <alignment wrapText="1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0" fontId="0" fillId="0" borderId="0" xfId="0" applyFill="1" applyBorder="1" applyAlignment="1"/>
    <xf numFmtId="0" fontId="0" fillId="0" borderId="0" xfId="0" applyBorder="1" applyAlignment="1"/>
    <xf numFmtId="0" fontId="0" fillId="0" borderId="0" xfId="0" applyAlignment="1"/>
  </cellXfs>
  <cellStyles count="1">
    <cellStyle name="Normal" xfId="0" builtinId="0"/>
  </cellStyles>
  <dxfs count="20">
    <dxf>
      <fill>
        <patternFill>
          <fgColor theme="9" tint="0.59996337778862885"/>
          <bgColor rgb="FFFFC000"/>
        </patternFill>
      </fill>
    </dxf>
    <dxf>
      <fill>
        <patternFill>
          <fgColor theme="9" tint="0.59996337778862885"/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CC66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[2018_bâtiments_suivi_demandes_interventionForum.xlsm]Feuil4!Tableau croisé dynamique2</c:name>
    <c:fmtId val="0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Feuil4!$B$3</c:f>
              <c:strCache>
                <c:ptCount val="1"/>
                <c:pt idx="0">
                  <c:v>Total</c:v>
                </c:pt>
              </c:strCache>
            </c:strRef>
          </c:tx>
          <c:cat>
            <c:multiLvlStrRef>
              <c:f>Feuil4!$A$4:$A$69</c:f>
              <c:multiLvlStrCache>
                <c:ptCount val="40"/>
                <c:lvl>
                  <c:pt idx="0">
                    <c:v>En régie</c:v>
                  </c:pt>
                  <c:pt idx="1">
                    <c:v>Par entreprise</c:v>
                  </c:pt>
                  <c:pt idx="2">
                    <c:v>En régie</c:v>
                  </c:pt>
                  <c:pt idx="3">
                    <c:v>Par entreprise</c:v>
                  </c:pt>
                  <c:pt idx="4">
                    <c:v>En régie</c:v>
                  </c:pt>
                  <c:pt idx="5">
                    <c:v>En régie</c:v>
                  </c:pt>
                  <c:pt idx="6">
                    <c:v>En régie</c:v>
                  </c:pt>
                  <c:pt idx="7">
                    <c:v>Par entreprise</c:v>
                  </c:pt>
                  <c:pt idx="8">
                    <c:v>En régie</c:v>
                  </c:pt>
                  <c:pt idx="9">
                    <c:v>Par entreprise</c:v>
                  </c:pt>
                  <c:pt idx="10">
                    <c:v>En régie</c:v>
                  </c:pt>
                  <c:pt idx="11">
                    <c:v>En régie</c:v>
                  </c:pt>
                  <c:pt idx="12">
                    <c:v>Par entreprise</c:v>
                  </c:pt>
                  <c:pt idx="13">
                    <c:v>(vide)</c:v>
                  </c:pt>
                  <c:pt idx="14">
                    <c:v>En régie</c:v>
                  </c:pt>
                  <c:pt idx="15">
                    <c:v>Par entreprise</c:v>
                  </c:pt>
                  <c:pt idx="16">
                    <c:v>En régie</c:v>
                  </c:pt>
                  <c:pt idx="17">
                    <c:v>Par entreprise</c:v>
                  </c:pt>
                  <c:pt idx="18">
                    <c:v>En régie</c:v>
                  </c:pt>
                  <c:pt idx="19">
                    <c:v>Par entreprise</c:v>
                  </c:pt>
                  <c:pt idx="20">
                    <c:v>En régie</c:v>
                  </c:pt>
                  <c:pt idx="21">
                    <c:v>En régie</c:v>
                  </c:pt>
                  <c:pt idx="22">
                    <c:v>Par entreprise</c:v>
                  </c:pt>
                  <c:pt idx="23">
                    <c:v>En régie</c:v>
                  </c:pt>
                  <c:pt idx="24">
                    <c:v>En régie</c:v>
                  </c:pt>
                  <c:pt idx="25">
                    <c:v>En régie</c:v>
                  </c:pt>
                  <c:pt idx="26">
                    <c:v>Par entreprise</c:v>
                  </c:pt>
                  <c:pt idx="27">
                    <c:v>(vide)</c:v>
                  </c:pt>
                  <c:pt idx="28">
                    <c:v>En régie</c:v>
                  </c:pt>
                  <c:pt idx="29">
                    <c:v>En régie</c:v>
                  </c:pt>
                  <c:pt idx="30">
                    <c:v>Par entreprise</c:v>
                  </c:pt>
                  <c:pt idx="31">
                    <c:v>Par entreprise</c:v>
                  </c:pt>
                  <c:pt idx="32">
                    <c:v>Par entreprise</c:v>
                  </c:pt>
                  <c:pt idx="33">
                    <c:v>En régie</c:v>
                  </c:pt>
                  <c:pt idx="34">
                    <c:v>Par entreprise</c:v>
                  </c:pt>
                  <c:pt idx="35">
                    <c:v>En régie</c:v>
                  </c:pt>
                  <c:pt idx="36">
                    <c:v>En régie</c:v>
                  </c:pt>
                  <c:pt idx="37">
                    <c:v>(vide)</c:v>
                  </c:pt>
                  <c:pt idx="38">
                    <c:v>En régie</c:v>
                  </c:pt>
                  <c:pt idx="39">
                    <c:v>Par entreprise</c:v>
                  </c:pt>
                </c:lvl>
                <c:lvl>
                  <c:pt idx="0">
                    <c:v>Accessibilité</c:v>
                  </c:pt>
                  <c:pt idx="2">
                    <c:v>Alarme/Incendie</c:v>
                  </c:pt>
                  <c:pt idx="4">
                    <c:v>Aménagements extérieurs</c:v>
                  </c:pt>
                  <c:pt idx="5">
                    <c:v>Carrelage</c:v>
                  </c:pt>
                  <c:pt idx="6">
                    <c:v>Chauffage</c:v>
                  </c:pt>
                  <c:pt idx="8">
                    <c:v>Couverture, zinguerie</c:v>
                  </c:pt>
                  <c:pt idx="10">
                    <c:v>Dechetterie</c:v>
                  </c:pt>
                  <c:pt idx="11">
                    <c:v>divers</c:v>
                  </c:pt>
                  <c:pt idx="14">
                    <c:v>Divers </c:v>
                  </c:pt>
                  <c:pt idx="16">
                    <c:v>Eléctricité </c:v>
                  </c:pt>
                  <c:pt idx="18">
                    <c:v>Electroménager </c:v>
                  </c:pt>
                  <c:pt idx="20">
                    <c:v>entretien toit terrasse</c:v>
                  </c:pt>
                  <c:pt idx="21">
                    <c:v>Equipement hygiène</c:v>
                  </c:pt>
                  <c:pt idx="22">
                    <c:v>Internet</c:v>
                  </c:pt>
                  <c:pt idx="23">
                    <c:v>Maçonnerie</c:v>
                  </c:pt>
                  <c:pt idx="24">
                    <c:v>Matériel éducatif</c:v>
                  </c:pt>
                  <c:pt idx="25">
                    <c:v>Menuiserie, huisserie,serrurerie</c:v>
                  </c:pt>
                  <c:pt idx="28">
                    <c:v>Plâtrerie, peinture </c:v>
                  </c:pt>
                  <c:pt idx="29">
                    <c:v>Plomberie</c:v>
                  </c:pt>
                  <c:pt idx="31">
                    <c:v>Réseau eaux usées</c:v>
                  </c:pt>
                  <c:pt idx="32">
                    <c:v>Réseau pluviale</c:v>
                  </c:pt>
                  <c:pt idx="33">
                    <c:v>Sanitation</c:v>
                  </c:pt>
                  <c:pt idx="35">
                    <c:v>Sécurité enfant</c:v>
                  </c:pt>
                  <c:pt idx="36">
                    <c:v>Signalétique</c:v>
                  </c:pt>
                  <c:pt idx="38">
                    <c:v>Ventilation</c:v>
                  </c:pt>
                </c:lvl>
              </c:multiLvlStrCache>
            </c:multiLvlStrRef>
          </c:cat>
          <c:val>
            <c:numRef>
              <c:f>Feuil4!$B$4:$B$69</c:f>
              <c:numCache>
                <c:formatCode>General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23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2</c:v>
                </c:pt>
                <c:pt idx="11">
                  <c:v>10</c:v>
                </c:pt>
                <c:pt idx="12">
                  <c:v>1</c:v>
                </c:pt>
                <c:pt idx="13">
                  <c:v>4</c:v>
                </c:pt>
                <c:pt idx="14">
                  <c:v>33</c:v>
                </c:pt>
                <c:pt idx="15">
                  <c:v>5</c:v>
                </c:pt>
                <c:pt idx="16">
                  <c:v>26</c:v>
                </c:pt>
                <c:pt idx="17">
                  <c:v>17</c:v>
                </c:pt>
                <c:pt idx="18">
                  <c:v>6</c:v>
                </c:pt>
                <c:pt idx="19">
                  <c:v>10</c:v>
                </c:pt>
                <c:pt idx="20">
                  <c:v>10</c:v>
                </c:pt>
                <c:pt idx="21">
                  <c:v>2</c:v>
                </c:pt>
                <c:pt idx="22">
                  <c:v>1</c:v>
                </c:pt>
                <c:pt idx="23">
                  <c:v>2</c:v>
                </c:pt>
                <c:pt idx="24">
                  <c:v>6</c:v>
                </c:pt>
                <c:pt idx="25">
                  <c:v>86</c:v>
                </c:pt>
                <c:pt idx="26">
                  <c:v>16</c:v>
                </c:pt>
                <c:pt idx="27">
                  <c:v>4</c:v>
                </c:pt>
                <c:pt idx="28">
                  <c:v>25</c:v>
                </c:pt>
                <c:pt idx="29">
                  <c:v>32</c:v>
                </c:pt>
                <c:pt idx="30">
                  <c:v>9</c:v>
                </c:pt>
                <c:pt idx="31">
                  <c:v>2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3</c:v>
                </c:pt>
                <c:pt idx="37">
                  <c:v>1</c:v>
                </c:pt>
                <c:pt idx="38">
                  <c:v>11</c:v>
                </c:pt>
                <c:pt idx="39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528637</xdr:colOff>
      <xdr:row>16</xdr:row>
      <xdr:rowOff>147636</xdr:rowOff>
    </xdr:from>
    <xdr:to>
      <xdr:col>9</xdr:col>
      <xdr:colOff>528637</xdr:colOff>
      <xdr:row>53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éphane HUBERT" refreshedDate="43510.681060416668" createdVersion="4" refreshedVersion="4" minRefreshableVersion="3" recordCount="373">
  <cacheSource type="worksheet">
    <worksheetSource ref="A1:N374" sheet="SuiviIntervention2018"/>
  </cacheSource>
  <cacheFields count="14">
    <cacheField name="Numéro " numFmtId="0">
      <sharedItems containsBlank="1"/>
    </cacheField>
    <cacheField name="Bâtiments " numFmtId="0">
      <sharedItems containsBlank="1"/>
    </cacheField>
    <cacheField name="Date de la demande" numFmtId="0">
      <sharedItems containsNonDate="0" containsDate="1" containsString="0" containsBlank="1" minDate="2017-09-01T00:00:00" maxDate="2018-09-13T00:00:00"/>
    </cacheField>
    <cacheField name="Demandeur" numFmtId="0">
      <sharedItems containsBlank="1"/>
    </cacheField>
    <cacheField name="Typologie travaux" numFmtId="0">
      <sharedItems containsBlank="1" count="27">
        <m/>
        <s v="Aménagements extérieurs"/>
        <s v="Menuiserie, huisserie,serrurerie"/>
        <s v="Divers "/>
        <s v="Eléctricité "/>
        <s v="Electroménager "/>
        <s v="Signalétique"/>
        <s v="Plâtrerie, peinture "/>
        <s v="Alarme/Incendie"/>
        <s v="Plomberie"/>
        <s v="Ventilation"/>
        <s v="Accessibilité"/>
        <s v="divers"/>
        <s v="Couverture, zinguerie"/>
        <s v="Maçonnerie"/>
        <s v="Equipement hygiène"/>
        <s v="Matériel éducatif"/>
        <s v="Dechetterie"/>
        <s v="Internet"/>
        <s v="Chauffage"/>
        <s v="Réseau pluviale"/>
        <s v="Réseau eaux usées"/>
        <s v="entretien toit terrasse"/>
        <s v="Sécurité enfant"/>
        <s v="Carrelage"/>
        <s v="Sanitation"/>
        <s v="Acoustique" u="1"/>
      </sharedItems>
    </cacheField>
    <cacheField name="Motif" numFmtId="0">
      <sharedItems containsBlank="1" longText="1"/>
    </cacheField>
    <cacheField name="Etat d'avancement " numFmtId="0">
      <sharedItems/>
    </cacheField>
    <cacheField name="Date de réalisation " numFmtId="0">
      <sharedItems containsDate="1" containsBlank="1" containsMixedTypes="1" minDate="1899-12-31T01:01:18" maxDate="2019-02-12T00:00:00"/>
    </cacheField>
    <cacheField name="Travaux effectués" numFmtId="0">
      <sharedItems containsBlank="1"/>
    </cacheField>
    <cacheField name="Intervenants " numFmtId="0">
      <sharedItems containsBlank="1"/>
    </cacheField>
    <cacheField name="Nature prestation" numFmtId="0">
      <sharedItems containsBlank="1" count="3">
        <m/>
        <s v="En régie"/>
        <s v="Par entreprise"/>
      </sharedItems>
    </cacheField>
    <cacheField name="Temps passé en H" numFmtId="0">
      <sharedItems containsString="0" containsBlank="1" containsNumber="1" minValue="0.2" maxValue="850.00000000000057"/>
    </cacheField>
    <cacheField name="Observations" numFmtId="0">
      <sharedItems containsBlank="1"/>
    </cacheField>
    <cacheField name="GE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3">
  <r>
    <m/>
    <m/>
    <m/>
    <m/>
    <x v="0"/>
    <m/>
    <s v="Totaux"/>
    <m/>
    <m/>
    <m/>
    <x v="0"/>
    <n v="850.00000000000057"/>
    <m/>
    <m/>
  </r>
  <r>
    <m/>
    <s v="Siège CC Porte de DrômArdèche"/>
    <d v="2017-11-01T00:00:00"/>
    <m/>
    <x v="1"/>
    <s v="peupliers toiture végétalisée"/>
    <s v="Réalisé"/>
    <d v="2018-03-13T00:00:00"/>
    <m/>
    <s v="Rémy et Damien"/>
    <x v="1"/>
    <n v="4"/>
    <m/>
    <m/>
  </r>
  <r>
    <m/>
    <s v="Siège CC Porte de DrômArdèche"/>
    <d v="2017-11-01T00:00:00"/>
    <m/>
    <x v="2"/>
    <s v="placard comptabilité à réaliser"/>
    <s v="Réalisé"/>
    <m/>
    <m/>
    <m/>
    <x v="1"/>
    <m/>
    <m/>
    <m/>
  </r>
  <r>
    <m/>
    <s v="Siège CC Porte de DrômArdèche"/>
    <d v="2017-11-01T00:00:00"/>
    <m/>
    <x v="2"/>
    <s v="placard coulissant mur sud 1er étage"/>
    <s v="Réalisé"/>
    <m/>
    <m/>
    <m/>
    <x v="1"/>
    <m/>
    <m/>
    <m/>
  </r>
  <r>
    <m/>
    <s v="Siège CC Porte de DrômArdèche"/>
    <d v="2017-11-01T00:00:00"/>
    <m/>
    <x v="3"/>
    <s v="bureau du président sol à faire"/>
    <s v="Réalisé"/>
    <m/>
    <m/>
    <m/>
    <x v="1"/>
    <m/>
    <m/>
    <m/>
  </r>
  <r>
    <m/>
    <s v="AAGDV"/>
    <d v="2017-09-01T00:00:00"/>
    <m/>
    <x v="4"/>
    <s v="prise électrique bégot"/>
    <s v="En attente"/>
    <d v="2019-02-08T00:00:00"/>
    <m/>
    <s v="begot"/>
    <x v="2"/>
    <m/>
    <m/>
    <m/>
  </r>
  <r>
    <m/>
    <s v="Siège CC Porte de DrômArdèche"/>
    <d v="2017-09-01T00:00:00"/>
    <m/>
    <x v="1"/>
    <s v="mise hors gel arrosage toiture végétalisée récurent"/>
    <s v="Annuel"/>
    <s v="debut octobre"/>
    <s v="jets enlever et vidange des tuyaux"/>
    <s v="pascal coste"/>
    <x v="1"/>
    <m/>
    <m/>
    <m/>
  </r>
  <r>
    <m/>
    <s v="Siège CC Porte de DrômArdèche"/>
    <d v="2017-09-01T00:00:00"/>
    <m/>
    <x v="4"/>
    <s v="climatisation local serveur informatique+ réglage chauffage"/>
    <s v="Réalisé"/>
    <m/>
    <m/>
    <s v="hauterives chauffage"/>
    <x v="2"/>
    <m/>
    <m/>
    <m/>
  </r>
  <r>
    <m/>
    <s v="Multi accueil La Farandole St Vallier"/>
    <d v="2017-11-07T00:00:00"/>
    <m/>
    <x v="5"/>
    <s v="séche linge à déplacer car probléme d'évacuation côté machine à laver, beaucoup de bruit durant le cycle ne séche plus très bien voir parfois rien du tout"/>
    <s v="Réalisé"/>
    <m/>
    <m/>
    <s v="ets Dupont"/>
    <x v="2"/>
    <m/>
    <s v="2 386,80€ TTC"/>
    <m/>
  </r>
  <r>
    <m/>
    <s v="Multi accueil La Farandole St Vallier"/>
    <d v="2017-11-07T00:00:00"/>
    <m/>
    <x v="2"/>
    <s v="probléme de porte, la sécurité de la porte ne fonctionne toujours pas probléme déjà signalé la semaine derniére"/>
    <s v="Réalisé"/>
    <m/>
    <m/>
    <m/>
    <x v="1"/>
    <m/>
    <m/>
    <m/>
  </r>
  <r>
    <m/>
    <s v="Multi accueil La Farandole St Vallier"/>
    <d v="2017-11-07T00:00:00"/>
    <m/>
    <x v="3"/>
    <s v="essuie main papier, dans la nouvelle cuisine sur le poste de lavage des mains papier devrait être installé"/>
    <s v="Réalisé"/>
    <m/>
    <m/>
    <s v="fait par Robert"/>
    <x v="1"/>
    <m/>
    <m/>
    <m/>
  </r>
  <r>
    <m/>
    <s v="AAGDV"/>
    <d v="2018-06-28T00:00:00"/>
    <s v="C. Varin"/>
    <x v="6"/>
    <s v="semaines 29 ou 30 pose de mat directionnel pour situé laire d'acueil cf Emilie robin pour plan"/>
    <s v="Réalisé"/>
    <m/>
    <m/>
    <m/>
    <x v="0"/>
    <m/>
    <m/>
    <m/>
  </r>
  <r>
    <m/>
    <s v="Office du Tourisme Hautervives"/>
    <d v="2017-11-08T00:00:00"/>
    <s v="AC,GARNIER "/>
    <x v="4"/>
    <s v="néon buanderie qui clignote+ remise en route chauffage nouvelle cuisine"/>
    <s v="Réalisé"/>
    <m/>
    <m/>
    <m/>
    <x v="1"/>
    <m/>
    <m/>
    <m/>
  </r>
  <r>
    <m/>
    <s v="Multi accueil La Bulle aux Merveilles Champagne"/>
    <d v="2017-11-08T00:00:00"/>
    <s v="AC,GARNIER "/>
    <x v="2"/>
    <s v="installer film anti regard nouvelle cuisine"/>
    <s v="Réalisé"/>
    <d v="2018-01-31T00:00:00"/>
    <s v="faire valider Film pour éténdre à l'ensemble des Crèches"/>
    <s v="Rémy"/>
    <x v="1"/>
    <m/>
    <m/>
    <m/>
  </r>
  <r>
    <m/>
    <s v="Multi accueil La Bulle aux Merveilles Champagne"/>
    <d v="2017-11-08T00:00:00"/>
    <s v="AC,GARNIER "/>
    <x v="3"/>
    <s v="réinstaller tableau blanc, support sopalin et savon ds nouvelle cuisine + réparation porte toilette personnel + tarjette à installer entre nouvelle cuisine et salle de vie"/>
    <s v="Réalisé"/>
    <d v="2017-12-05T00:00:00"/>
    <m/>
    <s v="par rémy"/>
    <x v="1"/>
    <m/>
    <m/>
    <m/>
  </r>
  <r>
    <m/>
    <s v="Multi accueil La Bulle aux Merveilles Champagne"/>
    <d v="2017-11-09T00:00:00"/>
    <m/>
    <x v="2"/>
    <s v="tarjette à installer porte coulissante entre nouvelle cuisine et salle de vie"/>
    <s v="Réalisé"/>
    <m/>
    <m/>
    <s v="par rémy"/>
    <x v="1"/>
    <m/>
    <m/>
    <m/>
  </r>
  <r>
    <m/>
    <s v="Multi accueil La Bulle aux Merveilles Champagne"/>
    <m/>
    <m/>
    <x v="7"/>
    <s v="peinture couloir pour accés aux chambres prévoir sur 2018"/>
    <s v="Réalisé"/>
    <d v="2018-08-10T00:00:00"/>
    <s v="sous couche+2 voir 3 couche de peinture"/>
    <s v="brice"/>
    <x v="1"/>
    <n v="36"/>
    <m/>
    <m/>
  </r>
  <r>
    <m/>
    <s v="Centre aquatique Bleu Rive"/>
    <d v="2017-11-15T00:00:00"/>
    <m/>
    <x v="2"/>
    <s v="Probléme serrure hamam mise en place des poignées"/>
    <s v="Réalisé"/>
    <d v="2018-01-09T00:00:00"/>
    <m/>
    <s v="Rémy "/>
    <x v="1"/>
    <n v="4"/>
    <m/>
    <m/>
  </r>
  <r>
    <s v="CTR"/>
    <s v="Atelier relais Zone CNR"/>
    <d v="2018-02-26T00:00:00"/>
    <s v="CTR"/>
    <x v="8"/>
    <s v="Porte anti panique barre cassée à reprendre sud batiment  + bloc secours deterioré à installer coté nord sur porte"/>
    <s v="En attente"/>
    <m/>
    <m/>
    <m/>
    <x v="2"/>
    <m/>
    <m/>
    <m/>
  </r>
  <r>
    <m/>
    <s v="Boulodrome Anneyron"/>
    <d v="2017-12-12T00:00:00"/>
    <m/>
    <x v="9"/>
    <s v="infiltration d'eau mur panneau d'affichage voir pour faire passer une entreprise"/>
    <s v="En cours"/>
    <d v="2018-12-07T00:00:00"/>
    <s v="depose est repose du bardage sur la partie Est-marstique entre les jonctions "/>
    <s v="remy-pascal teillon"/>
    <x v="2"/>
    <m/>
    <m/>
    <m/>
  </r>
  <r>
    <m/>
    <s v="La Fabrique"/>
    <m/>
    <m/>
    <x v="3"/>
    <s v="Enlevement de la poubelle panier fermier"/>
    <s v="Réalisé"/>
    <d v="2018-02-09T00:00:00"/>
    <m/>
    <s v="Rémy"/>
    <x v="1"/>
    <m/>
    <m/>
    <m/>
  </r>
  <r>
    <m/>
    <s v="Boulodrome Anneyron"/>
    <d v="2017-12-13T00:00:00"/>
    <m/>
    <x v="4"/>
    <s v="24 projecteurs led à changer (continuité du programme 12 dèjà de changer)"/>
    <s v="En cours"/>
    <m/>
    <s v="devis en cour"/>
    <m/>
    <x v="2"/>
    <m/>
    <m/>
    <m/>
  </r>
  <r>
    <m/>
    <s v="La Fabrique"/>
    <m/>
    <m/>
    <x v="2"/>
    <s v="installer des grooms au droit des 3 portes d'entrée ( pour l'entrée principale, déplacer celui installé sur la 2éme "/>
    <s v="Réalisé"/>
    <m/>
    <m/>
    <m/>
    <x v="1"/>
    <m/>
    <m/>
    <m/>
  </r>
  <r>
    <m/>
    <s v="La Fabrique"/>
    <m/>
    <m/>
    <x v="1"/>
    <s v="fabrication terrasse en bois "/>
    <s v="Réalisé"/>
    <d v="2017-11-28T00:00:00"/>
    <m/>
    <m/>
    <x v="1"/>
    <m/>
    <m/>
    <m/>
  </r>
  <r>
    <m/>
    <s v="La Fabrique"/>
    <d v="2018-01-05T00:00:00"/>
    <m/>
    <x v="3"/>
    <s v="faire inventaire  garage pour evacuation"/>
    <s v="Réalisé"/>
    <d v="2018-10-01T00:00:00"/>
    <s v="demenagement local andancette + etat des lieux"/>
    <s v="pascal coste et brice"/>
    <x v="1"/>
    <n v="24"/>
    <m/>
    <m/>
  </r>
  <r>
    <m/>
    <s v="La Fabrique"/>
    <m/>
    <m/>
    <x v="3"/>
    <s v="hamac et chaises au local technique St Vallier à transporter à la fabrique"/>
    <s v="Réalisé"/>
    <m/>
    <m/>
    <m/>
    <x v="1"/>
    <m/>
    <m/>
    <m/>
  </r>
  <r>
    <m/>
    <s v="La Fabrique"/>
    <m/>
    <m/>
    <x v="1"/>
    <s v="déplacer le cendrier situé devant l'entrée du co-working vers l'entrée principale ( voir avec Sylvia pour le positionnement définitif)"/>
    <s v="Réalisé"/>
    <d v="2018-01-26T00:00:00"/>
    <m/>
    <s v="Rémy"/>
    <x v="1"/>
    <m/>
    <m/>
    <m/>
  </r>
  <r>
    <m/>
    <s v="La Fabrique"/>
    <m/>
    <m/>
    <x v="1"/>
    <s v="procéder à l'enlevement du banc et de la table de pique-nique située sur le parking au dos du Panier Fermier, attendre maurice avec sa grue"/>
    <s v="Réalisé"/>
    <d v="2018-02-20T00:00:00"/>
    <s v="enlevemnt de la table et dépôt creux de la thine ST"/>
    <s v="Thomas et maurice avec grue"/>
    <x v="1"/>
    <m/>
    <m/>
    <m/>
  </r>
  <r>
    <m/>
    <s v="La Fabrique"/>
    <m/>
    <m/>
    <x v="3"/>
    <s v="débarrassage du local de stockage au sous-sol à finaliser (ancien local serveur)"/>
    <s v="Réalisé"/>
    <d v="2018-02-05T00:00:00"/>
    <m/>
    <s v="Fernado et damien"/>
    <x v="1"/>
    <m/>
    <m/>
    <m/>
  </r>
  <r>
    <m/>
    <s v="Pépiniere ZA Iles Top Tex"/>
    <d v="2017-12-01T00:00:00"/>
    <m/>
    <x v="2"/>
    <s v="installer des films &quot;effet miroir&quot; sur l'ensemble des fenêtres (bureau et entrepôt ) avant fin janvier 2018"/>
    <s v="Réalisé"/>
    <d v="2018-02-12T00:00:00"/>
    <s v="Essai rélisé le 08 Janvier 2018 pour l'étendre à tout le batiment "/>
    <s v="Rémy"/>
    <x v="1"/>
    <m/>
    <m/>
    <m/>
  </r>
  <r>
    <m/>
    <s v="Pépiniere ZA Iles Top Tex"/>
    <d v="2017-12-01T00:00:00"/>
    <m/>
    <x v="2"/>
    <s v="mettre un cylindre de chantier sur la porte d'entrée (avec 7 clés)"/>
    <s v="Réalisé"/>
    <d v="2018-02-05T00:00:00"/>
    <m/>
    <s v="MAA"/>
    <x v="1"/>
    <m/>
    <m/>
    <m/>
  </r>
  <r>
    <m/>
    <s v="Pépiniere ZA Iles Top Tex"/>
    <d v="2017-12-01T00:00:00"/>
    <m/>
    <x v="2"/>
    <s v="réinstallation cylindres en lieu et place des cylindres de chantier à la prise de batiment (MAA a le cylindre d'origine)"/>
    <s v="Réalisé"/>
    <d v="2018-02-05T00:00:00"/>
    <s v="Entreprise donnera les cylindre à MAA"/>
    <m/>
    <x v="1"/>
    <m/>
    <s v="Remise des clés definitives le 05fevrier 2018 (cf compte rendu top tex)"/>
    <m/>
  </r>
  <r>
    <m/>
    <s v="Service technique Albon"/>
    <d v="2017-12-01T00:00:00"/>
    <m/>
    <x v="9"/>
    <s v="probléme wc homme fuite urinoir et fuite wc"/>
    <s v="Réalisé"/>
    <d v="2018-01-26T00:00:00"/>
    <m/>
    <s v="Rémy"/>
    <x v="1"/>
    <m/>
    <m/>
    <m/>
  </r>
  <r>
    <m/>
    <s v="Centre aquatique Bleu Rive"/>
    <d v="2018-02-08T00:00:00"/>
    <m/>
    <x v="10"/>
    <s v="Changemnt des caissons et bouche ventilation plages côté Rhône"/>
    <s v="En attente"/>
    <m/>
    <m/>
    <s v="Demander Devis à Chifflet"/>
    <x v="2"/>
    <m/>
    <m/>
    <m/>
  </r>
  <r>
    <m/>
    <s v="Multi accueil La Farandole St Vallier"/>
    <d v="2017-12-01T00:00:00"/>
    <m/>
    <x v="2"/>
    <s v="probléme d'ouverture de porte serrure+ probléme électrique avec Micro-onde"/>
    <s v="Réalisé"/>
    <m/>
    <m/>
    <s v="fait par Robert"/>
    <x v="1"/>
    <m/>
    <m/>
    <m/>
  </r>
  <r>
    <m/>
    <s v="Multi accueil Vanille Chocolat ST Uze"/>
    <d v="2017-11-16T00:00:00"/>
    <m/>
    <x v="3"/>
    <s v="réparer roulettes lit enfant"/>
    <s v="Réalisé"/>
    <d v="2017-12-13T00:00:00"/>
    <m/>
    <s v="fait par rémi et brice"/>
    <x v="1"/>
    <m/>
    <m/>
    <m/>
  </r>
  <r>
    <m/>
    <s v="Multi accueil Colins Collines Hauterives"/>
    <d v="2017-11-16T00:00:00"/>
    <s v="C.ROUSSET"/>
    <x v="4"/>
    <s v="Ampoules à changer + récup carton ampoules "/>
    <s v="Réalisé"/>
    <m/>
    <m/>
    <m/>
    <x v="1"/>
    <m/>
    <m/>
    <m/>
  </r>
  <r>
    <m/>
    <s v="Multi accueil Colins Collines Hauterives"/>
    <d v="2017-11-16T00:00:00"/>
    <s v="C.ROUSSET"/>
    <x v="3"/>
    <s v="Carton local ménage, modifier aménagemnt de l'espace, porte document hall d'entrée et vestiaire , toboggan à sécuriser "/>
    <s v="Réalisé"/>
    <m/>
    <m/>
    <m/>
    <x v="1"/>
    <m/>
    <m/>
    <m/>
  </r>
  <r>
    <m/>
    <s v="Multi accueil Colins Collines Hauterives"/>
    <d v="2017-11-16T00:00:00"/>
    <s v="C.ROUSSET"/>
    <x v="2"/>
    <s v="porte d'entrée difficile à fermer "/>
    <s v="Réalisé"/>
    <m/>
    <m/>
    <m/>
    <x v="1"/>
    <m/>
    <m/>
    <m/>
  </r>
  <r>
    <m/>
    <s v="Multi accueil Les Petits Loups ST Rambert"/>
    <d v="2017-11-21T00:00:00"/>
    <s v="Sophie GUITAY"/>
    <x v="7"/>
    <s v="L'angle d'un mur est détérioré, baguette de fer dépasse, coupante."/>
    <s v="Réalisé"/>
    <m/>
    <m/>
    <m/>
    <x v="1"/>
    <m/>
    <m/>
    <m/>
  </r>
  <r>
    <m/>
    <s v="Multi accueil Les Petits Loups ST Rambert"/>
    <d v="2017-11-21T00:00:00"/>
    <s v="Sophie GUITAY"/>
    <x v="9"/>
    <s v="1 WC enfant fuit au niveau du raccord évacuations/WC"/>
    <s v="Réalisé"/>
    <m/>
    <m/>
    <m/>
    <x v="1"/>
    <m/>
    <m/>
    <m/>
  </r>
  <r>
    <m/>
    <s v="Multi accueil Les Petits Loups ST Rambert"/>
    <d v="2017-11-21T00:00:00"/>
    <s v="Sophie GUITAY"/>
    <x v="2"/>
    <s v="La fenêtre de la buanderie  est de plus en plus dure à ouvrir"/>
    <s v="Réalisé"/>
    <m/>
    <m/>
    <m/>
    <x v="1"/>
    <m/>
    <m/>
    <m/>
  </r>
  <r>
    <m/>
    <s v="Multi accueil Les Petits Loups ST Rambert"/>
    <d v="2017-11-21T00:00:00"/>
    <s v="Sophie GUITAY"/>
    <x v="2"/>
    <s v="Le gond d'une porte de placard de la cuisine est cassé"/>
    <s v="Réalisé"/>
    <m/>
    <m/>
    <m/>
    <x v="1"/>
    <m/>
    <m/>
    <m/>
  </r>
  <r>
    <m/>
    <s v="Multi accueil Les Petits Loups ST Rambert"/>
    <d v="2017-11-21T00:00:00"/>
    <s v="Sophie GUITAY"/>
    <x v="2"/>
    <s v="La porte qui ouvre sur le jardin et qui est aussi porte de sortie de secours ne se ferme pas bien.Besoin de verrouiller sinon elle s'ouvre toute seule"/>
    <s v="Réalisé"/>
    <m/>
    <m/>
    <m/>
    <x v="1"/>
    <m/>
    <m/>
    <m/>
  </r>
  <r>
    <m/>
    <s v="Multi accueil Les Petits Loups ST Rambert"/>
    <d v="2017-11-21T00:00:00"/>
    <s v="Sophie GUITAY"/>
    <x v="4"/>
    <s v="plusieurs néons clignotent dans la salle principale, buanderie, accueil"/>
    <s v="Réalisé"/>
    <m/>
    <m/>
    <m/>
    <x v="1"/>
    <m/>
    <m/>
    <m/>
  </r>
  <r>
    <m/>
    <s v="Multi accueil Les Petits Loups ST Rambert"/>
    <d v="2017-11-21T00:00:00"/>
    <s v="Sophie GUITAY"/>
    <x v="3"/>
    <s v="Beaucoup de cartons vides (commandes) accumulés dans le vestiaire personnel, et du vieux matériel qui ne fonctionne plus dans le garage"/>
    <s v="Réalisé"/>
    <m/>
    <m/>
    <m/>
    <x v="1"/>
    <m/>
    <m/>
    <m/>
  </r>
  <r>
    <m/>
    <s v="Multi accueil Les Petits Loups ST Rambert"/>
    <d v="2017-11-21T00:00:00"/>
    <s v="Sophie GUITAY"/>
    <x v="9"/>
    <s v="Le robinet de l'évier des toilettes adultes est très entartré,de l' eau &quot;gicle&quot; de partout"/>
    <s v="Réalisé"/>
    <m/>
    <m/>
    <m/>
    <x v="1"/>
    <m/>
    <m/>
    <m/>
  </r>
  <r>
    <m/>
    <s v="Micro crèche A petit pas Sarras"/>
    <d v="2017-11-21T00:00:00"/>
    <s v="GI, DIANA"/>
    <x v="2"/>
    <s v="poignée des toilettes adultes cassée"/>
    <s v="Réalisé"/>
    <m/>
    <m/>
    <m/>
    <x v="1"/>
    <m/>
    <m/>
    <m/>
  </r>
  <r>
    <m/>
    <s v="Micro crèche A petit pas Sarras"/>
    <d v="2017-11-21T00:00:00"/>
    <s v="GI, DIANA"/>
    <x v="9"/>
    <s v="le wc enfants  a une fuite et coule"/>
    <s v="Réalisé"/>
    <m/>
    <m/>
    <m/>
    <x v="1"/>
    <m/>
    <m/>
    <m/>
  </r>
  <r>
    <m/>
    <s v="Multi accueil La Bulle aux Merveilles Champagne"/>
    <d v="2017-11-29T00:00:00"/>
    <s v="AC,GARNIER "/>
    <x v="3"/>
    <s v="Enlever les canisses ils s'arrachent"/>
    <s v="Réalisé"/>
    <m/>
    <m/>
    <m/>
    <x v="1"/>
    <m/>
    <m/>
    <m/>
  </r>
  <r>
    <m/>
    <s v="Multi accueil La Bulle aux Merveilles Champagne"/>
    <d v="2017-11-29T00:00:00"/>
    <s v="AC,GARNIER "/>
    <x v="3"/>
    <s v="réinstaller tableau blanc+ support sopalin et savon ds nouvelle cuisine, support sopalin pour les mains et biberonnerie support savon: hypronorm pour biberonnerie et métal pour cfuisine//laves mains"/>
    <s v="Réalisé"/>
    <d v="2017-12-05T00:00:00"/>
    <m/>
    <s v="par rémy"/>
    <x v="1"/>
    <m/>
    <m/>
    <m/>
  </r>
  <r>
    <m/>
    <s v="Multi accueil La Bulle aux Merveilles Champagne"/>
    <d v="2017-11-29T00:00:00"/>
    <s v="AC,GARNIER "/>
    <x v="2"/>
    <s v="réparation porte toilette du personnel, elle c'est enlevée du rail"/>
    <s v="Réalisé"/>
    <d v="2017-12-05T00:00:00"/>
    <m/>
    <s v="par rémy"/>
    <x v="1"/>
    <m/>
    <m/>
    <m/>
  </r>
  <r>
    <m/>
    <s v="Multi accueil Les Petits Loups de la valloire Manthes"/>
    <d v="2017-09-01T00:00:00"/>
    <m/>
    <x v="1"/>
    <s v="Barriére + portillon extérieures à compléter pour séparer espace vert/ revetement souple"/>
    <s v="Réalisé"/>
    <s v="12 au 15/02/18"/>
    <m/>
    <s v="par rémy"/>
    <x v="1"/>
    <m/>
    <m/>
    <m/>
  </r>
  <r>
    <m/>
    <s v="Multi accueil Les Petits Loups de la valloire Manthes"/>
    <m/>
    <m/>
    <x v="2"/>
    <s v="portillon d'entrée serrure à réparer"/>
    <s v="Réalisé"/>
    <d v="2017-11-01T00:00:00"/>
    <m/>
    <s v="Par Robert"/>
    <x v="1"/>
    <m/>
    <s v="Et réparé de nouveau par rémy le 15fevrier 2018"/>
    <m/>
  </r>
  <r>
    <m/>
    <s v="Multi accueil Les Petits Loups de la valloire Manthes"/>
    <d v="2017-11-02T00:00:00"/>
    <m/>
    <x v="4"/>
    <s v="ampoules dans la crèche à côté de la salle repas pièce de change ( refectoire enfants)"/>
    <s v="Réalisé"/>
    <d v="2017-11-01T00:00:00"/>
    <m/>
    <s v="Par Robert"/>
    <x v="1"/>
    <m/>
    <m/>
    <m/>
  </r>
  <r>
    <m/>
    <s v="Multi accueil Les Petits Loups de la valloire Manthes"/>
    <m/>
    <m/>
    <x v="2"/>
    <s v="grand portail d'accès cuve fioul à modifier à cause du revetement goudron de la voirie"/>
    <s v="Réalisé"/>
    <d v="2017-11-01T00:00:00"/>
    <m/>
    <s v="Par Robert"/>
    <x v="1"/>
    <m/>
    <m/>
    <m/>
  </r>
  <r>
    <m/>
    <s v="Centre aquatique Bleu Rive"/>
    <d v="2017-11-15T00:00:00"/>
    <m/>
    <x v="3"/>
    <s v="Comptabilité disjoncteur justification à apporter par COFELY Engie"/>
    <s v="En attente"/>
    <m/>
    <m/>
    <m/>
    <x v="2"/>
    <m/>
    <m/>
    <m/>
  </r>
  <r>
    <m/>
    <s v="Centre aquatique Bleu Rive"/>
    <d v="2017-12-12T00:00:00"/>
    <m/>
    <x v="2"/>
    <s v="Serrure portail entrée ( actuellement chainette)"/>
    <s v="Réalisé"/>
    <d v="2018-11-01T00:00:00"/>
    <s v="commande réaliser auprés de dumonteil +réedission carte propriétaire"/>
    <s v="remy"/>
    <x v="1"/>
    <m/>
    <m/>
    <m/>
  </r>
  <r>
    <m/>
    <s v="Multi accueil Vanille Chocolat ST Uze"/>
    <d v="2017-12-04T00:00:00"/>
    <s v="M,CAYEL"/>
    <x v="1"/>
    <s v="Sécuriser les plaques d'égoût dans la cour rebord sorti de terre très dangereuses en cas de chutes amener de la terre végétale+ensemensement 1 camion  3,5T"/>
    <s v="Réalisé"/>
    <d v="2018-04-25T00:00:00"/>
    <s v=" "/>
    <s v="par rémi et pascal"/>
    <x v="1"/>
    <m/>
    <m/>
    <m/>
  </r>
  <r>
    <m/>
    <s v="Multi accueil Vanille Chocolat ST Uze"/>
    <d v="2017-12-04T00:00:00"/>
    <s v="M,CAYEL"/>
    <x v="1"/>
    <s v="bordures en pierres dans la cour securiser remettre de la terre très dangereuse en cas de chutes"/>
    <s v="Réalisé"/>
    <d v="2018-04-25T00:00:00"/>
    <m/>
    <s v="par rémi et pascal"/>
    <x v="1"/>
    <m/>
    <m/>
    <m/>
  </r>
  <r>
    <m/>
    <s v="Multi accueil Vanille Chocolat ST Uze"/>
    <d v="2017-12-04T00:00:00"/>
    <s v="M,CAYEL"/>
    <x v="5"/>
    <s v="lave vaisselle ne séche pas la vaisselle, grosse perte de temps d'essuyer la vaisselle"/>
    <s v="Réalisé"/>
    <d v="2017-12-13T00:00:00"/>
    <m/>
    <m/>
    <x v="2"/>
    <m/>
    <m/>
    <m/>
  </r>
  <r>
    <m/>
    <s v="Multi accueil Vanille Chocolat ST Uze"/>
    <d v="2017-12-04T00:00:00"/>
    <s v="M,CAYEL"/>
    <x v="9"/>
    <s v="chasse d'eau enfoncé du millieu fuit"/>
    <s v="Réalisé"/>
    <d v="2017-12-13T00:00:00"/>
    <m/>
    <s v="ETS Dupont est passé"/>
    <x v="2"/>
    <m/>
    <s v="RAS"/>
    <m/>
  </r>
  <r>
    <m/>
    <s v="Multi accueil Vanille Chocolat ST Uze"/>
    <d v="2017-12-04T00:00:00"/>
    <s v="M,CAYEL"/>
    <x v="2"/>
    <s v="revisser vis des tables"/>
    <s v="Réalisé"/>
    <d v="2017-12-13T00:00:00"/>
    <s v="revisser écrou de 10"/>
    <s v="par rémi et brice"/>
    <x v="1"/>
    <m/>
    <m/>
    <m/>
  </r>
  <r>
    <m/>
    <s v="Multi accueil Vanille Chocolat ST Uze"/>
    <d v="2017-12-04T00:00:00"/>
    <m/>
    <x v="2"/>
    <s v="couper pieds d'une table"/>
    <s v="Réalisé"/>
    <m/>
    <m/>
    <s v="par rémi et brice"/>
    <x v="1"/>
    <m/>
    <m/>
    <m/>
  </r>
  <r>
    <m/>
    <s v="Multi accueil Vanille Chocolat ST Uze"/>
    <d v="2017-12-04T00:00:00"/>
    <s v="M,CAYEL"/>
    <x v="3"/>
    <s v="changer de place le meuble bleu l'amener à la biberonnerie"/>
    <s v="Réalisé"/>
    <d v="2017-12-13T00:00:00"/>
    <m/>
    <s v="par rémi et brice"/>
    <x v="1"/>
    <m/>
    <s v="pas utile"/>
    <m/>
  </r>
  <r>
    <m/>
    <s v="Multi accueil Vanille Chocolat ST Uze"/>
    <d v="2017-12-04T00:00:00"/>
    <s v="M,CAYEL"/>
    <x v="2"/>
    <s v="monter un meuble"/>
    <s v="Réalisé"/>
    <d v="2017-12-13T00:00:00"/>
    <m/>
    <s v="par rémi et brice"/>
    <x v="1"/>
    <m/>
    <m/>
    <m/>
  </r>
  <r>
    <m/>
    <s v="Multi accueil Vanille Chocolat ST Uze"/>
    <d v="2017-12-04T00:00:00"/>
    <s v="M,CAYEL"/>
    <x v="2"/>
    <s v="crochet de la porte extérieur vers la cour à refixer côté cabane"/>
    <s v="Réalisé"/>
    <d v="2017-12-13T00:00:00"/>
    <s v="détordu équerre + revisser"/>
    <s v="par rémi et brice"/>
    <x v="1"/>
    <m/>
    <m/>
    <m/>
  </r>
  <r>
    <m/>
    <s v="Multi accueil Vanille Chocolat ST Uze"/>
    <d v="2017-12-04T00:00:00"/>
    <m/>
    <x v="5"/>
    <s v="remettre le frigo à son emplacement"/>
    <s v="Réalisé"/>
    <d v="2017-12-13T00:00:00"/>
    <m/>
    <s v="par rémi et brice"/>
    <x v="1"/>
    <m/>
    <m/>
    <m/>
  </r>
  <r>
    <m/>
    <s v="Multi accueil Vanille Chocolat ST Uze"/>
    <d v="2017-12-04T00:00:00"/>
    <s v="M,CAYEL"/>
    <x v="2"/>
    <s v="lit d'évacuation à reparer la roue cassé pendant l'exercise d'évacuation"/>
    <s v="Réalisé"/>
    <d v="2017-12-13T00:00:00"/>
    <s v="redresser roue + revisser"/>
    <s v="par rémi et brice"/>
    <x v="1"/>
    <m/>
    <m/>
    <m/>
  </r>
  <r>
    <m/>
    <s v="Multi accueil Vanille Chocolat ST Uze"/>
    <d v="2017-12-04T00:00:00"/>
    <s v="M,CAYEL"/>
    <x v="3"/>
    <s v="ramener bloc de motricité et toboggan de la souris verte à Vanille Chocolat"/>
    <s v="Réalisé"/>
    <d v="2017-12-19T00:00:00"/>
    <m/>
    <s v="par rémi et brice"/>
    <x v="1"/>
    <m/>
    <m/>
    <m/>
  </r>
  <r>
    <m/>
    <s v="Multi accueil Vanille Chocolat ST Uze"/>
    <d v="2017-12-04T00:00:00"/>
    <s v="M,CAYEL"/>
    <x v="1"/>
    <s v="barriére dans la cours inverser les planches pour que les enfants ne montent plus "/>
    <s v="Réalisé"/>
    <d v="2017-12-13T00:00:00"/>
    <s v="rajouter planche en travers"/>
    <s v="par rémi et brice"/>
    <x v="1"/>
    <m/>
    <m/>
    <m/>
  </r>
  <r>
    <m/>
    <s v="Multi accueil Vanille Chocolat ST Uze"/>
    <d v="2017-12-04T00:00:00"/>
    <s v="M,CAYEL"/>
    <x v="2"/>
    <s v="fixer 4 crochets dans le local de ménage à différentes hauteur vers la gauche "/>
    <s v="Réalisé"/>
    <d v="2017-12-13T00:00:00"/>
    <s v="fixer 4 python cheville molly"/>
    <s v="par rémi et brice"/>
    <x v="1"/>
    <m/>
    <m/>
    <m/>
  </r>
  <r>
    <m/>
    <s v="Multi accueil Vanille Chocolat ST Uze"/>
    <d v="2017-12-04T00:00:00"/>
    <s v="M,CAYEL"/>
    <x v="4"/>
    <s v="volets du dortoir 4 en panne depuis juin 2017"/>
    <s v="Réalisé"/>
    <m/>
    <m/>
    <s v="Ets Rochegue"/>
    <x v="2"/>
    <m/>
    <m/>
    <m/>
  </r>
  <r>
    <m/>
    <s v="Multi accueil Vanille Chocolat ST Uze"/>
    <d v="2017-12-04T00:00:00"/>
    <s v="M,CAYEL"/>
    <x v="2"/>
    <s v="hublots des portes et barriéres en bois à sécuriser à la hauteur des enfants et grignotées"/>
    <s v="Réalisé"/>
    <d v="2017-12-13T00:00:00"/>
    <s v="mis corniére plastique + hublot en plexi dimenssion 175"/>
    <s v="par rémi et brice"/>
    <x v="1"/>
    <m/>
    <m/>
    <m/>
  </r>
  <r>
    <m/>
    <s v="Multi accueil La Bulle aux Merveilles Champagne"/>
    <m/>
    <m/>
    <x v="9"/>
    <s v="rapatrier le meuble évier (1bac et 1 égouttoir) désinstallé à la créche de st vallier pour raccordement par l'entreprise Hauterives chauffage dans le futur local du personnel"/>
    <s v="Réalisé"/>
    <d v="2017-12-05T00:00:00"/>
    <m/>
    <s v="par rémy"/>
    <x v="1"/>
    <m/>
    <m/>
    <m/>
  </r>
  <r>
    <m/>
    <s v="Multi accueil La Bulle aux Merveilles Champagne"/>
    <m/>
    <s v="AC,GARNIER "/>
    <x v="3"/>
    <s v="Remettre au printemps et enlever les canisses à l'automne"/>
    <s v="Annuel"/>
    <m/>
    <m/>
    <m/>
    <x v="1"/>
    <m/>
    <m/>
    <m/>
  </r>
  <r>
    <m/>
    <s v="Multi accueil La Bulle aux Merveilles Champagne"/>
    <m/>
    <s v="AC,GARNIER "/>
    <x v="4"/>
    <s v="changement de néon, le néon de la buanderie clignote, vestiaires"/>
    <s v="Réalisé"/>
    <m/>
    <m/>
    <s v="par rémy"/>
    <x v="1"/>
    <m/>
    <m/>
    <m/>
  </r>
  <r>
    <m/>
    <s v="Multi accueil La Bulle aux Merveilles Champagne"/>
    <m/>
    <s v="AC,GARNIER "/>
    <x v="2"/>
    <s v="issue de secours coincée dans la chambre des grands URGENT"/>
    <s v="Réalisé"/>
    <m/>
    <m/>
    <m/>
    <x v="1"/>
    <m/>
    <m/>
    <m/>
  </r>
  <r>
    <m/>
    <s v="Multi accueil La Bulle aux Merveilles Champagne"/>
    <m/>
    <s v="AC,GARNIER "/>
    <x v="3"/>
    <s v="installation moustiquaires+ défense nouvelle cuisine pour nous permettre d'aérer la salle de repas et la cuisine afin d'évacuer chaleur et odeurs, 3 fenêtres"/>
    <s v="Réalisé"/>
    <m/>
    <m/>
    <m/>
    <x v="1"/>
    <m/>
    <m/>
    <m/>
  </r>
  <r>
    <m/>
    <s v="Multi accueil La Bulle aux Merveilles Champagne"/>
    <m/>
    <s v="AC,GARNIER "/>
    <x v="2"/>
    <s v="installer butée de porte salle du personnel, car le mur est tout abîmé vu avec Marie-Alix  Allemand"/>
    <s v="Réalisé"/>
    <m/>
    <m/>
    <m/>
    <x v="1"/>
    <m/>
    <m/>
    <m/>
  </r>
  <r>
    <m/>
    <s v="Multi accueil La Bulle aux Merveilles Champagne"/>
    <m/>
    <m/>
    <x v="2"/>
    <s v="réinstaller tableau blanc + support sopalin et savon dans nouvelle cuisine"/>
    <s v="Réalisé"/>
    <d v="2017-12-05T00:00:00"/>
    <m/>
    <s v="par rémy"/>
    <x v="1"/>
    <m/>
    <m/>
    <m/>
  </r>
  <r>
    <m/>
    <s v="Tennis de table manthes"/>
    <d v="2017-12-11T00:00:00"/>
    <m/>
    <x v="3"/>
    <s v="voir probléme de chauffage température élevée"/>
    <s v="Réalisé"/>
    <d v="2018-02-12T00:00:00"/>
    <m/>
    <s v="Minodier a relaisé des trvaux derrégulation provisoire"/>
    <x v="2"/>
    <m/>
    <m/>
    <m/>
  </r>
  <r>
    <m/>
    <s v="Centre aquatique Bleu Rive"/>
    <d v="2017-12-11T00:00:00"/>
    <m/>
    <x v="4"/>
    <s v="Isoler puis remplacer les veilleuses de bord de plage qui sont HS"/>
    <s v="Réalisé"/>
    <m/>
    <m/>
    <m/>
    <x v="2"/>
    <m/>
    <m/>
    <m/>
  </r>
  <r>
    <m/>
    <s v="Centre aquatique Bleu Rive"/>
    <d v="2017-12-11T00:00:00"/>
    <m/>
    <x v="4"/>
    <s v="Remplacement  d'ampoules popur les plafonniers de l'accueil"/>
    <s v="Réalisé"/>
    <d v="2017-12-19T00:00:00"/>
    <m/>
    <s v="par rémy"/>
    <x v="1"/>
    <m/>
    <m/>
    <m/>
  </r>
  <r>
    <m/>
    <s v="Centre aquatique Bleu Rive"/>
    <d v="2017-12-11T00:00:00"/>
    <m/>
    <x v="4"/>
    <s v="Voir le fonctionnement de la climatisation de la salle de repos du Wellness qui est défaillant plafond à repeindre wellness"/>
    <s v="Réalisé"/>
    <d v="2017-12-20T00:00:00"/>
    <m/>
    <s v="par COFELY"/>
    <x v="1"/>
    <m/>
    <m/>
    <m/>
  </r>
  <r>
    <m/>
    <s v="Multi accueil Vanille Chocolat ST Uze"/>
    <d v="2017-12-11T00:00:00"/>
    <m/>
    <x v="2"/>
    <s v="menuiserie extérieure volet roulant fait un ventre (infiltration) manque la sous face du volet à commander"/>
    <s v="Réalisé"/>
    <d v="2018-01-15T00:00:00"/>
    <s v="changement du moteur et sous face à changer"/>
    <s v="Ets Rochegue"/>
    <x v="2"/>
    <m/>
    <m/>
    <m/>
  </r>
  <r>
    <m/>
    <s v="Boulangerie la Motte"/>
    <d v="2018-01-22T00:00:00"/>
    <s v="CCPDA"/>
    <x v="11"/>
    <s v="Mise en place de deux bande vitrine"/>
    <s v="Réalisé"/>
    <d v="2018-02-08T00:00:00"/>
    <m/>
    <s v="Rémy"/>
    <x v="1"/>
    <m/>
    <m/>
    <m/>
  </r>
  <r>
    <m/>
    <s v="Centre aquatique Bleu Rive"/>
    <d v="2017-12-12T00:00:00"/>
    <m/>
    <x v="2"/>
    <s v="Serrure portail extérieur côté Rhône via rhona (actuellement chainette)"/>
    <s v="Réalisé"/>
    <d v="2018-06-08T00:00:00"/>
    <s v="Recalage du portail rajout d'une piece metallique pour meilleure fermeture "/>
    <s v="Rémy"/>
    <x v="1"/>
    <m/>
    <m/>
    <m/>
  </r>
  <r>
    <m/>
    <s v="Centre aquatique Bleu Rive"/>
    <d v="2017-12-12T00:00:00"/>
    <m/>
    <x v="2"/>
    <s v="Serrure portail pompiers serrure unique avec les autres ouvertures"/>
    <s v="Réalisé"/>
    <d v="2018-11-01T00:00:00"/>
    <s v="mise en place d'un cylindre qui fonctionne avec organigramme"/>
    <s v="remy"/>
    <x v="1"/>
    <m/>
    <m/>
    <m/>
  </r>
  <r>
    <m/>
    <s v="Centre aquatique Bleu Rive"/>
    <d v="2017-12-12T00:00:00"/>
    <m/>
    <x v="4"/>
    <s v="Accueil spot led à installer en lieu et place des anciens 1000€  2018"/>
    <s v="En attente"/>
    <m/>
    <m/>
    <m/>
    <x v="2"/>
    <m/>
    <m/>
    <m/>
  </r>
  <r>
    <m/>
    <s v="Centre aquatique Bleu Rive"/>
    <d v="2017-12-12T00:00:00"/>
    <m/>
    <x v="4"/>
    <s v="Projecteur led plagex4 à installer au plafaond travaux à fairer avant 10h00"/>
    <s v="En cours"/>
    <m/>
    <s v="Devis en cours"/>
    <s v="Begot "/>
    <x v="2"/>
    <m/>
    <m/>
    <m/>
  </r>
  <r>
    <m/>
    <s v="Centre aquatique Bleu Rive"/>
    <d v="2017-12-12T00:00:00"/>
    <m/>
    <x v="4"/>
    <s v="Projecteur led extérieur + cellule à poser entrée batiment"/>
    <s v="Réalisé"/>
    <d v="2017-11-01T00:00:00"/>
    <m/>
    <m/>
    <x v="2"/>
    <m/>
    <m/>
    <m/>
  </r>
  <r>
    <m/>
    <s v="Centre aquatique Bleu Rive"/>
    <d v="2017-12-12T00:00:00"/>
    <m/>
    <x v="4"/>
    <s v="Pavé led dans vestiaire et douche (4000 €) continuité des installations  2018"/>
    <s v="En attente"/>
    <m/>
    <m/>
    <m/>
    <x v="2"/>
    <m/>
    <m/>
    <m/>
  </r>
  <r>
    <m/>
    <s v="Centre aquatique Bleu Rive"/>
    <d v="2017-12-12T00:00:00"/>
    <m/>
    <x v="4"/>
    <s v="Eclairage snack à réflechir en led"/>
    <s v="En attente"/>
    <m/>
    <m/>
    <m/>
    <x v="1"/>
    <m/>
    <m/>
    <m/>
  </r>
  <r>
    <m/>
    <s v="Centre aquatique Bleu Rive"/>
    <d v="2017-12-12T00:00:00"/>
    <m/>
    <x v="7"/>
    <s v="Peinture wc des maitre nageur accueil"/>
    <s v="En attente"/>
    <m/>
    <m/>
    <m/>
    <x v="1"/>
    <m/>
    <m/>
    <m/>
  </r>
  <r>
    <m/>
    <s v="Centre aquatique Bleu Rive"/>
    <d v="2017-12-12T00:00:00"/>
    <m/>
    <x v="4"/>
    <s v="Un projecteur de bassin en attente"/>
    <s v="Réalisé"/>
    <d v="2017-10-01T00:00:00"/>
    <m/>
    <s v="ets Dupont"/>
    <x v="2"/>
    <m/>
    <m/>
    <m/>
  </r>
  <r>
    <m/>
    <s v="Centre aquatique Bleu Rive"/>
    <d v="2017-12-12T00:00:00"/>
    <m/>
    <x v="1"/>
    <s v="Arbre à couper sur parking et muriers dans aires interieure"/>
    <s v="Réalisé"/>
    <d v="2018-01-01T00:00:00"/>
    <m/>
    <s v="Equipe rivière"/>
    <x v="1"/>
    <m/>
    <m/>
    <m/>
  </r>
  <r>
    <m/>
    <s v="Centre aquatique Bleu Rive"/>
    <d v="2018-07-11T00:00:00"/>
    <s v="Pascal TEILLON"/>
    <x v="2"/>
    <s v="serrure 3 point inox sur porte traitement eau à changer"/>
    <s v="En attente"/>
    <m/>
    <m/>
    <m/>
    <x v="0"/>
    <m/>
    <m/>
    <m/>
  </r>
  <r>
    <m/>
    <s v="Centre aquatique Bleu Rive"/>
    <d v="2017-12-12T00:00:00"/>
    <m/>
    <x v="7"/>
    <s v="Peinture facade bois du snack (poncage peinture)"/>
    <s v="Réalisé"/>
    <d v="2018-05-22T00:00:00"/>
    <m/>
    <s v="Rémy"/>
    <x v="1"/>
    <m/>
    <s v="Peinture snach Gamme chromatic CH1 2650"/>
    <m/>
  </r>
  <r>
    <m/>
    <s v="Centre aquatique Bleu Rive"/>
    <d v="2017-12-12T00:00:00"/>
    <m/>
    <x v="7"/>
    <s v="Portail métallique à poncer et à peindre"/>
    <s v="Réalisé"/>
    <d v="2018-06-05T00:00:00"/>
    <m/>
    <m/>
    <x v="1"/>
    <m/>
    <m/>
    <m/>
  </r>
  <r>
    <m/>
    <s v="Centre aquatique Bleu Rive"/>
    <d v="2017-12-12T00:00:00"/>
    <m/>
    <x v="7"/>
    <s v="Porte du TGBT et des acides à repeindre avec préparation"/>
    <s v="Réalisé"/>
    <d v="2018-07-02T00:00:00"/>
    <m/>
    <s v="Pascal"/>
    <x v="1"/>
    <m/>
    <m/>
    <m/>
  </r>
  <r>
    <m/>
    <s v="Centre aquatique Bleu Rive"/>
    <d v="2017-12-12T00:00:00"/>
    <m/>
    <x v="1"/>
    <s v="Couverture sur la terrasse extérieure (actuellement canisse) "/>
    <s v="Annuel"/>
    <d v="2018-12-20T00:00:00"/>
    <s v="deposse des canisse et stocké garage à andancette"/>
    <s v="bernard"/>
    <x v="1"/>
    <n v="8"/>
    <m/>
    <m/>
  </r>
  <r>
    <m/>
    <s v="Centre aquatique Bleu Rive"/>
    <d v="2017-12-12T00:00:00"/>
    <m/>
    <x v="1"/>
    <s v="Canisse à mettre en place en avril, mai recurent"/>
    <s v="Annuel"/>
    <m/>
    <m/>
    <m/>
    <x v="1"/>
    <m/>
    <m/>
    <m/>
  </r>
  <r>
    <m/>
    <s v="Centre aquatique Bleu Rive"/>
    <d v="2017-12-12T00:00:00"/>
    <m/>
    <x v="9"/>
    <s v="Mis hors gel alimentation eau douche et pédiluve extérieur (agent CABR)"/>
    <s v="Annuel"/>
    <d v="2018-10-01T00:00:00"/>
    <s v="mise hors gel le circuit ext"/>
    <s v="remy piot"/>
    <x v="1"/>
    <n v="2"/>
    <m/>
    <m/>
  </r>
  <r>
    <m/>
    <s v="Tennis de table manthes"/>
    <d v="2017-12-13T00:00:00"/>
    <m/>
    <x v="3"/>
    <s v="vitre brisée entrée tennis de table"/>
    <s v="Réalisé"/>
    <d v="2018-03-07T00:00:00"/>
    <s v="Par Rochegue"/>
    <m/>
    <x v="2"/>
    <m/>
    <m/>
    <m/>
  </r>
  <r>
    <m/>
    <s v="Tennis de table manthes"/>
    <d v="2017-12-13T00:00:00"/>
    <m/>
    <x v="9"/>
    <s v="chasse d'eau vestiaire femme ne fonctionne pas"/>
    <s v="Réalisé"/>
    <d v="2017-12-14T00:00:00"/>
    <s v="Hauterives Chaiffage"/>
    <s v="Hauterives chauffage"/>
    <x v="2"/>
    <n v="1"/>
    <s v="49€HT GED45130"/>
    <m/>
  </r>
  <r>
    <m/>
    <s v="Centre aquatique Bleu Rive"/>
    <d v="2018-07-11T00:00:00"/>
    <s v="Jean louis"/>
    <x v="12"/>
    <s v="fixation de la platine d'arrivée général d'eau avec platine et rail afin de la solidifier"/>
    <s v="En cours"/>
    <m/>
    <m/>
    <m/>
    <x v="0"/>
    <m/>
    <m/>
    <m/>
  </r>
  <r>
    <m/>
    <s v="Centre aquatique Bleu Rive"/>
    <d v="2018-07-11T00:00:00"/>
    <s v="Richard"/>
    <x v="2"/>
    <s v="remettre en etat les deux porte portail blanche entrée principal avec un jeu de clé passe géneral"/>
    <s v="Réalisé"/>
    <d v="2018-11-01T00:00:00"/>
    <s v="pose de système de poignée et serrure de l'organigramme"/>
    <s v="remy piot"/>
    <x v="1"/>
    <n v="8"/>
    <m/>
    <m/>
  </r>
  <r>
    <m/>
    <s v="Boulodrome Anneyron"/>
    <d v="2017-12-13T00:00:00"/>
    <m/>
    <x v="7"/>
    <s v="peinture porte du local sous les gradins"/>
    <s v="Réalisé"/>
    <d v="2017-12-27T00:00:00"/>
    <m/>
    <s v="Brice"/>
    <x v="1"/>
    <m/>
    <m/>
    <m/>
  </r>
  <r>
    <m/>
    <s v="Siège CC Porte de DrômArdèche"/>
    <d v="2017-12-13T00:00:00"/>
    <m/>
    <x v="7"/>
    <s v="peinture vice-président+mastic+debarassage des meubles et panneau et goulot"/>
    <s v="Réalisé"/>
    <d v="2017-12-19T00:00:00"/>
    <m/>
    <s v="Rémy"/>
    <x v="1"/>
    <m/>
    <m/>
    <m/>
  </r>
  <r>
    <m/>
    <s v="Siège CC Porte de DrômArdèche"/>
    <d v="2017-12-14T00:00:00"/>
    <m/>
    <x v="3"/>
    <s v="changement de place bureau caroline Fol"/>
    <s v="Réalisé"/>
    <m/>
    <m/>
    <m/>
    <x v="1"/>
    <m/>
    <m/>
    <m/>
  </r>
  <r>
    <m/>
    <s v="Siège CC Porte de DrômArdèche"/>
    <d v="2017-12-14T00:00:00"/>
    <m/>
    <x v="9"/>
    <s v="chasse d'eau wc femme 2éme étage à remplacer"/>
    <s v="Réalisé"/>
    <m/>
    <m/>
    <m/>
    <x v="1"/>
    <m/>
    <m/>
    <m/>
  </r>
  <r>
    <m/>
    <s v="Siège CC Porte de DrômArdèche"/>
    <d v="2017-12-14T00:00:00"/>
    <m/>
    <x v="9"/>
    <s v="évier bouché homme 2éme étage"/>
    <s v="Réalisé"/>
    <m/>
    <m/>
    <m/>
    <x v="1"/>
    <m/>
    <m/>
    <m/>
  </r>
  <r>
    <m/>
    <s v="Siège CC Porte de DrômArdèche"/>
    <d v="2017-12-14T00:00:00"/>
    <m/>
    <x v="7"/>
    <s v="peinture bureau Vanessa a réaliser pour noel"/>
    <s v="Réalisé"/>
    <m/>
    <m/>
    <s v="Rémy"/>
    <x v="1"/>
    <m/>
    <m/>
    <m/>
  </r>
  <r>
    <m/>
    <s v="Siège CC Porte de DrômArdèche"/>
    <d v="2017-12-14T00:00:00"/>
    <m/>
    <x v="3"/>
    <s v="bureau béatrice tourner le bureau de sens (dévisser le buro+enlevement cables réseau) "/>
    <s v="Réalisé"/>
    <m/>
    <m/>
    <s v="Brice"/>
    <x v="1"/>
    <m/>
    <m/>
    <m/>
  </r>
  <r>
    <m/>
    <s v="Siège CC Porte de DrômArdèche"/>
    <d v="2017-12-14T00:00:00"/>
    <m/>
    <x v="3"/>
    <s v="table à mettre cuisine 2éme étage"/>
    <s v="Réalisé"/>
    <m/>
    <s v="Une table sera commandé par béatrice"/>
    <m/>
    <x v="1"/>
    <m/>
    <m/>
    <m/>
  </r>
  <r>
    <m/>
    <s v="Tennis de table manthes"/>
    <d v="2017-12-14T00:00:00"/>
    <m/>
    <x v="2"/>
    <s v="changement des 3 barillets avec pass généralx15 cles (10 pour association dont 1 pour ménage, 1 cofely, 2st, 2 riviére) buro cuisine porte entrée et porte bureau"/>
    <s v="Réalisé"/>
    <d v="2018-03-07T00:00:00"/>
    <s v="Rochegue"/>
    <s v="Ets Rochegue"/>
    <x v="2"/>
    <m/>
    <s v="1418,40 TTC"/>
    <m/>
  </r>
  <r>
    <m/>
    <s v="Centre aquatique Bleu Rive"/>
    <d v="2017-12-14T00:00:00"/>
    <m/>
    <x v="3"/>
    <s v="Enlever échaffaudage à la piscine besoin de place"/>
    <s v="Réalisé"/>
    <d v="2017-12-19T00:00:00"/>
    <m/>
    <s v="par rémy"/>
    <x v="1"/>
    <m/>
    <m/>
    <m/>
  </r>
  <r>
    <m/>
    <s v="Tennis de table manthes"/>
    <m/>
    <m/>
    <x v="0"/>
    <s v="porte d'entrée à régler et porte de cuisine à réparer devis rochegue"/>
    <s v="Réalisé"/>
    <d v="2018-03-07T00:00:00"/>
    <m/>
    <s v="Ets Rochegue"/>
    <x v="2"/>
    <m/>
    <m/>
    <m/>
  </r>
  <r>
    <m/>
    <s v="Tennis de table manthes"/>
    <d v="2017-12-05T00:00:00"/>
    <m/>
    <x v="3"/>
    <s v="récuperer 1 aerotherme laissé au tennis de table"/>
    <s v="Réalisé"/>
    <d v="2018-08-09T00:00:00"/>
    <m/>
    <s v="pascal teillon"/>
    <x v="1"/>
    <n v="0.2"/>
    <m/>
    <m/>
  </r>
  <r>
    <m/>
    <s v="Piscine Chateauneuf de galaure"/>
    <m/>
    <m/>
    <x v="2"/>
    <s v="devis faire pour 3 vitres cassée (2 moyenne et une petite) et deux vitres moyennes opaque"/>
    <s v="Réalisé"/>
    <d v="2018-04-12T00:00:00"/>
    <m/>
    <s v="Lambert alu"/>
    <x v="2"/>
    <m/>
    <s v="4920,00€ TTC"/>
    <m/>
  </r>
  <r>
    <m/>
    <s v="Centre aquatique Bleu Rive"/>
    <d v="2018-08-08T00:00:00"/>
    <s v="christophe smitt"/>
    <x v="2"/>
    <s v="Problème serrure : portail blanc accès pompier derrière le Wellness HS : une clé est coincée dedans, impossible d'ouvrir ou fermer la grille"/>
    <s v="En attente"/>
    <m/>
    <m/>
    <m/>
    <x v="0"/>
    <m/>
    <m/>
    <m/>
  </r>
  <r>
    <m/>
    <s v="Centre aquatique Bleu Rive"/>
    <d v="2018-09-12T00:00:00"/>
    <s v="christophe smitt"/>
    <x v="2"/>
    <s v="voir pour mettre un bavette en alu sur la parti basse coté nord en bas des vitres à l'intérieur afin d'éviter que l'eau ne se glisse en la vitre et carrelage car du bois doit être possée sous la vitre est il gonffle ,"/>
    <s v="En attente"/>
    <m/>
    <m/>
    <m/>
    <x v="0"/>
    <m/>
    <m/>
    <m/>
  </r>
  <r>
    <m/>
    <s v="CLSH ST UZE"/>
    <m/>
    <m/>
    <x v="5"/>
    <s v="Grille devant lave vaisselle"/>
    <s v="Réalisé"/>
    <m/>
    <m/>
    <m/>
    <x v="1"/>
    <m/>
    <m/>
    <m/>
  </r>
  <r>
    <m/>
    <s v="CLSH ST UZE"/>
    <m/>
    <m/>
    <x v="1"/>
    <s v="Cloture à enlever"/>
    <s v="Réalisé"/>
    <m/>
    <m/>
    <m/>
    <x v="1"/>
    <m/>
    <m/>
    <m/>
  </r>
  <r>
    <m/>
    <s v="CLSH ST UZE"/>
    <m/>
    <m/>
    <x v="1"/>
    <s v="Ramasser les feuilles dans la cour"/>
    <s v="Réalisé"/>
    <m/>
    <m/>
    <m/>
    <x v="1"/>
    <m/>
    <m/>
    <m/>
  </r>
  <r>
    <m/>
    <s v="Multi accueil La Farandole St Vallier"/>
    <d v="2017-12-19T00:00:00"/>
    <m/>
    <x v="2"/>
    <s v="ferme porte de l'entrée à vérifier (ferme porte à changer)"/>
    <s v="Réalisé"/>
    <m/>
    <m/>
    <s v="Rochegue"/>
    <x v="2"/>
    <m/>
    <m/>
    <m/>
  </r>
  <r>
    <m/>
    <s v="Multi accueil La Bulle aux Merveilles Champagne"/>
    <d v="2017-12-19T00:00:00"/>
    <m/>
    <x v="5"/>
    <s v="four+lave vaisselle à brancher salle personnel (percer plan de travail si besoin)"/>
    <s v="Réalisé"/>
    <d v="2018-01-24T00:00:00"/>
    <s v="Branchement prise directe existante"/>
    <s v="Rémy"/>
    <x v="1"/>
    <m/>
    <m/>
    <m/>
  </r>
  <r>
    <m/>
    <s v="CLSH HAUTERIVES"/>
    <m/>
    <m/>
    <x v="13"/>
    <s v="Toiture refection à prévoir"/>
    <s v="En attente"/>
    <m/>
    <s v="devis en cour"/>
    <m/>
    <x v="2"/>
    <m/>
    <m/>
    <m/>
  </r>
  <r>
    <m/>
    <s v="Multi accueil Pom'Cerise Mureils"/>
    <m/>
    <m/>
    <x v="7"/>
    <s v="peinture créche sur 2018 Mur d'accueil+dortoir (manque peinture suite placard) + refect fixer une glace"/>
    <s v="Réalisé"/>
    <d v="2017-12-05T00:00:00"/>
    <m/>
    <s v="par Brice"/>
    <x v="1"/>
    <m/>
    <m/>
    <m/>
  </r>
  <r>
    <m/>
    <s v="Multi accueil Pom'Cerise Mureils"/>
    <m/>
    <m/>
    <x v="2"/>
    <s v="pose de baguettes contre le mur"/>
    <s v="Réalisé"/>
    <d v="2017-12-11T00:00:00"/>
    <m/>
    <s v="par Brice"/>
    <x v="1"/>
    <m/>
    <m/>
    <m/>
  </r>
  <r>
    <m/>
    <s v="Multi accueil Pom'Cerise Mureils"/>
    <m/>
    <m/>
    <x v="2"/>
    <s v="mettre petits crochets au plafond coté cuisine"/>
    <s v="Réalisé"/>
    <d v="2017-12-05T00:00:00"/>
    <m/>
    <s v="par Brice"/>
    <x v="1"/>
    <m/>
    <m/>
    <m/>
  </r>
  <r>
    <m/>
    <s v="Multi accueil Pom'Cerise Mureils"/>
    <d v="2017-11-23T00:00:00"/>
    <m/>
    <x v="9"/>
    <s v="reserrer un robinet neuf côté cuisine"/>
    <s v="Réalisé"/>
    <d v="2017-12-05T00:00:00"/>
    <m/>
    <s v="par Brice"/>
    <x v="1"/>
    <m/>
    <m/>
    <m/>
  </r>
  <r>
    <m/>
    <s v="Multi accueil Pom'Cerise Mureils"/>
    <m/>
    <m/>
    <x v="2"/>
    <s v="graisser la porte du premier dortoir "/>
    <s v="Réalisé"/>
    <d v="2017-12-05T00:00:00"/>
    <m/>
    <s v="par Brice"/>
    <x v="1"/>
    <m/>
    <m/>
    <m/>
  </r>
  <r>
    <m/>
    <s v="Multi accueil Pom'Cerise Mureils"/>
    <m/>
    <m/>
    <x v="4"/>
    <s v="changer une ampoule "/>
    <s v="Réalisé"/>
    <d v="2017-12-05T00:00:00"/>
    <m/>
    <s v="par Brice"/>
    <x v="1"/>
    <m/>
    <m/>
    <m/>
  </r>
  <r>
    <m/>
    <s v="Multi accueil Pom'Cerise Mureils"/>
    <m/>
    <m/>
    <x v="2"/>
    <s v="coller un tabouret "/>
    <s v="Réalisé"/>
    <d v="2017-12-05T00:00:00"/>
    <m/>
    <s v="par Brice"/>
    <x v="1"/>
    <m/>
    <m/>
    <m/>
  </r>
  <r>
    <m/>
    <s v="Multi accueil Pom'Cerise Mureils"/>
    <m/>
    <m/>
    <x v="2"/>
    <s v="coller maison de poupée"/>
    <s v="Réalisé"/>
    <d v="2017-12-05T00:00:00"/>
    <m/>
    <s v="par Brice"/>
    <x v="1"/>
    <m/>
    <m/>
    <m/>
  </r>
  <r>
    <m/>
    <s v="Multi accueil Pom'Cerise Mureils"/>
    <m/>
    <m/>
    <x v="7"/>
    <s v="créer un panneau mural style chevalet L 180cm H75cm voir sur catalogue "/>
    <s v="Réalisé"/>
    <d v="2017-12-11T00:00:00"/>
    <m/>
    <s v="par Brice"/>
    <x v="1"/>
    <m/>
    <m/>
    <m/>
  </r>
  <r>
    <m/>
    <s v="Multi accueil Pom'Cerise Mureils"/>
    <m/>
    <m/>
    <x v="3"/>
    <s v="déchets à debarasser "/>
    <s v="Réalisé"/>
    <d v="2017-12-11T00:00:00"/>
    <m/>
    <s v="par Brice"/>
    <x v="1"/>
    <m/>
    <m/>
    <m/>
  </r>
  <r>
    <m/>
    <s v="Multi accueil Les Petits Loups ST Rambert"/>
    <m/>
    <m/>
    <x v="4"/>
    <s v="néon à changer x2 salle principale"/>
    <s v="Réalisé"/>
    <d v="2017-12-05T00:00:00"/>
    <m/>
    <s v="par rémy"/>
    <x v="1"/>
    <m/>
    <m/>
    <m/>
  </r>
  <r>
    <m/>
    <s v="Multi accueil Les Petits Loups ST Rambert"/>
    <m/>
    <m/>
    <x v="3"/>
    <s v="rideau dortoir plus de telecommande (moteur et telecommande changé par une entreprise)"/>
    <s v="Réalisé"/>
    <d v="2017-11-01T00:00:00"/>
    <m/>
    <s v="par lambert alu"/>
    <x v="1"/>
    <m/>
    <m/>
    <m/>
  </r>
  <r>
    <m/>
    <s v="CLSH HAUTERIVES"/>
    <m/>
    <m/>
    <x v="14"/>
    <s v="Dalle en béton à reprendre"/>
    <s v="En attente"/>
    <m/>
    <m/>
    <m/>
    <x v="1"/>
    <m/>
    <m/>
    <m/>
  </r>
  <r>
    <m/>
    <s v="CLSH Lucienne Caillet ST Vallier"/>
    <d v="2018-01-08T00:00:00"/>
    <s v="Clement directeur"/>
    <x v="12"/>
    <s v="Débarrasser chauffe plat"/>
    <s v="En attente"/>
    <m/>
    <m/>
    <m/>
    <x v="1"/>
    <m/>
    <m/>
    <m/>
  </r>
  <r>
    <m/>
    <s v="Office du Tourisme Hautervives"/>
    <m/>
    <m/>
    <x v="2"/>
    <s v="fermeture en placo coffre fort"/>
    <s v="Réalisé"/>
    <d v="2017-11-01T00:00:00"/>
    <m/>
    <s v="par rémy"/>
    <x v="1"/>
    <m/>
    <m/>
    <m/>
  </r>
  <r>
    <m/>
    <s v="Office du Tourisme Hautervives"/>
    <m/>
    <m/>
    <x v="2"/>
    <s v="installer une table salle de réunion (disponible au service technique St vallier)"/>
    <s v="Réalisé"/>
    <d v="2018-03-23T00:00:00"/>
    <m/>
    <s v="fernado et damien"/>
    <x v="1"/>
    <n v="2"/>
    <m/>
    <m/>
  </r>
  <r>
    <m/>
    <s v="Office du Tourisme Hautervives"/>
    <m/>
    <m/>
    <x v="3"/>
    <s v="mise en place de la boite aux lettres définitive en lieu et place de l'ancienne, Voir avec DST clé ancienne boite si besoin d'ouvrir pour demonter"/>
    <s v="Réalisé"/>
    <d v="2018-02-05T00:00:00"/>
    <m/>
    <s v="rémy"/>
    <x v="1"/>
    <m/>
    <m/>
    <m/>
  </r>
  <r>
    <m/>
    <s v="Office du Tourisme Hautervives"/>
    <m/>
    <m/>
    <x v="7"/>
    <s v="Finir la deuxiéme piéce côté ascenceur au grenier , fermeture OT du 15 au 30 janvier 2018"/>
    <s v="Réalisé"/>
    <d v="2018-03-13T00:00:00"/>
    <m/>
    <s v="rémy"/>
    <x v="1"/>
    <n v="64"/>
    <m/>
    <m/>
  </r>
  <r>
    <m/>
    <s v="AAGDV"/>
    <m/>
    <m/>
    <x v="3"/>
    <s v="store à installer gardien"/>
    <s v="Réalisé"/>
    <d v="2017-12-01T00:00:00"/>
    <m/>
    <s v="Brice"/>
    <x v="1"/>
    <m/>
    <m/>
    <m/>
  </r>
  <r>
    <m/>
    <s v="AAGDV"/>
    <m/>
    <m/>
    <x v="2"/>
    <s v="vitrine eextérieure sur porte gardien"/>
    <s v="Réalisé"/>
    <d v="2017-12-01T00:00:00"/>
    <m/>
    <s v="Brice"/>
    <x v="1"/>
    <m/>
    <m/>
    <m/>
  </r>
  <r>
    <m/>
    <s v="AAGDV"/>
    <m/>
    <m/>
    <x v="9"/>
    <s v="resistance cumulus a vérifier pour référence et commande stock"/>
    <s v="Réalisé"/>
    <d v="2018-09-01T00:00:00"/>
    <m/>
    <s v="Robert"/>
    <x v="1"/>
    <m/>
    <s v="Résistance remise au gardien pour rinstallation "/>
    <m/>
  </r>
  <r>
    <m/>
    <s v="CLSH Lucienne Caillet ST Vallier"/>
    <d v="2018-01-08T00:00:00"/>
    <s v="Clement directeur"/>
    <x v="7"/>
    <s v="Refection de la salle des peitits panneau muraux à repenser sur 2018"/>
    <s v="En attente"/>
    <m/>
    <m/>
    <m/>
    <x v="1"/>
    <m/>
    <m/>
    <m/>
  </r>
  <r>
    <m/>
    <s v="AAGDV"/>
    <m/>
    <m/>
    <x v="3"/>
    <s v="1 syphons à finir de monter"/>
    <s v="Réalisé"/>
    <d v="2017-12-01T00:00:00"/>
    <m/>
    <s v="Brice"/>
    <x v="1"/>
    <m/>
    <m/>
    <m/>
  </r>
  <r>
    <m/>
    <s v="CLSH Lucienne Caillet ST Vallier"/>
    <d v="2018-01-08T00:00:00"/>
    <s v="Clement directeur"/>
    <x v="2"/>
    <s v="Plaque plafond à replacer bureau directeur"/>
    <s v="En attente"/>
    <m/>
    <m/>
    <m/>
    <x v="1"/>
    <m/>
    <m/>
    <m/>
  </r>
  <r>
    <m/>
    <s v="RAM ANNEYRON"/>
    <m/>
    <m/>
    <x v="3"/>
    <s v="Récupérer les tapis de gym à ARRAS pour les ramener à la CCPDA"/>
    <s v="Réalisé"/>
    <d v="2017-12-18T00:00:00"/>
    <m/>
    <s v="Par Brice"/>
    <x v="1"/>
    <m/>
    <m/>
    <m/>
  </r>
  <r>
    <m/>
    <s v="Multi accueil Colins Collines Hauterives"/>
    <d v="2018-01-02T00:00:00"/>
    <s v="C.ROUSSET"/>
    <x v="2"/>
    <s v="Fixer barrières de sécurité"/>
    <s v="Réalisé"/>
    <m/>
    <m/>
    <m/>
    <x v="1"/>
    <m/>
    <m/>
    <m/>
  </r>
  <r>
    <m/>
    <s v="Multi accueil Colins Collines Hauterives"/>
    <d v="2018-01-02T00:00:00"/>
    <s v="C.ROUSSET"/>
    <x v="3"/>
    <s v="Enlever les encombrants"/>
    <s v="Réalisé"/>
    <d v="2018-02-05T00:00:00"/>
    <m/>
    <s v="Rémy"/>
    <x v="1"/>
    <m/>
    <m/>
    <m/>
  </r>
  <r>
    <m/>
    <s v="CLSH HAUTERIVES"/>
    <d v="2017-12-21T00:00:00"/>
    <m/>
    <x v="5"/>
    <s v="tourniquet lave vaisselle à changer"/>
    <s v="Réalisé"/>
    <d v="2018-02-05T00:00:00"/>
    <s v="Devis en cours chez ravoin"/>
    <s v="Rémy"/>
    <x v="1"/>
    <m/>
    <s v="Pièce en commande"/>
    <m/>
  </r>
  <r>
    <m/>
    <s v="CLSH Lucienne Caillet ST Vallier"/>
    <d v="2018-01-08T00:00:00"/>
    <s v="Clement directeur"/>
    <x v="2"/>
    <s v="Vitre cassées à changer 7 vitres de 35x50 cm"/>
    <s v="Réalisé"/>
    <d v="2018-01-22T00:00:00"/>
    <m/>
    <s v="Rémy"/>
    <x v="1"/>
    <m/>
    <m/>
    <m/>
  </r>
  <r>
    <m/>
    <s v="Multi accueil Les Petits Loups ST Rambert"/>
    <d v="2018-01-04T00:00:00"/>
    <s v="Sophie GUITAY"/>
    <x v="3"/>
    <s v="humidité stagnante sur sol dans le couloir d'accés aux chambres des plus petits.Constat de sol mouillé vers portes de trois pièces. Petites flaques d'eau sur lieu de passage très visité."/>
    <s v="Réalisé"/>
    <d v="2018-01-10T00:00:00"/>
    <s v="Attente d'une nouvelle humidité a surveiller "/>
    <m/>
    <x v="1"/>
    <m/>
    <m/>
    <m/>
  </r>
  <r>
    <m/>
    <s v="Multi accueil Les Petits Loups ST Rambert"/>
    <d v="2018-01-04T00:00:00"/>
    <s v="Sophie GUITAY"/>
    <x v="9"/>
    <s v="Fuite dans local technique chaufferie au niveau d'un tuyau sortie chaudière. Constat flaque suite fuite haut du tuyau."/>
    <s v="Réalisé"/>
    <d v="2018-01-10T00:00:00"/>
    <m/>
    <s v="Rélisé par Ets Chaffut St Rambert "/>
    <x v="2"/>
    <m/>
    <m/>
    <m/>
  </r>
  <r>
    <m/>
    <s v="Multi accueil Les Petits Loups ST Rambert"/>
    <d v="2018-01-04T00:00:00"/>
    <s v="Sophie GUITAY"/>
    <x v="2"/>
    <s v="Manque une poignée de porte sur une chambre d'enfant côté salle de vie &quot;grands&quot;"/>
    <s v="Réalisé"/>
    <d v="2018-01-16T00:00:00"/>
    <s v="remise en place d'une poignée"/>
    <s v="Rémy"/>
    <x v="1"/>
    <m/>
    <m/>
    <m/>
  </r>
  <r>
    <m/>
    <s v="Multi accueil Les Petits Loups ST Rambert"/>
    <d v="2018-01-04T00:00:00"/>
    <s v="Sophie GUITAY"/>
    <x v="2"/>
    <s v="Porte salle de pose ferme mal."/>
    <s v="Réalisé"/>
    <d v="2018-01-16T00:00:00"/>
    <s v="rabotage de la porte"/>
    <s v="Rémy"/>
    <x v="1"/>
    <m/>
    <m/>
    <m/>
  </r>
  <r>
    <m/>
    <s v="Centre aquatique Bleu Rive"/>
    <d v="2018-01-05T00:00:00"/>
    <s v="Smitt"/>
    <x v="9"/>
    <s v="Fuite WC femme premier WC sur la droite en rentrant dans l'espace toilette femme"/>
    <s v="En cours"/>
    <d v="2018-01-11T00:00:00"/>
    <s v="Demontage du wc intervention arret technique septembre"/>
    <s v="SA Chifflet "/>
    <x v="2"/>
    <m/>
    <m/>
    <m/>
  </r>
  <r>
    <m/>
    <s v="CLSH ST UZE"/>
    <d v="2018-07-13T00:00:00"/>
    <s v="Pascal TEILLON"/>
    <x v="12"/>
    <s v="mettre film effet miroir sur fenetre de la cuisine et bureau de la directrice"/>
    <s v="En attente"/>
    <m/>
    <m/>
    <m/>
    <x v="0"/>
    <m/>
    <m/>
    <m/>
  </r>
  <r>
    <m/>
    <s v="CLSH Lucienne Caillet ST Vallier"/>
    <d v="2018-01-08T00:00:00"/>
    <s v="Clement directeur"/>
    <x v="4"/>
    <s v="Remplacer les néons salle petits"/>
    <s v="Réalisé"/>
    <d v="2018-01-22T00:00:00"/>
    <m/>
    <s v="Rémy"/>
    <x v="1"/>
    <m/>
    <m/>
    <m/>
  </r>
  <r>
    <m/>
    <s v="CLSH Lucienne Caillet ST Vallier"/>
    <d v="2018-01-08T00:00:00"/>
    <s v="Clement directeur"/>
    <x v="9"/>
    <s v="toilettes extérieures fuite"/>
    <s v="Réalisé"/>
    <d v="2018-01-22T00:00:00"/>
    <m/>
    <s v="Rémy"/>
    <x v="1"/>
    <m/>
    <m/>
    <m/>
  </r>
  <r>
    <m/>
    <s v="CLSH Lucienne Caillet ST Vallier"/>
    <d v="2018-01-08T00:00:00"/>
    <s v="Clement directeur"/>
    <x v="15"/>
    <s v="Installer 1 porte serviettes "/>
    <s v="Réalisé"/>
    <d v="2018-01-22T00:00:00"/>
    <m/>
    <s v="Rémy"/>
    <x v="1"/>
    <m/>
    <m/>
    <m/>
  </r>
  <r>
    <m/>
    <s v="CLSH ST UZE"/>
    <d v="2018-07-13T00:00:00"/>
    <s v="Richard"/>
    <x v="12"/>
    <s v="pour la saison estivale 2019 prevoir un coin ombre coté ouest ,,,,,,"/>
    <s v="En attente"/>
    <m/>
    <m/>
    <m/>
    <x v="0"/>
    <m/>
    <m/>
    <m/>
  </r>
  <r>
    <m/>
    <s v="Multi accueil Colins Collines Hauterives"/>
    <m/>
    <s v="C,ROUSSET"/>
    <x v="9"/>
    <s v="FAIRE DES TROU AERATION SUR RADIATEUR "/>
    <s v="Réalisé"/>
    <d v="2018-09-25T00:00:00"/>
    <s v="percage des plaque en bois en partis basse et haut et mise en place de grille diam 5mm sur tous les radiateur du bas et salle de change en haut,"/>
    <s v="remy"/>
    <x v="1"/>
    <n v="8"/>
    <m/>
    <m/>
  </r>
  <r>
    <m/>
    <s v="CLSH ST UZE"/>
    <d v="2018-01-04T00:00:00"/>
    <m/>
    <x v="2"/>
    <s v="barriére à déplacer+ plan de travail à rallonger pour que le lave vaisselle soit dans l'espace cuisine (PMI)"/>
    <s v="Réalisé"/>
    <d v="2018-04-24T00:00:00"/>
    <s v="devis en cours de signature Rochegue"/>
    <s v="Rochegue"/>
    <x v="2"/>
    <m/>
    <m/>
    <m/>
  </r>
  <r>
    <m/>
    <s v="CLSH ST UZE"/>
    <d v="2018-01-04T00:00:00"/>
    <m/>
    <x v="2"/>
    <s v="Placards coulissant  dortoir sorti du rail"/>
    <s v="Réalisé"/>
    <d v="2018-01-24T00:00:00"/>
    <m/>
    <s v="Rémy"/>
    <x v="1"/>
    <m/>
    <m/>
    <m/>
  </r>
  <r>
    <m/>
    <s v="Multi accueil Les Petits Loups ST Rambert"/>
    <d v="2018-01-10T00:00:00"/>
    <s v="Sophie GUITAY"/>
    <x v="2"/>
    <s v="Barre de la porte coupe feu SAS entrée &quot;déboitée&quot;.Barre sortie de son emplacement qui empêche l'ouverture de la porte."/>
    <s v="Réalisé"/>
    <d v="2018-01-10T00:00:00"/>
    <m/>
    <s v="URGENT: interventions Richard CARRET et Thomas PIERRE LOUIS=barre remise et rétablissement bon fonctionnement ouverture/ fermeture dans la matinée"/>
    <x v="1"/>
    <m/>
    <m/>
    <m/>
  </r>
  <r>
    <m/>
    <s v="Multi accueil Les Petits Loups ST Rambert"/>
    <d v="2018-01-10T00:00:00"/>
    <s v="Sophie GUITAY"/>
    <x v="2"/>
    <s v="porte d'une chambre ouvre et ferme mal prévoir de &quot;raboter&quot; bas porte en bois + prévoir l'ensemble poignée de porte "/>
    <s v="Réalisé"/>
    <d v="2018-01-16T00:00:00"/>
    <s v="rabotage et poignée effectués"/>
    <s v="Rémy"/>
    <x v="1"/>
    <m/>
    <m/>
    <m/>
  </r>
  <r>
    <m/>
    <s v="La Fabrique"/>
    <d v="2018-01-05T00:00:00"/>
    <s v="CCPDA"/>
    <x v="1"/>
    <s v="Finir saturateur terrasse + ensemencement et terrassement "/>
    <s v="Réalisé"/>
    <d v="2018-04-18T00:00:00"/>
    <m/>
    <s v="Pascal et rémi"/>
    <x v="1"/>
    <m/>
    <m/>
    <m/>
  </r>
  <r>
    <m/>
    <s v="MSP Anneyron"/>
    <d v="2018-01-11T00:00:00"/>
    <s v="Secretariat MSP"/>
    <x v="4"/>
    <s v="Ampoule à changer entrée couloir en face ascenseur"/>
    <s v="Réalisé"/>
    <d v="2018-01-16T00:00:00"/>
    <s v="C"/>
    <s v="jean louis"/>
    <x v="1"/>
    <m/>
    <m/>
    <m/>
  </r>
  <r>
    <m/>
    <s v="MSP Andance"/>
    <d v="2018-01-11T00:00:00"/>
    <m/>
    <x v="8"/>
    <s v="Plus de maintenance alarme anti intrusion"/>
    <s v="Réalisé"/>
    <m/>
    <s v="Devis transmis "/>
    <s v="Eralpro"/>
    <x v="2"/>
    <m/>
    <m/>
    <m/>
  </r>
  <r>
    <m/>
    <s v="Multi accueil La Farandole St Vallier"/>
    <d v="2018-01-12T00:00:00"/>
    <s v="Virginie"/>
    <x v="5"/>
    <s v="Pb essorage Lave linge"/>
    <s v="Réalisé"/>
    <m/>
    <s v="Intervention prévue le 15 janvier am"/>
    <s v="SARL Dupont"/>
    <x v="2"/>
    <m/>
    <m/>
    <m/>
  </r>
  <r>
    <m/>
    <s v="Multi accueil La Farandole St Vallier"/>
    <d v="2018-01-12T00:00:00"/>
    <s v="Virginie"/>
    <x v="2"/>
    <s v="Présence de jeu dans la porte d'entrée"/>
    <s v="Réalisé"/>
    <d v="2018-01-18T00:00:00"/>
    <s v="Resserrer serrure + dégrippant"/>
    <s v="Jean Louis"/>
    <x v="1"/>
    <m/>
    <m/>
    <m/>
  </r>
  <r>
    <m/>
    <s v="Multi accueil Les Petits Loups ST Rambert"/>
    <d v="2018-01-10T00:00:00"/>
    <s v="Sophie GUITAY"/>
    <x v="4"/>
    <s v="un néon entrée/accueil + un néon salle de bain enfant qui s'allument par intermittence"/>
    <s v="Réalisé"/>
    <d v="2018-01-16T00:00:00"/>
    <s v="changement des néons et du starter"/>
    <s v="Rémy"/>
    <x v="1"/>
    <m/>
    <m/>
    <m/>
  </r>
  <r>
    <m/>
    <s v="CLSH Lucienne Caillet ST Vallier"/>
    <d v="2018-01-08T00:00:00"/>
    <s v="Clement directeur"/>
    <x v="9"/>
    <s v="Fuite réseau radiateur salle batiment nord"/>
    <s v="Réalisé"/>
    <d v="2018-01-10T00:00:00"/>
    <s v="Trancvhée dans la dalle puis raccord tuyau radiateur"/>
    <s v="SA Chifflet "/>
    <x v="2"/>
    <m/>
    <m/>
    <m/>
  </r>
  <r>
    <m/>
    <s v="Multi accueil La Bulle aux Merveilles Champagne"/>
    <d v="2018-01-05T00:00:00"/>
    <m/>
    <x v="2"/>
    <s v="issue de secours coincée dans la chambre des grands"/>
    <s v="En cours"/>
    <m/>
    <s v="semaine 47"/>
    <s v="Menuisier vu MAA pour changement de la porte"/>
    <x v="2"/>
    <m/>
    <s v="URGENT le menuisier devait venir la décoincer avant de la modifier"/>
    <m/>
  </r>
  <r>
    <m/>
    <s v="Multi accueil La Bulle aux Merveilles Champagne"/>
    <d v="2018-01-05T00:00:00"/>
    <m/>
    <x v="2"/>
    <s v="Installation moustiquaire x 3 cuisne"/>
    <s v="Réalisé"/>
    <d v="2018-01-24T00:00:00"/>
    <m/>
    <s v="Rémy"/>
    <x v="1"/>
    <m/>
    <s v="3 fenêtres    "/>
    <m/>
  </r>
  <r>
    <m/>
    <s v="Multi accueil La Bulle aux Merveilles Champagne"/>
    <d v="2018-01-05T00:00:00"/>
    <m/>
    <x v="3"/>
    <s v="repositionnement des extincteurs + plan issues de secours. Nouvel aménagement de la cuisine."/>
    <s v="Réalisé"/>
    <d v="2018-01-24T00:00:00"/>
    <s v="Fixation des extincteuirs"/>
    <s v="Rémy"/>
    <x v="1"/>
    <m/>
    <s v="vu avec Marie-Alix Allemand"/>
    <m/>
  </r>
  <r>
    <m/>
    <s v="Multi accueil La Bulle aux Merveilles Champagne"/>
    <d v="2018-01-05T00:00:00"/>
    <m/>
    <x v="3"/>
    <s v="revoir le plan des nuisibles. Nouvel aménagement de la cuisine."/>
    <s v="Réalisé"/>
    <d v="2018-04-18T00:00:00"/>
    <s v="Plan de sanitation"/>
    <s v="GMD"/>
    <x v="2"/>
    <m/>
    <s v="Société GMD SANITATION"/>
    <m/>
  </r>
  <r>
    <m/>
    <s v="Micro crèche A petit pas Sarras"/>
    <d v="2018-01-16T00:00:00"/>
    <s v="Ghislaine Diana"/>
    <x v="16"/>
    <s v="Fixer un miroir accompagné d'une barre de maintien pour les jeunes enfants"/>
    <s v="Réalisé"/>
    <d v="2018-01-17T00:00:00"/>
    <s v="Fixation du miroir, enfant et de la barre de  maintien"/>
    <s v="Rémy"/>
    <x v="1"/>
    <m/>
    <m/>
    <m/>
  </r>
  <r>
    <m/>
    <s v="Multi accueil Les Petits Loups ST Rambert"/>
    <d v="2018-01-17T00:00:00"/>
    <s v="Sophie GUITAY"/>
    <x v="17"/>
    <s v="Evacuer encombrants sur cerche"/>
    <s v="Réalisé"/>
    <d v="2018-01-17T00:00:00"/>
    <s v="Conforme à la demande"/>
    <s v="Rémy"/>
    <x v="1"/>
    <m/>
    <m/>
    <m/>
  </r>
  <r>
    <m/>
    <s v="Multi accueil La Bulle aux Merveilles Champagne"/>
    <d v="2018-01-05T00:00:00"/>
    <m/>
    <x v="4"/>
    <s v="Installer des variateurs de lumiéres dans l'ancienne cuisine, car luminosité trop agressive."/>
    <s v="Réalisé"/>
    <d v="2018-04-19T00:00:00"/>
    <s v="changement des 6 paves leds"/>
    <m/>
    <x v="2"/>
    <m/>
    <s v="1389,12€ TTC 6 pavés led gradable 60x60"/>
    <m/>
  </r>
  <r>
    <m/>
    <s v="Multi accueil La Farandole St Vallier"/>
    <d v="2018-01-12T00:00:00"/>
    <s v="Jean louis"/>
    <x v="2"/>
    <s v="Changement poignée portillon accès salle des enfants"/>
    <s v="Réalisé"/>
    <d v="2018-01-22T00:00:00"/>
    <s v="Changement de mecanisme"/>
    <s v="Rémy"/>
    <x v="1"/>
    <m/>
    <m/>
    <m/>
  </r>
  <r>
    <m/>
    <s v="Multi accueil Les Petits Loups ST Rambert"/>
    <d v="2018-01-10T00:00:00"/>
    <s v="Sophie GUITAY"/>
    <x v="7"/>
    <s v="peinture très abîmée deux portes en bois au niveau accueil familles, peinture avec couleurs défraichies projet d'affichage attractif et clair pour les familles accueillies avec espace affichage obligatoire"/>
    <s v="Réalisé"/>
    <s v="16 au 20 avril 2018 vacances"/>
    <m/>
    <s v="Rémy "/>
    <x v="1"/>
    <m/>
    <m/>
    <m/>
  </r>
  <r>
    <m/>
    <s v="ZA"/>
    <d v="2018-01-22T00:00:00"/>
    <s v="Adrien"/>
    <x v="6"/>
    <s v="Mise en place de deux plaques signaletiques commerces Chateauneuf ZA"/>
    <s v="Réalisé"/>
    <d v="2018-01-24T00:00:00"/>
    <m/>
    <s v="Rémy"/>
    <x v="1"/>
    <m/>
    <m/>
    <m/>
  </r>
  <r>
    <m/>
    <s v="MSP Anneyron"/>
    <d v="2018-01-17T00:00:00"/>
    <s v="Dr Bismuth"/>
    <x v="2"/>
    <s v="Porte salle d'attente ferme mal 2ieme intervention!!"/>
    <s v="Réalisé"/>
    <d v="2018-01-18T00:00:00"/>
    <s v="Réglage des charnieres"/>
    <s v="Jean louis"/>
    <x v="1"/>
    <n v="0.2"/>
    <m/>
    <m/>
  </r>
  <r>
    <m/>
    <s v="La Fabrique"/>
    <d v="2018-01-24T00:00:00"/>
    <s v="MAA"/>
    <x v="1"/>
    <s v="Regard beton à fermer dans le massif espace vert à coté du panier fermier"/>
    <s v="Réalisé"/>
    <d v="2018-03-14T00:00:00"/>
    <s v="26/01/18 un couvercle remis manque encore un à couler"/>
    <s v="Damien Thomas"/>
    <x v="1"/>
    <m/>
    <m/>
    <m/>
  </r>
  <r>
    <m/>
    <s v="La Fabrique"/>
    <d v="2018-01-24T00:00:00"/>
    <s v="CCPDA"/>
    <x v="7"/>
    <s v="Etat des lieux et suivi intérieur global du bâtiment : reprise des marques, coups… en retouche enduit, peinture"/>
    <s v="Réalisé"/>
    <d v="2018-01-26T00:00:00"/>
    <m/>
    <s v="Rémy"/>
    <x v="1"/>
    <m/>
    <m/>
    <m/>
  </r>
  <r>
    <m/>
    <s v="Pépinière artisanale ZA les Iles"/>
    <d v="2018-01-24T00:00:00"/>
    <s v="CCPDA"/>
    <x v="9"/>
    <s v="Passer en revue le fonctionnement des robinets, douches, chasses d’eau : détartrage, point sur fuites éventuelles…"/>
    <s v="Réalisé"/>
    <d v="2018-01-31T00:00:00"/>
    <s v="Changement douchette, enlevement calcaire changement joint"/>
    <s v="Rémy"/>
    <x v="1"/>
    <n v="4"/>
    <m/>
    <m/>
  </r>
  <r>
    <m/>
    <s v="Siège CC Porte de DrômArdèche"/>
    <d v="2018-01-23T00:00:00"/>
    <s v="Didier stepahnie"/>
    <x v="2"/>
    <s v="enlever une barre sous le bureau evitant le choc de jambe"/>
    <s v="Réalisé"/>
    <d v="2018-01-26T00:00:00"/>
    <m/>
    <s v="Rémy"/>
    <x v="1"/>
    <m/>
    <m/>
    <m/>
  </r>
  <r>
    <m/>
    <s v="Multi accueil La Bulle aux Merveilles Champagne"/>
    <d v="2018-01-05T00:00:00"/>
    <m/>
    <x v="6"/>
    <s v="plan issues de secours à installer avec la nouvelle cuisine"/>
    <s v="Réalisé"/>
    <m/>
    <m/>
    <m/>
    <x v="1"/>
    <m/>
    <m/>
    <m/>
  </r>
  <r>
    <m/>
    <s v="La Fabrique"/>
    <d v="2018-01-05T00:00:00"/>
    <m/>
    <x v="3"/>
    <s v="probléme de ruissellement d'eau pluviale RD sur cour impact panier fermier"/>
    <s v="En attente"/>
    <m/>
    <m/>
    <m/>
    <x v="2"/>
    <m/>
    <m/>
    <m/>
  </r>
  <r>
    <m/>
    <s v="La Fabrique"/>
    <d v="2018-01-23T00:00:00"/>
    <s v="Sylvia"/>
    <x v="2"/>
    <s v="vérifier la porte vers l'extérieur du Labo (salle du sous-sol) : gros jour sur le haut de la porte"/>
    <s v="Programmé"/>
    <m/>
    <m/>
    <s v="MAA Menuiserie réochegue"/>
    <x v="2"/>
    <m/>
    <m/>
    <m/>
  </r>
  <r>
    <m/>
    <s v="Centre aquatique Bleu Rive"/>
    <d v="2018-01-05T00:00:00"/>
    <s v="Smitt"/>
    <x v="7"/>
    <s v="Plafond weness à reprendre avec bande joint probleme de cloque avec humidité (2 rouleau de bandes _2 sceau d'enduit__ 15litre sous couche_15 litres peinture "/>
    <s v="Réalisé"/>
    <s v="26/02/18 au 04/03/18"/>
    <s v="Enduit ciment farmacelle H2O-toile non tissé batirenov + peinture"/>
    <s v="Rémy"/>
    <x v="1"/>
    <m/>
    <m/>
    <m/>
  </r>
  <r>
    <m/>
    <s v="Multi accueil Colins Collines Hauterives"/>
    <d v="2018-01-23T00:00:00"/>
    <s v="C.ROUSSET"/>
    <x v="1"/>
    <s v="Securisation rambarde tobbogan"/>
    <s v="Réalisé"/>
    <m/>
    <m/>
    <m/>
    <x v="1"/>
    <m/>
    <m/>
    <m/>
  </r>
  <r>
    <m/>
    <s v="Multi accueil Colins Collines Hauterives"/>
    <d v="2018-01-23T00:00:00"/>
    <s v="C.ROUSSET"/>
    <x v="2"/>
    <s v="Anti pince doigt cassé au dortoir porte local menage ferme mal"/>
    <s v="Réalisé"/>
    <d v="1899-12-31T01:01:18"/>
    <m/>
    <s v="Rémy"/>
    <x v="1"/>
    <m/>
    <m/>
    <m/>
  </r>
  <r>
    <m/>
    <s v="Siège CC Porte de DrômArdèche"/>
    <d v="2018-01-23T00:00:00"/>
    <s v="Mathilde"/>
    <x v="2"/>
    <s v="Placard coulissant bureau com deraillé"/>
    <s v="Réalisé"/>
    <d v="2018-01-26T00:00:00"/>
    <m/>
    <s v="Rémy"/>
    <x v="1"/>
    <m/>
    <m/>
    <m/>
  </r>
  <r>
    <m/>
    <s v="Siège CC Porte de DrômArdèche"/>
    <d v="2018-01-25T00:00:00"/>
    <s v="Armelle"/>
    <x v="2"/>
    <s v="Arret de porte entrée 2ieme etage cassée"/>
    <s v="Réalisé"/>
    <d v="2018-01-29T00:00:00"/>
    <s v="fixation de l'arrêt de porte (vis cassée)"/>
    <s v="Rémy"/>
    <x v="1"/>
    <n v="0.2"/>
    <m/>
    <m/>
  </r>
  <r>
    <m/>
    <s v="Siège CC Porte de DrômArdèche"/>
    <d v="2018-01-26T00:00:00"/>
    <s v="Richard"/>
    <x v="2"/>
    <s v="Fuite d'eau sur les menuiseries du Shed entrée acceuil voir pour joint à faire"/>
    <s v="Réalisé"/>
    <d v="2018-01-29T00:00:00"/>
    <s v="Mise en place d'une joint étanchéité acrylique"/>
    <s v="rémy "/>
    <x v="1"/>
    <n v="2"/>
    <m/>
    <m/>
  </r>
  <r>
    <m/>
    <s v="Multi accueil La Farandole St Vallier"/>
    <d v="2018-01-26T00:00:00"/>
    <s v="Sanchez "/>
    <x v="5"/>
    <s v="Probleme essorage machine à laver"/>
    <s v="Réalisé"/>
    <d v="2018-01-29T00:00:00"/>
    <m/>
    <s v="Dupont SARL"/>
    <x v="2"/>
    <m/>
    <m/>
    <m/>
  </r>
  <r>
    <m/>
    <s v="Multi accueil La Farandole St Vallier"/>
    <d v="2018-01-26T00:00:00"/>
    <s v="Sanchez "/>
    <x v="2"/>
    <s v="Fuite au niveau du coffre de store de la fenêtre du medecin + poignée de porte avec du jeu"/>
    <s v="Réalisé"/>
    <d v="2018-01-31T00:00:00"/>
    <s v="Joint acrylique"/>
    <s v="Rémy "/>
    <x v="1"/>
    <m/>
    <m/>
    <m/>
  </r>
  <r>
    <m/>
    <s v="Multi accueil La Farandole St Vallier"/>
    <d v="2018-01-26T00:00:00"/>
    <s v="Sanchez "/>
    <x v="4"/>
    <s v="Visiophone entrée pas assez d'éclairage ampoule"/>
    <s v="Réalisé"/>
    <d v="2018-02-19T00:00:00"/>
    <s v="Changement ampoule"/>
    <m/>
    <x v="1"/>
    <m/>
    <s v="Commander ampoules 32W840 "/>
    <m/>
  </r>
  <r>
    <m/>
    <s v="La Fabrique"/>
    <d v="2018-01-26T00:00:00"/>
    <s v="Sylvia"/>
    <x v="4"/>
    <s v="orienter les spots situés près de l'écran de vidéoprojection en direction du fond de la salle"/>
    <s v="Réalisé"/>
    <d v="2018-01-31T00:00:00"/>
    <m/>
    <s v="Remy"/>
    <x v="1"/>
    <m/>
    <m/>
    <m/>
  </r>
  <r>
    <m/>
    <s v="MSP Andance"/>
    <d v="2018-01-25T00:00:00"/>
    <s v="Dr Prothon"/>
    <x v="18"/>
    <s v="Probleme de connexion"/>
    <s v="En cours"/>
    <m/>
    <s v="appel réfrent orange M. Datin+demande intervantion par mail du 21/02/18"/>
    <m/>
    <x v="2"/>
    <m/>
    <m/>
    <m/>
  </r>
  <r>
    <m/>
    <s v="Bureaux ADS"/>
    <d v="2018-01-29T00:00:00"/>
    <s v="Julie"/>
    <x v="12"/>
    <s v="fixer un tableau blanc sur un mur"/>
    <s v="Réalisé"/>
    <d v="2018-01-01T00:00:00"/>
    <m/>
    <s v="Rémy"/>
    <x v="1"/>
    <m/>
    <m/>
    <m/>
  </r>
  <r>
    <m/>
    <s v="Multi accueil Colins Collines Hauterives"/>
    <d v="2018-02-01T00:00:00"/>
    <s v="Rémy"/>
    <x v="12"/>
    <s v="Tendre un cable pour supendre des fournitures et accessoires"/>
    <s v="Réalisé"/>
    <d v="2017-12-10T00:00:00"/>
    <m/>
    <s v="Rémy"/>
    <x v="1"/>
    <m/>
    <m/>
    <m/>
  </r>
  <r>
    <m/>
    <s v="AAGDV"/>
    <d v="2017-09-01T00:00:00"/>
    <m/>
    <x v="2"/>
    <s v="Mise en place d'une porte vitree local gardien"/>
    <s v="Réalisé"/>
    <m/>
    <s v="CMS Sarras"/>
    <s v="CMs Sarras "/>
    <x v="2"/>
    <n v="3"/>
    <s v="2940,00€ ttc"/>
    <m/>
  </r>
  <r>
    <m/>
    <s v="AAGDV"/>
    <d v="2017-09-01T00:00:00"/>
    <s v="gardien"/>
    <x v="11"/>
    <s v="Mise en place d'une barrière d'accés qui se lève"/>
    <s v="En cours"/>
    <m/>
    <s v="devis en cours de signature CMS"/>
    <m/>
    <x v="2"/>
    <m/>
    <m/>
    <m/>
  </r>
  <r>
    <m/>
    <s v="AAGDV"/>
    <d v="2017-09-01T00:00:00"/>
    <s v="CCPDA"/>
    <x v="1"/>
    <s v="reprendre l'ensemble des etendoirs à linge"/>
    <s v="Réalisé"/>
    <d v="2018-07-17T00:00:00"/>
    <m/>
    <s v="Brice et Pascal"/>
    <x v="1"/>
    <n v="4"/>
    <m/>
    <m/>
  </r>
  <r>
    <m/>
    <s v="La Tour d'Albon"/>
    <d v="2018-03-22T00:00:00"/>
    <s v="Jean Louis"/>
    <x v="7"/>
    <s v="Reprendre point de corrossion rambarde passerelle metallique antirouille +peinture"/>
    <s v="Réalisé"/>
    <d v="2019-02-11T00:00:00"/>
    <s v="REMISE EN PLACE DU BARREAU MANQUANT ET SOUDURE D'UN AUTRE BARREAU RESTE PLUS QUE LA PEINTURE"/>
    <s v="PASCAL ET BRICE"/>
    <x v="1"/>
    <n v="1"/>
    <s v="Jean louis s'occupe du Ral peinture prendre contact avec architecte pour garantie decennale peinture"/>
    <m/>
  </r>
  <r>
    <m/>
    <s v="Bureaux ADS"/>
    <d v="2018-08-17T00:00:00"/>
    <s v="JULIE AVRIL"/>
    <x v="12"/>
    <s v="Présence de scorpion l'été"/>
    <s v="En attente"/>
    <m/>
    <m/>
    <m/>
    <x v="0"/>
    <m/>
    <m/>
    <m/>
  </r>
  <r>
    <m/>
    <s v="Multi accueil La Bulle aux Merveilles Champagne"/>
    <d v="2018-02-01T00:00:00"/>
    <s v="Garnier"/>
    <x v="2"/>
    <s v="Installation etagère salle bébés + salle personnel"/>
    <s v="Réalisé"/>
    <m/>
    <m/>
    <m/>
    <x v="1"/>
    <m/>
    <m/>
    <m/>
  </r>
  <r>
    <m/>
    <s v="Siège CC Porte de DrômArdèche"/>
    <d v="2018-02-02T00:00:00"/>
    <s v="RH"/>
    <x v="2"/>
    <s v="Placard coulissant à régler bureau RH"/>
    <s v="Réalisé"/>
    <d v="2018-02-02T00:00:00"/>
    <s v="reglage coulisse"/>
    <s v="Rémy"/>
    <x v="1"/>
    <n v="0.2"/>
    <m/>
    <m/>
  </r>
  <r>
    <m/>
    <s v="Restaurant du cœur"/>
    <d v="2018-02-02T00:00:00"/>
    <s v="Présidente"/>
    <x v="2"/>
    <s v="Fermeture battant de porte arriere batiment cremone supérieure à changer"/>
    <s v="Réalisé"/>
    <d v="2018-05-15T00:00:00"/>
    <m/>
    <s v="Lambert alu"/>
    <x v="2"/>
    <m/>
    <m/>
    <m/>
  </r>
  <r>
    <m/>
    <s v="Service technique Albon"/>
    <d v="2018-02-01T00:00:00"/>
    <s v="Richard"/>
    <x v="2"/>
    <s v="Portail Coulissants exterieurs ne ferme plus electriquement "/>
    <s v="Réalisé"/>
    <d v="2018-07-01T00:00:00"/>
    <s v="demande de devis Boret intervention prévue le 23 juillet 18"/>
    <m/>
    <x v="2"/>
    <m/>
    <m/>
    <m/>
  </r>
  <r>
    <m/>
    <s v="Micro crèche A petit pas Sarras"/>
    <d v="2018-02-06T00:00:00"/>
    <s v="Directrice"/>
    <x v="16"/>
    <s v="Fixer quatre panneaux ronds sur les murs"/>
    <s v="Réalisé"/>
    <d v="2018-02-05T00:00:00"/>
    <m/>
    <s v="Rémy"/>
    <x v="1"/>
    <m/>
    <m/>
    <m/>
  </r>
  <r>
    <m/>
    <s v="Siège CC Porte de DrômArdèche"/>
    <d v="2018-02-05T00:00:00"/>
    <s v="Elodie P"/>
    <x v="2"/>
    <s v="Serrure de porte bureau à fixer"/>
    <s v="Réalisé"/>
    <d v="2018-02-05T00:00:00"/>
    <s v="Vissage"/>
    <s v="Jean Luois"/>
    <x v="1"/>
    <m/>
    <m/>
    <m/>
  </r>
  <r>
    <m/>
    <s v="Multi accueil Les Petits Loups ST Rambert"/>
    <d v="2018-02-06T00:00:00"/>
    <s v="Sophie GUITAY"/>
    <x v="17"/>
    <s v="Débarrasser carton"/>
    <s v="Réalisé"/>
    <d v="2018-02-07T00:00:00"/>
    <s v="Conforme à la demande"/>
    <s v="Rémy"/>
    <x v="1"/>
    <m/>
    <m/>
    <m/>
  </r>
  <r>
    <m/>
    <s v="Multi accueil Les Petits Loups ST Rambert"/>
    <d v="2018-02-06T00:00:00"/>
    <s v="Sophie GUITAY"/>
    <x v="2"/>
    <s v="Volet roulants porte d'entrée se bloque"/>
    <s v="Réalisé"/>
    <d v="2018-03-06T00:00:00"/>
    <s v="devis en cours délaboratiion"/>
    <s v="Lambert Alu"/>
    <x v="2"/>
    <m/>
    <s v="Pas de changement de clef (notamment pour Jean-Louis)"/>
    <m/>
  </r>
  <r>
    <m/>
    <s v="MSP Anneyron"/>
    <d v="2018-02-12T00:00:00"/>
    <s v="S,GUITAY"/>
    <x v="4"/>
    <s v="Ampoule à changer plafonnier"/>
    <s v="Réalisé"/>
    <m/>
    <m/>
    <s v="Rémy"/>
    <x v="1"/>
    <m/>
    <m/>
    <m/>
  </r>
  <r>
    <m/>
    <s v="Multi accueil La Farandole St Vallier"/>
    <d v="2018-02-12T00:00:00"/>
    <s v="Directrice"/>
    <x v="9"/>
    <s v="Robinet eau enfant à reprendre x 8 avec reprise plaque inox en lieu et place de la faience"/>
    <s v="Réalisé"/>
    <s v="aout 2018-septembre 2018"/>
    <s v="reprise plomberie faire par chifflet la semaine du 6 aout 2018 et pose du carrelage par remi la semaine 38"/>
    <m/>
    <x v="2"/>
    <m/>
    <m/>
    <m/>
  </r>
  <r>
    <m/>
    <s v="Multi accueil La Farandole St Vallier"/>
    <d v="2018-02-12T00:00:00"/>
    <s v="Directrice"/>
    <x v="19"/>
    <s v="Pb chauffage piece dortoir et petite salle+ pb filtre air dans chaufferie"/>
    <s v="En cours"/>
    <m/>
    <s v="Attente devis castagnier"/>
    <s v="Reg Concept"/>
    <x v="2"/>
    <m/>
    <m/>
    <m/>
  </r>
  <r>
    <m/>
    <s v="Multi accueil La Farandole St Vallier"/>
    <d v="2018-02-12T00:00:00"/>
    <s v="Directrice"/>
    <x v="1"/>
    <s v="Enlever le bac à sable + remise gazon synthetique"/>
    <s v="Réalisé"/>
    <d v="2018-06-01T00:00:00"/>
    <s v="Bac a sable videéet gazon synthetique disposer dessus"/>
    <s v="Pascal en juin 18"/>
    <x v="1"/>
    <m/>
    <m/>
    <m/>
  </r>
  <r>
    <m/>
    <s v="Multi accueil La Farandole St Vallier"/>
    <d v="2018-02-12T00:00:00"/>
    <s v="Directrice"/>
    <x v="4"/>
    <s v="Fixer correctement fil de la prise sèche linge"/>
    <s v="Réalisé"/>
    <d v="2018-02-19T00:00:00"/>
    <m/>
    <s v="Rémy"/>
    <x v="1"/>
    <m/>
    <m/>
    <m/>
  </r>
  <r>
    <m/>
    <s v="Multi accueil La Farandole St Vallier"/>
    <d v="2018-01-15T00:00:00"/>
    <s v="Richard"/>
    <x v="5"/>
    <s v="Evacuation seche linge en direct et deplacement materiel buanderie, Changement capacité cumulus+enlevement bidet"/>
    <s v="Réalisé"/>
    <d v="2018-02-05T00:00:00"/>
    <s v="Changement cumulus deplacment machine à laver +seche linge+ evacuation exterieur + suppression bidet"/>
    <s v="Dupont SARL"/>
    <x v="2"/>
    <m/>
    <s v="Cout 2380€ TTC"/>
    <m/>
  </r>
  <r>
    <m/>
    <s v="AAGDV"/>
    <d v="2018-02-15T00:00:00"/>
    <s v="Gardien"/>
    <x v="20"/>
    <s v="Bouche evacuation bouchée"/>
    <s v="Réalisé"/>
    <d v="2018-02-19T00:00:00"/>
    <s v="Aspiration mais pas d'exutoire puit perdu non infiltrant "/>
    <s v="Bonin assainissement "/>
    <x v="2"/>
    <m/>
    <m/>
    <m/>
  </r>
  <r>
    <m/>
    <s v="Multi accueil La Farandole St Vallier"/>
    <d v="2018-02-19T00:00:00"/>
    <m/>
    <x v="5"/>
    <s v="Fuite eau machine à laver linge industrielle,"/>
    <s v="Réalisé"/>
    <m/>
    <s v="intervention de Rémi PIOT vendredi 16/02/2018  pour resserrer un élément qui a limité la fuite mais reste suintement =écoulement faible"/>
    <s v="Dupont SARL"/>
    <x v="2"/>
    <m/>
    <m/>
    <m/>
  </r>
  <r>
    <m/>
    <s v="Micro crèche A petit pas Sarras"/>
    <d v="2018-02-21T00:00:00"/>
    <s v="Richard"/>
    <x v="8"/>
    <s v="Refixer plus haut extincteur dans couloir acces change bébé (accessible par les enfants)"/>
    <s v="Réalisé"/>
    <d v="2018-03-12T00:00:00"/>
    <m/>
    <s v="Rémy"/>
    <x v="1"/>
    <m/>
    <m/>
    <m/>
  </r>
  <r>
    <m/>
    <s v="Multi accueil La Farandole St Vallier"/>
    <d v="2018-02-19T00:00:00"/>
    <m/>
    <x v="2"/>
    <s v="Anti pince doigt à poser porte cuisine (rail existants)"/>
    <s v="Réalisé"/>
    <d v="2018-03-09T00:00:00"/>
    <m/>
    <s v="Rémy"/>
    <x v="1"/>
    <m/>
    <m/>
    <m/>
  </r>
  <r>
    <m/>
    <s v="Locaux S.I.B.G."/>
    <m/>
    <m/>
    <x v="3"/>
    <s v="Mettre à jour l'inventaire du matériel déposé"/>
    <s v="Réalisé"/>
    <d v="2018-07-02T00:00:00"/>
    <m/>
    <m/>
    <x v="1"/>
    <m/>
    <m/>
    <m/>
  </r>
  <r>
    <m/>
    <s v="Multi accueil Colins Collines Hauterives"/>
    <d v="2018-02-26T00:00:00"/>
    <s v="ROUSSET Christine"/>
    <x v="19"/>
    <s v="Besoin radiateur dans le bureau, température très basse bureau et hall d'accueil"/>
    <s v="Réalisé"/>
    <d v="2018-02-26T00:00:00"/>
    <m/>
    <s v="Kevin"/>
    <x v="2"/>
    <m/>
    <m/>
    <m/>
  </r>
  <r>
    <m/>
    <s v="Multi accueil Colins Collines Hauterives"/>
    <d v="2018-02-26T00:00:00"/>
    <s v="ROUSET Christine"/>
    <x v="9"/>
    <s v="Eau chaude, problème alimentation eau chaude en fin d'après-midi "/>
    <s v="Programmé"/>
    <m/>
    <s v="Intervention hauterives chauffage le 27/02/18 à 9h30 attente devis "/>
    <m/>
    <x v="2"/>
    <m/>
    <s v="399,60€ TTC Echange piece echangeur Saunier Duval"/>
    <m/>
  </r>
  <r>
    <m/>
    <s v="Multi accueil Colins Collines Hauterives"/>
    <d v="2018-02-26T00:00:00"/>
    <s v="ROUSSET Christine"/>
    <x v="12"/>
    <s v="Barrières de sécurité tobbogan espacement barreaux de sécurité pas réglementaire (9cm)"/>
    <s v="Réalisé"/>
    <d v="2018-04-09T00:00:00"/>
    <s v="Mise en place d'un plexiglass entre barreau"/>
    <s v="Rémy"/>
    <x v="1"/>
    <n v="2"/>
    <m/>
    <m/>
  </r>
  <r>
    <m/>
    <s v="CLSH ST UZE"/>
    <d v="2018-02-23T00:00:00"/>
    <s v="Xavier "/>
    <x v="13"/>
    <s v="Cheneau percée à la base et bouchée ecoulement dans la cour "/>
    <s v="Réalisé"/>
    <d v="2018-04-24T00:00:00"/>
    <s v="Cheneau percé remplacment par tuyau PVC en bas"/>
    <s v="rémy"/>
    <x v="1"/>
    <m/>
    <m/>
    <m/>
  </r>
  <r>
    <m/>
    <s v="Multi accueil Vanille Chocolat ST Uze"/>
    <d v="2018-02-22T00:00:00"/>
    <s v="MAA"/>
    <x v="2"/>
    <s v="Echanger verrou bibonnerie avec verrou porte cuisine (porte de gauche en entrant)"/>
    <s v="Réalisé"/>
    <d v="2018-03-12T00:00:00"/>
    <m/>
    <s v="Rémy"/>
    <x v="1"/>
    <m/>
    <m/>
    <m/>
  </r>
  <r>
    <m/>
    <s v="Multi accueil Vanille Chocolat ST Uze"/>
    <d v="2018-02-22T00:00:00"/>
    <s v="Monika"/>
    <x v="16"/>
    <s v="aller chercher à la souis verte Chato9 (matin sauf mercredi) modules motricité et toboggan auprès de vilaine Bunier"/>
    <s v="Réalisé"/>
    <d v="2018-03-13T00:00:00"/>
    <m/>
    <s v="David Jerpôme"/>
    <x v="1"/>
    <m/>
    <m/>
    <m/>
  </r>
  <r>
    <m/>
    <s v="Multi accueil Vanille Chocolat ST Uze"/>
    <d v="2018-02-22T00:00:00"/>
    <s v="Monika"/>
    <x v="1"/>
    <s v="Déplacer la maison en bois dans la cour lors des travaux de terrassement "/>
    <s v="Réalisé"/>
    <d v="2018-04-24T00:00:00"/>
    <m/>
    <s v="rémy"/>
    <x v="1"/>
    <m/>
    <m/>
    <m/>
  </r>
  <r>
    <m/>
    <s v="MSP Anneyron"/>
    <d v="2018-02-23T00:00:00"/>
    <s v="Secretariat Dr Champion"/>
    <x v="2"/>
    <s v="Pb de fermeture fenetre Dr Champion salle d'attente"/>
    <s v="Réalisé"/>
    <d v="2018-05-02T00:00:00"/>
    <s v="Intervention de Jean luois le 27/02/18 mesure provisoire relmaisée en attente commande de piece de fermeture par Richard"/>
    <s v="Lambert Alu"/>
    <x v="2"/>
    <m/>
    <m/>
    <m/>
  </r>
  <r>
    <m/>
    <s v="Micro crèche A petit pas Sarras"/>
    <d v="2018-06-26T00:00:00"/>
    <s v="Gislaine Diana"/>
    <x v="2"/>
    <s v="Vis plus gros diametre à mettre sur poignée 3iem baie vitrée sur la gauche en regardant la cour depuis l'interieur"/>
    <s v="En attente"/>
    <m/>
    <m/>
    <m/>
    <x v="1"/>
    <m/>
    <m/>
    <m/>
  </r>
  <r>
    <m/>
    <s v="Siège CC Porte de DrômArdèche"/>
    <d v="2018-02-27T00:00:00"/>
    <s v="Pauline"/>
    <x v="12"/>
    <s v="installer un bras support d'écran ordinateur dans le buro de pauline pour elodie royet materiel dans le bureau de pauline"/>
    <s v="Réalisé"/>
    <d v="2018-03-09T00:00:00"/>
    <m/>
    <s v="rémy"/>
    <x v="1"/>
    <m/>
    <m/>
    <m/>
  </r>
  <r>
    <m/>
    <s v="Multi accueil Pom'Cerise Mureils"/>
    <d v="2018-02-28T00:00:00"/>
    <s v="Monika"/>
    <x v="19"/>
    <s v="mise à disponibilité d'un radiateur pour la salle repas personnel température  relevée ce jour 15°.Assez urgent."/>
    <s v="Réalisé"/>
    <d v="2018-02-28T00:00:00"/>
    <m/>
    <s v="Richard"/>
    <x v="1"/>
    <m/>
    <s v="Depose du radiateur à st uze"/>
    <m/>
  </r>
  <r>
    <m/>
    <s v="Multi accueil Pom'Cerise Mureils"/>
    <d v="2018-02-28T00:00:00"/>
    <s v="Monika"/>
    <x v="9"/>
    <s v="poignée robinet de l'évier de cuisine à refixer.S'enléve totalement."/>
    <s v="Réalisé"/>
    <d v="2018-03-09T00:00:00"/>
    <s v="refixation du levier de mitigeur + debouchage de la baignaoire"/>
    <s v="rémy"/>
    <x v="1"/>
    <m/>
    <m/>
    <m/>
  </r>
  <r>
    <m/>
    <s v="Multi accueil Vanille Chocolat ST Uze"/>
    <d v="2018-02-28T00:00:00"/>
    <s v="Richard"/>
    <x v="4"/>
    <s v="Change bébé présence de 3 neons avec fort éclairage voir pour remplacment "/>
    <s v="En cours"/>
    <m/>
    <s v="Devis begot"/>
    <s v="Begot"/>
    <x v="2"/>
    <m/>
    <m/>
    <m/>
  </r>
  <r>
    <m/>
    <s v="Multi accueil Vanille Chocolat ST Uze"/>
    <d v="2018-02-28T00:00:00"/>
    <m/>
    <x v="10"/>
    <s v="Fort débit d'air petite salle et devant change bébé voir pour deplacer la bouche de sortie sur la droite ou la gauche de la porte"/>
    <s v="Réalisé"/>
    <d v="2018-09-06T00:00:00"/>
    <s v="changement plaque qui accueille la bouche par une plaque sans trou et deplacement bouche la droite de la porte au maximum de longueur de tuyau"/>
    <s v="pascal coste et pascal teillon"/>
    <x v="1"/>
    <n v="2"/>
    <m/>
    <m/>
  </r>
  <r>
    <m/>
    <s v="CLSH ST UZE"/>
    <d v="2018-02-28T00:00:00"/>
    <s v="Animatrice"/>
    <x v="13"/>
    <s v="Sous face volet roulant decollé ou prêt à tomber coté grand salle et refectoire "/>
    <s v="Réalisé"/>
    <d v="2018-04-24T00:00:00"/>
    <m/>
    <s v="Rochegue"/>
    <x v="2"/>
    <m/>
    <m/>
    <m/>
  </r>
  <r>
    <m/>
    <s v="Multi accueil La Farandole St Vallier"/>
    <d v="2018-02-27T00:00:00"/>
    <s v="Richard"/>
    <x v="2"/>
    <s v="entrée d'Air importante fenetre salle medecin voir pour joint ou reglage charnière "/>
    <s v="Réalisé"/>
    <d v="2018-03-09T00:00:00"/>
    <s v="Joint étanchéité"/>
    <s v="rémy"/>
    <x v="1"/>
    <m/>
    <m/>
    <m/>
  </r>
  <r>
    <m/>
    <s v="Multi accueil La Farandole St Vallier"/>
    <d v="2018-03-02T00:00:00"/>
    <s v="A,DIARRA"/>
    <x v="15"/>
    <s v="Lave mains,  plus de pile"/>
    <s v="Réalisé"/>
    <d v="2018-03-09T00:00:00"/>
    <s v="mecanisme cassé Voir avec fournisseur savon pour changer de modele mecanique"/>
    <s v="rémy"/>
    <x v="1"/>
    <m/>
    <m/>
    <m/>
  </r>
  <r>
    <m/>
    <s v="Multi accueil La Farandole St Vallier"/>
    <d v="2018-03-02T00:00:00"/>
    <s v="A,DIARRA"/>
    <x v="7"/>
    <s v="Mur à côté de la machine à laver , suite à la fuite de la machine à laver le mur est humide et la peinture se décolle."/>
    <s v="Réalisé"/>
    <m/>
    <s v="Voir pour mettre un cache sur mur ou reprendre le mur"/>
    <m/>
    <x v="1"/>
    <m/>
    <m/>
    <m/>
  </r>
  <r>
    <m/>
    <s v="Multi accueil Les Petits Loups ST Rambert"/>
    <d v="2018-03-06T00:00:00"/>
    <s v="Richard"/>
    <x v="9"/>
    <s v="Consommation importante Via Compteur SUEZ par rapport au autre années"/>
    <s v="Réalisé"/>
    <d v="2018-01-03T00:00:00"/>
    <s v="Changement de la chasse d'eau wc "/>
    <s v="rémy"/>
    <x v="1"/>
    <m/>
    <s v="il ne devrait plus y avoir de pb suite a la reparation du Wc à suivre"/>
    <m/>
  </r>
  <r>
    <m/>
    <s v="Multi accueil La Bulle aux Merveilles Champagne"/>
    <d v="2018-03-05T00:00:00"/>
    <s v="AC,GARNIER "/>
    <x v="4"/>
    <s v="Changement néons hall d'entrée+buanderie ils ne fonctionnent plus  x3 hall, x6 buanderie,"/>
    <s v="Réalisé"/>
    <d v="2018-03-12T00:00:00"/>
    <m/>
    <s v="Rémy"/>
    <x v="1"/>
    <m/>
    <s v="Néons court (non led) 18W/840 TL-D"/>
    <m/>
  </r>
  <r>
    <m/>
    <s v="Multi accueil La Bulle aux Merveilles Champagne"/>
    <d v="2018-03-05T00:00:00"/>
    <s v="AC,GARNIER "/>
    <x v="2"/>
    <s v="Fixation barrière de séparation ,elle ne ne peut pas s'etirer en longueur il faut refixer la barriere plus loin sur le mur "/>
    <s v="Réalisé"/>
    <d v="2018-03-12T00:00:00"/>
    <m/>
    <s v="Rémy"/>
    <x v="1"/>
    <m/>
    <m/>
    <m/>
  </r>
  <r>
    <m/>
    <s v="Micro crèche A petit pas Sarras"/>
    <d v="2018-07-11T00:00:00"/>
    <s v="pascal teillon"/>
    <x v="2"/>
    <s v="mettre anti pince doigt sur porte situer vers la PAC à l'extérieur 1,2 de haut à 180°"/>
    <s v="En attente"/>
    <m/>
    <m/>
    <m/>
    <x v="0"/>
    <m/>
    <m/>
    <m/>
  </r>
  <r>
    <m/>
    <s v="Multi accueil Pom'Cerise Mureils"/>
    <d v="2018-03-09T00:00:00"/>
    <s v="Rémy"/>
    <x v="9"/>
    <s v="Reprendre lévacuation de la Baignoire pour une meilleure évacuation diametre 32 au lieu du 40 et coude a supprimer si possible"/>
    <s v="Réalisé"/>
    <d v="2018-04-10T00:00:00"/>
    <m/>
    <s v="Rémy"/>
    <x v="1"/>
    <n v="2"/>
    <m/>
    <m/>
  </r>
  <r>
    <m/>
    <s v="MSP Anneyron"/>
    <d v="2018-03-06T00:00:00"/>
    <s v="Secretariat Dr Champion"/>
    <x v="9"/>
    <s v="Wc premier étgae bouché"/>
    <s v="Réalisé"/>
    <d v="2018-03-08T00:00:00"/>
    <s v="Venue de r&amp;émy pour rien WC débouché par femme de ménage (destop)"/>
    <s v="Rémy"/>
    <x v="1"/>
    <m/>
    <m/>
    <m/>
  </r>
  <r>
    <m/>
    <s v="Multi accueil La Bulle aux Merveilles Champagne"/>
    <d v="2018-03-16T00:00:00"/>
    <s v="Directrice"/>
    <x v="4"/>
    <s v="Lumiere hall d'acueil ne s'eteind pas resté allumé toute la nuit derniere"/>
    <s v="Réalisé"/>
    <d v="2018-03-16T00:00:00"/>
    <s v="Il suffisait de fermer en enclenchant l'interrupteur à clé, la Clé n'était pas dans l'einterrupteur"/>
    <s v="Margirier"/>
    <x v="2"/>
    <m/>
    <s v="59€ HT"/>
    <m/>
  </r>
  <r>
    <m/>
    <s v="Multi accueil Les Petits Loups de la valloire Manthes"/>
    <d v="2018-03-12T00:00:00"/>
    <m/>
    <x v="5"/>
    <s v="Lave-vaisselle le programme de lavage se lance mais ne lave plus,vaisselle aussi sale qu'avant le programme."/>
    <s v="Réalisé"/>
    <d v="2018-03-15T00:00:00"/>
    <s v="Bonin Hauterives est passé le 15 mars, panne supérieir à 200€, decide de prendre un lave vaisselle en stock ST (provenance Creche de Mureil) a mettre en place"/>
    <s v="Bonin "/>
    <x v="2"/>
    <m/>
    <s v="Lave vaisselle recupéré par bonin pourrecyclage"/>
    <m/>
  </r>
  <r>
    <m/>
    <s v="Multi accueil Les Petits Loups de la valloire Manthes"/>
    <d v="2018-03-16T00:00:00"/>
    <m/>
    <x v="5"/>
    <s v="Panne lave vaisselle"/>
    <s v="Réalisé"/>
    <d v="2018-03-16T00:00:00"/>
    <s v="Livraison lave vaisselle en stock SIBG"/>
    <s v="Thomas fernado"/>
    <x v="1"/>
    <m/>
    <m/>
    <m/>
  </r>
  <r>
    <m/>
    <s v="Multi accueil Colins Collines Hauterives"/>
    <d v="2018-03-20T00:00:00"/>
    <s v="ROUSSET Christine"/>
    <x v="9"/>
    <s v="FUIITE WC QUAND ON ACTIONNE LA CHASSE D'EAU"/>
    <s v="Réalisé"/>
    <d v="2018-03-17T00:00:00"/>
    <m/>
    <s v="Rémy"/>
    <x v="1"/>
    <m/>
    <m/>
    <m/>
  </r>
  <r>
    <m/>
    <s v="Micro crèche A petit pas Sarras"/>
    <d v="2018-07-11T00:00:00"/>
    <s v="pascal teillon"/>
    <x v="2"/>
    <s v="film effet miroir sur batiment zone visible de l'exterieur manque coté route et porte entrée (remy)"/>
    <s v="Réalisé"/>
    <d v="2018-10-01T00:00:00"/>
    <s v="pose de film miroir"/>
    <s v="pascal coste"/>
    <x v="1"/>
    <n v="6"/>
    <m/>
    <m/>
  </r>
  <r>
    <m/>
    <s v="La Tour d'Albon"/>
    <d v="2018-03-22T00:00:00"/>
    <s v="Jean louis"/>
    <x v="9"/>
    <s v="Regard beton 40x40 interieur  a remplacer sous la passerelle"/>
    <s v="Réalisé"/>
    <d v="2018-07-02T00:00:00"/>
    <m/>
    <s v="Pascal"/>
    <x v="1"/>
    <m/>
    <m/>
    <m/>
  </r>
  <r>
    <m/>
    <s v="Multi accueil Vanille Chocolat ST Uze"/>
    <d v="2018-03-26T00:00:00"/>
    <s v="Monika"/>
    <x v="9"/>
    <s v="Fuite d'eau canalisation cuisine personnel dans placard"/>
    <s v="Réalisé"/>
    <d v="2018-03-27T00:00:00"/>
    <m/>
    <s v="Chifflet"/>
    <x v="2"/>
    <m/>
    <s v="Chifflet passe le 27 mars 2018 pour réparer"/>
    <m/>
  </r>
  <r>
    <m/>
    <s v="MSP Anneyron"/>
    <d v="2018-03-26T00:00:00"/>
    <s v="Dr Champion"/>
    <x v="9"/>
    <s v="Remplacment chasse d'eau cabinet dr champion"/>
    <s v="Réalisé"/>
    <d v="2018-03-28T00:00:00"/>
    <s v="remplacament chasse d'eau"/>
    <s v="Rémy"/>
    <x v="1"/>
    <m/>
    <m/>
    <m/>
  </r>
  <r>
    <m/>
    <s v="Micro crèche A petit pas Sarras"/>
    <d v="2018-07-22T00:00:00"/>
    <s v="Pascal TEILLON"/>
    <x v="10"/>
    <s v="lors du nettoyage des bouches une grille dans une chambre à sa fixation qui ne fonctionne pas"/>
    <s v="Réalisé"/>
    <d v="2018-10-01T00:00:00"/>
    <s v="ecartement patte de fixation avec un tournevis et remise en place"/>
    <s v="pascal teillon"/>
    <x v="1"/>
    <n v="0.2"/>
    <m/>
    <m/>
  </r>
  <r>
    <m/>
    <s v="Siège CC Porte de DrômArdèche"/>
    <d v="2018-03-26T00:00:00"/>
    <s v="Richard"/>
    <x v="10"/>
    <s v="manque caissons vmc sur toituure, variateur de vistesse ou bouton marche arrêt salle des collines vmc dans les comble à mettre pour à l'étage où sont les sanitaires "/>
    <s v="En cours"/>
    <m/>
    <m/>
    <s v="minodier"/>
    <x v="2"/>
    <m/>
    <s v="devis en attente"/>
    <m/>
  </r>
  <r>
    <m/>
    <s v="Siège CC Porte de DrômArdèche"/>
    <d v="2018-03-23T00:00:00"/>
    <s v="jessica"/>
    <x v="2"/>
    <s v="Mis en place de deux stores sur fenetre"/>
    <s v="En cours"/>
    <m/>
    <s v="attente devis"/>
    <s v="Rochegue"/>
    <x v="2"/>
    <m/>
    <m/>
    <m/>
  </r>
  <r>
    <m/>
    <s v="Multi accueil La Farandole St Vallier"/>
    <d v="2018-03-25T00:00:00"/>
    <s v="Directrice"/>
    <x v="2"/>
    <s v="Réparer la barriere de sapartion et remontage livraison "/>
    <s v="Réalisé"/>
    <d v="2018-04-05T00:00:00"/>
    <m/>
    <s v="Pascal + Chautant pour moulure"/>
    <x v="1"/>
    <m/>
    <m/>
    <m/>
  </r>
  <r>
    <m/>
    <s v="Multi accueil Les Petits Loups ST Rambert"/>
    <d v="2018-03-25T00:00:00"/>
    <s v="Sophie GUITAY"/>
    <x v="16"/>
    <s v="réparer deux petit tracteurs plastique+ plateau de bille en bois"/>
    <s v="Réalisé"/>
    <d v="2018-04-05T00:00:00"/>
    <m/>
    <s v="Pascal"/>
    <x v="1"/>
    <m/>
    <m/>
    <m/>
  </r>
  <r>
    <m/>
    <s v="Siège CC Porte de DrômArdèche"/>
    <d v="2018-03-28T00:00:00"/>
    <s v="Richard"/>
    <x v="9"/>
    <s v="Wc femme 1er étage pb chasse d'eau"/>
    <s v="Réalisé"/>
    <d v="2018-03-29T00:00:00"/>
    <s v="remplacment plaque chasse d'eau Wc suspendu"/>
    <s v="rémy"/>
    <x v="1"/>
    <n v="1"/>
    <m/>
    <m/>
  </r>
  <r>
    <m/>
    <s v="Siège CC Porte de DrômArdèche"/>
    <d v="2018-03-26T00:00:00"/>
    <s v="Richard"/>
    <x v="21"/>
    <s v="réseau sous sol bouché"/>
    <s v="Réalisé"/>
    <d v="2018-03-27T00:00:00"/>
    <s v="débouchage réseau CCPDA +  debouchage colecteur par St vallier le 29 et 30"/>
    <s v="Bonin assainissement "/>
    <x v="2"/>
    <n v="2"/>
    <m/>
    <m/>
  </r>
  <r>
    <m/>
    <s v="MSP Anneyron"/>
    <d v="2018-03-14T00:00:00"/>
    <s v="Dr Acke"/>
    <x v="7"/>
    <s v="Peinture mu et porte du cabinet grande piéce + plaque plafond a mettre"/>
    <s v="Réalisé"/>
    <d v="2018-03-26T00:00:00"/>
    <s v="peintue mur et porte"/>
    <s v="rémy"/>
    <x v="1"/>
    <n v="20"/>
    <s v="commande musol ^peinture "/>
    <m/>
  </r>
  <r>
    <m/>
    <s v="Centre aquatique Bleu Rive"/>
    <d v="2018-03-30T00:00:00"/>
    <m/>
    <x v="4"/>
    <s v="Spot led welness remplacment spot blanc sortie hamam + remplacment au dessus du spa pour meme couleur soit 20 spots Blancs à changer et prendre les anciens couleurs inox pour remplacment de ceux en place + commande 3 en inox"/>
    <s v="Réalisé"/>
    <d v="2018-09-03T00:00:00"/>
    <s v="changement par begot lors de la fermeture technique"/>
    <s v="rémy"/>
    <x v="2"/>
    <m/>
    <m/>
    <m/>
  </r>
  <r>
    <m/>
    <s v="Centre aquatique Bleu Rive"/>
    <d v="2018-03-30T00:00:00"/>
    <m/>
    <x v="4"/>
    <s v=" projecteur a mettre en place bassin + spot entrée piscine"/>
    <s v="En cours"/>
    <m/>
    <m/>
    <s v="begot"/>
    <x v="2"/>
    <m/>
    <m/>
    <m/>
  </r>
  <r>
    <m/>
    <s v="La Fabrique"/>
    <d v="2018-03-30T00:00:00"/>
    <s v="Richard"/>
    <x v="8"/>
    <s v="Devis et travaux pour video surveillance"/>
    <s v="En cours"/>
    <m/>
    <s v="Devis transmis mai 18 decision à prendre par Service Eco"/>
    <s v="begot "/>
    <x v="2"/>
    <m/>
    <m/>
    <m/>
  </r>
  <r>
    <m/>
    <s v="Multi accueil Les Petits Loups de la valloire Manthes"/>
    <d v="2018-03-10T00:00:00"/>
    <s v="Directrice"/>
    <x v="5"/>
    <s v="Panne lave vaisselle"/>
    <s v="Réalisé"/>
    <d v="2018-03-30T00:00:00"/>
    <s v="Livraison lave vaisselle neuf "/>
    <s v="Ets Bonin"/>
    <x v="1"/>
    <m/>
    <s v="Livraison neuf ancien appareil en stock CCPDA (ex mureils) ne fonctionne plus donc achat neuf  lave vaisselle VIVA VVD25W10EU 399,90€ TTC"/>
    <m/>
  </r>
  <r>
    <m/>
    <s v="Micro crèche A petit pas Sarras"/>
    <d v="2018-03-30T00:00:00"/>
    <s v="Directrice"/>
    <x v="2"/>
    <s v="fixer sur le mur une barriere actuellemnt mobile,  pour separation dortoir"/>
    <s v="Réalisé"/>
    <d v="2018-05-02T00:00:00"/>
    <m/>
    <s v="rémy"/>
    <x v="1"/>
    <m/>
    <m/>
    <m/>
  </r>
  <r>
    <m/>
    <s v="Multi accueil Vanille Chocolat ST Uze"/>
    <d v="2018-03-30T00:00:00"/>
    <s v="Richard"/>
    <x v="4"/>
    <s v="Mettre des films occultant sur néon créches etendre l'operation déjç rélisée à tous les luminaires"/>
    <s v="Réalisé"/>
    <d v="2018-04-24T00:00:00"/>
    <s v="lensemble des bloc néons present un film "/>
    <s v="Rémy"/>
    <x v="1"/>
    <m/>
    <s v="Film commander chez miroiterie technique à à bren"/>
    <m/>
  </r>
  <r>
    <m/>
    <s v="Multi accueil La Farandole St Vallier"/>
    <d v="2018-03-31T00:00:00"/>
    <s v="Angelique diarra"/>
    <x v="5"/>
    <s v="Fuite récurente machnine à laver + pb filtre lave vaisselle"/>
    <s v="En cours"/>
    <d v="2018-03-30T00:00:00"/>
    <m/>
    <s v="Diagniostic Dupont SARL attente retour"/>
    <x v="2"/>
    <m/>
    <m/>
    <m/>
  </r>
  <r>
    <m/>
    <s v="Boulodrome Anneyron"/>
    <d v="2018-04-05T00:00:00"/>
    <s v="Jean-Louis"/>
    <x v="22"/>
    <s v="nettoyage des boites à eaux fin novembre"/>
    <s v="Annuel"/>
    <m/>
    <m/>
    <m/>
    <x v="1"/>
    <m/>
    <s v="accès au toit par le désenfumage des vestiaires"/>
    <m/>
  </r>
  <r>
    <m/>
    <s v="Tennis de table manthes"/>
    <d v="2018-04-05T00:00:00"/>
    <s v="Jean-louis"/>
    <x v="22"/>
    <s v="nettoyage de la chenaux au dessus des vestiaires"/>
    <s v="Annuel"/>
    <m/>
    <m/>
    <m/>
    <x v="1"/>
    <m/>
    <s v="accès au toit  par le côté droit en regardant le bâtiment(crochet échelle)"/>
    <m/>
  </r>
  <r>
    <m/>
    <s v="Service technique Albon"/>
    <d v="2018-04-05T00:00:00"/>
    <s v="Jean-Louis"/>
    <x v="22"/>
    <s v="nettoyage des boites à eaux fin novembre et suivi du toit végétalisé"/>
    <s v="Annuel"/>
    <m/>
    <m/>
    <m/>
    <x v="1"/>
    <m/>
    <m/>
    <m/>
  </r>
  <r>
    <m/>
    <s v="Service technique ZA les Iles"/>
    <d v="2018-04-05T00:00:00"/>
    <s v="Jean-Louis"/>
    <x v="22"/>
    <s v="nettoyage des boites à eaux fin novembre"/>
    <s v="Annuel"/>
    <m/>
    <m/>
    <m/>
    <x v="1"/>
    <m/>
    <m/>
    <m/>
  </r>
  <r>
    <m/>
    <s v="Multi accueil Colins Collines Hauterives"/>
    <d v="2018-04-05T00:00:00"/>
    <s v="Jean-Louis"/>
    <x v="22"/>
    <s v="nettoyage des boites à eaux fin novembre"/>
    <s v="Annuel"/>
    <m/>
    <m/>
    <m/>
    <x v="1"/>
    <m/>
    <m/>
    <m/>
  </r>
  <r>
    <m/>
    <s v="Multi accueil Les Petits Loups de la valloire Manthes"/>
    <d v="2018-04-05T00:00:00"/>
    <s v="Jean-Louis"/>
    <x v="22"/>
    <s v="nettoyage des boites à eaux fin novembre"/>
    <s v="Annuel"/>
    <m/>
    <m/>
    <m/>
    <x v="1"/>
    <m/>
    <m/>
    <m/>
  </r>
  <r>
    <m/>
    <s v="Multi accueil La Bulle aux Merveilles Champagne"/>
    <d v="2018-04-05T00:00:00"/>
    <s v="Jean-Louis"/>
    <x v="22"/>
    <s v="nettoyage des boites à eaux fin novembre et suivi du toit végétalisé"/>
    <s v="Annuel"/>
    <m/>
    <m/>
    <m/>
    <x v="1"/>
    <m/>
    <m/>
    <m/>
  </r>
  <r>
    <m/>
    <s v="Multi accueil Pom'Cerise Mureils"/>
    <d v="2018-04-05T00:00:00"/>
    <s v="Jean-Louis"/>
    <x v="22"/>
    <s v="nettoyage des boites à eaux "/>
    <s v="Annuel"/>
    <m/>
    <m/>
    <m/>
    <x v="1"/>
    <m/>
    <m/>
    <m/>
  </r>
  <r>
    <m/>
    <s v="Molteni relais CNR"/>
    <d v="2017-09-01T00:00:00"/>
    <m/>
    <x v="4"/>
    <s v="Suite Diagnostic réseau eaux pluviales faire réliser les  travaux par entreprise"/>
    <s v="En attente"/>
    <m/>
    <m/>
    <m/>
    <x v="2"/>
    <m/>
    <m/>
    <m/>
  </r>
  <r>
    <m/>
    <s v="Multi accueil Les Petits Loups de la valloire Manthes"/>
    <d v="2018-04-05T00:00:00"/>
    <s v="Directrice Ludivine"/>
    <x v="4"/>
    <s v="luminaire à changer"/>
    <s v="Réalisé"/>
    <d v="2018-04-10T00:00:00"/>
    <m/>
    <s v="Jean Louis"/>
    <x v="1"/>
    <m/>
    <s v="26W G24-d-3/applique :10W G24d-1"/>
    <m/>
  </r>
  <r>
    <m/>
    <s v="Multi accueil Les Petits Loups ST Rambert"/>
    <d v="2018-04-04T00:00:00"/>
    <s v="Sophie GUITAY"/>
    <x v="2"/>
    <s v="Urgent : clef local  extérieur perdue (local rangement jeux extérieurs dans jardin), seule clef en la possession de LPL (vérifié ac JL MORIN qui n'en a pas non plus), local non sécurisé avec risques imprévues ( crainte vol) R CARRET a pris en photo barrillet pour prévoir remplacement,"/>
    <s v="Réalisé"/>
    <d v="2018-04-17T00:00:00"/>
    <m/>
    <s v="Pascal"/>
    <x v="1"/>
    <m/>
    <m/>
    <m/>
  </r>
  <r>
    <m/>
    <s v="Multi accueil Les Petits Loups ST Rambert"/>
    <d v="2018-04-04T00:00:00"/>
    <s v="Sophie GUITAY"/>
    <x v="7"/>
    <s v="demande du 10/01/18 : repeindre deux portes en bois au niveau accueil familles (peinture très abîmée,) Peinture avec couleurs &quot;défraîchies&quot;Projet d'affichage attractif et clair pour les familles accueillies avec espace affichages obligatoires,R CARRET a visé la peinture des deux portes ( voir encadrements) durant fermeture du multi accueil du 16 au 20/04/2018 (utilisation peinture restantes d'autres travaux à privilégier)"/>
    <s v="Réalisé"/>
    <d v="2018-04-17T00:00:00"/>
    <m/>
    <s v="Rémy"/>
    <x v="1"/>
    <m/>
    <m/>
    <m/>
  </r>
  <r>
    <m/>
    <s v="Multi accueil Les Petits Loups ST Rambert"/>
    <d v="2018-04-04T00:00:00"/>
    <s v="Sophie GUITAY"/>
    <x v="2"/>
    <s v="Changement de serrure d'1 casier Vestiaire dans hall d'entrée,Crochet de fermeture dysfonctionnait ,enlèvement de la serrure pour utilisation noté &quot;Martine&quot;"/>
    <s v="Réalisé"/>
    <d v="2018-04-17T00:00:00"/>
    <m/>
    <s v="Pascal"/>
    <x v="1"/>
    <m/>
    <m/>
    <m/>
  </r>
  <r>
    <m/>
    <s v="Multi accueil Les Petits Loups ST Rambert"/>
    <d v="2018-04-04T00:00:00"/>
    <s v="Sophie GUITAY"/>
    <x v="12"/>
    <s v="Réparer crochet de sécurité tordu d'un escabeau rangé dans le vestiaire hall d'entrée derrièrte porte"/>
    <s v="Réalisé"/>
    <d v="2018-04-17T00:00:00"/>
    <m/>
    <s v="Pascal"/>
    <x v="1"/>
    <m/>
    <m/>
    <m/>
  </r>
  <r>
    <m/>
    <s v="Multi accueil Les Petits Loups ST Rambert"/>
    <d v="2018-04-04T00:00:00"/>
    <s v="Sophie GUITAY"/>
    <x v="9"/>
    <s v="3 toilettes enfants évacuent mal, les selles ne s'évacuent que par seau de 6L d'eau minimum,A détartrer? Car eau très calcaire sur St Rambert d'Albon,"/>
    <s v="Réalisé"/>
    <m/>
    <m/>
    <m/>
    <x v="1"/>
    <m/>
    <m/>
    <m/>
  </r>
  <r>
    <m/>
    <s v="Multi accueil Les Petits Loups ST Rambert"/>
    <d v="2018-04-04T00:00:00"/>
    <s v="Sophie GUITAY"/>
    <x v="9"/>
    <s v="Chasse d'eau d'un toilette enfant (toilette du milieu) dysfonctionne au cours du remplissage de la chasse d'eau cela coule à l'intérieur sans cesse"/>
    <s v="Réalisé"/>
    <m/>
    <m/>
    <m/>
    <x v="1"/>
    <m/>
    <m/>
    <m/>
  </r>
  <r>
    <m/>
    <s v="Multi accueil Les Petits Loups ST Rambert"/>
    <d v="2018-04-04T00:00:00"/>
    <s v="Sophie GUITAY"/>
    <x v="9"/>
    <s v="Présence de tartre sur tous les robinets de la structure ,hygiène ammoindrie/ débit d'eau ammoindri"/>
    <s v="Réalisé"/>
    <d v="2018-04-17T00:00:00"/>
    <m/>
    <s v="Pascal "/>
    <x v="1"/>
    <m/>
    <m/>
    <m/>
  </r>
  <r>
    <m/>
    <s v="Multi accueil Les Petits Loups ST Rambert"/>
    <d v="2018-04-04T00:00:00"/>
    <s v="Sophie GUITAY"/>
    <x v="4"/>
    <s v="Dysfonctionnement fonctionnement ventilateur salle du personnel, ventilateur en fonction alors que personne n'ait actionné sa mise en route = constat du personnel d'entretien en soirée,"/>
    <s v="En cours"/>
    <m/>
    <m/>
    <m/>
    <x v="1"/>
    <m/>
    <m/>
    <m/>
  </r>
  <r>
    <m/>
    <s v="Multi accueil Les Petits Loups ST Rambert"/>
    <d v="2018-04-04T00:00:00"/>
    <s v="Sophie GUITAY"/>
    <x v="4"/>
    <s v="deux néons salle de vie &quot;clignotent&quot;+ dans vestiaire hall entrée,S Guitay a dévissé néons situés au-dessus de la mezzanine pour cesser clignotement incessant,"/>
    <s v="Réalisé"/>
    <m/>
    <m/>
    <m/>
    <x v="1"/>
    <m/>
    <m/>
    <m/>
  </r>
  <r>
    <m/>
    <s v="Multi accueil Les Petits Loups ST Rambert"/>
    <d v="2018-04-04T00:00:00"/>
    <s v="Sophie GUITAY"/>
    <x v="23"/>
    <s v="anti-pinces doigts à refixer (bureau direction) + anti pince doigts sur 3 portillons et porte salle de dejeuner + vérifier tous les autres anti-pince doigts"/>
    <s v="Réalisé"/>
    <m/>
    <m/>
    <m/>
    <x v="1"/>
    <m/>
    <m/>
    <m/>
  </r>
  <r>
    <m/>
    <s v="MSP Andance"/>
    <d v="2018-04-05T00:00:00"/>
    <s v="Dr boitel"/>
    <x v="2"/>
    <s v="Barillet general boites aux lettres à changer"/>
    <s v="Réalisé"/>
    <d v="2018-04-11T00:00:00"/>
    <m/>
    <s v="Remy"/>
    <x v="1"/>
    <m/>
    <m/>
    <m/>
  </r>
  <r>
    <m/>
    <s v="ZA"/>
    <d v="2018-04-09T00:00:00"/>
    <s v="Adrien"/>
    <x v="6"/>
    <s v="Positionner panneaux de signaletique zone des payots reste ceux en bout de zone coté SNCF"/>
    <s v="Réalisé"/>
    <m/>
    <m/>
    <m/>
    <x v="1"/>
    <m/>
    <m/>
    <m/>
  </r>
  <r>
    <m/>
    <s v="MSP Andance"/>
    <d v="2018-08-28T00:00:00"/>
    <s v="GERIN "/>
    <x v="0"/>
    <s v=" Mme GERIN MSP Andance volet électrique ne s’ouvre plus dans la salle d'attente 06 50 15 26 46_x000a__x000a__x000a_"/>
    <s v="Réalisé"/>
    <d v="2018-10-02T00:00:00"/>
    <s v="devis en cours lambertalu système de fin course cassé,devis accepter lambert alu"/>
    <m/>
    <x v="2"/>
    <n v="1"/>
    <m/>
    <m/>
  </r>
  <r>
    <m/>
    <s v="MSP Anneyron"/>
    <d v="2018-03-26T00:00:00"/>
    <s v="Dr Bismuth"/>
    <x v="7"/>
    <s v="peindre 2 pans de murs qui ont subi infiltration (couleur taupe)"/>
    <s v="En attente"/>
    <m/>
    <m/>
    <m/>
    <x v="1"/>
    <m/>
    <s v="Disponible le 04 avril am et le 11 avril am ph.bismuth@yahoo.fr"/>
    <m/>
  </r>
  <r>
    <m/>
    <s v="Siège CC Porte de DrômArdèche"/>
    <d v="2018-04-11T00:00:00"/>
    <s v="Elodie P"/>
    <x v="4"/>
    <s v="Néon à changer au dessus de sandra pb starter ou neon complet"/>
    <s v="Réalisé"/>
    <d v="2018-09-12T00:00:00"/>
    <s v="24/04/18 changement neon mais ne fonctionne toujours pas,changement du néon le 12/09/2018 essai ok"/>
    <s v="pascal teillon"/>
    <x v="1"/>
    <n v="0.25"/>
    <m/>
    <m/>
  </r>
  <r>
    <m/>
    <s v="Siège CC Porte de DrômArdèche"/>
    <d v="2018-04-11T00:00:00"/>
    <s v="Carinne N."/>
    <x v="12"/>
    <s v="Film anti chaleur bureau comptabilité fenetre x1"/>
    <s v="Réalisé"/>
    <d v="2018-04-23T00:00:00"/>
    <s v="Film sur 1 vitre"/>
    <s v="Rémy"/>
    <x v="1"/>
    <m/>
    <m/>
    <m/>
  </r>
  <r>
    <m/>
    <s v="Siège CC Porte de DrômArdèche"/>
    <d v="2018-04-06T00:00:00"/>
    <s v="Richard"/>
    <x v="21"/>
    <s v="Réseau bouchée"/>
    <s v="En cours"/>
    <d v="2018-04-06T00:00:00"/>
    <s v="bonin assainissment le 27 mars 2018- debouchage regie le 06 avril 18- passage caméra SAUR le 16 avril 18"/>
    <m/>
    <x v="2"/>
    <m/>
    <m/>
    <m/>
  </r>
  <r>
    <m/>
    <s v="Multi accueil La Farandole St Vallier"/>
    <d v="2018-04-05T00:00:00"/>
    <s v="Jean-Louis"/>
    <x v="22"/>
    <s v="Nettoyage cheneaux"/>
    <s v="Annuel"/>
    <d v="2018-04-09T00:00:00"/>
    <s v="Enlevement feuille et encombrant"/>
    <s v="Rémy"/>
    <x v="1"/>
    <n v="2"/>
    <s v="Echelle pour accéder au toit"/>
    <m/>
  </r>
  <r>
    <m/>
    <s v="Multi accueil Vanille Chocolat ST Uze"/>
    <d v="2018-04-05T00:00:00"/>
    <s v="Jean-Louis"/>
    <x v="22"/>
    <s v="Nettoyage cheneaux"/>
    <s v="Annuel"/>
    <m/>
    <s v="Enlevement feuille et encombrant"/>
    <s v="Rémy"/>
    <x v="1"/>
    <m/>
    <m/>
    <m/>
  </r>
  <r>
    <m/>
    <s v="Multi accueil Pom'Cerise Mureils"/>
    <d v="2018-04-02T00:00:00"/>
    <s v="Richard"/>
    <x v="10"/>
    <s v="Bouche d'air à entretenir sur les espaces et pieces de la crèche"/>
    <s v="Annuel"/>
    <d v="2018-04-10T00:00:00"/>
    <m/>
    <s v="Rémy"/>
    <x v="1"/>
    <n v="1.5"/>
    <m/>
    <m/>
  </r>
  <r>
    <m/>
    <s v="Multi accueil Vanille Chocolat ST Uze"/>
    <d v="2018-04-02T00:00:00"/>
    <s v="Richard"/>
    <x v="10"/>
    <s v="Bouche d'air à entretenir sur les espaces et pieces de la crèche"/>
    <s v="Annuel"/>
    <d v="2018-04-11T00:00:00"/>
    <m/>
    <s v="Rémy"/>
    <x v="1"/>
    <n v="2"/>
    <m/>
    <m/>
  </r>
  <r>
    <m/>
    <s v="Micro crèche A petit pas Sarras"/>
    <d v="2018-04-02T00:00:00"/>
    <s v="Richard"/>
    <x v="10"/>
    <s v="Bouche d'air à entretenir sur les espaces et pieces de la crèche"/>
    <s v="Annuel"/>
    <m/>
    <m/>
    <m/>
    <x v="1"/>
    <m/>
    <m/>
    <m/>
  </r>
  <r>
    <m/>
    <s v="Multi accueil Colins Collines Hauterives"/>
    <d v="2018-04-02T00:00:00"/>
    <s v="Richard"/>
    <x v="10"/>
    <s v="Bouche d'air à entretenir sur les espaces et pieces de la crèche"/>
    <s v="Annuel"/>
    <m/>
    <m/>
    <m/>
    <x v="1"/>
    <m/>
    <m/>
    <m/>
  </r>
  <r>
    <m/>
    <s v="Multi accueil La Souris Verte Chateauneuf"/>
    <d v="2018-04-02T00:00:00"/>
    <s v="Richard"/>
    <x v="10"/>
    <s v="Bouche d'air à entretenir sur les espaces et pieces de la crèche"/>
    <s v="Annuel"/>
    <m/>
    <m/>
    <m/>
    <x v="1"/>
    <m/>
    <m/>
    <m/>
  </r>
  <r>
    <m/>
    <s v="Multi accueil Les Petits Loups de la valloire Manthes"/>
    <d v="2018-04-02T00:00:00"/>
    <s v="Richard"/>
    <x v="10"/>
    <s v="Bouche d'air à entretenir sur les espaces et pieces de la crèche"/>
    <s v="Annuel"/>
    <m/>
    <m/>
    <m/>
    <x v="1"/>
    <m/>
    <m/>
    <m/>
  </r>
  <r>
    <m/>
    <s v="Multi accueil Les Petits Loups ST Rambert"/>
    <d v="2018-04-02T00:00:00"/>
    <s v="Richard"/>
    <x v="10"/>
    <s v="Bouche d'air à entretenir sur les espaces et pieces de la crèche"/>
    <s v="Annuel"/>
    <m/>
    <m/>
    <m/>
    <x v="1"/>
    <m/>
    <m/>
    <m/>
  </r>
  <r>
    <m/>
    <s v="Multi accueil La Farandole St Vallier"/>
    <d v="2018-04-02T00:00:00"/>
    <s v="Richard"/>
    <x v="10"/>
    <s v="Bouche d'air à entretenir sur les espaces et pieces de la crèche"/>
    <s v="Annuel"/>
    <d v="2018-04-20T00:00:00"/>
    <m/>
    <s v="Pascal"/>
    <x v="1"/>
    <m/>
    <s v="Lustre ont été depoussierer par la même occasion"/>
    <m/>
  </r>
  <r>
    <m/>
    <s v="Siège CC Porte de DrômArdèche"/>
    <d v="2018-04-02T00:00:00"/>
    <s v="Richard"/>
    <x v="10"/>
    <s v="Bouche d'air à entretenir sur les espaces et pieces de la crèche"/>
    <s v="Annuel"/>
    <m/>
    <m/>
    <m/>
    <x v="1"/>
    <m/>
    <m/>
    <m/>
  </r>
  <r>
    <m/>
    <s v="Multi accueil La Bulle aux Merveilles Champagne"/>
    <d v="2018-04-13T00:00:00"/>
    <s v="BOURET Cindy"/>
    <x v="12"/>
    <s v="Fourmis dans la crèche, nous en avons de plus en plus (cuisine,salle de vie, salle du personnel)"/>
    <s v="Réalisé"/>
    <d v="2018-04-16T00:00:00"/>
    <s v="traitement interieur et extérieur"/>
    <s v="GMD"/>
    <x v="2"/>
    <m/>
    <m/>
    <m/>
  </r>
  <r>
    <m/>
    <s v="MSP Andance"/>
    <d v="2018-04-16T00:00:00"/>
    <s v="Mme Ollivier"/>
    <x v="12"/>
    <s v="Clé à refaire un prêt à été rélisé pour corte durée"/>
    <s v="Réalisé"/>
    <d v="2018-04-12T00:00:00"/>
    <s v=" jeu provisoire"/>
    <s v="Jean Louis"/>
    <x v="1"/>
    <m/>
    <s v="Jean louis doit refaire un jeu pour stock"/>
    <m/>
  </r>
  <r>
    <m/>
    <s v="CLSH ST UZE"/>
    <d v="2018-04-12T00:00:00"/>
    <s v="Directeur"/>
    <x v="2"/>
    <s v="1 Volet roulant dortoir ne fonctionne plus+ sous face à remettre + probleme d'ouverture de porte d'entrée"/>
    <s v="Réalisé"/>
    <d v="2018-04-12T00:00:00"/>
    <m/>
    <s v="Rochegue Chateauneuf de galaure"/>
    <x v="1"/>
    <m/>
    <m/>
    <m/>
  </r>
  <r>
    <m/>
    <s v="Centre aquatique Bleu Rive"/>
    <d v="2018-03-30T00:00:00"/>
    <m/>
    <x v="4"/>
    <s v="Pavé led à changer accueil piscine "/>
    <s v="En cours"/>
    <m/>
    <m/>
    <s v="rémy"/>
    <x v="2"/>
    <m/>
    <m/>
    <m/>
  </r>
  <r>
    <m/>
    <s v="La Fabrique"/>
    <d v="2018-04-18T00:00:00"/>
    <s v="Sylvia"/>
    <x v="2"/>
    <s v="porte entrée pepiniere fabrique penne de fermeture sortie de son logement"/>
    <s v="Réalisé"/>
    <d v="2018-04-18T00:00:00"/>
    <s v="Remise en lace de la penne de fermeture. "/>
    <s v="Ets rochegue"/>
    <x v="2"/>
    <m/>
    <s v="Penne sortie de manièere mécanique, situation étonnat pour une gache electrique"/>
    <m/>
  </r>
  <r>
    <m/>
    <s v="La Fabrique"/>
    <d v="2018-04-18T00:00:00"/>
    <s v="MAA"/>
    <x v="2"/>
    <s v="refixer la butée d'entrée en surplomb du groom"/>
    <s v="Réalisé"/>
    <d v="2018-04-25T00:00:00"/>
    <m/>
    <s v="Rémy"/>
    <x v="1"/>
    <m/>
    <m/>
    <m/>
  </r>
  <r>
    <m/>
    <s v="La Fabrique"/>
    <d v="2018-04-18T00:00:00"/>
    <s v="MAA"/>
    <x v="7"/>
    <s v="reprendre l'ensemble des points de peinture pour retouche et colmatage lié à l'utilisation quotidien"/>
    <s v="En cours"/>
    <d v="2018-04-25T00:00:00"/>
    <s v="L'ensmeble des petits impacts ont été traités reste blanc champoussin+ gris de la saale de ^projection "/>
    <s v="Rémy"/>
    <x v="1"/>
    <m/>
    <s v="Rest à faire blanc champoussin "/>
    <m/>
  </r>
  <r>
    <m/>
    <s v="Multi accueil La Bulle aux Merveilles Champagne"/>
    <d v="2018-04-20T00:00:00"/>
    <s v="BOURET Cindy"/>
    <x v="9"/>
    <s v="Mise en route été et fermeture hiver  de l'eau,Pour nous remettre l'eau en route dans le patio + cour Merci,"/>
    <s v="Annuel"/>
    <d v="2018-04-26T00:00:00"/>
    <s v="Les vannes d'ouverture et d'arrêt se situent dans un coffret en bois en face de la douche siutée dans le change bébé"/>
    <s v="Richard "/>
    <x v="1"/>
    <m/>
    <s v="Les vannes d'ouverture et d'arrêt se situent dans un coffret en bois en face de la douche siutée dans le change bébé"/>
    <m/>
  </r>
  <r>
    <m/>
    <s v="Multi accueil La Farandole St Vallier"/>
    <d v="2018-04-20T00:00:00"/>
    <s v="Angelique diarra"/>
    <x v="2"/>
    <s v="Porte entrée ferme mal"/>
    <s v="Réalisé"/>
    <d v="2018-04-23T00:00:00"/>
    <s v="Reglage  du groom"/>
    <s v="Rémy"/>
    <x v="1"/>
    <m/>
    <m/>
    <m/>
  </r>
  <r>
    <m/>
    <s v="MSP Anneyron"/>
    <d v="2018-04-12T00:00:00"/>
    <s v="Dr Champion"/>
    <x v="4"/>
    <s v="Remplacement ampoules salle d'attnte"/>
    <s v="Réalisé"/>
    <d v="2018-04-12T00:00:00"/>
    <s v="Remplacment 2 ampoules G24 q-2 18w"/>
    <s v="Jean Louis"/>
    <x v="1"/>
    <m/>
    <s v="Ampule OSRAM 18 W G24q-2 (2 broches)"/>
    <m/>
  </r>
  <r>
    <m/>
    <s v="MSP Anneyron"/>
    <d v="2018-04-02T00:00:00"/>
    <m/>
    <x v="7"/>
    <s v="repeindre l'ancienne PMI avec salle d'(attente pour arriver nouveau medecin "/>
    <s v="En attente"/>
    <m/>
    <m/>
    <m/>
    <x v="1"/>
    <m/>
    <m/>
    <m/>
  </r>
  <r>
    <m/>
    <s v="Multi accueil La Farandole St Vallier"/>
    <d v="2018-04-24T00:00:00"/>
    <s v="Angelique DIARRA"/>
    <x v="1"/>
    <s v="Le bac à sable est sale est-il possible de le nettoyer? Car on ne peut plus l'utiliser"/>
    <s v="Réalisé"/>
    <d v="2018-05-03T00:00:00"/>
    <m/>
    <s v="Pascal"/>
    <x v="1"/>
    <m/>
    <m/>
    <m/>
  </r>
  <r>
    <m/>
    <s v="Multi accueil La Farandole St Vallier"/>
    <d v="2018-04-24T00:00:00"/>
    <s v="Angelique DIARRA"/>
    <x v="1"/>
    <s v="La troisiéme cours peut-elle être néttoyée car il y a des feuilles et des cailloux"/>
    <s v="Réalisé"/>
    <d v="2018-05-03T00:00:00"/>
    <m/>
    <s v="Pascal"/>
    <x v="1"/>
    <m/>
    <m/>
    <m/>
  </r>
  <r>
    <m/>
    <s v="Multi accueil La Bulle aux Merveilles Champagne"/>
    <d v="2018-04-26T00:00:00"/>
    <s v="BOURET Cindy"/>
    <x v="1"/>
    <s v="Pour nous remettre des canisses dans la cour"/>
    <s v="Annuel"/>
    <d v="2018-05-17T00:00:00"/>
    <m/>
    <s v="Brice et Pascal"/>
    <x v="1"/>
    <m/>
    <m/>
    <m/>
  </r>
  <r>
    <m/>
    <s v="Multi accueil La Bulle aux Merveilles Champagne"/>
    <d v="2018-04-26T00:00:00"/>
    <s v="BOURET Cindy"/>
    <x v="4"/>
    <s v="Nous avons 2 néons de la salle de bains qui ne marche pas"/>
    <s v="Réalisé"/>
    <m/>
    <m/>
    <s v="jean-louis"/>
    <x v="1"/>
    <n v="0.5"/>
    <s v="Néon TL-D 18W/840 TL-D"/>
    <m/>
  </r>
  <r>
    <m/>
    <s v="Multi accueil Les Petits Loups de la valloire Manthes"/>
    <d v="2018-04-24T00:00:00"/>
    <s v="Richard"/>
    <x v="9"/>
    <s v="Evacuation evier et baignoire à reprendre pour meilleur ecoulemnt"/>
    <s v="Réalisé"/>
    <d v="2018-05-03T00:00:00"/>
    <m/>
    <s v="Rémy"/>
    <x v="1"/>
    <m/>
    <m/>
    <m/>
  </r>
  <r>
    <m/>
    <s v="CLSH HAUTERIVES"/>
    <d v="2018-04-30T00:00:00"/>
    <m/>
    <x v="9"/>
    <s v="Toilettes du bas à GAUCHE bouché"/>
    <s v="Réalisé"/>
    <d v="2018-05-02T00:00:00"/>
    <m/>
    <s v="Brice"/>
    <x v="1"/>
    <m/>
    <m/>
    <m/>
  </r>
  <r>
    <m/>
    <s v="Multi accueil Colins Collines Hauterives"/>
    <d v="2018-05-03T00:00:00"/>
    <s v="ROUSSET Christine"/>
    <x v="10"/>
    <s v="Entretien clim avant mise en route,Le plombier n'est pas encore passé pour l'entretien de la clim,"/>
    <s v="Annuel"/>
    <m/>
    <m/>
    <m/>
    <x v="2"/>
    <m/>
    <m/>
    <m/>
  </r>
  <r>
    <m/>
    <s v="Multi accueil Colins Collines Hauterives"/>
    <d v="2018-05-03T00:00:00"/>
    <s v="ROUSSET Christine"/>
    <x v="12"/>
    <s v="Enlever encombrant"/>
    <s v="Réalisé"/>
    <d v="2018-05-03T00:00:00"/>
    <m/>
    <s v="Rémy"/>
    <x v="1"/>
    <m/>
    <m/>
    <m/>
  </r>
  <r>
    <m/>
    <s v="Multi accueil Colins Collines Hauterives"/>
    <d v="2018-05-03T00:00:00"/>
    <s v="ROUSSET Christine"/>
    <x v="9"/>
    <s v="WC adulte,le wc fait un bruit anormal,"/>
    <s v="Réalisé"/>
    <d v="2018-05-03T00:00:00"/>
    <s v="Changement robinet flotteur"/>
    <s v="Rémy"/>
    <x v="1"/>
    <m/>
    <m/>
    <m/>
  </r>
  <r>
    <m/>
    <s v="Multi accueil Les Petits Loups de la valloire Manthes"/>
    <d v="2018-05-07T00:00:00"/>
    <s v="BERNARDET Ludivine"/>
    <x v="5"/>
    <s v="Intervention sur lave-linge,Fuite sur la machine à laver ( mousse devant le hublot, et sur le côté gauche)"/>
    <s v="Réalisé"/>
    <m/>
    <s v="passage prévu le 12 mai"/>
    <s v="Binin Hauterives "/>
    <x v="2"/>
    <m/>
    <m/>
    <m/>
  </r>
  <r>
    <m/>
    <s v="Centre aquatique Bleu Rive"/>
    <d v="2018-05-14T00:00:00"/>
    <m/>
    <x v="2"/>
    <s v="Porte automatique ne souvre plus que manuellement"/>
    <s v="En cours"/>
    <m/>
    <s v="Devis en cours COPAS et Schindler"/>
    <m/>
    <x v="2"/>
    <m/>
    <m/>
    <m/>
  </r>
  <r>
    <m/>
    <s v="Micro crèche A petit pas Sarras"/>
    <d v="2018-05-09T00:00:00"/>
    <s v="Gislaine Diana"/>
    <x v="2"/>
    <s v="Mise en place d'etagere  local jeux exterieurs + nettotage de la colle sur une baguette de sol"/>
    <s v="Réalisé"/>
    <d v="2018-05-14T00:00:00"/>
    <m/>
    <s v="Remy"/>
    <x v="1"/>
    <m/>
    <m/>
    <m/>
  </r>
  <r>
    <m/>
    <s v="Boulodrome Anneyron"/>
    <d v="2018-04-26T00:00:00"/>
    <s v="M. Besson"/>
    <x v="7"/>
    <s v="bar d'entrée a repeindre + rambarde à refixer hall"/>
    <s v="Réalisé"/>
    <d v="2018-04-30T00:00:00"/>
    <m/>
    <s v="Rémy"/>
    <x v="1"/>
    <m/>
    <m/>
    <m/>
  </r>
  <r>
    <m/>
    <s v="Boulodrome Anneyron"/>
    <d v="2018-04-26T00:00:00"/>
    <s v="M. Besson"/>
    <x v="9"/>
    <s v="Evier sous bar probleme avacuation rallonger PVC manchon 40 + 2 urinoirs qui fuit+ bout de faienceplinthe à recoller"/>
    <s v="Réalisé"/>
    <d v="2018-04-30T00:00:00"/>
    <m/>
    <s v="Rémy"/>
    <x v="1"/>
    <m/>
    <s v="Bouton pressoir Delabie 15/21 Val rhone"/>
    <m/>
  </r>
  <r>
    <m/>
    <s v="Boulodrome Anneyron"/>
    <d v="2018-04-26T00:00:00"/>
    <s v="M. Besson"/>
    <x v="24"/>
    <s v="Plinthe carrelage à recoller"/>
    <s v="Réalisé"/>
    <d v="2018-04-30T00:00:00"/>
    <m/>
    <s v="Rémy"/>
    <x v="1"/>
    <m/>
    <m/>
    <m/>
  </r>
  <r>
    <m/>
    <s v="Siège CC Porte de DrômArdèche"/>
    <d v="2018-05-18T00:00:00"/>
    <s v="Stephanie"/>
    <x v="2"/>
    <s v="Bureau stephnaie didier Posé deux rails dans le placard coulissant de gauche pour dossier supsendu "/>
    <s v="Réalisé"/>
    <d v="2018-05-23T00:00:00"/>
    <m/>
    <s v="Pascal"/>
    <x v="1"/>
    <m/>
    <m/>
    <m/>
  </r>
  <r>
    <m/>
    <s v="Siège CC Porte de DrômArdèche"/>
    <d v="2018-05-18T00:00:00"/>
    <s v="Richard"/>
    <x v="14"/>
    <s v="Poser coffre fort au sol Christelle"/>
    <s v="Réalisé"/>
    <d v="2018-06-04T00:00:00"/>
    <m/>
    <s v="Pascal"/>
    <x v="1"/>
    <m/>
    <m/>
    <m/>
  </r>
  <r>
    <s v="CTR"/>
    <s v="Atelier relais Zone CNR"/>
    <d v="2018-05-16T00:00:00"/>
    <s v="CTR"/>
    <x v="2"/>
    <s v="Porte sectionnelle entrée entrée atelierroulant ne fonctionne plus fermeture manuelle"/>
    <s v="Réalisé"/>
    <d v="2018-06-01T00:00:00"/>
    <s v="Changement moteur "/>
    <s v="CMs Sarras "/>
    <x v="2"/>
    <m/>
    <s v="1416,00€ TTC changement et pose moteur"/>
    <m/>
  </r>
  <r>
    <m/>
    <s v="Multi accueil Colins Collines Hauterives"/>
    <d v="2018-05-22T00:00:00"/>
    <s v="Christine Rousset"/>
    <x v="9"/>
    <s v="2 WC enfants bouchés "/>
    <s v="Réalisé"/>
    <d v="2018-05-30T00:00:00"/>
    <m/>
    <m/>
    <x v="1"/>
    <m/>
    <m/>
    <m/>
  </r>
  <r>
    <m/>
    <s v="Multi accueil Les Petits Loups de la valloire Manthes"/>
    <d v="2018-05-22T00:00:00"/>
    <s v="MAA"/>
    <x v="16"/>
    <s v="Demonter cabane salle du RAM et la stocker dans une piece pour le demarrage des travaux de la crèche"/>
    <s v="Réalisé"/>
    <m/>
    <m/>
    <s v="Brice et pascal"/>
    <x v="1"/>
    <m/>
    <m/>
    <m/>
  </r>
  <r>
    <m/>
    <s v="Multi accueil La Bulle aux Merveilles Champagne"/>
    <d v="2018-05-23T00:00:00"/>
    <s v="Bouret Cindy"/>
    <x v="2"/>
    <s v="Trouver un moyen pour limiter l'entrée du soleil sur la fenetre coté sud"/>
    <s v="Réalisé"/>
    <d v="2018-06-05T00:00:00"/>
    <s v="Film occultant anti chaleur"/>
    <s v="Rémy"/>
    <x v="1"/>
    <m/>
    <s v="Possibilité de mettre du film, taille des vitrages 93cm x 149 cm, 2 vitrages"/>
    <m/>
  </r>
  <r>
    <m/>
    <s v="CLSH Lucienne Caillet ST Vallier"/>
    <d v="2018-05-25T00:00:00"/>
    <s v="Brice"/>
    <x v="2"/>
    <s v="mur supportant la penture du Volet facade sud batiment des petits est arraché"/>
    <s v="Réalisé"/>
    <d v="2018-07-02T00:00:00"/>
    <m/>
    <s v="Rémy"/>
    <x v="1"/>
    <m/>
    <m/>
    <m/>
  </r>
  <r>
    <s v="STEP ST VALLIER"/>
    <s v="STEP"/>
    <d v="2018-05-25T00:00:00"/>
    <s v="Charlotte"/>
    <x v="13"/>
    <s v="Infiltration d'eau mur interieur hall staion epuration, mettre en place un bardage sur mur sirié sur le toit terrasse"/>
    <s v="Réalisé"/>
    <d v="2018-10-01T00:00:00"/>
    <s v="Rélisation d'un devis par CMS"/>
    <m/>
    <x v="2"/>
    <m/>
    <m/>
    <m/>
  </r>
  <r>
    <m/>
    <s v="Multi accueil Colins Collines Hauterives"/>
    <d v="2018-05-24T00:00:00"/>
    <s v="Brice"/>
    <x v="0"/>
    <s v="Fuite de lachaudiere"/>
    <s v="Réalisé"/>
    <d v="2018-05-24T00:00:00"/>
    <m/>
    <s v="Hauterives chauffage"/>
    <x v="2"/>
    <m/>
    <s v="attnte facture"/>
    <m/>
  </r>
  <r>
    <m/>
    <s v="Multi accueil Colins Collines Hauterives"/>
    <d v="2018-05-29T00:00:00"/>
    <s v="C,ROUSSET"/>
    <x v="9"/>
    <s v="Plus d'eau chaude"/>
    <s v="Réalisé"/>
    <d v="2018-05-29T00:00:00"/>
    <s v="Rémy pense que c'atit le temps de recharge du chauffe eau"/>
    <s v="Rémy"/>
    <x v="1"/>
    <m/>
    <m/>
    <m/>
  </r>
  <r>
    <m/>
    <s v="Multi accueil Colins Collines Hauterives"/>
    <d v="2018-05-29T00:00:00"/>
    <s v="C,ROUSSET"/>
    <x v="9"/>
    <s v="Robinet salle de bain cassé"/>
    <s v="Réalisé"/>
    <d v="2018-05-30T00:00:00"/>
    <s v="Resserrage vis robinet"/>
    <s v="Rémy"/>
    <x v="1"/>
    <m/>
    <m/>
    <m/>
  </r>
  <r>
    <m/>
    <s v="Multi accueil Colins Collines Hauterives"/>
    <d v="2018-05-29T00:00:00"/>
    <s v="Christine Rousset"/>
    <x v="2"/>
    <s v="Poignet de la  porte local ménage à réparer"/>
    <s v="Réalisé"/>
    <d v="2018-05-31T00:00:00"/>
    <s v="Barillet de chantier mis dans le cadre des trvaux cuisine"/>
    <s v="Rémy"/>
    <x v="1"/>
    <m/>
    <m/>
    <m/>
  </r>
  <r>
    <m/>
    <s v="Multi accueil La Bulle aux Merveilles Champagne"/>
    <d v="2018-05-29T00:00:00"/>
    <s v="Morin JL"/>
    <x v="4"/>
    <s v="2 néons grillés buanderie"/>
    <s v="Réalisé"/>
    <d v="2018-06-07T00:00:00"/>
    <m/>
    <s v="Rémy"/>
    <x v="1"/>
    <m/>
    <m/>
    <m/>
  </r>
  <r>
    <m/>
    <s v="Siège CC Porte de DrômArdèche"/>
    <d v="2018-05-30T00:00:00"/>
    <s v="Armelle"/>
    <x v="2"/>
    <s v="Rallonger son plan de travail (bras droit)"/>
    <s v="Réalisé"/>
    <d v="2018-06-05T00:00:00"/>
    <m/>
    <s v="Rémy"/>
    <x v="1"/>
    <m/>
    <m/>
    <m/>
  </r>
  <r>
    <m/>
    <s v="RAM ANNEYRON"/>
    <d v="2018-05-25T00:00:00"/>
    <m/>
    <x v="3"/>
    <s v="Enmener les tapis à la salle des fetes de claveyson le 05/06/18 à 9h00 "/>
    <s v="Réalisé"/>
    <d v="2018-06-04T00:00:00"/>
    <m/>
    <s v="Brice et pascal"/>
    <x v="1"/>
    <m/>
    <m/>
    <m/>
  </r>
  <r>
    <m/>
    <s v="RAM ANNEYRON"/>
    <d v="2018-05-25T00:00:00"/>
    <m/>
    <x v="3"/>
    <s v="Récupérer les tapis de gym à claveyson pour les ramener au ST creux de la thine à partir du 19/06/18 11h30"/>
    <s v="Réalisé"/>
    <d v="2018-06-21T00:00:00"/>
    <m/>
    <s v="Pascal Bernard"/>
    <x v="1"/>
    <m/>
    <m/>
    <m/>
  </r>
  <r>
    <m/>
    <s v="Multi accueil La Bulle aux Merveilles Champagne"/>
    <d v="2018-05-31T00:00:00"/>
    <m/>
    <x v="16"/>
    <s v="installation miroir et barre chez les bébés"/>
    <s v="Réalisé"/>
    <d v="2018-06-11T00:00:00"/>
    <m/>
    <m/>
    <x v="1"/>
    <m/>
    <m/>
    <m/>
  </r>
  <r>
    <m/>
    <s v="Multi accueil La Bulle aux Merveilles Champagne"/>
    <d v="2018-05-31T00:00:00"/>
    <m/>
    <x v="25"/>
    <s v="invasion retour fourmis salle repas buanderie et salle des bébés hall d'entrée"/>
    <s v="Réalisé"/>
    <d v="2018-06-04T00:00:00"/>
    <m/>
    <s v="GMD"/>
    <x v="2"/>
    <m/>
    <m/>
    <m/>
  </r>
  <r>
    <m/>
    <s v="Multi accueil La Bulle aux Merveilles Champagne"/>
    <d v="2018-05-31T00:00:00"/>
    <m/>
    <x v="19"/>
    <s v="Chaudiere mise en mode été"/>
    <s v="Annuel"/>
    <m/>
    <m/>
    <s v="TTEC"/>
    <x v="2"/>
    <m/>
    <m/>
    <m/>
  </r>
  <r>
    <m/>
    <s v="Micro crèche A petit pas Sarras"/>
    <d v="2018-05-28T00:00:00"/>
    <s v="Gislaine Diana"/>
    <x v="2"/>
    <s v="refixer sur le mur une barriere actuellemnt mobile,  pour separation dortoir n'a pas resiter + serrure cassée zone exterieure"/>
    <s v="Réalisé"/>
    <d v="2018-06-11T00:00:00"/>
    <s v="Refixation avec système pivotant/serrure revisser vis pointeau"/>
    <s v="Remy"/>
    <x v="1"/>
    <m/>
    <m/>
    <m/>
  </r>
  <r>
    <m/>
    <s v="Multi accueil Les Petits Loups de la valloire Manthes"/>
    <d v="2018-05-28T00:00:00"/>
    <s v="BERNARDET Ludivine"/>
    <x v="5"/>
    <s v="Probleme avec seche linge ne seche plus"/>
    <s v="Réalisé"/>
    <d v="2018-05-31T00:00:00"/>
    <s v="nettoyage du filtre principal + prêt en attendant"/>
    <m/>
    <x v="2"/>
    <m/>
    <s v="Si investissment nouveau prendre un seche linge a evacuation MAA voit avec les trvaux de lété 18 pour faire devis carotage"/>
    <m/>
  </r>
  <r>
    <m/>
    <s v="Multi accueil Les Petits Loups de la valloire Manthes"/>
    <d v="2018-05-28T00:00:00"/>
    <s v="BERNARDET Ludivine"/>
    <x v="12"/>
    <s v="Deméngement des archives"/>
    <s v="Réalisé"/>
    <s v="aout 2018  "/>
    <s v="une partie des meubles evacués le 30 mai matin"/>
    <s v="pascal teillon-marie-alix"/>
    <x v="1"/>
    <n v="2"/>
    <s v="2h"/>
    <m/>
  </r>
  <r>
    <m/>
    <s v="Siège CC Porte de DrômArdèche"/>
    <d v="2018-06-04T00:00:00"/>
    <s v="Xacvier Lucas"/>
    <x v="2"/>
    <s v="Porte du bureau ne ferme plus"/>
    <s v="Réalisé"/>
    <d v="2018-06-04T00:00:00"/>
    <s v="Changement poignée"/>
    <s v="Brice"/>
    <x v="1"/>
    <n v="0.5"/>
    <m/>
    <m/>
  </r>
  <r>
    <m/>
    <s v="MSP St Vallier"/>
    <d v="2018-05-31T00:00:00"/>
    <s v="Coordinatrice"/>
    <x v="2"/>
    <s v="Porte entrée poignée defaillante"/>
    <s v="Réalisé"/>
    <d v="2018-06-04T00:00:00"/>
    <s v="Changement poignée"/>
    <s v="Brice"/>
    <x v="1"/>
    <m/>
    <m/>
    <m/>
  </r>
  <r>
    <m/>
    <s v="MSP Anneyron"/>
    <d v="2018-04-02T00:00:00"/>
    <m/>
    <x v="7"/>
    <s v="Dr Champion repeindre salle d'attente"/>
    <s v="En attente"/>
    <m/>
    <m/>
    <m/>
    <x v="1"/>
    <m/>
    <m/>
    <m/>
  </r>
  <r>
    <m/>
    <s v="Micro crèche A petit pas Sarras"/>
    <d v="2018-06-07T00:00:00"/>
    <s v="Ghislaine Diana"/>
    <x v="2"/>
    <s v="Demande tablette exterieur pour poser telephone"/>
    <s v="Réalisé"/>
    <d v="2018-06-11T00:00:00"/>
    <s v="mise en place tablette"/>
    <s v="Rémy"/>
    <x v="1"/>
    <m/>
    <m/>
    <m/>
  </r>
  <r>
    <m/>
    <s v="Micro crèche A petit pas Sarras"/>
    <d v="2018-06-06T00:00:00"/>
    <s v="Ghislaine Diana"/>
    <x v="25"/>
    <s v="Serpent dans le local exterieur pour jeux enfants"/>
    <s v="Réalisé"/>
    <d v="2018-06-06T00:00:00"/>
    <s v="Enlevemnt couleuvre de petite taill"/>
    <s v="Pascal"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7">
  <location ref="A3:B69" firstHeaderRow="1" firstDataRow="1" firstDataCol="1"/>
  <pivotFields count="14">
    <pivotField showAll="0"/>
    <pivotField dataField="1" showAll="0"/>
    <pivotField showAll="0"/>
    <pivotField showAll="0"/>
    <pivotField axis="axisRow" showAll="0">
      <items count="28">
        <item x="11"/>
        <item m="1" x="26"/>
        <item x="8"/>
        <item x="1"/>
        <item x="24"/>
        <item x="19"/>
        <item x="13"/>
        <item x="17"/>
        <item x="12"/>
        <item x="3"/>
        <item x="4"/>
        <item x="5"/>
        <item x="22"/>
        <item x="15"/>
        <item x="18"/>
        <item x="14"/>
        <item x="16"/>
        <item x="2"/>
        <item x="7"/>
        <item x="9"/>
        <item x="21"/>
        <item x="20"/>
        <item x="25"/>
        <item x="23"/>
        <item x="6"/>
        <item x="10"/>
        <item h="1" x="0"/>
        <item t="default"/>
      </items>
    </pivotField>
    <pivotField showAll="0"/>
    <pivotField showAll="0"/>
    <pivotField showAll="0"/>
    <pivotField showAll="0"/>
    <pivotField showAll="0"/>
    <pivotField axis="axisRow" showAll="0">
      <items count="4">
        <item x="1"/>
        <item x="2"/>
        <item x="0"/>
        <item t="default"/>
      </items>
    </pivotField>
    <pivotField showAll="0" defaultSubtotal="0"/>
    <pivotField showAll="0"/>
    <pivotField showAll="0"/>
  </pivotFields>
  <rowFields count="2">
    <field x="4"/>
    <field x="10"/>
  </rowFields>
  <rowItems count="66">
    <i>
      <x/>
    </i>
    <i r="1">
      <x/>
    </i>
    <i r="1">
      <x v="1"/>
    </i>
    <i>
      <x v="2"/>
    </i>
    <i r="1">
      <x/>
    </i>
    <i r="1">
      <x v="1"/>
    </i>
    <i>
      <x v="3"/>
    </i>
    <i r="1">
      <x/>
    </i>
    <i>
      <x v="4"/>
    </i>
    <i r="1">
      <x/>
    </i>
    <i>
      <x v="5"/>
    </i>
    <i r="1">
      <x/>
    </i>
    <i r="1">
      <x v="1"/>
    </i>
    <i>
      <x v="6"/>
    </i>
    <i r="1">
      <x/>
    </i>
    <i r="1">
      <x v="1"/>
    </i>
    <i>
      <x v="7"/>
    </i>
    <i r="1">
      <x/>
    </i>
    <i>
      <x v="8"/>
    </i>
    <i r="1">
      <x/>
    </i>
    <i r="1">
      <x v="1"/>
    </i>
    <i r="1">
      <x v="2"/>
    </i>
    <i>
      <x v="9"/>
    </i>
    <i r="1">
      <x/>
    </i>
    <i r="1">
      <x v="1"/>
    </i>
    <i>
      <x v="10"/>
    </i>
    <i r="1">
      <x/>
    </i>
    <i r="1">
      <x v="1"/>
    </i>
    <i>
      <x v="11"/>
    </i>
    <i r="1">
      <x/>
    </i>
    <i r="1">
      <x v="1"/>
    </i>
    <i>
      <x v="12"/>
    </i>
    <i r="1">
      <x/>
    </i>
    <i>
      <x v="13"/>
    </i>
    <i r="1">
      <x/>
    </i>
    <i>
      <x v="14"/>
    </i>
    <i r="1">
      <x v="1"/>
    </i>
    <i>
      <x v="15"/>
    </i>
    <i r="1">
      <x/>
    </i>
    <i>
      <x v="16"/>
    </i>
    <i r="1">
      <x/>
    </i>
    <i>
      <x v="17"/>
    </i>
    <i r="1">
      <x/>
    </i>
    <i r="1">
      <x v="1"/>
    </i>
    <i r="1">
      <x v="2"/>
    </i>
    <i>
      <x v="18"/>
    </i>
    <i r="1">
      <x/>
    </i>
    <i>
      <x v="19"/>
    </i>
    <i r="1">
      <x/>
    </i>
    <i r="1">
      <x v="1"/>
    </i>
    <i>
      <x v="20"/>
    </i>
    <i r="1">
      <x v="1"/>
    </i>
    <i>
      <x v="21"/>
    </i>
    <i r="1">
      <x v="1"/>
    </i>
    <i>
      <x v="22"/>
    </i>
    <i r="1">
      <x/>
    </i>
    <i r="1">
      <x v="1"/>
    </i>
    <i>
      <x v="23"/>
    </i>
    <i r="1">
      <x/>
    </i>
    <i>
      <x v="24"/>
    </i>
    <i r="1">
      <x/>
    </i>
    <i r="1">
      <x v="2"/>
    </i>
    <i>
      <x v="25"/>
    </i>
    <i r="1">
      <x/>
    </i>
    <i r="1">
      <x v="1"/>
    </i>
    <i t="grand">
      <x/>
    </i>
  </rowItems>
  <colItems count="1">
    <i/>
  </colItems>
  <dataFields count="1">
    <dataField name="Nombre de Bâtiments " fld="1" subtotal="count" baseField="0" baseItem="0"/>
  </dataFields>
  <chartFormats count="1">
    <chartFormat chart="0" format="4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9"/>
  <sheetViews>
    <sheetView topLeftCell="A4" workbookViewId="0">
      <selection activeCell="B5" sqref="B5"/>
    </sheetView>
  </sheetViews>
  <sheetFormatPr baseColWidth="10" defaultRowHeight="15" x14ac:dyDescent="0.25"/>
  <cols>
    <col min="1" max="1" width="32.140625" bestFit="1" customWidth="1"/>
    <col min="2" max="2" width="21" customWidth="1"/>
    <col min="3" max="3" width="27.5703125" customWidth="1"/>
    <col min="4" max="4" width="19.85546875" customWidth="1"/>
    <col min="5" max="5" width="21.42578125" customWidth="1"/>
    <col min="6" max="6" width="12.28515625" customWidth="1"/>
    <col min="7" max="7" width="25.42578125" customWidth="1"/>
    <col min="8" max="8" width="16.85546875" customWidth="1"/>
    <col min="9" max="9" width="20" customWidth="1"/>
    <col min="10" max="10" width="29" customWidth="1"/>
    <col min="11" max="11" width="11.5703125" customWidth="1"/>
    <col min="12" max="12" width="11.140625" customWidth="1"/>
    <col min="13" max="13" width="14.7109375" customWidth="1"/>
    <col min="14" max="14" width="13.85546875" customWidth="1"/>
    <col min="15" max="15" width="28.42578125" customWidth="1"/>
    <col min="16" max="16" width="17.7109375" customWidth="1"/>
    <col min="17" max="17" width="13.140625" customWidth="1"/>
    <col min="18" max="18" width="14.140625" customWidth="1"/>
    <col min="19" max="19" width="13.42578125" customWidth="1"/>
    <col min="20" max="20" width="36.42578125" customWidth="1"/>
    <col min="21" max="21" width="45" customWidth="1"/>
    <col min="22" max="22" width="33" customWidth="1"/>
    <col min="23" max="23" width="38.5703125" customWidth="1"/>
    <col min="24" max="24" width="48" bestFit="1" customWidth="1"/>
    <col min="25" max="25" width="38" customWidth="1"/>
    <col min="26" max="26" width="30.7109375" customWidth="1"/>
    <col min="27" max="27" width="34.140625" customWidth="1"/>
    <col min="28" max="28" width="29.28515625" customWidth="1"/>
    <col min="29" max="29" width="28.5703125" customWidth="1"/>
    <col min="30" max="30" width="20.28515625" customWidth="1"/>
    <col min="31" max="31" width="23.5703125" customWidth="1"/>
    <col min="32" max="32" width="29.28515625" customWidth="1"/>
    <col min="33" max="33" width="16.140625" customWidth="1"/>
    <col min="34" max="34" width="18.42578125" customWidth="1"/>
    <col min="35" max="35" width="22.85546875" customWidth="1"/>
    <col min="36" max="36" width="26.5703125" customWidth="1"/>
    <col min="37" max="37" width="29.7109375" customWidth="1"/>
    <col min="38" max="38" width="5.140625" customWidth="1"/>
    <col min="39" max="39" width="23" customWidth="1"/>
    <col min="40" max="40" width="3.28515625" customWidth="1"/>
    <col min="41" max="41" width="12.5703125" bestFit="1" customWidth="1"/>
  </cols>
  <sheetData>
    <row r="3" spans="1:2" x14ac:dyDescent="0.25">
      <c r="A3" s="87" t="s">
        <v>96</v>
      </c>
      <c r="B3" t="s">
        <v>98</v>
      </c>
    </row>
    <row r="4" spans="1:2" x14ac:dyDescent="0.25">
      <c r="A4" s="88" t="s">
        <v>71</v>
      </c>
      <c r="B4" s="89">
        <v>2</v>
      </c>
    </row>
    <row r="5" spans="1:2" x14ac:dyDescent="0.25">
      <c r="A5" s="90" t="s">
        <v>76</v>
      </c>
      <c r="B5" s="89">
        <v>1</v>
      </c>
    </row>
    <row r="6" spans="1:2" x14ac:dyDescent="0.25">
      <c r="A6" s="90" t="s">
        <v>77</v>
      </c>
      <c r="B6" s="89">
        <v>1</v>
      </c>
    </row>
    <row r="7" spans="1:2" x14ac:dyDescent="0.25">
      <c r="A7" s="88" t="s">
        <v>83</v>
      </c>
      <c r="B7" s="89">
        <v>4</v>
      </c>
    </row>
    <row r="8" spans="1:2" x14ac:dyDescent="0.25">
      <c r="A8" s="90" t="s">
        <v>76</v>
      </c>
      <c r="B8" s="89">
        <v>1</v>
      </c>
    </row>
    <row r="9" spans="1:2" x14ac:dyDescent="0.25">
      <c r="A9" s="90" t="s">
        <v>77</v>
      </c>
      <c r="B9" s="89">
        <v>3</v>
      </c>
    </row>
    <row r="10" spans="1:2" x14ac:dyDescent="0.25">
      <c r="A10" s="88" t="s">
        <v>28</v>
      </c>
      <c r="B10" s="89">
        <v>23</v>
      </c>
    </row>
    <row r="11" spans="1:2" x14ac:dyDescent="0.25">
      <c r="A11" s="90" t="s">
        <v>76</v>
      </c>
      <c r="B11" s="89">
        <v>23</v>
      </c>
    </row>
    <row r="12" spans="1:2" x14ac:dyDescent="0.25">
      <c r="A12" s="88" t="s">
        <v>94</v>
      </c>
      <c r="B12" s="89">
        <v>1</v>
      </c>
    </row>
    <row r="13" spans="1:2" x14ac:dyDescent="0.25">
      <c r="A13" s="90" t="s">
        <v>76</v>
      </c>
      <c r="B13" s="89">
        <v>1</v>
      </c>
    </row>
    <row r="14" spans="1:2" x14ac:dyDescent="0.25">
      <c r="A14" s="88" t="s">
        <v>81</v>
      </c>
      <c r="B14" s="89">
        <v>4</v>
      </c>
    </row>
    <row r="15" spans="1:2" x14ac:dyDescent="0.25">
      <c r="A15" s="90" t="s">
        <v>76</v>
      </c>
      <c r="B15" s="89">
        <v>1</v>
      </c>
    </row>
    <row r="16" spans="1:2" x14ac:dyDescent="0.25">
      <c r="A16" s="90" t="s">
        <v>77</v>
      </c>
      <c r="B16" s="89">
        <v>3</v>
      </c>
    </row>
    <row r="17" spans="1:2" x14ac:dyDescent="0.25">
      <c r="A17" s="88" t="s">
        <v>29</v>
      </c>
      <c r="B17" s="89">
        <v>4</v>
      </c>
    </row>
    <row r="18" spans="1:2" x14ac:dyDescent="0.25">
      <c r="A18" s="90" t="s">
        <v>76</v>
      </c>
      <c r="B18" s="89">
        <v>1</v>
      </c>
    </row>
    <row r="19" spans="1:2" x14ac:dyDescent="0.25">
      <c r="A19" s="90" t="s">
        <v>77</v>
      </c>
      <c r="B19" s="89">
        <v>3</v>
      </c>
    </row>
    <row r="20" spans="1:2" x14ac:dyDescent="0.25">
      <c r="A20" s="88" t="s">
        <v>69</v>
      </c>
      <c r="B20" s="89">
        <v>2</v>
      </c>
    </row>
    <row r="21" spans="1:2" x14ac:dyDescent="0.25">
      <c r="A21" s="90" t="s">
        <v>76</v>
      </c>
      <c r="B21" s="89">
        <v>2</v>
      </c>
    </row>
    <row r="22" spans="1:2" x14ac:dyDescent="0.25">
      <c r="A22" s="88" t="s">
        <v>103</v>
      </c>
      <c r="B22" s="89">
        <v>15</v>
      </c>
    </row>
    <row r="23" spans="1:2" x14ac:dyDescent="0.25">
      <c r="A23" s="90" t="s">
        <v>76</v>
      </c>
      <c r="B23" s="89">
        <v>10</v>
      </c>
    </row>
    <row r="24" spans="1:2" x14ac:dyDescent="0.25">
      <c r="A24" s="90" t="s">
        <v>77</v>
      </c>
      <c r="B24" s="89">
        <v>1</v>
      </c>
    </row>
    <row r="25" spans="1:2" x14ac:dyDescent="0.25">
      <c r="A25" s="90" t="s">
        <v>99</v>
      </c>
      <c r="B25" s="89">
        <v>4</v>
      </c>
    </row>
    <row r="26" spans="1:2" x14ac:dyDescent="0.25">
      <c r="A26" s="88" t="s">
        <v>30</v>
      </c>
      <c r="B26" s="89">
        <v>38</v>
      </c>
    </row>
    <row r="27" spans="1:2" x14ac:dyDescent="0.25">
      <c r="A27" s="90" t="s">
        <v>76</v>
      </c>
      <c r="B27" s="89">
        <v>33</v>
      </c>
    </row>
    <row r="28" spans="1:2" x14ac:dyDescent="0.25">
      <c r="A28" s="90" t="s">
        <v>77</v>
      </c>
      <c r="B28" s="89">
        <v>5</v>
      </c>
    </row>
    <row r="29" spans="1:2" x14ac:dyDescent="0.25">
      <c r="A29" s="88" t="s">
        <v>24</v>
      </c>
      <c r="B29" s="89">
        <v>43</v>
      </c>
    </row>
    <row r="30" spans="1:2" x14ac:dyDescent="0.25">
      <c r="A30" s="90" t="s">
        <v>76</v>
      </c>
      <c r="B30" s="89">
        <v>26</v>
      </c>
    </row>
    <row r="31" spans="1:2" x14ac:dyDescent="0.25">
      <c r="A31" s="90" t="s">
        <v>77</v>
      </c>
      <c r="B31" s="89">
        <v>17</v>
      </c>
    </row>
    <row r="32" spans="1:2" x14ac:dyDescent="0.25">
      <c r="A32" s="88" t="s">
        <v>35</v>
      </c>
      <c r="B32" s="89">
        <v>16</v>
      </c>
    </row>
    <row r="33" spans="1:2" x14ac:dyDescent="0.25">
      <c r="A33" s="90" t="s">
        <v>76</v>
      </c>
      <c r="B33" s="89">
        <v>6</v>
      </c>
    </row>
    <row r="34" spans="1:2" x14ac:dyDescent="0.25">
      <c r="A34" s="90" t="s">
        <v>77</v>
      </c>
      <c r="B34" s="89">
        <v>10</v>
      </c>
    </row>
    <row r="35" spans="1:2" x14ac:dyDescent="0.25">
      <c r="A35" s="88" t="s">
        <v>89</v>
      </c>
      <c r="B35" s="89">
        <v>10</v>
      </c>
    </row>
    <row r="36" spans="1:2" x14ac:dyDescent="0.25">
      <c r="A36" s="90" t="s">
        <v>76</v>
      </c>
      <c r="B36" s="89">
        <v>10</v>
      </c>
    </row>
    <row r="37" spans="1:2" x14ac:dyDescent="0.25">
      <c r="A37" s="88" t="s">
        <v>66</v>
      </c>
      <c r="B37" s="89">
        <v>2</v>
      </c>
    </row>
    <row r="38" spans="1:2" x14ac:dyDescent="0.25">
      <c r="A38" s="90" t="s">
        <v>76</v>
      </c>
      <c r="B38" s="89">
        <v>2</v>
      </c>
    </row>
    <row r="39" spans="1:2" x14ac:dyDescent="0.25">
      <c r="A39" s="88" t="s">
        <v>73</v>
      </c>
      <c r="B39" s="89">
        <v>1</v>
      </c>
    </row>
    <row r="40" spans="1:2" x14ac:dyDescent="0.25">
      <c r="A40" s="90" t="s">
        <v>77</v>
      </c>
      <c r="B40" s="89">
        <v>1</v>
      </c>
    </row>
    <row r="41" spans="1:2" x14ac:dyDescent="0.25">
      <c r="A41" s="88" t="s">
        <v>27</v>
      </c>
      <c r="B41" s="89">
        <v>2</v>
      </c>
    </row>
    <row r="42" spans="1:2" x14ac:dyDescent="0.25">
      <c r="A42" s="90" t="s">
        <v>76</v>
      </c>
      <c r="B42" s="89">
        <v>2</v>
      </c>
    </row>
    <row r="43" spans="1:2" x14ac:dyDescent="0.25">
      <c r="A43" s="88" t="s">
        <v>75</v>
      </c>
      <c r="B43" s="89">
        <v>6</v>
      </c>
    </row>
    <row r="44" spans="1:2" x14ac:dyDescent="0.25">
      <c r="A44" s="90" t="s">
        <v>76</v>
      </c>
      <c r="B44" s="89">
        <v>6</v>
      </c>
    </row>
    <row r="45" spans="1:2" x14ac:dyDescent="0.25">
      <c r="A45" s="88" t="s">
        <v>26</v>
      </c>
      <c r="B45" s="89">
        <v>106</v>
      </c>
    </row>
    <row r="46" spans="1:2" x14ac:dyDescent="0.25">
      <c r="A46" s="90" t="s">
        <v>76</v>
      </c>
      <c r="B46" s="89">
        <v>86</v>
      </c>
    </row>
    <row r="47" spans="1:2" x14ac:dyDescent="0.25">
      <c r="A47" s="90" t="s">
        <v>77</v>
      </c>
      <c r="B47" s="89">
        <v>16</v>
      </c>
    </row>
    <row r="48" spans="1:2" x14ac:dyDescent="0.25">
      <c r="A48" s="90" t="s">
        <v>99</v>
      </c>
      <c r="B48" s="89">
        <v>4</v>
      </c>
    </row>
    <row r="49" spans="1:2" x14ac:dyDescent="0.25">
      <c r="A49" s="88" t="s">
        <v>36</v>
      </c>
      <c r="B49" s="89">
        <v>25</v>
      </c>
    </row>
    <row r="50" spans="1:2" x14ac:dyDescent="0.25">
      <c r="A50" s="90" t="s">
        <v>76</v>
      </c>
      <c r="B50" s="89">
        <v>25</v>
      </c>
    </row>
    <row r="51" spans="1:2" x14ac:dyDescent="0.25">
      <c r="A51" s="88" t="s">
        <v>25</v>
      </c>
      <c r="B51" s="89">
        <v>41</v>
      </c>
    </row>
    <row r="52" spans="1:2" x14ac:dyDescent="0.25">
      <c r="A52" s="90" t="s">
        <v>76</v>
      </c>
      <c r="B52" s="89">
        <v>32</v>
      </c>
    </row>
    <row r="53" spans="1:2" x14ac:dyDescent="0.25">
      <c r="A53" s="90" t="s">
        <v>77</v>
      </c>
      <c r="B53" s="89">
        <v>9</v>
      </c>
    </row>
    <row r="54" spans="1:2" x14ac:dyDescent="0.25">
      <c r="A54" s="88" t="s">
        <v>87</v>
      </c>
      <c r="B54" s="89">
        <v>2</v>
      </c>
    </row>
    <row r="55" spans="1:2" x14ac:dyDescent="0.25">
      <c r="A55" s="90" t="s">
        <v>77</v>
      </c>
      <c r="B55" s="89">
        <v>2</v>
      </c>
    </row>
    <row r="56" spans="1:2" x14ac:dyDescent="0.25">
      <c r="A56" s="88" t="s">
        <v>82</v>
      </c>
      <c r="B56" s="89">
        <v>1</v>
      </c>
    </row>
    <row r="57" spans="1:2" x14ac:dyDescent="0.25">
      <c r="A57" s="90" t="s">
        <v>77</v>
      </c>
      <c r="B57" s="89">
        <v>1</v>
      </c>
    </row>
    <row r="58" spans="1:2" x14ac:dyDescent="0.25">
      <c r="A58" s="88" t="s">
        <v>95</v>
      </c>
      <c r="B58" s="89">
        <v>2</v>
      </c>
    </row>
    <row r="59" spans="1:2" x14ac:dyDescent="0.25">
      <c r="A59" s="90" t="s">
        <v>76</v>
      </c>
      <c r="B59" s="89">
        <v>1</v>
      </c>
    </row>
    <row r="60" spans="1:2" x14ac:dyDescent="0.25">
      <c r="A60" s="90" t="s">
        <v>77</v>
      </c>
      <c r="B60" s="89">
        <v>1</v>
      </c>
    </row>
    <row r="61" spans="1:2" x14ac:dyDescent="0.25">
      <c r="A61" s="88" t="s">
        <v>90</v>
      </c>
      <c r="B61" s="89">
        <v>1</v>
      </c>
    </row>
    <row r="62" spans="1:2" x14ac:dyDescent="0.25">
      <c r="A62" s="90" t="s">
        <v>76</v>
      </c>
      <c r="B62" s="89">
        <v>1</v>
      </c>
    </row>
    <row r="63" spans="1:2" x14ac:dyDescent="0.25">
      <c r="A63" s="88" t="s">
        <v>72</v>
      </c>
      <c r="B63" s="89">
        <v>4</v>
      </c>
    </row>
    <row r="64" spans="1:2" x14ac:dyDescent="0.25">
      <c r="A64" s="90" t="s">
        <v>76</v>
      </c>
      <c r="B64" s="89">
        <v>3</v>
      </c>
    </row>
    <row r="65" spans="1:2" x14ac:dyDescent="0.25">
      <c r="A65" s="90" t="s">
        <v>99</v>
      </c>
      <c r="B65" s="89">
        <v>1</v>
      </c>
    </row>
    <row r="66" spans="1:2" x14ac:dyDescent="0.25">
      <c r="A66" s="88" t="s">
        <v>80</v>
      </c>
      <c r="B66" s="89">
        <v>14</v>
      </c>
    </row>
    <row r="67" spans="1:2" x14ac:dyDescent="0.25">
      <c r="A67" s="90" t="s">
        <v>76</v>
      </c>
      <c r="B67" s="89">
        <v>11</v>
      </c>
    </row>
    <row r="68" spans="1:2" x14ac:dyDescent="0.25">
      <c r="A68" s="90" t="s">
        <v>77</v>
      </c>
      <c r="B68" s="89">
        <v>3</v>
      </c>
    </row>
    <row r="69" spans="1:2" x14ac:dyDescent="0.25">
      <c r="A69" s="88" t="s">
        <v>97</v>
      </c>
      <c r="B69" s="89">
        <v>369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32"/>
  <sheetViews>
    <sheetView zoomScaleNormal="10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5" x14ac:dyDescent="0.25"/>
  <cols>
    <col min="1" max="1" width="22" customWidth="1"/>
    <col min="2" max="2" width="57.7109375" style="89" customWidth="1"/>
    <col min="3" max="3" width="13.140625" customWidth="1"/>
    <col min="4" max="4" width="20.85546875" customWidth="1"/>
    <col min="5" max="5" width="25.28515625" customWidth="1"/>
    <col min="6" max="6" width="73.7109375" customWidth="1"/>
    <col min="7" max="7" width="21.7109375" customWidth="1"/>
    <col min="8" max="8" width="27.42578125" customWidth="1"/>
    <col min="9" max="9" width="40.7109375" style="111" customWidth="1"/>
    <col min="10" max="10" width="41.140625" style="100" customWidth="1"/>
    <col min="11" max="11" width="35.7109375" style="50" customWidth="1"/>
    <col min="12" max="12" width="13.85546875" style="100" customWidth="1"/>
    <col min="13" max="13" width="56.5703125" style="98" customWidth="1"/>
  </cols>
  <sheetData>
    <row r="1" spans="1:14" s="1" customFormat="1" ht="31.5" customHeight="1" x14ac:dyDescent="0.25">
      <c r="A1" s="28" t="s">
        <v>19</v>
      </c>
      <c r="B1" s="144" t="s">
        <v>2</v>
      </c>
      <c r="C1" s="29" t="s">
        <v>20</v>
      </c>
      <c r="D1" s="29" t="s">
        <v>0</v>
      </c>
      <c r="E1" s="29" t="s">
        <v>79</v>
      </c>
      <c r="F1" s="29" t="s">
        <v>1</v>
      </c>
      <c r="G1" s="29" t="s">
        <v>21</v>
      </c>
      <c r="H1" s="29" t="s">
        <v>22</v>
      </c>
      <c r="I1" s="102"/>
      <c r="J1" s="29" t="s">
        <v>23</v>
      </c>
      <c r="K1" s="29" t="s">
        <v>78</v>
      </c>
      <c r="L1" s="102" t="s">
        <v>155</v>
      </c>
      <c r="M1" s="103"/>
      <c r="N1" s="61"/>
    </row>
    <row r="2" spans="1:14" s="24" customFormat="1" ht="31.5" customHeight="1" x14ac:dyDescent="0.25">
      <c r="A2" s="33"/>
      <c r="B2" s="145"/>
      <c r="C2" s="34"/>
      <c r="D2" s="34"/>
      <c r="E2" s="34"/>
      <c r="F2" s="34"/>
      <c r="G2" s="34" t="s">
        <v>158</v>
      </c>
      <c r="H2" s="34"/>
      <c r="I2" s="109"/>
      <c r="J2" s="34"/>
      <c r="K2" s="34"/>
      <c r="L2" s="109">
        <f>SUM(L3:L999)</f>
        <v>919.20000000000061</v>
      </c>
      <c r="M2" s="105"/>
      <c r="N2" s="124"/>
    </row>
    <row r="3" spans="1:14" s="24" customFormat="1" ht="31.5" customHeight="1" x14ac:dyDescent="0.25">
      <c r="A3" s="33"/>
      <c r="B3" s="146" t="s">
        <v>11</v>
      </c>
      <c r="C3" s="43">
        <v>43040</v>
      </c>
      <c r="D3" s="34"/>
      <c r="E3" s="35" t="s">
        <v>28</v>
      </c>
      <c r="F3" s="36"/>
      <c r="G3" s="58" t="s">
        <v>31</v>
      </c>
      <c r="H3" s="37">
        <v>43172</v>
      </c>
      <c r="I3" s="109"/>
      <c r="J3" s="66"/>
      <c r="K3" s="66" t="s">
        <v>76</v>
      </c>
      <c r="L3" s="66">
        <v>4</v>
      </c>
      <c r="M3" s="104"/>
    </row>
    <row r="4" spans="1:14" s="24" customFormat="1" ht="31.5" customHeight="1" x14ac:dyDescent="0.25">
      <c r="A4" s="33"/>
      <c r="B4" s="146" t="s">
        <v>3</v>
      </c>
      <c r="C4" s="43">
        <v>43040</v>
      </c>
      <c r="D4" s="34"/>
      <c r="E4" s="35" t="s">
        <v>26</v>
      </c>
      <c r="F4" s="36"/>
      <c r="G4" s="38" t="s">
        <v>31</v>
      </c>
      <c r="H4" s="37"/>
      <c r="I4" s="109"/>
      <c r="J4" s="34"/>
      <c r="K4" s="66" t="s">
        <v>76</v>
      </c>
      <c r="L4" s="34"/>
      <c r="M4" s="105"/>
    </row>
    <row r="5" spans="1:14" s="24" customFormat="1" ht="31.5" customHeight="1" x14ac:dyDescent="0.25">
      <c r="A5" s="33"/>
      <c r="B5" s="146" t="s">
        <v>3</v>
      </c>
      <c r="C5" s="43">
        <v>43040</v>
      </c>
      <c r="D5" s="34"/>
      <c r="E5" s="35" t="s">
        <v>26</v>
      </c>
      <c r="F5" s="36"/>
      <c r="G5" s="38" t="s">
        <v>31</v>
      </c>
      <c r="H5" s="37"/>
      <c r="I5" s="109"/>
      <c r="J5" s="34"/>
      <c r="K5" s="66" t="s">
        <v>76</v>
      </c>
      <c r="L5" s="34"/>
      <c r="M5" s="105"/>
    </row>
    <row r="6" spans="1:14" s="24" customFormat="1" ht="31.5" customHeight="1" x14ac:dyDescent="0.25">
      <c r="A6" s="33"/>
      <c r="B6" s="146" t="s">
        <v>3</v>
      </c>
      <c r="C6" s="43">
        <v>43040</v>
      </c>
      <c r="D6" s="34"/>
      <c r="E6" s="35" t="s">
        <v>30</v>
      </c>
      <c r="F6" s="36"/>
      <c r="G6" s="38" t="s">
        <v>31</v>
      </c>
      <c r="H6" s="37"/>
      <c r="I6" s="109"/>
      <c r="J6" s="34"/>
      <c r="K6" s="66" t="s">
        <v>76</v>
      </c>
      <c r="L6" s="34"/>
      <c r="M6" s="105"/>
    </row>
    <row r="7" spans="1:14" s="24" customFormat="1" ht="31.5" customHeight="1" x14ac:dyDescent="0.25">
      <c r="A7" s="22"/>
      <c r="B7" s="146" t="s">
        <v>42</v>
      </c>
      <c r="C7" s="23">
        <v>42979</v>
      </c>
      <c r="E7" s="24" t="s">
        <v>24</v>
      </c>
      <c r="F7" s="31"/>
      <c r="G7" s="25" t="s">
        <v>33</v>
      </c>
      <c r="H7" s="23">
        <v>43504</v>
      </c>
      <c r="K7" s="66" t="s">
        <v>77</v>
      </c>
      <c r="L7" s="120"/>
      <c r="M7" s="71"/>
      <c r="N7" s="50"/>
    </row>
    <row r="8" spans="1:14" s="24" customFormat="1" ht="31.5" customHeight="1" x14ac:dyDescent="0.25">
      <c r="A8" s="33"/>
      <c r="B8" s="146" t="s">
        <v>3</v>
      </c>
      <c r="C8" s="43">
        <v>42979</v>
      </c>
      <c r="D8" s="34"/>
      <c r="E8" s="35" t="s">
        <v>28</v>
      </c>
      <c r="F8" s="35"/>
      <c r="G8" s="25" t="s">
        <v>91</v>
      </c>
      <c r="H8" s="37" t="s">
        <v>132</v>
      </c>
      <c r="I8" s="109"/>
      <c r="J8" s="34"/>
      <c r="K8" s="66" t="s">
        <v>76</v>
      </c>
      <c r="L8" s="34"/>
      <c r="M8" s="105"/>
    </row>
    <row r="9" spans="1:14" s="24" customFormat="1" ht="31.5" customHeight="1" x14ac:dyDescent="0.25">
      <c r="A9" s="33"/>
      <c r="B9" s="146" t="s">
        <v>3</v>
      </c>
      <c r="C9" s="43">
        <v>42979</v>
      </c>
      <c r="D9" s="34"/>
      <c r="E9" s="35" t="s">
        <v>24</v>
      </c>
      <c r="F9" s="35"/>
      <c r="G9" s="38" t="s">
        <v>31</v>
      </c>
      <c r="H9" s="37"/>
      <c r="I9" s="109"/>
      <c r="J9" s="36"/>
      <c r="K9" s="66" t="s">
        <v>77</v>
      </c>
      <c r="L9" s="49"/>
      <c r="M9" s="105"/>
    </row>
    <row r="10" spans="1:14" s="24" customFormat="1" ht="45.75" customHeight="1" x14ac:dyDescent="0.25">
      <c r="A10" s="33"/>
      <c r="B10" s="146" t="s">
        <v>46</v>
      </c>
      <c r="C10" s="43">
        <v>43046</v>
      </c>
      <c r="D10" s="34"/>
      <c r="E10" s="35" t="s">
        <v>35</v>
      </c>
      <c r="F10" s="35"/>
      <c r="G10" s="38" t="s">
        <v>31</v>
      </c>
      <c r="H10" s="37"/>
      <c r="I10" s="34"/>
      <c r="J10" s="36"/>
      <c r="K10" s="66" t="s">
        <v>77</v>
      </c>
      <c r="L10" s="34"/>
      <c r="M10" s="105"/>
    </row>
    <row r="11" spans="1:14" s="24" customFormat="1" ht="31.5" customHeight="1" x14ac:dyDescent="0.25">
      <c r="A11" s="33"/>
      <c r="B11" s="146" t="s">
        <v>46</v>
      </c>
      <c r="C11" s="43">
        <v>43046</v>
      </c>
      <c r="D11" s="34"/>
      <c r="E11" s="35" t="s">
        <v>26</v>
      </c>
      <c r="F11" s="35"/>
      <c r="G11" s="38" t="s">
        <v>31</v>
      </c>
      <c r="H11" s="37"/>
      <c r="I11" s="34"/>
      <c r="J11" s="36"/>
      <c r="K11" s="66" t="s">
        <v>76</v>
      </c>
      <c r="L11" s="34"/>
      <c r="M11" s="105"/>
    </row>
    <row r="12" spans="1:14" s="24" customFormat="1" ht="31.5" customHeight="1" x14ac:dyDescent="0.25">
      <c r="A12" s="33"/>
      <c r="B12" s="146" t="s">
        <v>46</v>
      </c>
      <c r="C12" s="43">
        <v>43046</v>
      </c>
      <c r="D12" s="34"/>
      <c r="E12" s="35" t="s">
        <v>30</v>
      </c>
      <c r="F12" s="35"/>
      <c r="G12" s="38" t="s">
        <v>31</v>
      </c>
      <c r="H12" s="37"/>
      <c r="I12" s="34"/>
      <c r="J12" s="36"/>
      <c r="K12" s="66" t="s">
        <v>76</v>
      </c>
      <c r="L12" s="34"/>
      <c r="M12" s="105"/>
    </row>
    <row r="13" spans="1:14" s="24" customFormat="1" ht="31.5" customHeight="1" x14ac:dyDescent="0.25">
      <c r="A13" s="22"/>
      <c r="B13" s="146" t="s">
        <v>42</v>
      </c>
      <c r="C13" s="23">
        <v>43279</v>
      </c>
      <c r="D13" s="30"/>
      <c r="E13" s="24" t="s">
        <v>72</v>
      </c>
      <c r="F13" s="50"/>
      <c r="G13" s="25" t="s">
        <v>31</v>
      </c>
      <c r="K13" s="66"/>
      <c r="L13" s="120"/>
      <c r="M13" s="71"/>
      <c r="N13" s="50"/>
    </row>
    <row r="14" spans="1:14" ht="17.25" customHeight="1" x14ac:dyDescent="0.25">
      <c r="A14" s="22"/>
      <c r="B14" s="146" t="s">
        <v>48</v>
      </c>
      <c r="C14" s="23">
        <v>43047</v>
      </c>
      <c r="D14" s="24"/>
      <c r="E14" s="24" t="s">
        <v>24</v>
      </c>
      <c r="F14" s="32"/>
      <c r="G14" s="25" t="s">
        <v>31</v>
      </c>
      <c r="H14" s="24"/>
      <c r="I14" s="24"/>
      <c r="J14" s="24"/>
      <c r="K14" s="66" t="s">
        <v>76</v>
      </c>
      <c r="L14" s="120"/>
      <c r="M14" s="71"/>
    </row>
    <row r="15" spans="1:14" ht="28.5" customHeight="1" x14ac:dyDescent="0.25">
      <c r="A15" s="22"/>
      <c r="B15" s="146" t="s">
        <v>63</v>
      </c>
      <c r="C15" s="23">
        <v>43047</v>
      </c>
      <c r="D15" s="24"/>
      <c r="E15" s="32" t="s">
        <v>26</v>
      </c>
      <c r="F15" s="24"/>
      <c r="G15" s="25" t="s">
        <v>31</v>
      </c>
      <c r="H15" s="23">
        <v>43131</v>
      </c>
      <c r="I15" s="31"/>
      <c r="J15" s="30"/>
      <c r="K15" s="66" t="s">
        <v>76</v>
      </c>
      <c r="L15" s="120"/>
      <c r="M15" s="71"/>
    </row>
    <row r="16" spans="1:14" ht="47.25" customHeight="1" x14ac:dyDescent="0.25">
      <c r="A16" s="22"/>
      <c r="B16" s="146" t="s">
        <v>63</v>
      </c>
      <c r="C16" s="23">
        <v>43047</v>
      </c>
      <c r="D16" s="24"/>
      <c r="E16" s="24" t="s">
        <v>30</v>
      </c>
      <c r="F16" s="31"/>
      <c r="G16" s="41" t="s">
        <v>37</v>
      </c>
      <c r="H16" s="44">
        <v>43074</v>
      </c>
      <c r="I16" s="24"/>
      <c r="J16" s="30"/>
      <c r="K16" s="66" t="s">
        <v>76</v>
      </c>
      <c r="L16" s="120"/>
      <c r="M16" s="71"/>
    </row>
    <row r="17" spans="1:13" s="2" customFormat="1" ht="47.25" customHeight="1" x14ac:dyDescent="0.25">
      <c r="A17" s="22"/>
      <c r="B17" s="147" t="s">
        <v>63</v>
      </c>
      <c r="C17" s="23">
        <v>43048</v>
      </c>
      <c r="D17" s="24"/>
      <c r="E17" s="32" t="s">
        <v>26</v>
      </c>
      <c r="F17" s="31"/>
      <c r="G17" s="41" t="s">
        <v>31</v>
      </c>
      <c r="H17" s="44"/>
      <c r="I17" s="24"/>
      <c r="J17" s="30"/>
      <c r="K17" s="66" t="s">
        <v>76</v>
      </c>
      <c r="L17" s="120"/>
      <c r="M17" s="71"/>
    </row>
    <row r="18" spans="1:13" s="2" customFormat="1" ht="47.25" customHeight="1" x14ac:dyDescent="0.25">
      <c r="A18" s="22"/>
      <c r="B18" s="147" t="s">
        <v>63</v>
      </c>
      <c r="C18" s="23"/>
      <c r="D18" s="24"/>
      <c r="E18" s="24" t="s">
        <v>36</v>
      </c>
      <c r="F18" s="31"/>
      <c r="G18" s="59" t="s">
        <v>31</v>
      </c>
      <c r="H18" s="44">
        <v>43322</v>
      </c>
      <c r="I18" s="24"/>
      <c r="J18" s="30"/>
      <c r="K18" s="66" t="s">
        <v>76</v>
      </c>
      <c r="L18" s="120">
        <v>36</v>
      </c>
      <c r="M18" s="71"/>
    </row>
    <row r="19" spans="1:13" s="2" customFormat="1" ht="47.25" customHeight="1" x14ac:dyDescent="0.25">
      <c r="A19" s="22"/>
      <c r="B19" s="147" t="s">
        <v>10</v>
      </c>
      <c r="C19" s="23">
        <v>43054</v>
      </c>
      <c r="D19" s="24"/>
      <c r="E19" s="32" t="s">
        <v>26</v>
      </c>
      <c r="F19" s="31"/>
      <c r="G19" s="25" t="s">
        <v>31</v>
      </c>
      <c r="H19" s="23">
        <v>43109</v>
      </c>
      <c r="I19" s="24"/>
      <c r="J19" s="24"/>
      <c r="K19" s="66" t="s">
        <v>76</v>
      </c>
      <c r="L19" s="120">
        <v>4</v>
      </c>
      <c r="M19" s="71"/>
    </row>
    <row r="20" spans="1:13" s="2" customFormat="1" ht="33.75" customHeight="1" x14ac:dyDescent="0.25">
      <c r="A20" s="22" t="s">
        <v>84</v>
      </c>
      <c r="B20" s="147" t="s">
        <v>15</v>
      </c>
      <c r="C20" s="23">
        <v>43157</v>
      </c>
      <c r="D20" s="79"/>
      <c r="E20" s="24" t="s">
        <v>83</v>
      </c>
      <c r="F20" s="31"/>
      <c r="G20" s="25" t="s">
        <v>33</v>
      </c>
      <c r="H20" s="24"/>
      <c r="I20" s="24"/>
      <c r="J20" s="24"/>
      <c r="K20" s="66" t="s">
        <v>77</v>
      </c>
      <c r="L20" s="120"/>
      <c r="M20" s="71"/>
    </row>
    <row r="21" spans="1:13" s="2" customFormat="1" ht="22.5" customHeight="1" x14ac:dyDescent="0.25">
      <c r="A21" s="22"/>
      <c r="B21" s="146" t="s">
        <v>55</v>
      </c>
      <c r="C21" s="23">
        <v>43081</v>
      </c>
      <c r="D21" s="30"/>
      <c r="E21" s="32" t="s">
        <v>25</v>
      </c>
      <c r="F21" s="31"/>
      <c r="G21" s="25" t="s">
        <v>32</v>
      </c>
      <c r="H21" s="23">
        <v>43441</v>
      </c>
      <c r="I21" s="24"/>
      <c r="J21" s="24"/>
      <c r="K21" s="66" t="s">
        <v>77</v>
      </c>
      <c r="L21" s="120"/>
      <c r="M21" s="71"/>
    </row>
    <row r="22" spans="1:13" s="2" customFormat="1" ht="22.5" customHeight="1" x14ac:dyDescent="0.25">
      <c r="A22" s="22"/>
      <c r="B22" s="147" t="s">
        <v>45</v>
      </c>
      <c r="C22" s="23"/>
      <c r="D22" s="24"/>
      <c r="E22" s="32" t="s">
        <v>30</v>
      </c>
      <c r="F22" s="31"/>
      <c r="G22" s="42" t="s">
        <v>37</v>
      </c>
      <c r="H22" s="23">
        <v>43140</v>
      </c>
      <c r="I22" s="24"/>
      <c r="J22" s="24"/>
      <c r="K22" s="66" t="s">
        <v>76</v>
      </c>
      <c r="L22" s="120"/>
      <c r="M22" s="71"/>
    </row>
    <row r="23" spans="1:13" s="2" customFormat="1" ht="36" customHeight="1" x14ac:dyDescent="0.25">
      <c r="A23" s="22"/>
      <c r="B23" s="146" t="s">
        <v>55</v>
      </c>
      <c r="C23" s="23">
        <v>43082</v>
      </c>
      <c r="D23" s="30"/>
      <c r="E23" s="32" t="s">
        <v>24</v>
      </c>
      <c r="F23" s="31"/>
      <c r="G23" s="25" t="s">
        <v>31</v>
      </c>
      <c r="H23" s="23">
        <v>43503</v>
      </c>
      <c r="I23" s="24"/>
      <c r="J23" s="24"/>
      <c r="K23" s="66" t="s">
        <v>77</v>
      </c>
      <c r="L23" s="120">
        <v>21</v>
      </c>
      <c r="M23" s="71"/>
    </row>
    <row r="24" spans="1:13" s="2" customFormat="1" ht="27.75" customHeight="1" x14ac:dyDescent="0.25">
      <c r="A24" s="22"/>
      <c r="B24" s="147" t="s">
        <v>45</v>
      </c>
      <c r="C24" s="23"/>
      <c r="D24" s="24"/>
      <c r="E24" s="32" t="s">
        <v>26</v>
      </c>
      <c r="F24" s="31"/>
      <c r="G24" s="42" t="s">
        <v>31</v>
      </c>
      <c r="H24" s="24"/>
      <c r="I24" s="24"/>
      <c r="J24" s="24"/>
      <c r="K24" s="66" t="s">
        <v>76</v>
      </c>
      <c r="L24" s="120"/>
      <c r="M24" s="71"/>
    </row>
    <row r="25" spans="1:13" s="2" customFormat="1" ht="27.75" customHeight="1" x14ac:dyDescent="0.25">
      <c r="A25" s="22"/>
      <c r="B25" s="147" t="s">
        <v>45</v>
      </c>
      <c r="C25" s="23"/>
      <c r="D25" s="24"/>
      <c r="E25" s="32" t="s">
        <v>28</v>
      </c>
      <c r="F25" s="31"/>
      <c r="G25" s="42" t="s">
        <v>31</v>
      </c>
      <c r="H25" s="84">
        <v>43067</v>
      </c>
      <c r="I25" s="24"/>
      <c r="J25" s="24"/>
      <c r="K25" s="66" t="s">
        <v>76</v>
      </c>
      <c r="L25" s="120"/>
      <c r="M25" s="71"/>
    </row>
    <row r="26" spans="1:13" s="2" customFormat="1" ht="27.75" customHeight="1" x14ac:dyDescent="0.25">
      <c r="A26" s="22"/>
      <c r="B26" s="147" t="s">
        <v>45</v>
      </c>
      <c r="C26" s="23">
        <v>43105</v>
      </c>
      <c r="D26" s="24"/>
      <c r="E26" s="32" t="s">
        <v>30</v>
      </c>
      <c r="F26" s="31"/>
      <c r="G26" s="57" t="s">
        <v>31</v>
      </c>
      <c r="H26" s="85">
        <v>43374</v>
      </c>
      <c r="I26" s="24"/>
      <c r="J26" s="24"/>
      <c r="K26" s="66" t="s">
        <v>76</v>
      </c>
      <c r="L26" s="120">
        <v>24</v>
      </c>
      <c r="M26" s="71"/>
    </row>
    <row r="27" spans="1:13" s="2" customFormat="1" ht="27.75" customHeight="1" x14ac:dyDescent="0.25">
      <c r="A27" s="22"/>
      <c r="B27" s="147" t="s">
        <v>45</v>
      </c>
      <c r="C27" s="23"/>
      <c r="D27" s="24"/>
      <c r="E27" s="32" t="s">
        <v>30</v>
      </c>
      <c r="F27" s="31"/>
      <c r="G27" s="42" t="s">
        <v>31</v>
      </c>
      <c r="H27" s="85"/>
      <c r="I27" s="24"/>
      <c r="J27" s="24"/>
      <c r="K27" s="66" t="s">
        <v>76</v>
      </c>
      <c r="L27" s="120"/>
      <c r="M27" s="71"/>
    </row>
    <row r="28" spans="1:13" s="2" customFormat="1" ht="27.75" customHeight="1" x14ac:dyDescent="0.25">
      <c r="A28" s="22"/>
      <c r="B28" s="147" t="s">
        <v>45</v>
      </c>
      <c r="C28" s="23"/>
      <c r="D28" s="24"/>
      <c r="E28" s="32" t="s">
        <v>28</v>
      </c>
      <c r="F28" s="31"/>
      <c r="G28" s="42" t="s">
        <v>31</v>
      </c>
      <c r="H28" s="85">
        <v>43126</v>
      </c>
      <c r="I28" s="24"/>
      <c r="J28" s="24"/>
      <c r="K28" s="66" t="s">
        <v>76</v>
      </c>
      <c r="L28" s="120"/>
      <c r="M28" s="71"/>
    </row>
    <row r="29" spans="1:13" s="2" customFormat="1" ht="37.5" customHeight="1" x14ac:dyDescent="0.25">
      <c r="A29" s="22"/>
      <c r="B29" s="147" t="s">
        <v>45</v>
      </c>
      <c r="C29" s="23"/>
      <c r="D29" s="24"/>
      <c r="E29" s="32" t="s">
        <v>28</v>
      </c>
      <c r="F29" s="31"/>
      <c r="G29" s="57" t="s">
        <v>31</v>
      </c>
      <c r="H29" s="85">
        <v>43151</v>
      </c>
      <c r="I29" s="32"/>
      <c r="J29" s="24"/>
      <c r="K29" s="66" t="s">
        <v>76</v>
      </c>
      <c r="L29" s="120"/>
      <c r="M29" s="71"/>
    </row>
    <row r="30" spans="1:13" s="2" customFormat="1" ht="27.75" customHeight="1" x14ac:dyDescent="0.25">
      <c r="A30" s="22"/>
      <c r="B30" s="147" t="s">
        <v>45</v>
      </c>
      <c r="C30" s="23"/>
      <c r="D30" s="24"/>
      <c r="E30" s="32" t="s">
        <v>30</v>
      </c>
      <c r="F30" s="31"/>
      <c r="G30" s="42" t="s">
        <v>37</v>
      </c>
      <c r="H30" s="85">
        <v>43136</v>
      </c>
      <c r="I30" s="24"/>
      <c r="J30" s="24"/>
      <c r="K30" s="66" t="s">
        <v>76</v>
      </c>
      <c r="L30" s="120"/>
      <c r="M30" s="71"/>
    </row>
    <row r="31" spans="1:13" s="2" customFormat="1" ht="27.75" customHeight="1" x14ac:dyDescent="0.25">
      <c r="A31" s="22"/>
      <c r="B31" s="147" t="s">
        <v>40</v>
      </c>
      <c r="C31" s="23">
        <v>43070</v>
      </c>
      <c r="D31" s="24"/>
      <c r="E31" s="32" t="s">
        <v>26</v>
      </c>
      <c r="F31" s="31"/>
      <c r="G31" s="57" t="s">
        <v>31</v>
      </c>
      <c r="H31" s="85">
        <v>43143</v>
      </c>
      <c r="I31" s="32"/>
      <c r="J31" s="31"/>
      <c r="K31" s="66" t="s">
        <v>76</v>
      </c>
      <c r="L31" s="120"/>
      <c r="M31" s="71"/>
    </row>
    <row r="32" spans="1:13" s="2" customFormat="1" ht="27.75" customHeight="1" x14ac:dyDescent="0.25">
      <c r="A32" s="22"/>
      <c r="B32" s="147" t="s">
        <v>40</v>
      </c>
      <c r="C32" s="23">
        <v>43070</v>
      </c>
      <c r="D32" s="24"/>
      <c r="E32" s="32" t="s">
        <v>26</v>
      </c>
      <c r="F32" s="31"/>
      <c r="G32" s="42" t="s">
        <v>37</v>
      </c>
      <c r="H32" s="85">
        <v>43136</v>
      </c>
      <c r="I32" s="24"/>
      <c r="J32" s="30"/>
      <c r="K32" s="66" t="s">
        <v>76</v>
      </c>
      <c r="L32" s="120"/>
      <c r="M32" s="71"/>
    </row>
    <row r="33" spans="1:13" s="2" customFormat="1" ht="38.25" customHeight="1" x14ac:dyDescent="0.25">
      <c r="A33" s="22"/>
      <c r="B33" s="147" t="s">
        <v>40</v>
      </c>
      <c r="C33" s="23">
        <v>43070</v>
      </c>
      <c r="D33" s="24"/>
      <c r="E33" s="32" t="s">
        <v>26</v>
      </c>
      <c r="F33" s="31"/>
      <c r="G33" s="57" t="s">
        <v>31</v>
      </c>
      <c r="H33" s="85">
        <v>43136</v>
      </c>
      <c r="I33" s="24"/>
      <c r="J33" s="24"/>
      <c r="K33" s="66" t="s">
        <v>76</v>
      </c>
      <c r="L33" s="120"/>
      <c r="M33" s="71"/>
    </row>
    <row r="34" spans="1:13" s="2" customFormat="1" ht="27.75" customHeight="1" x14ac:dyDescent="0.25">
      <c r="A34" s="22"/>
      <c r="B34" s="147" t="s">
        <v>6</v>
      </c>
      <c r="C34" s="23">
        <v>43070</v>
      </c>
      <c r="D34" s="24"/>
      <c r="E34" s="32" t="s">
        <v>25</v>
      </c>
      <c r="F34" s="31"/>
      <c r="G34" s="42" t="s">
        <v>31</v>
      </c>
      <c r="H34" s="85">
        <v>43126</v>
      </c>
      <c r="I34" s="24"/>
      <c r="J34" s="24"/>
      <c r="K34" s="66" t="s">
        <v>76</v>
      </c>
      <c r="L34" s="120"/>
      <c r="M34" s="71"/>
    </row>
    <row r="35" spans="1:13" s="2" customFormat="1" ht="27.75" customHeight="1" x14ac:dyDescent="0.25">
      <c r="A35" s="22"/>
      <c r="B35" s="147" t="s">
        <v>10</v>
      </c>
      <c r="C35" s="23">
        <v>43139</v>
      </c>
      <c r="D35" s="24"/>
      <c r="E35" s="32" t="s">
        <v>80</v>
      </c>
      <c r="F35" s="31"/>
      <c r="G35" s="25" t="s">
        <v>33</v>
      </c>
      <c r="H35" s="24"/>
      <c r="I35" s="24"/>
      <c r="J35" s="24"/>
      <c r="K35" s="66" t="s">
        <v>77</v>
      </c>
      <c r="L35" s="120"/>
      <c r="M35" s="71"/>
    </row>
    <row r="36" spans="1:13" s="2" customFormat="1" ht="27.75" customHeight="1" x14ac:dyDescent="0.25">
      <c r="A36" s="22"/>
      <c r="B36" s="147" t="s">
        <v>46</v>
      </c>
      <c r="C36" s="23">
        <v>43070</v>
      </c>
      <c r="D36" s="24"/>
      <c r="E36" s="32" t="s">
        <v>26</v>
      </c>
      <c r="F36" s="31"/>
      <c r="G36" s="42" t="s">
        <v>37</v>
      </c>
      <c r="H36" s="85"/>
      <c r="I36" s="73"/>
      <c r="J36" s="24"/>
      <c r="K36" s="66" t="s">
        <v>76</v>
      </c>
      <c r="L36" s="73"/>
      <c r="M36" s="71"/>
    </row>
    <row r="37" spans="1:13" s="2" customFormat="1" ht="27.75" customHeight="1" x14ac:dyDescent="0.25">
      <c r="A37" s="22"/>
      <c r="B37" s="147" t="s">
        <v>58</v>
      </c>
      <c r="C37" s="23">
        <v>43055</v>
      </c>
      <c r="D37" s="24"/>
      <c r="E37" s="32" t="s">
        <v>30</v>
      </c>
      <c r="F37" s="31"/>
      <c r="G37" s="42" t="s">
        <v>37</v>
      </c>
      <c r="H37" s="84">
        <v>43082</v>
      </c>
      <c r="I37" s="24"/>
      <c r="J37" s="24"/>
      <c r="K37" s="66" t="s">
        <v>76</v>
      </c>
      <c r="L37" s="120"/>
      <c r="M37" s="71"/>
    </row>
    <row r="38" spans="1:13" ht="24.95" customHeight="1" x14ac:dyDescent="0.25">
      <c r="A38" s="22"/>
      <c r="B38" s="146" t="s">
        <v>60</v>
      </c>
      <c r="C38" s="23">
        <v>43055</v>
      </c>
      <c r="D38" s="30"/>
      <c r="E38" s="24" t="s">
        <v>24</v>
      </c>
      <c r="F38" s="31"/>
      <c r="G38" s="42" t="s">
        <v>31</v>
      </c>
      <c r="H38" s="24"/>
      <c r="I38" s="24"/>
      <c r="J38" s="24"/>
      <c r="K38" s="66" t="s">
        <v>76</v>
      </c>
      <c r="L38" s="120"/>
      <c r="M38" s="71"/>
    </row>
    <row r="39" spans="1:13" ht="36" customHeight="1" x14ac:dyDescent="0.25">
      <c r="A39" s="22"/>
      <c r="B39" s="146" t="s">
        <v>60</v>
      </c>
      <c r="C39" s="23">
        <v>43055</v>
      </c>
      <c r="D39" s="30"/>
      <c r="E39" s="24" t="s">
        <v>30</v>
      </c>
      <c r="F39" s="31"/>
      <c r="G39" s="25" t="s">
        <v>31</v>
      </c>
      <c r="H39" s="24"/>
      <c r="I39" s="24"/>
      <c r="J39" s="24"/>
      <c r="K39" s="66" t="s">
        <v>76</v>
      </c>
      <c r="L39" s="120"/>
      <c r="M39" s="71"/>
    </row>
    <row r="40" spans="1:13" ht="30" customHeight="1" x14ac:dyDescent="0.25">
      <c r="A40" s="22"/>
      <c r="B40" s="146" t="s">
        <v>60</v>
      </c>
      <c r="C40" s="23">
        <v>43055</v>
      </c>
      <c r="D40" s="30"/>
      <c r="E40" s="32" t="s">
        <v>26</v>
      </c>
      <c r="F40" s="30"/>
      <c r="G40" s="25" t="s">
        <v>31</v>
      </c>
      <c r="H40" s="24"/>
      <c r="I40" s="24"/>
      <c r="J40" s="24"/>
      <c r="K40" s="66" t="s">
        <v>76</v>
      </c>
      <c r="L40" s="120"/>
      <c r="M40" s="71"/>
    </row>
    <row r="41" spans="1:13" ht="24.95" customHeight="1" x14ac:dyDescent="0.25">
      <c r="A41" s="22"/>
      <c r="B41" s="146" t="s">
        <v>62</v>
      </c>
      <c r="C41" s="23">
        <v>43060</v>
      </c>
      <c r="D41" s="74"/>
      <c r="E41" s="24" t="s">
        <v>36</v>
      </c>
      <c r="F41" s="30"/>
      <c r="G41" s="25" t="s">
        <v>31</v>
      </c>
      <c r="H41" s="24"/>
      <c r="I41" s="24"/>
      <c r="J41" s="24"/>
      <c r="K41" s="66" t="s">
        <v>76</v>
      </c>
      <c r="L41" s="120"/>
      <c r="M41" s="71"/>
    </row>
    <row r="42" spans="1:13" ht="24.95" customHeight="1" x14ac:dyDescent="0.25">
      <c r="A42" s="22"/>
      <c r="B42" s="146" t="s">
        <v>62</v>
      </c>
      <c r="C42" s="23">
        <v>43060</v>
      </c>
      <c r="D42" s="74"/>
      <c r="E42" s="24" t="s">
        <v>25</v>
      </c>
      <c r="F42" s="31"/>
      <c r="G42" s="25" t="s">
        <v>31</v>
      </c>
      <c r="H42" s="24"/>
      <c r="I42" s="24"/>
      <c r="J42" s="24"/>
      <c r="K42" s="66" t="s">
        <v>76</v>
      </c>
      <c r="L42" s="120"/>
      <c r="M42" s="71"/>
    </row>
    <row r="43" spans="1:13" ht="31.5" customHeight="1" x14ac:dyDescent="0.25">
      <c r="A43" s="22"/>
      <c r="B43" s="146" t="s">
        <v>62</v>
      </c>
      <c r="C43" s="23">
        <v>43060</v>
      </c>
      <c r="D43" s="74"/>
      <c r="E43" s="32" t="s">
        <v>26</v>
      </c>
      <c r="F43" s="31"/>
      <c r="G43" s="25" t="s">
        <v>31</v>
      </c>
      <c r="H43" s="24"/>
      <c r="I43" s="24"/>
      <c r="J43" s="24"/>
      <c r="K43" s="66" t="s">
        <v>76</v>
      </c>
      <c r="L43" s="120"/>
      <c r="M43" s="71"/>
    </row>
    <row r="44" spans="1:13" ht="30" customHeight="1" x14ac:dyDescent="0.25">
      <c r="A44" s="22"/>
      <c r="B44" s="146" t="s">
        <v>62</v>
      </c>
      <c r="C44" s="23">
        <v>43060</v>
      </c>
      <c r="D44" s="74"/>
      <c r="E44" s="32" t="s">
        <v>26</v>
      </c>
      <c r="F44" s="31"/>
      <c r="G44" s="25" t="s">
        <v>31</v>
      </c>
      <c r="H44" s="24"/>
      <c r="I44" s="24"/>
      <c r="J44" s="24"/>
      <c r="K44" s="66" t="s">
        <v>76</v>
      </c>
      <c r="L44" s="120"/>
      <c r="M44" s="71"/>
    </row>
    <row r="45" spans="1:13" ht="36" customHeight="1" x14ac:dyDescent="0.25">
      <c r="A45" s="22"/>
      <c r="B45" s="146" t="s">
        <v>62</v>
      </c>
      <c r="C45" s="23">
        <v>43060</v>
      </c>
      <c r="D45" s="74"/>
      <c r="E45" s="32" t="s">
        <v>26</v>
      </c>
      <c r="F45" s="31"/>
      <c r="G45" s="25" t="s">
        <v>31</v>
      </c>
      <c r="H45" s="24"/>
      <c r="I45" s="24"/>
      <c r="J45" s="24"/>
      <c r="K45" s="66" t="s">
        <v>76</v>
      </c>
      <c r="L45" s="120"/>
      <c r="M45" s="71"/>
    </row>
    <row r="46" spans="1:13" ht="24.95" customHeight="1" x14ac:dyDescent="0.25">
      <c r="A46" s="22"/>
      <c r="B46" s="146" t="s">
        <v>62</v>
      </c>
      <c r="C46" s="23">
        <v>43060</v>
      </c>
      <c r="D46" s="74"/>
      <c r="E46" s="24" t="s">
        <v>24</v>
      </c>
      <c r="F46" s="31"/>
      <c r="G46" s="25" t="s">
        <v>31</v>
      </c>
      <c r="H46" s="24"/>
      <c r="I46" s="24"/>
      <c r="J46" s="24"/>
      <c r="K46" s="66" t="s">
        <v>76</v>
      </c>
      <c r="L46" s="120"/>
      <c r="M46" s="71"/>
    </row>
    <row r="47" spans="1:13" ht="28.5" customHeight="1" x14ac:dyDescent="0.25">
      <c r="A47" s="22"/>
      <c r="B47" s="146" t="s">
        <v>62</v>
      </c>
      <c r="C47" s="23">
        <v>43060</v>
      </c>
      <c r="D47" s="74"/>
      <c r="E47" s="24" t="s">
        <v>30</v>
      </c>
      <c r="F47" s="31"/>
      <c r="G47" s="25" t="s">
        <v>31</v>
      </c>
      <c r="H47" s="24"/>
      <c r="I47" s="24"/>
      <c r="J47" s="24"/>
      <c r="K47" s="66" t="s">
        <v>76</v>
      </c>
      <c r="L47" s="120"/>
      <c r="M47" s="71"/>
    </row>
    <row r="48" spans="1:13" ht="31.5" customHeight="1" x14ac:dyDescent="0.25">
      <c r="A48" s="22"/>
      <c r="B48" s="146" t="s">
        <v>62</v>
      </c>
      <c r="C48" s="23">
        <v>43060</v>
      </c>
      <c r="D48" s="74"/>
      <c r="E48" s="24" t="s">
        <v>25</v>
      </c>
      <c r="F48" s="31"/>
      <c r="G48" s="25" t="s">
        <v>31</v>
      </c>
      <c r="H48" s="24"/>
      <c r="I48" s="24"/>
      <c r="J48" s="24"/>
      <c r="K48" s="66" t="s">
        <v>76</v>
      </c>
      <c r="L48" s="120"/>
      <c r="M48" s="71"/>
    </row>
    <row r="49" spans="1:13" ht="29.25" customHeight="1" x14ac:dyDescent="0.25">
      <c r="A49" s="22"/>
      <c r="B49" s="146" t="s">
        <v>57</v>
      </c>
      <c r="C49" s="23">
        <v>43060</v>
      </c>
      <c r="D49" s="30"/>
      <c r="E49" s="32" t="s">
        <v>26</v>
      </c>
      <c r="F49" s="31"/>
      <c r="G49" s="25" t="s">
        <v>31</v>
      </c>
      <c r="H49" s="24"/>
      <c r="I49" s="24"/>
      <c r="J49" s="24"/>
      <c r="K49" s="66" t="s">
        <v>76</v>
      </c>
      <c r="L49" s="120"/>
      <c r="M49" s="71"/>
    </row>
    <row r="50" spans="1:13" ht="24.95" customHeight="1" x14ac:dyDescent="0.25">
      <c r="A50" s="22"/>
      <c r="B50" s="146" t="s">
        <v>57</v>
      </c>
      <c r="C50" s="23">
        <v>43060</v>
      </c>
      <c r="D50" s="30"/>
      <c r="E50" s="24" t="s">
        <v>25</v>
      </c>
      <c r="F50" s="31"/>
      <c r="G50" s="25" t="s">
        <v>31</v>
      </c>
      <c r="H50" s="24"/>
      <c r="I50" s="24"/>
      <c r="J50" s="24"/>
      <c r="K50" s="66" t="s">
        <v>76</v>
      </c>
      <c r="L50" s="120"/>
      <c r="M50" s="71"/>
    </row>
    <row r="51" spans="1:13" ht="24.95" customHeight="1" x14ac:dyDescent="0.25">
      <c r="A51" s="22"/>
      <c r="B51" s="146" t="s">
        <v>63</v>
      </c>
      <c r="C51" s="23">
        <v>43068</v>
      </c>
      <c r="D51" s="30"/>
      <c r="E51" s="24" t="s">
        <v>30</v>
      </c>
      <c r="F51" s="31"/>
      <c r="G51" s="25" t="s">
        <v>31</v>
      </c>
      <c r="H51" s="24"/>
      <c r="I51" s="24"/>
      <c r="J51" s="24"/>
      <c r="K51" s="66" t="s">
        <v>76</v>
      </c>
      <c r="L51" s="120"/>
      <c r="M51" s="71"/>
    </row>
    <row r="52" spans="1:13" ht="48" customHeight="1" x14ac:dyDescent="0.25">
      <c r="A52" s="22"/>
      <c r="B52" s="146" t="s">
        <v>63</v>
      </c>
      <c r="C52" s="23">
        <v>43068</v>
      </c>
      <c r="D52" s="30"/>
      <c r="E52" s="24" t="s">
        <v>30</v>
      </c>
      <c r="F52" s="31"/>
      <c r="G52" s="25" t="s">
        <v>31</v>
      </c>
      <c r="H52" s="63">
        <v>43074</v>
      </c>
      <c r="I52" s="24"/>
      <c r="J52" s="24"/>
      <c r="K52" s="66" t="s">
        <v>76</v>
      </c>
      <c r="L52" s="120"/>
      <c r="M52" s="71"/>
    </row>
    <row r="53" spans="1:13" ht="24.95" customHeight="1" x14ac:dyDescent="0.25">
      <c r="A53" s="22"/>
      <c r="B53" s="146" t="s">
        <v>63</v>
      </c>
      <c r="C53" s="23">
        <v>43068</v>
      </c>
      <c r="D53" s="30"/>
      <c r="E53" s="32" t="s">
        <v>26</v>
      </c>
      <c r="F53" s="31"/>
      <c r="G53" s="25" t="s">
        <v>31</v>
      </c>
      <c r="H53" s="64">
        <v>43074</v>
      </c>
      <c r="I53" s="24"/>
      <c r="J53" s="24"/>
      <c r="K53" s="66" t="s">
        <v>76</v>
      </c>
      <c r="L53" s="120"/>
      <c r="M53" s="71"/>
    </row>
    <row r="54" spans="1:13" s="2" customFormat="1" ht="40.5" customHeight="1" x14ac:dyDescent="0.25">
      <c r="A54" s="22"/>
      <c r="B54" s="146" t="s">
        <v>61</v>
      </c>
      <c r="C54" s="23">
        <v>42979</v>
      </c>
      <c r="D54" s="30"/>
      <c r="E54" s="32" t="s">
        <v>28</v>
      </c>
      <c r="F54" s="31"/>
      <c r="G54" s="25" t="s">
        <v>31</v>
      </c>
      <c r="H54" s="64" t="s">
        <v>86</v>
      </c>
      <c r="I54" s="24"/>
      <c r="J54" s="24"/>
      <c r="K54" s="66" t="s">
        <v>76</v>
      </c>
      <c r="L54" s="120"/>
      <c r="M54" s="71"/>
    </row>
    <row r="55" spans="1:13" s="2" customFormat="1" ht="40.5" customHeight="1" x14ac:dyDescent="0.25">
      <c r="A55" s="22"/>
      <c r="B55" s="146" t="s">
        <v>61</v>
      </c>
      <c r="C55" s="23"/>
      <c r="D55" s="30"/>
      <c r="E55" s="32" t="s">
        <v>26</v>
      </c>
      <c r="F55" s="31"/>
      <c r="G55" s="25" t="s">
        <v>31</v>
      </c>
      <c r="H55" s="65">
        <v>43040</v>
      </c>
      <c r="I55" s="24"/>
      <c r="J55" s="24"/>
      <c r="K55" s="66" t="s">
        <v>76</v>
      </c>
      <c r="L55" s="120"/>
      <c r="M55" s="71"/>
    </row>
    <row r="56" spans="1:13" s="2" customFormat="1" ht="40.5" customHeight="1" x14ac:dyDescent="0.25">
      <c r="A56" s="22"/>
      <c r="B56" s="146" t="s">
        <v>61</v>
      </c>
      <c r="C56" s="23">
        <v>43041</v>
      </c>
      <c r="D56" s="30"/>
      <c r="E56" s="32" t="s">
        <v>24</v>
      </c>
      <c r="F56" s="31"/>
      <c r="G56" s="25" t="s">
        <v>31</v>
      </c>
      <c r="H56" s="65">
        <v>43040</v>
      </c>
      <c r="I56" s="24"/>
      <c r="J56" s="30"/>
      <c r="K56" s="66" t="s">
        <v>76</v>
      </c>
      <c r="L56" s="120"/>
      <c r="M56" s="98"/>
    </row>
    <row r="57" spans="1:13" s="2" customFormat="1" ht="40.5" customHeight="1" x14ac:dyDescent="0.25">
      <c r="A57" s="22"/>
      <c r="B57" s="146" t="s">
        <v>61</v>
      </c>
      <c r="C57" s="23"/>
      <c r="D57" s="30"/>
      <c r="E57" s="32" t="s">
        <v>26</v>
      </c>
      <c r="F57" s="31"/>
      <c r="G57" s="25" t="s">
        <v>31</v>
      </c>
      <c r="H57" s="65">
        <v>43040</v>
      </c>
      <c r="I57" s="24"/>
      <c r="J57" s="30"/>
      <c r="K57" s="66" t="s">
        <v>76</v>
      </c>
      <c r="L57" s="120"/>
      <c r="M57" s="71"/>
    </row>
    <row r="58" spans="1:13" s="2" customFormat="1" ht="40.5" customHeight="1" x14ac:dyDescent="0.25">
      <c r="A58" s="22"/>
      <c r="B58" s="147" t="s">
        <v>10</v>
      </c>
      <c r="C58" s="23">
        <v>43054</v>
      </c>
      <c r="D58" s="24"/>
      <c r="E58" s="32" t="s">
        <v>30</v>
      </c>
      <c r="F58" s="31"/>
      <c r="G58" s="25" t="s">
        <v>33</v>
      </c>
      <c r="H58" s="24"/>
      <c r="I58" s="24"/>
      <c r="J58" s="24"/>
      <c r="K58" s="66" t="s">
        <v>77</v>
      </c>
      <c r="L58" s="120"/>
      <c r="M58" s="71"/>
    </row>
    <row r="59" spans="1:13" s="2" customFormat="1" ht="40.5" customHeight="1" x14ac:dyDescent="0.25">
      <c r="A59" s="22"/>
      <c r="B59" s="146" t="s">
        <v>10</v>
      </c>
      <c r="C59" s="23">
        <v>43081</v>
      </c>
      <c r="D59" s="30"/>
      <c r="E59" s="32" t="s">
        <v>26</v>
      </c>
      <c r="F59" s="31"/>
      <c r="G59" s="25" t="s">
        <v>31</v>
      </c>
      <c r="H59" s="119">
        <v>43405</v>
      </c>
      <c r="I59" s="32"/>
      <c r="J59" s="31"/>
      <c r="K59" s="66" t="s">
        <v>76</v>
      </c>
      <c r="L59" s="120"/>
      <c r="M59" s="71"/>
    </row>
    <row r="60" spans="1:13" s="2" customFormat="1" ht="48" customHeight="1" x14ac:dyDescent="0.25">
      <c r="A60" s="22"/>
      <c r="B60" s="146" t="s">
        <v>58</v>
      </c>
      <c r="C60" s="23">
        <v>43073</v>
      </c>
      <c r="D60" s="30"/>
      <c r="E60" s="32" t="s">
        <v>28</v>
      </c>
      <c r="F60" s="31"/>
      <c r="G60" s="25" t="s">
        <v>31</v>
      </c>
      <c r="H60" s="23">
        <v>43215</v>
      </c>
      <c r="I60" s="24"/>
      <c r="J60" s="24"/>
      <c r="K60" s="66" t="s">
        <v>76</v>
      </c>
      <c r="L60" s="120"/>
      <c r="M60" s="71"/>
    </row>
    <row r="61" spans="1:13" s="2" customFormat="1" ht="37.5" customHeight="1" x14ac:dyDescent="0.25">
      <c r="A61" s="22"/>
      <c r="B61" s="146" t="s">
        <v>58</v>
      </c>
      <c r="C61" s="23">
        <v>43073</v>
      </c>
      <c r="D61" s="30"/>
      <c r="E61" s="32" t="s">
        <v>28</v>
      </c>
      <c r="F61" s="31"/>
      <c r="G61" s="25" t="s">
        <v>31</v>
      </c>
      <c r="H61" s="63">
        <v>43215</v>
      </c>
      <c r="I61" s="24"/>
      <c r="J61" s="24"/>
      <c r="K61" s="66" t="s">
        <v>76</v>
      </c>
      <c r="L61" s="120"/>
      <c r="M61" s="71"/>
    </row>
    <row r="62" spans="1:13" s="2" customFormat="1" ht="37.5" customHeight="1" x14ac:dyDescent="0.25">
      <c r="A62" s="22"/>
      <c r="B62" s="146" t="s">
        <v>58</v>
      </c>
      <c r="C62" s="23">
        <v>43073</v>
      </c>
      <c r="D62" s="30"/>
      <c r="E62" s="32" t="s">
        <v>35</v>
      </c>
      <c r="F62" s="31"/>
      <c r="G62" s="25" t="s">
        <v>31</v>
      </c>
      <c r="H62" s="63">
        <v>43082</v>
      </c>
      <c r="I62" s="24"/>
      <c r="J62" s="24"/>
      <c r="K62" s="66" t="s">
        <v>77</v>
      </c>
      <c r="L62" s="120"/>
      <c r="M62" s="71"/>
    </row>
    <row r="63" spans="1:13" s="2" customFormat="1" ht="37.5" customHeight="1" x14ac:dyDescent="0.25">
      <c r="A63" s="22"/>
      <c r="B63" s="146" t="s">
        <v>58</v>
      </c>
      <c r="C63" s="23">
        <v>43073</v>
      </c>
      <c r="D63" s="30"/>
      <c r="E63" s="32" t="s">
        <v>25</v>
      </c>
      <c r="F63" s="31"/>
      <c r="G63" s="25" t="s">
        <v>31</v>
      </c>
      <c r="H63" s="63">
        <v>43082</v>
      </c>
      <c r="I63" s="24"/>
      <c r="J63" s="24"/>
      <c r="K63" s="66" t="s">
        <v>77</v>
      </c>
      <c r="L63" s="120"/>
      <c r="M63" s="71"/>
    </row>
    <row r="64" spans="1:13" s="2" customFormat="1" ht="37.5" customHeight="1" x14ac:dyDescent="0.25">
      <c r="A64" s="22"/>
      <c r="B64" s="146" t="s">
        <v>58</v>
      </c>
      <c r="C64" s="23">
        <v>43073</v>
      </c>
      <c r="D64" s="30"/>
      <c r="E64" s="32" t="s">
        <v>26</v>
      </c>
      <c r="F64" s="31"/>
      <c r="G64" s="25" t="s">
        <v>31</v>
      </c>
      <c r="H64" s="63">
        <v>43082</v>
      </c>
      <c r="I64" s="24"/>
      <c r="J64" s="24"/>
      <c r="K64" s="66" t="s">
        <v>76</v>
      </c>
      <c r="L64" s="120"/>
      <c r="M64" s="71"/>
    </row>
    <row r="65" spans="1:13" s="2" customFormat="1" ht="37.5" customHeight="1" x14ac:dyDescent="0.25">
      <c r="A65" s="22"/>
      <c r="B65" s="146" t="s">
        <v>58</v>
      </c>
      <c r="C65" s="23">
        <v>43073</v>
      </c>
      <c r="D65" s="30"/>
      <c r="E65" s="32" t="s">
        <v>26</v>
      </c>
      <c r="F65" s="31"/>
      <c r="G65" s="25" t="s">
        <v>31</v>
      </c>
      <c r="H65" s="63"/>
      <c r="I65" s="24"/>
      <c r="J65" s="30"/>
      <c r="K65" s="66" t="s">
        <v>76</v>
      </c>
      <c r="L65" s="120"/>
      <c r="M65" s="71"/>
    </row>
    <row r="66" spans="1:13" s="2" customFormat="1" ht="37.5" customHeight="1" x14ac:dyDescent="0.25">
      <c r="A66" s="22"/>
      <c r="B66" s="146" t="s">
        <v>58</v>
      </c>
      <c r="C66" s="23">
        <v>43073</v>
      </c>
      <c r="D66" s="30"/>
      <c r="E66" s="32" t="s">
        <v>30</v>
      </c>
      <c r="F66" s="31"/>
      <c r="G66" s="25" t="s">
        <v>31</v>
      </c>
      <c r="H66" s="63">
        <v>43082</v>
      </c>
      <c r="I66" s="24"/>
      <c r="J66" s="30"/>
      <c r="K66" s="66" t="s">
        <v>76</v>
      </c>
      <c r="L66" s="120"/>
      <c r="M66" s="71"/>
    </row>
    <row r="67" spans="1:13" s="2" customFormat="1" ht="37.5" customHeight="1" x14ac:dyDescent="0.25">
      <c r="A67" s="22"/>
      <c r="B67" s="146" t="s">
        <v>58</v>
      </c>
      <c r="C67" s="23">
        <v>43073</v>
      </c>
      <c r="D67" s="30"/>
      <c r="E67" s="32" t="s">
        <v>26</v>
      </c>
      <c r="F67" s="31"/>
      <c r="G67" s="25" t="s">
        <v>31</v>
      </c>
      <c r="H67" s="63">
        <v>43082</v>
      </c>
      <c r="I67" s="24"/>
      <c r="J67" s="30"/>
      <c r="K67" s="66" t="s">
        <v>76</v>
      </c>
      <c r="L67" s="120"/>
      <c r="M67" s="71"/>
    </row>
    <row r="68" spans="1:13" s="2" customFormat="1" ht="37.5" customHeight="1" x14ac:dyDescent="0.25">
      <c r="A68" s="22"/>
      <c r="B68" s="146" t="s">
        <v>58</v>
      </c>
      <c r="C68" s="23">
        <v>43073</v>
      </c>
      <c r="D68" s="30"/>
      <c r="E68" s="32" t="s">
        <v>26</v>
      </c>
      <c r="F68" s="31"/>
      <c r="G68" s="25" t="s">
        <v>31</v>
      </c>
      <c r="H68" s="63">
        <v>43082</v>
      </c>
      <c r="I68" s="24"/>
      <c r="J68" s="30"/>
      <c r="K68" s="66" t="s">
        <v>76</v>
      </c>
      <c r="L68" s="120"/>
      <c r="M68" s="71"/>
    </row>
    <row r="69" spans="1:13" s="2" customFormat="1" ht="37.5" customHeight="1" x14ac:dyDescent="0.25">
      <c r="A69" s="22"/>
      <c r="B69" s="146" t="s">
        <v>58</v>
      </c>
      <c r="C69" s="23">
        <v>43073</v>
      </c>
      <c r="D69" s="30"/>
      <c r="E69" s="32" t="s">
        <v>35</v>
      </c>
      <c r="F69" s="31"/>
      <c r="G69" s="25" t="s">
        <v>31</v>
      </c>
      <c r="H69" s="63">
        <v>43082</v>
      </c>
      <c r="I69" s="24"/>
      <c r="J69" s="30"/>
      <c r="K69" s="66" t="s">
        <v>76</v>
      </c>
      <c r="L69" s="120"/>
      <c r="M69" s="71"/>
    </row>
    <row r="70" spans="1:13" s="2" customFormat="1" ht="37.5" customHeight="1" x14ac:dyDescent="0.25">
      <c r="A70" s="22"/>
      <c r="B70" s="146" t="s">
        <v>58</v>
      </c>
      <c r="C70" s="23">
        <v>43073</v>
      </c>
      <c r="D70" s="30"/>
      <c r="E70" s="32" t="s">
        <v>26</v>
      </c>
      <c r="F70" s="31"/>
      <c r="G70" s="25" t="s">
        <v>31</v>
      </c>
      <c r="H70" s="63">
        <v>43082</v>
      </c>
      <c r="I70" s="24"/>
      <c r="J70" s="30"/>
      <c r="K70" s="66" t="s">
        <v>76</v>
      </c>
      <c r="L70" s="120"/>
      <c r="M70" s="71"/>
    </row>
    <row r="71" spans="1:13" s="2" customFormat="1" ht="37.5" customHeight="1" x14ac:dyDescent="0.25">
      <c r="A71" s="22"/>
      <c r="B71" s="146" t="s">
        <v>58</v>
      </c>
      <c r="C71" s="23">
        <v>43073</v>
      </c>
      <c r="D71" s="30"/>
      <c r="E71" s="32" t="s">
        <v>30</v>
      </c>
      <c r="F71" s="31"/>
      <c r="G71" s="25" t="s">
        <v>31</v>
      </c>
      <c r="H71" s="63">
        <v>43088</v>
      </c>
      <c r="I71" s="24"/>
      <c r="J71" s="24"/>
      <c r="K71" s="66" t="s">
        <v>76</v>
      </c>
      <c r="L71" s="120"/>
      <c r="M71" s="71"/>
    </row>
    <row r="72" spans="1:13" s="2" customFormat="1" ht="37.5" customHeight="1" x14ac:dyDescent="0.25">
      <c r="A72" s="22"/>
      <c r="B72" s="146" t="s">
        <v>58</v>
      </c>
      <c r="C72" s="23">
        <v>43073</v>
      </c>
      <c r="D72" s="30"/>
      <c r="E72" s="32" t="s">
        <v>28</v>
      </c>
      <c r="F72" s="31"/>
      <c r="G72" s="25" t="s">
        <v>31</v>
      </c>
      <c r="H72" s="63">
        <v>43082</v>
      </c>
      <c r="I72" s="24"/>
      <c r="J72" s="24"/>
      <c r="K72" s="66" t="s">
        <v>76</v>
      </c>
      <c r="L72" s="120"/>
      <c r="M72" s="71"/>
    </row>
    <row r="73" spans="1:13" s="2" customFormat="1" ht="37.5" customHeight="1" x14ac:dyDescent="0.25">
      <c r="A73" s="22"/>
      <c r="B73" s="146" t="s">
        <v>58</v>
      </c>
      <c r="C73" s="23">
        <v>43073</v>
      </c>
      <c r="D73" s="30"/>
      <c r="E73" s="32" t="s">
        <v>26</v>
      </c>
      <c r="F73" s="31"/>
      <c r="G73" s="25" t="s">
        <v>31</v>
      </c>
      <c r="H73" s="63">
        <v>43082</v>
      </c>
      <c r="I73" s="30"/>
      <c r="J73" s="30"/>
      <c r="K73" s="66" t="s">
        <v>76</v>
      </c>
      <c r="L73" s="120"/>
      <c r="M73" s="71"/>
    </row>
    <row r="74" spans="1:13" s="2" customFormat="1" ht="37.5" customHeight="1" x14ac:dyDescent="0.25">
      <c r="A74" s="22"/>
      <c r="B74" s="146" t="s">
        <v>58</v>
      </c>
      <c r="C74" s="23">
        <v>43073</v>
      </c>
      <c r="D74" s="30"/>
      <c r="E74" s="32" t="s">
        <v>24</v>
      </c>
      <c r="F74" s="31"/>
      <c r="G74" s="25" t="s">
        <v>31</v>
      </c>
      <c r="H74" s="83"/>
      <c r="I74" s="24"/>
      <c r="J74" s="30"/>
      <c r="K74" s="66" t="s">
        <v>77</v>
      </c>
      <c r="L74" s="120"/>
      <c r="M74" s="71"/>
    </row>
    <row r="75" spans="1:13" s="2" customFormat="1" ht="36" customHeight="1" x14ac:dyDescent="0.25">
      <c r="A75" s="22"/>
      <c r="B75" s="146" t="s">
        <v>58</v>
      </c>
      <c r="C75" s="23">
        <v>43073</v>
      </c>
      <c r="D75" s="30"/>
      <c r="E75" s="32" t="s">
        <v>26</v>
      </c>
      <c r="F75" s="31"/>
      <c r="G75" s="25" t="s">
        <v>31</v>
      </c>
      <c r="H75" s="63">
        <v>43082</v>
      </c>
      <c r="I75" s="31"/>
      <c r="J75" s="31"/>
      <c r="K75" s="66" t="s">
        <v>76</v>
      </c>
      <c r="L75" s="120"/>
      <c r="M75" s="71"/>
    </row>
    <row r="76" spans="1:13" s="2" customFormat="1" ht="48.75" customHeight="1" x14ac:dyDescent="0.25">
      <c r="A76" s="22"/>
      <c r="B76" s="146" t="s">
        <v>63</v>
      </c>
      <c r="C76" s="23"/>
      <c r="D76" s="30"/>
      <c r="E76" s="32" t="s">
        <v>25</v>
      </c>
      <c r="F76" s="31"/>
      <c r="G76" s="25" t="s">
        <v>31</v>
      </c>
      <c r="H76" s="63">
        <v>43074</v>
      </c>
      <c r="I76" s="31"/>
      <c r="J76" s="31"/>
      <c r="K76" s="66" t="s">
        <v>76</v>
      </c>
      <c r="L76" s="120"/>
      <c r="M76" s="71"/>
    </row>
    <row r="77" spans="1:13" ht="24.95" customHeight="1" x14ac:dyDescent="0.25">
      <c r="A77" s="22"/>
      <c r="B77" s="146" t="s">
        <v>63</v>
      </c>
      <c r="C77" s="23"/>
      <c r="D77" s="30"/>
      <c r="E77" s="24" t="s">
        <v>30</v>
      </c>
      <c r="F77" s="31"/>
      <c r="G77" s="25" t="s">
        <v>91</v>
      </c>
      <c r="H77" s="39"/>
      <c r="I77" s="24"/>
      <c r="J77" s="24"/>
      <c r="K77" s="66" t="s">
        <v>76</v>
      </c>
      <c r="L77" s="120"/>
      <c r="M77" s="71"/>
    </row>
    <row r="78" spans="1:13" ht="24.95" customHeight="1" x14ac:dyDescent="0.25">
      <c r="A78" s="22"/>
      <c r="B78" s="146" t="s">
        <v>63</v>
      </c>
      <c r="C78" s="23"/>
      <c r="D78" s="30"/>
      <c r="E78" s="24" t="s">
        <v>24</v>
      </c>
      <c r="F78" s="31"/>
      <c r="G78" s="25" t="s">
        <v>31</v>
      </c>
      <c r="H78" s="39"/>
      <c r="I78" s="24"/>
      <c r="J78" s="24"/>
      <c r="K78" s="66" t="s">
        <v>76</v>
      </c>
      <c r="L78" s="120"/>
      <c r="M78" s="71"/>
    </row>
    <row r="79" spans="1:13" ht="27.75" customHeight="1" x14ac:dyDescent="0.25">
      <c r="A79" s="22"/>
      <c r="B79" s="146" t="s">
        <v>63</v>
      </c>
      <c r="C79" s="23"/>
      <c r="D79" s="30"/>
      <c r="E79" s="32" t="s">
        <v>26</v>
      </c>
      <c r="F79" s="31"/>
      <c r="G79" s="25" t="s">
        <v>31</v>
      </c>
      <c r="H79" s="39"/>
      <c r="I79" s="24"/>
      <c r="J79" s="24"/>
      <c r="K79" s="66" t="s">
        <v>76</v>
      </c>
      <c r="L79" s="120"/>
      <c r="M79" s="71"/>
    </row>
    <row r="80" spans="1:13" ht="54" customHeight="1" x14ac:dyDescent="0.25">
      <c r="A80" s="22"/>
      <c r="B80" s="146" t="s">
        <v>63</v>
      </c>
      <c r="C80" s="23"/>
      <c r="D80" s="30"/>
      <c r="E80" s="24" t="s">
        <v>30</v>
      </c>
      <c r="F80" s="31"/>
      <c r="G80" s="25" t="s">
        <v>31</v>
      </c>
      <c r="H80" s="39"/>
      <c r="I80" s="24"/>
      <c r="J80" s="24"/>
      <c r="K80" s="66" t="s">
        <v>76</v>
      </c>
      <c r="L80" s="120"/>
      <c r="M80" s="71"/>
    </row>
    <row r="81" spans="1:13" ht="45" customHeight="1" x14ac:dyDescent="0.25">
      <c r="A81" s="22"/>
      <c r="B81" s="146" t="s">
        <v>63</v>
      </c>
      <c r="C81" s="23"/>
      <c r="D81" s="30"/>
      <c r="E81" s="32" t="s">
        <v>26</v>
      </c>
      <c r="F81" s="31"/>
      <c r="G81" s="25" t="s">
        <v>31</v>
      </c>
      <c r="H81" s="39"/>
      <c r="I81" s="24"/>
      <c r="J81" s="24"/>
      <c r="K81" s="66" t="s">
        <v>76</v>
      </c>
      <c r="L81" s="120"/>
      <c r="M81" s="71"/>
    </row>
    <row r="82" spans="1:13" s="2" customFormat="1" ht="45" customHeight="1" x14ac:dyDescent="0.25">
      <c r="A82" s="22"/>
      <c r="B82" s="146" t="s">
        <v>63</v>
      </c>
      <c r="C82" s="23"/>
      <c r="D82" s="30"/>
      <c r="E82" s="32" t="s">
        <v>26</v>
      </c>
      <c r="F82" s="31"/>
      <c r="G82" s="25" t="s">
        <v>31</v>
      </c>
      <c r="H82" s="63">
        <v>43074</v>
      </c>
      <c r="I82" s="24"/>
      <c r="J82" s="24"/>
      <c r="K82" s="66" t="s">
        <v>76</v>
      </c>
      <c r="L82" s="120"/>
      <c r="M82" s="71"/>
    </row>
    <row r="83" spans="1:13" s="2" customFormat="1" ht="36.75" customHeight="1" x14ac:dyDescent="0.25">
      <c r="A83" s="22"/>
      <c r="B83" s="146" t="s">
        <v>54</v>
      </c>
      <c r="C83" s="23">
        <v>43080</v>
      </c>
      <c r="D83" s="30"/>
      <c r="E83" s="32" t="s">
        <v>30</v>
      </c>
      <c r="F83" s="31"/>
      <c r="G83" s="25" t="s">
        <v>31</v>
      </c>
      <c r="H83" s="63">
        <v>43143</v>
      </c>
      <c r="I83" s="24"/>
      <c r="J83" s="24"/>
      <c r="K83" s="66" t="s">
        <v>77</v>
      </c>
      <c r="L83" s="120"/>
      <c r="M83" s="71"/>
    </row>
    <row r="84" spans="1:13" s="2" customFormat="1" ht="25.5" customHeight="1" x14ac:dyDescent="0.25">
      <c r="A84" s="22"/>
      <c r="B84" s="146" t="s">
        <v>10</v>
      </c>
      <c r="C84" s="23">
        <v>43080</v>
      </c>
      <c r="D84" s="30"/>
      <c r="E84" s="32" t="s">
        <v>24</v>
      </c>
      <c r="F84" s="31"/>
      <c r="G84" s="25" t="s">
        <v>31</v>
      </c>
      <c r="H84" s="83"/>
      <c r="I84" s="24"/>
      <c r="J84" s="24"/>
      <c r="K84" s="66" t="s">
        <v>77</v>
      </c>
      <c r="L84" s="120"/>
      <c r="M84" s="71"/>
    </row>
    <row r="85" spans="1:13" s="2" customFormat="1" ht="35.25" customHeight="1" x14ac:dyDescent="0.25">
      <c r="A85" s="22"/>
      <c r="B85" s="146" t="s">
        <v>10</v>
      </c>
      <c r="C85" s="23">
        <v>43080</v>
      </c>
      <c r="D85" s="30"/>
      <c r="E85" s="32" t="s">
        <v>24</v>
      </c>
      <c r="F85" s="31"/>
      <c r="G85" s="25" t="s">
        <v>31</v>
      </c>
      <c r="H85" s="63">
        <v>43088</v>
      </c>
      <c r="I85" s="24"/>
      <c r="J85" s="24"/>
      <c r="K85" s="66" t="s">
        <v>76</v>
      </c>
      <c r="L85" s="120"/>
      <c r="M85" s="71"/>
    </row>
    <row r="86" spans="1:13" s="2" customFormat="1" ht="35.25" customHeight="1" x14ac:dyDescent="0.25">
      <c r="A86" s="22"/>
      <c r="B86" s="146" t="s">
        <v>10</v>
      </c>
      <c r="C86" s="23">
        <v>43080</v>
      </c>
      <c r="D86" s="30"/>
      <c r="E86" s="32" t="s">
        <v>24</v>
      </c>
      <c r="F86" s="31"/>
      <c r="G86" s="25" t="s">
        <v>31</v>
      </c>
      <c r="H86" s="63">
        <v>43089</v>
      </c>
      <c r="I86" s="24"/>
      <c r="J86" s="24"/>
      <c r="K86" s="66" t="s">
        <v>76</v>
      </c>
      <c r="L86" s="120"/>
      <c r="M86" s="71"/>
    </row>
    <row r="87" spans="1:13" s="2" customFormat="1" ht="35.25" customHeight="1" x14ac:dyDescent="0.25">
      <c r="A87" s="22"/>
      <c r="B87" s="146" t="s">
        <v>58</v>
      </c>
      <c r="C87" s="23">
        <v>43080</v>
      </c>
      <c r="D87" s="30"/>
      <c r="E87" s="32" t="s">
        <v>26</v>
      </c>
      <c r="F87" s="31"/>
      <c r="G87" s="25" t="s">
        <v>31</v>
      </c>
      <c r="H87" s="63">
        <v>43115</v>
      </c>
      <c r="I87" s="30"/>
      <c r="J87" s="30"/>
      <c r="K87" s="66" t="s">
        <v>77</v>
      </c>
      <c r="L87" s="120"/>
      <c r="M87" s="71"/>
    </row>
    <row r="88" spans="1:13" s="2" customFormat="1" ht="35.25" customHeight="1" x14ac:dyDescent="0.25">
      <c r="A88" s="22"/>
      <c r="B88" s="146" t="s">
        <v>50</v>
      </c>
      <c r="C88" s="23">
        <v>43122</v>
      </c>
      <c r="D88" s="30"/>
      <c r="E88" s="24" t="s">
        <v>71</v>
      </c>
      <c r="F88" s="30"/>
      <c r="G88" s="25" t="s">
        <v>31</v>
      </c>
      <c r="H88" s="23">
        <v>43139</v>
      </c>
      <c r="I88" s="24"/>
      <c r="J88" s="30"/>
      <c r="K88" s="66" t="s">
        <v>76</v>
      </c>
      <c r="L88" s="120"/>
      <c r="M88" s="71"/>
    </row>
    <row r="89" spans="1:13" s="2" customFormat="1" ht="35.25" customHeight="1" x14ac:dyDescent="0.25">
      <c r="A89" s="22"/>
      <c r="B89" s="146" t="s">
        <v>10</v>
      </c>
      <c r="C89" s="23">
        <v>43081</v>
      </c>
      <c r="D89" s="30"/>
      <c r="E89" s="32" t="s">
        <v>26</v>
      </c>
      <c r="F89" s="31"/>
      <c r="G89" s="25" t="s">
        <v>31</v>
      </c>
      <c r="H89" s="92">
        <v>43259</v>
      </c>
      <c r="I89" s="24"/>
      <c r="J89" s="24"/>
      <c r="K89" s="66" t="s">
        <v>76</v>
      </c>
      <c r="L89" s="120"/>
      <c r="M89" s="71"/>
    </row>
    <row r="90" spans="1:13" s="2" customFormat="1" ht="35.25" customHeight="1" x14ac:dyDescent="0.25">
      <c r="A90" s="22"/>
      <c r="B90" s="146" t="s">
        <v>10</v>
      </c>
      <c r="C90" s="23">
        <v>43081</v>
      </c>
      <c r="D90" s="30"/>
      <c r="E90" s="32" t="s">
        <v>26</v>
      </c>
      <c r="F90" s="31"/>
      <c r="G90" s="25" t="s">
        <v>31</v>
      </c>
      <c r="H90" s="119">
        <v>43405</v>
      </c>
      <c r="I90" s="24"/>
      <c r="J90" s="30"/>
      <c r="K90" s="66" t="s">
        <v>76</v>
      </c>
      <c r="L90" s="120"/>
      <c r="M90" s="71"/>
    </row>
    <row r="91" spans="1:13" s="2" customFormat="1" ht="35.25" customHeight="1" x14ac:dyDescent="0.25">
      <c r="A91" s="22"/>
      <c r="B91" s="146" t="s">
        <v>10</v>
      </c>
      <c r="C91" s="23">
        <v>43081</v>
      </c>
      <c r="D91" s="30"/>
      <c r="E91" s="32" t="s">
        <v>24</v>
      </c>
      <c r="F91" s="31"/>
      <c r="G91" s="25" t="s">
        <v>33</v>
      </c>
      <c r="H91" s="40"/>
      <c r="I91" s="24"/>
      <c r="J91" s="24"/>
      <c r="K91" s="66" t="s">
        <v>77</v>
      </c>
      <c r="L91" s="120"/>
      <c r="M91" s="71"/>
    </row>
    <row r="92" spans="1:13" s="2" customFormat="1" ht="35.25" customHeight="1" x14ac:dyDescent="0.25">
      <c r="A92" s="22"/>
      <c r="B92" s="146" t="s">
        <v>10</v>
      </c>
      <c r="C92" s="23">
        <v>43081</v>
      </c>
      <c r="D92" s="30"/>
      <c r="E92" s="32" t="s">
        <v>24</v>
      </c>
      <c r="F92" s="31"/>
      <c r="G92" s="25" t="s">
        <v>32</v>
      </c>
      <c r="H92" s="39"/>
      <c r="I92" s="24"/>
      <c r="J92" s="24"/>
      <c r="K92" s="66" t="s">
        <v>77</v>
      </c>
      <c r="L92" s="120"/>
      <c r="M92" s="71"/>
    </row>
    <row r="93" spans="1:13" s="2" customFormat="1" ht="35.25" customHeight="1" x14ac:dyDescent="0.25">
      <c r="A93" s="22"/>
      <c r="B93" s="146" t="s">
        <v>10</v>
      </c>
      <c r="C93" s="23">
        <v>43081</v>
      </c>
      <c r="D93" s="30"/>
      <c r="E93" s="32" t="s">
        <v>24</v>
      </c>
      <c r="F93" s="31"/>
      <c r="G93" s="25" t="s">
        <v>31</v>
      </c>
      <c r="H93" s="37">
        <v>43040</v>
      </c>
      <c r="I93" s="24"/>
      <c r="J93" s="24"/>
      <c r="K93" s="66" t="s">
        <v>77</v>
      </c>
      <c r="L93" s="120"/>
      <c r="M93" s="71"/>
    </row>
    <row r="94" spans="1:13" s="2" customFormat="1" ht="35.25" customHeight="1" x14ac:dyDescent="0.25">
      <c r="A94" s="22"/>
      <c r="B94" s="146" t="s">
        <v>10</v>
      </c>
      <c r="C94" s="23">
        <v>43081</v>
      </c>
      <c r="D94" s="30"/>
      <c r="E94" s="32" t="s">
        <v>24</v>
      </c>
      <c r="F94" s="31"/>
      <c r="G94" s="25" t="s">
        <v>33</v>
      </c>
      <c r="H94" s="40"/>
      <c r="I94" s="24"/>
      <c r="J94" s="24"/>
      <c r="K94" s="66" t="s">
        <v>77</v>
      </c>
      <c r="L94" s="120"/>
      <c r="M94" s="71"/>
    </row>
    <row r="95" spans="1:13" s="2" customFormat="1" ht="35.25" customHeight="1" x14ac:dyDescent="0.25">
      <c r="A95" s="22"/>
      <c r="B95" s="146" t="s">
        <v>10</v>
      </c>
      <c r="C95" s="23">
        <v>43081</v>
      </c>
      <c r="D95" s="30"/>
      <c r="E95" s="32" t="s">
        <v>24</v>
      </c>
      <c r="F95" s="31"/>
      <c r="G95" s="25" t="s">
        <v>33</v>
      </c>
      <c r="H95" s="40"/>
      <c r="I95" s="24"/>
      <c r="J95" s="24"/>
      <c r="K95" s="66" t="s">
        <v>76</v>
      </c>
      <c r="L95" s="120"/>
      <c r="M95" s="71"/>
    </row>
    <row r="96" spans="1:13" s="2" customFormat="1" ht="35.25" customHeight="1" x14ac:dyDescent="0.25">
      <c r="A96" s="22"/>
      <c r="B96" s="146" t="s">
        <v>10</v>
      </c>
      <c r="C96" s="23">
        <v>43081</v>
      </c>
      <c r="D96" s="30"/>
      <c r="E96" s="32" t="s">
        <v>36</v>
      </c>
      <c r="F96" s="31"/>
      <c r="G96" s="25" t="s">
        <v>32</v>
      </c>
      <c r="H96" s="37" t="s">
        <v>181</v>
      </c>
      <c r="I96" s="24"/>
      <c r="J96" s="24"/>
      <c r="K96" s="66" t="s">
        <v>76</v>
      </c>
      <c r="L96" s="120">
        <v>24</v>
      </c>
      <c r="M96" s="71"/>
    </row>
    <row r="97" spans="1:13" s="2" customFormat="1" ht="35.25" customHeight="1" x14ac:dyDescent="0.25">
      <c r="A97" s="22"/>
      <c r="B97" s="146" t="s">
        <v>10</v>
      </c>
      <c r="C97" s="23">
        <v>43081</v>
      </c>
      <c r="D97" s="30"/>
      <c r="E97" s="32" t="s">
        <v>24</v>
      </c>
      <c r="F97" s="31"/>
      <c r="G97" s="25" t="s">
        <v>31</v>
      </c>
      <c r="H97" s="37">
        <v>43009</v>
      </c>
      <c r="I97" s="24"/>
      <c r="J97" s="24"/>
      <c r="K97" s="66" t="s">
        <v>77</v>
      </c>
      <c r="L97" s="120"/>
      <c r="M97" s="71"/>
    </row>
    <row r="98" spans="1:13" s="2" customFormat="1" ht="35.25" customHeight="1" x14ac:dyDescent="0.25">
      <c r="A98" s="22"/>
      <c r="B98" s="146" t="s">
        <v>10</v>
      </c>
      <c r="C98" s="23">
        <v>43081</v>
      </c>
      <c r="D98" s="30"/>
      <c r="E98" s="32" t="s">
        <v>28</v>
      </c>
      <c r="F98" s="31"/>
      <c r="G98" s="25" t="s">
        <v>31</v>
      </c>
      <c r="H98" s="62">
        <v>43101</v>
      </c>
      <c r="I98" s="24"/>
      <c r="J98" s="24"/>
      <c r="K98" s="66" t="s">
        <v>76</v>
      </c>
      <c r="L98" s="120"/>
      <c r="M98" s="71"/>
    </row>
    <row r="99" spans="1:13" s="2" customFormat="1" ht="35.25" customHeight="1" x14ac:dyDescent="0.25">
      <c r="A99" s="22"/>
      <c r="B99" s="147" t="s">
        <v>10</v>
      </c>
      <c r="C99" s="23">
        <v>43292</v>
      </c>
      <c r="D99" s="30"/>
      <c r="E99" s="31" t="s">
        <v>101</v>
      </c>
      <c r="F99" s="31"/>
      <c r="G99" s="25" t="s">
        <v>33</v>
      </c>
      <c r="H99" s="24"/>
      <c r="I99" s="24"/>
      <c r="J99" s="24"/>
      <c r="K99" s="66"/>
      <c r="L99" s="120"/>
      <c r="M99" s="71"/>
    </row>
    <row r="100" spans="1:13" s="2" customFormat="1" ht="35.25" customHeight="1" x14ac:dyDescent="0.25">
      <c r="A100" s="22"/>
      <c r="B100" s="146" t="s">
        <v>10</v>
      </c>
      <c r="C100" s="23">
        <v>43081</v>
      </c>
      <c r="D100" s="30"/>
      <c r="E100" s="32" t="s">
        <v>36</v>
      </c>
      <c r="F100" s="31"/>
      <c r="G100" s="25" t="s">
        <v>31</v>
      </c>
      <c r="H100" s="62">
        <v>43242</v>
      </c>
      <c r="I100" s="24"/>
      <c r="J100" s="24"/>
      <c r="K100" s="66" t="s">
        <v>76</v>
      </c>
      <c r="L100" s="120"/>
      <c r="M100" s="106"/>
    </row>
    <row r="101" spans="1:13" s="2" customFormat="1" ht="35.25" customHeight="1" x14ac:dyDescent="0.25">
      <c r="A101" s="22"/>
      <c r="B101" s="146" t="s">
        <v>10</v>
      </c>
      <c r="C101" s="23">
        <v>43081</v>
      </c>
      <c r="D101" s="30"/>
      <c r="E101" s="32" t="s">
        <v>36</v>
      </c>
      <c r="F101" s="31"/>
      <c r="G101" s="25" t="s">
        <v>31</v>
      </c>
      <c r="H101" s="84">
        <v>43256</v>
      </c>
      <c r="I101" s="24"/>
      <c r="J101" s="24"/>
      <c r="K101" s="66" t="s">
        <v>76</v>
      </c>
      <c r="L101" s="120"/>
      <c r="M101" s="71"/>
    </row>
    <row r="102" spans="1:13" s="2" customFormat="1" ht="35.25" customHeight="1" x14ac:dyDescent="0.25">
      <c r="A102" s="22"/>
      <c r="B102" s="146" t="s">
        <v>10</v>
      </c>
      <c r="C102" s="23">
        <v>43081</v>
      </c>
      <c r="D102" s="30"/>
      <c r="E102" s="32" t="s">
        <v>36</v>
      </c>
      <c r="F102" s="31"/>
      <c r="G102" s="25" t="s">
        <v>31</v>
      </c>
      <c r="H102" s="84">
        <v>43283</v>
      </c>
      <c r="I102" s="24"/>
      <c r="J102" s="24"/>
      <c r="K102" s="66" t="s">
        <v>76</v>
      </c>
      <c r="L102" s="120"/>
      <c r="M102" s="71"/>
    </row>
    <row r="103" spans="1:13" s="2" customFormat="1" ht="35.25" customHeight="1" x14ac:dyDescent="0.25">
      <c r="A103" s="22"/>
      <c r="B103" s="146" t="s">
        <v>10</v>
      </c>
      <c r="C103" s="23">
        <v>43081</v>
      </c>
      <c r="D103" s="30"/>
      <c r="E103" s="32" t="s">
        <v>28</v>
      </c>
      <c r="F103" s="31"/>
      <c r="G103" s="25" t="s">
        <v>91</v>
      </c>
      <c r="H103" s="37">
        <v>43454</v>
      </c>
      <c r="I103" s="24"/>
      <c r="J103" s="30"/>
      <c r="K103" s="66" t="s">
        <v>76</v>
      </c>
      <c r="L103" s="120">
        <v>8</v>
      </c>
      <c r="M103" s="71"/>
    </row>
    <row r="104" spans="1:13" s="2" customFormat="1" ht="35.25" customHeight="1" x14ac:dyDescent="0.25">
      <c r="A104" s="22"/>
      <c r="B104" s="146" t="s">
        <v>10</v>
      </c>
      <c r="C104" s="23">
        <v>43081</v>
      </c>
      <c r="D104" s="30"/>
      <c r="E104" s="32" t="s">
        <v>28</v>
      </c>
      <c r="F104" s="31"/>
      <c r="G104" s="25" t="s">
        <v>91</v>
      </c>
      <c r="H104" s="37"/>
      <c r="I104" s="24"/>
      <c r="J104" s="24"/>
      <c r="K104" s="66" t="s">
        <v>76</v>
      </c>
      <c r="L104" s="120"/>
      <c r="M104" s="71"/>
    </row>
    <row r="105" spans="1:13" s="2" customFormat="1" ht="35.25" customHeight="1" x14ac:dyDescent="0.25">
      <c r="A105" s="22"/>
      <c r="B105" s="146" t="s">
        <v>10</v>
      </c>
      <c r="C105" s="23">
        <v>43081</v>
      </c>
      <c r="D105" s="30"/>
      <c r="E105" s="32" t="s">
        <v>25</v>
      </c>
      <c r="F105" s="31"/>
      <c r="G105" s="25" t="s">
        <v>91</v>
      </c>
      <c r="H105" s="37">
        <v>43374</v>
      </c>
      <c r="I105" s="24"/>
      <c r="J105" s="30"/>
      <c r="K105" s="66" t="s">
        <v>76</v>
      </c>
      <c r="L105" s="120">
        <v>2</v>
      </c>
      <c r="M105" s="71"/>
    </row>
    <row r="106" spans="1:13" s="2" customFormat="1" ht="35.25" customHeight="1" x14ac:dyDescent="0.25">
      <c r="A106" s="22"/>
      <c r="B106" s="146" t="s">
        <v>54</v>
      </c>
      <c r="C106" s="23">
        <v>43082</v>
      </c>
      <c r="D106" s="30"/>
      <c r="E106" s="32" t="s">
        <v>30</v>
      </c>
      <c r="F106" s="31"/>
      <c r="G106" s="25" t="s">
        <v>31</v>
      </c>
      <c r="H106" s="23">
        <v>43166</v>
      </c>
      <c r="I106" s="24"/>
      <c r="J106" s="24"/>
      <c r="K106" s="66" t="s">
        <v>77</v>
      </c>
      <c r="L106" s="120"/>
      <c r="M106" s="71"/>
    </row>
    <row r="107" spans="1:13" s="2" customFormat="1" ht="35.25" customHeight="1" x14ac:dyDescent="0.25">
      <c r="A107" s="22"/>
      <c r="B107" s="146" t="s">
        <v>54</v>
      </c>
      <c r="C107" s="23">
        <v>43082</v>
      </c>
      <c r="D107" s="30"/>
      <c r="E107" s="32" t="s">
        <v>25</v>
      </c>
      <c r="F107" s="31"/>
      <c r="G107" s="25" t="s">
        <v>31</v>
      </c>
      <c r="H107" s="23">
        <v>43083</v>
      </c>
      <c r="I107" s="24"/>
      <c r="J107" s="24"/>
      <c r="K107" s="66" t="s">
        <v>77</v>
      </c>
      <c r="L107" s="120">
        <v>1</v>
      </c>
      <c r="M107" s="71"/>
    </row>
    <row r="108" spans="1:13" s="2" customFormat="1" ht="35.25" customHeight="1" x14ac:dyDescent="0.25">
      <c r="A108" s="22"/>
      <c r="B108" s="147" t="s">
        <v>10</v>
      </c>
      <c r="C108" s="23">
        <v>43292</v>
      </c>
      <c r="D108" s="30"/>
      <c r="E108" s="31" t="s">
        <v>103</v>
      </c>
      <c r="F108" s="31"/>
      <c r="G108" s="25" t="s">
        <v>118</v>
      </c>
      <c r="H108" s="24"/>
      <c r="I108" s="24"/>
      <c r="J108" s="24"/>
      <c r="K108" s="66"/>
      <c r="L108" s="120"/>
      <c r="M108" s="71"/>
    </row>
    <row r="109" spans="1:13" s="2" customFormat="1" ht="35.25" customHeight="1" x14ac:dyDescent="0.25">
      <c r="A109" s="22"/>
      <c r="B109" s="147" t="s">
        <v>10</v>
      </c>
      <c r="C109" s="23">
        <v>43292</v>
      </c>
      <c r="D109" s="30"/>
      <c r="E109" s="31" t="s">
        <v>101</v>
      </c>
      <c r="F109" s="31"/>
      <c r="G109" s="25" t="s">
        <v>31</v>
      </c>
      <c r="H109" s="70">
        <v>43405</v>
      </c>
      <c r="I109" s="24"/>
      <c r="J109" s="30"/>
      <c r="K109" s="66" t="s">
        <v>76</v>
      </c>
      <c r="L109" s="120">
        <v>8</v>
      </c>
      <c r="M109" s="71"/>
    </row>
    <row r="110" spans="1:13" s="2" customFormat="1" ht="35.25" customHeight="1" x14ac:dyDescent="0.25">
      <c r="A110" s="22"/>
      <c r="B110" s="146" t="s">
        <v>55</v>
      </c>
      <c r="C110" s="23">
        <v>43082</v>
      </c>
      <c r="D110" s="30"/>
      <c r="E110" s="32" t="s">
        <v>36</v>
      </c>
      <c r="F110" s="31"/>
      <c r="G110" s="25" t="s">
        <v>31</v>
      </c>
      <c r="H110" s="23">
        <v>43096</v>
      </c>
      <c r="I110" s="23"/>
      <c r="J110" s="24"/>
      <c r="K110" s="66" t="s">
        <v>76</v>
      </c>
      <c r="L110" s="120"/>
      <c r="M110" s="71"/>
    </row>
    <row r="111" spans="1:13" s="2" customFormat="1" ht="35.25" customHeight="1" x14ac:dyDescent="0.25">
      <c r="A111" s="22"/>
      <c r="B111" s="146" t="s">
        <v>3</v>
      </c>
      <c r="C111" s="23">
        <v>43082</v>
      </c>
      <c r="D111" s="30"/>
      <c r="E111" s="32" t="s">
        <v>36</v>
      </c>
      <c r="F111" s="31"/>
      <c r="G111" s="25" t="s">
        <v>31</v>
      </c>
      <c r="H111" s="23">
        <v>43088</v>
      </c>
      <c r="I111" s="110"/>
      <c r="J111" s="24"/>
      <c r="K111" s="66" t="s">
        <v>76</v>
      </c>
      <c r="L111" s="120"/>
      <c r="M111" s="71"/>
    </row>
    <row r="112" spans="1:13" ht="24.95" customHeight="1" x14ac:dyDescent="0.25">
      <c r="A112" s="22"/>
      <c r="B112" s="146" t="s">
        <v>3</v>
      </c>
      <c r="C112" s="23">
        <v>43083</v>
      </c>
      <c r="D112" s="24"/>
      <c r="E112" s="24" t="s">
        <v>30</v>
      </c>
      <c r="F112" s="31"/>
      <c r="G112" s="25" t="s">
        <v>31</v>
      </c>
      <c r="H112" s="24"/>
      <c r="I112" s="32"/>
      <c r="J112" s="24"/>
      <c r="K112" s="66" t="s">
        <v>76</v>
      </c>
      <c r="L112" s="120"/>
      <c r="M112" s="71"/>
    </row>
    <row r="113" spans="1:13" ht="24.95" customHeight="1" x14ac:dyDescent="0.25">
      <c r="A113" s="22"/>
      <c r="B113" s="146" t="s">
        <v>3</v>
      </c>
      <c r="C113" s="23">
        <v>43083</v>
      </c>
      <c r="D113" s="24"/>
      <c r="E113" s="24" t="s">
        <v>25</v>
      </c>
      <c r="F113" s="31"/>
      <c r="G113" s="25" t="s">
        <v>31</v>
      </c>
      <c r="H113" s="24"/>
      <c r="I113" s="32"/>
      <c r="J113" s="24"/>
      <c r="K113" s="66" t="s">
        <v>76</v>
      </c>
      <c r="L113" s="120"/>
      <c r="M113" s="71"/>
    </row>
    <row r="114" spans="1:13" ht="24.95" customHeight="1" x14ac:dyDescent="0.25">
      <c r="A114" s="22"/>
      <c r="B114" s="146" t="s">
        <v>3</v>
      </c>
      <c r="C114" s="23">
        <v>43083</v>
      </c>
      <c r="D114" s="24"/>
      <c r="E114" s="24" t="s">
        <v>25</v>
      </c>
      <c r="F114" s="31"/>
      <c r="G114" s="25" t="s">
        <v>31</v>
      </c>
      <c r="H114" s="24"/>
      <c r="I114" s="32"/>
      <c r="J114" s="24"/>
      <c r="K114" s="66" t="s">
        <v>76</v>
      </c>
      <c r="L114" s="120"/>
      <c r="M114" s="71"/>
    </row>
    <row r="115" spans="1:13" ht="24.95" customHeight="1" x14ac:dyDescent="0.25">
      <c r="A115" s="22"/>
      <c r="B115" s="146" t="s">
        <v>3</v>
      </c>
      <c r="C115" s="23">
        <v>43083</v>
      </c>
      <c r="D115" s="24"/>
      <c r="E115" s="24" t="s">
        <v>36</v>
      </c>
      <c r="F115" s="31"/>
      <c r="G115" s="25" t="s">
        <v>31</v>
      </c>
      <c r="H115" s="24"/>
      <c r="I115" s="32"/>
      <c r="J115" s="30"/>
      <c r="K115" s="66" t="s">
        <v>76</v>
      </c>
      <c r="L115" s="120"/>
      <c r="M115" s="71"/>
    </row>
    <row r="116" spans="1:13" ht="32.25" customHeight="1" x14ac:dyDescent="0.25">
      <c r="A116" s="22"/>
      <c r="B116" s="146" t="s">
        <v>3</v>
      </c>
      <c r="C116" s="23">
        <v>43083</v>
      </c>
      <c r="D116" s="24"/>
      <c r="E116" s="24" t="s">
        <v>30</v>
      </c>
      <c r="F116" s="31"/>
      <c r="G116" s="25" t="s">
        <v>31</v>
      </c>
      <c r="H116" s="24"/>
      <c r="I116" s="32"/>
      <c r="J116" s="30"/>
      <c r="K116" s="66" t="s">
        <v>76</v>
      </c>
      <c r="L116" s="120"/>
      <c r="M116" s="71"/>
    </row>
    <row r="117" spans="1:13" ht="24.95" customHeight="1" x14ac:dyDescent="0.25">
      <c r="A117" s="22"/>
      <c r="B117" s="146" t="s">
        <v>3</v>
      </c>
      <c r="C117" s="23">
        <v>43083</v>
      </c>
      <c r="D117" s="24"/>
      <c r="E117" s="24" t="s">
        <v>30</v>
      </c>
      <c r="F117" s="31"/>
      <c r="G117" s="25" t="s">
        <v>31</v>
      </c>
      <c r="H117" s="24"/>
      <c r="I117" s="31"/>
      <c r="J117" s="24"/>
      <c r="K117" s="66" t="s">
        <v>76</v>
      </c>
      <c r="L117" s="120"/>
      <c r="M117" s="71"/>
    </row>
    <row r="118" spans="1:13" ht="49.5" customHeight="1" x14ac:dyDescent="0.25">
      <c r="A118" s="22"/>
      <c r="B118" s="146" t="s">
        <v>54</v>
      </c>
      <c r="C118" s="23">
        <v>43083</v>
      </c>
      <c r="D118" s="24"/>
      <c r="E118" s="32" t="s">
        <v>26</v>
      </c>
      <c r="F118" s="31"/>
      <c r="G118" s="25" t="s">
        <v>31</v>
      </c>
      <c r="H118" s="23">
        <v>43166</v>
      </c>
      <c r="I118" s="30"/>
      <c r="J118" s="24"/>
      <c r="K118" s="66" t="s">
        <v>77</v>
      </c>
      <c r="L118" s="120"/>
      <c r="M118" s="107"/>
    </row>
    <row r="119" spans="1:13" s="2" customFormat="1" ht="27" customHeight="1" x14ac:dyDescent="0.25">
      <c r="A119" s="22"/>
      <c r="B119" s="146" t="s">
        <v>10</v>
      </c>
      <c r="C119" s="23">
        <v>43083</v>
      </c>
      <c r="D119" s="24"/>
      <c r="E119" s="32" t="s">
        <v>30</v>
      </c>
      <c r="F119" s="31"/>
      <c r="G119" s="25" t="s">
        <v>31</v>
      </c>
      <c r="H119" s="44">
        <v>43088</v>
      </c>
      <c r="I119" s="24"/>
      <c r="J119" s="24"/>
      <c r="K119" s="66" t="s">
        <v>76</v>
      </c>
      <c r="L119" s="120"/>
      <c r="M119" s="71"/>
    </row>
    <row r="120" spans="1:13" ht="24.95" customHeight="1" x14ac:dyDescent="0.25">
      <c r="A120" s="22"/>
      <c r="B120" s="146" t="s">
        <v>54</v>
      </c>
      <c r="C120" s="24"/>
      <c r="D120" s="24"/>
      <c r="E120" s="24"/>
      <c r="F120" s="31"/>
      <c r="G120" s="25" t="s">
        <v>31</v>
      </c>
      <c r="H120" s="23">
        <v>43166</v>
      </c>
      <c r="I120" s="24"/>
      <c r="J120" s="24"/>
      <c r="K120" s="66" t="s">
        <v>77</v>
      </c>
      <c r="L120" s="120"/>
      <c r="M120" s="71"/>
    </row>
    <row r="121" spans="1:13" s="2" customFormat="1" ht="40.5" customHeight="1" x14ac:dyDescent="0.25">
      <c r="A121" s="22"/>
      <c r="B121" s="146" t="s">
        <v>54</v>
      </c>
      <c r="C121" s="23">
        <v>43074</v>
      </c>
      <c r="D121" s="24"/>
      <c r="E121" s="24" t="s">
        <v>30</v>
      </c>
      <c r="F121" s="31"/>
      <c r="G121" s="25" t="s">
        <v>31</v>
      </c>
      <c r="H121" s="23">
        <v>43321</v>
      </c>
      <c r="I121" s="24"/>
      <c r="J121" s="24"/>
      <c r="K121" s="66" t="s">
        <v>76</v>
      </c>
      <c r="L121" s="120">
        <v>0.2</v>
      </c>
      <c r="M121" s="71"/>
    </row>
    <row r="122" spans="1:13" ht="32.25" customHeight="1" x14ac:dyDescent="0.25">
      <c r="A122" s="22"/>
      <c r="B122" s="146" t="s">
        <v>53</v>
      </c>
      <c r="C122" s="24"/>
      <c r="D122" s="24"/>
      <c r="E122" s="32" t="s">
        <v>26</v>
      </c>
      <c r="F122" s="31"/>
      <c r="G122" s="25" t="s">
        <v>31</v>
      </c>
      <c r="H122" s="23">
        <v>43202</v>
      </c>
      <c r="I122" s="24"/>
      <c r="J122" s="24"/>
      <c r="K122" s="66" t="s">
        <v>77</v>
      </c>
      <c r="L122" s="120"/>
      <c r="M122" s="71"/>
    </row>
    <row r="123" spans="1:13" ht="24.95" customHeight="1" x14ac:dyDescent="0.25">
      <c r="A123" s="22"/>
      <c r="B123" s="89" t="s">
        <v>10</v>
      </c>
      <c r="C123" s="96">
        <v>43320</v>
      </c>
      <c r="D123" s="50"/>
      <c r="E123" s="30" t="s">
        <v>26</v>
      </c>
      <c r="F123" s="50"/>
      <c r="G123" s="25" t="s">
        <v>33</v>
      </c>
      <c r="H123" s="50"/>
      <c r="I123" s="50"/>
      <c r="J123" s="50"/>
      <c r="K123" s="66"/>
      <c r="L123" s="122"/>
      <c r="M123" s="71"/>
    </row>
    <row r="124" spans="1:13" ht="57.75" customHeight="1" x14ac:dyDescent="0.25">
      <c r="A124" s="22"/>
      <c r="B124" s="147" t="s">
        <v>10</v>
      </c>
      <c r="C124" s="96">
        <v>43355</v>
      </c>
      <c r="D124" s="50"/>
      <c r="E124" s="30" t="s">
        <v>26</v>
      </c>
      <c r="F124" s="98"/>
      <c r="G124" s="25" t="s">
        <v>33</v>
      </c>
      <c r="H124" s="50"/>
      <c r="I124" s="98"/>
      <c r="K124" s="66"/>
      <c r="M124" s="71"/>
    </row>
    <row r="125" spans="1:13" ht="24.95" customHeight="1" x14ac:dyDescent="0.25">
      <c r="A125" s="22"/>
      <c r="B125" s="146" t="s">
        <v>39</v>
      </c>
      <c r="C125" s="24"/>
      <c r="D125" s="24"/>
      <c r="E125" s="24" t="s">
        <v>35</v>
      </c>
      <c r="F125" s="31"/>
      <c r="G125" s="25" t="s">
        <v>31</v>
      </c>
      <c r="H125" s="24"/>
      <c r="I125" s="24"/>
      <c r="J125" s="24"/>
      <c r="K125" s="66" t="s">
        <v>76</v>
      </c>
      <c r="L125" s="120"/>
      <c r="M125" s="71"/>
    </row>
    <row r="126" spans="1:13" ht="24.95" customHeight="1" x14ac:dyDescent="0.25">
      <c r="A126" s="22"/>
      <c r="B126" s="146" t="s">
        <v>39</v>
      </c>
      <c r="C126" s="24"/>
      <c r="D126" s="24"/>
      <c r="E126" s="24" t="s">
        <v>28</v>
      </c>
      <c r="F126" s="31"/>
      <c r="G126" s="25" t="s">
        <v>31</v>
      </c>
      <c r="H126" s="24"/>
      <c r="I126" s="24"/>
      <c r="J126" s="24"/>
      <c r="K126" s="66" t="s">
        <v>76</v>
      </c>
      <c r="L126" s="120"/>
      <c r="M126" s="71"/>
    </row>
    <row r="127" spans="1:13" ht="24.95" customHeight="1" x14ac:dyDescent="0.25">
      <c r="A127" s="22"/>
      <c r="B127" s="146" t="s">
        <v>39</v>
      </c>
      <c r="C127" s="24"/>
      <c r="D127" s="24"/>
      <c r="E127" s="24" t="s">
        <v>28</v>
      </c>
      <c r="F127" s="31"/>
      <c r="G127" s="25" t="s">
        <v>31</v>
      </c>
      <c r="H127" s="24"/>
      <c r="I127" s="24"/>
      <c r="J127" s="24"/>
      <c r="K127" s="66" t="s">
        <v>76</v>
      </c>
      <c r="L127" s="120"/>
      <c r="M127" s="71"/>
    </row>
    <row r="128" spans="1:13" ht="33.75" customHeight="1" x14ac:dyDescent="0.25">
      <c r="A128" s="22"/>
      <c r="B128" s="146" t="s">
        <v>46</v>
      </c>
      <c r="C128" s="23">
        <v>43088</v>
      </c>
      <c r="D128" s="24"/>
      <c r="E128" s="32" t="s">
        <v>26</v>
      </c>
      <c r="F128" s="31"/>
      <c r="G128" s="25" t="s">
        <v>31</v>
      </c>
      <c r="H128" s="24"/>
      <c r="I128" s="73"/>
      <c r="J128" s="24"/>
      <c r="K128" s="66" t="s">
        <v>77</v>
      </c>
      <c r="L128" s="73"/>
      <c r="M128" s="71"/>
    </row>
    <row r="129" spans="1:13" ht="33.75" customHeight="1" x14ac:dyDescent="0.25">
      <c r="A129" s="22"/>
      <c r="B129" s="146" t="s">
        <v>63</v>
      </c>
      <c r="C129" s="23">
        <v>43088</v>
      </c>
      <c r="D129" s="24"/>
      <c r="E129" s="24" t="s">
        <v>35</v>
      </c>
      <c r="F129" s="31"/>
      <c r="G129" s="25" t="s">
        <v>31</v>
      </c>
      <c r="H129" s="23">
        <v>43124</v>
      </c>
      <c r="I129" s="24"/>
      <c r="J129" s="24"/>
      <c r="K129" s="66" t="s">
        <v>76</v>
      </c>
      <c r="L129" s="120"/>
      <c r="M129" s="71"/>
    </row>
    <row r="130" spans="1:13" ht="24.95" customHeight="1" x14ac:dyDescent="0.25">
      <c r="A130" s="22"/>
      <c r="B130" s="146" t="s">
        <v>38</v>
      </c>
      <c r="C130" s="24"/>
      <c r="D130" s="24"/>
      <c r="E130" s="24" t="s">
        <v>29</v>
      </c>
      <c r="F130" s="31"/>
      <c r="G130" s="25" t="s">
        <v>33</v>
      </c>
      <c r="H130" s="24"/>
      <c r="I130" s="30"/>
      <c r="J130" s="24"/>
      <c r="K130" s="66" t="s">
        <v>77</v>
      </c>
      <c r="L130" s="120"/>
      <c r="M130" s="71"/>
    </row>
    <row r="131" spans="1:13" ht="35.25" customHeight="1" x14ac:dyDescent="0.25">
      <c r="A131" s="22"/>
      <c r="B131" s="146" t="s">
        <v>59</v>
      </c>
      <c r="C131" s="24"/>
      <c r="D131" s="24"/>
      <c r="E131" s="24" t="s">
        <v>36</v>
      </c>
      <c r="F131" s="31"/>
      <c r="G131" s="25" t="s">
        <v>31</v>
      </c>
      <c r="H131" s="63">
        <v>43074</v>
      </c>
      <c r="I131" s="24"/>
      <c r="J131" s="24"/>
      <c r="K131" s="66" t="s">
        <v>76</v>
      </c>
      <c r="L131" s="120"/>
      <c r="M131" s="71"/>
    </row>
    <row r="132" spans="1:13" ht="29.25" customHeight="1" x14ac:dyDescent="0.25">
      <c r="A132" s="22"/>
      <c r="B132" s="146" t="s">
        <v>59</v>
      </c>
      <c r="C132" s="24"/>
      <c r="D132" s="24"/>
      <c r="E132" s="32" t="s">
        <v>26</v>
      </c>
      <c r="F132" s="31"/>
      <c r="G132" s="25" t="s">
        <v>31</v>
      </c>
      <c r="H132" s="63">
        <v>43080</v>
      </c>
      <c r="I132" s="24"/>
      <c r="J132" s="24"/>
      <c r="K132" s="66" t="s">
        <v>76</v>
      </c>
      <c r="L132" s="120"/>
      <c r="M132" s="71"/>
    </row>
    <row r="133" spans="1:13" ht="24.95" customHeight="1" x14ac:dyDescent="0.25">
      <c r="A133" s="22"/>
      <c r="B133" s="146" t="s">
        <v>59</v>
      </c>
      <c r="C133" s="24"/>
      <c r="D133" s="24"/>
      <c r="E133" s="32" t="s">
        <v>26</v>
      </c>
      <c r="F133" s="31"/>
      <c r="G133" s="25" t="s">
        <v>31</v>
      </c>
      <c r="H133" s="63">
        <v>43074</v>
      </c>
      <c r="I133" s="24"/>
      <c r="J133" s="24"/>
      <c r="K133" s="66" t="s">
        <v>76</v>
      </c>
      <c r="L133" s="120"/>
      <c r="M133" s="71"/>
    </row>
    <row r="134" spans="1:13" ht="24.95" customHeight="1" x14ac:dyDescent="0.25">
      <c r="A134" s="22"/>
      <c r="B134" s="146" t="s">
        <v>59</v>
      </c>
      <c r="C134" s="23">
        <v>43062</v>
      </c>
      <c r="D134" s="24"/>
      <c r="E134" s="24" t="s">
        <v>25</v>
      </c>
      <c r="F134" s="31"/>
      <c r="G134" s="25" t="s">
        <v>31</v>
      </c>
      <c r="H134" s="63">
        <v>43074</v>
      </c>
      <c r="I134" s="24"/>
      <c r="J134" s="24"/>
      <c r="K134" s="66" t="s">
        <v>76</v>
      </c>
      <c r="L134" s="120"/>
      <c r="M134" s="71"/>
    </row>
    <row r="135" spans="1:13" ht="33" customHeight="1" x14ac:dyDescent="0.25">
      <c r="A135" s="22"/>
      <c r="B135" s="146" t="s">
        <v>59</v>
      </c>
      <c r="C135" s="24"/>
      <c r="D135" s="24"/>
      <c r="E135" s="32" t="s">
        <v>26</v>
      </c>
      <c r="F135" s="31"/>
      <c r="G135" s="25" t="s">
        <v>31</v>
      </c>
      <c r="H135" s="63">
        <v>43074</v>
      </c>
      <c r="I135" s="24"/>
      <c r="J135" s="30"/>
      <c r="K135" s="66" t="s">
        <v>76</v>
      </c>
      <c r="L135" s="120"/>
      <c r="M135" s="71"/>
    </row>
    <row r="136" spans="1:13" ht="24.95" customHeight="1" x14ac:dyDescent="0.25">
      <c r="A136" s="22"/>
      <c r="B136" s="146" t="s">
        <v>59</v>
      </c>
      <c r="C136" s="24"/>
      <c r="D136" s="24"/>
      <c r="E136" s="24" t="s">
        <v>24</v>
      </c>
      <c r="F136" s="31"/>
      <c r="G136" s="25" t="s">
        <v>31</v>
      </c>
      <c r="H136" s="63">
        <v>43074</v>
      </c>
      <c r="I136" s="24"/>
      <c r="J136" s="30"/>
      <c r="K136" s="66" t="s">
        <v>76</v>
      </c>
      <c r="L136" s="120"/>
      <c r="M136" s="71"/>
    </row>
    <row r="137" spans="1:13" ht="27" customHeight="1" x14ac:dyDescent="0.25">
      <c r="A137" s="22"/>
      <c r="B137" s="146" t="s">
        <v>59</v>
      </c>
      <c r="C137" s="24"/>
      <c r="D137" s="24"/>
      <c r="E137" s="32" t="s">
        <v>26</v>
      </c>
      <c r="F137" s="31"/>
      <c r="G137" s="25" t="s">
        <v>31</v>
      </c>
      <c r="H137" s="63">
        <v>43074</v>
      </c>
      <c r="I137" s="24"/>
      <c r="J137" s="30"/>
      <c r="K137" s="66" t="s">
        <v>76</v>
      </c>
      <c r="L137" s="120"/>
      <c r="M137" s="71"/>
    </row>
    <row r="138" spans="1:13" ht="29.25" customHeight="1" x14ac:dyDescent="0.25">
      <c r="A138" s="22"/>
      <c r="B138" s="146" t="s">
        <v>59</v>
      </c>
      <c r="C138" s="24"/>
      <c r="D138" s="24"/>
      <c r="E138" s="32" t="s">
        <v>26</v>
      </c>
      <c r="F138" s="31"/>
      <c r="G138" s="25" t="s">
        <v>31</v>
      </c>
      <c r="H138" s="63">
        <v>43074</v>
      </c>
      <c r="I138" s="24"/>
      <c r="J138" s="30"/>
      <c r="K138" s="66" t="s">
        <v>76</v>
      </c>
      <c r="L138" s="120"/>
      <c r="M138" s="71"/>
    </row>
    <row r="139" spans="1:13" ht="24.95" customHeight="1" x14ac:dyDescent="0.25">
      <c r="A139" s="22"/>
      <c r="B139" s="146" t="s">
        <v>59</v>
      </c>
      <c r="C139" s="24"/>
      <c r="D139" s="24"/>
      <c r="E139" s="24" t="s">
        <v>36</v>
      </c>
      <c r="F139" s="31"/>
      <c r="G139" s="25" t="s">
        <v>31</v>
      </c>
      <c r="H139" s="63">
        <v>43080</v>
      </c>
      <c r="I139" s="24"/>
      <c r="J139" s="30"/>
      <c r="K139" s="66" t="s">
        <v>76</v>
      </c>
      <c r="L139" s="120"/>
      <c r="M139" s="71"/>
    </row>
    <row r="140" spans="1:13" ht="24.95" customHeight="1" x14ac:dyDescent="0.25">
      <c r="A140" s="22"/>
      <c r="B140" s="146" t="s">
        <v>59</v>
      </c>
      <c r="C140" s="24"/>
      <c r="D140" s="24"/>
      <c r="E140" s="24" t="s">
        <v>30</v>
      </c>
      <c r="F140" s="31"/>
      <c r="G140" s="25" t="s">
        <v>31</v>
      </c>
      <c r="H140" s="63">
        <v>43080</v>
      </c>
      <c r="I140" s="24"/>
      <c r="J140" s="30"/>
      <c r="K140" s="66" t="s">
        <v>76</v>
      </c>
      <c r="L140" s="120"/>
      <c r="M140" s="71"/>
    </row>
    <row r="141" spans="1:13" ht="24.95" customHeight="1" x14ac:dyDescent="0.25">
      <c r="A141" s="22"/>
      <c r="B141" s="146" t="s">
        <v>62</v>
      </c>
      <c r="C141" s="24"/>
      <c r="D141" s="24"/>
      <c r="E141" s="24" t="s">
        <v>24</v>
      </c>
      <c r="F141" s="31"/>
      <c r="G141" s="25" t="s">
        <v>31</v>
      </c>
      <c r="H141" s="63">
        <v>43074</v>
      </c>
      <c r="I141" s="24"/>
      <c r="J141" s="30"/>
      <c r="K141" s="66" t="s">
        <v>76</v>
      </c>
      <c r="L141" s="120"/>
      <c r="M141" s="71"/>
    </row>
    <row r="142" spans="1:13" ht="35.25" customHeight="1" x14ac:dyDescent="0.25">
      <c r="A142" s="22"/>
      <c r="B142" s="146" t="s">
        <v>62</v>
      </c>
      <c r="C142" s="24"/>
      <c r="D142" s="24"/>
      <c r="E142" s="24" t="s">
        <v>30</v>
      </c>
      <c r="F142" s="31"/>
      <c r="G142" s="25" t="s">
        <v>31</v>
      </c>
      <c r="H142" s="67">
        <v>43040</v>
      </c>
      <c r="I142" s="24"/>
      <c r="J142" s="30"/>
      <c r="K142" s="66" t="s">
        <v>76</v>
      </c>
      <c r="L142" s="120"/>
      <c r="M142" s="71"/>
    </row>
    <row r="143" spans="1:13" ht="24.95" customHeight="1" x14ac:dyDescent="0.25">
      <c r="A143" s="22"/>
      <c r="B143" s="146" t="s">
        <v>38</v>
      </c>
      <c r="C143" s="24"/>
      <c r="D143" s="24"/>
      <c r="E143" s="24" t="s">
        <v>27</v>
      </c>
      <c r="F143" s="31"/>
      <c r="G143" s="25" t="s">
        <v>33</v>
      </c>
      <c r="H143" s="24"/>
      <c r="I143" s="24"/>
      <c r="J143" s="24"/>
      <c r="K143" s="66" t="s">
        <v>76</v>
      </c>
      <c r="L143" s="120"/>
      <c r="M143" s="71"/>
    </row>
    <row r="144" spans="1:13" ht="33.75" customHeight="1" x14ac:dyDescent="0.25">
      <c r="A144" s="22"/>
      <c r="B144" s="146" t="s">
        <v>56</v>
      </c>
      <c r="C144" s="23">
        <v>43108</v>
      </c>
      <c r="D144" s="24"/>
      <c r="E144" s="24" t="s">
        <v>65</v>
      </c>
      <c r="F144" s="24"/>
      <c r="G144" s="25" t="s">
        <v>33</v>
      </c>
      <c r="H144" s="24"/>
      <c r="I144" s="24"/>
      <c r="J144" s="24"/>
      <c r="K144" s="66" t="s">
        <v>76</v>
      </c>
      <c r="L144" s="120"/>
      <c r="M144" s="71"/>
    </row>
    <row r="145" spans="1:13" ht="31.5" customHeight="1" x14ac:dyDescent="0.25">
      <c r="A145" s="22"/>
      <c r="B145" s="146" t="s">
        <v>48</v>
      </c>
      <c r="C145" s="24"/>
      <c r="D145" s="24"/>
      <c r="E145" s="32" t="s">
        <v>26</v>
      </c>
      <c r="F145" s="31"/>
      <c r="G145" s="25" t="s">
        <v>31</v>
      </c>
      <c r="H145" s="48">
        <v>43040</v>
      </c>
      <c r="I145" s="24"/>
      <c r="J145" s="24"/>
      <c r="K145" s="66" t="s">
        <v>76</v>
      </c>
      <c r="L145" s="120"/>
      <c r="M145" s="71"/>
    </row>
    <row r="146" spans="1:13" ht="36.75" customHeight="1" x14ac:dyDescent="0.25">
      <c r="A146" s="22"/>
      <c r="B146" s="146" t="s">
        <v>48</v>
      </c>
      <c r="C146" s="24"/>
      <c r="D146" s="24"/>
      <c r="E146" s="24" t="s">
        <v>26</v>
      </c>
      <c r="F146" s="31"/>
      <c r="G146" s="25" t="s">
        <v>31</v>
      </c>
      <c r="H146" s="69">
        <v>43182</v>
      </c>
      <c r="I146" s="24"/>
      <c r="J146" s="24"/>
      <c r="K146" s="66" t="s">
        <v>76</v>
      </c>
      <c r="L146" s="120">
        <v>2</v>
      </c>
      <c r="M146" s="71"/>
    </row>
    <row r="147" spans="1:13" ht="47.25" customHeight="1" x14ac:dyDescent="0.25">
      <c r="A147" s="22"/>
      <c r="B147" s="146" t="s">
        <v>48</v>
      </c>
      <c r="C147" s="24"/>
      <c r="D147" s="24"/>
      <c r="E147" s="24" t="s">
        <v>30</v>
      </c>
      <c r="F147" s="31"/>
      <c r="G147" s="25" t="s">
        <v>31</v>
      </c>
      <c r="H147" s="23">
        <v>43136</v>
      </c>
      <c r="I147" s="24"/>
      <c r="J147" s="24"/>
      <c r="K147" s="66" t="s">
        <v>76</v>
      </c>
      <c r="L147" s="120"/>
      <c r="M147" s="71"/>
    </row>
    <row r="148" spans="1:13" ht="36" customHeight="1" x14ac:dyDescent="0.25">
      <c r="A148" s="22"/>
      <c r="B148" s="146" t="s">
        <v>48</v>
      </c>
      <c r="C148" s="24"/>
      <c r="D148" s="24"/>
      <c r="E148" s="24" t="s">
        <v>36</v>
      </c>
      <c r="F148" s="31"/>
      <c r="G148" s="25" t="s">
        <v>31</v>
      </c>
      <c r="H148" s="23">
        <v>43172</v>
      </c>
      <c r="I148" s="24"/>
      <c r="J148" s="24"/>
      <c r="K148" s="66" t="s">
        <v>76</v>
      </c>
      <c r="L148" s="120">
        <v>64</v>
      </c>
      <c r="M148" s="71"/>
    </row>
    <row r="149" spans="1:13" ht="24.95" customHeight="1" x14ac:dyDescent="0.25">
      <c r="A149" s="22"/>
      <c r="B149" s="146" t="s">
        <v>42</v>
      </c>
      <c r="C149" s="24"/>
      <c r="D149" s="24"/>
      <c r="E149" s="24" t="s">
        <v>30</v>
      </c>
      <c r="F149" s="31"/>
      <c r="G149" s="25" t="s">
        <v>31</v>
      </c>
      <c r="H149" s="68">
        <v>43070</v>
      </c>
      <c r="I149" s="24"/>
      <c r="J149" s="30"/>
      <c r="K149" s="66" t="s">
        <v>76</v>
      </c>
      <c r="L149" s="120"/>
      <c r="M149" s="71"/>
    </row>
    <row r="150" spans="1:13" ht="30" customHeight="1" x14ac:dyDescent="0.25">
      <c r="A150" s="22"/>
      <c r="B150" s="146" t="s">
        <v>42</v>
      </c>
      <c r="C150" s="24"/>
      <c r="D150" s="24"/>
      <c r="E150" s="32" t="s">
        <v>26</v>
      </c>
      <c r="F150" s="31"/>
      <c r="G150" s="25" t="s">
        <v>31</v>
      </c>
      <c r="H150" s="68">
        <v>43070</v>
      </c>
      <c r="I150" s="24"/>
      <c r="J150" s="24"/>
      <c r="K150" s="66" t="s">
        <v>76</v>
      </c>
      <c r="L150" s="120"/>
      <c r="M150" s="71"/>
    </row>
    <row r="151" spans="1:13" ht="24.95" customHeight="1" x14ac:dyDescent="0.25">
      <c r="A151" s="22"/>
      <c r="B151" s="146" t="s">
        <v>42</v>
      </c>
      <c r="C151" s="24"/>
      <c r="D151" s="24"/>
      <c r="E151" s="24" t="s">
        <v>25</v>
      </c>
      <c r="F151" s="31"/>
      <c r="G151" s="25" t="s">
        <v>31</v>
      </c>
      <c r="H151" s="23">
        <v>43344</v>
      </c>
      <c r="I151" s="24"/>
      <c r="J151" s="30"/>
      <c r="K151" s="66" t="s">
        <v>76</v>
      </c>
      <c r="L151" s="120"/>
      <c r="M151" s="71"/>
    </row>
    <row r="152" spans="1:13" ht="24.95" customHeight="1" x14ac:dyDescent="0.25">
      <c r="A152" s="22"/>
      <c r="B152" s="146" t="s">
        <v>56</v>
      </c>
      <c r="C152" s="23">
        <v>43108</v>
      </c>
      <c r="D152" s="24"/>
      <c r="E152" s="24" t="s">
        <v>36</v>
      </c>
      <c r="F152" s="30"/>
      <c r="G152" s="25" t="s">
        <v>33</v>
      </c>
      <c r="H152" s="24"/>
      <c r="I152" s="24"/>
      <c r="J152" s="24"/>
      <c r="K152" s="66" t="s">
        <v>76</v>
      </c>
      <c r="L152" s="120"/>
      <c r="M152" s="71"/>
    </row>
    <row r="153" spans="1:13" ht="24.95" customHeight="1" x14ac:dyDescent="0.25">
      <c r="A153" s="22"/>
      <c r="B153" s="146" t="s">
        <v>42</v>
      </c>
      <c r="C153" s="24"/>
      <c r="D153" s="24"/>
      <c r="E153" s="24" t="s">
        <v>30</v>
      </c>
      <c r="F153" s="31"/>
      <c r="G153" s="25" t="s">
        <v>31</v>
      </c>
      <c r="H153" s="23">
        <v>43070</v>
      </c>
      <c r="I153" s="24"/>
      <c r="J153" s="30"/>
      <c r="K153" s="66" t="s">
        <v>76</v>
      </c>
      <c r="L153" s="120"/>
      <c r="M153" s="71"/>
    </row>
    <row r="154" spans="1:13" ht="24.95" customHeight="1" x14ac:dyDescent="0.25">
      <c r="A154" s="22"/>
      <c r="B154" s="146" t="s">
        <v>56</v>
      </c>
      <c r="C154" s="23">
        <v>43108</v>
      </c>
      <c r="D154" s="24"/>
      <c r="E154" s="24" t="s">
        <v>26</v>
      </c>
      <c r="F154" s="30"/>
      <c r="G154" s="25" t="s">
        <v>33</v>
      </c>
      <c r="H154" s="24"/>
      <c r="I154" s="24"/>
      <c r="J154" s="24"/>
      <c r="K154" s="66" t="s">
        <v>76</v>
      </c>
      <c r="L154" s="120"/>
      <c r="M154" s="71"/>
    </row>
    <row r="155" spans="1:13" ht="24.95" customHeight="1" x14ac:dyDescent="0.25">
      <c r="A155" s="22"/>
      <c r="B155" s="146" t="s">
        <v>43</v>
      </c>
      <c r="C155" s="24"/>
      <c r="D155" s="24"/>
      <c r="E155" s="24" t="s">
        <v>30</v>
      </c>
      <c r="F155" s="31"/>
      <c r="G155" s="25" t="s">
        <v>31</v>
      </c>
      <c r="H155" s="44">
        <v>43087</v>
      </c>
      <c r="I155" s="24"/>
      <c r="J155" s="24"/>
      <c r="K155" s="66" t="s">
        <v>76</v>
      </c>
      <c r="L155" s="120"/>
      <c r="M155" s="71"/>
    </row>
    <row r="156" spans="1:13" ht="28.5" customHeight="1" x14ac:dyDescent="0.25">
      <c r="A156" s="22"/>
      <c r="B156" s="146" t="s">
        <v>60</v>
      </c>
      <c r="C156" s="23">
        <v>43102</v>
      </c>
      <c r="D156" s="24"/>
      <c r="E156" s="32" t="s">
        <v>26</v>
      </c>
      <c r="F156" s="31"/>
      <c r="G156" s="25" t="s">
        <v>31</v>
      </c>
      <c r="H156" s="24"/>
      <c r="I156" s="24"/>
      <c r="J156" s="24"/>
      <c r="K156" s="66" t="s">
        <v>76</v>
      </c>
      <c r="L156" s="120"/>
      <c r="M156" s="71"/>
    </row>
    <row r="157" spans="1:13" ht="24.95" customHeight="1" x14ac:dyDescent="0.25">
      <c r="A157" s="22"/>
      <c r="B157" s="146" t="s">
        <v>60</v>
      </c>
      <c r="C157" s="23">
        <v>43102</v>
      </c>
      <c r="D157" s="24"/>
      <c r="E157" s="24" t="s">
        <v>30</v>
      </c>
      <c r="F157" s="31"/>
      <c r="G157" s="25" t="s">
        <v>31</v>
      </c>
      <c r="H157" s="23">
        <v>43136</v>
      </c>
      <c r="I157" s="24"/>
      <c r="J157" s="24"/>
      <c r="K157" s="66" t="s">
        <v>76</v>
      </c>
      <c r="L157" s="120"/>
      <c r="M157" s="71"/>
    </row>
    <row r="158" spans="1:13" ht="24.95" customHeight="1" x14ac:dyDescent="0.25">
      <c r="A158" s="22"/>
      <c r="B158" s="146" t="s">
        <v>38</v>
      </c>
      <c r="C158" s="23">
        <v>43090</v>
      </c>
      <c r="D158" s="24"/>
      <c r="E158" s="24" t="s">
        <v>35</v>
      </c>
      <c r="F158" s="24"/>
      <c r="G158" s="25" t="s">
        <v>31</v>
      </c>
      <c r="H158" s="23">
        <v>43136</v>
      </c>
      <c r="I158" s="30"/>
      <c r="J158" s="30"/>
      <c r="K158" s="66" t="s">
        <v>76</v>
      </c>
      <c r="L158" s="120"/>
      <c r="M158" s="71"/>
    </row>
    <row r="159" spans="1:13" ht="24.95" customHeight="1" x14ac:dyDescent="0.25">
      <c r="A159" s="22"/>
      <c r="B159" s="146" t="s">
        <v>56</v>
      </c>
      <c r="C159" s="23">
        <v>43108</v>
      </c>
      <c r="D159" s="24"/>
      <c r="E159" s="24" t="s">
        <v>26</v>
      </c>
      <c r="F159" s="30"/>
      <c r="G159" s="25" t="s">
        <v>31</v>
      </c>
      <c r="H159" s="23">
        <v>43122</v>
      </c>
      <c r="I159" s="24"/>
      <c r="J159" s="30"/>
      <c r="K159" s="66" t="s">
        <v>76</v>
      </c>
      <c r="L159" s="120"/>
      <c r="M159" s="71"/>
    </row>
    <row r="160" spans="1:13" s="50" customFormat="1" ht="53.25" customHeight="1" x14ac:dyDescent="0.25">
      <c r="A160" s="22"/>
      <c r="B160" s="146" t="s">
        <v>62</v>
      </c>
      <c r="C160" s="23">
        <v>43104</v>
      </c>
      <c r="D160" s="74"/>
      <c r="E160" s="24" t="s">
        <v>30</v>
      </c>
      <c r="F160" s="31"/>
      <c r="G160" s="25" t="s">
        <v>31</v>
      </c>
      <c r="H160" s="52">
        <v>43110</v>
      </c>
      <c r="I160" s="30"/>
      <c r="J160" s="24"/>
      <c r="K160" s="66" t="s">
        <v>76</v>
      </c>
      <c r="L160" s="120"/>
      <c r="M160" s="71"/>
    </row>
    <row r="161" spans="1:13" s="50" customFormat="1" ht="53.25" customHeight="1" x14ac:dyDescent="0.25">
      <c r="A161" s="22"/>
      <c r="B161" s="147" t="s">
        <v>62</v>
      </c>
      <c r="C161" s="23">
        <v>43104</v>
      </c>
      <c r="D161" s="74"/>
      <c r="E161" s="24" t="s">
        <v>25</v>
      </c>
      <c r="F161" s="31"/>
      <c r="G161" s="25" t="s">
        <v>31</v>
      </c>
      <c r="H161" s="52">
        <v>43110</v>
      </c>
      <c r="I161" s="24"/>
      <c r="J161" s="24"/>
      <c r="K161" s="66" t="s">
        <v>77</v>
      </c>
      <c r="L161" s="120"/>
      <c r="M161" s="71"/>
    </row>
    <row r="162" spans="1:13" s="50" customFormat="1" ht="53.25" customHeight="1" x14ac:dyDescent="0.25">
      <c r="A162" s="22"/>
      <c r="B162" s="146" t="s">
        <v>62</v>
      </c>
      <c r="C162" s="23">
        <v>43104</v>
      </c>
      <c r="D162" s="74"/>
      <c r="E162" s="32" t="s">
        <v>26</v>
      </c>
      <c r="F162" s="31"/>
      <c r="G162" s="25" t="s">
        <v>31</v>
      </c>
      <c r="H162" s="52">
        <v>43116</v>
      </c>
      <c r="I162" s="24"/>
      <c r="J162" s="24"/>
      <c r="K162" s="66" t="s">
        <v>76</v>
      </c>
      <c r="L162" s="120"/>
      <c r="M162" s="71"/>
    </row>
    <row r="163" spans="1:13" s="50" customFormat="1" ht="53.25" customHeight="1" x14ac:dyDescent="0.25">
      <c r="A163" s="22"/>
      <c r="B163" s="146" t="s">
        <v>62</v>
      </c>
      <c r="C163" s="23">
        <v>43104</v>
      </c>
      <c r="D163" s="74"/>
      <c r="E163" s="32" t="s">
        <v>26</v>
      </c>
      <c r="F163" s="31"/>
      <c r="G163" s="25" t="s">
        <v>31</v>
      </c>
      <c r="H163" s="52">
        <v>43116</v>
      </c>
      <c r="I163" s="24"/>
      <c r="J163" s="24"/>
      <c r="K163" s="66" t="s">
        <v>76</v>
      </c>
      <c r="L163" s="120"/>
      <c r="M163" s="71"/>
    </row>
    <row r="164" spans="1:13" ht="30.75" customHeight="1" x14ac:dyDescent="0.25">
      <c r="A164" s="22"/>
      <c r="B164" s="146" t="s">
        <v>10</v>
      </c>
      <c r="C164" s="23">
        <v>43105</v>
      </c>
      <c r="D164" s="24"/>
      <c r="E164" s="24" t="s">
        <v>25</v>
      </c>
      <c r="F164" s="31"/>
      <c r="G164" s="25" t="s">
        <v>32</v>
      </c>
      <c r="H164" s="23">
        <v>43111</v>
      </c>
      <c r="I164" s="30"/>
      <c r="J164" s="30"/>
      <c r="K164" s="66" t="s">
        <v>77</v>
      </c>
      <c r="L164" s="120"/>
      <c r="M164" s="71"/>
    </row>
    <row r="165" spans="1:13" ht="24.95" customHeight="1" x14ac:dyDescent="0.25">
      <c r="A165" s="22"/>
      <c r="B165" s="146" t="s">
        <v>39</v>
      </c>
      <c r="C165" s="23">
        <v>43294</v>
      </c>
      <c r="D165" s="30"/>
      <c r="E165" s="30" t="s">
        <v>103</v>
      </c>
      <c r="F165" s="31"/>
      <c r="G165" s="25" t="s">
        <v>33</v>
      </c>
      <c r="H165" s="24"/>
      <c r="I165" s="24"/>
      <c r="J165" s="24"/>
      <c r="K165" s="66"/>
      <c r="L165" s="120"/>
      <c r="M165" s="71"/>
    </row>
    <row r="166" spans="1:13" ht="30" customHeight="1" x14ac:dyDescent="0.25">
      <c r="A166" s="22"/>
      <c r="B166" s="146" t="s">
        <v>56</v>
      </c>
      <c r="C166" s="23">
        <v>43108</v>
      </c>
      <c r="D166" s="24"/>
      <c r="E166" s="24" t="s">
        <v>24</v>
      </c>
      <c r="F166" s="30"/>
      <c r="G166" s="25" t="s">
        <v>31</v>
      </c>
      <c r="H166" s="23">
        <v>43122</v>
      </c>
      <c r="I166" s="24"/>
      <c r="J166" s="30"/>
      <c r="K166" s="66" t="s">
        <v>76</v>
      </c>
      <c r="L166" s="120"/>
      <c r="M166" s="71"/>
    </row>
    <row r="167" spans="1:13" ht="29.25" customHeight="1" x14ac:dyDescent="0.25">
      <c r="A167" s="22"/>
      <c r="B167" s="146" t="s">
        <v>56</v>
      </c>
      <c r="C167" s="23">
        <v>43108</v>
      </c>
      <c r="D167" s="24"/>
      <c r="E167" s="24" t="s">
        <v>25</v>
      </c>
      <c r="F167" s="30"/>
      <c r="G167" s="25" t="s">
        <v>31</v>
      </c>
      <c r="H167" s="23">
        <v>43122</v>
      </c>
      <c r="I167" s="24"/>
      <c r="J167" s="30"/>
      <c r="K167" s="66" t="s">
        <v>76</v>
      </c>
      <c r="L167" s="120"/>
      <c r="M167" s="71"/>
    </row>
    <row r="168" spans="1:13" ht="27.75" customHeight="1" x14ac:dyDescent="0.25">
      <c r="A168" s="22"/>
      <c r="B168" s="146" t="s">
        <v>56</v>
      </c>
      <c r="C168" s="23">
        <v>43108</v>
      </c>
      <c r="D168" s="24"/>
      <c r="E168" s="24" t="s">
        <v>66</v>
      </c>
      <c r="F168" s="30"/>
      <c r="G168" s="25" t="s">
        <v>31</v>
      </c>
      <c r="H168" s="23">
        <v>43122</v>
      </c>
      <c r="I168" s="24"/>
      <c r="J168" s="30"/>
      <c r="K168" s="66" t="s">
        <v>76</v>
      </c>
      <c r="L168" s="120"/>
      <c r="M168" s="71"/>
    </row>
    <row r="169" spans="1:13" ht="50.25" customHeight="1" x14ac:dyDescent="0.25">
      <c r="A169" s="22"/>
      <c r="B169" s="146" t="s">
        <v>39</v>
      </c>
      <c r="C169" s="23">
        <v>43294</v>
      </c>
      <c r="D169" s="30"/>
      <c r="E169" s="30" t="s">
        <v>103</v>
      </c>
      <c r="F169" s="31"/>
      <c r="G169" s="25" t="s">
        <v>33</v>
      </c>
      <c r="H169" s="24"/>
      <c r="I169" s="24"/>
      <c r="J169" s="24"/>
      <c r="K169" s="66"/>
      <c r="L169" s="120"/>
      <c r="M169" s="71"/>
    </row>
    <row r="170" spans="1:13" ht="63.75" customHeight="1" x14ac:dyDescent="0.25">
      <c r="A170" s="22"/>
      <c r="B170" s="146" t="s">
        <v>60</v>
      </c>
      <c r="C170" s="50"/>
      <c r="D170" s="50"/>
      <c r="E170" s="30" t="s">
        <v>122</v>
      </c>
      <c r="F170" s="30"/>
      <c r="G170" s="25" t="s">
        <v>31</v>
      </c>
      <c r="H170" s="96">
        <v>43368</v>
      </c>
      <c r="K170" s="66" t="s">
        <v>76</v>
      </c>
      <c r="L170" s="100">
        <v>8</v>
      </c>
      <c r="M170" s="71"/>
    </row>
    <row r="171" spans="1:13" ht="30" customHeight="1" x14ac:dyDescent="0.25">
      <c r="A171" s="22"/>
      <c r="B171" s="146" t="s">
        <v>39</v>
      </c>
      <c r="C171" s="23">
        <v>43104</v>
      </c>
      <c r="D171" s="30"/>
      <c r="E171" s="32" t="s">
        <v>26</v>
      </c>
      <c r="F171" s="31"/>
      <c r="G171" s="25" t="s">
        <v>31</v>
      </c>
      <c r="H171" s="91">
        <v>43214</v>
      </c>
      <c r="I171" s="24"/>
      <c r="J171" s="24"/>
      <c r="K171" s="66" t="s">
        <v>77</v>
      </c>
      <c r="L171" s="120"/>
      <c r="M171" s="71"/>
    </row>
    <row r="172" spans="1:13" ht="30" customHeight="1" x14ac:dyDescent="0.25">
      <c r="A172" s="22"/>
      <c r="B172" s="146" t="s">
        <v>39</v>
      </c>
      <c r="C172" s="23">
        <v>43104</v>
      </c>
      <c r="D172" s="24"/>
      <c r="E172" s="24" t="s">
        <v>26</v>
      </c>
      <c r="F172" s="31"/>
      <c r="G172" s="25" t="s">
        <v>31</v>
      </c>
      <c r="H172" s="23">
        <v>43124</v>
      </c>
      <c r="I172" s="24"/>
      <c r="J172" s="30"/>
      <c r="K172" s="66" t="s">
        <v>76</v>
      </c>
      <c r="L172" s="120"/>
      <c r="M172" s="71"/>
    </row>
    <row r="173" spans="1:13" ht="86.25" customHeight="1" x14ac:dyDescent="0.25">
      <c r="A173" s="22"/>
      <c r="B173" s="146" t="s">
        <v>62</v>
      </c>
      <c r="C173" s="23">
        <v>43110</v>
      </c>
      <c r="D173" s="74"/>
      <c r="E173" s="32" t="s">
        <v>26</v>
      </c>
      <c r="F173" s="31"/>
      <c r="G173" s="25" t="s">
        <v>31</v>
      </c>
      <c r="H173" s="52">
        <v>43110</v>
      </c>
      <c r="I173" s="24"/>
      <c r="J173" s="32"/>
      <c r="K173" s="66" t="s">
        <v>76</v>
      </c>
      <c r="L173" s="120"/>
      <c r="M173" s="71"/>
    </row>
    <row r="174" spans="1:13" ht="38.25" customHeight="1" x14ac:dyDescent="0.25">
      <c r="A174" s="22"/>
      <c r="B174" s="152" t="s">
        <v>62</v>
      </c>
      <c r="C174" s="23">
        <v>43110</v>
      </c>
      <c r="D174" s="74"/>
      <c r="E174" s="32" t="s">
        <v>26</v>
      </c>
      <c r="F174" s="31"/>
      <c r="G174" s="25" t="s">
        <v>31</v>
      </c>
      <c r="H174" s="53">
        <v>43116</v>
      </c>
      <c r="I174" s="24"/>
      <c r="J174" s="24"/>
      <c r="K174" s="66" t="s">
        <v>76</v>
      </c>
      <c r="L174" s="120"/>
      <c r="M174" s="71"/>
    </row>
    <row r="175" spans="1:13" ht="64.5" customHeight="1" x14ac:dyDescent="0.25">
      <c r="A175" s="22"/>
      <c r="B175" s="147" t="s">
        <v>45</v>
      </c>
      <c r="C175" s="23">
        <v>43105</v>
      </c>
      <c r="D175" s="30"/>
      <c r="E175" s="24" t="s">
        <v>28</v>
      </c>
      <c r="F175" s="50"/>
      <c r="G175" s="25" t="s">
        <v>31</v>
      </c>
      <c r="H175" s="23">
        <v>43208</v>
      </c>
      <c r="I175" s="24"/>
      <c r="J175" s="30"/>
      <c r="K175" s="66" t="s">
        <v>76</v>
      </c>
      <c r="L175" s="120"/>
      <c r="M175" s="71"/>
    </row>
    <row r="176" spans="1:13" ht="24.95" customHeight="1" x14ac:dyDescent="0.25">
      <c r="A176" s="22"/>
      <c r="B176" s="146" t="s">
        <v>13</v>
      </c>
      <c r="C176" s="23">
        <v>43111</v>
      </c>
      <c r="D176" s="30"/>
      <c r="E176" s="24" t="s">
        <v>24</v>
      </c>
      <c r="F176" s="31"/>
      <c r="G176" s="25" t="s">
        <v>31</v>
      </c>
      <c r="H176" s="23">
        <v>43116</v>
      </c>
      <c r="I176" s="24"/>
      <c r="J176" s="30"/>
      <c r="K176" s="66" t="s">
        <v>76</v>
      </c>
      <c r="L176" s="120"/>
      <c r="M176" s="71"/>
    </row>
    <row r="177" spans="1:13" ht="24.95" customHeight="1" x14ac:dyDescent="0.25">
      <c r="A177" s="22"/>
      <c r="B177" s="146" t="s">
        <v>12</v>
      </c>
      <c r="C177" s="23">
        <v>43111</v>
      </c>
      <c r="D177" s="24"/>
      <c r="E177" s="24" t="s">
        <v>83</v>
      </c>
      <c r="F177" s="31"/>
      <c r="G177" s="25" t="s">
        <v>31</v>
      </c>
      <c r="H177" s="24"/>
      <c r="I177" s="31"/>
      <c r="J177" s="30"/>
      <c r="K177" s="66" t="s">
        <v>77</v>
      </c>
      <c r="L177" s="120"/>
      <c r="M177" s="71"/>
    </row>
    <row r="178" spans="1:13" ht="24.95" customHeight="1" x14ac:dyDescent="0.25">
      <c r="A178" s="22"/>
      <c r="B178" s="146" t="s">
        <v>46</v>
      </c>
      <c r="C178" s="23">
        <v>43112</v>
      </c>
      <c r="D178" s="30"/>
      <c r="E178" s="24" t="s">
        <v>35</v>
      </c>
      <c r="F178" s="31"/>
      <c r="G178" s="25" t="s">
        <v>31</v>
      </c>
      <c r="H178" s="24"/>
      <c r="I178" s="101"/>
      <c r="J178" s="30"/>
      <c r="K178" s="66" t="s">
        <v>77</v>
      </c>
      <c r="L178" s="73"/>
      <c r="M178" s="71"/>
    </row>
    <row r="179" spans="1:13" ht="24.95" customHeight="1" x14ac:dyDescent="0.25">
      <c r="A179" s="22"/>
      <c r="B179" s="146" t="s">
        <v>46</v>
      </c>
      <c r="C179" s="23">
        <v>43112</v>
      </c>
      <c r="D179" s="30"/>
      <c r="E179" s="24" t="s">
        <v>26</v>
      </c>
      <c r="F179" s="31"/>
      <c r="G179" s="25" t="s">
        <v>31</v>
      </c>
      <c r="H179" s="23">
        <v>43118</v>
      </c>
      <c r="I179" s="73"/>
      <c r="J179" s="24"/>
      <c r="K179" s="66" t="s">
        <v>76</v>
      </c>
      <c r="L179" s="73"/>
      <c r="M179" s="71"/>
    </row>
    <row r="180" spans="1:13" ht="33" customHeight="1" x14ac:dyDescent="0.25">
      <c r="A180" s="22"/>
      <c r="B180" s="146" t="s">
        <v>62</v>
      </c>
      <c r="C180" s="23">
        <v>43110</v>
      </c>
      <c r="D180" s="74"/>
      <c r="E180" s="24" t="s">
        <v>24</v>
      </c>
      <c r="F180" s="32"/>
      <c r="G180" s="25" t="s">
        <v>31</v>
      </c>
      <c r="H180" s="53">
        <v>43116</v>
      </c>
      <c r="I180" s="30"/>
      <c r="J180" s="24"/>
      <c r="K180" s="66" t="s">
        <v>76</v>
      </c>
      <c r="L180" s="120"/>
      <c r="M180" s="71"/>
    </row>
    <row r="181" spans="1:13" ht="24.95" customHeight="1" x14ac:dyDescent="0.25">
      <c r="A181" s="22"/>
      <c r="B181" s="146" t="s">
        <v>56</v>
      </c>
      <c r="C181" s="23">
        <v>43108</v>
      </c>
      <c r="D181" s="24"/>
      <c r="E181" s="24" t="s">
        <v>25</v>
      </c>
      <c r="F181" s="30"/>
      <c r="G181" s="25" t="s">
        <v>31</v>
      </c>
      <c r="H181" s="23">
        <v>43110</v>
      </c>
      <c r="I181" s="30"/>
      <c r="J181" s="30"/>
      <c r="K181" s="66" t="s">
        <v>77</v>
      </c>
      <c r="L181" s="120"/>
      <c r="M181" s="71"/>
    </row>
    <row r="182" spans="1:13" ht="24.95" customHeight="1" x14ac:dyDescent="0.25">
      <c r="A182" s="22"/>
      <c r="B182" s="153" t="s">
        <v>63</v>
      </c>
      <c r="C182" s="23">
        <v>43105</v>
      </c>
      <c r="D182" s="24"/>
      <c r="E182" s="32" t="s">
        <v>26</v>
      </c>
      <c r="F182" s="31"/>
      <c r="G182" s="25" t="s">
        <v>32</v>
      </c>
      <c r="H182" s="24"/>
      <c r="I182" s="24"/>
      <c r="J182" s="24"/>
      <c r="K182" s="66" t="s">
        <v>77</v>
      </c>
      <c r="L182" s="120"/>
      <c r="M182" s="51"/>
    </row>
    <row r="183" spans="1:13" ht="41.25" customHeight="1" x14ac:dyDescent="0.25">
      <c r="A183" s="22"/>
      <c r="B183" s="153" t="s">
        <v>63</v>
      </c>
      <c r="C183" s="23">
        <v>43105</v>
      </c>
      <c r="D183" s="24"/>
      <c r="E183" s="32" t="s">
        <v>26</v>
      </c>
      <c r="F183" s="31"/>
      <c r="G183" s="25" t="s">
        <v>31</v>
      </c>
      <c r="H183" s="23">
        <v>43124</v>
      </c>
      <c r="I183" s="24"/>
      <c r="J183" s="30"/>
      <c r="K183" s="66" t="s">
        <v>76</v>
      </c>
      <c r="L183" s="120"/>
      <c r="M183" s="71"/>
    </row>
    <row r="184" spans="1:13" ht="35.25" customHeight="1" x14ac:dyDescent="0.25">
      <c r="A184" s="22"/>
      <c r="B184" s="153" t="s">
        <v>63</v>
      </c>
      <c r="C184" s="23">
        <v>43105</v>
      </c>
      <c r="D184" s="24"/>
      <c r="E184" s="24" t="s">
        <v>30</v>
      </c>
      <c r="F184" s="31"/>
      <c r="G184" s="25" t="s">
        <v>31</v>
      </c>
      <c r="H184" s="23">
        <v>43124</v>
      </c>
      <c r="I184" s="24"/>
      <c r="J184" s="24"/>
      <c r="K184" s="66" t="s">
        <v>76</v>
      </c>
      <c r="L184" s="120"/>
      <c r="M184" s="71"/>
    </row>
    <row r="185" spans="1:13" ht="24.95" customHeight="1" x14ac:dyDescent="0.25">
      <c r="A185" s="22"/>
      <c r="B185" s="153" t="s">
        <v>63</v>
      </c>
      <c r="C185" s="23">
        <v>43105</v>
      </c>
      <c r="D185" s="24"/>
      <c r="E185" s="24" t="s">
        <v>30</v>
      </c>
      <c r="F185" s="31"/>
      <c r="G185" s="25" t="s">
        <v>31</v>
      </c>
      <c r="H185" s="23">
        <v>43208</v>
      </c>
      <c r="I185" s="24"/>
      <c r="J185" s="24"/>
      <c r="K185" s="66" t="s">
        <v>77</v>
      </c>
      <c r="L185" s="120"/>
      <c r="M185" s="71"/>
    </row>
    <row r="186" spans="1:13" ht="24.95" customHeight="1" x14ac:dyDescent="0.25">
      <c r="A186" s="22"/>
      <c r="B186" s="146" t="s">
        <v>57</v>
      </c>
      <c r="C186" s="23">
        <v>43116</v>
      </c>
      <c r="D186" s="30"/>
      <c r="E186" s="24" t="s">
        <v>75</v>
      </c>
      <c r="F186" s="30"/>
      <c r="G186" s="25" t="s">
        <v>31</v>
      </c>
      <c r="H186" s="23">
        <v>43117</v>
      </c>
      <c r="I186" s="30"/>
      <c r="J186" s="30"/>
      <c r="K186" s="66" t="s">
        <v>76</v>
      </c>
      <c r="L186" s="120"/>
      <c r="M186" s="71"/>
    </row>
    <row r="187" spans="1:13" ht="24.95" customHeight="1" x14ac:dyDescent="0.25">
      <c r="A187" s="22"/>
      <c r="B187" s="146" t="s">
        <v>62</v>
      </c>
      <c r="C187" s="23">
        <v>43117</v>
      </c>
      <c r="D187" s="74"/>
      <c r="E187" s="24" t="s">
        <v>69</v>
      </c>
      <c r="F187" s="30"/>
      <c r="G187" s="25" t="s">
        <v>31</v>
      </c>
      <c r="H187" s="23">
        <v>43117</v>
      </c>
      <c r="I187" s="30"/>
      <c r="J187" s="30"/>
      <c r="K187" s="66" t="s">
        <v>76</v>
      </c>
      <c r="L187" s="120"/>
      <c r="M187" s="71"/>
    </row>
    <row r="188" spans="1:13" ht="34.5" customHeight="1" x14ac:dyDescent="0.25">
      <c r="A188" s="22"/>
      <c r="B188" s="153" t="s">
        <v>63</v>
      </c>
      <c r="C188" s="23">
        <v>43105</v>
      </c>
      <c r="D188" s="24"/>
      <c r="E188" s="24" t="s">
        <v>24</v>
      </c>
      <c r="F188" s="31"/>
      <c r="G188" s="25" t="s">
        <v>31</v>
      </c>
      <c r="H188" s="23">
        <v>43209</v>
      </c>
      <c r="I188" s="24"/>
      <c r="J188" s="24"/>
      <c r="K188" s="66" t="s">
        <v>77</v>
      </c>
      <c r="L188" s="120"/>
      <c r="M188" s="71"/>
    </row>
    <row r="189" spans="1:13" ht="24.95" customHeight="1" x14ac:dyDescent="0.25">
      <c r="A189" s="22"/>
      <c r="B189" s="146" t="s">
        <v>46</v>
      </c>
      <c r="C189" s="23">
        <v>43112</v>
      </c>
      <c r="D189" s="24"/>
      <c r="E189" s="24" t="s">
        <v>26</v>
      </c>
      <c r="F189" s="55"/>
      <c r="G189" s="25" t="s">
        <v>31</v>
      </c>
      <c r="H189" s="23">
        <v>43122</v>
      </c>
      <c r="I189" s="73"/>
      <c r="J189" s="24"/>
      <c r="K189" s="66" t="s">
        <v>76</v>
      </c>
      <c r="L189" s="73"/>
      <c r="M189" s="71"/>
    </row>
    <row r="190" spans="1:13" ht="47.25" customHeight="1" x14ac:dyDescent="0.25">
      <c r="A190" s="22"/>
      <c r="B190" s="146" t="s">
        <v>62</v>
      </c>
      <c r="C190" s="23">
        <v>43110</v>
      </c>
      <c r="D190" s="74"/>
      <c r="E190" s="24" t="s">
        <v>36</v>
      </c>
      <c r="F190" s="31"/>
      <c r="G190" s="25" t="s">
        <v>31</v>
      </c>
      <c r="H190" s="54" t="s">
        <v>68</v>
      </c>
      <c r="I190" s="24"/>
      <c r="J190" s="32"/>
      <c r="K190" s="66" t="s">
        <v>76</v>
      </c>
      <c r="L190" s="120"/>
      <c r="M190" s="71"/>
    </row>
    <row r="191" spans="1:13" ht="24.95" customHeight="1" x14ac:dyDescent="0.25">
      <c r="A191" s="22"/>
      <c r="B191" s="146" t="s">
        <v>70</v>
      </c>
      <c r="C191" s="23">
        <v>43122</v>
      </c>
      <c r="D191" s="30"/>
      <c r="E191" s="24" t="s">
        <v>72</v>
      </c>
      <c r="F191" s="30"/>
      <c r="G191" s="25" t="s">
        <v>31</v>
      </c>
      <c r="H191" s="23">
        <v>43124</v>
      </c>
      <c r="I191" s="24"/>
      <c r="J191" s="30"/>
      <c r="K191" s="66" t="s">
        <v>76</v>
      </c>
      <c r="L191" s="120"/>
      <c r="M191" s="71"/>
    </row>
    <row r="192" spans="1:13" ht="24.95" customHeight="1" x14ac:dyDescent="0.25">
      <c r="A192" s="22"/>
      <c r="B192" s="146" t="s">
        <v>13</v>
      </c>
      <c r="C192" s="23">
        <v>43117</v>
      </c>
      <c r="D192" s="30"/>
      <c r="E192" s="24" t="s">
        <v>26</v>
      </c>
      <c r="F192" s="31"/>
      <c r="G192" s="25" t="s">
        <v>31</v>
      </c>
      <c r="H192" s="23">
        <v>43118</v>
      </c>
      <c r="I192" s="24"/>
      <c r="J192" s="24"/>
      <c r="K192" s="66" t="s">
        <v>76</v>
      </c>
      <c r="L192" s="120">
        <v>0.2</v>
      </c>
      <c r="M192" s="71"/>
    </row>
    <row r="193" spans="1:13" ht="36" customHeight="1" x14ac:dyDescent="0.25">
      <c r="A193" s="22"/>
      <c r="B193" s="146" t="s">
        <v>45</v>
      </c>
      <c r="C193" s="23">
        <v>43124</v>
      </c>
      <c r="D193" s="24"/>
      <c r="E193" s="24" t="s">
        <v>28</v>
      </c>
      <c r="F193" s="31"/>
      <c r="G193" s="25" t="s">
        <v>31</v>
      </c>
      <c r="H193" s="23">
        <v>43173</v>
      </c>
      <c r="I193" s="30"/>
      <c r="J193" s="30"/>
      <c r="K193" s="66" t="s">
        <v>76</v>
      </c>
      <c r="L193" s="120"/>
      <c r="M193" s="71"/>
    </row>
    <row r="194" spans="1:13" ht="35.25" customHeight="1" x14ac:dyDescent="0.25">
      <c r="A194" s="22"/>
      <c r="B194" s="146" t="s">
        <v>45</v>
      </c>
      <c r="C194" s="23">
        <v>43124</v>
      </c>
      <c r="D194" s="24"/>
      <c r="E194" s="24" t="s">
        <v>36</v>
      </c>
      <c r="F194" s="32"/>
      <c r="G194" s="25" t="s">
        <v>31</v>
      </c>
      <c r="H194" s="23">
        <v>43126</v>
      </c>
      <c r="I194" s="24"/>
      <c r="J194" s="30"/>
      <c r="K194" s="66" t="s">
        <v>76</v>
      </c>
      <c r="L194" s="120"/>
      <c r="M194" s="71"/>
    </row>
    <row r="195" spans="1:13" ht="27.75" customHeight="1" x14ac:dyDescent="0.25">
      <c r="A195" s="22"/>
      <c r="B195" s="146" t="s">
        <v>16</v>
      </c>
      <c r="C195" s="23">
        <v>43124</v>
      </c>
      <c r="D195" s="30"/>
      <c r="E195" s="24" t="s">
        <v>25</v>
      </c>
      <c r="F195" s="32"/>
      <c r="G195" s="25" t="s">
        <v>31</v>
      </c>
      <c r="H195" s="23">
        <v>43131</v>
      </c>
      <c r="I195" s="24"/>
      <c r="J195" s="24"/>
      <c r="K195" s="66" t="s">
        <v>76</v>
      </c>
      <c r="L195" s="120">
        <v>4</v>
      </c>
      <c r="M195" s="71"/>
    </row>
    <row r="196" spans="1:13" ht="17.25" customHeight="1" x14ac:dyDescent="0.25">
      <c r="A196" s="22"/>
      <c r="B196" s="146" t="s">
        <v>3</v>
      </c>
      <c r="C196" s="23">
        <v>43123</v>
      </c>
      <c r="D196" s="30"/>
      <c r="E196" s="24" t="s">
        <v>26</v>
      </c>
      <c r="F196" s="31"/>
      <c r="G196" s="25" t="s">
        <v>31</v>
      </c>
      <c r="H196" s="23">
        <v>43126</v>
      </c>
      <c r="I196" s="32"/>
      <c r="J196" s="24"/>
      <c r="K196" s="66" t="s">
        <v>76</v>
      </c>
      <c r="L196" s="120"/>
      <c r="M196" s="71"/>
    </row>
    <row r="197" spans="1:13" ht="31.5" customHeight="1" x14ac:dyDescent="0.25">
      <c r="A197" s="22"/>
      <c r="B197" s="153" t="s">
        <v>63</v>
      </c>
      <c r="C197" s="23">
        <v>43105</v>
      </c>
      <c r="D197" s="24"/>
      <c r="E197" s="24" t="s">
        <v>72</v>
      </c>
      <c r="F197" s="24"/>
      <c r="G197" s="25" t="s">
        <v>31</v>
      </c>
      <c r="H197" s="24"/>
      <c r="I197" s="24"/>
      <c r="J197" s="24"/>
      <c r="K197" s="66" t="s">
        <v>76</v>
      </c>
      <c r="L197" s="120"/>
      <c r="M197" s="71"/>
    </row>
    <row r="198" spans="1:13" ht="24.95" customHeight="1" x14ac:dyDescent="0.25">
      <c r="A198" s="22"/>
      <c r="B198" s="147" t="s">
        <v>45</v>
      </c>
      <c r="C198" s="23">
        <v>43105</v>
      </c>
      <c r="D198" s="24"/>
      <c r="E198" s="32" t="s">
        <v>30</v>
      </c>
      <c r="F198" s="31"/>
      <c r="G198" s="25" t="s">
        <v>33</v>
      </c>
      <c r="H198" s="24"/>
      <c r="I198" s="24"/>
      <c r="J198" s="24"/>
      <c r="K198" s="66" t="s">
        <v>77</v>
      </c>
      <c r="L198" s="120"/>
      <c r="M198" s="71"/>
    </row>
    <row r="199" spans="1:13" ht="26.25" customHeight="1" x14ac:dyDescent="0.25">
      <c r="A199" s="22"/>
      <c r="B199" s="146" t="s">
        <v>45</v>
      </c>
      <c r="C199" s="23">
        <v>43123</v>
      </c>
      <c r="D199" s="24"/>
      <c r="E199" s="24" t="s">
        <v>26</v>
      </c>
      <c r="G199" s="25" t="s">
        <v>34</v>
      </c>
      <c r="H199" s="24"/>
      <c r="I199" s="24"/>
      <c r="J199" s="30"/>
      <c r="K199" s="66" t="s">
        <v>77</v>
      </c>
      <c r="L199" s="120"/>
      <c r="M199" s="71"/>
    </row>
    <row r="200" spans="1:13" ht="42" customHeight="1" x14ac:dyDescent="0.25">
      <c r="A200" s="22"/>
      <c r="B200" s="146" t="s">
        <v>10</v>
      </c>
      <c r="C200" s="23">
        <v>43105</v>
      </c>
      <c r="D200" s="24"/>
      <c r="E200" s="24" t="s">
        <v>36</v>
      </c>
      <c r="F200" s="31"/>
      <c r="G200" s="25" t="s">
        <v>31</v>
      </c>
      <c r="H200" s="24" t="s">
        <v>85</v>
      </c>
      <c r="I200" s="31"/>
      <c r="J200" s="24"/>
      <c r="K200" s="66" t="s">
        <v>76</v>
      </c>
      <c r="L200" s="120"/>
      <c r="M200" s="71"/>
    </row>
    <row r="201" spans="1:13" ht="24.95" customHeight="1" x14ac:dyDescent="0.25">
      <c r="A201" s="22"/>
      <c r="B201" s="146" t="s">
        <v>60</v>
      </c>
      <c r="C201" s="23">
        <v>43123</v>
      </c>
      <c r="D201" s="24"/>
      <c r="E201" s="24" t="s">
        <v>28</v>
      </c>
      <c r="F201" s="31"/>
      <c r="G201" s="25" t="s">
        <v>31</v>
      </c>
      <c r="H201" s="24"/>
      <c r="I201" s="24"/>
      <c r="J201" s="24"/>
      <c r="K201" s="66" t="s">
        <v>76</v>
      </c>
      <c r="L201" s="120"/>
      <c r="M201" s="71"/>
    </row>
    <row r="202" spans="1:13" ht="24.95" customHeight="1" x14ac:dyDescent="0.25">
      <c r="A202" s="22"/>
      <c r="B202" s="146" t="s">
        <v>60</v>
      </c>
      <c r="C202" s="23">
        <v>43123</v>
      </c>
      <c r="D202" s="24"/>
      <c r="E202" s="24" t="s">
        <v>26</v>
      </c>
      <c r="F202" s="31"/>
      <c r="G202" s="25" t="s">
        <v>31</v>
      </c>
      <c r="H202" s="56">
        <v>1.0425694444444444</v>
      </c>
      <c r="I202" s="24"/>
      <c r="J202" s="24"/>
      <c r="K202" s="66" t="s">
        <v>76</v>
      </c>
      <c r="L202" s="120"/>
      <c r="M202" s="71"/>
    </row>
    <row r="203" spans="1:13" ht="24.95" customHeight="1" x14ac:dyDescent="0.25">
      <c r="A203" s="22"/>
      <c r="B203" s="146" t="s">
        <v>3</v>
      </c>
      <c r="C203" s="23">
        <v>43123</v>
      </c>
      <c r="D203" s="24"/>
      <c r="E203" s="24" t="s">
        <v>26</v>
      </c>
      <c r="F203" s="31"/>
      <c r="G203" s="25" t="s">
        <v>31</v>
      </c>
      <c r="H203" s="23">
        <v>43126</v>
      </c>
      <c r="I203" s="32"/>
      <c r="J203" s="24"/>
      <c r="K203" s="66" t="s">
        <v>76</v>
      </c>
      <c r="L203" s="120"/>
      <c r="M203" s="71"/>
    </row>
    <row r="204" spans="1:13" ht="24.95" customHeight="1" x14ac:dyDescent="0.25">
      <c r="A204" s="22"/>
      <c r="B204" s="146" t="s">
        <v>3</v>
      </c>
      <c r="C204" s="23">
        <v>43125</v>
      </c>
      <c r="D204" s="24"/>
      <c r="E204" s="24" t="s">
        <v>26</v>
      </c>
      <c r="F204" s="31"/>
      <c r="G204" s="25" t="s">
        <v>31</v>
      </c>
      <c r="H204" s="23">
        <v>43129</v>
      </c>
      <c r="I204" s="32"/>
      <c r="J204" s="24"/>
      <c r="K204" s="66" t="s">
        <v>76</v>
      </c>
      <c r="L204" s="120">
        <v>0.2</v>
      </c>
      <c r="M204" s="71"/>
    </row>
    <row r="205" spans="1:13" ht="24.95" customHeight="1" x14ac:dyDescent="0.25">
      <c r="A205" s="22"/>
      <c r="B205" s="146" t="s">
        <v>3</v>
      </c>
      <c r="C205" s="23">
        <v>43126</v>
      </c>
      <c r="D205" s="30"/>
      <c r="E205" s="24" t="s">
        <v>26</v>
      </c>
      <c r="F205" s="31"/>
      <c r="G205" s="25" t="s">
        <v>31</v>
      </c>
      <c r="H205" s="23">
        <v>43129</v>
      </c>
      <c r="I205" s="32"/>
      <c r="J205" s="24"/>
      <c r="K205" s="66" t="s">
        <v>76</v>
      </c>
      <c r="L205" s="120">
        <v>2</v>
      </c>
      <c r="M205" s="71"/>
    </row>
    <row r="206" spans="1:13" ht="24.95" customHeight="1" x14ac:dyDescent="0.25">
      <c r="A206" s="22"/>
      <c r="B206" s="146" t="s">
        <v>46</v>
      </c>
      <c r="C206" s="23">
        <v>43126</v>
      </c>
      <c r="D206" s="30"/>
      <c r="E206" s="24" t="s">
        <v>35</v>
      </c>
      <c r="F206" s="31"/>
      <c r="G206" s="25" t="s">
        <v>31</v>
      </c>
      <c r="H206" s="23">
        <v>43129</v>
      </c>
      <c r="I206" s="73"/>
      <c r="J206" s="30"/>
      <c r="K206" s="66" t="s">
        <v>77</v>
      </c>
      <c r="L206" s="73"/>
      <c r="M206" s="71"/>
    </row>
    <row r="207" spans="1:13" ht="24.95" customHeight="1" x14ac:dyDescent="0.25">
      <c r="A207" s="22"/>
      <c r="B207" s="146" t="s">
        <v>46</v>
      </c>
      <c r="C207" s="23">
        <v>43126</v>
      </c>
      <c r="D207" s="30"/>
      <c r="E207" s="24" t="s">
        <v>26</v>
      </c>
      <c r="F207" s="24"/>
      <c r="G207" s="25" t="s">
        <v>31</v>
      </c>
      <c r="H207" s="23">
        <v>43131</v>
      </c>
      <c r="I207" s="101"/>
      <c r="J207" s="30"/>
      <c r="K207" s="66" t="s">
        <v>76</v>
      </c>
      <c r="L207" s="73"/>
      <c r="M207" s="71"/>
    </row>
    <row r="208" spans="1:13" ht="24.95" customHeight="1" x14ac:dyDescent="0.25">
      <c r="A208" s="22"/>
      <c r="B208" s="146" t="s">
        <v>46</v>
      </c>
      <c r="C208" s="23">
        <v>43126</v>
      </c>
      <c r="D208" s="30"/>
      <c r="E208" s="24" t="s">
        <v>24</v>
      </c>
      <c r="F208" s="31"/>
      <c r="G208" s="25" t="s">
        <v>31</v>
      </c>
      <c r="H208" s="23">
        <v>43150</v>
      </c>
      <c r="I208" s="73"/>
      <c r="J208" s="24"/>
      <c r="K208" s="66" t="s">
        <v>76</v>
      </c>
      <c r="L208" s="73"/>
      <c r="M208" s="71"/>
    </row>
    <row r="209" spans="1:13" ht="24.95" customHeight="1" x14ac:dyDescent="0.25">
      <c r="A209" s="22"/>
      <c r="B209" s="146" t="s">
        <v>45</v>
      </c>
      <c r="C209" s="23">
        <v>43126</v>
      </c>
      <c r="D209" s="30"/>
      <c r="E209" s="24" t="s">
        <v>24</v>
      </c>
      <c r="G209" s="25" t="s">
        <v>31</v>
      </c>
      <c r="H209" s="23">
        <v>43131</v>
      </c>
      <c r="I209" s="24"/>
      <c r="J209" s="30"/>
      <c r="K209" s="66" t="s">
        <v>76</v>
      </c>
      <c r="L209" s="120"/>
      <c r="M209" s="71"/>
    </row>
    <row r="210" spans="1:13" ht="24.95" customHeight="1" x14ac:dyDescent="0.25">
      <c r="A210" s="22"/>
      <c r="B210" s="146" t="s">
        <v>12</v>
      </c>
      <c r="C210" s="23">
        <v>43125</v>
      </c>
      <c r="D210" s="30"/>
      <c r="E210" s="24" t="s">
        <v>73</v>
      </c>
      <c r="F210" s="31"/>
      <c r="G210" s="25" t="s">
        <v>32</v>
      </c>
      <c r="H210" s="24"/>
      <c r="I210" s="30"/>
      <c r="J210" s="24"/>
      <c r="K210" s="66" t="s">
        <v>77</v>
      </c>
      <c r="L210" s="120"/>
      <c r="M210" s="71"/>
    </row>
    <row r="211" spans="1:13" ht="24.95" customHeight="1" x14ac:dyDescent="0.25">
      <c r="A211" s="22"/>
      <c r="B211" s="146" t="s">
        <v>17</v>
      </c>
      <c r="C211" s="23">
        <v>43129</v>
      </c>
      <c r="D211" s="30"/>
      <c r="E211" s="24" t="s">
        <v>65</v>
      </c>
      <c r="F211" s="30"/>
      <c r="G211" s="25" t="s">
        <v>31</v>
      </c>
      <c r="H211" s="70">
        <v>43101</v>
      </c>
      <c r="I211" s="24"/>
      <c r="J211" s="30"/>
      <c r="K211" s="66" t="s">
        <v>76</v>
      </c>
      <c r="L211" s="120"/>
      <c r="M211" s="71"/>
    </row>
    <row r="212" spans="1:13" ht="24.95" customHeight="1" x14ac:dyDescent="0.25">
      <c r="A212" s="22"/>
      <c r="B212" s="146" t="s">
        <v>60</v>
      </c>
      <c r="C212" s="23">
        <v>43132</v>
      </c>
      <c r="D212" s="30"/>
      <c r="E212" s="24" t="s">
        <v>65</v>
      </c>
      <c r="F212" s="31"/>
      <c r="G212" s="25" t="s">
        <v>31</v>
      </c>
      <c r="H212" s="23">
        <v>43079</v>
      </c>
      <c r="I212" s="24"/>
      <c r="J212" s="24"/>
      <c r="K212" s="66" t="s">
        <v>76</v>
      </c>
      <c r="L212" s="120"/>
      <c r="M212" s="71"/>
    </row>
    <row r="213" spans="1:13" ht="24.95" customHeight="1" x14ac:dyDescent="0.25">
      <c r="A213" s="22"/>
      <c r="B213" s="146" t="s">
        <v>42</v>
      </c>
      <c r="C213" s="23">
        <v>42979</v>
      </c>
      <c r="D213" s="24"/>
      <c r="E213" s="24" t="s">
        <v>26</v>
      </c>
      <c r="F213" s="24"/>
      <c r="G213" s="25" t="s">
        <v>31</v>
      </c>
      <c r="H213" s="24"/>
      <c r="I213" s="24"/>
      <c r="J213" s="30"/>
      <c r="K213" s="66" t="s">
        <v>77</v>
      </c>
      <c r="L213" s="121">
        <v>3</v>
      </c>
      <c r="M213" s="106"/>
    </row>
    <row r="214" spans="1:13" ht="24.95" customHeight="1" x14ac:dyDescent="0.25">
      <c r="A214" s="22"/>
      <c r="B214" s="146" t="s">
        <v>42</v>
      </c>
      <c r="C214" s="23">
        <v>42979</v>
      </c>
      <c r="D214" s="30"/>
      <c r="E214" s="24" t="s">
        <v>71</v>
      </c>
      <c r="F214" s="24"/>
      <c r="G214" s="25" t="s">
        <v>32</v>
      </c>
      <c r="H214" s="24"/>
      <c r="I214" s="30"/>
      <c r="J214" s="24"/>
      <c r="K214" s="66" t="s">
        <v>77</v>
      </c>
      <c r="L214" s="120"/>
      <c r="M214" s="71"/>
    </row>
    <row r="215" spans="1:13" ht="24.95" customHeight="1" x14ac:dyDescent="0.25">
      <c r="A215" s="22"/>
      <c r="B215" s="146" t="s">
        <v>42</v>
      </c>
      <c r="C215" s="23">
        <v>42979</v>
      </c>
      <c r="D215" s="30"/>
      <c r="E215" s="24" t="s">
        <v>28</v>
      </c>
      <c r="F215" s="24"/>
      <c r="G215" s="25" t="s">
        <v>31</v>
      </c>
      <c r="H215" s="23">
        <v>43298</v>
      </c>
      <c r="I215" s="24"/>
      <c r="J215" s="30"/>
      <c r="K215" s="66" t="s">
        <v>76</v>
      </c>
      <c r="L215" s="120">
        <v>4</v>
      </c>
      <c r="M215" s="71"/>
    </row>
    <row r="216" spans="1:13" ht="24.95" customHeight="1" x14ac:dyDescent="0.25">
      <c r="A216" s="22"/>
      <c r="B216" s="147" t="s">
        <v>11</v>
      </c>
      <c r="C216" s="23">
        <v>43181</v>
      </c>
      <c r="D216" s="30"/>
      <c r="E216" s="24" t="s">
        <v>36</v>
      </c>
      <c r="F216" s="31"/>
      <c r="G216" s="25" t="s">
        <v>31</v>
      </c>
      <c r="H216" s="23">
        <v>43507</v>
      </c>
      <c r="I216" s="24"/>
      <c r="J216" s="24"/>
      <c r="K216" s="66" t="s">
        <v>76</v>
      </c>
      <c r="L216" s="120">
        <v>1</v>
      </c>
      <c r="M216" s="71"/>
    </row>
    <row r="217" spans="1:13" ht="24.95" customHeight="1" x14ac:dyDescent="0.25">
      <c r="A217" s="22"/>
      <c r="B217" s="146" t="s">
        <v>17</v>
      </c>
      <c r="C217" s="96">
        <v>43329</v>
      </c>
      <c r="D217" s="50"/>
      <c r="E217" s="30" t="s">
        <v>65</v>
      </c>
      <c r="F217" s="98"/>
      <c r="G217" s="25" t="s">
        <v>33</v>
      </c>
      <c r="H217" s="50"/>
      <c r="I217" s="50"/>
      <c r="J217" s="50"/>
      <c r="K217" s="66"/>
      <c r="L217" s="122"/>
      <c r="M217" s="71"/>
    </row>
    <row r="218" spans="1:13" ht="24.95" customHeight="1" x14ac:dyDescent="0.25">
      <c r="A218" s="22"/>
      <c r="B218" s="153" t="s">
        <v>63</v>
      </c>
      <c r="C218" s="23">
        <v>43132</v>
      </c>
      <c r="D218" s="24"/>
      <c r="E218" s="24" t="s">
        <v>26</v>
      </c>
      <c r="F218" s="31"/>
      <c r="G218" s="25" t="s">
        <v>31</v>
      </c>
      <c r="H218" s="24"/>
      <c r="I218" s="24"/>
      <c r="J218" s="24"/>
      <c r="K218" s="66" t="s">
        <v>76</v>
      </c>
      <c r="L218" s="120"/>
      <c r="M218" s="71"/>
    </row>
    <row r="219" spans="1:13" ht="24.95" customHeight="1" x14ac:dyDescent="0.25">
      <c r="A219" s="22"/>
      <c r="B219" s="153" t="s">
        <v>3</v>
      </c>
      <c r="C219" s="23">
        <v>43133</v>
      </c>
      <c r="D219" s="24"/>
      <c r="E219" s="24" t="s">
        <v>26</v>
      </c>
      <c r="F219" s="31"/>
      <c r="G219" s="25" t="s">
        <v>31</v>
      </c>
      <c r="H219" s="23">
        <v>43133</v>
      </c>
      <c r="I219" s="32"/>
      <c r="J219" s="24"/>
      <c r="K219" s="66" t="s">
        <v>76</v>
      </c>
      <c r="L219" s="120">
        <v>0.2</v>
      </c>
      <c r="M219" s="71"/>
    </row>
    <row r="220" spans="1:13" ht="39.75" customHeight="1" x14ac:dyDescent="0.25">
      <c r="A220" s="22"/>
      <c r="B220" s="153" t="s">
        <v>51</v>
      </c>
      <c r="C220" s="23">
        <v>43133</v>
      </c>
      <c r="D220" s="30"/>
      <c r="E220" s="24" t="s">
        <v>26</v>
      </c>
      <c r="F220" s="31"/>
      <c r="G220" s="25" t="s">
        <v>31</v>
      </c>
      <c r="H220" s="23">
        <v>43235</v>
      </c>
      <c r="I220" s="24"/>
      <c r="J220" s="24"/>
      <c r="K220" s="66" t="s">
        <v>77</v>
      </c>
      <c r="L220" s="120"/>
      <c r="M220" s="71"/>
    </row>
    <row r="221" spans="1:13" ht="24.95" customHeight="1" x14ac:dyDescent="0.25">
      <c r="A221" s="22"/>
      <c r="B221" s="153" t="s">
        <v>6</v>
      </c>
      <c r="C221" s="23">
        <v>43132</v>
      </c>
      <c r="D221" s="30"/>
      <c r="E221" s="24" t="s">
        <v>26</v>
      </c>
      <c r="F221" s="31"/>
      <c r="G221" s="25" t="s">
        <v>31</v>
      </c>
      <c r="H221" s="70">
        <v>43282</v>
      </c>
      <c r="I221" s="31"/>
      <c r="J221" s="24"/>
      <c r="K221" s="66" t="s">
        <v>77</v>
      </c>
      <c r="L221" s="120"/>
      <c r="M221" s="71"/>
    </row>
    <row r="222" spans="1:13" ht="33.75" customHeight="1" x14ac:dyDescent="0.25">
      <c r="A222" s="22"/>
      <c r="B222" s="146" t="s">
        <v>57</v>
      </c>
      <c r="C222" s="23">
        <v>43137</v>
      </c>
      <c r="D222" s="24"/>
      <c r="E222" s="24" t="s">
        <v>75</v>
      </c>
      <c r="F222" s="31"/>
      <c r="G222" s="25" t="s">
        <v>31</v>
      </c>
      <c r="H222" s="23">
        <v>43136</v>
      </c>
      <c r="I222" s="24"/>
      <c r="J222" s="24"/>
      <c r="K222" s="66" t="s">
        <v>76</v>
      </c>
      <c r="L222" s="120"/>
      <c r="M222" s="71"/>
    </row>
    <row r="223" spans="1:13" ht="24.95" customHeight="1" x14ac:dyDescent="0.25">
      <c r="A223" s="22"/>
      <c r="B223" s="146" t="s">
        <v>3</v>
      </c>
      <c r="C223" s="23">
        <v>43136</v>
      </c>
      <c r="D223" s="30"/>
      <c r="E223" s="24" t="s">
        <v>26</v>
      </c>
      <c r="F223" s="31"/>
      <c r="G223" s="25" t="s">
        <v>31</v>
      </c>
      <c r="H223" s="23">
        <v>43136</v>
      </c>
      <c r="I223" s="32"/>
      <c r="J223" s="24"/>
      <c r="K223" s="66" t="s">
        <v>76</v>
      </c>
      <c r="L223" s="120"/>
      <c r="M223" s="71"/>
    </row>
    <row r="224" spans="1:13" ht="24.95" customHeight="1" x14ac:dyDescent="0.25">
      <c r="A224" s="22"/>
      <c r="B224" s="146" t="s">
        <v>62</v>
      </c>
      <c r="C224" s="23">
        <v>43137</v>
      </c>
      <c r="D224" s="74"/>
      <c r="E224" s="24" t="s">
        <v>69</v>
      </c>
      <c r="F224" s="31"/>
      <c r="G224" s="25" t="s">
        <v>31</v>
      </c>
      <c r="H224" s="23">
        <v>43138</v>
      </c>
      <c r="I224" s="30"/>
      <c r="J224" s="30"/>
      <c r="K224" s="66" t="s">
        <v>76</v>
      </c>
      <c r="L224" s="120"/>
      <c r="M224" s="71"/>
    </row>
    <row r="225" spans="1:13" ht="24.95" customHeight="1" x14ac:dyDescent="0.25">
      <c r="A225" s="22"/>
      <c r="B225" s="146" t="s">
        <v>62</v>
      </c>
      <c r="C225" s="23">
        <v>43137</v>
      </c>
      <c r="D225" s="74"/>
      <c r="E225" s="24" t="s">
        <v>26</v>
      </c>
      <c r="F225" s="31"/>
      <c r="G225" s="25" t="s">
        <v>31</v>
      </c>
      <c r="H225" s="23">
        <v>43165</v>
      </c>
      <c r="I225" s="30"/>
      <c r="J225" s="30"/>
      <c r="K225" s="66" t="s">
        <v>77</v>
      </c>
      <c r="L225" s="120"/>
      <c r="M225" s="71"/>
    </row>
    <row r="226" spans="1:13" ht="24.95" customHeight="1" x14ac:dyDescent="0.25">
      <c r="A226" s="22"/>
      <c r="B226" s="146" t="s">
        <v>13</v>
      </c>
      <c r="C226" s="23">
        <v>43143</v>
      </c>
      <c r="D226" s="24"/>
      <c r="E226" s="24" t="s">
        <v>24</v>
      </c>
      <c r="F226" s="31"/>
      <c r="G226" s="25" t="s">
        <v>31</v>
      </c>
      <c r="H226" s="23"/>
      <c r="I226" s="24"/>
      <c r="J226" s="24"/>
      <c r="K226" s="66" t="s">
        <v>76</v>
      </c>
      <c r="L226" s="120"/>
      <c r="M226" s="71"/>
    </row>
    <row r="227" spans="1:13" ht="52.5" customHeight="1" x14ac:dyDescent="0.25">
      <c r="A227" s="22"/>
      <c r="B227" s="146" t="s">
        <v>46</v>
      </c>
      <c r="C227" s="23">
        <v>43143</v>
      </c>
      <c r="D227" s="24"/>
      <c r="E227" s="24" t="s">
        <v>25</v>
      </c>
      <c r="F227" s="31"/>
      <c r="G227" s="25" t="s">
        <v>31</v>
      </c>
      <c r="H227" s="24" t="s">
        <v>130</v>
      </c>
      <c r="I227" s="112"/>
      <c r="J227" s="24"/>
      <c r="K227" s="66" t="s">
        <v>77</v>
      </c>
      <c r="L227" s="73"/>
      <c r="M227" s="71"/>
    </row>
    <row r="228" spans="1:13" ht="24.95" customHeight="1" x14ac:dyDescent="0.25">
      <c r="A228" s="22"/>
      <c r="B228" s="146" t="s">
        <v>46</v>
      </c>
      <c r="C228" s="23">
        <v>43143</v>
      </c>
      <c r="D228" s="24"/>
      <c r="E228" s="24" t="s">
        <v>81</v>
      </c>
      <c r="F228" s="31"/>
      <c r="G228" s="25" t="s">
        <v>32</v>
      </c>
      <c r="H228" s="24"/>
      <c r="I228" s="101"/>
      <c r="J228" s="30"/>
      <c r="K228" s="66" t="s">
        <v>77</v>
      </c>
      <c r="L228" s="73"/>
      <c r="M228" s="71"/>
    </row>
    <row r="229" spans="1:13" ht="24.95" customHeight="1" x14ac:dyDescent="0.25">
      <c r="A229" s="22"/>
      <c r="B229" s="146" t="s">
        <v>46</v>
      </c>
      <c r="C229" s="23">
        <v>43143</v>
      </c>
      <c r="D229" s="24"/>
      <c r="E229" s="24" t="s">
        <v>28</v>
      </c>
      <c r="F229" s="31"/>
      <c r="G229" s="25" t="s">
        <v>31</v>
      </c>
      <c r="H229" s="70">
        <v>43252</v>
      </c>
      <c r="I229" s="101"/>
      <c r="J229" s="30"/>
      <c r="K229" s="66" t="s">
        <v>76</v>
      </c>
      <c r="L229" s="73"/>
      <c r="M229" s="71"/>
    </row>
    <row r="230" spans="1:13" ht="24.95" customHeight="1" x14ac:dyDescent="0.25">
      <c r="A230" s="22"/>
      <c r="B230" s="146" t="s">
        <v>46</v>
      </c>
      <c r="C230" s="23">
        <v>43143</v>
      </c>
      <c r="D230" s="24"/>
      <c r="E230" s="24" t="s">
        <v>24</v>
      </c>
      <c r="F230" s="31"/>
      <c r="G230" s="25" t="s">
        <v>31</v>
      </c>
      <c r="H230" s="23">
        <v>43150</v>
      </c>
      <c r="I230" s="73"/>
      <c r="J230" s="24"/>
      <c r="K230" s="66" t="s">
        <v>76</v>
      </c>
      <c r="L230" s="73"/>
      <c r="M230" s="71"/>
    </row>
    <row r="231" spans="1:13" ht="48.75" customHeight="1" x14ac:dyDescent="0.25">
      <c r="A231" s="22"/>
      <c r="B231" s="146" t="s">
        <v>46</v>
      </c>
      <c r="C231" s="23">
        <v>43115</v>
      </c>
      <c r="D231" s="30"/>
      <c r="E231" s="24" t="s">
        <v>35</v>
      </c>
      <c r="F231" s="31"/>
      <c r="G231" s="25" t="s">
        <v>31</v>
      </c>
      <c r="H231" s="23">
        <v>43136</v>
      </c>
      <c r="I231" s="113"/>
      <c r="J231" s="24"/>
      <c r="K231" s="66" t="s">
        <v>77</v>
      </c>
      <c r="L231" s="73"/>
      <c r="M231" s="106"/>
    </row>
    <row r="232" spans="1:13" ht="36" customHeight="1" x14ac:dyDescent="0.25">
      <c r="A232" s="22"/>
      <c r="B232" s="146" t="s">
        <v>42</v>
      </c>
      <c r="C232" s="23">
        <v>43146</v>
      </c>
      <c r="D232" s="24"/>
      <c r="E232" s="24" t="s">
        <v>82</v>
      </c>
      <c r="F232" s="30"/>
      <c r="G232" s="25" t="s">
        <v>31</v>
      </c>
      <c r="H232" s="23">
        <v>43150</v>
      </c>
      <c r="I232" s="31"/>
      <c r="J232" s="24"/>
      <c r="K232" s="66" t="s">
        <v>77</v>
      </c>
      <c r="L232" s="120"/>
      <c r="M232" s="71"/>
    </row>
    <row r="233" spans="1:13" ht="79.5" customHeight="1" x14ac:dyDescent="0.25">
      <c r="A233" s="22"/>
      <c r="B233" s="146" t="s">
        <v>46</v>
      </c>
      <c r="C233" s="23">
        <v>43150</v>
      </c>
      <c r="D233" s="24"/>
      <c r="E233" s="24" t="s">
        <v>35</v>
      </c>
      <c r="F233" s="31"/>
      <c r="G233" s="25" t="s">
        <v>31</v>
      </c>
      <c r="H233" s="24"/>
      <c r="I233" s="113"/>
      <c r="J233" s="30"/>
      <c r="K233" s="66" t="s">
        <v>77</v>
      </c>
      <c r="L233" s="73"/>
      <c r="M233" s="71"/>
    </row>
    <row r="234" spans="1:13" ht="40.5" customHeight="1" x14ac:dyDescent="0.25">
      <c r="A234" s="22"/>
      <c r="B234" s="146" t="s">
        <v>57</v>
      </c>
      <c r="C234" s="23">
        <v>43152</v>
      </c>
      <c r="D234" s="30"/>
      <c r="E234" s="24" t="s">
        <v>83</v>
      </c>
      <c r="F234" s="31"/>
      <c r="G234" s="25" t="s">
        <v>31</v>
      </c>
      <c r="H234" s="23">
        <v>43171</v>
      </c>
      <c r="I234" s="24"/>
      <c r="J234" s="24"/>
      <c r="K234" s="66" t="s">
        <v>76</v>
      </c>
      <c r="L234" s="120"/>
      <c r="M234" s="71"/>
    </row>
    <row r="235" spans="1:13" ht="24.95" customHeight="1" x14ac:dyDescent="0.25">
      <c r="A235" s="22"/>
      <c r="B235" s="146" t="s">
        <v>46</v>
      </c>
      <c r="C235" s="23">
        <v>43150</v>
      </c>
      <c r="D235" s="24"/>
      <c r="E235" s="24" t="s">
        <v>26</v>
      </c>
      <c r="F235" s="31"/>
      <c r="G235" s="25" t="s">
        <v>31</v>
      </c>
      <c r="H235" s="23">
        <v>43168</v>
      </c>
      <c r="I235" s="73"/>
      <c r="J235" s="24"/>
      <c r="K235" s="66" t="s">
        <v>76</v>
      </c>
      <c r="L235" s="73"/>
      <c r="M235" s="71"/>
    </row>
    <row r="236" spans="1:13" ht="24.95" customHeight="1" x14ac:dyDescent="0.25">
      <c r="A236" s="22"/>
      <c r="B236" s="146" t="s">
        <v>5</v>
      </c>
      <c r="C236" s="24"/>
      <c r="D236" s="24"/>
      <c r="E236" s="24" t="s">
        <v>30</v>
      </c>
      <c r="F236" s="31"/>
      <c r="G236" s="25" t="s">
        <v>31</v>
      </c>
      <c r="H236" s="23">
        <v>43283</v>
      </c>
      <c r="I236" s="24"/>
      <c r="J236" s="24"/>
      <c r="K236" s="66" t="s">
        <v>76</v>
      </c>
      <c r="L236" s="120"/>
      <c r="M236" s="71"/>
    </row>
    <row r="237" spans="1:13" ht="36.75" customHeight="1" x14ac:dyDescent="0.25">
      <c r="A237" s="22"/>
      <c r="B237" s="147" t="s">
        <v>60</v>
      </c>
      <c r="C237" s="23">
        <v>43157</v>
      </c>
      <c r="D237" s="30"/>
      <c r="E237" s="24" t="s">
        <v>81</v>
      </c>
      <c r="F237" s="31"/>
      <c r="G237" s="25" t="s">
        <v>31</v>
      </c>
      <c r="H237" s="23">
        <v>43157</v>
      </c>
      <c r="I237" s="30"/>
      <c r="J237" s="30"/>
      <c r="K237" s="66" t="s">
        <v>77</v>
      </c>
      <c r="L237" s="120"/>
      <c r="M237" s="71"/>
    </row>
    <row r="238" spans="1:13" ht="24.95" customHeight="1" x14ac:dyDescent="0.25">
      <c r="A238" s="22"/>
      <c r="B238" s="147" t="s">
        <v>60</v>
      </c>
      <c r="C238" s="23">
        <v>43157</v>
      </c>
      <c r="D238" s="30"/>
      <c r="E238" s="24" t="s">
        <v>25</v>
      </c>
      <c r="F238" s="31"/>
      <c r="G238" s="25" t="s">
        <v>34</v>
      </c>
      <c r="H238" s="24"/>
      <c r="I238" s="30"/>
      <c r="J238" s="24"/>
      <c r="K238" s="66" t="s">
        <v>77</v>
      </c>
      <c r="L238" s="120"/>
      <c r="M238" s="71"/>
    </row>
    <row r="239" spans="1:13" ht="33" customHeight="1" x14ac:dyDescent="0.25">
      <c r="A239" s="22"/>
      <c r="B239" s="147" t="s">
        <v>60</v>
      </c>
      <c r="C239" s="23">
        <v>43157</v>
      </c>
      <c r="D239" s="30"/>
      <c r="E239" s="24" t="s">
        <v>65</v>
      </c>
      <c r="F239" s="31"/>
      <c r="G239" s="25" t="s">
        <v>31</v>
      </c>
      <c r="H239" s="23">
        <v>43199</v>
      </c>
      <c r="I239" s="31"/>
      <c r="J239" s="24"/>
      <c r="K239" s="66" t="s">
        <v>76</v>
      </c>
      <c r="L239" s="120">
        <v>2</v>
      </c>
      <c r="M239" s="71"/>
    </row>
    <row r="240" spans="1:13" ht="24.95" customHeight="1" x14ac:dyDescent="0.25">
      <c r="A240" s="22"/>
      <c r="B240" s="147" t="s">
        <v>39</v>
      </c>
      <c r="C240" s="23">
        <v>43154</v>
      </c>
      <c r="D240" s="30"/>
      <c r="E240" s="24" t="s">
        <v>29</v>
      </c>
      <c r="F240" s="31"/>
      <c r="G240" s="25" t="s">
        <v>31</v>
      </c>
      <c r="H240" s="23">
        <v>43214</v>
      </c>
      <c r="I240" s="24"/>
      <c r="J240" s="30"/>
      <c r="K240" s="66" t="s">
        <v>76</v>
      </c>
      <c r="L240" s="120"/>
      <c r="M240" s="71"/>
    </row>
    <row r="241" spans="1:13" ht="43.5" customHeight="1" x14ac:dyDescent="0.25">
      <c r="A241" s="22"/>
      <c r="B241" s="147" t="s">
        <v>58</v>
      </c>
      <c r="C241" s="23">
        <v>43153</v>
      </c>
      <c r="D241" s="30"/>
      <c r="E241" s="24" t="s">
        <v>26</v>
      </c>
      <c r="F241" s="31"/>
      <c r="G241" s="25" t="s">
        <v>31</v>
      </c>
      <c r="H241" s="23">
        <v>43171</v>
      </c>
      <c r="I241" s="24"/>
      <c r="J241" s="24"/>
      <c r="K241" s="66" t="s">
        <v>76</v>
      </c>
      <c r="L241" s="120"/>
      <c r="M241" s="71"/>
    </row>
    <row r="242" spans="1:13" ht="39.75" customHeight="1" x14ac:dyDescent="0.25">
      <c r="A242" s="22"/>
      <c r="B242" s="147" t="s">
        <v>58</v>
      </c>
      <c r="C242" s="23">
        <v>43153</v>
      </c>
      <c r="D242" s="30"/>
      <c r="E242" s="24" t="s">
        <v>75</v>
      </c>
      <c r="F242" s="31"/>
      <c r="G242" s="25" t="s">
        <v>31</v>
      </c>
      <c r="H242" s="23">
        <v>43172</v>
      </c>
      <c r="I242" s="24"/>
      <c r="J242" s="24"/>
      <c r="K242" s="66" t="s">
        <v>76</v>
      </c>
      <c r="L242" s="120"/>
      <c r="M242" s="71"/>
    </row>
    <row r="243" spans="1:13" ht="22.5" customHeight="1" x14ac:dyDescent="0.25">
      <c r="A243" s="22"/>
      <c r="B243" s="147" t="s">
        <v>58</v>
      </c>
      <c r="C243" s="23">
        <v>43153</v>
      </c>
      <c r="D243" s="30"/>
      <c r="E243" s="24" t="s">
        <v>28</v>
      </c>
      <c r="F243" s="31"/>
      <c r="G243" s="25" t="s">
        <v>31</v>
      </c>
      <c r="H243" s="23">
        <v>43214</v>
      </c>
      <c r="I243" s="24"/>
      <c r="J243" s="30"/>
      <c r="K243" s="66" t="s">
        <v>76</v>
      </c>
      <c r="L243" s="120"/>
      <c r="M243" s="71"/>
    </row>
    <row r="244" spans="1:13" ht="45" customHeight="1" x14ac:dyDescent="0.25">
      <c r="A244" s="22"/>
      <c r="B244" s="147" t="s">
        <v>13</v>
      </c>
      <c r="C244" s="23">
        <v>43154</v>
      </c>
      <c r="D244" s="30"/>
      <c r="E244" s="24" t="s">
        <v>26</v>
      </c>
      <c r="F244" s="31"/>
      <c r="G244" s="25" t="s">
        <v>31</v>
      </c>
      <c r="H244" s="23">
        <v>43222</v>
      </c>
      <c r="I244" s="31"/>
      <c r="J244" s="24"/>
      <c r="K244" s="66" t="s">
        <v>77</v>
      </c>
      <c r="L244" s="120"/>
      <c r="M244" s="71"/>
    </row>
    <row r="245" spans="1:13" ht="45.75" customHeight="1" x14ac:dyDescent="0.25">
      <c r="A245" s="22"/>
      <c r="B245" s="146" t="s">
        <v>57</v>
      </c>
      <c r="C245" s="23">
        <v>43277</v>
      </c>
      <c r="D245" s="30"/>
      <c r="E245" s="32" t="s">
        <v>26</v>
      </c>
      <c r="F245" s="31"/>
      <c r="G245" s="25" t="s">
        <v>33</v>
      </c>
      <c r="H245" s="24"/>
      <c r="I245" s="24"/>
      <c r="J245" s="24"/>
      <c r="K245" s="66" t="s">
        <v>76</v>
      </c>
      <c r="L245" s="120"/>
      <c r="M245" s="71"/>
    </row>
    <row r="246" spans="1:13" ht="47.25" customHeight="1" x14ac:dyDescent="0.25">
      <c r="A246" s="22"/>
      <c r="B246" s="147" t="s">
        <v>3</v>
      </c>
      <c r="C246" s="23">
        <v>43158</v>
      </c>
      <c r="D246" s="30"/>
      <c r="E246" s="24" t="s">
        <v>65</v>
      </c>
      <c r="F246" s="60"/>
      <c r="G246" s="25" t="s">
        <v>31</v>
      </c>
      <c r="H246" s="23">
        <v>43168</v>
      </c>
      <c r="I246" s="32"/>
      <c r="J246" s="30"/>
      <c r="K246" s="66" t="s">
        <v>76</v>
      </c>
      <c r="L246" s="120"/>
      <c r="M246" s="71"/>
    </row>
    <row r="247" spans="1:13" ht="34.5" customHeight="1" x14ac:dyDescent="0.25">
      <c r="A247" s="22"/>
      <c r="B247" s="147" t="s">
        <v>59</v>
      </c>
      <c r="C247" s="23">
        <v>43159</v>
      </c>
      <c r="D247" s="30"/>
      <c r="E247" s="24" t="s">
        <v>81</v>
      </c>
      <c r="F247" s="31"/>
      <c r="G247" s="25" t="s">
        <v>31</v>
      </c>
      <c r="H247" s="23">
        <v>43159</v>
      </c>
      <c r="I247" s="23"/>
      <c r="J247" s="24"/>
      <c r="K247" s="66" t="s">
        <v>76</v>
      </c>
      <c r="L247" s="120"/>
      <c r="M247" s="71"/>
    </row>
    <row r="248" spans="1:13" ht="47.25" customHeight="1" x14ac:dyDescent="0.25">
      <c r="A248" s="22"/>
      <c r="B248" s="147" t="s">
        <v>59</v>
      </c>
      <c r="C248" s="23">
        <v>43159</v>
      </c>
      <c r="D248" s="30"/>
      <c r="E248" s="24" t="s">
        <v>25</v>
      </c>
      <c r="F248" s="31"/>
      <c r="G248" s="25" t="s">
        <v>31</v>
      </c>
      <c r="H248" s="23">
        <v>43168</v>
      </c>
      <c r="I248" s="31"/>
      <c r="J248" s="24"/>
      <c r="K248" s="66" t="s">
        <v>76</v>
      </c>
      <c r="L248" s="120"/>
      <c r="M248" s="71"/>
    </row>
    <row r="249" spans="1:13" ht="39.75" customHeight="1" x14ac:dyDescent="0.25">
      <c r="A249" s="22"/>
      <c r="B249" s="147" t="s">
        <v>58</v>
      </c>
      <c r="C249" s="23">
        <v>43159</v>
      </c>
      <c r="D249" s="30"/>
      <c r="E249" s="24" t="s">
        <v>24</v>
      </c>
      <c r="F249" s="31"/>
      <c r="G249" s="25" t="s">
        <v>32</v>
      </c>
      <c r="H249" s="24"/>
      <c r="I249" s="31"/>
      <c r="J249" s="101"/>
      <c r="K249" s="66" t="s">
        <v>77</v>
      </c>
      <c r="L249" s="73"/>
      <c r="M249" s="71"/>
    </row>
    <row r="250" spans="1:13" ht="66" customHeight="1" x14ac:dyDescent="0.25">
      <c r="A250" s="22"/>
      <c r="B250" s="147" t="s">
        <v>58</v>
      </c>
      <c r="C250" s="23">
        <v>43159</v>
      </c>
      <c r="D250" s="24"/>
      <c r="E250" s="24" t="s">
        <v>80</v>
      </c>
      <c r="F250" s="31"/>
      <c r="G250" s="25" t="s">
        <v>31</v>
      </c>
      <c r="H250" s="23">
        <v>43349</v>
      </c>
      <c r="I250" s="32"/>
      <c r="J250" s="73"/>
      <c r="K250" s="66" t="s">
        <v>76</v>
      </c>
      <c r="L250" s="73">
        <v>2</v>
      </c>
      <c r="M250" s="71"/>
    </row>
    <row r="251" spans="1:13" ht="32.25" customHeight="1" x14ac:dyDescent="0.25">
      <c r="A251" s="22"/>
      <c r="B251" s="147" t="s">
        <v>39</v>
      </c>
      <c r="C251" s="23">
        <v>43159</v>
      </c>
      <c r="D251" s="24"/>
      <c r="E251" s="24" t="s">
        <v>29</v>
      </c>
      <c r="F251" s="31"/>
      <c r="G251" s="25" t="s">
        <v>31</v>
      </c>
      <c r="H251" s="23">
        <v>43214</v>
      </c>
      <c r="I251" s="24"/>
      <c r="J251" s="30"/>
      <c r="K251" s="66" t="s">
        <v>77</v>
      </c>
      <c r="L251" s="120"/>
      <c r="M251" s="71"/>
    </row>
    <row r="252" spans="1:13" ht="30.75" customHeight="1" x14ac:dyDescent="0.25">
      <c r="A252" s="22"/>
      <c r="B252" s="146" t="s">
        <v>46</v>
      </c>
      <c r="C252" s="23">
        <v>43158</v>
      </c>
      <c r="D252" s="30"/>
      <c r="E252" s="32" t="s">
        <v>26</v>
      </c>
      <c r="F252" s="31"/>
      <c r="G252" s="25" t="s">
        <v>31</v>
      </c>
      <c r="H252" s="23">
        <v>43168</v>
      </c>
      <c r="I252" s="73"/>
      <c r="J252" s="24"/>
      <c r="K252" s="66" t="s">
        <v>76</v>
      </c>
      <c r="L252" s="73"/>
      <c r="M252" s="71"/>
    </row>
    <row r="253" spans="1:13" ht="42" customHeight="1" x14ac:dyDescent="0.25">
      <c r="A253" s="22"/>
      <c r="B253" s="147" t="s">
        <v>46</v>
      </c>
      <c r="C253" s="23">
        <v>43161</v>
      </c>
      <c r="D253" s="30"/>
      <c r="E253" s="24" t="s">
        <v>66</v>
      </c>
      <c r="F253" s="31"/>
      <c r="G253" s="25" t="s">
        <v>31</v>
      </c>
      <c r="H253" s="23">
        <v>43168</v>
      </c>
      <c r="I253" s="112"/>
      <c r="J253" s="24"/>
      <c r="K253" s="66" t="s">
        <v>76</v>
      </c>
      <c r="L253" s="73"/>
      <c r="M253" s="71"/>
    </row>
    <row r="254" spans="1:13" ht="66" customHeight="1" x14ac:dyDescent="0.25">
      <c r="A254" s="22"/>
      <c r="B254" s="147" t="s">
        <v>46</v>
      </c>
      <c r="C254" s="23">
        <v>43161</v>
      </c>
      <c r="D254" s="30"/>
      <c r="E254" s="24" t="s">
        <v>36</v>
      </c>
      <c r="F254" s="31"/>
      <c r="G254" s="25" t="s">
        <v>31</v>
      </c>
      <c r="H254" s="24"/>
      <c r="I254" s="112"/>
      <c r="J254" s="24"/>
      <c r="K254" s="66" t="s">
        <v>76</v>
      </c>
      <c r="L254" s="73"/>
      <c r="M254" s="71"/>
    </row>
    <row r="255" spans="1:13" ht="40.5" customHeight="1" x14ac:dyDescent="0.25">
      <c r="A255" s="22"/>
      <c r="B255" s="146" t="s">
        <v>62</v>
      </c>
      <c r="C255" s="23">
        <v>43165</v>
      </c>
      <c r="D255" s="30"/>
      <c r="E255" s="24" t="s">
        <v>25</v>
      </c>
      <c r="F255" s="31"/>
      <c r="G255" s="25" t="s">
        <v>31</v>
      </c>
      <c r="H255" s="23">
        <v>43103</v>
      </c>
      <c r="I255" s="30"/>
      <c r="J255" s="24"/>
      <c r="K255" s="66" t="s">
        <v>76</v>
      </c>
      <c r="L255" s="120"/>
      <c r="M255" s="71"/>
    </row>
    <row r="256" spans="1:13" ht="32.25" customHeight="1" x14ac:dyDescent="0.25">
      <c r="A256" s="22"/>
      <c r="B256" s="153" t="s">
        <v>63</v>
      </c>
      <c r="C256" s="23">
        <v>43164</v>
      </c>
      <c r="D256" s="30"/>
      <c r="E256" s="24" t="s">
        <v>24</v>
      </c>
      <c r="F256" s="31"/>
      <c r="G256" s="25" t="s">
        <v>31</v>
      </c>
      <c r="H256" s="23">
        <v>43171</v>
      </c>
      <c r="I256" s="24"/>
      <c r="J256" s="24"/>
      <c r="K256" s="66" t="s">
        <v>76</v>
      </c>
      <c r="L256" s="120"/>
      <c r="M256" s="71"/>
    </row>
    <row r="257" spans="1:13" ht="33.75" customHeight="1" x14ac:dyDescent="0.25">
      <c r="A257" s="22"/>
      <c r="B257" s="152" t="s">
        <v>63</v>
      </c>
      <c r="C257" s="23">
        <v>43164</v>
      </c>
      <c r="D257" s="30"/>
      <c r="E257" s="32" t="s">
        <v>26</v>
      </c>
      <c r="F257" s="31"/>
      <c r="G257" s="25" t="s">
        <v>31</v>
      </c>
      <c r="H257" s="23">
        <v>43171</v>
      </c>
      <c r="I257" s="24"/>
      <c r="J257" s="24"/>
      <c r="K257" s="66" t="s">
        <v>76</v>
      </c>
      <c r="L257" s="120"/>
      <c r="M257" s="71"/>
    </row>
    <row r="258" spans="1:13" ht="45.75" customHeight="1" x14ac:dyDescent="0.25">
      <c r="A258" s="22"/>
      <c r="B258" s="146" t="s">
        <v>57</v>
      </c>
      <c r="C258" s="23">
        <v>43292</v>
      </c>
      <c r="D258" s="30"/>
      <c r="E258" s="24" t="s">
        <v>26</v>
      </c>
      <c r="F258" s="31"/>
      <c r="G258" s="25" t="s">
        <v>33</v>
      </c>
      <c r="H258" s="24"/>
      <c r="I258" s="24"/>
      <c r="J258" s="24"/>
      <c r="K258" s="66"/>
      <c r="L258" s="120"/>
      <c r="M258" s="71"/>
    </row>
    <row r="259" spans="1:13" ht="36" customHeight="1" x14ac:dyDescent="0.25">
      <c r="A259" s="22"/>
      <c r="B259" s="147" t="s">
        <v>59</v>
      </c>
      <c r="C259" s="23">
        <v>43168</v>
      </c>
      <c r="D259" s="30"/>
      <c r="E259" s="24" t="s">
        <v>25</v>
      </c>
      <c r="F259" s="31"/>
      <c r="G259" s="25" t="s">
        <v>31</v>
      </c>
      <c r="H259" s="23">
        <v>43200</v>
      </c>
      <c r="I259" s="24"/>
      <c r="J259" s="24"/>
      <c r="K259" s="66" t="s">
        <v>76</v>
      </c>
      <c r="L259" s="120">
        <v>2</v>
      </c>
      <c r="M259" s="71"/>
    </row>
    <row r="260" spans="1:13" ht="24.95" customHeight="1" x14ac:dyDescent="0.25">
      <c r="A260" s="22"/>
      <c r="B260" s="147" t="s">
        <v>13</v>
      </c>
      <c r="C260" s="23">
        <v>43165</v>
      </c>
      <c r="D260" s="30"/>
      <c r="E260" s="24" t="s">
        <v>25</v>
      </c>
      <c r="F260" s="30"/>
      <c r="G260" s="25" t="s">
        <v>31</v>
      </c>
      <c r="H260" s="23">
        <v>43167</v>
      </c>
      <c r="I260" s="31"/>
      <c r="J260" s="24"/>
      <c r="K260" s="66" t="s">
        <v>76</v>
      </c>
      <c r="L260" s="120"/>
      <c r="M260" s="71"/>
    </row>
    <row r="261" spans="1:13" ht="30" customHeight="1" x14ac:dyDescent="0.25">
      <c r="A261" s="22"/>
      <c r="B261" s="147" t="s">
        <v>63</v>
      </c>
      <c r="C261" s="23">
        <v>43175</v>
      </c>
      <c r="D261" s="30"/>
      <c r="E261" s="24" t="s">
        <v>24</v>
      </c>
      <c r="F261" s="86"/>
      <c r="G261" s="25" t="s">
        <v>31</v>
      </c>
      <c r="H261" s="23">
        <v>43175</v>
      </c>
      <c r="I261" s="32"/>
      <c r="J261" s="24"/>
      <c r="K261" s="66" t="s">
        <v>77</v>
      </c>
      <c r="L261" s="120"/>
      <c r="M261" s="71"/>
    </row>
    <row r="262" spans="1:13" ht="24.95" customHeight="1" x14ac:dyDescent="0.25">
      <c r="A262" s="22"/>
      <c r="B262" s="146" t="s">
        <v>61</v>
      </c>
      <c r="C262" s="23">
        <v>43171</v>
      </c>
      <c r="D262" s="24"/>
      <c r="E262" s="24" t="s">
        <v>35</v>
      </c>
      <c r="F262" s="31"/>
      <c r="G262" s="25" t="s">
        <v>31</v>
      </c>
      <c r="H262" s="23">
        <v>43174</v>
      </c>
      <c r="I262" s="31"/>
      <c r="J262" s="24"/>
      <c r="K262" s="66" t="s">
        <v>77</v>
      </c>
      <c r="L262" s="120"/>
      <c r="M262" s="71"/>
    </row>
    <row r="263" spans="1:13" ht="24.95" customHeight="1" x14ac:dyDescent="0.25">
      <c r="A263" s="22"/>
      <c r="B263" s="146" t="s">
        <v>61</v>
      </c>
      <c r="C263" s="23">
        <v>43175</v>
      </c>
      <c r="D263" s="24"/>
      <c r="E263" s="24" t="s">
        <v>35</v>
      </c>
      <c r="F263" s="31"/>
      <c r="G263" s="25" t="s">
        <v>31</v>
      </c>
      <c r="H263" s="23">
        <v>43175</v>
      </c>
      <c r="I263" s="24"/>
      <c r="J263" s="24"/>
      <c r="K263" s="66" t="s">
        <v>76</v>
      </c>
      <c r="L263" s="120"/>
      <c r="M263" s="71"/>
    </row>
    <row r="264" spans="1:13" ht="24.95" customHeight="1" x14ac:dyDescent="0.25">
      <c r="A264" s="22"/>
      <c r="B264" s="147" t="s">
        <v>60</v>
      </c>
      <c r="C264" s="23">
        <v>43179</v>
      </c>
      <c r="D264" s="30"/>
      <c r="E264" s="24" t="s">
        <v>25</v>
      </c>
      <c r="F264" s="24"/>
      <c r="G264" s="25" t="s">
        <v>31</v>
      </c>
      <c r="H264" s="23">
        <v>43176</v>
      </c>
      <c r="I264" s="24"/>
      <c r="J264" s="30"/>
      <c r="K264" s="66" t="s">
        <v>76</v>
      </c>
      <c r="L264" s="120"/>
      <c r="M264" s="71"/>
    </row>
    <row r="265" spans="1:13" ht="45.75" customHeight="1" x14ac:dyDescent="0.25">
      <c r="A265" s="22"/>
      <c r="B265" s="146" t="s">
        <v>57</v>
      </c>
      <c r="C265" s="23">
        <v>43292</v>
      </c>
      <c r="D265" s="30"/>
      <c r="E265" s="24" t="s">
        <v>26</v>
      </c>
      <c r="F265" s="31"/>
      <c r="G265" s="25" t="s">
        <v>31</v>
      </c>
      <c r="H265" s="70">
        <v>43374</v>
      </c>
      <c r="I265" s="24"/>
      <c r="J265" s="30"/>
      <c r="K265" s="66" t="s">
        <v>76</v>
      </c>
      <c r="L265" s="120">
        <v>6</v>
      </c>
      <c r="M265" s="71"/>
    </row>
    <row r="266" spans="1:13" ht="24.95" customHeight="1" x14ac:dyDescent="0.25">
      <c r="A266" s="22"/>
      <c r="B266" s="147" t="s">
        <v>11</v>
      </c>
      <c r="C266" s="23">
        <v>43181</v>
      </c>
      <c r="D266" s="30"/>
      <c r="E266" s="30" t="s">
        <v>25</v>
      </c>
      <c r="F266" s="31"/>
      <c r="G266" s="25" t="s">
        <v>31</v>
      </c>
      <c r="H266" s="23">
        <v>43283</v>
      </c>
      <c r="I266" s="24"/>
      <c r="J266" s="24"/>
      <c r="K266" s="66" t="s">
        <v>76</v>
      </c>
      <c r="L266" s="120"/>
      <c r="M266" s="71"/>
    </row>
    <row r="267" spans="1:13" ht="24.95" customHeight="1" x14ac:dyDescent="0.25">
      <c r="A267" s="22"/>
      <c r="B267" s="147" t="s">
        <v>58</v>
      </c>
      <c r="C267" s="23">
        <v>43185</v>
      </c>
      <c r="D267" s="30"/>
      <c r="E267" s="30" t="s">
        <v>25</v>
      </c>
      <c r="F267" s="31"/>
      <c r="G267" s="25" t="s">
        <v>31</v>
      </c>
      <c r="H267" s="69">
        <v>43186</v>
      </c>
      <c r="I267" s="24"/>
      <c r="J267" s="30"/>
      <c r="K267" s="66" t="s">
        <v>77</v>
      </c>
      <c r="L267" s="120"/>
      <c r="M267" s="71"/>
    </row>
    <row r="268" spans="1:13" ht="24.95" customHeight="1" x14ac:dyDescent="0.25">
      <c r="A268" s="22"/>
      <c r="B268" s="147" t="s">
        <v>13</v>
      </c>
      <c r="C268" s="23">
        <v>43185</v>
      </c>
      <c r="D268" s="30"/>
      <c r="E268" s="24" t="s">
        <v>25</v>
      </c>
      <c r="F268" s="31"/>
      <c r="G268" s="25" t="s">
        <v>31</v>
      </c>
      <c r="H268" s="23">
        <v>43187</v>
      </c>
      <c r="I268" s="30"/>
      <c r="J268" s="24"/>
      <c r="K268" s="66" t="s">
        <v>76</v>
      </c>
      <c r="L268" s="120"/>
      <c r="M268" s="71"/>
    </row>
    <row r="269" spans="1:13" ht="24.95" customHeight="1" x14ac:dyDescent="0.25">
      <c r="A269" s="22"/>
      <c r="B269" s="89" t="s">
        <v>57</v>
      </c>
      <c r="C269" s="96">
        <v>43303</v>
      </c>
      <c r="D269" s="50"/>
      <c r="E269" s="50" t="s">
        <v>80</v>
      </c>
      <c r="F269" s="31"/>
      <c r="G269" s="25" t="s">
        <v>31</v>
      </c>
      <c r="H269" s="96">
        <v>43374</v>
      </c>
      <c r="I269" s="50"/>
      <c r="J269" s="50"/>
      <c r="K269" s="94" t="s">
        <v>76</v>
      </c>
      <c r="L269" s="122">
        <v>0.2</v>
      </c>
      <c r="M269" s="71"/>
    </row>
    <row r="270" spans="1:13" ht="42" customHeight="1" x14ac:dyDescent="0.25">
      <c r="A270" s="22"/>
      <c r="B270" s="147" t="s">
        <v>3</v>
      </c>
      <c r="C270" s="23">
        <v>43185</v>
      </c>
      <c r="D270" s="30"/>
      <c r="E270" s="24" t="s">
        <v>80</v>
      </c>
      <c r="F270" s="31"/>
      <c r="G270" s="25" t="s">
        <v>32</v>
      </c>
      <c r="H270" s="24"/>
      <c r="I270" s="32"/>
      <c r="J270" s="30"/>
      <c r="K270" s="66" t="s">
        <v>77</v>
      </c>
      <c r="L270" s="120"/>
      <c r="M270" s="71"/>
    </row>
    <row r="271" spans="1:13" ht="39.75" customHeight="1" x14ac:dyDescent="0.25">
      <c r="A271" s="22"/>
      <c r="B271" s="147" t="s">
        <v>3</v>
      </c>
      <c r="C271" s="23">
        <v>43182</v>
      </c>
      <c r="D271" s="30"/>
      <c r="E271" s="24" t="s">
        <v>26</v>
      </c>
      <c r="F271" s="31"/>
      <c r="G271" s="25" t="s">
        <v>32</v>
      </c>
      <c r="H271" s="24"/>
      <c r="I271" s="31"/>
      <c r="J271" s="30"/>
      <c r="K271" s="66" t="s">
        <v>77</v>
      </c>
      <c r="L271" s="120"/>
      <c r="M271" s="71"/>
    </row>
    <row r="272" spans="1:13" ht="24.95" customHeight="1" x14ac:dyDescent="0.25">
      <c r="A272" s="22"/>
      <c r="B272" s="147" t="s">
        <v>46</v>
      </c>
      <c r="C272" s="23">
        <v>43184</v>
      </c>
      <c r="D272" s="30"/>
      <c r="E272" s="24" t="s">
        <v>26</v>
      </c>
      <c r="F272" s="31"/>
      <c r="G272" s="25" t="s">
        <v>31</v>
      </c>
      <c r="H272" s="23">
        <v>43195</v>
      </c>
      <c r="I272" s="73"/>
      <c r="J272" s="30"/>
      <c r="K272" s="66" t="s">
        <v>76</v>
      </c>
      <c r="L272" s="73"/>
      <c r="M272" s="71"/>
    </row>
    <row r="273" spans="1:13" ht="35.25" customHeight="1" x14ac:dyDescent="0.25">
      <c r="A273" s="22"/>
      <c r="B273" s="147" t="s">
        <v>62</v>
      </c>
      <c r="C273" s="23">
        <v>43184</v>
      </c>
      <c r="D273" s="74"/>
      <c r="E273" s="24" t="s">
        <v>75</v>
      </c>
      <c r="F273" s="31"/>
      <c r="G273" s="25" t="s">
        <v>31</v>
      </c>
      <c r="H273" s="23">
        <v>43195</v>
      </c>
      <c r="I273" s="24"/>
      <c r="J273" s="24"/>
      <c r="K273" s="66" t="s">
        <v>76</v>
      </c>
      <c r="L273" s="120"/>
      <c r="M273" s="71"/>
    </row>
    <row r="274" spans="1:13" ht="24.95" customHeight="1" x14ac:dyDescent="0.25">
      <c r="A274" s="22"/>
      <c r="B274" s="147" t="s">
        <v>3</v>
      </c>
      <c r="C274" s="23">
        <v>43187</v>
      </c>
      <c r="D274" s="30"/>
      <c r="E274" s="24" t="s">
        <v>25</v>
      </c>
      <c r="F274" s="31"/>
      <c r="G274" s="25" t="s">
        <v>31</v>
      </c>
      <c r="H274" s="23">
        <v>43188</v>
      </c>
      <c r="I274" s="32"/>
      <c r="J274" s="24"/>
      <c r="K274" s="66" t="s">
        <v>76</v>
      </c>
      <c r="L274" s="120">
        <v>1</v>
      </c>
      <c r="M274" s="71"/>
    </row>
    <row r="275" spans="1:13" ht="24.95" customHeight="1" x14ac:dyDescent="0.25">
      <c r="A275" s="22"/>
      <c r="B275" s="147" t="s">
        <v>3</v>
      </c>
      <c r="C275" s="23">
        <v>43185</v>
      </c>
      <c r="D275" s="30"/>
      <c r="E275" s="24" t="s">
        <v>87</v>
      </c>
      <c r="F275" s="30"/>
      <c r="G275" s="25" t="s">
        <v>31</v>
      </c>
      <c r="H275" s="23">
        <v>43186</v>
      </c>
      <c r="I275" s="31"/>
      <c r="J275" s="24"/>
      <c r="K275" s="66" t="s">
        <v>77</v>
      </c>
      <c r="L275" s="120">
        <v>2</v>
      </c>
      <c r="M275" s="71"/>
    </row>
    <row r="276" spans="1:13" ht="24.95" customHeight="1" x14ac:dyDescent="0.25">
      <c r="A276" s="22"/>
      <c r="B276" s="147" t="s">
        <v>13</v>
      </c>
      <c r="C276" s="23">
        <v>43173</v>
      </c>
      <c r="D276" s="30"/>
      <c r="E276" s="24" t="s">
        <v>36</v>
      </c>
      <c r="F276" s="31"/>
      <c r="G276" s="25" t="s">
        <v>31</v>
      </c>
      <c r="H276" s="23">
        <v>43185</v>
      </c>
      <c r="I276" s="30"/>
      <c r="J276" s="30"/>
      <c r="K276" s="66" t="s">
        <v>76</v>
      </c>
      <c r="L276" s="120">
        <v>20</v>
      </c>
      <c r="M276" s="71"/>
    </row>
    <row r="277" spans="1:13" ht="49.5" customHeight="1" x14ac:dyDescent="0.25">
      <c r="A277" s="22"/>
      <c r="B277" s="146" t="s">
        <v>10</v>
      </c>
      <c r="C277" s="23">
        <v>43189</v>
      </c>
      <c r="D277" s="24"/>
      <c r="E277" s="32" t="s">
        <v>24</v>
      </c>
      <c r="F277" s="31"/>
      <c r="G277" s="25" t="s">
        <v>31</v>
      </c>
      <c r="H277" s="23">
        <v>43346</v>
      </c>
      <c r="I277" s="32"/>
      <c r="J277" s="30"/>
      <c r="K277" s="66" t="s">
        <v>77</v>
      </c>
      <c r="L277" s="120"/>
      <c r="M277" s="71"/>
    </row>
    <row r="278" spans="1:13" ht="24.95" customHeight="1" x14ac:dyDescent="0.25">
      <c r="A278" s="22"/>
      <c r="B278" s="146" t="s">
        <v>10</v>
      </c>
      <c r="C278" s="23">
        <v>43189</v>
      </c>
      <c r="D278" s="24"/>
      <c r="E278" s="32" t="s">
        <v>24</v>
      </c>
      <c r="F278" s="24"/>
      <c r="G278" s="25" t="s">
        <v>32</v>
      </c>
      <c r="H278" s="24"/>
      <c r="I278" s="24"/>
      <c r="J278" s="24"/>
      <c r="K278" s="66" t="s">
        <v>77</v>
      </c>
      <c r="L278" s="120"/>
      <c r="M278" s="71"/>
    </row>
    <row r="279" spans="1:13" ht="24.95" customHeight="1" x14ac:dyDescent="0.25">
      <c r="A279" s="22"/>
      <c r="B279" s="146" t="s">
        <v>45</v>
      </c>
      <c r="C279" s="23">
        <v>43189</v>
      </c>
      <c r="D279" s="24"/>
      <c r="E279" s="24" t="s">
        <v>83</v>
      </c>
      <c r="F279" s="30"/>
      <c r="G279" s="25" t="s">
        <v>32</v>
      </c>
      <c r="H279" s="24"/>
      <c r="I279" s="30"/>
      <c r="J279" s="30"/>
      <c r="K279" s="66" t="s">
        <v>77</v>
      </c>
      <c r="L279" s="120"/>
      <c r="M279" s="71"/>
    </row>
    <row r="280" spans="1:13" ht="24.95" customHeight="1" x14ac:dyDescent="0.25">
      <c r="A280" s="22"/>
      <c r="B280" s="146" t="s">
        <v>61</v>
      </c>
      <c r="C280" s="23">
        <v>43169</v>
      </c>
      <c r="D280" s="24"/>
      <c r="E280" s="24" t="s">
        <v>35</v>
      </c>
      <c r="F280" s="30"/>
      <c r="G280" s="25" t="s">
        <v>31</v>
      </c>
      <c r="H280" s="23">
        <v>43189</v>
      </c>
      <c r="I280" s="30"/>
      <c r="J280" s="30"/>
      <c r="K280" s="66" t="s">
        <v>76</v>
      </c>
      <c r="L280" s="120"/>
      <c r="M280" s="71"/>
    </row>
    <row r="281" spans="1:13" ht="35.25" customHeight="1" x14ac:dyDescent="0.25">
      <c r="A281" s="22"/>
      <c r="B281" s="146" t="s">
        <v>57</v>
      </c>
      <c r="C281" s="23">
        <v>43189</v>
      </c>
      <c r="D281" s="30"/>
      <c r="E281" s="24" t="s">
        <v>26</v>
      </c>
      <c r="F281" s="31"/>
      <c r="G281" s="25" t="s">
        <v>31</v>
      </c>
      <c r="H281" s="23">
        <v>43222</v>
      </c>
      <c r="I281" s="24"/>
      <c r="J281" s="30"/>
      <c r="K281" s="66" t="s">
        <v>76</v>
      </c>
      <c r="L281" s="120"/>
      <c r="M281" s="71"/>
    </row>
    <row r="282" spans="1:13" ht="36" customHeight="1" x14ac:dyDescent="0.25">
      <c r="A282" s="22"/>
      <c r="B282" s="146" t="s">
        <v>58</v>
      </c>
      <c r="C282" s="23">
        <v>43189</v>
      </c>
      <c r="D282" s="30"/>
      <c r="E282" s="24" t="s">
        <v>24</v>
      </c>
      <c r="F282" s="31"/>
      <c r="G282" s="25" t="s">
        <v>31</v>
      </c>
      <c r="H282" s="23">
        <v>43214</v>
      </c>
      <c r="I282" s="24"/>
      <c r="J282" s="30"/>
      <c r="K282" s="66" t="s">
        <v>76</v>
      </c>
      <c r="L282" s="120"/>
      <c r="M282" s="71"/>
    </row>
    <row r="283" spans="1:13" ht="24.95" customHeight="1" x14ac:dyDescent="0.25">
      <c r="A283" s="22"/>
      <c r="B283" s="146" t="s">
        <v>46</v>
      </c>
      <c r="C283" s="23">
        <v>43190</v>
      </c>
      <c r="D283" s="24"/>
      <c r="E283" s="24" t="s">
        <v>35</v>
      </c>
      <c r="F283" s="30"/>
      <c r="G283" s="25" t="s">
        <v>32</v>
      </c>
      <c r="H283" s="23">
        <v>43189</v>
      </c>
      <c r="I283" s="73"/>
      <c r="J283" s="30"/>
      <c r="K283" s="66" t="s">
        <v>77</v>
      </c>
      <c r="L283" s="73"/>
      <c r="M283" s="71"/>
    </row>
    <row r="284" spans="1:13" ht="24.95" customHeight="1" x14ac:dyDescent="0.25">
      <c r="A284" s="22"/>
      <c r="B284" s="146" t="s">
        <v>55</v>
      </c>
      <c r="C284" s="23">
        <v>43195</v>
      </c>
      <c r="D284" s="30"/>
      <c r="E284" s="30" t="s">
        <v>89</v>
      </c>
      <c r="F284" s="30"/>
      <c r="G284" s="25" t="s">
        <v>91</v>
      </c>
      <c r="H284" s="24"/>
      <c r="I284" s="24"/>
      <c r="J284" s="24"/>
      <c r="K284" s="66" t="s">
        <v>76</v>
      </c>
      <c r="L284" s="120"/>
      <c r="M284" s="71"/>
    </row>
    <row r="285" spans="1:13" ht="30.75" customHeight="1" x14ac:dyDescent="0.25">
      <c r="A285" s="22"/>
      <c r="B285" s="146" t="s">
        <v>54</v>
      </c>
      <c r="C285" s="23">
        <v>43195</v>
      </c>
      <c r="D285" s="30"/>
      <c r="E285" s="30" t="s">
        <v>89</v>
      </c>
      <c r="F285" s="30"/>
      <c r="G285" s="25" t="s">
        <v>91</v>
      </c>
      <c r="H285" s="24"/>
      <c r="I285" s="24"/>
      <c r="J285" s="24"/>
      <c r="K285" s="66" t="s">
        <v>76</v>
      </c>
      <c r="L285" s="120"/>
      <c r="M285" s="71"/>
    </row>
    <row r="286" spans="1:13" ht="24.95" customHeight="1" x14ac:dyDescent="0.25">
      <c r="A286" s="22"/>
      <c r="B286" s="146" t="s">
        <v>6</v>
      </c>
      <c r="C286" s="23">
        <v>43195</v>
      </c>
      <c r="D286" s="30"/>
      <c r="E286" s="30" t="s">
        <v>89</v>
      </c>
      <c r="F286" s="30"/>
      <c r="G286" s="25" t="s">
        <v>91</v>
      </c>
      <c r="H286" s="24"/>
      <c r="I286" s="24"/>
      <c r="J286" s="24"/>
      <c r="K286" s="66" t="s">
        <v>76</v>
      </c>
      <c r="L286" s="120"/>
      <c r="M286" s="71"/>
    </row>
    <row r="287" spans="1:13" ht="24.95" customHeight="1" x14ac:dyDescent="0.25">
      <c r="A287" s="22"/>
      <c r="B287" s="146" t="s">
        <v>8</v>
      </c>
      <c r="C287" s="23">
        <v>43195</v>
      </c>
      <c r="D287" s="30"/>
      <c r="E287" s="30" t="s">
        <v>89</v>
      </c>
      <c r="F287" s="30"/>
      <c r="G287" s="25" t="s">
        <v>91</v>
      </c>
      <c r="H287" s="24"/>
      <c r="I287" s="24"/>
      <c r="J287" s="24"/>
      <c r="K287" s="66" t="s">
        <v>76</v>
      </c>
      <c r="L287" s="120"/>
      <c r="M287" s="71"/>
    </row>
    <row r="288" spans="1:13" ht="24.95" customHeight="1" x14ac:dyDescent="0.25">
      <c r="A288" s="22"/>
      <c r="B288" s="146" t="s">
        <v>60</v>
      </c>
      <c r="C288" s="23">
        <v>43195</v>
      </c>
      <c r="D288" s="30"/>
      <c r="E288" s="30" t="s">
        <v>89</v>
      </c>
      <c r="F288" s="30"/>
      <c r="G288" s="25" t="s">
        <v>91</v>
      </c>
      <c r="H288" s="24"/>
      <c r="I288" s="24"/>
      <c r="J288" s="24"/>
      <c r="K288" s="66" t="s">
        <v>76</v>
      </c>
      <c r="L288" s="120"/>
      <c r="M288" s="71"/>
    </row>
    <row r="289" spans="1:13" ht="24.95" customHeight="1" x14ac:dyDescent="0.25">
      <c r="A289" s="22"/>
      <c r="B289" s="146" t="s">
        <v>61</v>
      </c>
      <c r="C289" s="23">
        <v>43195</v>
      </c>
      <c r="D289" s="30"/>
      <c r="E289" s="30" t="s">
        <v>89</v>
      </c>
      <c r="F289" s="30"/>
      <c r="G289" s="25" t="s">
        <v>91</v>
      </c>
      <c r="H289" s="24"/>
      <c r="I289" s="24"/>
      <c r="J289" s="24"/>
      <c r="K289" s="66" t="s">
        <v>76</v>
      </c>
      <c r="L289" s="120"/>
      <c r="M289" s="71"/>
    </row>
    <row r="290" spans="1:13" ht="24.95" customHeight="1" x14ac:dyDescent="0.25">
      <c r="A290" s="22"/>
      <c r="B290" s="146" t="s">
        <v>63</v>
      </c>
      <c r="C290" s="23">
        <v>43195</v>
      </c>
      <c r="D290" s="30"/>
      <c r="E290" s="30" t="s">
        <v>89</v>
      </c>
      <c r="F290" s="30"/>
      <c r="G290" s="25" t="s">
        <v>91</v>
      </c>
      <c r="H290" s="24"/>
      <c r="I290" s="24"/>
      <c r="J290" s="24"/>
      <c r="K290" s="66" t="s">
        <v>76</v>
      </c>
      <c r="L290" s="120"/>
      <c r="M290" s="71"/>
    </row>
    <row r="291" spans="1:13" ht="24.95" customHeight="1" x14ac:dyDescent="0.25">
      <c r="A291" s="22"/>
      <c r="B291" s="146" t="s">
        <v>59</v>
      </c>
      <c r="C291" s="23">
        <v>43195</v>
      </c>
      <c r="D291" s="30"/>
      <c r="E291" s="30" t="s">
        <v>89</v>
      </c>
      <c r="F291" s="30"/>
      <c r="G291" s="25" t="s">
        <v>91</v>
      </c>
      <c r="H291" s="24"/>
      <c r="I291" s="24"/>
      <c r="J291" s="24"/>
      <c r="K291" s="66" t="s">
        <v>76</v>
      </c>
      <c r="L291" s="120"/>
      <c r="M291" s="71"/>
    </row>
    <row r="292" spans="1:13" ht="24.95" customHeight="1" x14ac:dyDescent="0.25">
      <c r="A292" s="22"/>
      <c r="B292" s="147" t="s">
        <v>41</v>
      </c>
      <c r="C292" s="23">
        <v>42979</v>
      </c>
      <c r="D292" s="24"/>
      <c r="E292" s="32" t="s">
        <v>24</v>
      </c>
      <c r="F292" s="31"/>
      <c r="G292" s="57" t="s">
        <v>33</v>
      </c>
      <c r="H292" s="85"/>
      <c r="I292" s="24"/>
      <c r="J292" s="24"/>
      <c r="K292" s="66" t="s">
        <v>77</v>
      </c>
      <c r="L292" s="120"/>
      <c r="M292" s="71"/>
    </row>
    <row r="293" spans="1:13" ht="24.95" customHeight="1" x14ac:dyDescent="0.25">
      <c r="A293" s="22"/>
      <c r="B293" s="146" t="s">
        <v>61</v>
      </c>
      <c r="C293" s="23">
        <v>43195</v>
      </c>
      <c r="D293" s="30"/>
      <c r="E293" s="24" t="s">
        <v>24</v>
      </c>
      <c r="F293" s="30"/>
      <c r="G293" s="25" t="s">
        <v>31</v>
      </c>
      <c r="H293" s="23">
        <v>43200</v>
      </c>
      <c r="I293" s="24"/>
      <c r="J293" s="30"/>
      <c r="K293" s="66" t="s">
        <v>76</v>
      </c>
      <c r="L293" s="120"/>
      <c r="M293" s="71"/>
    </row>
    <row r="294" spans="1:13" ht="67.5" customHeight="1" x14ac:dyDescent="0.25">
      <c r="A294" s="22"/>
      <c r="B294" s="154" t="s">
        <v>62</v>
      </c>
      <c r="C294" s="75">
        <v>43194</v>
      </c>
      <c r="D294" s="74"/>
      <c r="E294" s="73" t="s">
        <v>26</v>
      </c>
      <c r="F294" s="76"/>
      <c r="G294" s="25" t="s">
        <v>31</v>
      </c>
      <c r="H294" s="23">
        <v>43207</v>
      </c>
      <c r="I294" s="24"/>
      <c r="J294" s="24"/>
      <c r="K294" s="66" t="s">
        <v>76</v>
      </c>
      <c r="L294" s="120"/>
      <c r="M294" s="71"/>
    </row>
    <row r="295" spans="1:13" ht="109.5" customHeight="1" x14ac:dyDescent="0.25">
      <c r="A295" s="22"/>
      <c r="B295" s="154" t="s">
        <v>62</v>
      </c>
      <c r="C295" s="75">
        <v>43194</v>
      </c>
      <c r="D295" s="74"/>
      <c r="E295" s="73" t="s">
        <v>36</v>
      </c>
      <c r="F295" s="31"/>
      <c r="G295" s="25" t="s">
        <v>31</v>
      </c>
      <c r="H295" s="23">
        <v>43207</v>
      </c>
      <c r="I295" s="24"/>
      <c r="J295" s="24"/>
      <c r="K295" s="66" t="s">
        <v>76</v>
      </c>
      <c r="L295" s="120"/>
      <c r="M295" s="71"/>
    </row>
    <row r="296" spans="1:13" ht="49.5" customHeight="1" x14ac:dyDescent="0.25">
      <c r="A296" s="22"/>
      <c r="B296" s="154" t="s">
        <v>62</v>
      </c>
      <c r="C296" s="75">
        <v>43194</v>
      </c>
      <c r="D296" s="74"/>
      <c r="E296" s="77" t="s">
        <v>26</v>
      </c>
      <c r="F296" s="31"/>
      <c r="G296" s="25" t="s">
        <v>31</v>
      </c>
      <c r="H296" s="23">
        <v>43207</v>
      </c>
      <c r="I296" s="24"/>
      <c r="J296" s="24"/>
      <c r="K296" s="66" t="s">
        <v>76</v>
      </c>
      <c r="L296" s="120"/>
      <c r="M296" s="71"/>
    </row>
    <row r="297" spans="1:13" ht="32.25" customHeight="1" x14ac:dyDescent="0.25">
      <c r="A297" s="22"/>
      <c r="B297" s="154" t="s">
        <v>62</v>
      </c>
      <c r="C297" s="75">
        <v>43194</v>
      </c>
      <c r="D297" s="74"/>
      <c r="E297" s="24" t="s">
        <v>65</v>
      </c>
      <c r="F297" s="31"/>
      <c r="G297" s="25" t="s">
        <v>31</v>
      </c>
      <c r="H297" s="23">
        <v>43207</v>
      </c>
      <c r="I297" s="24"/>
      <c r="J297" s="24"/>
      <c r="K297" s="66" t="s">
        <v>76</v>
      </c>
      <c r="L297" s="120"/>
      <c r="M297" s="71"/>
    </row>
    <row r="298" spans="1:13" ht="61.5" customHeight="1" x14ac:dyDescent="0.25">
      <c r="A298" s="22"/>
      <c r="B298" s="154" t="s">
        <v>62</v>
      </c>
      <c r="C298" s="75">
        <v>43194</v>
      </c>
      <c r="D298" s="74"/>
      <c r="E298" s="72" t="s">
        <v>25</v>
      </c>
      <c r="F298" s="31"/>
      <c r="G298" s="25" t="s">
        <v>31</v>
      </c>
      <c r="H298" s="24"/>
      <c r="I298" s="24"/>
      <c r="J298" s="24"/>
      <c r="K298" s="66" t="s">
        <v>76</v>
      </c>
      <c r="L298" s="120"/>
      <c r="M298" s="71"/>
    </row>
    <row r="299" spans="1:13" ht="51" customHeight="1" x14ac:dyDescent="0.25">
      <c r="A299" s="22"/>
      <c r="B299" s="154" t="s">
        <v>62</v>
      </c>
      <c r="C299" s="75">
        <v>43194</v>
      </c>
      <c r="D299" s="74"/>
      <c r="E299" s="72" t="s">
        <v>25</v>
      </c>
      <c r="F299" s="31"/>
      <c r="G299" s="25" t="s">
        <v>31</v>
      </c>
      <c r="H299" s="24"/>
      <c r="I299" s="24"/>
      <c r="J299" s="24"/>
      <c r="K299" s="66" t="s">
        <v>76</v>
      </c>
      <c r="L299" s="120"/>
      <c r="M299" s="71"/>
    </row>
    <row r="300" spans="1:13" ht="31.5" customHeight="1" x14ac:dyDescent="0.25">
      <c r="A300" s="22"/>
      <c r="B300" s="154" t="s">
        <v>62</v>
      </c>
      <c r="C300" s="75">
        <v>43194</v>
      </c>
      <c r="D300" s="74"/>
      <c r="E300" s="78" t="s">
        <v>25</v>
      </c>
      <c r="F300" s="31"/>
      <c r="G300" s="25" t="s">
        <v>31</v>
      </c>
      <c r="H300" s="23">
        <v>43207</v>
      </c>
      <c r="I300" s="24"/>
      <c r="J300" s="24"/>
      <c r="K300" s="66" t="s">
        <v>76</v>
      </c>
      <c r="L300" s="120"/>
      <c r="M300" s="71"/>
    </row>
    <row r="301" spans="1:13" ht="51.75" customHeight="1" x14ac:dyDescent="0.25">
      <c r="A301" s="22"/>
      <c r="B301" s="154" t="s">
        <v>62</v>
      </c>
      <c r="C301" s="75">
        <v>43194</v>
      </c>
      <c r="D301" s="74"/>
      <c r="E301" s="78" t="s">
        <v>24</v>
      </c>
      <c r="F301" s="31"/>
      <c r="G301" s="25" t="s">
        <v>32</v>
      </c>
      <c r="H301" s="24"/>
      <c r="I301" s="24"/>
      <c r="J301" s="24"/>
      <c r="K301" s="66" t="s">
        <v>76</v>
      </c>
      <c r="L301" s="120"/>
      <c r="M301" s="71"/>
    </row>
    <row r="302" spans="1:13" ht="45.75" customHeight="1" x14ac:dyDescent="0.25">
      <c r="A302" s="22"/>
      <c r="B302" s="154" t="s">
        <v>62</v>
      </c>
      <c r="C302" s="75">
        <v>43194</v>
      </c>
      <c r="D302" s="74"/>
      <c r="E302" s="72" t="s">
        <v>24</v>
      </c>
      <c r="F302" s="31"/>
      <c r="G302" s="25" t="s">
        <v>31</v>
      </c>
      <c r="H302" s="24"/>
      <c r="I302" s="24"/>
      <c r="J302" s="24"/>
      <c r="K302" s="66" t="s">
        <v>76</v>
      </c>
      <c r="L302" s="120"/>
      <c r="M302" s="71"/>
    </row>
    <row r="303" spans="1:13" ht="54.75" customHeight="1" x14ac:dyDescent="0.25">
      <c r="A303" s="22"/>
      <c r="B303" s="154" t="s">
        <v>62</v>
      </c>
      <c r="C303" s="75">
        <v>43194</v>
      </c>
      <c r="D303" s="74"/>
      <c r="E303" s="78" t="s">
        <v>90</v>
      </c>
      <c r="F303" s="31"/>
      <c r="G303" s="25" t="s">
        <v>31</v>
      </c>
      <c r="H303" s="24"/>
      <c r="I303" s="24"/>
      <c r="J303" s="24"/>
      <c r="K303" s="66" t="s">
        <v>76</v>
      </c>
      <c r="L303" s="120"/>
      <c r="M303" s="71"/>
    </row>
    <row r="304" spans="1:13" ht="24.95" customHeight="1" x14ac:dyDescent="0.25">
      <c r="A304" s="22"/>
      <c r="B304" s="146" t="s">
        <v>12</v>
      </c>
      <c r="C304" s="23">
        <v>43195</v>
      </c>
      <c r="D304" s="74"/>
      <c r="E304" s="24" t="s">
        <v>26</v>
      </c>
      <c r="F304" s="31"/>
      <c r="G304" s="25" t="s">
        <v>31</v>
      </c>
      <c r="H304" s="23">
        <v>43201</v>
      </c>
      <c r="I304" s="24"/>
      <c r="J304" s="24"/>
      <c r="K304" s="66" t="s">
        <v>76</v>
      </c>
      <c r="L304" s="120"/>
      <c r="M304" s="71"/>
    </row>
    <row r="305" spans="1:13" ht="24.95" customHeight="1" x14ac:dyDescent="0.25">
      <c r="A305" s="22"/>
      <c r="B305" s="146" t="s">
        <v>70</v>
      </c>
      <c r="C305" s="23">
        <v>43199</v>
      </c>
      <c r="D305" s="74"/>
      <c r="E305" s="24" t="s">
        <v>72</v>
      </c>
      <c r="F305" s="31"/>
      <c r="G305" s="25" t="s">
        <v>31</v>
      </c>
      <c r="H305" s="24"/>
      <c r="I305" s="24"/>
      <c r="J305" s="24"/>
      <c r="K305" s="66" t="s">
        <v>76</v>
      </c>
      <c r="L305" s="120"/>
      <c r="M305" s="71"/>
    </row>
    <row r="306" spans="1:13" ht="35.25" customHeight="1" x14ac:dyDescent="0.25">
      <c r="A306" s="22"/>
      <c r="B306" s="146" t="s">
        <v>12</v>
      </c>
      <c r="C306" s="96">
        <v>43340</v>
      </c>
      <c r="D306" s="50"/>
      <c r="E306" s="24"/>
      <c r="F306" s="99"/>
      <c r="G306" s="25" t="s">
        <v>31</v>
      </c>
      <c r="H306" s="116">
        <v>43375</v>
      </c>
      <c r="I306" s="98"/>
      <c r="J306" s="50"/>
      <c r="K306" s="66" t="s">
        <v>121</v>
      </c>
      <c r="L306" s="122">
        <v>1</v>
      </c>
      <c r="M306" s="71"/>
    </row>
    <row r="307" spans="1:13" ht="24.95" customHeight="1" x14ac:dyDescent="0.25">
      <c r="A307" s="22"/>
      <c r="B307" s="147" t="s">
        <v>13</v>
      </c>
      <c r="C307" s="23">
        <v>43185</v>
      </c>
      <c r="D307" s="30"/>
      <c r="E307" s="24" t="s">
        <v>36</v>
      </c>
      <c r="F307" s="31"/>
      <c r="G307" s="25" t="s">
        <v>33</v>
      </c>
      <c r="H307" s="24"/>
      <c r="I307" s="24"/>
      <c r="J307" s="24"/>
      <c r="K307" s="66" t="s">
        <v>76</v>
      </c>
      <c r="L307" s="120"/>
      <c r="M307" s="71"/>
    </row>
    <row r="308" spans="1:13" ht="66" customHeight="1" x14ac:dyDescent="0.25">
      <c r="A308" s="22"/>
      <c r="B308" s="146" t="s">
        <v>3</v>
      </c>
      <c r="C308" s="23">
        <v>43201</v>
      </c>
      <c r="D308" s="74"/>
      <c r="E308" s="24" t="s">
        <v>24</v>
      </c>
      <c r="F308" s="31"/>
      <c r="G308" s="25" t="s">
        <v>31</v>
      </c>
      <c r="H308" s="23">
        <v>43355</v>
      </c>
      <c r="I308" s="32"/>
      <c r="J308" s="30"/>
      <c r="K308" s="66" t="s">
        <v>76</v>
      </c>
      <c r="L308" s="120">
        <v>0.25</v>
      </c>
      <c r="M308" s="71"/>
    </row>
    <row r="309" spans="1:13" ht="24.95" customHeight="1" x14ac:dyDescent="0.25">
      <c r="A309" s="22"/>
      <c r="B309" s="146" t="s">
        <v>3</v>
      </c>
      <c r="C309" s="23">
        <v>43201</v>
      </c>
      <c r="D309" s="74"/>
      <c r="E309" s="24" t="s">
        <v>65</v>
      </c>
      <c r="F309" s="31"/>
      <c r="G309" s="25" t="s">
        <v>31</v>
      </c>
      <c r="H309" s="23">
        <v>43213</v>
      </c>
      <c r="I309" s="32"/>
      <c r="J309" s="24"/>
      <c r="K309" s="66" t="s">
        <v>76</v>
      </c>
      <c r="L309" s="120"/>
      <c r="M309" s="71"/>
    </row>
    <row r="310" spans="1:13" ht="24.95" customHeight="1" x14ac:dyDescent="0.25">
      <c r="A310" s="22"/>
      <c r="B310" s="146" t="s">
        <v>3</v>
      </c>
      <c r="C310" s="23">
        <v>43196</v>
      </c>
      <c r="D310" s="30"/>
      <c r="E310" s="24" t="s">
        <v>87</v>
      </c>
      <c r="F310" s="31"/>
      <c r="G310" s="25" t="s">
        <v>32</v>
      </c>
      <c r="H310" s="69">
        <v>43196</v>
      </c>
      <c r="I310" s="32"/>
      <c r="J310" s="24"/>
      <c r="K310" s="66" t="s">
        <v>77</v>
      </c>
      <c r="L310" s="120"/>
      <c r="M310" s="71"/>
    </row>
    <row r="311" spans="1:13" ht="24.95" customHeight="1" x14ac:dyDescent="0.25">
      <c r="A311" s="22"/>
      <c r="B311" s="146" t="s">
        <v>46</v>
      </c>
      <c r="C311" s="23">
        <v>43195</v>
      </c>
      <c r="D311" s="30"/>
      <c r="E311" s="30" t="s">
        <v>89</v>
      </c>
      <c r="F311" s="30"/>
      <c r="G311" s="25" t="s">
        <v>91</v>
      </c>
      <c r="H311" s="23">
        <v>43199</v>
      </c>
      <c r="I311" s="101"/>
      <c r="J311" s="30"/>
      <c r="K311" s="66" t="s">
        <v>76</v>
      </c>
      <c r="L311" s="73">
        <v>2</v>
      </c>
      <c r="M311" s="71"/>
    </row>
    <row r="312" spans="1:13" ht="24.95" customHeight="1" x14ac:dyDescent="0.25">
      <c r="A312" s="22"/>
      <c r="B312" s="146" t="s">
        <v>58</v>
      </c>
      <c r="C312" s="23">
        <v>43195</v>
      </c>
      <c r="D312" s="30"/>
      <c r="E312" s="30" t="s">
        <v>89</v>
      </c>
      <c r="F312" s="30"/>
      <c r="G312" s="25" t="s">
        <v>91</v>
      </c>
      <c r="H312" s="23"/>
      <c r="I312" s="30"/>
      <c r="J312" s="30"/>
      <c r="K312" s="66" t="s">
        <v>76</v>
      </c>
      <c r="L312" s="120"/>
      <c r="M312" s="71"/>
    </row>
    <row r="313" spans="1:13" ht="24.95" customHeight="1" x14ac:dyDescent="0.25">
      <c r="A313" s="22"/>
      <c r="B313" s="146" t="s">
        <v>59</v>
      </c>
      <c r="C313" s="23">
        <v>43192</v>
      </c>
      <c r="D313" s="30"/>
      <c r="E313" s="24" t="s">
        <v>80</v>
      </c>
      <c r="F313" s="31"/>
      <c r="G313" s="25" t="s">
        <v>91</v>
      </c>
      <c r="H313" s="23">
        <v>43200</v>
      </c>
      <c r="I313" s="24"/>
      <c r="J313" s="30"/>
      <c r="K313" s="66" t="s">
        <v>76</v>
      </c>
      <c r="L313" s="120">
        <v>1.5</v>
      </c>
      <c r="M313" s="71"/>
    </row>
    <row r="314" spans="1:13" ht="24.95" customHeight="1" x14ac:dyDescent="0.25">
      <c r="A314" s="22"/>
      <c r="B314" s="146" t="s">
        <v>58</v>
      </c>
      <c r="C314" s="23">
        <v>43192</v>
      </c>
      <c r="D314" s="30"/>
      <c r="E314" s="24" t="s">
        <v>80</v>
      </c>
      <c r="F314" s="31"/>
      <c r="G314" s="25" t="s">
        <v>91</v>
      </c>
      <c r="H314" s="23">
        <v>43201</v>
      </c>
      <c r="I314" s="24"/>
      <c r="J314" s="30"/>
      <c r="K314" s="66" t="s">
        <v>76</v>
      </c>
      <c r="L314" s="120">
        <v>2</v>
      </c>
      <c r="M314" s="71"/>
    </row>
    <row r="315" spans="1:13" ht="24.95" customHeight="1" x14ac:dyDescent="0.25">
      <c r="A315" s="22"/>
      <c r="B315" s="146" t="s">
        <v>57</v>
      </c>
      <c r="C315" s="23">
        <v>43192</v>
      </c>
      <c r="D315" s="30"/>
      <c r="E315" s="24" t="s">
        <v>80</v>
      </c>
      <c r="F315" s="31"/>
      <c r="G315" s="25" t="s">
        <v>91</v>
      </c>
      <c r="H315" s="24"/>
      <c r="I315" s="24"/>
      <c r="J315" s="24"/>
      <c r="K315" s="66" t="s">
        <v>76</v>
      </c>
      <c r="L315" s="120"/>
      <c r="M315" s="71"/>
    </row>
    <row r="316" spans="1:13" ht="24.95" customHeight="1" x14ac:dyDescent="0.25">
      <c r="A316" s="22"/>
      <c r="B316" s="146" t="s">
        <v>60</v>
      </c>
      <c r="C316" s="23">
        <v>43192</v>
      </c>
      <c r="D316" s="30"/>
      <c r="E316" s="24" t="s">
        <v>80</v>
      </c>
      <c r="F316" s="31"/>
      <c r="G316" s="25" t="s">
        <v>91</v>
      </c>
      <c r="H316" s="24"/>
      <c r="I316" s="24"/>
      <c r="J316" s="24"/>
      <c r="K316" s="66" t="s">
        <v>76</v>
      </c>
      <c r="L316" s="120"/>
      <c r="M316" s="71"/>
    </row>
    <row r="317" spans="1:13" ht="24.95" customHeight="1" x14ac:dyDescent="0.25">
      <c r="A317" s="22"/>
      <c r="B317" s="146" t="s">
        <v>64</v>
      </c>
      <c r="C317" s="23">
        <v>43192</v>
      </c>
      <c r="D317" s="30"/>
      <c r="E317" s="24" t="s">
        <v>80</v>
      </c>
      <c r="F317" s="31"/>
      <c r="G317" s="25" t="s">
        <v>91</v>
      </c>
      <c r="H317" s="24"/>
      <c r="I317" s="24"/>
      <c r="J317" s="24"/>
      <c r="K317" s="66" t="s">
        <v>76</v>
      </c>
      <c r="L317" s="120"/>
      <c r="M317" s="71"/>
    </row>
    <row r="318" spans="1:13" ht="24.95" customHeight="1" x14ac:dyDescent="0.25">
      <c r="A318" s="22"/>
      <c r="B318" s="146" t="s">
        <v>61</v>
      </c>
      <c r="C318" s="23">
        <v>43192</v>
      </c>
      <c r="D318" s="30"/>
      <c r="E318" s="24" t="s">
        <v>80</v>
      </c>
      <c r="F318" s="31"/>
      <c r="G318" s="25" t="s">
        <v>91</v>
      </c>
      <c r="H318" s="24"/>
      <c r="I318" s="24"/>
      <c r="J318" s="24"/>
      <c r="K318" s="66" t="s">
        <v>76</v>
      </c>
      <c r="L318" s="120"/>
      <c r="M318" s="71"/>
    </row>
    <row r="319" spans="1:13" ht="24.95" customHeight="1" x14ac:dyDescent="0.25">
      <c r="A319" s="22"/>
      <c r="B319" s="146" t="s">
        <v>62</v>
      </c>
      <c r="C319" s="23">
        <v>43192</v>
      </c>
      <c r="D319" s="30"/>
      <c r="E319" s="24" t="s">
        <v>80</v>
      </c>
      <c r="F319" s="31"/>
      <c r="G319" s="25" t="s">
        <v>91</v>
      </c>
      <c r="H319" s="24"/>
      <c r="I319" s="24"/>
      <c r="J319" s="24"/>
      <c r="K319" s="66" t="s">
        <v>76</v>
      </c>
      <c r="L319" s="120"/>
      <c r="M319" s="71"/>
    </row>
    <row r="320" spans="1:13" s="50" customFormat="1" ht="24.95" customHeight="1" x14ac:dyDescent="0.25">
      <c r="A320" s="22"/>
      <c r="B320" s="146" t="s">
        <v>46</v>
      </c>
      <c r="C320" s="23">
        <v>43192</v>
      </c>
      <c r="D320" s="30"/>
      <c r="E320" s="24" t="s">
        <v>80</v>
      </c>
      <c r="F320" s="31"/>
      <c r="G320" s="25" t="s">
        <v>91</v>
      </c>
      <c r="H320" s="23">
        <v>43210</v>
      </c>
      <c r="I320" s="73"/>
      <c r="J320" s="24"/>
      <c r="K320" s="66" t="s">
        <v>76</v>
      </c>
      <c r="L320" s="73"/>
      <c r="M320" s="71"/>
    </row>
    <row r="321" spans="1:13" ht="24.95" customHeight="1" x14ac:dyDescent="0.25">
      <c r="A321" s="22"/>
      <c r="B321" s="147" t="s">
        <v>3</v>
      </c>
      <c r="C321" s="23">
        <v>43192</v>
      </c>
      <c r="D321" s="30"/>
      <c r="E321" s="24" t="s">
        <v>80</v>
      </c>
      <c r="F321" s="31"/>
      <c r="G321" s="25" t="s">
        <v>91</v>
      </c>
      <c r="H321" s="24"/>
      <c r="I321" s="32"/>
      <c r="J321" s="24"/>
      <c r="K321" s="66" t="s">
        <v>76</v>
      </c>
      <c r="L321" s="120"/>
      <c r="M321" s="71"/>
    </row>
    <row r="322" spans="1:13" ht="36.75" customHeight="1" x14ac:dyDescent="0.25">
      <c r="A322" s="22"/>
      <c r="B322" s="155" t="s">
        <v>63</v>
      </c>
      <c r="C322" s="81">
        <v>43203</v>
      </c>
      <c r="D322" s="74"/>
      <c r="E322" s="72" t="s">
        <v>65</v>
      </c>
      <c r="F322" s="31"/>
      <c r="G322" s="25" t="s">
        <v>31</v>
      </c>
      <c r="H322" s="23">
        <v>43206</v>
      </c>
      <c r="I322" s="24"/>
      <c r="J322" s="24"/>
      <c r="K322" s="66" t="s">
        <v>77</v>
      </c>
      <c r="L322" s="120"/>
      <c r="M322" s="71"/>
    </row>
    <row r="323" spans="1:13" ht="24.95" customHeight="1" x14ac:dyDescent="0.25">
      <c r="A323" s="22"/>
      <c r="B323" s="146" t="s">
        <v>12</v>
      </c>
      <c r="C323" s="23">
        <v>43206</v>
      </c>
      <c r="D323" s="30"/>
      <c r="E323" s="24" t="s">
        <v>65</v>
      </c>
      <c r="F323" s="31"/>
      <c r="G323" s="25" t="s">
        <v>31</v>
      </c>
      <c r="H323" s="23">
        <v>43202</v>
      </c>
      <c r="I323" s="24"/>
      <c r="J323" s="24"/>
      <c r="K323" s="66" t="s">
        <v>76</v>
      </c>
      <c r="L323" s="120"/>
      <c r="M323" s="71"/>
    </row>
    <row r="324" spans="1:13" ht="36.75" customHeight="1" x14ac:dyDescent="0.25">
      <c r="A324" s="22"/>
      <c r="B324" s="146" t="s">
        <v>39</v>
      </c>
      <c r="C324" s="23">
        <v>43202</v>
      </c>
      <c r="D324" s="30"/>
      <c r="E324" s="32" t="s">
        <v>26</v>
      </c>
      <c r="F324" s="31"/>
      <c r="G324" s="25" t="s">
        <v>31</v>
      </c>
      <c r="H324" s="23">
        <v>43202</v>
      </c>
      <c r="I324" s="24"/>
      <c r="J324" s="24"/>
      <c r="K324" s="66" t="s">
        <v>76</v>
      </c>
      <c r="L324" s="120"/>
      <c r="M324" s="71"/>
    </row>
    <row r="325" spans="1:13" ht="24.95" customHeight="1" x14ac:dyDescent="0.25">
      <c r="A325" s="22"/>
      <c r="B325" s="146" t="s">
        <v>10</v>
      </c>
      <c r="C325" s="23">
        <v>43189</v>
      </c>
      <c r="D325" s="24"/>
      <c r="E325" s="32" t="s">
        <v>24</v>
      </c>
      <c r="F325" s="31"/>
      <c r="G325" s="25" t="s">
        <v>32</v>
      </c>
      <c r="H325" s="24"/>
      <c r="I325" s="24"/>
      <c r="J325" s="30"/>
      <c r="K325" s="66" t="s">
        <v>77</v>
      </c>
      <c r="L325" s="120"/>
      <c r="M325" s="71"/>
    </row>
    <row r="326" spans="1:13" ht="33.75" customHeight="1" x14ac:dyDescent="0.25">
      <c r="A326" s="22"/>
      <c r="B326" s="146" t="s">
        <v>45</v>
      </c>
      <c r="C326" s="23">
        <v>43208</v>
      </c>
      <c r="D326" s="30"/>
      <c r="E326" s="32" t="s">
        <v>26</v>
      </c>
      <c r="F326" s="31"/>
      <c r="G326" s="25" t="s">
        <v>31</v>
      </c>
      <c r="H326" s="23">
        <v>43208</v>
      </c>
      <c r="I326" s="32"/>
      <c r="J326" s="24"/>
      <c r="K326" s="66" t="s">
        <v>77</v>
      </c>
      <c r="L326" s="120"/>
      <c r="M326" s="71"/>
    </row>
    <row r="327" spans="1:13" ht="27" customHeight="1" x14ac:dyDescent="0.25">
      <c r="A327" s="22"/>
      <c r="B327" s="146" t="s">
        <v>45</v>
      </c>
      <c r="C327" s="23">
        <v>43208</v>
      </c>
      <c r="D327" s="30"/>
      <c r="E327" s="32" t="s">
        <v>26</v>
      </c>
      <c r="F327" s="30"/>
      <c r="G327" s="25" t="s">
        <v>31</v>
      </c>
      <c r="H327" s="23">
        <v>43215</v>
      </c>
      <c r="I327" s="24"/>
      <c r="J327" s="30"/>
      <c r="K327" s="66" t="s">
        <v>76</v>
      </c>
      <c r="L327" s="120"/>
      <c r="M327" s="71"/>
    </row>
    <row r="328" spans="1:13" ht="24.95" customHeight="1" x14ac:dyDescent="0.25">
      <c r="A328" s="22"/>
      <c r="B328" s="146" t="s">
        <v>45</v>
      </c>
      <c r="C328" s="23">
        <v>43208</v>
      </c>
      <c r="D328" s="30"/>
      <c r="E328" s="24" t="s">
        <v>36</v>
      </c>
      <c r="F328" s="30"/>
      <c r="G328" s="25" t="s">
        <v>32</v>
      </c>
      <c r="H328" s="23">
        <v>43215</v>
      </c>
      <c r="I328" s="30"/>
      <c r="J328" s="30"/>
      <c r="K328" s="66" t="s">
        <v>76</v>
      </c>
      <c r="L328" s="120"/>
      <c r="M328" s="31"/>
    </row>
    <row r="329" spans="1:13" ht="33" customHeight="1" x14ac:dyDescent="0.25">
      <c r="A329" s="22"/>
      <c r="B329" s="153" t="s">
        <v>63</v>
      </c>
      <c r="C329" s="23">
        <v>43210</v>
      </c>
      <c r="D329" s="30"/>
      <c r="E329" s="24" t="s">
        <v>25</v>
      </c>
      <c r="F329" s="31"/>
      <c r="G329" s="25" t="s">
        <v>91</v>
      </c>
      <c r="H329" s="23">
        <v>43216</v>
      </c>
      <c r="I329" s="82"/>
      <c r="J329" s="24"/>
      <c r="K329" s="66" t="s">
        <v>76</v>
      </c>
      <c r="L329" s="120"/>
      <c r="M329" s="82"/>
    </row>
    <row r="330" spans="1:13" ht="43.5" customHeight="1" x14ac:dyDescent="0.25">
      <c r="A330" s="22"/>
      <c r="B330" s="146" t="s">
        <v>46</v>
      </c>
      <c r="C330" s="23">
        <v>43210</v>
      </c>
      <c r="D330" s="24"/>
      <c r="E330" s="32" t="s">
        <v>26</v>
      </c>
      <c r="F330" s="31"/>
      <c r="G330" s="25" t="s">
        <v>31</v>
      </c>
      <c r="H330" s="23">
        <v>43213</v>
      </c>
      <c r="I330" s="73"/>
      <c r="J330" s="24"/>
      <c r="K330" s="66" t="s">
        <v>76</v>
      </c>
      <c r="L330" s="73"/>
      <c r="M330" s="71"/>
    </row>
    <row r="331" spans="1:13" ht="28.5" customHeight="1" x14ac:dyDescent="0.25">
      <c r="A331" s="22"/>
      <c r="B331" s="147" t="s">
        <v>13</v>
      </c>
      <c r="C331" s="23">
        <v>43202</v>
      </c>
      <c r="D331" s="30"/>
      <c r="E331" s="24" t="s">
        <v>24</v>
      </c>
      <c r="F331" s="31"/>
      <c r="G331" s="25" t="s">
        <v>31</v>
      </c>
      <c r="H331" s="23">
        <v>43202</v>
      </c>
      <c r="I331" s="30"/>
      <c r="J331" s="30"/>
      <c r="K331" s="66" t="s">
        <v>76</v>
      </c>
      <c r="L331" s="120"/>
      <c r="M331" s="71"/>
    </row>
    <row r="332" spans="1:13" ht="33.75" customHeight="1" x14ac:dyDescent="0.25">
      <c r="A332" s="22"/>
      <c r="B332" s="147" t="s">
        <v>13</v>
      </c>
      <c r="C332" s="23">
        <v>43192</v>
      </c>
      <c r="D332" s="24"/>
      <c r="E332" s="24" t="s">
        <v>36</v>
      </c>
      <c r="F332" s="32"/>
      <c r="G332" s="25" t="s">
        <v>33</v>
      </c>
      <c r="H332" s="24"/>
      <c r="I332" s="24"/>
      <c r="J332" s="24"/>
      <c r="K332" s="66" t="s">
        <v>76</v>
      </c>
      <c r="L332" s="120"/>
      <c r="M332" s="71"/>
    </row>
    <row r="333" spans="1:13" ht="30.75" customHeight="1" x14ac:dyDescent="0.25">
      <c r="A333" s="22"/>
      <c r="B333" s="146" t="s">
        <v>46</v>
      </c>
      <c r="C333" s="23">
        <v>43214</v>
      </c>
      <c r="D333" s="30"/>
      <c r="E333" s="24" t="s">
        <v>28</v>
      </c>
      <c r="F333" s="31"/>
      <c r="G333" s="25" t="s">
        <v>31</v>
      </c>
      <c r="H333" s="23">
        <v>43223</v>
      </c>
      <c r="I333" s="73"/>
      <c r="J333" s="30"/>
      <c r="K333" s="66" t="s">
        <v>76</v>
      </c>
      <c r="L333" s="73"/>
      <c r="M333" s="71"/>
    </row>
    <row r="334" spans="1:13" ht="36" customHeight="1" x14ac:dyDescent="0.25">
      <c r="A334" s="22"/>
      <c r="B334" s="146" t="s">
        <v>46</v>
      </c>
      <c r="C334" s="23">
        <v>43214</v>
      </c>
      <c r="D334" s="30"/>
      <c r="E334" s="24" t="s">
        <v>28</v>
      </c>
      <c r="F334" s="31"/>
      <c r="G334" s="25" t="s">
        <v>31</v>
      </c>
      <c r="H334" s="23">
        <v>43223</v>
      </c>
      <c r="I334" s="73"/>
      <c r="J334" s="30"/>
      <c r="K334" s="66" t="s">
        <v>76</v>
      </c>
      <c r="L334" s="73"/>
      <c r="M334" s="71"/>
    </row>
    <row r="335" spans="1:13" ht="32.25" customHeight="1" x14ac:dyDescent="0.25">
      <c r="A335" s="22"/>
      <c r="B335" s="153" t="s">
        <v>63</v>
      </c>
      <c r="C335" s="23">
        <v>43216</v>
      </c>
      <c r="D335" s="30"/>
      <c r="E335" s="24" t="s">
        <v>28</v>
      </c>
      <c r="F335" s="31"/>
      <c r="G335" s="25" t="s">
        <v>91</v>
      </c>
      <c r="H335" s="23">
        <v>43237</v>
      </c>
      <c r="I335" s="24"/>
      <c r="J335" s="24"/>
      <c r="K335" s="66" t="s">
        <v>76</v>
      </c>
      <c r="L335" s="120"/>
      <c r="M335" s="71"/>
    </row>
    <row r="336" spans="1:13" ht="32.25" customHeight="1" x14ac:dyDescent="0.25">
      <c r="A336" s="22"/>
      <c r="B336" s="153" t="s">
        <v>63</v>
      </c>
      <c r="C336" s="23">
        <v>43216</v>
      </c>
      <c r="D336" s="30"/>
      <c r="E336" s="24" t="s">
        <v>24</v>
      </c>
      <c r="F336" s="31"/>
      <c r="G336" s="25" t="s">
        <v>31</v>
      </c>
      <c r="H336" s="24"/>
      <c r="I336" s="24"/>
      <c r="J336" s="30"/>
      <c r="K336" s="66" t="s">
        <v>76</v>
      </c>
      <c r="L336" s="121">
        <v>0.5</v>
      </c>
      <c r="M336" s="71"/>
    </row>
    <row r="337" spans="1:13" ht="24.95" customHeight="1" x14ac:dyDescent="0.25">
      <c r="A337" s="22"/>
      <c r="B337" s="146" t="s">
        <v>61</v>
      </c>
      <c r="C337" s="23">
        <v>43214</v>
      </c>
      <c r="D337" s="30"/>
      <c r="E337" s="24" t="s">
        <v>25</v>
      </c>
      <c r="F337" s="31"/>
      <c r="G337" s="25" t="s">
        <v>31</v>
      </c>
      <c r="H337" s="23">
        <v>43223</v>
      </c>
      <c r="I337" s="24"/>
      <c r="J337" s="24"/>
      <c r="K337" s="66" t="s">
        <v>76</v>
      </c>
      <c r="L337" s="120"/>
      <c r="M337" s="71"/>
    </row>
    <row r="338" spans="1:13" ht="24.95" customHeight="1" x14ac:dyDescent="0.25">
      <c r="A338" s="22"/>
      <c r="B338" s="146" t="s">
        <v>38</v>
      </c>
      <c r="C338" s="23">
        <v>43220</v>
      </c>
      <c r="D338" s="24"/>
      <c r="E338" s="24" t="s">
        <v>25</v>
      </c>
      <c r="F338" s="31"/>
      <c r="G338" s="25" t="s">
        <v>31</v>
      </c>
      <c r="H338" s="23">
        <v>43222</v>
      </c>
      <c r="I338" s="24"/>
      <c r="J338" s="24"/>
      <c r="K338" s="66" t="s">
        <v>76</v>
      </c>
      <c r="L338" s="120"/>
      <c r="M338" s="71"/>
    </row>
    <row r="339" spans="1:13" ht="34.5" customHeight="1" x14ac:dyDescent="0.25">
      <c r="A339" s="22"/>
      <c r="B339" s="146" t="s">
        <v>60</v>
      </c>
      <c r="C339" s="23">
        <v>43223</v>
      </c>
      <c r="D339" s="30"/>
      <c r="E339" s="24" t="s">
        <v>80</v>
      </c>
      <c r="F339" s="31"/>
      <c r="G339" s="25" t="s">
        <v>91</v>
      </c>
      <c r="H339" s="24"/>
      <c r="I339" s="24"/>
      <c r="J339" s="24"/>
      <c r="K339" s="66" t="s">
        <v>77</v>
      </c>
      <c r="L339" s="120"/>
      <c r="M339" s="71"/>
    </row>
    <row r="340" spans="1:13" ht="24.95" customHeight="1" x14ac:dyDescent="0.25">
      <c r="A340" s="22"/>
      <c r="B340" s="146" t="s">
        <v>60</v>
      </c>
      <c r="C340" s="23">
        <v>43223</v>
      </c>
      <c r="D340" s="30"/>
      <c r="E340" s="24" t="s">
        <v>65</v>
      </c>
      <c r="F340" s="31"/>
      <c r="G340" s="25" t="s">
        <v>31</v>
      </c>
      <c r="H340" s="23">
        <v>43223</v>
      </c>
      <c r="I340" s="24"/>
      <c r="J340" s="24"/>
      <c r="K340" s="66" t="s">
        <v>76</v>
      </c>
      <c r="L340" s="120"/>
      <c r="M340" s="71"/>
    </row>
    <row r="341" spans="1:13" ht="24.95" customHeight="1" x14ac:dyDescent="0.25">
      <c r="A341" s="22"/>
      <c r="B341" s="146" t="s">
        <v>60</v>
      </c>
      <c r="C341" s="23">
        <v>43223</v>
      </c>
      <c r="D341" s="30"/>
      <c r="E341" s="24" t="s">
        <v>25</v>
      </c>
      <c r="F341" s="31"/>
      <c r="G341" s="25" t="s">
        <v>31</v>
      </c>
      <c r="H341" s="23">
        <v>43223</v>
      </c>
      <c r="I341" s="24"/>
      <c r="J341" s="24"/>
      <c r="K341" s="66" t="s">
        <v>76</v>
      </c>
      <c r="L341" s="120"/>
      <c r="M341" s="71"/>
    </row>
    <row r="342" spans="1:13" ht="38.25" customHeight="1" x14ac:dyDescent="0.25">
      <c r="A342" s="22"/>
      <c r="B342" s="153" t="s">
        <v>61</v>
      </c>
      <c r="C342" s="23">
        <v>43227</v>
      </c>
      <c r="D342" s="30"/>
      <c r="E342" s="24" t="s">
        <v>35</v>
      </c>
      <c r="F342" s="31"/>
      <c r="G342" s="25" t="s">
        <v>31</v>
      </c>
      <c r="H342" s="24"/>
      <c r="I342" s="30"/>
      <c r="J342" s="30"/>
      <c r="K342" s="66" t="s">
        <v>77</v>
      </c>
      <c r="L342" s="120"/>
      <c r="M342" s="71"/>
    </row>
    <row r="343" spans="1:13" ht="24.95" customHeight="1" x14ac:dyDescent="0.25">
      <c r="A343" s="22"/>
      <c r="B343" s="146" t="s">
        <v>10</v>
      </c>
      <c r="C343" s="23">
        <v>43234</v>
      </c>
      <c r="D343" s="24"/>
      <c r="E343" s="24" t="s">
        <v>26</v>
      </c>
      <c r="F343" s="31"/>
      <c r="G343" s="25" t="s">
        <v>32</v>
      </c>
      <c r="H343" s="24"/>
      <c r="I343" s="30"/>
      <c r="J343" s="24"/>
      <c r="K343" s="66" t="s">
        <v>77</v>
      </c>
      <c r="L343" s="120"/>
      <c r="M343" s="71"/>
    </row>
    <row r="344" spans="1:13" ht="24.95" customHeight="1" x14ac:dyDescent="0.25">
      <c r="A344" s="22"/>
      <c r="B344" s="146" t="s">
        <v>57</v>
      </c>
      <c r="C344" s="23">
        <v>43229</v>
      </c>
      <c r="D344" s="30"/>
      <c r="E344" s="24" t="s">
        <v>26</v>
      </c>
      <c r="F344" s="31"/>
      <c r="G344" s="25" t="s">
        <v>31</v>
      </c>
      <c r="H344" s="23">
        <v>43234</v>
      </c>
      <c r="I344" s="24"/>
      <c r="J344" s="30"/>
      <c r="K344" s="66" t="s">
        <v>76</v>
      </c>
      <c r="L344" s="120"/>
      <c r="M344" s="71"/>
    </row>
    <row r="345" spans="1:13" ht="24.95" customHeight="1" x14ac:dyDescent="0.25">
      <c r="A345" s="22"/>
      <c r="B345" s="146" t="s">
        <v>55</v>
      </c>
      <c r="C345" s="23">
        <v>43216</v>
      </c>
      <c r="D345" s="24"/>
      <c r="E345" s="24" t="s">
        <v>36</v>
      </c>
      <c r="F345" s="31"/>
      <c r="G345" s="25" t="s">
        <v>31</v>
      </c>
      <c r="H345" s="23">
        <v>43220</v>
      </c>
      <c r="I345" s="24"/>
      <c r="J345" s="24"/>
      <c r="K345" s="66" t="s">
        <v>76</v>
      </c>
      <c r="L345" s="120"/>
      <c r="M345" s="71"/>
    </row>
    <row r="346" spans="1:13" ht="24.95" customHeight="1" x14ac:dyDescent="0.25">
      <c r="A346" s="22"/>
      <c r="B346" s="146" t="s">
        <v>55</v>
      </c>
      <c r="C346" s="23">
        <v>43216</v>
      </c>
      <c r="D346" s="24"/>
      <c r="E346" s="24" t="s">
        <v>25</v>
      </c>
      <c r="F346" s="31"/>
      <c r="G346" s="25" t="s">
        <v>31</v>
      </c>
      <c r="H346" s="23">
        <v>43220</v>
      </c>
      <c r="I346" s="24"/>
      <c r="J346" s="24"/>
      <c r="K346" s="66" t="s">
        <v>76</v>
      </c>
      <c r="L346" s="120"/>
      <c r="M346" s="71"/>
    </row>
    <row r="347" spans="1:13" ht="24.95" customHeight="1" x14ac:dyDescent="0.25">
      <c r="A347" s="22"/>
      <c r="B347" s="146" t="s">
        <v>55</v>
      </c>
      <c r="C347" s="23">
        <v>43216</v>
      </c>
      <c r="D347" s="24"/>
      <c r="E347" s="24" t="s">
        <v>94</v>
      </c>
      <c r="F347" s="31"/>
      <c r="G347" s="25" t="s">
        <v>31</v>
      </c>
      <c r="H347" s="23">
        <v>43220</v>
      </c>
      <c r="I347" s="24"/>
      <c r="J347" s="24"/>
      <c r="K347" s="66" t="s">
        <v>76</v>
      </c>
      <c r="L347" s="120"/>
      <c r="M347" s="71"/>
    </row>
    <row r="348" spans="1:13" ht="24.95" customHeight="1" x14ac:dyDescent="0.25">
      <c r="A348" s="22"/>
      <c r="B348" s="146" t="s">
        <v>3</v>
      </c>
      <c r="C348" s="23">
        <v>43238</v>
      </c>
      <c r="D348" s="30"/>
      <c r="E348" s="24" t="s">
        <v>26</v>
      </c>
      <c r="F348" s="31"/>
      <c r="G348" s="25" t="s">
        <v>31</v>
      </c>
      <c r="H348" s="23">
        <v>43243</v>
      </c>
      <c r="I348" s="32"/>
      <c r="J348" s="30"/>
      <c r="K348" s="66" t="s">
        <v>76</v>
      </c>
      <c r="L348" s="120"/>
      <c r="M348" s="71"/>
    </row>
    <row r="349" spans="1:13" ht="24.95" customHeight="1" x14ac:dyDescent="0.25">
      <c r="A349" s="22"/>
      <c r="B349" s="146" t="s">
        <v>3</v>
      </c>
      <c r="C349" s="23">
        <v>43238</v>
      </c>
      <c r="D349" s="30"/>
      <c r="E349" s="24" t="s">
        <v>27</v>
      </c>
      <c r="F349" s="31"/>
      <c r="G349" s="25" t="s">
        <v>31</v>
      </c>
      <c r="H349" s="23">
        <v>43255</v>
      </c>
      <c r="I349" s="32"/>
      <c r="J349" s="30"/>
      <c r="K349" s="66" t="s">
        <v>76</v>
      </c>
      <c r="L349" s="120"/>
      <c r="M349" s="71"/>
    </row>
    <row r="350" spans="1:13" ht="24.95" customHeight="1" x14ac:dyDescent="0.25">
      <c r="A350" s="22" t="s">
        <v>84</v>
      </c>
      <c r="B350" s="147" t="s">
        <v>15</v>
      </c>
      <c r="C350" s="23">
        <v>43236</v>
      </c>
      <c r="D350" s="24"/>
      <c r="E350" s="24" t="s">
        <v>26</v>
      </c>
      <c r="F350" s="30"/>
      <c r="G350" s="25" t="s">
        <v>31</v>
      </c>
      <c r="H350" s="70">
        <v>43252</v>
      </c>
      <c r="I350" s="30"/>
      <c r="J350" s="30"/>
      <c r="K350" s="66" t="s">
        <v>77</v>
      </c>
      <c r="L350" s="120"/>
      <c r="M350" s="71"/>
    </row>
    <row r="351" spans="1:13" ht="30.75" customHeight="1" x14ac:dyDescent="0.25">
      <c r="A351" s="22"/>
      <c r="B351" s="146" t="s">
        <v>60</v>
      </c>
      <c r="C351" s="23">
        <v>43242</v>
      </c>
      <c r="D351" s="30"/>
      <c r="E351" s="24" t="s">
        <v>25</v>
      </c>
      <c r="F351" s="31"/>
      <c r="G351" s="25" t="s">
        <v>31</v>
      </c>
      <c r="H351" s="23">
        <v>43250</v>
      </c>
      <c r="I351" s="24"/>
      <c r="J351" s="24"/>
      <c r="K351" s="66" t="s">
        <v>76</v>
      </c>
      <c r="L351" s="120"/>
      <c r="M351" s="71"/>
    </row>
    <row r="352" spans="1:13" ht="37.5" customHeight="1" x14ac:dyDescent="0.25">
      <c r="A352" s="22"/>
      <c r="B352" s="146" t="s">
        <v>61</v>
      </c>
      <c r="C352" s="23">
        <v>43242</v>
      </c>
      <c r="D352" s="30"/>
      <c r="E352" s="24" t="s">
        <v>75</v>
      </c>
      <c r="F352" s="31"/>
      <c r="G352" s="25" t="s">
        <v>31</v>
      </c>
      <c r="H352" s="24"/>
      <c r="I352" s="24"/>
      <c r="J352" s="30"/>
      <c r="K352" s="66" t="s">
        <v>76</v>
      </c>
      <c r="L352" s="120"/>
      <c r="M352" s="71"/>
    </row>
    <row r="353" spans="1:13" ht="24.95" customHeight="1" x14ac:dyDescent="0.25">
      <c r="A353" s="22"/>
      <c r="B353" s="146" t="s">
        <v>63</v>
      </c>
      <c r="C353" s="68">
        <v>43243</v>
      </c>
      <c r="D353" s="30"/>
      <c r="E353" s="24" t="s">
        <v>26</v>
      </c>
      <c r="F353" s="31"/>
      <c r="G353" s="25" t="s">
        <v>31</v>
      </c>
      <c r="H353" s="23">
        <v>43256</v>
      </c>
      <c r="I353" s="24"/>
      <c r="J353" s="30"/>
      <c r="K353" s="66" t="s">
        <v>76</v>
      </c>
      <c r="L353" s="120"/>
      <c r="M353" s="71"/>
    </row>
    <row r="354" spans="1:13" ht="39.75" customHeight="1" x14ac:dyDescent="0.25">
      <c r="A354" s="22"/>
      <c r="B354" s="146" t="s">
        <v>56</v>
      </c>
      <c r="C354" s="23">
        <v>43245</v>
      </c>
      <c r="D354" s="30"/>
      <c r="E354" s="24" t="s">
        <v>26</v>
      </c>
      <c r="F354" s="31"/>
      <c r="G354" s="25" t="s">
        <v>31</v>
      </c>
      <c r="H354" s="23">
        <v>43283</v>
      </c>
      <c r="I354" s="24"/>
      <c r="J354" s="30"/>
      <c r="K354" s="66" t="s">
        <v>76</v>
      </c>
      <c r="L354" s="120"/>
      <c r="M354" s="71"/>
    </row>
    <row r="355" spans="1:13" ht="41.25" customHeight="1" x14ac:dyDescent="0.25">
      <c r="A355" s="22" t="s">
        <v>92</v>
      </c>
      <c r="B355" s="146" t="s">
        <v>93</v>
      </c>
      <c r="C355" s="23">
        <v>43245</v>
      </c>
      <c r="D355" s="30"/>
      <c r="E355" s="24" t="s">
        <v>29</v>
      </c>
      <c r="F355" s="31"/>
      <c r="G355" s="25" t="s">
        <v>31</v>
      </c>
      <c r="H355" s="70">
        <v>43374</v>
      </c>
      <c r="I355" s="30"/>
      <c r="J355" s="24"/>
      <c r="K355" s="66" t="s">
        <v>77</v>
      </c>
      <c r="L355" s="120"/>
      <c r="M355" s="71"/>
    </row>
    <row r="356" spans="1:13" ht="24.95" customHeight="1" x14ac:dyDescent="0.25">
      <c r="A356" s="22"/>
      <c r="B356" s="146" t="s">
        <v>60</v>
      </c>
      <c r="C356" s="23">
        <v>43244</v>
      </c>
      <c r="D356" s="30"/>
      <c r="E356" s="24"/>
      <c r="F356" s="31"/>
      <c r="G356" s="25" t="s">
        <v>31</v>
      </c>
      <c r="H356" s="23">
        <v>43244</v>
      </c>
      <c r="I356" s="24"/>
      <c r="J356" s="30"/>
      <c r="K356" s="66" t="s">
        <v>77</v>
      </c>
      <c r="L356" s="120"/>
      <c r="M356" s="71"/>
    </row>
    <row r="357" spans="1:13" ht="24.95" customHeight="1" x14ac:dyDescent="0.25">
      <c r="A357" s="22"/>
      <c r="B357" s="146" t="s">
        <v>60</v>
      </c>
      <c r="C357" s="23">
        <v>43249</v>
      </c>
      <c r="D357" s="30"/>
      <c r="E357" s="24" t="s">
        <v>25</v>
      </c>
      <c r="F357" s="31"/>
      <c r="G357" s="25" t="s">
        <v>31</v>
      </c>
      <c r="H357" s="23">
        <v>43249</v>
      </c>
      <c r="I357" s="32"/>
      <c r="J357" s="24"/>
      <c r="K357" s="66" t="s">
        <v>76</v>
      </c>
      <c r="L357" s="120"/>
      <c r="M357" s="71"/>
    </row>
    <row r="358" spans="1:13" ht="23.25" customHeight="1" x14ac:dyDescent="0.25">
      <c r="A358" s="22"/>
      <c r="B358" s="146" t="s">
        <v>60</v>
      </c>
      <c r="C358" s="23">
        <v>43249</v>
      </c>
      <c r="D358" s="30"/>
      <c r="E358" s="24" t="s">
        <v>25</v>
      </c>
      <c r="F358" s="31"/>
      <c r="G358" s="25" t="s">
        <v>31</v>
      </c>
      <c r="H358" s="23">
        <v>43250</v>
      </c>
      <c r="I358" s="24"/>
      <c r="J358" s="24"/>
      <c r="K358" s="66" t="s">
        <v>76</v>
      </c>
      <c r="L358" s="120"/>
      <c r="M358" s="71"/>
    </row>
    <row r="359" spans="1:13" ht="33" customHeight="1" x14ac:dyDescent="0.25">
      <c r="A359" s="22"/>
      <c r="B359" s="146" t="s">
        <v>60</v>
      </c>
      <c r="C359" s="23">
        <v>43249</v>
      </c>
      <c r="D359" s="30"/>
      <c r="E359" s="32" t="s">
        <v>26</v>
      </c>
      <c r="F359" s="31"/>
      <c r="G359" s="25" t="s">
        <v>31</v>
      </c>
      <c r="H359" s="23">
        <v>43251</v>
      </c>
      <c r="I359" s="32"/>
      <c r="J359" s="24"/>
      <c r="K359" s="66" t="s">
        <v>76</v>
      </c>
      <c r="L359" s="120"/>
      <c r="M359" s="71"/>
    </row>
    <row r="360" spans="1:13" ht="24.95" customHeight="1" x14ac:dyDescent="0.25">
      <c r="A360" s="22"/>
      <c r="B360" s="146" t="s">
        <v>63</v>
      </c>
      <c r="C360" s="23">
        <v>43249</v>
      </c>
      <c r="D360" s="30"/>
      <c r="E360" s="30" t="s">
        <v>24</v>
      </c>
      <c r="F360" s="31"/>
      <c r="G360" s="25" t="s">
        <v>31</v>
      </c>
      <c r="H360" s="23">
        <v>43258</v>
      </c>
      <c r="I360" s="24"/>
      <c r="J360" s="24"/>
      <c r="K360" s="66" t="s">
        <v>76</v>
      </c>
      <c r="L360" s="120"/>
      <c r="M360" s="71"/>
    </row>
    <row r="361" spans="1:13" ht="24.95" customHeight="1" x14ac:dyDescent="0.25">
      <c r="A361" s="22"/>
      <c r="B361" s="146" t="s">
        <v>3</v>
      </c>
      <c r="C361" s="23">
        <v>43250</v>
      </c>
      <c r="D361" s="24"/>
      <c r="E361" s="24" t="s">
        <v>26</v>
      </c>
      <c r="F361" s="31"/>
      <c r="G361" s="25" t="s">
        <v>31</v>
      </c>
      <c r="H361" s="23">
        <v>43256</v>
      </c>
      <c r="I361" s="32"/>
      <c r="J361" s="24"/>
      <c r="K361" s="66" t="s">
        <v>76</v>
      </c>
      <c r="L361" s="120"/>
      <c r="M361" s="71"/>
    </row>
    <row r="362" spans="1:13" ht="32.25" customHeight="1" x14ac:dyDescent="0.25">
      <c r="A362" s="22"/>
      <c r="B362" s="146" t="s">
        <v>43</v>
      </c>
      <c r="C362" s="23">
        <v>43245</v>
      </c>
      <c r="D362" s="24"/>
      <c r="E362" s="24" t="s">
        <v>30</v>
      </c>
      <c r="F362" s="24"/>
      <c r="G362" s="25" t="s">
        <v>31</v>
      </c>
      <c r="H362" s="23">
        <v>43255</v>
      </c>
      <c r="I362" s="24"/>
      <c r="J362" s="30"/>
      <c r="K362" s="66" t="s">
        <v>76</v>
      </c>
      <c r="L362" s="120"/>
      <c r="M362" s="71"/>
    </row>
    <row r="363" spans="1:13" ht="24.95" customHeight="1" x14ac:dyDescent="0.25">
      <c r="A363" s="22"/>
      <c r="B363" s="146" t="s">
        <v>43</v>
      </c>
      <c r="C363" s="23">
        <v>43245</v>
      </c>
      <c r="D363" s="24"/>
      <c r="E363" s="24" t="s">
        <v>30</v>
      </c>
      <c r="F363" s="31"/>
      <c r="G363" s="25" t="s">
        <v>31</v>
      </c>
      <c r="H363" s="23">
        <v>43272</v>
      </c>
      <c r="I363" s="24"/>
      <c r="J363" s="24"/>
      <c r="K363" s="66" t="s">
        <v>76</v>
      </c>
      <c r="L363" s="120"/>
      <c r="M363" s="71"/>
    </row>
    <row r="364" spans="1:13" ht="24.95" customHeight="1" x14ac:dyDescent="0.25">
      <c r="A364" s="22"/>
      <c r="B364" s="146" t="s">
        <v>63</v>
      </c>
      <c r="C364" s="23">
        <v>43251</v>
      </c>
      <c r="D364" s="24"/>
      <c r="E364" s="24" t="s">
        <v>75</v>
      </c>
      <c r="F364" s="24"/>
      <c r="G364" s="25" t="s">
        <v>31</v>
      </c>
      <c r="H364" s="23">
        <v>43262</v>
      </c>
      <c r="I364" s="24"/>
      <c r="J364" s="24"/>
      <c r="K364" s="66" t="s">
        <v>76</v>
      </c>
      <c r="L364" s="120"/>
      <c r="M364" s="71"/>
    </row>
    <row r="365" spans="1:13" ht="36" customHeight="1" x14ac:dyDescent="0.25">
      <c r="A365" s="22"/>
      <c r="B365" s="146" t="s">
        <v>63</v>
      </c>
      <c r="C365" s="23">
        <v>43251</v>
      </c>
      <c r="D365" s="24"/>
      <c r="E365" s="24" t="s">
        <v>95</v>
      </c>
      <c r="F365" s="31"/>
      <c r="G365" s="25" t="s">
        <v>31</v>
      </c>
      <c r="H365" s="23">
        <v>43255</v>
      </c>
      <c r="I365" s="24"/>
      <c r="J365" s="30"/>
      <c r="K365" s="66" t="s">
        <v>77</v>
      </c>
      <c r="L365" s="120"/>
      <c r="M365" s="71"/>
    </row>
    <row r="366" spans="1:13" ht="24.95" customHeight="1" x14ac:dyDescent="0.25">
      <c r="A366" s="22"/>
      <c r="B366" s="146" t="s">
        <v>63</v>
      </c>
      <c r="C366" s="23">
        <v>43251</v>
      </c>
      <c r="D366" s="24"/>
      <c r="E366" s="24" t="s">
        <v>81</v>
      </c>
      <c r="F366" s="30"/>
      <c r="G366" s="25" t="s">
        <v>91</v>
      </c>
      <c r="H366" s="24"/>
      <c r="I366" s="24"/>
      <c r="J366" s="24"/>
      <c r="K366" s="66" t="s">
        <v>77</v>
      </c>
      <c r="L366" s="120"/>
      <c r="M366" s="71"/>
    </row>
    <row r="367" spans="1:13" ht="39" customHeight="1" x14ac:dyDescent="0.25">
      <c r="A367" s="22"/>
      <c r="B367" s="146" t="s">
        <v>57</v>
      </c>
      <c r="C367" s="23">
        <v>43248</v>
      </c>
      <c r="D367" s="30"/>
      <c r="E367" s="24" t="s">
        <v>26</v>
      </c>
      <c r="F367" s="31"/>
      <c r="G367" s="25" t="s">
        <v>31</v>
      </c>
      <c r="H367" s="23">
        <v>43262</v>
      </c>
      <c r="I367" s="24"/>
      <c r="J367" s="30"/>
      <c r="K367" s="66" t="s">
        <v>76</v>
      </c>
      <c r="L367" s="120"/>
      <c r="M367" s="71"/>
    </row>
    <row r="368" spans="1:13" ht="24.95" customHeight="1" x14ac:dyDescent="0.25">
      <c r="A368" s="22"/>
      <c r="B368" s="146" t="s">
        <v>61</v>
      </c>
      <c r="C368" s="23">
        <v>43248</v>
      </c>
      <c r="D368" s="30"/>
      <c r="E368" s="24" t="s">
        <v>35</v>
      </c>
      <c r="F368" s="31"/>
      <c r="G368" s="25" t="s">
        <v>31</v>
      </c>
      <c r="H368" s="23">
        <v>43251</v>
      </c>
      <c r="I368" s="24"/>
      <c r="J368" s="24"/>
      <c r="K368" s="66" t="s">
        <v>77</v>
      </c>
      <c r="L368" s="120"/>
      <c r="M368" s="71"/>
    </row>
    <row r="369" spans="1:13" ht="24.95" customHeight="1" x14ac:dyDescent="0.25">
      <c r="A369" s="22"/>
      <c r="B369" s="146" t="s">
        <v>61</v>
      </c>
      <c r="C369" s="23">
        <v>43248</v>
      </c>
      <c r="D369" s="30"/>
      <c r="E369" s="24" t="s">
        <v>65</v>
      </c>
      <c r="F369" s="31"/>
      <c r="G369" s="25" t="s">
        <v>31</v>
      </c>
      <c r="H369" s="70" t="s">
        <v>133</v>
      </c>
      <c r="I369" s="30"/>
      <c r="J369" s="24"/>
      <c r="K369" s="66" t="s">
        <v>76</v>
      </c>
      <c r="L369" s="120">
        <v>2</v>
      </c>
      <c r="M369" s="71"/>
    </row>
    <row r="370" spans="1:13" ht="24.95" customHeight="1" x14ac:dyDescent="0.25">
      <c r="A370" s="22"/>
      <c r="B370" s="146" t="s">
        <v>3</v>
      </c>
      <c r="C370" s="23">
        <v>43255</v>
      </c>
      <c r="D370" s="30"/>
      <c r="E370" s="32" t="s">
        <v>26</v>
      </c>
      <c r="F370" s="31"/>
      <c r="G370" s="25" t="s">
        <v>31</v>
      </c>
      <c r="H370" s="23">
        <v>43255</v>
      </c>
      <c r="I370" s="32"/>
      <c r="J370" s="24"/>
      <c r="K370" s="66" t="s">
        <v>76</v>
      </c>
      <c r="L370" s="120">
        <v>0.5</v>
      </c>
      <c r="M370" s="71"/>
    </row>
    <row r="371" spans="1:13" ht="24.95" customHeight="1" x14ac:dyDescent="0.25">
      <c r="A371" s="22"/>
      <c r="B371" s="146" t="s">
        <v>14</v>
      </c>
      <c r="C371" s="23">
        <v>43251</v>
      </c>
      <c r="D371" s="30"/>
      <c r="E371" s="32" t="s">
        <v>26</v>
      </c>
      <c r="F371" s="31"/>
      <c r="G371" s="25" t="s">
        <v>31</v>
      </c>
      <c r="H371" s="23">
        <v>43255</v>
      </c>
      <c r="I371" s="24"/>
      <c r="J371" s="24"/>
      <c r="K371" s="66" t="s">
        <v>76</v>
      </c>
      <c r="L371" s="120"/>
      <c r="M371" s="71"/>
    </row>
    <row r="372" spans="1:13" ht="24.95" customHeight="1" x14ac:dyDescent="0.25">
      <c r="A372" s="22"/>
      <c r="B372" s="147" t="s">
        <v>13</v>
      </c>
      <c r="C372" s="23">
        <v>43192</v>
      </c>
      <c r="D372" s="24"/>
      <c r="E372" s="24" t="s">
        <v>36</v>
      </c>
      <c r="F372" s="24"/>
      <c r="G372" s="25" t="s">
        <v>33</v>
      </c>
      <c r="H372" s="24"/>
      <c r="I372" s="24"/>
      <c r="J372" s="24"/>
      <c r="K372" s="66" t="s">
        <v>76</v>
      </c>
      <c r="L372" s="120"/>
      <c r="M372" s="71"/>
    </row>
    <row r="373" spans="1:13" ht="24.95" customHeight="1" x14ac:dyDescent="0.25">
      <c r="A373" s="22"/>
      <c r="B373" s="146" t="s">
        <v>57</v>
      </c>
      <c r="C373" s="23">
        <v>43258</v>
      </c>
      <c r="D373" s="30"/>
      <c r="E373" s="32" t="s">
        <v>26</v>
      </c>
      <c r="F373" s="31"/>
      <c r="G373" s="25" t="s">
        <v>31</v>
      </c>
      <c r="H373" s="23">
        <v>43262</v>
      </c>
      <c r="I373" s="30"/>
      <c r="J373" s="24"/>
      <c r="K373" s="66" t="s">
        <v>76</v>
      </c>
      <c r="L373" s="120"/>
      <c r="M373" s="71"/>
    </row>
    <row r="374" spans="1:13" ht="24.95" customHeight="1" x14ac:dyDescent="0.25">
      <c r="A374" s="22"/>
      <c r="B374" s="146" t="s">
        <v>57</v>
      </c>
      <c r="C374" s="23">
        <v>43257</v>
      </c>
      <c r="D374" s="30"/>
      <c r="E374" s="24" t="s">
        <v>95</v>
      </c>
      <c r="F374" s="31"/>
      <c r="G374" s="25" t="s">
        <v>31</v>
      </c>
      <c r="H374" s="23">
        <v>43257</v>
      </c>
      <c r="I374" s="24"/>
      <c r="J374" s="30"/>
      <c r="K374" s="66" t="s">
        <v>76</v>
      </c>
      <c r="L374" s="120"/>
      <c r="M374" s="71"/>
    </row>
    <row r="375" spans="1:13" s="50" customFormat="1" ht="24.95" customHeight="1" x14ac:dyDescent="0.25">
      <c r="A375" s="22"/>
      <c r="B375" s="146" t="s">
        <v>57</v>
      </c>
      <c r="C375" s="23">
        <v>43258</v>
      </c>
      <c r="D375" s="30"/>
      <c r="E375" s="30" t="s">
        <v>65</v>
      </c>
      <c r="F375" s="31"/>
      <c r="G375" s="25" t="s">
        <v>31</v>
      </c>
      <c r="H375" s="23">
        <v>43257</v>
      </c>
      <c r="I375" s="24"/>
      <c r="J375" s="30"/>
      <c r="K375" s="66" t="s">
        <v>76</v>
      </c>
      <c r="L375" s="120"/>
      <c r="M375" s="71"/>
    </row>
    <row r="376" spans="1:13" s="50" customFormat="1" ht="29.25" customHeight="1" x14ac:dyDescent="0.25">
      <c r="A376" s="22"/>
      <c r="B376" s="146" t="s">
        <v>57</v>
      </c>
      <c r="C376" s="23">
        <v>43258</v>
      </c>
      <c r="D376" s="30"/>
      <c r="E376" s="31" t="s">
        <v>26</v>
      </c>
      <c r="F376" s="31"/>
      <c r="G376" s="25" t="s">
        <v>31</v>
      </c>
      <c r="H376" s="23">
        <v>43257</v>
      </c>
      <c r="I376" s="24"/>
      <c r="J376" s="30"/>
      <c r="K376" s="66" t="s">
        <v>76</v>
      </c>
      <c r="L376" s="120"/>
      <c r="M376" s="71"/>
    </row>
    <row r="377" spans="1:13" s="50" customFormat="1" ht="29.25" customHeight="1" x14ac:dyDescent="0.25">
      <c r="A377" s="22"/>
      <c r="B377" s="146" t="s">
        <v>57</v>
      </c>
      <c r="C377" s="23">
        <v>43258</v>
      </c>
      <c r="D377" s="30"/>
      <c r="E377" s="31" t="s">
        <v>65</v>
      </c>
      <c r="F377" s="31"/>
      <c r="G377" s="25" t="s">
        <v>31</v>
      </c>
      <c r="H377" s="23">
        <v>43257</v>
      </c>
      <c r="I377" s="24"/>
      <c r="J377" s="30"/>
      <c r="K377" s="66" t="s">
        <v>76</v>
      </c>
      <c r="L377" s="120"/>
      <c r="M377" s="71"/>
    </row>
    <row r="378" spans="1:13" s="50" customFormat="1" ht="30" customHeight="1" x14ac:dyDescent="0.25">
      <c r="A378" s="22"/>
      <c r="B378" s="146" t="s">
        <v>57</v>
      </c>
      <c r="C378" s="23">
        <v>43258</v>
      </c>
      <c r="D378" s="30"/>
      <c r="E378" s="31" t="s">
        <v>26</v>
      </c>
      <c r="F378" s="31"/>
      <c r="G378" s="25" t="s">
        <v>31</v>
      </c>
      <c r="H378" s="23">
        <v>43257</v>
      </c>
      <c r="I378" s="24"/>
      <c r="J378" s="30"/>
      <c r="K378" s="66" t="s">
        <v>76</v>
      </c>
      <c r="L378" s="120"/>
      <c r="M378" s="71"/>
    </row>
    <row r="379" spans="1:13" s="50" customFormat="1" ht="58.5" customHeight="1" x14ac:dyDescent="0.25">
      <c r="A379" s="22"/>
      <c r="B379" s="146" t="s">
        <v>62</v>
      </c>
      <c r="C379" s="23">
        <v>43258</v>
      </c>
      <c r="D379" s="30"/>
      <c r="E379" s="31" t="s">
        <v>26</v>
      </c>
      <c r="F379" s="76"/>
      <c r="G379" s="25" t="s">
        <v>31</v>
      </c>
      <c r="H379" s="23">
        <v>43263</v>
      </c>
      <c r="I379" s="24"/>
      <c r="J379" s="30"/>
      <c r="K379" s="66" t="s">
        <v>76</v>
      </c>
      <c r="L379" s="120"/>
      <c r="M379" s="71"/>
    </row>
    <row r="380" spans="1:13" s="50" customFormat="1" ht="63.75" customHeight="1" x14ac:dyDescent="0.25">
      <c r="A380" s="22"/>
      <c r="B380" s="146" t="s">
        <v>62</v>
      </c>
      <c r="C380" s="23">
        <v>43258</v>
      </c>
      <c r="D380" s="30"/>
      <c r="E380" s="31" t="s">
        <v>26</v>
      </c>
      <c r="F380" s="31"/>
      <c r="G380" s="25" t="s">
        <v>31</v>
      </c>
      <c r="H380" s="23">
        <v>43263</v>
      </c>
      <c r="I380" s="24"/>
      <c r="J380" s="30"/>
      <c r="K380" s="66" t="s">
        <v>76</v>
      </c>
      <c r="L380" s="120"/>
      <c r="M380" s="71"/>
    </row>
    <row r="381" spans="1:13" s="50" customFormat="1" ht="60" customHeight="1" x14ac:dyDescent="0.25">
      <c r="A381" s="22"/>
      <c r="B381" s="146" t="s">
        <v>62</v>
      </c>
      <c r="C381" s="23">
        <v>43258</v>
      </c>
      <c r="D381" s="30"/>
      <c r="E381" s="31" t="s">
        <v>26</v>
      </c>
      <c r="F381" s="31"/>
      <c r="G381" s="25" t="s">
        <v>31</v>
      </c>
      <c r="H381" s="23">
        <v>43263</v>
      </c>
      <c r="I381" s="24"/>
      <c r="J381" s="30"/>
      <c r="K381" s="66" t="s">
        <v>76</v>
      </c>
      <c r="L381" s="120"/>
      <c r="M381" s="71"/>
    </row>
    <row r="382" spans="1:13" s="50" customFormat="1" ht="30" customHeight="1" x14ac:dyDescent="0.25">
      <c r="A382" s="22"/>
      <c r="B382" s="146" t="s">
        <v>62</v>
      </c>
      <c r="C382" s="23">
        <v>43258</v>
      </c>
      <c r="D382" s="74"/>
      <c r="E382" s="31" t="s">
        <v>26</v>
      </c>
      <c r="F382" s="31"/>
      <c r="G382" s="25" t="s">
        <v>31</v>
      </c>
      <c r="H382" s="23">
        <v>43263</v>
      </c>
      <c r="I382" s="24"/>
      <c r="J382" s="30"/>
      <c r="K382" s="66" t="s">
        <v>76</v>
      </c>
      <c r="L382" s="120"/>
      <c r="M382" s="71"/>
    </row>
    <row r="383" spans="1:13" s="50" customFormat="1" ht="30" customHeight="1" x14ac:dyDescent="0.25">
      <c r="A383" s="22"/>
      <c r="B383" s="146" t="s">
        <v>62</v>
      </c>
      <c r="C383" s="23">
        <v>43258</v>
      </c>
      <c r="D383" s="30"/>
      <c r="E383" s="31" t="s">
        <v>75</v>
      </c>
      <c r="F383" s="31"/>
      <c r="G383" s="25" t="s">
        <v>31</v>
      </c>
      <c r="H383" s="23">
        <v>43263</v>
      </c>
      <c r="I383" s="24"/>
      <c r="J383" s="30"/>
      <c r="K383" s="66" t="s">
        <v>76</v>
      </c>
      <c r="L383" s="120"/>
      <c r="M383" s="71"/>
    </row>
    <row r="384" spans="1:13" s="50" customFormat="1" ht="30" customHeight="1" x14ac:dyDescent="0.25">
      <c r="A384" s="22"/>
      <c r="B384" s="146" t="s">
        <v>62</v>
      </c>
      <c r="C384" s="23">
        <v>43258</v>
      </c>
      <c r="D384" s="30"/>
      <c r="E384" s="31" t="s">
        <v>26</v>
      </c>
      <c r="F384" s="31"/>
      <c r="G384" s="25" t="s">
        <v>31</v>
      </c>
      <c r="H384" s="23">
        <v>43263</v>
      </c>
      <c r="I384" s="24"/>
      <c r="J384" s="30"/>
      <c r="K384" s="66" t="s">
        <v>76</v>
      </c>
      <c r="L384" s="120"/>
      <c r="M384" s="71"/>
    </row>
    <row r="385" spans="1:13" s="50" customFormat="1" ht="30" customHeight="1" x14ac:dyDescent="0.25">
      <c r="A385" s="22"/>
      <c r="B385" s="146" t="s">
        <v>62</v>
      </c>
      <c r="C385" s="23">
        <v>43258</v>
      </c>
      <c r="D385" s="30"/>
      <c r="E385" s="31" t="s">
        <v>80</v>
      </c>
      <c r="F385" s="31"/>
      <c r="G385" s="25" t="s">
        <v>31</v>
      </c>
      <c r="H385" s="23">
        <v>43279</v>
      </c>
      <c r="I385" s="24"/>
      <c r="J385" s="30"/>
      <c r="K385" s="66" t="s">
        <v>76</v>
      </c>
      <c r="L385" s="120"/>
      <c r="M385" s="71"/>
    </row>
    <row r="386" spans="1:13" ht="24.95" customHeight="1" x14ac:dyDescent="0.25">
      <c r="A386" s="22"/>
      <c r="B386" s="146" t="s">
        <v>39</v>
      </c>
      <c r="C386" s="23">
        <v>43263</v>
      </c>
      <c r="D386" s="30"/>
      <c r="E386" s="24" t="s">
        <v>26</v>
      </c>
      <c r="F386" s="31"/>
      <c r="G386" s="25" t="s">
        <v>31</v>
      </c>
      <c r="H386" s="23">
        <v>43263</v>
      </c>
      <c r="I386" s="30"/>
      <c r="J386" s="30"/>
      <c r="K386" s="66" t="s">
        <v>76</v>
      </c>
      <c r="L386" s="120"/>
      <c r="M386" s="71"/>
    </row>
    <row r="387" spans="1:13" ht="24.95" customHeight="1" x14ac:dyDescent="0.25">
      <c r="A387" s="22"/>
      <c r="B387" s="147" t="s">
        <v>48</v>
      </c>
      <c r="C387" s="23">
        <v>43263</v>
      </c>
      <c r="D387" s="24"/>
      <c r="E387" s="24" t="s">
        <v>26</v>
      </c>
      <c r="F387" s="31"/>
      <c r="G387" s="25" t="s">
        <v>31</v>
      </c>
      <c r="H387" s="69">
        <v>43271</v>
      </c>
      <c r="I387" s="24"/>
      <c r="J387" s="30"/>
      <c r="K387" s="66" t="s">
        <v>77</v>
      </c>
      <c r="L387" s="120"/>
      <c r="M387" s="71"/>
    </row>
    <row r="388" spans="1:13" ht="24.95" customHeight="1" x14ac:dyDescent="0.25">
      <c r="A388" s="22"/>
      <c r="B388" s="146" t="s">
        <v>48</v>
      </c>
      <c r="C388" s="23">
        <v>43255</v>
      </c>
      <c r="D388" s="30"/>
      <c r="E388" s="24" t="s">
        <v>82</v>
      </c>
      <c r="F388" s="31"/>
      <c r="G388" s="25" t="s">
        <v>31</v>
      </c>
      <c r="H388" s="23">
        <v>43263</v>
      </c>
      <c r="I388" s="24"/>
      <c r="J388" s="30"/>
      <c r="K388" s="66" t="s">
        <v>76</v>
      </c>
      <c r="L388" s="120"/>
      <c r="M388" s="71"/>
    </row>
    <row r="389" spans="1:13" ht="36.75" customHeight="1" x14ac:dyDescent="0.25">
      <c r="A389" s="22"/>
      <c r="B389" s="147" t="s">
        <v>13</v>
      </c>
      <c r="C389" s="96">
        <v>43355</v>
      </c>
      <c r="D389" s="50"/>
      <c r="E389" s="30" t="s">
        <v>119</v>
      </c>
      <c r="F389" s="98"/>
      <c r="G389" s="25" t="s">
        <v>33</v>
      </c>
      <c r="H389" s="50"/>
      <c r="I389" s="98"/>
      <c r="K389" s="66"/>
      <c r="M389" s="71"/>
    </row>
    <row r="390" spans="1:13" ht="36.75" customHeight="1" x14ac:dyDescent="0.25">
      <c r="A390" s="22"/>
      <c r="B390" s="146" t="s">
        <v>48</v>
      </c>
      <c r="C390" s="23">
        <v>43263</v>
      </c>
      <c r="D390" s="24"/>
      <c r="E390" s="24" t="s">
        <v>82</v>
      </c>
      <c r="F390" s="31"/>
      <c r="G390" s="25" t="s">
        <v>32</v>
      </c>
      <c r="H390" s="24"/>
      <c r="I390" s="24"/>
      <c r="J390" s="24"/>
      <c r="K390" s="66" t="s">
        <v>77</v>
      </c>
      <c r="L390" s="120"/>
      <c r="M390" s="71"/>
    </row>
    <row r="391" spans="1:13" ht="24.95" customHeight="1" x14ac:dyDescent="0.25">
      <c r="A391" s="22"/>
      <c r="B391" s="146" t="s">
        <v>58</v>
      </c>
      <c r="C391" s="23">
        <v>43263</v>
      </c>
      <c r="D391" s="30"/>
      <c r="E391" s="24" t="s">
        <v>35</v>
      </c>
      <c r="F391" s="31"/>
      <c r="G391" s="25" t="s">
        <v>31</v>
      </c>
      <c r="H391" s="23">
        <v>43270</v>
      </c>
      <c r="I391" s="24"/>
      <c r="J391" s="30"/>
      <c r="K391" s="66" t="s">
        <v>77</v>
      </c>
      <c r="L391" s="120"/>
      <c r="M391" s="71"/>
    </row>
    <row r="392" spans="1:13" ht="24.95" customHeight="1" x14ac:dyDescent="0.25">
      <c r="A392" s="22"/>
      <c r="B392" s="146" t="s">
        <v>60</v>
      </c>
      <c r="C392" s="23">
        <v>43263</v>
      </c>
      <c r="D392" s="30"/>
      <c r="E392" s="24" t="s">
        <v>65</v>
      </c>
      <c r="F392" s="31"/>
      <c r="G392" s="25" t="s">
        <v>31</v>
      </c>
      <c r="H392" s="23">
        <v>43265</v>
      </c>
      <c r="I392" s="24"/>
      <c r="J392" s="30"/>
      <c r="K392" s="66" t="s">
        <v>76</v>
      </c>
      <c r="L392" s="120"/>
      <c r="M392" s="71"/>
    </row>
    <row r="393" spans="1:13" ht="24.95" customHeight="1" x14ac:dyDescent="0.25">
      <c r="A393" s="22"/>
      <c r="B393" s="146" t="s">
        <v>17</v>
      </c>
      <c r="C393" s="23">
        <v>43264</v>
      </c>
      <c r="D393" s="30"/>
      <c r="E393" s="24" t="s">
        <v>65</v>
      </c>
      <c r="F393" s="31"/>
      <c r="G393" s="25" t="s">
        <v>31</v>
      </c>
      <c r="H393" s="23">
        <v>43264</v>
      </c>
      <c r="I393" s="24"/>
      <c r="J393" s="30"/>
      <c r="K393" s="66" t="s">
        <v>76</v>
      </c>
      <c r="L393" s="120"/>
      <c r="M393" s="71"/>
    </row>
    <row r="394" spans="1:13" ht="24.95" customHeight="1" x14ac:dyDescent="0.25">
      <c r="A394" s="22"/>
      <c r="B394" s="146" t="s">
        <v>45</v>
      </c>
      <c r="C394" s="23">
        <v>43265</v>
      </c>
      <c r="D394" s="30"/>
      <c r="E394" s="24" t="s">
        <v>24</v>
      </c>
      <c r="F394" s="31"/>
      <c r="G394" s="25" t="s">
        <v>31</v>
      </c>
      <c r="H394" s="23">
        <v>43272</v>
      </c>
      <c r="I394" s="24"/>
      <c r="J394" s="24"/>
      <c r="K394" s="66" t="s">
        <v>76</v>
      </c>
      <c r="L394" s="120"/>
      <c r="M394" s="71"/>
    </row>
    <row r="395" spans="1:13" ht="24.95" customHeight="1" x14ac:dyDescent="0.25">
      <c r="A395" s="22"/>
      <c r="B395" s="146" t="s">
        <v>63</v>
      </c>
      <c r="C395" s="23">
        <v>43264</v>
      </c>
      <c r="D395" s="30"/>
      <c r="E395" s="24" t="s">
        <v>81</v>
      </c>
      <c r="F395" s="31"/>
      <c r="G395" s="25" t="s">
        <v>31</v>
      </c>
      <c r="H395" s="69">
        <v>43271</v>
      </c>
      <c r="I395" s="24"/>
      <c r="J395" s="30"/>
      <c r="K395" s="66" t="s">
        <v>77</v>
      </c>
      <c r="L395" s="120"/>
      <c r="M395" s="71"/>
    </row>
    <row r="396" spans="1:13" ht="24.95" customHeight="1" x14ac:dyDescent="0.25">
      <c r="A396" s="22"/>
      <c r="B396" s="146" t="s">
        <v>60</v>
      </c>
      <c r="C396" s="23">
        <v>43263</v>
      </c>
      <c r="D396" s="30"/>
      <c r="E396" s="24" t="s">
        <v>25</v>
      </c>
      <c r="F396" s="31"/>
      <c r="G396" s="25" t="s">
        <v>31</v>
      </c>
      <c r="H396" s="23">
        <v>43269</v>
      </c>
      <c r="I396" s="24"/>
      <c r="J396" s="24"/>
      <c r="K396" s="66" t="s">
        <v>76</v>
      </c>
      <c r="L396" s="120"/>
      <c r="M396" s="71"/>
    </row>
    <row r="397" spans="1:13" ht="36.75" customHeight="1" x14ac:dyDescent="0.25">
      <c r="A397" s="22"/>
      <c r="B397" s="146" t="s">
        <v>58</v>
      </c>
      <c r="C397" s="23">
        <v>43262</v>
      </c>
      <c r="D397" s="30"/>
      <c r="E397" s="24" t="s">
        <v>65</v>
      </c>
      <c r="F397" s="31"/>
      <c r="G397" s="25" t="s">
        <v>31</v>
      </c>
      <c r="H397" s="24" t="s">
        <v>100</v>
      </c>
      <c r="I397" s="24"/>
      <c r="J397" s="24"/>
      <c r="K397" s="66" t="s">
        <v>76</v>
      </c>
      <c r="L397" s="120"/>
      <c r="M397" s="71"/>
    </row>
    <row r="398" spans="1:13" ht="24.95" customHeight="1" x14ac:dyDescent="0.25">
      <c r="A398" s="22"/>
      <c r="B398" s="146" t="s">
        <v>58</v>
      </c>
      <c r="C398" s="23">
        <v>43262</v>
      </c>
      <c r="D398" s="30"/>
      <c r="E398" s="24" t="s">
        <v>25</v>
      </c>
      <c r="F398" s="31"/>
      <c r="G398" s="25" t="s">
        <v>31</v>
      </c>
      <c r="H398" s="24" t="s">
        <v>100</v>
      </c>
      <c r="I398" s="24"/>
      <c r="J398" s="24"/>
      <c r="K398" s="66" t="s">
        <v>76</v>
      </c>
      <c r="L398" s="120"/>
      <c r="M398" s="71"/>
    </row>
    <row r="399" spans="1:13" ht="33" customHeight="1" x14ac:dyDescent="0.25">
      <c r="A399" s="22"/>
      <c r="B399" s="146" t="s">
        <v>58</v>
      </c>
      <c r="C399" s="23">
        <v>43262</v>
      </c>
      <c r="D399" s="30"/>
      <c r="E399" s="32" t="s">
        <v>26</v>
      </c>
      <c r="F399" s="31"/>
      <c r="G399" s="25" t="s">
        <v>31</v>
      </c>
      <c r="H399" s="24" t="s">
        <v>100</v>
      </c>
      <c r="I399" s="24"/>
      <c r="J399" s="24"/>
      <c r="K399" s="66" t="s">
        <v>76</v>
      </c>
      <c r="L399" s="120"/>
      <c r="M399" s="71"/>
    </row>
    <row r="400" spans="1:13" ht="35.25" customHeight="1" x14ac:dyDescent="0.25">
      <c r="A400" s="22"/>
      <c r="B400" s="146" t="s">
        <v>58</v>
      </c>
      <c r="C400" s="23">
        <v>43262</v>
      </c>
      <c r="D400" s="30"/>
      <c r="E400" s="32" t="s">
        <v>26</v>
      </c>
      <c r="F400" s="31"/>
      <c r="G400" s="25" t="s">
        <v>31</v>
      </c>
      <c r="H400" s="24" t="s">
        <v>100</v>
      </c>
      <c r="I400" s="24"/>
      <c r="J400" s="24"/>
      <c r="K400" s="66" t="s">
        <v>76</v>
      </c>
      <c r="L400" s="120"/>
      <c r="M400" s="71"/>
    </row>
    <row r="401" spans="1:13" ht="24.95" customHeight="1" x14ac:dyDescent="0.25">
      <c r="A401" s="22"/>
      <c r="B401" s="146" t="s">
        <v>58</v>
      </c>
      <c r="C401" s="23">
        <v>43262</v>
      </c>
      <c r="D401" s="30"/>
      <c r="E401" s="24" t="s">
        <v>25</v>
      </c>
      <c r="F401" s="31"/>
      <c r="G401" s="25" t="s">
        <v>31</v>
      </c>
      <c r="H401" s="24" t="s">
        <v>100</v>
      </c>
      <c r="I401" s="24"/>
      <c r="J401" s="24"/>
      <c r="K401" s="66" t="s">
        <v>76</v>
      </c>
      <c r="L401" s="120"/>
      <c r="M401" s="71"/>
    </row>
    <row r="402" spans="1:13" ht="24.95" customHeight="1" x14ac:dyDescent="0.25">
      <c r="A402" s="22"/>
      <c r="B402" s="146" t="s">
        <v>14</v>
      </c>
      <c r="C402" s="23">
        <v>43112</v>
      </c>
      <c r="D402" s="24"/>
      <c r="E402" s="24" t="s">
        <v>28</v>
      </c>
      <c r="F402" s="31"/>
      <c r="G402" s="25" t="s">
        <v>33</v>
      </c>
      <c r="H402" s="24"/>
      <c r="I402" s="24"/>
      <c r="J402" s="24"/>
      <c r="K402" s="66" t="s">
        <v>76</v>
      </c>
      <c r="L402" s="120"/>
      <c r="M402" s="71"/>
    </row>
    <row r="403" spans="1:13" ht="24.95" customHeight="1" x14ac:dyDescent="0.25">
      <c r="A403" s="22"/>
      <c r="B403" s="146" t="s">
        <v>58</v>
      </c>
      <c r="C403" s="23">
        <v>43262</v>
      </c>
      <c r="D403" s="30"/>
      <c r="E403" s="32" t="s">
        <v>26</v>
      </c>
      <c r="F403" s="31"/>
      <c r="G403" s="25" t="s">
        <v>31</v>
      </c>
      <c r="H403" s="24" t="s">
        <v>100</v>
      </c>
      <c r="I403" s="24"/>
      <c r="J403" s="30"/>
      <c r="K403" s="66" t="s">
        <v>76</v>
      </c>
      <c r="L403" s="120"/>
      <c r="M403" s="71"/>
    </row>
    <row r="404" spans="1:13" ht="24.95" customHeight="1" x14ac:dyDescent="0.25">
      <c r="A404" s="22"/>
      <c r="B404" s="146" t="s">
        <v>58</v>
      </c>
      <c r="C404" s="23">
        <v>43262</v>
      </c>
      <c r="D404" s="30"/>
      <c r="E404" s="24" t="s">
        <v>65</v>
      </c>
      <c r="F404" s="31"/>
      <c r="G404" s="25" t="s">
        <v>31</v>
      </c>
      <c r="H404" s="24" t="s">
        <v>100</v>
      </c>
      <c r="I404" s="24"/>
      <c r="J404" s="30"/>
      <c r="K404" s="66" t="s">
        <v>76</v>
      </c>
      <c r="L404" s="120"/>
      <c r="M404" s="71"/>
    </row>
    <row r="405" spans="1:13" ht="33" customHeight="1" x14ac:dyDescent="0.25">
      <c r="A405" s="22"/>
      <c r="B405" s="146" t="s">
        <v>58</v>
      </c>
      <c r="C405" s="23">
        <v>43262</v>
      </c>
      <c r="D405" s="30"/>
      <c r="E405" s="32" t="s">
        <v>26</v>
      </c>
      <c r="F405" s="31"/>
      <c r="G405" s="25" t="s">
        <v>31</v>
      </c>
      <c r="H405" s="24" t="s">
        <v>100</v>
      </c>
      <c r="I405" s="24"/>
      <c r="J405" s="30"/>
      <c r="K405" s="66" t="s">
        <v>76</v>
      </c>
      <c r="L405" s="120"/>
      <c r="M405" s="71"/>
    </row>
    <row r="406" spans="1:13" ht="24.95" customHeight="1" x14ac:dyDescent="0.25">
      <c r="A406" s="22"/>
      <c r="B406" s="146" t="s">
        <v>58</v>
      </c>
      <c r="C406" s="23">
        <v>43262</v>
      </c>
      <c r="D406" s="30"/>
      <c r="E406" s="24" t="s">
        <v>25</v>
      </c>
      <c r="F406" s="31"/>
      <c r="G406" s="25" t="s">
        <v>31</v>
      </c>
      <c r="H406" s="24" t="s">
        <v>100</v>
      </c>
      <c r="I406" s="24"/>
      <c r="J406" s="30"/>
      <c r="K406" s="66" t="s">
        <v>76</v>
      </c>
      <c r="L406" s="120"/>
      <c r="M406" s="71"/>
    </row>
    <row r="407" spans="1:13" ht="24.95" customHeight="1" x14ac:dyDescent="0.25">
      <c r="A407" s="22"/>
      <c r="B407" s="146" t="s">
        <v>58</v>
      </c>
      <c r="C407" s="23">
        <v>43262</v>
      </c>
      <c r="D407" s="30"/>
      <c r="E407" s="32" t="s">
        <v>26</v>
      </c>
      <c r="F407" s="31"/>
      <c r="G407" s="25" t="s">
        <v>31</v>
      </c>
      <c r="H407" s="24" t="s">
        <v>100</v>
      </c>
      <c r="I407" s="24"/>
      <c r="J407" s="30"/>
      <c r="K407" s="66" t="s">
        <v>76</v>
      </c>
      <c r="L407" s="120"/>
      <c r="M407" s="71"/>
    </row>
    <row r="408" spans="1:13" ht="32.25" customHeight="1" x14ac:dyDescent="0.25">
      <c r="A408" s="22"/>
      <c r="B408" s="146" t="s">
        <v>58</v>
      </c>
      <c r="C408" s="23">
        <v>43262</v>
      </c>
      <c r="D408" s="30"/>
      <c r="E408" s="32" t="s">
        <v>26</v>
      </c>
      <c r="F408" s="31"/>
      <c r="G408" s="25" t="s">
        <v>31</v>
      </c>
      <c r="H408" s="24" t="s">
        <v>100</v>
      </c>
      <c r="I408" s="24"/>
      <c r="J408" s="30"/>
      <c r="K408" s="66" t="s">
        <v>76</v>
      </c>
      <c r="L408" s="120"/>
      <c r="M408" s="71"/>
    </row>
    <row r="409" spans="1:13" ht="33.75" customHeight="1" x14ac:dyDescent="0.25">
      <c r="A409" s="22"/>
      <c r="B409" s="146" t="s">
        <v>58</v>
      </c>
      <c r="C409" s="23">
        <v>43262</v>
      </c>
      <c r="D409" s="30"/>
      <c r="E409" s="24" t="s">
        <v>95</v>
      </c>
      <c r="F409" s="31"/>
      <c r="G409" s="25" t="s">
        <v>31</v>
      </c>
      <c r="H409" s="24" t="s">
        <v>100</v>
      </c>
      <c r="I409" s="24"/>
      <c r="J409" s="30"/>
      <c r="K409" s="66" t="s">
        <v>76</v>
      </c>
      <c r="L409" s="120"/>
      <c r="M409" s="71"/>
    </row>
    <row r="410" spans="1:13" ht="38.25" customHeight="1" x14ac:dyDescent="0.25">
      <c r="A410" s="22"/>
      <c r="B410" s="146" t="s">
        <v>58</v>
      </c>
      <c r="C410" s="23">
        <v>43262</v>
      </c>
      <c r="D410" s="30"/>
      <c r="E410" s="32" t="s">
        <v>26</v>
      </c>
      <c r="F410" s="31"/>
      <c r="G410" s="25" t="s">
        <v>31</v>
      </c>
      <c r="H410" s="97">
        <v>43342</v>
      </c>
      <c r="I410" s="32"/>
      <c r="J410" s="73"/>
      <c r="K410" s="66" t="s">
        <v>76</v>
      </c>
      <c r="L410" s="73">
        <v>0.5</v>
      </c>
      <c r="M410" s="71"/>
    </row>
    <row r="411" spans="1:13" ht="24.95" customHeight="1" x14ac:dyDescent="0.25">
      <c r="A411" s="22"/>
      <c r="B411" s="146" t="s">
        <v>58</v>
      </c>
      <c r="C411" s="23">
        <v>43262</v>
      </c>
      <c r="D411" s="30"/>
      <c r="E411" s="24" t="s">
        <v>35</v>
      </c>
      <c r="F411" s="31"/>
      <c r="G411" s="25" t="s">
        <v>31</v>
      </c>
      <c r="H411" s="23">
        <v>43269</v>
      </c>
      <c r="I411" s="24"/>
      <c r="J411" s="30"/>
      <c r="K411" s="66" t="s">
        <v>77</v>
      </c>
      <c r="L411" s="120"/>
      <c r="M411" s="71"/>
    </row>
    <row r="412" spans="1:13" ht="24.95" customHeight="1" x14ac:dyDescent="0.25">
      <c r="A412" s="22"/>
      <c r="B412" s="146" t="s">
        <v>58</v>
      </c>
      <c r="C412" s="23">
        <v>43262</v>
      </c>
      <c r="D412" s="30"/>
      <c r="E412" s="32" t="s">
        <v>26</v>
      </c>
      <c r="F412" s="31"/>
      <c r="G412" s="25" t="s">
        <v>31</v>
      </c>
      <c r="H412" s="24" t="s">
        <v>100</v>
      </c>
      <c r="I412" s="24"/>
      <c r="J412" s="24"/>
      <c r="K412" s="66" t="s">
        <v>76</v>
      </c>
      <c r="L412" s="120"/>
      <c r="M412" s="71"/>
    </row>
    <row r="413" spans="1:13" ht="24.95" customHeight="1" x14ac:dyDescent="0.25">
      <c r="A413" s="22"/>
      <c r="B413" s="146" t="s">
        <v>58</v>
      </c>
      <c r="C413" s="23">
        <v>43262</v>
      </c>
      <c r="D413" s="30"/>
      <c r="E413" s="24" t="s">
        <v>65</v>
      </c>
      <c r="F413" s="31"/>
      <c r="G413" s="25" t="s">
        <v>31</v>
      </c>
      <c r="H413" s="24" t="s">
        <v>100</v>
      </c>
      <c r="I413" s="24"/>
      <c r="J413" s="24"/>
      <c r="K413" s="66" t="s">
        <v>76</v>
      </c>
      <c r="L413" s="120"/>
      <c r="M413" s="71"/>
    </row>
    <row r="414" spans="1:13" ht="24.95" customHeight="1" x14ac:dyDescent="0.25">
      <c r="A414" s="22"/>
      <c r="B414" s="146" t="s">
        <v>58</v>
      </c>
      <c r="C414" s="23">
        <v>43262</v>
      </c>
      <c r="D414" s="30"/>
      <c r="E414" s="24" t="s">
        <v>25</v>
      </c>
      <c r="F414" s="31"/>
      <c r="G414" s="25" t="s">
        <v>31</v>
      </c>
      <c r="H414" s="24" t="s">
        <v>100</v>
      </c>
      <c r="I414" s="24"/>
      <c r="J414" s="24"/>
      <c r="K414" s="66" t="s">
        <v>76</v>
      </c>
      <c r="L414" s="120"/>
      <c r="M414" s="71"/>
    </row>
    <row r="415" spans="1:13" ht="24.95" customHeight="1" x14ac:dyDescent="0.25">
      <c r="A415" s="22"/>
      <c r="B415" s="146" t="s">
        <v>58</v>
      </c>
      <c r="C415" s="23">
        <v>43262</v>
      </c>
      <c r="D415" s="30"/>
      <c r="E415" s="32" t="s">
        <v>26</v>
      </c>
      <c r="F415" s="31"/>
      <c r="G415" s="25" t="s">
        <v>31</v>
      </c>
      <c r="H415" s="24" t="s">
        <v>100</v>
      </c>
      <c r="I415" s="24"/>
      <c r="J415" s="24"/>
      <c r="K415" s="66" t="s">
        <v>76</v>
      </c>
      <c r="L415" s="120"/>
      <c r="M415" s="71"/>
    </row>
    <row r="416" spans="1:13" ht="32.25" customHeight="1" x14ac:dyDescent="0.25">
      <c r="A416" s="22"/>
      <c r="B416" s="146" t="s">
        <v>39</v>
      </c>
      <c r="C416" s="23">
        <v>43268</v>
      </c>
      <c r="D416" s="30"/>
      <c r="E416" s="24" t="s">
        <v>29</v>
      </c>
      <c r="F416" s="31"/>
      <c r="G416" s="25" t="s">
        <v>31</v>
      </c>
      <c r="H416" s="23">
        <v>43315</v>
      </c>
      <c r="I416" s="31"/>
      <c r="J416" s="30"/>
      <c r="K416" s="66" t="s">
        <v>77</v>
      </c>
      <c r="L416" s="120">
        <v>1</v>
      </c>
      <c r="M416" s="71"/>
    </row>
    <row r="417" spans="1:13" ht="33.75" customHeight="1" x14ac:dyDescent="0.25">
      <c r="A417" s="22"/>
      <c r="B417" s="146" t="s">
        <v>14</v>
      </c>
      <c r="C417" s="68">
        <v>43251</v>
      </c>
      <c r="D417" s="24"/>
      <c r="E417" s="24" t="s">
        <v>25</v>
      </c>
      <c r="F417" s="31"/>
      <c r="G417" s="25" t="s">
        <v>31</v>
      </c>
      <c r="H417" s="23">
        <v>43305</v>
      </c>
      <c r="I417" s="77"/>
      <c r="J417" s="30"/>
      <c r="K417" s="66" t="s">
        <v>76</v>
      </c>
      <c r="L417" s="120">
        <v>4</v>
      </c>
      <c r="M417" s="71"/>
    </row>
    <row r="418" spans="1:13" ht="51" customHeight="1" x14ac:dyDescent="0.25">
      <c r="A418" s="22"/>
      <c r="B418" s="146" t="s">
        <v>14</v>
      </c>
      <c r="C418" s="23">
        <v>43251</v>
      </c>
      <c r="D418" s="24"/>
      <c r="E418" s="24" t="s">
        <v>80</v>
      </c>
      <c r="F418" s="31"/>
      <c r="G418" s="25" t="s">
        <v>31</v>
      </c>
      <c r="H418" s="23">
        <v>43305</v>
      </c>
      <c r="I418" s="32"/>
      <c r="J418" s="24"/>
      <c r="K418" s="66" t="s">
        <v>76</v>
      </c>
      <c r="L418" s="120">
        <v>0.2</v>
      </c>
      <c r="M418" s="71"/>
    </row>
    <row r="419" spans="1:13" ht="33" customHeight="1" x14ac:dyDescent="0.25">
      <c r="A419" s="22"/>
      <c r="B419" s="146" t="s">
        <v>14</v>
      </c>
      <c r="C419" s="23">
        <v>43251</v>
      </c>
      <c r="D419" s="24"/>
      <c r="E419" s="24" t="s">
        <v>26</v>
      </c>
      <c r="F419" s="31"/>
      <c r="G419" s="25" t="s">
        <v>33</v>
      </c>
      <c r="H419" s="24"/>
      <c r="I419" s="24"/>
      <c r="J419" s="24"/>
      <c r="K419" s="66" t="s">
        <v>77</v>
      </c>
      <c r="L419" s="120"/>
      <c r="M419" s="71"/>
    </row>
    <row r="420" spans="1:13" ht="24.95" customHeight="1" x14ac:dyDescent="0.25">
      <c r="A420" s="22"/>
      <c r="B420" s="146" t="s">
        <v>14</v>
      </c>
      <c r="C420" s="23">
        <v>43261</v>
      </c>
      <c r="D420" s="24"/>
      <c r="E420" s="24" t="s">
        <v>83</v>
      </c>
      <c r="F420" s="31"/>
      <c r="G420" s="25" t="s">
        <v>31</v>
      </c>
      <c r="H420" s="24"/>
      <c r="I420" s="24"/>
      <c r="J420" s="24"/>
      <c r="K420" s="66" t="s">
        <v>77</v>
      </c>
      <c r="L420" s="120"/>
      <c r="M420" s="71"/>
    </row>
    <row r="421" spans="1:13" ht="24.95" customHeight="1" x14ac:dyDescent="0.25">
      <c r="A421" s="22"/>
      <c r="B421" s="146" t="s">
        <v>13</v>
      </c>
      <c r="C421" s="23">
        <v>43261</v>
      </c>
      <c r="D421" s="24"/>
      <c r="E421" s="24" t="s">
        <v>83</v>
      </c>
      <c r="F421" s="31"/>
      <c r="G421" s="25" t="s">
        <v>31</v>
      </c>
      <c r="H421" s="23">
        <v>43311</v>
      </c>
      <c r="I421" s="24"/>
      <c r="J421" s="24"/>
      <c r="K421" s="66" t="s">
        <v>77</v>
      </c>
      <c r="L421" s="120"/>
      <c r="M421" s="71"/>
    </row>
    <row r="422" spans="1:13" ht="24.95" customHeight="1" x14ac:dyDescent="0.25">
      <c r="A422" s="22"/>
      <c r="B422" s="146" t="s">
        <v>12</v>
      </c>
      <c r="C422" s="23">
        <v>43261</v>
      </c>
      <c r="D422" s="24"/>
      <c r="E422" s="24" t="s">
        <v>83</v>
      </c>
      <c r="F422" s="31"/>
      <c r="G422" s="25" t="s">
        <v>31</v>
      </c>
      <c r="H422" s="23">
        <v>43311</v>
      </c>
      <c r="I422" s="24"/>
      <c r="J422" s="24"/>
      <c r="K422" s="66" t="s">
        <v>77</v>
      </c>
      <c r="L422" s="120"/>
      <c r="M422" s="71"/>
    </row>
    <row r="423" spans="1:13" ht="26.25" customHeight="1" x14ac:dyDescent="0.25">
      <c r="A423" s="22"/>
      <c r="B423" s="146" t="s">
        <v>14</v>
      </c>
      <c r="C423" s="23">
        <v>43251</v>
      </c>
      <c r="D423" s="24"/>
      <c r="E423" s="24" t="s">
        <v>24</v>
      </c>
      <c r="F423" s="31"/>
      <c r="G423" s="93" t="s">
        <v>31</v>
      </c>
      <c r="H423" s="23">
        <v>43325</v>
      </c>
      <c r="I423" s="32"/>
      <c r="J423" s="24"/>
      <c r="K423" s="66" t="s">
        <v>76</v>
      </c>
      <c r="L423" s="120">
        <v>0.2</v>
      </c>
      <c r="M423" s="71"/>
    </row>
    <row r="424" spans="1:13" s="50" customFormat="1" ht="24.75" customHeight="1" x14ac:dyDescent="0.25">
      <c r="A424" s="22"/>
      <c r="B424" s="146" t="s">
        <v>60</v>
      </c>
      <c r="C424" s="23">
        <v>43270</v>
      </c>
      <c r="D424" s="30"/>
      <c r="E424" s="24" t="s">
        <v>28</v>
      </c>
      <c r="F424" s="31"/>
      <c r="G424" s="24"/>
      <c r="H424" s="24"/>
      <c r="I424" s="24"/>
      <c r="J424" s="24"/>
      <c r="K424" s="66"/>
      <c r="L424" s="120"/>
      <c r="M424" s="71"/>
    </row>
    <row r="425" spans="1:13" ht="33" customHeight="1" x14ac:dyDescent="0.25">
      <c r="A425" s="22"/>
      <c r="B425" s="146" t="s">
        <v>45</v>
      </c>
      <c r="C425" s="23">
        <v>43272</v>
      </c>
      <c r="D425" s="30"/>
      <c r="E425" s="24" t="s">
        <v>28</v>
      </c>
      <c r="F425" s="31"/>
      <c r="G425" s="25" t="s">
        <v>31</v>
      </c>
      <c r="H425" s="97">
        <v>43304</v>
      </c>
      <c r="I425" s="77"/>
      <c r="J425" s="30"/>
      <c r="K425" s="66" t="s">
        <v>76</v>
      </c>
      <c r="L425" s="120">
        <v>4</v>
      </c>
      <c r="M425" s="71"/>
    </row>
    <row r="426" spans="1:13" ht="28.5" customHeight="1" x14ac:dyDescent="0.25">
      <c r="A426" s="22"/>
      <c r="B426" s="146" t="s">
        <v>45</v>
      </c>
      <c r="C426" s="23">
        <v>43272</v>
      </c>
      <c r="D426" s="30"/>
      <c r="E426" s="24" t="s">
        <v>87</v>
      </c>
      <c r="F426" s="31"/>
      <c r="G426" s="25" t="s">
        <v>31</v>
      </c>
      <c r="H426" s="69">
        <v>43281</v>
      </c>
      <c r="I426" s="24"/>
      <c r="J426" s="30"/>
      <c r="K426" s="66"/>
      <c r="L426" s="120"/>
      <c r="M426" s="71"/>
    </row>
    <row r="427" spans="1:13" ht="27.75" customHeight="1" x14ac:dyDescent="0.25">
      <c r="A427" s="22"/>
      <c r="B427" s="146" t="s">
        <v>60</v>
      </c>
      <c r="C427" s="23">
        <v>43270</v>
      </c>
      <c r="D427" s="30"/>
      <c r="E427" s="24" t="s">
        <v>95</v>
      </c>
      <c r="F427" s="31"/>
      <c r="G427" s="25" t="s">
        <v>31</v>
      </c>
      <c r="H427" s="23">
        <v>43272</v>
      </c>
      <c r="I427" s="24"/>
      <c r="J427" s="24"/>
      <c r="K427" s="66" t="s">
        <v>76</v>
      </c>
      <c r="L427" s="120"/>
      <c r="M427" s="71"/>
    </row>
    <row r="428" spans="1:13" ht="36.75" customHeight="1" x14ac:dyDescent="0.25">
      <c r="A428" s="22"/>
      <c r="B428" s="146" t="s">
        <v>57</v>
      </c>
      <c r="C428" s="23">
        <v>43277</v>
      </c>
      <c r="D428" s="30"/>
      <c r="E428" s="24" t="s">
        <v>80</v>
      </c>
      <c r="F428" s="31"/>
      <c r="G428" s="25" t="s">
        <v>31</v>
      </c>
      <c r="H428" s="24" t="s">
        <v>120</v>
      </c>
      <c r="I428" s="24"/>
      <c r="J428" s="30"/>
      <c r="K428" s="66" t="s">
        <v>77</v>
      </c>
      <c r="L428" s="120"/>
      <c r="M428" s="71"/>
    </row>
    <row r="429" spans="1:13" ht="34.5" customHeight="1" x14ac:dyDescent="0.25">
      <c r="A429" s="22"/>
      <c r="B429" s="146" t="s">
        <v>57</v>
      </c>
      <c r="C429" s="23">
        <v>43277</v>
      </c>
      <c r="D429" s="30"/>
      <c r="E429" s="32" t="s">
        <v>26</v>
      </c>
      <c r="F429" s="31"/>
      <c r="G429" s="25" t="s">
        <v>31</v>
      </c>
      <c r="H429" s="23">
        <v>43279</v>
      </c>
      <c r="I429" s="24"/>
      <c r="J429" s="30"/>
      <c r="K429" s="66" t="s">
        <v>76</v>
      </c>
      <c r="L429" s="120"/>
      <c r="M429" s="71"/>
    </row>
    <row r="430" spans="1:13" ht="36" customHeight="1" x14ac:dyDescent="0.25">
      <c r="A430" s="22"/>
      <c r="B430" s="147" t="s">
        <v>14</v>
      </c>
      <c r="C430" s="23">
        <v>43294</v>
      </c>
      <c r="D430" s="30"/>
      <c r="E430" s="30" t="s">
        <v>24</v>
      </c>
      <c r="F430" s="31"/>
      <c r="G430" s="25" t="s">
        <v>33</v>
      </c>
      <c r="H430" s="24"/>
      <c r="I430" s="24"/>
      <c r="J430" s="24"/>
      <c r="K430" s="66"/>
      <c r="L430" s="120"/>
      <c r="M430" s="71"/>
    </row>
    <row r="431" spans="1:13" ht="39" customHeight="1" x14ac:dyDescent="0.25">
      <c r="A431" s="22"/>
      <c r="B431" s="146" t="s">
        <v>13</v>
      </c>
      <c r="C431" s="23">
        <v>43276</v>
      </c>
      <c r="D431" s="30"/>
      <c r="E431" s="24" t="s">
        <v>36</v>
      </c>
      <c r="F431" s="31"/>
      <c r="G431" s="25" t="s">
        <v>31</v>
      </c>
      <c r="H431" s="24" t="s">
        <v>133</v>
      </c>
      <c r="I431" s="30"/>
      <c r="J431" s="30"/>
      <c r="K431" s="66" t="s">
        <v>76</v>
      </c>
      <c r="L431" s="121">
        <v>64</v>
      </c>
      <c r="M431" s="71"/>
    </row>
    <row r="432" spans="1:13" ht="39.75" customHeight="1" x14ac:dyDescent="0.25">
      <c r="A432" s="22"/>
      <c r="B432" s="147" t="s">
        <v>14</v>
      </c>
      <c r="C432" s="23">
        <v>43294</v>
      </c>
      <c r="D432" s="30"/>
      <c r="E432" s="24" t="s">
        <v>26</v>
      </c>
      <c r="F432" s="31"/>
      <c r="G432" s="25" t="s">
        <v>33</v>
      </c>
      <c r="H432" s="24"/>
      <c r="I432" s="24"/>
      <c r="J432" s="24"/>
      <c r="K432" s="66"/>
      <c r="L432" s="120"/>
      <c r="M432" s="71"/>
    </row>
    <row r="433" spans="1:13" ht="38.25" customHeight="1" x14ac:dyDescent="0.25">
      <c r="A433" s="22"/>
      <c r="B433" s="146" t="s">
        <v>42</v>
      </c>
      <c r="C433" s="23">
        <v>43279</v>
      </c>
      <c r="D433" s="30"/>
      <c r="E433" s="24" t="s">
        <v>25</v>
      </c>
      <c r="F433" s="31"/>
      <c r="G433" s="25" t="s">
        <v>31</v>
      </c>
      <c r="H433" s="23">
        <v>43305</v>
      </c>
      <c r="I433" s="30"/>
      <c r="J433" s="30"/>
      <c r="K433" s="66" t="s">
        <v>76</v>
      </c>
      <c r="L433" s="120">
        <v>3</v>
      </c>
      <c r="M433" s="71"/>
    </row>
    <row r="434" spans="1:13" ht="52.5" customHeight="1" x14ac:dyDescent="0.25">
      <c r="A434" s="22"/>
      <c r="B434" s="146" t="s">
        <v>62</v>
      </c>
      <c r="C434" s="23">
        <v>43278</v>
      </c>
      <c r="D434" s="30"/>
      <c r="E434" s="24" t="s">
        <v>65</v>
      </c>
      <c r="F434" s="31"/>
      <c r="G434" s="25"/>
      <c r="H434" s="24"/>
      <c r="I434" s="24"/>
      <c r="J434" s="24"/>
      <c r="K434" s="66"/>
      <c r="L434" s="120"/>
      <c r="M434" s="71"/>
    </row>
    <row r="435" spans="1:13" ht="36.75" customHeight="1" x14ac:dyDescent="0.25">
      <c r="A435" s="22"/>
      <c r="B435" s="146" t="s">
        <v>62</v>
      </c>
      <c r="C435" s="23">
        <v>43278</v>
      </c>
      <c r="D435" s="30"/>
      <c r="E435" s="32" t="s">
        <v>26</v>
      </c>
      <c r="F435" s="31"/>
      <c r="G435" s="25"/>
      <c r="H435" s="24"/>
      <c r="I435" s="24"/>
      <c r="J435" s="24"/>
      <c r="K435" s="66"/>
      <c r="L435" s="120"/>
      <c r="M435" s="71"/>
    </row>
    <row r="436" spans="1:13" ht="35.25" customHeight="1" x14ac:dyDescent="0.25">
      <c r="A436" s="22"/>
      <c r="B436" s="146" t="s">
        <v>62</v>
      </c>
      <c r="C436" s="23">
        <v>43278</v>
      </c>
      <c r="D436" s="30"/>
      <c r="E436" s="24" t="s">
        <v>24</v>
      </c>
      <c r="F436" s="31"/>
      <c r="G436" s="25"/>
      <c r="H436" s="24"/>
      <c r="I436" s="24"/>
      <c r="J436" s="24"/>
      <c r="K436" s="66"/>
      <c r="L436" s="120"/>
      <c r="M436" s="71"/>
    </row>
    <row r="437" spans="1:13" ht="51" customHeight="1" x14ac:dyDescent="0.25">
      <c r="A437" s="22"/>
      <c r="B437" s="153" t="s">
        <v>63</v>
      </c>
      <c r="C437" s="23">
        <v>43287</v>
      </c>
      <c r="D437" s="30"/>
      <c r="E437" s="32" t="s">
        <v>26</v>
      </c>
      <c r="F437" s="31"/>
      <c r="G437" s="25" t="s">
        <v>31</v>
      </c>
      <c r="H437" s="23">
        <v>43293</v>
      </c>
      <c r="I437" s="24"/>
      <c r="J437" s="24"/>
      <c r="K437" s="66"/>
      <c r="L437" s="120"/>
      <c r="M437" s="71"/>
    </row>
    <row r="438" spans="1:13" ht="30.75" customHeight="1" x14ac:dyDescent="0.25">
      <c r="A438" s="22"/>
      <c r="B438" s="146" t="s">
        <v>63</v>
      </c>
      <c r="C438" s="23">
        <v>43287</v>
      </c>
      <c r="D438" s="30"/>
      <c r="E438" s="24" t="s">
        <v>25</v>
      </c>
      <c r="F438" s="24"/>
      <c r="G438" s="25" t="s">
        <v>31</v>
      </c>
      <c r="H438" s="24"/>
      <c r="I438" s="24"/>
      <c r="J438" s="24"/>
      <c r="K438" s="66" t="s">
        <v>76</v>
      </c>
      <c r="L438" s="120"/>
      <c r="M438" s="71"/>
    </row>
    <row r="439" spans="1:13" ht="30" customHeight="1" x14ac:dyDescent="0.25">
      <c r="A439" s="22"/>
      <c r="B439" s="146" t="s">
        <v>60</v>
      </c>
      <c r="C439" s="23">
        <v>43291</v>
      </c>
      <c r="D439" s="30"/>
      <c r="E439" s="24" t="s">
        <v>26</v>
      </c>
      <c r="F439" s="31"/>
      <c r="G439" s="25" t="s">
        <v>31</v>
      </c>
      <c r="H439" s="23">
        <v>43300</v>
      </c>
      <c r="I439" s="24"/>
      <c r="J439" s="24"/>
      <c r="K439" s="66" t="s">
        <v>76</v>
      </c>
      <c r="L439" s="120"/>
      <c r="M439" s="71"/>
    </row>
    <row r="440" spans="1:13" ht="31.5" customHeight="1" x14ac:dyDescent="0.25">
      <c r="A440" s="22"/>
      <c r="B440" s="146" t="s">
        <v>60</v>
      </c>
      <c r="C440" s="23">
        <v>43291</v>
      </c>
      <c r="D440" s="30"/>
      <c r="E440" s="24" t="s">
        <v>24</v>
      </c>
      <c r="F440" s="31"/>
      <c r="G440" s="25" t="s">
        <v>31</v>
      </c>
      <c r="H440" s="23">
        <v>43329</v>
      </c>
      <c r="I440" s="32"/>
      <c r="J440" s="24"/>
      <c r="K440" s="66" t="s">
        <v>76</v>
      </c>
      <c r="L440" s="120">
        <v>0.75</v>
      </c>
      <c r="M440" s="71"/>
    </row>
    <row r="441" spans="1:13" ht="38.25" customHeight="1" x14ac:dyDescent="0.25">
      <c r="A441" s="22"/>
      <c r="B441" s="146" t="s">
        <v>60</v>
      </c>
      <c r="C441" s="23">
        <v>43291</v>
      </c>
      <c r="D441" s="30"/>
      <c r="E441" s="24" t="s">
        <v>65</v>
      </c>
      <c r="F441" s="31"/>
      <c r="G441" s="25" t="s">
        <v>31</v>
      </c>
      <c r="H441" s="23">
        <v>43293</v>
      </c>
      <c r="I441" s="24"/>
      <c r="J441" s="30"/>
      <c r="K441" s="66" t="s">
        <v>76</v>
      </c>
      <c r="L441" s="120"/>
      <c r="M441" s="71"/>
    </row>
    <row r="442" spans="1:13" ht="34.5" customHeight="1" x14ac:dyDescent="0.25">
      <c r="A442" s="22"/>
      <c r="B442" s="146" t="s">
        <v>48</v>
      </c>
      <c r="C442" s="23">
        <v>43292</v>
      </c>
      <c r="D442" s="30"/>
      <c r="E442" s="24" t="s">
        <v>36</v>
      </c>
      <c r="F442" s="31"/>
      <c r="G442" s="25" t="s">
        <v>31</v>
      </c>
      <c r="H442" s="24"/>
      <c r="I442" s="24"/>
      <c r="J442" s="24"/>
      <c r="K442" s="66"/>
      <c r="L442" s="120"/>
      <c r="M442" s="71"/>
    </row>
    <row r="443" spans="1:13" ht="34.5" customHeight="1" x14ac:dyDescent="0.25">
      <c r="A443" s="22"/>
      <c r="B443" s="147" t="s">
        <v>14</v>
      </c>
      <c r="C443" s="23">
        <v>43294</v>
      </c>
      <c r="D443" s="30"/>
      <c r="E443" s="24" t="s">
        <v>26</v>
      </c>
      <c r="F443" s="31"/>
      <c r="G443" s="25" t="s">
        <v>33</v>
      </c>
      <c r="H443" s="24"/>
      <c r="I443" s="24"/>
      <c r="J443" s="24"/>
      <c r="K443" s="66"/>
      <c r="L443" s="120"/>
      <c r="M443" s="71"/>
    </row>
    <row r="444" spans="1:13" ht="33.75" customHeight="1" x14ac:dyDescent="0.25">
      <c r="A444" s="22"/>
      <c r="B444" s="147" t="s">
        <v>14</v>
      </c>
      <c r="C444" s="23">
        <v>43294</v>
      </c>
      <c r="D444" s="30"/>
      <c r="E444" s="30" t="s">
        <v>25</v>
      </c>
      <c r="F444" s="31"/>
      <c r="G444" s="25" t="s">
        <v>33</v>
      </c>
      <c r="H444" s="24"/>
      <c r="I444" s="24"/>
      <c r="J444" s="24"/>
      <c r="K444" s="66"/>
      <c r="L444" s="120"/>
      <c r="M444" s="71"/>
    </row>
    <row r="445" spans="1:13" ht="33" customHeight="1" x14ac:dyDescent="0.25">
      <c r="A445" s="22"/>
      <c r="B445" s="146" t="s">
        <v>60</v>
      </c>
      <c r="C445" s="24"/>
      <c r="D445" s="24"/>
      <c r="E445" s="24" t="s">
        <v>36</v>
      </c>
      <c r="F445" s="31"/>
      <c r="G445" s="25" t="s">
        <v>33</v>
      </c>
      <c r="H445" s="24"/>
      <c r="I445" s="24"/>
      <c r="J445" s="24"/>
      <c r="K445" s="66" t="s">
        <v>76</v>
      </c>
      <c r="L445" s="120"/>
      <c r="M445" s="71"/>
    </row>
    <row r="446" spans="1:13" ht="33.75" customHeight="1" x14ac:dyDescent="0.25">
      <c r="A446" s="22"/>
      <c r="B446" s="147" t="s">
        <v>10</v>
      </c>
      <c r="C446" s="23">
        <v>43292</v>
      </c>
      <c r="D446" s="30"/>
      <c r="E446" s="31" t="s">
        <v>101</v>
      </c>
      <c r="F446" s="31"/>
      <c r="G446" s="25" t="s">
        <v>31</v>
      </c>
      <c r="H446" s="24"/>
      <c r="I446" s="24"/>
      <c r="J446" s="24"/>
      <c r="K446" s="66"/>
      <c r="L446" s="120"/>
      <c r="M446" s="71"/>
    </row>
    <row r="447" spans="1:13" ht="30.75" customHeight="1" x14ac:dyDescent="0.25">
      <c r="A447" s="22"/>
      <c r="B447" s="147" t="s">
        <v>10</v>
      </c>
      <c r="C447" s="23">
        <v>43292</v>
      </c>
      <c r="D447" s="30"/>
      <c r="E447" s="31" t="s">
        <v>102</v>
      </c>
      <c r="F447" s="31"/>
      <c r="G447" s="25" t="s">
        <v>31</v>
      </c>
      <c r="H447" s="23">
        <v>43293</v>
      </c>
      <c r="I447" s="24"/>
      <c r="J447" s="24"/>
      <c r="K447" s="66"/>
      <c r="L447" s="120"/>
      <c r="M447" s="71"/>
    </row>
    <row r="448" spans="1:13" ht="31.5" customHeight="1" x14ac:dyDescent="0.25">
      <c r="A448" s="22"/>
      <c r="B448" s="147" t="s">
        <v>10</v>
      </c>
      <c r="C448" s="23">
        <v>43292</v>
      </c>
      <c r="D448" s="30"/>
      <c r="E448" s="31" t="s">
        <v>103</v>
      </c>
      <c r="F448" s="31"/>
      <c r="G448" s="25" t="s">
        <v>31</v>
      </c>
      <c r="H448" s="23">
        <v>43293</v>
      </c>
      <c r="I448" s="24"/>
      <c r="J448" s="24"/>
      <c r="K448" s="66"/>
      <c r="L448" s="120"/>
      <c r="M448" s="71"/>
    </row>
    <row r="449" spans="1:14" ht="30.75" customHeight="1" x14ac:dyDescent="0.25">
      <c r="A449" s="22"/>
      <c r="B449" s="147" t="s">
        <v>10</v>
      </c>
      <c r="C449" s="23">
        <v>43292</v>
      </c>
      <c r="D449" s="30"/>
      <c r="E449" s="31" t="s">
        <v>103</v>
      </c>
      <c r="F449" s="31"/>
      <c r="G449" s="25" t="s">
        <v>31</v>
      </c>
      <c r="H449" s="23">
        <v>43299</v>
      </c>
      <c r="I449" s="24"/>
      <c r="J449" s="24"/>
      <c r="K449" s="66" t="s">
        <v>106</v>
      </c>
      <c r="L449" s="120">
        <v>2</v>
      </c>
      <c r="M449" s="71"/>
    </row>
    <row r="450" spans="1:14" ht="30" customHeight="1" x14ac:dyDescent="0.25">
      <c r="A450" s="22"/>
      <c r="B450" s="146" t="s">
        <v>60</v>
      </c>
      <c r="C450" s="70">
        <v>43282</v>
      </c>
      <c r="D450" s="30"/>
      <c r="E450" s="24" t="s">
        <v>36</v>
      </c>
      <c r="F450" s="31"/>
      <c r="G450" s="25" t="s">
        <v>31</v>
      </c>
      <c r="H450" s="70">
        <v>43344</v>
      </c>
      <c r="I450" s="30"/>
      <c r="J450" s="24"/>
      <c r="K450" s="66" t="s">
        <v>76</v>
      </c>
      <c r="L450" s="120">
        <v>8</v>
      </c>
      <c r="M450" s="71"/>
    </row>
    <row r="451" spans="1:14" ht="27.75" customHeight="1" x14ac:dyDescent="0.25">
      <c r="A451" s="22"/>
      <c r="B451" s="152" t="s">
        <v>63</v>
      </c>
      <c r="C451" s="23">
        <v>43164</v>
      </c>
      <c r="D451" s="30"/>
      <c r="E451" s="24" t="s">
        <v>83</v>
      </c>
      <c r="F451" s="31"/>
      <c r="G451" s="25" t="s">
        <v>33</v>
      </c>
      <c r="H451" s="24"/>
      <c r="I451" s="30"/>
      <c r="J451" s="30"/>
      <c r="K451" s="66"/>
      <c r="L451" s="120"/>
      <c r="M451" s="71"/>
    </row>
    <row r="452" spans="1:14" ht="25.5" customHeight="1" x14ac:dyDescent="0.25">
      <c r="A452" s="22"/>
      <c r="B452" s="147" t="s">
        <v>60</v>
      </c>
      <c r="C452" s="23">
        <v>43292</v>
      </c>
      <c r="D452" s="30"/>
      <c r="E452" s="30" t="s">
        <v>65</v>
      </c>
      <c r="F452" s="31"/>
      <c r="G452" s="25" t="s">
        <v>37</v>
      </c>
      <c r="H452" s="23">
        <v>43293</v>
      </c>
      <c r="I452" s="24"/>
      <c r="J452" s="30"/>
      <c r="K452" s="66" t="s">
        <v>76</v>
      </c>
      <c r="L452" s="120"/>
      <c r="M452" s="71"/>
    </row>
    <row r="453" spans="1:14" ht="25.5" customHeight="1" x14ac:dyDescent="0.25">
      <c r="A453" s="22"/>
      <c r="B453" s="146" t="s">
        <v>63</v>
      </c>
      <c r="C453" s="23">
        <v>43293</v>
      </c>
      <c r="D453" s="30"/>
      <c r="E453" s="30" t="s">
        <v>26</v>
      </c>
      <c r="F453" s="31"/>
      <c r="G453" s="25" t="s">
        <v>33</v>
      </c>
      <c r="H453" s="24"/>
      <c r="I453" s="24"/>
      <c r="J453" s="24"/>
      <c r="K453" s="66"/>
      <c r="L453" s="120"/>
      <c r="M453" s="71"/>
    </row>
    <row r="454" spans="1:14" ht="44.25" customHeight="1" x14ac:dyDescent="0.25">
      <c r="A454" s="22"/>
      <c r="B454" s="146" t="s">
        <v>14</v>
      </c>
      <c r="C454" s="23">
        <v>43293</v>
      </c>
      <c r="D454" s="30"/>
      <c r="E454" s="24" t="s">
        <v>25</v>
      </c>
      <c r="F454" s="31"/>
      <c r="G454" s="25" t="s">
        <v>31</v>
      </c>
      <c r="H454" s="23">
        <v>43306</v>
      </c>
      <c r="I454" s="24"/>
      <c r="J454" s="24"/>
      <c r="K454" s="66" t="s">
        <v>77</v>
      </c>
      <c r="L454" s="120">
        <v>1</v>
      </c>
      <c r="M454" s="71"/>
    </row>
    <row r="455" spans="1:14" ht="31.5" customHeight="1" x14ac:dyDescent="0.25">
      <c r="A455" s="22"/>
      <c r="B455" s="147" t="s">
        <v>105</v>
      </c>
      <c r="C455" s="23">
        <v>43294</v>
      </c>
      <c r="D455" s="24"/>
      <c r="E455" s="30" t="s">
        <v>101</v>
      </c>
      <c r="F455" s="31"/>
      <c r="G455" s="25" t="s">
        <v>31</v>
      </c>
      <c r="H455" s="23">
        <v>43299</v>
      </c>
      <c r="I455" s="24"/>
      <c r="J455" s="24"/>
      <c r="K455" s="66"/>
      <c r="L455" s="120"/>
      <c r="M455" s="71"/>
    </row>
    <row r="456" spans="1:14" ht="24.95" customHeight="1" x14ac:dyDescent="0.25">
      <c r="A456" s="22"/>
      <c r="B456" s="146" t="s">
        <v>39</v>
      </c>
      <c r="C456" s="23">
        <v>43294</v>
      </c>
      <c r="D456" s="24"/>
      <c r="E456" s="24" t="s">
        <v>24</v>
      </c>
      <c r="F456" s="31"/>
      <c r="G456" s="25" t="s">
        <v>31</v>
      </c>
      <c r="H456" s="23">
        <v>43339</v>
      </c>
      <c r="I456" s="30"/>
      <c r="J456" s="30"/>
      <c r="K456" s="66" t="s">
        <v>76</v>
      </c>
      <c r="L456" s="120">
        <v>0.5</v>
      </c>
      <c r="M456" s="71"/>
    </row>
    <row r="457" spans="1:14" ht="24.95" customHeight="1" x14ac:dyDescent="0.25">
      <c r="A457" s="22"/>
      <c r="B457" s="146" t="s">
        <v>63</v>
      </c>
      <c r="C457" s="23">
        <v>43293</v>
      </c>
      <c r="D457" s="30"/>
      <c r="E457" s="24" t="s">
        <v>28</v>
      </c>
      <c r="F457" s="31"/>
      <c r="G457" s="25" t="s">
        <v>33</v>
      </c>
      <c r="H457" s="24"/>
      <c r="I457" s="30"/>
      <c r="J457" s="24"/>
      <c r="K457" s="66"/>
      <c r="L457" s="120"/>
      <c r="M457" s="71"/>
    </row>
    <row r="458" spans="1:14" ht="32.25" customHeight="1" x14ac:dyDescent="0.25">
      <c r="A458" s="22"/>
      <c r="B458" s="146" t="s">
        <v>39</v>
      </c>
      <c r="C458" s="23">
        <v>43294</v>
      </c>
      <c r="D458" s="30"/>
      <c r="E458" s="30" t="s">
        <v>103</v>
      </c>
      <c r="F458" s="31"/>
      <c r="G458" s="25" t="s">
        <v>31</v>
      </c>
      <c r="H458" s="23">
        <v>43339</v>
      </c>
      <c r="I458" s="24"/>
      <c r="J458" s="30"/>
      <c r="K458" s="66" t="s">
        <v>76</v>
      </c>
      <c r="L458" s="120">
        <v>0.5</v>
      </c>
      <c r="M458" s="71"/>
    </row>
    <row r="459" spans="1:14" ht="24.95" customHeight="1" x14ac:dyDescent="0.25">
      <c r="A459" s="33"/>
      <c r="B459" s="146" t="s">
        <v>46</v>
      </c>
      <c r="C459" s="43"/>
      <c r="D459" s="34"/>
      <c r="E459" s="35" t="s">
        <v>36</v>
      </c>
      <c r="F459" s="35"/>
      <c r="G459" s="58" t="s">
        <v>33</v>
      </c>
      <c r="H459" s="37"/>
      <c r="I459" s="30"/>
      <c r="J459" s="36"/>
      <c r="K459" s="66" t="s">
        <v>76</v>
      </c>
      <c r="L459" s="34"/>
      <c r="M459" s="105"/>
      <c r="N459" s="24"/>
    </row>
    <row r="460" spans="1:14" ht="24.95" customHeight="1" x14ac:dyDescent="0.25">
      <c r="A460" s="22"/>
      <c r="B460" s="146" t="s">
        <v>39</v>
      </c>
      <c r="C460" s="23">
        <v>43294</v>
      </c>
      <c r="D460" s="30"/>
      <c r="E460" s="30" t="s">
        <v>103</v>
      </c>
      <c r="F460" s="31"/>
      <c r="G460" s="25" t="s">
        <v>31</v>
      </c>
      <c r="H460" s="24"/>
      <c r="I460" s="24"/>
      <c r="J460" s="24"/>
      <c r="K460" s="66"/>
      <c r="L460" s="120"/>
      <c r="M460" s="71"/>
    </row>
    <row r="461" spans="1:14" ht="29.25" customHeight="1" x14ac:dyDescent="0.25">
      <c r="A461" s="22"/>
      <c r="B461" s="146" t="s">
        <v>46</v>
      </c>
      <c r="C461" s="23">
        <v>43214</v>
      </c>
      <c r="D461" s="30"/>
      <c r="E461" s="24" t="s">
        <v>25</v>
      </c>
      <c r="F461" s="31"/>
      <c r="G461" s="25" t="s">
        <v>33</v>
      </c>
      <c r="H461" s="24"/>
      <c r="I461" s="73"/>
      <c r="J461" s="24"/>
      <c r="K461" s="66" t="s">
        <v>76</v>
      </c>
      <c r="L461" s="73"/>
      <c r="M461" s="71"/>
    </row>
    <row r="462" spans="1:14" ht="24.95" customHeight="1" x14ac:dyDescent="0.25">
      <c r="A462" s="22"/>
      <c r="B462" s="146" t="s">
        <v>46</v>
      </c>
      <c r="C462" s="23">
        <v>43294</v>
      </c>
      <c r="D462" s="30"/>
      <c r="E462" s="31" t="s">
        <v>103</v>
      </c>
      <c r="F462" s="31"/>
      <c r="G462" s="25" t="s">
        <v>31</v>
      </c>
      <c r="H462" s="70">
        <v>43374</v>
      </c>
      <c r="I462" s="73"/>
      <c r="J462" s="24"/>
      <c r="K462" s="66" t="s">
        <v>76</v>
      </c>
      <c r="L462" s="73">
        <v>20</v>
      </c>
      <c r="M462" s="71"/>
    </row>
    <row r="463" spans="1:14" ht="47.25" customHeight="1" x14ac:dyDescent="0.25">
      <c r="A463" s="22"/>
      <c r="B463" s="146" t="s">
        <v>46</v>
      </c>
      <c r="C463" s="96">
        <v>43326</v>
      </c>
      <c r="D463" s="30"/>
      <c r="E463" s="30" t="s">
        <v>119</v>
      </c>
      <c r="F463" s="31"/>
      <c r="G463" s="25" t="s">
        <v>31</v>
      </c>
      <c r="H463" s="96">
        <v>43362</v>
      </c>
      <c r="J463" s="50"/>
      <c r="K463" s="66" t="s">
        <v>76</v>
      </c>
      <c r="L463" s="100">
        <v>9</v>
      </c>
      <c r="M463" s="71"/>
    </row>
    <row r="464" spans="1:14" ht="24.95" customHeight="1" x14ac:dyDescent="0.25">
      <c r="A464" s="22"/>
      <c r="B464" s="147" t="s">
        <v>3</v>
      </c>
      <c r="C464" s="23">
        <v>43293</v>
      </c>
      <c r="D464" s="30"/>
      <c r="E464" s="31" t="s">
        <v>103</v>
      </c>
      <c r="F464" s="31"/>
      <c r="G464" s="25" t="s">
        <v>31</v>
      </c>
      <c r="H464" s="23">
        <v>43347</v>
      </c>
      <c r="I464" s="32"/>
      <c r="J464" s="24"/>
      <c r="K464" s="66" t="s">
        <v>76</v>
      </c>
      <c r="L464" s="120">
        <v>2</v>
      </c>
      <c r="M464" s="71"/>
    </row>
    <row r="465" spans="1:13" ht="32.25" customHeight="1" x14ac:dyDescent="0.25">
      <c r="A465" s="22"/>
      <c r="B465" s="146" t="s">
        <v>61</v>
      </c>
      <c r="C465" s="23">
        <v>42979</v>
      </c>
      <c r="D465" s="30"/>
      <c r="E465" s="32" t="s">
        <v>67</v>
      </c>
      <c r="F465" s="31"/>
      <c r="G465" s="25" t="s">
        <v>33</v>
      </c>
      <c r="H465" s="45"/>
      <c r="I465" s="24"/>
      <c r="J465" s="30"/>
      <c r="K465" s="66" t="s">
        <v>76</v>
      </c>
      <c r="L465" s="120"/>
      <c r="M465" s="71"/>
    </row>
    <row r="466" spans="1:13" ht="24.95" customHeight="1" x14ac:dyDescent="0.25">
      <c r="A466" s="22"/>
      <c r="B466" s="146" t="s">
        <v>57</v>
      </c>
      <c r="C466" s="23">
        <v>43292</v>
      </c>
      <c r="D466" s="30"/>
      <c r="E466" s="30" t="s">
        <v>80</v>
      </c>
      <c r="F466" s="31"/>
      <c r="G466" s="25" t="s">
        <v>31</v>
      </c>
      <c r="H466" s="23">
        <v>43300</v>
      </c>
      <c r="I466" s="24"/>
      <c r="J466" s="24"/>
      <c r="K466" s="66" t="s">
        <v>106</v>
      </c>
      <c r="L466" s="120"/>
      <c r="M466" s="71"/>
    </row>
    <row r="467" spans="1:13" ht="24.95" customHeight="1" x14ac:dyDescent="0.25">
      <c r="A467" s="22"/>
      <c r="B467" s="146" t="s">
        <v>61</v>
      </c>
      <c r="C467" s="23">
        <v>42979</v>
      </c>
      <c r="D467" s="30"/>
      <c r="E467" s="32" t="s">
        <v>30</v>
      </c>
      <c r="F467" s="31"/>
      <c r="G467" s="25" t="s">
        <v>33</v>
      </c>
      <c r="H467" s="45"/>
      <c r="I467" s="24"/>
      <c r="J467" s="30"/>
      <c r="K467" s="66" t="s">
        <v>76</v>
      </c>
      <c r="L467" s="120"/>
      <c r="M467" s="71"/>
    </row>
    <row r="468" spans="1:13" ht="24.95" customHeight="1" x14ac:dyDescent="0.25">
      <c r="A468" s="22"/>
      <c r="B468" s="146" t="s">
        <v>63</v>
      </c>
      <c r="C468" s="23">
        <v>43293</v>
      </c>
      <c r="D468" s="30"/>
      <c r="E468" s="30" t="s">
        <v>65</v>
      </c>
      <c r="F468" s="31"/>
      <c r="G468" s="25" t="s">
        <v>91</v>
      </c>
      <c r="H468" s="23">
        <v>43431</v>
      </c>
      <c r="I468" s="24"/>
      <c r="J468" s="30"/>
      <c r="K468" s="66" t="s">
        <v>76</v>
      </c>
      <c r="L468" s="121"/>
      <c r="M468" s="71"/>
    </row>
    <row r="469" spans="1:13" ht="24.95" customHeight="1" x14ac:dyDescent="0.25">
      <c r="A469" s="22"/>
      <c r="B469" s="146" t="s">
        <v>61</v>
      </c>
      <c r="C469" s="23">
        <v>43195</v>
      </c>
      <c r="D469" s="30"/>
      <c r="E469" s="24" t="s">
        <v>26</v>
      </c>
      <c r="F469" s="30"/>
      <c r="G469" s="25" t="s">
        <v>33</v>
      </c>
      <c r="H469" s="24"/>
      <c r="I469" s="24"/>
      <c r="J469" s="24"/>
      <c r="K469" s="66" t="s">
        <v>76</v>
      </c>
      <c r="L469" s="120"/>
      <c r="M469" s="71"/>
    </row>
    <row r="470" spans="1:13" ht="24.95" customHeight="1" x14ac:dyDescent="0.25">
      <c r="A470" s="22"/>
      <c r="B470" s="147" t="s">
        <v>14</v>
      </c>
      <c r="C470" s="23">
        <v>43294</v>
      </c>
      <c r="D470" s="24"/>
      <c r="E470" s="24" t="s">
        <v>26</v>
      </c>
      <c r="F470" s="31"/>
      <c r="G470" s="25" t="s">
        <v>31</v>
      </c>
      <c r="H470" s="23">
        <v>43328</v>
      </c>
      <c r="I470" s="30"/>
      <c r="J470" s="24"/>
      <c r="K470" s="66"/>
      <c r="L470" s="120"/>
      <c r="M470" s="71"/>
    </row>
    <row r="471" spans="1:13" ht="24.95" customHeight="1" x14ac:dyDescent="0.25">
      <c r="A471" s="22"/>
      <c r="B471" s="147" t="s">
        <v>14</v>
      </c>
      <c r="C471" s="23">
        <v>43294</v>
      </c>
      <c r="D471" s="24"/>
      <c r="E471" s="24" t="s">
        <v>80</v>
      </c>
      <c r="F471" s="31"/>
      <c r="G471" s="25" t="s">
        <v>31</v>
      </c>
      <c r="H471" s="24" t="s">
        <v>109</v>
      </c>
      <c r="I471" s="24"/>
      <c r="J471" s="30"/>
      <c r="K471" s="66" t="s">
        <v>106</v>
      </c>
      <c r="L471" s="120"/>
      <c r="M471" s="71"/>
    </row>
    <row r="472" spans="1:13" ht="24.95" customHeight="1" x14ac:dyDescent="0.25">
      <c r="A472" s="22"/>
      <c r="B472" s="146" t="s">
        <v>59</v>
      </c>
      <c r="C472" s="24"/>
      <c r="D472" s="24"/>
      <c r="E472" s="24" t="s">
        <v>27</v>
      </c>
      <c r="F472" s="31"/>
      <c r="G472" s="25" t="s">
        <v>33</v>
      </c>
      <c r="H472" s="24"/>
      <c r="I472" s="24"/>
      <c r="J472" s="24"/>
      <c r="L472" s="120"/>
      <c r="M472" s="71"/>
    </row>
    <row r="473" spans="1:13" ht="30.75" customHeight="1" x14ac:dyDescent="0.25">
      <c r="A473" s="22"/>
      <c r="B473" s="146" t="s">
        <v>59</v>
      </c>
      <c r="C473" s="68">
        <v>43292</v>
      </c>
      <c r="D473" s="30"/>
      <c r="E473" s="31" t="s">
        <v>101</v>
      </c>
      <c r="F473" s="31"/>
      <c r="G473" s="25" t="s">
        <v>31</v>
      </c>
      <c r="H473" s="23">
        <v>43349</v>
      </c>
      <c r="I473" s="24"/>
      <c r="J473" s="24"/>
      <c r="K473" s="66" t="s">
        <v>76</v>
      </c>
      <c r="L473" s="121">
        <v>0.5</v>
      </c>
      <c r="M473" s="71"/>
    </row>
    <row r="474" spans="1:13" ht="24.95" customHeight="1" x14ac:dyDescent="0.25">
      <c r="A474" s="22"/>
      <c r="B474" s="146" t="s">
        <v>58</v>
      </c>
      <c r="C474" s="23">
        <v>43262</v>
      </c>
      <c r="D474" s="30"/>
      <c r="E474" s="24" t="s">
        <v>28</v>
      </c>
      <c r="F474" s="31"/>
      <c r="G474" s="25" t="s">
        <v>31</v>
      </c>
      <c r="H474" s="24" t="s">
        <v>100</v>
      </c>
      <c r="I474" s="32"/>
      <c r="J474" s="73"/>
      <c r="K474" s="66" t="s">
        <v>76</v>
      </c>
      <c r="L474" s="73"/>
      <c r="M474" s="71"/>
    </row>
    <row r="475" spans="1:13" ht="24.95" customHeight="1" x14ac:dyDescent="0.25">
      <c r="A475" s="22"/>
      <c r="B475" s="147" t="s">
        <v>14</v>
      </c>
      <c r="C475" s="23">
        <v>43294</v>
      </c>
      <c r="D475" s="30"/>
      <c r="E475" s="24" t="s">
        <v>26</v>
      </c>
      <c r="F475" s="31"/>
      <c r="G475" s="25" t="s">
        <v>32</v>
      </c>
      <c r="H475" s="97">
        <v>43306</v>
      </c>
      <c r="I475" s="24"/>
      <c r="J475" s="24"/>
      <c r="K475" s="66"/>
      <c r="L475" s="120"/>
      <c r="M475" s="71"/>
    </row>
    <row r="476" spans="1:13" ht="48.75" customHeight="1" x14ac:dyDescent="0.25">
      <c r="A476" s="22"/>
      <c r="B476" s="146" t="s">
        <v>58</v>
      </c>
      <c r="C476" s="23">
        <v>43294</v>
      </c>
      <c r="D476" s="30"/>
      <c r="E476" s="32" t="s">
        <v>26</v>
      </c>
      <c r="F476" s="31"/>
      <c r="G476" s="25" t="s">
        <v>31</v>
      </c>
      <c r="H476" s="23">
        <v>43461</v>
      </c>
      <c r="I476" s="32"/>
      <c r="J476" s="73"/>
      <c r="K476" s="66" t="s">
        <v>76</v>
      </c>
      <c r="L476" s="73">
        <v>1.5</v>
      </c>
      <c r="M476" s="71"/>
    </row>
    <row r="477" spans="1:13" ht="30" customHeight="1" x14ac:dyDescent="0.25">
      <c r="A477" s="22"/>
      <c r="B477" s="146" t="s">
        <v>58</v>
      </c>
      <c r="C477" s="23">
        <v>43294</v>
      </c>
      <c r="D477" s="30"/>
      <c r="E477" s="31" t="s">
        <v>103</v>
      </c>
      <c r="F477" s="31"/>
      <c r="G477" s="25" t="s">
        <v>32</v>
      </c>
      <c r="H477" s="24" t="s">
        <v>124</v>
      </c>
      <c r="I477" s="32"/>
      <c r="J477" s="73"/>
      <c r="K477" s="66"/>
      <c r="L477" s="73"/>
      <c r="M477" s="71"/>
    </row>
    <row r="478" spans="1:13" ht="24.95" customHeight="1" x14ac:dyDescent="0.25">
      <c r="A478" s="22"/>
      <c r="B478" s="147" t="s">
        <v>3</v>
      </c>
      <c r="C478" s="23">
        <v>43293</v>
      </c>
      <c r="D478" s="30"/>
      <c r="E478" s="30" t="s">
        <v>103</v>
      </c>
      <c r="F478" s="31"/>
      <c r="G478" s="25" t="s">
        <v>31</v>
      </c>
      <c r="H478" s="23">
        <v>43297</v>
      </c>
      <c r="I478" s="32"/>
      <c r="J478" s="30"/>
      <c r="K478" s="66" t="s">
        <v>106</v>
      </c>
      <c r="L478" s="120"/>
      <c r="M478" s="71"/>
    </row>
    <row r="479" spans="1:13" ht="24.95" customHeight="1" x14ac:dyDescent="0.25">
      <c r="A479" s="22"/>
      <c r="B479" s="147" t="s">
        <v>45</v>
      </c>
      <c r="C479" s="23">
        <v>43297</v>
      </c>
      <c r="D479" s="24"/>
      <c r="E479" s="24" t="s">
        <v>24</v>
      </c>
      <c r="F479" s="31"/>
      <c r="G479" s="25" t="s">
        <v>31</v>
      </c>
      <c r="H479" s="23">
        <v>43297</v>
      </c>
      <c r="I479" s="24"/>
      <c r="J479" s="30"/>
      <c r="K479" s="66" t="s">
        <v>76</v>
      </c>
      <c r="L479" s="120">
        <v>1</v>
      </c>
      <c r="M479" s="71"/>
    </row>
    <row r="480" spans="1:13" ht="24.95" customHeight="1" x14ac:dyDescent="0.25">
      <c r="A480" s="22"/>
      <c r="B480" s="147" t="s">
        <v>3</v>
      </c>
      <c r="C480" s="23">
        <v>43297</v>
      </c>
      <c r="D480" s="24"/>
      <c r="E480" s="31" t="s">
        <v>103</v>
      </c>
      <c r="F480" s="31"/>
      <c r="G480" s="25" t="s">
        <v>31</v>
      </c>
      <c r="H480" s="23">
        <v>43297</v>
      </c>
      <c r="I480" s="32"/>
      <c r="J480" s="24"/>
      <c r="K480" s="66" t="s">
        <v>76</v>
      </c>
      <c r="L480" s="120"/>
      <c r="M480" s="71"/>
    </row>
    <row r="481" spans="1:13" ht="24.95" customHeight="1" x14ac:dyDescent="0.25">
      <c r="A481" s="22"/>
      <c r="B481" s="147" t="s">
        <v>3</v>
      </c>
      <c r="C481" s="23">
        <v>43297</v>
      </c>
      <c r="D481" s="30"/>
      <c r="E481" s="31" t="s">
        <v>103</v>
      </c>
      <c r="F481" s="31"/>
      <c r="G481" s="25" t="s">
        <v>31</v>
      </c>
      <c r="H481" s="23">
        <v>43297</v>
      </c>
      <c r="I481" s="32"/>
      <c r="J481" s="30"/>
      <c r="K481" s="66" t="s">
        <v>76</v>
      </c>
      <c r="L481" s="120"/>
      <c r="M481" s="71"/>
    </row>
    <row r="482" spans="1:13" ht="58.5" customHeight="1" x14ac:dyDescent="0.25">
      <c r="A482" s="22"/>
      <c r="B482" s="147" t="s">
        <v>3</v>
      </c>
      <c r="C482" s="23">
        <v>43297</v>
      </c>
      <c r="D482" s="30"/>
      <c r="E482" s="30" t="s">
        <v>107</v>
      </c>
      <c r="F482" s="31"/>
      <c r="G482" s="25" t="s">
        <v>31</v>
      </c>
      <c r="H482" s="23">
        <v>43307</v>
      </c>
      <c r="I482" s="32"/>
      <c r="J482" s="30"/>
      <c r="K482" s="66" t="s">
        <v>76</v>
      </c>
      <c r="L482" s="120">
        <v>0.5</v>
      </c>
      <c r="M482" s="71"/>
    </row>
    <row r="483" spans="1:13" ht="24.75" customHeight="1" x14ac:dyDescent="0.25">
      <c r="A483" s="22"/>
      <c r="B483" s="147" t="s">
        <v>10</v>
      </c>
      <c r="C483" s="23">
        <v>43297</v>
      </c>
      <c r="D483" s="30"/>
      <c r="E483" s="30" t="s">
        <v>25</v>
      </c>
      <c r="F483" s="31"/>
      <c r="G483" s="25" t="s">
        <v>31</v>
      </c>
      <c r="H483" s="23"/>
      <c r="I483" s="24"/>
      <c r="J483" s="24"/>
      <c r="K483" s="66"/>
      <c r="L483" s="120"/>
      <c r="M483" s="71"/>
    </row>
    <row r="484" spans="1:13" ht="24.95" customHeight="1" x14ac:dyDescent="0.25">
      <c r="A484" s="22"/>
      <c r="B484" s="147" t="s">
        <v>56</v>
      </c>
      <c r="C484" s="23">
        <v>43297</v>
      </c>
      <c r="D484" s="30"/>
      <c r="E484" s="30" t="s">
        <v>65</v>
      </c>
      <c r="F484" s="31"/>
      <c r="G484" s="25" t="s">
        <v>31</v>
      </c>
      <c r="H484" s="23">
        <v>43325</v>
      </c>
      <c r="I484" s="24"/>
      <c r="J484" s="30"/>
      <c r="K484" s="66" t="s">
        <v>76</v>
      </c>
      <c r="L484" s="121">
        <v>0.25</v>
      </c>
      <c r="M484" s="71"/>
    </row>
    <row r="485" spans="1:13" ht="59.25" customHeight="1" x14ac:dyDescent="0.25">
      <c r="A485" s="22"/>
      <c r="B485" s="147" t="s">
        <v>45</v>
      </c>
      <c r="C485" s="23">
        <v>43299</v>
      </c>
      <c r="D485" s="24"/>
      <c r="E485" s="30" t="s">
        <v>26</v>
      </c>
      <c r="F485" s="31"/>
      <c r="G485" s="25" t="s">
        <v>31</v>
      </c>
      <c r="H485" s="23">
        <v>43300</v>
      </c>
      <c r="I485" s="24"/>
      <c r="J485" s="24"/>
      <c r="K485" s="66" t="s">
        <v>77</v>
      </c>
      <c r="L485" s="120">
        <v>2</v>
      </c>
      <c r="M485" s="32"/>
    </row>
    <row r="486" spans="1:13" ht="24.95" customHeight="1" x14ac:dyDescent="0.25">
      <c r="A486" s="22"/>
      <c r="B486" s="147" t="s">
        <v>60</v>
      </c>
      <c r="C486" s="23">
        <v>43291</v>
      </c>
      <c r="D486" s="30"/>
      <c r="E486" s="24" t="s">
        <v>65</v>
      </c>
      <c r="F486" s="31"/>
      <c r="G486" s="25" t="s">
        <v>31</v>
      </c>
      <c r="H486" s="23">
        <v>43293</v>
      </c>
      <c r="I486" s="32"/>
      <c r="J486" s="30"/>
      <c r="K486" s="94" t="s">
        <v>76</v>
      </c>
      <c r="L486" s="120">
        <v>4</v>
      </c>
      <c r="M486" s="71"/>
    </row>
    <row r="487" spans="1:13" ht="24.95" customHeight="1" x14ac:dyDescent="0.25">
      <c r="A487" s="22"/>
      <c r="B487" s="147" t="s">
        <v>60</v>
      </c>
      <c r="C487" s="23">
        <v>43291</v>
      </c>
      <c r="D487" s="30"/>
      <c r="E487" s="30" t="s">
        <v>103</v>
      </c>
      <c r="F487" s="31"/>
      <c r="G487" s="25" t="s">
        <v>31</v>
      </c>
      <c r="H487" s="23">
        <v>43293</v>
      </c>
      <c r="I487" s="24"/>
      <c r="J487" s="30"/>
      <c r="K487" s="94" t="s">
        <v>76</v>
      </c>
      <c r="L487" s="120">
        <v>0.25</v>
      </c>
      <c r="M487" s="71"/>
    </row>
    <row r="488" spans="1:13" ht="24.95" customHeight="1" x14ac:dyDescent="0.25">
      <c r="A488" s="22"/>
      <c r="B488" s="146" t="s">
        <v>48</v>
      </c>
      <c r="C488" s="23">
        <v>43263</v>
      </c>
      <c r="D488" s="30"/>
      <c r="E488" s="24" t="s">
        <v>36</v>
      </c>
      <c r="F488" s="31"/>
      <c r="G488" s="25" t="s">
        <v>33</v>
      </c>
      <c r="H488" s="23">
        <v>43262</v>
      </c>
      <c r="I488" s="24"/>
      <c r="J488" s="24"/>
      <c r="K488" s="66" t="s">
        <v>76</v>
      </c>
      <c r="L488" s="120"/>
      <c r="M488" s="71"/>
    </row>
    <row r="489" spans="1:13" ht="24.95" customHeight="1" x14ac:dyDescent="0.25">
      <c r="A489" s="22"/>
      <c r="B489" s="147" t="s">
        <v>10</v>
      </c>
      <c r="C489" s="23">
        <v>43299</v>
      </c>
      <c r="D489" s="30"/>
      <c r="E489" s="24" t="s">
        <v>24</v>
      </c>
      <c r="F489" s="31"/>
      <c r="G489" s="25" t="s">
        <v>31</v>
      </c>
      <c r="H489" s="23">
        <v>43326</v>
      </c>
      <c r="I489" s="32"/>
      <c r="J489" s="24"/>
      <c r="K489" s="24"/>
      <c r="L489" s="120"/>
      <c r="M489" s="71"/>
    </row>
    <row r="490" spans="1:13" ht="18.75" x14ac:dyDescent="0.25">
      <c r="A490" s="22"/>
      <c r="B490" s="147" t="s">
        <v>55</v>
      </c>
      <c r="C490" s="23">
        <v>43300</v>
      </c>
      <c r="D490" s="30"/>
      <c r="E490" s="30" t="s">
        <v>80</v>
      </c>
      <c r="F490" s="31"/>
      <c r="G490" s="25" t="s">
        <v>31</v>
      </c>
      <c r="H490" s="23">
        <v>43304</v>
      </c>
      <c r="I490" s="24"/>
      <c r="J490" s="30"/>
      <c r="K490" s="94" t="s">
        <v>76</v>
      </c>
      <c r="L490" s="120">
        <v>1</v>
      </c>
      <c r="M490" s="71"/>
    </row>
    <row r="491" spans="1:13" ht="18.75" x14ac:dyDescent="0.25">
      <c r="A491" s="22"/>
      <c r="B491" s="147" t="s">
        <v>54</v>
      </c>
      <c r="C491" s="23">
        <v>43300</v>
      </c>
      <c r="D491" s="30"/>
      <c r="E491" s="30" t="s">
        <v>80</v>
      </c>
      <c r="F491" s="31"/>
      <c r="G491" s="25" t="s">
        <v>31</v>
      </c>
      <c r="H491" s="23">
        <v>43304</v>
      </c>
      <c r="I491" s="24"/>
      <c r="J491" s="24"/>
      <c r="K491" s="94" t="s">
        <v>76</v>
      </c>
      <c r="L491" s="120">
        <v>1</v>
      </c>
      <c r="M491" s="71"/>
    </row>
    <row r="492" spans="1:13" ht="19.5" thickBot="1" x14ac:dyDescent="0.3">
      <c r="A492" s="26"/>
      <c r="B492" s="156" t="s">
        <v>60</v>
      </c>
      <c r="C492" s="95">
        <v>43295</v>
      </c>
      <c r="D492" s="27"/>
      <c r="E492" s="27" t="s">
        <v>26</v>
      </c>
      <c r="F492" s="27"/>
      <c r="G492" s="25" t="s">
        <v>31</v>
      </c>
      <c r="H492" s="95">
        <v>43304</v>
      </c>
      <c r="I492" s="27"/>
      <c r="J492" s="27"/>
      <c r="K492" s="94" t="s">
        <v>76</v>
      </c>
      <c r="L492" s="123">
        <v>1</v>
      </c>
      <c r="M492" s="108"/>
    </row>
    <row r="493" spans="1:13" ht="18.75" x14ac:dyDescent="0.25">
      <c r="B493" s="89" t="s">
        <v>5</v>
      </c>
      <c r="E493" s="2" t="s">
        <v>25</v>
      </c>
      <c r="G493" s="25" t="s">
        <v>31</v>
      </c>
      <c r="H493" s="96">
        <v>43305</v>
      </c>
      <c r="I493"/>
      <c r="J493"/>
      <c r="K493" s="66" t="s">
        <v>76</v>
      </c>
      <c r="L493" s="122">
        <v>0.2</v>
      </c>
    </row>
    <row r="494" spans="1:13" ht="18.75" x14ac:dyDescent="0.25">
      <c r="B494" s="89" t="s">
        <v>5</v>
      </c>
      <c r="E494" t="s">
        <v>29</v>
      </c>
      <c r="F494" s="31"/>
      <c r="G494" s="93" t="s">
        <v>31</v>
      </c>
      <c r="H494" s="96">
        <v>43305</v>
      </c>
      <c r="I494"/>
      <c r="J494"/>
      <c r="K494" s="66" t="s">
        <v>76</v>
      </c>
      <c r="L494" s="122">
        <v>1</v>
      </c>
    </row>
    <row r="495" spans="1:13" x14ac:dyDescent="0.25">
      <c r="B495" s="146" t="s">
        <v>60</v>
      </c>
      <c r="C495" s="96">
        <v>43307</v>
      </c>
      <c r="E495" t="s">
        <v>110</v>
      </c>
      <c r="F495" s="31"/>
      <c r="G495" s="25" t="s">
        <v>31</v>
      </c>
      <c r="I495"/>
      <c r="J495"/>
      <c r="L495" s="122"/>
    </row>
    <row r="496" spans="1:13" x14ac:dyDescent="0.25">
      <c r="B496" s="146" t="s">
        <v>60</v>
      </c>
      <c r="C496" s="96">
        <v>43307</v>
      </c>
      <c r="E496" t="s">
        <v>65</v>
      </c>
      <c r="F496" s="31"/>
      <c r="G496" s="25" t="s">
        <v>31</v>
      </c>
      <c r="I496"/>
      <c r="J496"/>
      <c r="L496" s="122"/>
    </row>
    <row r="497" spans="1:13" ht="18.75" x14ac:dyDescent="0.25">
      <c r="A497" s="24"/>
      <c r="B497" s="146" t="s">
        <v>48</v>
      </c>
      <c r="C497" s="23">
        <v>43292</v>
      </c>
      <c r="D497" s="30"/>
      <c r="E497" s="24" t="s">
        <v>36</v>
      </c>
      <c r="F497" s="30"/>
      <c r="G497" s="25" t="s">
        <v>33</v>
      </c>
      <c r="H497" s="24"/>
      <c r="I497" s="24"/>
      <c r="J497" s="24"/>
      <c r="K497" s="66"/>
      <c r="L497" s="120"/>
      <c r="M497" s="32"/>
    </row>
    <row r="498" spans="1:13" x14ac:dyDescent="0.25">
      <c r="B498" s="89" t="s">
        <v>5</v>
      </c>
      <c r="E498" t="s">
        <v>111</v>
      </c>
      <c r="G498" s="93" t="s">
        <v>31</v>
      </c>
      <c r="H498" t="s">
        <v>112</v>
      </c>
      <c r="I498"/>
      <c r="J498"/>
      <c r="K498" s="50" t="s">
        <v>76</v>
      </c>
      <c r="L498" s="122">
        <v>12</v>
      </c>
    </row>
    <row r="499" spans="1:13" x14ac:dyDescent="0.25">
      <c r="B499" s="147" t="s">
        <v>48</v>
      </c>
      <c r="C499" s="96">
        <v>43313</v>
      </c>
      <c r="D499" s="30"/>
      <c r="E499" s="30" t="s">
        <v>26</v>
      </c>
      <c r="F499" s="31"/>
      <c r="G499" s="25" t="s">
        <v>31</v>
      </c>
      <c r="I499"/>
      <c r="J499"/>
      <c r="L499" s="122"/>
    </row>
    <row r="500" spans="1:13" x14ac:dyDescent="0.25">
      <c r="B500" s="147" t="s">
        <v>48</v>
      </c>
      <c r="C500" s="96">
        <v>43313</v>
      </c>
      <c r="D500" s="30"/>
      <c r="E500" s="30" t="s">
        <v>26</v>
      </c>
      <c r="F500" s="31"/>
      <c r="G500" s="25" t="s">
        <v>33</v>
      </c>
      <c r="I500"/>
      <c r="J500"/>
      <c r="L500" s="122"/>
    </row>
    <row r="501" spans="1:13" ht="18.75" x14ac:dyDescent="0.25">
      <c r="A501" s="24"/>
      <c r="B501" s="146" t="s">
        <v>4</v>
      </c>
      <c r="C501" s="23">
        <v>43129</v>
      </c>
      <c r="D501" s="30"/>
      <c r="E501" s="24" t="s">
        <v>29</v>
      </c>
      <c r="F501" s="30"/>
      <c r="G501" s="25" t="s">
        <v>33</v>
      </c>
      <c r="H501" s="24"/>
      <c r="I501" s="24"/>
      <c r="J501" s="24"/>
      <c r="K501" s="66" t="s">
        <v>77</v>
      </c>
      <c r="L501" s="120"/>
      <c r="M501" s="32"/>
    </row>
    <row r="502" spans="1:13" ht="18.75" x14ac:dyDescent="0.25">
      <c r="B502" s="147" t="s">
        <v>3</v>
      </c>
      <c r="C502" s="96">
        <v>43313</v>
      </c>
      <c r="D502" s="30"/>
      <c r="E502" s="30" t="s">
        <v>101</v>
      </c>
      <c r="F502" s="31"/>
      <c r="G502" s="93" t="s">
        <v>31</v>
      </c>
      <c r="H502" s="96">
        <v>43313</v>
      </c>
      <c r="I502" s="98"/>
      <c r="J502" s="30"/>
      <c r="K502" s="94" t="s">
        <v>76</v>
      </c>
      <c r="L502" s="121">
        <v>0.5</v>
      </c>
    </row>
    <row r="503" spans="1:13" x14ac:dyDescent="0.25">
      <c r="B503" s="147" t="s">
        <v>113</v>
      </c>
      <c r="C503" s="96">
        <v>43299</v>
      </c>
      <c r="D503" s="30"/>
      <c r="E503" s="30" t="s">
        <v>24</v>
      </c>
      <c r="F503" s="31"/>
      <c r="G503" s="93" t="s">
        <v>31</v>
      </c>
      <c r="H503" t="s">
        <v>114</v>
      </c>
      <c r="I503"/>
      <c r="J503"/>
      <c r="L503" s="122"/>
    </row>
    <row r="504" spans="1:13" ht="18.75" x14ac:dyDescent="0.25">
      <c r="B504" s="147" t="s">
        <v>60</v>
      </c>
      <c r="C504" s="96">
        <v>43307</v>
      </c>
      <c r="D504" s="30"/>
      <c r="E504" s="30" t="s">
        <v>25</v>
      </c>
      <c r="F504" s="31"/>
      <c r="G504" s="93" t="s">
        <v>31</v>
      </c>
      <c r="H504" s="96">
        <v>43308</v>
      </c>
      <c r="I504"/>
      <c r="J504" s="30"/>
      <c r="K504" s="94" t="s">
        <v>76</v>
      </c>
      <c r="L504" s="122">
        <v>0.25</v>
      </c>
    </row>
    <row r="505" spans="1:13" ht="18.75" x14ac:dyDescent="0.25">
      <c r="B505" s="147" t="s">
        <v>60</v>
      </c>
      <c r="C505" s="96">
        <v>43307</v>
      </c>
      <c r="D505" s="30"/>
      <c r="E505" s="30" t="s">
        <v>26</v>
      </c>
      <c r="F505" s="31"/>
      <c r="G505" s="93" t="s">
        <v>31</v>
      </c>
      <c r="H505" s="96">
        <v>43308</v>
      </c>
      <c r="I505"/>
      <c r="J505" s="30"/>
      <c r="K505" s="94" t="s">
        <v>76</v>
      </c>
      <c r="L505" s="122">
        <v>0.25</v>
      </c>
    </row>
    <row r="506" spans="1:13" x14ac:dyDescent="0.25">
      <c r="B506" s="147" t="s">
        <v>182</v>
      </c>
      <c r="C506" s="96">
        <v>43301</v>
      </c>
      <c r="D506" s="30"/>
      <c r="E506" s="30" t="s">
        <v>103</v>
      </c>
      <c r="F506" s="31"/>
      <c r="G506" s="93" t="s">
        <v>31</v>
      </c>
      <c r="H506" s="96">
        <v>43307</v>
      </c>
      <c r="I506"/>
      <c r="J506" s="30"/>
      <c r="L506" s="122"/>
    </row>
    <row r="507" spans="1:13" ht="18.75" x14ac:dyDescent="0.25">
      <c r="B507" s="89" t="s">
        <v>113</v>
      </c>
      <c r="C507" s="96">
        <v>43305</v>
      </c>
      <c r="E507" s="30" t="s">
        <v>116</v>
      </c>
      <c r="F507" s="31"/>
      <c r="G507" s="93" t="s">
        <v>31</v>
      </c>
      <c r="H507" s="96">
        <v>43314</v>
      </c>
      <c r="I507"/>
      <c r="J507"/>
      <c r="K507" s="94" t="s">
        <v>76</v>
      </c>
      <c r="L507" s="122">
        <v>0.5</v>
      </c>
    </row>
    <row r="508" spans="1:13" ht="18.75" x14ac:dyDescent="0.25">
      <c r="B508" s="89" t="s">
        <v>113</v>
      </c>
      <c r="C508" s="96">
        <v>43305</v>
      </c>
      <c r="E508" s="30" t="s">
        <v>116</v>
      </c>
      <c r="F508" s="31"/>
      <c r="G508" s="25" t="s">
        <v>33</v>
      </c>
      <c r="H508" s="96">
        <v>43322</v>
      </c>
      <c r="I508" s="98"/>
      <c r="J508"/>
      <c r="K508" s="94" t="s">
        <v>76</v>
      </c>
      <c r="L508" s="122">
        <v>1.5</v>
      </c>
    </row>
    <row r="509" spans="1:13" ht="18.75" x14ac:dyDescent="0.25">
      <c r="A509" s="24"/>
      <c r="B509" s="146" t="s">
        <v>4</v>
      </c>
      <c r="C509" s="23">
        <v>43129</v>
      </c>
      <c r="D509" s="30"/>
      <c r="E509" s="24" t="s">
        <v>28</v>
      </c>
      <c r="F509" s="30"/>
      <c r="G509" s="25" t="s">
        <v>33</v>
      </c>
      <c r="H509" s="24"/>
      <c r="I509" s="24"/>
      <c r="J509" s="24"/>
      <c r="K509" s="66" t="s">
        <v>77</v>
      </c>
      <c r="L509" s="120"/>
      <c r="M509" s="32"/>
    </row>
    <row r="510" spans="1:13" ht="18.75" x14ac:dyDescent="0.25">
      <c r="B510" s="89" t="s">
        <v>3</v>
      </c>
      <c r="C510" s="96">
        <v>43313</v>
      </c>
      <c r="E510" s="30" t="s">
        <v>103</v>
      </c>
      <c r="F510" s="31"/>
      <c r="G510" s="25" t="s">
        <v>31</v>
      </c>
      <c r="H510" s="96">
        <v>43340</v>
      </c>
      <c r="I510" s="98"/>
      <c r="J510"/>
      <c r="K510" s="66" t="s">
        <v>76</v>
      </c>
      <c r="L510" s="122"/>
    </row>
    <row r="511" spans="1:13" x14ac:dyDescent="0.25">
      <c r="B511" s="89" t="s">
        <v>38</v>
      </c>
      <c r="C511" s="96">
        <v>43313</v>
      </c>
      <c r="E511" s="30" t="s">
        <v>26</v>
      </c>
      <c r="F511" s="31"/>
      <c r="G511" s="93" t="s">
        <v>31</v>
      </c>
      <c r="H511" s="96">
        <v>43314</v>
      </c>
      <c r="I511" s="98"/>
      <c r="J511"/>
      <c r="L511" s="122"/>
    </row>
    <row r="512" spans="1:13" ht="18.75" x14ac:dyDescent="0.25">
      <c r="B512" s="147" t="s">
        <v>39</v>
      </c>
      <c r="C512" s="96">
        <v>43315</v>
      </c>
      <c r="D512" s="30"/>
      <c r="F512" s="31"/>
      <c r="G512" s="25" t="s">
        <v>31</v>
      </c>
      <c r="I512"/>
      <c r="J512"/>
      <c r="K512" s="66"/>
      <c r="L512" s="122"/>
    </row>
    <row r="513" spans="2:12" x14ac:dyDescent="0.25">
      <c r="B513" s="89" t="s">
        <v>113</v>
      </c>
      <c r="E513" s="30" t="s">
        <v>26</v>
      </c>
      <c r="F513" s="31"/>
      <c r="G513" s="93" t="s">
        <v>31</v>
      </c>
      <c r="H513" s="96">
        <v>43283</v>
      </c>
      <c r="I513"/>
      <c r="J513"/>
      <c r="K513" s="50" t="s">
        <v>77</v>
      </c>
      <c r="L513" s="122">
        <v>4</v>
      </c>
    </row>
    <row r="514" spans="2:12" ht="18.75" x14ac:dyDescent="0.25">
      <c r="B514" s="89" t="s">
        <v>113</v>
      </c>
      <c r="C514" s="96">
        <v>43305</v>
      </c>
      <c r="E514" s="30" t="s">
        <v>26</v>
      </c>
      <c r="F514" s="31"/>
      <c r="G514" s="25" t="s">
        <v>33</v>
      </c>
      <c r="I514"/>
      <c r="J514"/>
      <c r="K514" s="66"/>
      <c r="L514" s="122"/>
    </row>
    <row r="515" spans="2:12" ht="18.75" x14ac:dyDescent="0.25">
      <c r="B515" s="146" t="s">
        <v>8</v>
      </c>
      <c r="C515" s="96">
        <v>43307</v>
      </c>
      <c r="E515" t="s">
        <v>27</v>
      </c>
      <c r="G515" t="s">
        <v>31</v>
      </c>
      <c r="H515" s="96">
        <v>43307</v>
      </c>
      <c r="I515"/>
      <c r="J515" s="50"/>
      <c r="K515" s="66" t="s">
        <v>76</v>
      </c>
      <c r="L515" s="122"/>
    </row>
    <row r="516" spans="2:12" ht="18.75" x14ac:dyDescent="0.25">
      <c r="B516" s="147" t="s">
        <v>39</v>
      </c>
      <c r="C516" s="96">
        <v>43308</v>
      </c>
      <c r="D516" s="30"/>
      <c r="E516" t="s">
        <v>25</v>
      </c>
      <c r="F516" s="31"/>
      <c r="G516" s="93" t="s">
        <v>31</v>
      </c>
      <c r="H516" s="96">
        <v>43308</v>
      </c>
      <c r="I516"/>
      <c r="J516"/>
      <c r="K516" s="66" t="s">
        <v>76</v>
      </c>
      <c r="L516" s="122">
        <v>0.5</v>
      </c>
    </row>
    <row r="517" spans="2:12" ht="18.75" x14ac:dyDescent="0.25">
      <c r="B517" s="89" t="s">
        <v>3</v>
      </c>
      <c r="C517" s="96">
        <v>43305</v>
      </c>
      <c r="E517" s="30" t="s">
        <v>103</v>
      </c>
      <c r="F517" s="31"/>
      <c r="G517" s="93" t="s">
        <v>31</v>
      </c>
      <c r="H517" s="96">
        <v>43305</v>
      </c>
      <c r="I517" s="98"/>
      <c r="J517"/>
      <c r="K517" s="94" t="s">
        <v>76</v>
      </c>
      <c r="L517" s="122">
        <v>3</v>
      </c>
    </row>
    <row r="518" spans="2:12" ht="18.75" x14ac:dyDescent="0.25">
      <c r="B518" s="89" t="s">
        <v>117</v>
      </c>
      <c r="C518" s="96">
        <v>43308</v>
      </c>
      <c r="E518" s="30" t="s">
        <v>103</v>
      </c>
      <c r="F518" s="31"/>
      <c r="G518" s="93" t="s">
        <v>31</v>
      </c>
      <c r="H518" s="96">
        <v>43308</v>
      </c>
      <c r="I518" s="98"/>
      <c r="J518"/>
      <c r="K518" s="94" t="s">
        <v>76</v>
      </c>
      <c r="L518" s="122">
        <v>3</v>
      </c>
    </row>
    <row r="519" spans="2:12" x14ac:dyDescent="0.25">
      <c r="B519" s="89" t="s">
        <v>51</v>
      </c>
      <c r="C519" s="96">
        <v>43300</v>
      </c>
      <c r="E519" s="30" t="s">
        <v>25</v>
      </c>
      <c r="F519" s="31"/>
      <c r="G519" s="93" t="s">
        <v>31</v>
      </c>
      <c r="H519" s="96">
        <v>43328</v>
      </c>
      <c r="I519" s="98"/>
      <c r="J519"/>
      <c r="K519" s="50" t="s">
        <v>76</v>
      </c>
      <c r="L519" s="122">
        <v>0.5</v>
      </c>
    </row>
    <row r="520" spans="2:12" ht="18.75" x14ac:dyDescent="0.25">
      <c r="B520" s="89" t="s">
        <v>113</v>
      </c>
      <c r="C520" s="96">
        <v>43313</v>
      </c>
      <c r="E520" s="30" t="s">
        <v>103</v>
      </c>
      <c r="F520" s="31"/>
      <c r="G520" s="25" t="s">
        <v>32</v>
      </c>
      <c r="I520" s="50"/>
      <c r="J520"/>
      <c r="K520" s="66"/>
      <c r="L520" s="122"/>
    </row>
    <row r="521" spans="2:12" ht="18.75" x14ac:dyDescent="0.25">
      <c r="B521" s="89" t="s">
        <v>3</v>
      </c>
      <c r="E521" s="30" t="s">
        <v>80</v>
      </c>
      <c r="F521" s="31"/>
      <c r="G521" s="25" t="s">
        <v>32</v>
      </c>
      <c r="I521" s="98"/>
      <c r="J521"/>
      <c r="K521" s="66"/>
      <c r="L521" s="122"/>
    </row>
    <row r="522" spans="2:12" ht="18.75" x14ac:dyDescent="0.25">
      <c r="B522" s="89" t="s">
        <v>3</v>
      </c>
      <c r="C522" s="96">
        <v>43314</v>
      </c>
      <c r="E522" s="30" t="s">
        <v>89</v>
      </c>
      <c r="F522" s="31"/>
      <c r="G522" s="25" t="s">
        <v>31</v>
      </c>
      <c r="H522" t="s">
        <v>131</v>
      </c>
      <c r="I522" s="98"/>
      <c r="J522"/>
      <c r="K522" s="66"/>
      <c r="L522" s="122"/>
    </row>
    <row r="523" spans="2:12" ht="18.75" x14ac:dyDescent="0.25">
      <c r="B523" s="146" t="s">
        <v>113</v>
      </c>
      <c r="C523" s="96">
        <v>43348</v>
      </c>
      <c r="E523" s="30" t="s">
        <v>24</v>
      </c>
      <c r="F523" s="31"/>
      <c r="G523" s="25" t="s">
        <v>33</v>
      </c>
      <c r="I523" s="98"/>
      <c r="K523" s="66"/>
    </row>
    <row r="524" spans="2:12" ht="18.75" x14ac:dyDescent="0.25">
      <c r="B524" s="89" t="s">
        <v>53</v>
      </c>
      <c r="C524" s="96">
        <v>43325</v>
      </c>
      <c r="E524" s="30" t="s">
        <v>26</v>
      </c>
      <c r="F524" s="31"/>
      <c r="G524" s="25" t="s">
        <v>31</v>
      </c>
      <c r="H524" t="s">
        <v>184</v>
      </c>
      <c r="I524" s="98"/>
      <c r="J524"/>
      <c r="K524" s="66" t="s">
        <v>77</v>
      </c>
      <c r="L524" s="122"/>
    </row>
    <row r="525" spans="2:12" ht="18.75" x14ac:dyDescent="0.25">
      <c r="B525" s="89" t="s">
        <v>11</v>
      </c>
      <c r="C525" s="96">
        <v>43313</v>
      </c>
      <c r="E525" s="24" t="s">
        <v>24</v>
      </c>
      <c r="F525" s="31"/>
      <c r="G525" s="25" t="s">
        <v>31</v>
      </c>
      <c r="H525" s="96">
        <v>43451</v>
      </c>
      <c r="I525"/>
      <c r="J525"/>
      <c r="K525" s="66" t="s">
        <v>76</v>
      </c>
      <c r="L525" s="122">
        <v>1</v>
      </c>
    </row>
    <row r="526" spans="2:12" ht="18.75" x14ac:dyDescent="0.25">
      <c r="B526" s="89" t="s">
        <v>53</v>
      </c>
      <c r="C526" s="96">
        <v>43313</v>
      </c>
      <c r="E526" s="24" t="s">
        <v>25</v>
      </c>
      <c r="F526" s="31"/>
      <c r="G526" s="25" t="s">
        <v>31</v>
      </c>
      <c r="H526" s="96">
        <v>43335</v>
      </c>
      <c r="I526"/>
      <c r="J526"/>
      <c r="K526" s="66" t="s">
        <v>76</v>
      </c>
      <c r="L526" s="122">
        <v>1</v>
      </c>
    </row>
    <row r="527" spans="2:12" x14ac:dyDescent="0.25">
      <c r="B527" s="89" t="s">
        <v>3</v>
      </c>
      <c r="C527" s="96">
        <v>43325</v>
      </c>
      <c r="E527" s="30" t="s">
        <v>80</v>
      </c>
      <c r="F527" s="31"/>
      <c r="G527" s="93" t="s">
        <v>31</v>
      </c>
      <c r="H527" s="96">
        <v>43326</v>
      </c>
      <c r="I527" s="98"/>
      <c r="J527"/>
      <c r="K527" s="50" t="s">
        <v>76</v>
      </c>
      <c r="L527" s="122">
        <v>0.75</v>
      </c>
    </row>
    <row r="528" spans="2:12" x14ac:dyDescent="0.25">
      <c r="B528" s="89" t="s">
        <v>10</v>
      </c>
      <c r="C528" s="96">
        <v>43328</v>
      </c>
      <c r="E528" s="30" t="s">
        <v>24</v>
      </c>
      <c r="F528" s="31"/>
      <c r="G528" s="93" t="s">
        <v>31</v>
      </c>
      <c r="H528" s="96">
        <v>43328</v>
      </c>
      <c r="I528"/>
      <c r="J528"/>
      <c r="K528" s="50" t="s">
        <v>76</v>
      </c>
      <c r="L528" s="122">
        <v>0.25</v>
      </c>
    </row>
    <row r="529" spans="1:13" x14ac:dyDescent="0.25">
      <c r="B529" s="89" t="s">
        <v>53</v>
      </c>
      <c r="C529" s="96">
        <v>43328</v>
      </c>
      <c r="E529" s="30" t="s">
        <v>25</v>
      </c>
      <c r="F529" s="31"/>
      <c r="G529" s="93" t="s">
        <v>31</v>
      </c>
      <c r="H529" s="96">
        <v>43329</v>
      </c>
      <c r="I529"/>
      <c r="J529"/>
      <c r="K529" s="50" t="s">
        <v>76</v>
      </c>
      <c r="L529" s="122">
        <v>0.25</v>
      </c>
    </row>
    <row r="530" spans="1:13" x14ac:dyDescent="0.25">
      <c r="B530" s="89" t="s">
        <v>53</v>
      </c>
      <c r="C530" s="96">
        <v>43328</v>
      </c>
      <c r="E530" s="30" t="s">
        <v>81</v>
      </c>
      <c r="F530" s="31"/>
      <c r="G530" s="25" t="s">
        <v>31</v>
      </c>
      <c r="H530" s="96">
        <v>43344</v>
      </c>
      <c r="I530" s="98"/>
      <c r="J530"/>
      <c r="K530" s="50" t="s">
        <v>76</v>
      </c>
      <c r="L530" s="122">
        <v>1</v>
      </c>
    </row>
    <row r="531" spans="1:13" x14ac:dyDescent="0.25">
      <c r="B531" s="89" t="s">
        <v>51</v>
      </c>
      <c r="C531" s="96">
        <v>43329</v>
      </c>
      <c r="E531" s="30" t="s">
        <v>83</v>
      </c>
      <c r="F531" s="31"/>
      <c r="G531" s="93" t="s">
        <v>31</v>
      </c>
      <c r="H531" s="96">
        <v>43329</v>
      </c>
      <c r="I531" s="98"/>
      <c r="J531"/>
      <c r="K531" s="50" t="s">
        <v>76</v>
      </c>
      <c r="L531" s="122">
        <v>0.5</v>
      </c>
    </row>
    <row r="532" spans="1:13" ht="18.75" x14ac:dyDescent="0.25">
      <c r="A532" s="24"/>
      <c r="B532" s="147" t="s">
        <v>53</v>
      </c>
      <c r="C532" s="23">
        <v>43294</v>
      </c>
      <c r="D532" s="30"/>
      <c r="E532" s="30" t="s">
        <v>101</v>
      </c>
      <c r="F532" s="31"/>
      <c r="G532" s="25" t="s">
        <v>33</v>
      </c>
      <c r="H532" s="24"/>
      <c r="I532" s="24"/>
      <c r="J532" s="24"/>
      <c r="K532" s="66"/>
      <c r="L532" s="120"/>
      <c r="M532" s="32"/>
    </row>
    <row r="533" spans="1:13" ht="18.75" x14ac:dyDescent="0.25">
      <c r="A533" s="24"/>
      <c r="B533" s="147" t="s">
        <v>53</v>
      </c>
      <c r="C533" s="23">
        <v>43299</v>
      </c>
      <c r="D533" s="30"/>
      <c r="E533" s="30" t="s">
        <v>25</v>
      </c>
      <c r="F533" s="31"/>
      <c r="G533" s="25" t="s">
        <v>31</v>
      </c>
      <c r="H533" s="23">
        <v>43399</v>
      </c>
      <c r="I533" s="30"/>
      <c r="J533" s="24"/>
      <c r="K533" s="94" t="s">
        <v>77</v>
      </c>
      <c r="L533" s="120"/>
      <c r="M533" s="32"/>
    </row>
    <row r="534" spans="1:13" ht="18.75" x14ac:dyDescent="0.25">
      <c r="B534" s="146" t="s">
        <v>46</v>
      </c>
      <c r="C534" s="96">
        <v>43335</v>
      </c>
      <c r="E534" s="24" t="s">
        <v>25</v>
      </c>
      <c r="F534" s="31"/>
      <c r="G534" s="25" t="s">
        <v>31</v>
      </c>
      <c r="H534" s="96">
        <v>43336</v>
      </c>
      <c r="I534" s="100"/>
      <c r="J534"/>
      <c r="K534" s="66" t="s">
        <v>76</v>
      </c>
      <c r="L534" s="100">
        <v>2</v>
      </c>
    </row>
    <row r="535" spans="1:13" ht="18.75" x14ac:dyDescent="0.25">
      <c r="B535" s="146" t="s">
        <v>14</v>
      </c>
      <c r="C535" s="96">
        <v>43335</v>
      </c>
      <c r="E535" s="24" t="s">
        <v>26</v>
      </c>
      <c r="F535" s="31"/>
      <c r="G535" s="25" t="s">
        <v>31</v>
      </c>
      <c r="H535" s="96">
        <v>43336</v>
      </c>
      <c r="I535"/>
      <c r="J535" s="50"/>
      <c r="K535" s="66" t="s">
        <v>76</v>
      </c>
      <c r="L535" s="122">
        <v>1</v>
      </c>
    </row>
    <row r="536" spans="1:13" ht="33.75" customHeight="1" x14ac:dyDescent="0.25">
      <c r="B536" s="146" t="s">
        <v>13</v>
      </c>
      <c r="C536" s="96">
        <v>43336</v>
      </c>
      <c r="E536" s="24" t="s">
        <v>24</v>
      </c>
      <c r="F536" s="98"/>
      <c r="G536" s="25" t="s">
        <v>31</v>
      </c>
      <c r="H536" s="96">
        <v>43460</v>
      </c>
      <c r="I536"/>
      <c r="J536" s="30"/>
      <c r="K536" s="66" t="s">
        <v>76</v>
      </c>
      <c r="L536" s="122">
        <v>0.75</v>
      </c>
    </row>
    <row r="537" spans="1:13" ht="34.5" customHeight="1" x14ac:dyDescent="0.25">
      <c r="B537" s="147" t="s">
        <v>53</v>
      </c>
      <c r="C537" s="96">
        <v>43313</v>
      </c>
      <c r="D537" s="30"/>
      <c r="E537" s="50" t="s">
        <v>28</v>
      </c>
      <c r="F537" s="31"/>
      <c r="G537" s="25" t="s">
        <v>31</v>
      </c>
      <c r="H537" s="115">
        <v>43344</v>
      </c>
      <c r="I537" s="31"/>
      <c r="J537"/>
      <c r="K537" s="30" t="s">
        <v>76</v>
      </c>
      <c r="L537" s="121">
        <v>24</v>
      </c>
    </row>
    <row r="538" spans="1:13" ht="18.75" x14ac:dyDescent="0.25">
      <c r="B538" s="89" t="s">
        <v>53</v>
      </c>
      <c r="C538" s="96">
        <v>43336</v>
      </c>
      <c r="E538" s="24" t="s">
        <v>24</v>
      </c>
      <c r="F538" s="31"/>
      <c r="G538" s="25" t="s">
        <v>31</v>
      </c>
      <c r="H538" s="96">
        <v>43338</v>
      </c>
      <c r="I538"/>
      <c r="J538"/>
      <c r="K538" s="66"/>
      <c r="L538" s="122"/>
    </row>
    <row r="539" spans="1:13" ht="18.75" x14ac:dyDescent="0.25">
      <c r="B539" s="146" t="s">
        <v>60</v>
      </c>
      <c r="C539" s="96">
        <v>43335</v>
      </c>
      <c r="E539" s="30" t="s">
        <v>24</v>
      </c>
      <c r="F539" s="98"/>
      <c r="G539" s="25" t="s">
        <v>31</v>
      </c>
      <c r="H539" s="96">
        <v>43346</v>
      </c>
      <c r="I539" s="98"/>
      <c r="J539"/>
      <c r="K539" s="66" t="s">
        <v>106</v>
      </c>
      <c r="L539" s="122">
        <v>0.25</v>
      </c>
    </row>
    <row r="540" spans="1:13" ht="18.75" x14ac:dyDescent="0.25">
      <c r="B540" s="146" t="s">
        <v>12</v>
      </c>
      <c r="C540" s="96">
        <v>43328</v>
      </c>
      <c r="E540" s="30" t="s">
        <v>24</v>
      </c>
      <c r="F540" s="98"/>
      <c r="G540" s="25" t="s">
        <v>31</v>
      </c>
      <c r="H540" s="96">
        <v>43510</v>
      </c>
      <c r="I540"/>
      <c r="J540"/>
      <c r="K540" s="66" t="s">
        <v>77</v>
      </c>
      <c r="L540" s="122"/>
    </row>
    <row r="541" spans="1:13" ht="18.75" x14ac:dyDescent="0.25">
      <c r="B541" s="147" t="s">
        <v>13</v>
      </c>
      <c r="C541" s="96">
        <v>43328</v>
      </c>
      <c r="E541" s="30" t="s">
        <v>24</v>
      </c>
      <c r="F541" s="98"/>
      <c r="G541" s="25" t="s">
        <v>32</v>
      </c>
      <c r="I541"/>
      <c r="J541"/>
      <c r="K541" s="66" t="s">
        <v>77</v>
      </c>
      <c r="L541" s="122"/>
    </row>
    <row r="542" spans="1:13" ht="18.75" x14ac:dyDescent="0.25">
      <c r="B542" s="147" t="s">
        <v>10</v>
      </c>
      <c r="C542" s="96">
        <v>43346</v>
      </c>
      <c r="E542" s="30" t="s">
        <v>103</v>
      </c>
      <c r="F542" s="98"/>
      <c r="G542" s="25" t="s">
        <v>31</v>
      </c>
      <c r="H542" s="96">
        <v>43347</v>
      </c>
      <c r="I542" s="98"/>
      <c r="J542"/>
      <c r="K542" s="66"/>
      <c r="L542" s="122"/>
    </row>
    <row r="543" spans="1:13" ht="18.75" x14ac:dyDescent="0.25">
      <c r="B543" s="147" t="s">
        <v>10</v>
      </c>
      <c r="C543" s="96">
        <v>43346</v>
      </c>
      <c r="E543" s="30" t="s">
        <v>101</v>
      </c>
      <c r="F543" s="98"/>
      <c r="G543" s="25" t="s">
        <v>31</v>
      </c>
      <c r="H543" s="96">
        <v>43347</v>
      </c>
      <c r="I543"/>
      <c r="J543"/>
      <c r="K543" s="66" t="s">
        <v>106</v>
      </c>
      <c r="L543" s="122">
        <v>1</v>
      </c>
    </row>
    <row r="544" spans="1:13" ht="18.75" x14ac:dyDescent="0.25">
      <c r="B544" s="147" t="s">
        <v>58</v>
      </c>
      <c r="C544" s="96">
        <v>43350</v>
      </c>
      <c r="E544" s="30" t="s">
        <v>110</v>
      </c>
      <c r="F544" s="98"/>
      <c r="G544" s="25" t="s">
        <v>31</v>
      </c>
      <c r="H544" s="96">
        <v>43354</v>
      </c>
      <c r="I544" s="98"/>
      <c r="K544" s="66" t="s">
        <v>106</v>
      </c>
      <c r="L544" s="100">
        <v>1</v>
      </c>
    </row>
    <row r="545" spans="1:14" ht="18.75" x14ac:dyDescent="0.25">
      <c r="B545" s="147" t="s">
        <v>39</v>
      </c>
      <c r="C545" s="96">
        <v>43350</v>
      </c>
      <c r="E545" s="30" t="s">
        <v>101</v>
      </c>
      <c r="F545" s="98"/>
      <c r="G545" s="25" t="s">
        <v>31</v>
      </c>
      <c r="H545" s="96">
        <v>43350</v>
      </c>
      <c r="I545" s="98"/>
      <c r="K545" s="66" t="s">
        <v>106</v>
      </c>
      <c r="L545" s="100">
        <v>0.2</v>
      </c>
    </row>
    <row r="546" spans="1:14" ht="18.75" x14ac:dyDescent="0.25">
      <c r="B546" s="147" t="s">
        <v>39</v>
      </c>
      <c r="C546" s="96">
        <v>43350</v>
      </c>
      <c r="E546" s="30" t="s">
        <v>24</v>
      </c>
      <c r="F546" s="98"/>
      <c r="G546" s="25" t="s">
        <v>37</v>
      </c>
      <c r="H546" s="96">
        <v>43354</v>
      </c>
      <c r="I546" s="98"/>
      <c r="K546" s="66" t="s">
        <v>76</v>
      </c>
      <c r="L546" s="100">
        <v>0.2</v>
      </c>
    </row>
    <row r="547" spans="1:14" ht="18.75" x14ac:dyDescent="0.25">
      <c r="B547" s="146" t="s">
        <v>46</v>
      </c>
      <c r="C547" s="96">
        <v>43353</v>
      </c>
      <c r="E547" s="30" t="s">
        <v>25</v>
      </c>
      <c r="F547" s="98"/>
      <c r="G547" s="25" t="s">
        <v>37</v>
      </c>
      <c r="H547" s="96">
        <v>43353</v>
      </c>
      <c r="K547" s="66" t="s">
        <v>76</v>
      </c>
      <c r="L547" s="100">
        <v>4</v>
      </c>
    </row>
    <row r="548" spans="1:14" ht="18.75" x14ac:dyDescent="0.25">
      <c r="B548" s="147" t="s">
        <v>13</v>
      </c>
      <c r="C548" s="96">
        <v>43353</v>
      </c>
      <c r="E548" s="30" t="s">
        <v>24</v>
      </c>
      <c r="F548" s="98"/>
      <c r="G548" s="25" t="s">
        <v>31</v>
      </c>
      <c r="H548" s="96">
        <v>43354</v>
      </c>
      <c r="I548" s="98"/>
      <c r="K548" s="66" t="s">
        <v>76</v>
      </c>
      <c r="L548" s="100">
        <v>0.4</v>
      </c>
    </row>
    <row r="549" spans="1:14" x14ac:dyDescent="0.25">
      <c r="B549" s="146" t="s">
        <v>46</v>
      </c>
      <c r="C549" s="96">
        <v>43353</v>
      </c>
      <c r="E549" s="30" t="s">
        <v>25</v>
      </c>
      <c r="F549" s="98"/>
      <c r="G549" s="25" t="s">
        <v>31</v>
      </c>
      <c r="H549" s="96">
        <v>43360</v>
      </c>
      <c r="K549" s="50" t="s">
        <v>77</v>
      </c>
    </row>
    <row r="550" spans="1:14" ht="18.75" x14ac:dyDescent="0.25">
      <c r="B550" s="147" t="s">
        <v>58</v>
      </c>
      <c r="C550" s="96">
        <v>43354</v>
      </c>
      <c r="E550" s="30" t="s">
        <v>103</v>
      </c>
      <c r="F550" s="98"/>
      <c r="G550" s="25" t="s">
        <v>31</v>
      </c>
      <c r="H550" s="96">
        <v>43354</v>
      </c>
      <c r="I550" s="98"/>
      <c r="K550" s="66" t="s">
        <v>106</v>
      </c>
      <c r="L550" s="100">
        <v>0.25</v>
      </c>
    </row>
    <row r="551" spans="1:14" ht="18.75" x14ac:dyDescent="0.25">
      <c r="B551" s="147" t="s">
        <v>58</v>
      </c>
      <c r="C551" s="96">
        <v>43354</v>
      </c>
      <c r="E551" s="30" t="s">
        <v>103</v>
      </c>
      <c r="F551" s="98"/>
      <c r="G551" s="25" t="s">
        <v>37</v>
      </c>
      <c r="H551" s="96">
        <v>43354</v>
      </c>
      <c r="I551" s="98"/>
      <c r="K551" s="66" t="s">
        <v>76</v>
      </c>
      <c r="L551" s="100">
        <v>0.2</v>
      </c>
    </row>
    <row r="552" spans="1:14" ht="18.75" x14ac:dyDescent="0.25">
      <c r="B552" s="146" t="s">
        <v>60</v>
      </c>
      <c r="C552" s="96">
        <v>43349</v>
      </c>
      <c r="E552" s="24" t="s">
        <v>83</v>
      </c>
      <c r="F552" s="30"/>
      <c r="G552" s="25" t="s">
        <v>31</v>
      </c>
      <c r="H552" s="96">
        <v>43349</v>
      </c>
      <c r="I552" s="98"/>
      <c r="K552" s="66" t="s">
        <v>76</v>
      </c>
      <c r="L552" s="100">
        <v>0.5</v>
      </c>
    </row>
    <row r="553" spans="1:14" ht="18.75" x14ac:dyDescent="0.25">
      <c r="B553" s="146" t="s">
        <v>60</v>
      </c>
      <c r="C553" s="96">
        <v>43349</v>
      </c>
      <c r="E553" s="30" t="s">
        <v>24</v>
      </c>
      <c r="F553" s="30"/>
      <c r="G553" s="25" t="s">
        <v>31</v>
      </c>
      <c r="H553" s="96">
        <v>43349</v>
      </c>
      <c r="I553" s="98"/>
      <c r="K553" s="66" t="s">
        <v>76</v>
      </c>
      <c r="L553" s="100">
        <v>0.25</v>
      </c>
    </row>
    <row r="554" spans="1:14" ht="18.75" x14ac:dyDescent="0.25">
      <c r="B554" s="146" t="s">
        <v>51</v>
      </c>
      <c r="C554" s="96">
        <v>43355</v>
      </c>
      <c r="D554" s="50"/>
      <c r="E554" s="30" t="s">
        <v>83</v>
      </c>
      <c r="F554" s="31"/>
      <c r="G554" s="25" t="s">
        <v>118</v>
      </c>
      <c r="I554" s="98"/>
      <c r="K554" s="66"/>
    </row>
    <row r="555" spans="1:14" ht="18.75" x14ac:dyDescent="0.25">
      <c r="B555" s="146" t="s">
        <v>3</v>
      </c>
      <c r="C555" s="96">
        <v>43350</v>
      </c>
      <c r="E555" s="30" t="s">
        <v>24</v>
      </c>
      <c r="F555" s="30"/>
      <c r="G555" s="25" t="s">
        <v>31</v>
      </c>
      <c r="H555" s="96">
        <v>43355</v>
      </c>
      <c r="I555" s="98"/>
      <c r="K555" s="66" t="s">
        <v>76</v>
      </c>
      <c r="L555" s="100">
        <v>0.25</v>
      </c>
    </row>
    <row r="556" spans="1:14" ht="18.75" x14ac:dyDescent="0.25">
      <c r="B556" s="147" t="s">
        <v>3</v>
      </c>
      <c r="C556" s="96">
        <v>43354</v>
      </c>
      <c r="E556" s="30" t="s">
        <v>101</v>
      </c>
      <c r="F556" s="30"/>
      <c r="G556" s="25" t="s">
        <v>31</v>
      </c>
      <c r="H556" s="96">
        <v>43354</v>
      </c>
      <c r="I556" s="98"/>
      <c r="K556" s="66" t="s">
        <v>76</v>
      </c>
      <c r="L556" s="100">
        <v>0.5</v>
      </c>
    </row>
    <row r="557" spans="1:14" ht="18.75" x14ac:dyDescent="0.25">
      <c r="A557" s="34"/>
      <c r="B557" s="146" t="s">
        <v>3</v>
      </c>
      <c r="C557" s="43">
        <v>42979</v>
      </c>
      <c r="D557" s="34"/>
      <c r="E557" s="35" t="s">
        <v>36</v>
      </c>
      <c r="F557" s="36"/>
      <c r="G557" s="58" t="s">
        <v>33</v>
      </c>
      <c r="H557" s="37"/>
      <c r="I557" s="109"/>
      <c r="J557" s="34"/>
      <c r="K557" s="66" t="s">
        <v>76</v>
      </c>
      <c r="L557" s="34"/>
      <c r="M557" s="109"/>
      <c r="N557" s="24"/>
    </row>
    <row r="558" spans="1:14" ht="18.75" x14ac:dyDescent="0.25">
      <c r="A558" s="24"/>
      <c r="B558" s="147" t="s">
        <v>3</v>
      </c>
      <c r="C558" s="23">
        <v>43151</v>
      </c>
      <c r="D558" s="30"/>
      <c r="E558" s="24" t="s">
        <v>26</v>
      </c>
      <c r="F558" s="31"/>
      <c r="G558" s="25" t="s">
        <v>31</v>
      </c>
      <c r="H558" s="23">
        <v>43399</v>
      </c>
      <c r="I558" s="32"/>
      <c r="J558" s="24"/>
      <c r="K558" s="66" t="s">
        <v>77</v>
      </c>
      <c r="L558" s="120"/>
      <c r="M558" s="32"/>
    </row>
    <row r="559" spans="1:14" ht="18.75" x14ac:dyDescent="0.25">
      <c r="B559" s="89" t="s">
        <v>3</v>
      </c>
      <c r="C559" s="96">
        <v>43313</v>
      </c>
      <c r="E559" s="30" t="s">
        <v>80</v>
      </c>
      <c r="F559" s="31"/>
      <c r="G559" s="25" t="s">
        <v>31</v>
      </c>
      <c r="H559" s="96">
        <v>43385</v>
      </c>
      <c r="I559" s="98"/>
      <c r="J559" s="50"/>
      <c r="K559" s="66" t="s">
        <v>76</v>
      </c>
      <c r="L559" s="122">
        <v>1</v>
      </c>
    </row>
    <row r="560" spans="1:14" ht="18.75" x14ac:dyDescent="0.25">
      <c r="B560" s="147" t="s">
        <v>13</v>
      </c>
      <c r="C560" s="96">
        <v>43356</v>
      </c>
      <c r="E560" s="30" t="s">
        <v>24</v>
      </c>
      <c r="F560" s="30"/>
      <c r="G560" s="25" t="s">
        <v>31</v>
      </c>
      <c r="H560" s="96">
        <v>43357</v>
      </c>
      <c r="I560" s="98"/>
      <c r="K560" s="66"/>
    </row>
    <row r="561" spans="1:13" ht="18.75" x14ac:dyDescent="0.25">
      <c r="B561" s="147" t="s">
        <v>3</v>
      </c>
      <c r="C561" s="96">
        <v>43354</v>
      </c>
      <c r="E561" s="30" t="s">
        <v>26</v>
      </c>
      <c r="F561" s="30"/>
      <c r="G561" s="25" t="s">
        <v>31</v>
      </c>
      <c r="H561" s="96">
        <v>43451</v>
      </c>
      <c r="I561" s="98"/>
      <c r="K561" s="66" t="s">
        <v>76</v>
      </c>
      <c r="L561" s="100">
        <v>0.5</v>
      </c>
    </row>
    <row r="562" spans="1:13" ht="18.75" x14ac:dyDescent="0.25">
      <c r="B562" s="146" t="s">
        <v>63</v>
      </c>
      <c r="C562" s="96">
        <v>43355</v>
      </c>
      <c r="D562" s="30"/>
      <c r="E562" s="30" t="s">
        <v>24</v>
      </c>
      <c r="F562" s="31"/>
      <c r="G562" s="25" t="s">
        <v>31</v>
      </c>
      <c r="H562" s="96">
        <v>43356</v>
      </c>
      <c r="I562" s="98"/>
      <c r="K562" s="66" t="s">
        <v>106</v>
      </c>
      <c r="L562" s="100">
        <v>1</v>
      </c>
    </row>
    <row r="563" spans="1:13" ht="18.75" x14ac:dyDescent="0.25">
      <c r="B563" s="146" t="s">
        <v>63</v>
      </c>
      <c r="D563" s="30"/>
      <c r="E563" s="30" t="s">
        <v>25</v>
      </c>
      <c r="F563" s="31"/>
      <c r="G563" s="25" t="s">
        <v>31</v>
      </c>
      <c r="H563" s="96">
        <v>43348</v>
      </c>
      <c r="I563" s="98"/>
      <c r="K563" s="66" t="s">
        <v>77</v>
      </c>
    </row>
    <row r="564" spans="1:13" ht="18.75" x14ac:dyDescent="0.25">
      <c r="B564" s="147" t="s">
        <v>3</v>
      </c>
      <c r="C564" s="96">
        <v>43354</v>
      </c>
      <c r="D564" s="30"/>
      <c r="E564" s="30" t="s">
        <v>103</v>
      </c>
      <c r="F564" s="31"/>
      <c r="G564" s="25" t="s">
        <v>31</v>
      </c>
      <c r="H564" s="96">
        <v>43416</v>
      </c>
      <c r="I564" s="98"/>
      <c r="K564" s="66" t="s">
        <v>76</v>
      </c>
      <c r="L564" s="100">
        <v>0.2</v>
      </c>
    </row>
    <row r="565" spans="1:13" ht="18.75" x14ac:dyDescent="0.25">
      <c r="B565" s="146" t="s">
        <v>63</v>
      </c>
      <c r="C565" s="96">
        <v>43349</v>
      </c>
      <c r="D565" s="30"/>
      <c r="E565" s="30" t="s">
        <v>26</v>
      </c>
      <c r="F565" s="31"/>
      <c r="G565" s="25" t="s">
        <v>31</v>
      </c>
      <c r="H565" s="96">
        <v>43356</v>
      </c>
      <c r="I565" s="98"/>
      <c r="K565" s="66" t="s">
        <v>106</v>
      </c>
      <c r="L565" s="100">
        <v>1.5</v>
      </c>
    </row>
    <row r="566" spans="1:13" ht="18.75" x14ac:dyDescent="0.25">
      <c r="A566" s="24"/>
      <c r="B566" s="146" t="s">
        <v>54</v>
      </c>
      <c r="C566" s="23">
        <v>43256</v>
      </c>
      <c r="D566" s="30"/>
      <c r="E566" s="24" t="s">
        <v>24</v>
      </c>
      <c r="F566" s="31"/>
      <c r="G566" s="25" t="s">
        <v>33</v>
      </c>
      <c r="H566" s="24"/>
      <c r="I566" s="24"/>
      <c r="J566" s="24"/>
      <c r="K566" s="66" t="s">
        <v>77</v>
      </c>
      <c r="L566" s="120"/>
      <c r="M566" s="32"/>
    </row>
    <row r="567" spans="1:13" s="50" customFormat="1" ht="18.75" x14ac:dyDescent="0.25">
      <c r="A567" s="24"/>
      <c r="B567" s="146" t="s">
        <v>61</v>
      </c>
      <c r="C567" s="23">
        <v>43354</v>
      </c>
      <c r="D567" s="30"/>
      <c r="E567" s="24" t="s">
        <v>65</v>
      </c>
      <c r="F567" s="31"/>
      <c r="G567" s="25" t="s">
        <v>31</v>
      </c>
      <c r="H567" s="23">
        <v>43358</v>
      </c>
      <c r="I567" s="24"/>
      <c r="J567" s="24"/>
      <c r="K567" s="66" t="s">
        <v>77</v>
      </c>
      <c r="L567" s="120"/>
      <c r="M567" s="32"/>
    </row>
    <row r="568" spans="1:13" s="50" customFormat="1" ht="30" x14ac:dyDescent="0.25">
      <c r="A568" s="24"/>
      <c r="B568" s="146" t="s">
        <v>60</v>
      </c>
      <c r="C568" s="23">
        <v>43354</v>
      </c>
      <c r="D568" s="30"/>
      <c r="E568" s="32" t="s">
        <v>26</v>
      </c>
      <c r="F568" s="31"/>
      <c r="G568" s="25" t="s">
        <v>31</v>
      </c>
      <c r="H568" s="24"/>
      <c r="I568" s="24"/>
      <c r="J568" s="24"/>
      <c r="K568" s="66"/>
      <c r="L568" s="120"/>
      <c r="M568" s="32"/>
    </row>
    <row r="569" spans="1:13" ht="18.75" x14ac:dyDescent="0.25">
      <c r="B569" s="147" t="s">
        <v>3</v>
      </c>
      <c r="C569" s="96">
        <v>43356</v>
      </c>
      <c r="D569" s="30"/>
      <c r="E569" s="30" t="s">
        <v>123</v>
      </c>
      <c r="F569" s="31"/>
      <c r="G569" s="25" t="s">
        <v>31</v>
      </c>
      <c r="H569" s="96">
        <v>43356</v>
      </c>
      <c r="I569" s="98"/>
      <c r="K569" s="66" t="s">
        <v>106</v>
      </c>
      <c r="L569" s="100">
        <v>0.5</v>
      </c>
    </row>
    <row r="570" spans="1:13" ht="18.75" x14ac:dyDescent="0.25">
      <c r="B570" s="147" t="s">
        <v>3</v>
      </c>
      <c r="C570" s="96">
        <v>43356</v>
      </c>
      <c r="D570" s="30"/>
      <c r="E570" s="30" t="s">
        <v>123</v>
      </c>
      <c r="F570" s="31"/>
      <c r="G570" s="25" t="s">
        <v>31</v>
      </c>
      <c r="H570" s="96">
        <v>43356</v>
      </c>
      <c r="I570" s="98"/>
      <c r="K570" s="66" t="s">
        <v>106</v>
      </c>
      <c r="L570" s="100">
        <v>0.2</v>
      </c>
    </row>
    <row r="571" spans="1:13" s="50" customFormat="1" ht="18.75" x14ac:dyDescent="0.25">
      <c r="B571" s="146" t="s">
        <v>60</v>
      </c>
      <c r="C571" s="96">
        <v>43357</v>
      </c>
      <c r="E571" s="24" t="s">
        <v>65</v>
      </c>
      <c r="F571" s="31"/>
      <c r="G571" s="25" t="s">
        <v>31</v>
      </c>
      <c r="I571" s="98"/>
      <c r="J571" s="100"/>
      <c r="K571" s="66" t="s">
        <v>76</v>
      </c>
      <c r="L571" s="100">
        <v>2</v>
      </c>
      <c r="M571" s="98"/>
    </row>
    <row r="572" spans="1:13" ht="18.75" x14ac:dyDescent="0.25">
      <c r="B572" s="147" t="s">
        <v>54</v>
      </c>
      <c r="C572" s="96">
        <v>43360</v>
      </c>
      <c r="D572" s="30"/>
      <c r="E572" s="30" t="s">
        <v>81</v>
      </c>
      <c r="F572" s="31"/>
      <c r="G572" s="25" t="s">
        <v>31</v>
      </c>
      <c r="H572" s="115">
        <v>43344</v>
      </c>
      <c r="I572" s="98"/>
      <c r="K572" s="66" t="s">
        <v>125</v>
      </c>
    </row>
    <row r="573" spans="1:13" ht="18.75" x14ac:dyDescent="0.25">
      <c r="B573" s="147" t="s">
        <v>126</v>
      </c>
      <c r="C573" s="96">
        <v>43360</v>
      </c>
      <c r="D573" s="30"/>
      <c r="E573" s="30" t="s">
        <v>103</v>
      </c>
      <c r="F573" s="31"/>
      <c r="G573" s="25" t="s">
        <v>31</v>
      </c>
      <c r="H573" s="96">
        <v>43360</v>
      </c>
      <c r="I573" s="98"/>
      <c r="K573" s="66" t="s">
        <v>106</v>
      </c>
      <c r="L573" s="100">
        <v>0.5</v>
      </c>
    </row>
    <row r="574" spans="1:13" ht="18.75" x14ac:dyDescent="0.25">
      <c r="B574" s="147" t="s">
        <v>103</v>
      </c>
      <c r="C574" s="96">
        <v>43361</v>
      </c>
      <c r="D574" s="30"/>
      <c r="E574" s="30" t="s">
        <v>103</v>
      </c>
      <c r="F574" s="31"/>
      <c r="G574" s="25" t="s">
        <v>31</v>
      </c>
      <c r="H574" s="96">
        <v>42996</v>
      </c>
      <c r="I574" s="98"/>
      <c r="K574" s="66"/>
    </row>
    <row r="575" spans="1:13" ht="18.75" x14ac:dyDescent="0.25">
      <c r="B575" s="147" t="s">
        <v>127</v>
      </c>
      <c r="C575" s="96">
        <v>43361</v>
      </c>
      <c r="D575" s="30"/>
      <c r="E575" s="30" t="s">
        <v>26</v>
      </c>
      <c r="F575" s="31"/>
      <c r="G575" s="25" t="s">
        <v>33</v>
      </c>
      <c r="I575" s="98"/>
      <c r="K575" s="66" t="s">
        <v>106</v>
      </c>
      <c r="L575" s="100">
        <v>2</v>
      </c>
    </row>
    <row r="576" spans="1:13" ht="18.75" x14ac:dyDescent="0.25">
      <c r="B576" s="146" t="s">
        <v>46</v>
      </c>
      <c r="C576" s="96">
        <v>43360</v>
      </c>
      <c r="D576" s="30"/>
      <c r="E576" s="30" t="s">
        <v>103</v>
      </c>
      <c r="F576" s="31"/>
      <c r="G576" s="25" t="s">
        <v>31</v>
      </c>
      <c r="H576" s="96">
        <v>43361</v>
      </c>
      <c r="K576" s="66" t="s">
        <v>106</v>
      </c>
      <c r="L576" s="100">
        <v>0.5</v>
      </c>
    </row>
    <row r="577" spans="2:12" ht="18.75" x14ac:dyDescent="0.25">
      <c r="B577" s="147" t="s">
        <v>55</v>
      </c>
      <c r="C577" s="96">
        <v>43361</v>
      </c>
      <c r="D577" s="50"/>
      <c r="E577" s="30" t="s">
        <v>107</v>
      </c>
      <c r="F577" s="31"/>
      <c r="G577" s="25" t="s">
        <v>31</v>
      </c>
      <c r="I577" s="98"/>
      <c r="K577" s="66" t="s">
        <v>76</v>
      </c>
      <c r="L577" s="100">
        <v>2</v>
      </c>
    </row>
    <row r="578" spans="2:12" ht="18.75" x14ac:dyDescent="0.25">
      <c r="B578" s="146" t="s">
        <v>59</v>
      </c>
      <c r="C578" s="96">
        <v>43354</v>
      </c>
      <c r="E578" s="30" t="s">
        <v>107</v>
      </c>
      <c r="F578" s="31"/>
      <c r="G578" s="25" t="s">
        <v>33</v>
      </c>
      <c r="I578" s="98"/>
      <c r="K578" s="66"/>
    </row>
    <row r="579" spans="2:12" ht="18.75" x14ac:dyDescent="0.25">
      <c r="B579" s="147" t="s">
        <v>10</v>
      </c>
      <c r="C579" s="96">
        <v>43355</v>
      </c>
      <c r="E579" s="24" t="s">
        <v>26</v>
      </c>
      <c r="F579" s="31"/>
      <c r="G579" s="25" t="s">
        <v>31</v>
      </c>
      <c r="H579" s="96">
        <v>43365</v>
      </c>
      <c r="I579" s="98"/>
      <c r="K579" s="66" t="s">
        <v>76</v>
      </c>
      <c r="L579" s="100">
        <v>4</v>
      </c>
    </row>
    <row r="580" spans="2:12" ht="18.75" x14ac:dyDescent="0.25">
      <c r="B580" s="147" t="s">
        <v>45</v>
      </c>
      <c r="C580" s="96">
        <v>43361</v>
      </c>
      <c r="E580" s="30" t="s">
        <v>24</v>
      </c>
      <c r="F580" s="31"/>
      <c r="G580" s="25" t="s">
        <v>33</v>
      </c>
      <c r="I580" s="98"/>
      <c r="K580" s="66"/>
    </row>
    <row r="581" spans="2:12" ht="18.75" x14ac:dyDescent="0.25">
      <c r="B581" s="147" t="s">
        <v>45</v>
      </c>
      <c r="C581" s="96">
        <v>43361</v>
      </c>
      <c r="E581" s="30" t="s">
        <v>65</v>
      </c>
      <c r="F581" s="31"/>
      <c r="G581" s="25" t="s">
        <v>33</v>
      </c>
      <c r="I581" s="98"/>
      <c r="K581" s="66"/>
    </row>
    <row r="582" spans="2:12" ht="18.75" x14ac:dyDescent="0.25">
      <c r="B582" s="147" t="s">
        <v>45</v>
      </c>
      <c r="C582" s="96">
        <v>43361</v>
      </c>
      <c r="E582" s="30" t="s">
        <v>80</v>
      </c>
      <c r="F582" s="31"/>
      <c r="G582" s="25" t="s">
        <v>33</v>
      </c>
      <c r="I582" s="98"/>
      <c r="K582" s="66"/>
    </row>
    <row r="583" spans="2:12" ht="18.75" x14ac:dyDescent="0.25">
      <c r="B583" s="146" t="s">
        <v>56</v>
      </c>
      <c r="C583" s="96">
        <v>43361</v>
      </c>
      <c r="E583" s="24" t="s">
        <v>26</v>
      </c>
      <c r="F583" s="31"/>
      <c r="G583" s="25" t="s">
        <v>31</v>
      </c>
      <c r="H583" s="96">
        <v>43416</v>
      </c>
      <c r="I583" s="98"/>
      <c r="K583" s="66" t="s">
        <v>76</v>
      </c>
      <c r="L583" s="100">
        <v>2</v>
      </c>
    </row>
    <row r="584" spans="2:12" ht="18.75" x14ac:dyDescent="0.25">
      <c r="B584" s="146" t="s">
        <v>6</v>
      </c>
      <c r="C584" s="96">
        <v>43367</v>
      </c>
      <c r="E584" s="24" t="s">
        <v>65</v>
      </c>
      <c r="F584" s="31"/>
      <c r="G584" s="25" t="s">
        <v>31</v>
      </c>
      <c r="H584" s="115">
        <v>43466</v>
      </c>
      <c r="I584" s="98"/>
      <c r="K584" s="66" t="s">
        <v>76</v>
      </c>
      <c r="L584" s="100">
        <v>8</v>
      </c>
    </row>
    <row r="585" spans="2:12" ht="18.75" x14ac:dyDescent="0.25">
      <c r="B585" s="146" t="s">
        <v>61</v>
      </c>
      <c r="C585" s="96">
        <v>43364</v>
      </c>
      <c r="E585" s="30" t="s">
        <v>26</v>
      </c>
      <c r="F585" s="31"/>
      <c r="G585" s="25" t="s">
        <v>31</v>
      </c>
      <c r="H585" t="s">
        <v>185</v>
      </c>
      <c r="I585" s="98"/>
      <c r="K585" s="66"/>
    </row>
    <row r="586" spans="2:12" ht="18.75" x14ac:dyDescent="0.25">
      <c r="B586" s="147" t="s">
        <v>54</v>
      </c>
      <c r="C586" s="96">
        <v>43364</v>
      </c>
      <c r="E586" s="30" t="s">
        <v>103</v>
      </c>
      <c r="F586" s="31"/>
      <c r="G586" s="25" t="s">
        <v>31</v>
      </c>
      <c r="H586" s="115">
        <v>43374</v>
      </c>
      <c r="I586" s="98"/>
      <c r="K586" s="66" t="s">
        <v>76</v>
      </c>
      <c r="L586" s="100">
        <v>3</v>
      </c>
    </row>
    <row r="587" spans="2:12" ht="18.75" x14ac:dyDescent="0.25">
      <c r="B587" s="147" t="s">
        <v>54</v>
      </c>
      <c r="C587" s="96">
        <v>43364</v>
      </c>
      <c r="E587" s="30" t="s">
        <v>103</v>
      </c>
      <c r="F587" s="31"/>
      <c r="G587" s="25" t="s">
        <v>31</v>
      </c>
      <c r="H587" s="96">
        <v>43364</v>
      </c>
      <c r="I587" s="98"/>
      <c r="K587" s="66" t="s">
        <v>106</v>
      </c>
      <c r="L587" s="100">
        <v>0.25</v>
      </c>
    </row>
    <row r="588" spans="2:12" ht="18.75" x14ac:dyDescent="0.25">
      <c r="B588" s="147" t="s">
        <v>3</v>
      </c>
      <c r="C588" s="96">
        <v>43364</v>
      </c>
      <c r="E588" s="30" t="s">
        <v>80</v>
      </c>
      <c r="F588" s="31"/>
      <c r="G588" s="25" t="s">
        <v>31</v>
      </c>
      <c r="H588" s="96">
        <v>43385</v>
      </c>
      <c r="I588" s="98"/>
      <c r="K588" s="66" t="s">
        <v>106</v>
      </c>
      <c r="L588" s="100">
        <v>1</v>
      </c>
    </row>
    <row r="589" spans="2:12" ht="18.75" x14ac:dyDescent="0.25">
      <c r="B589" s="147" t="s">
        <v>3</v>
      </c>
      <c r="C589" s="96">
        <v>43364</v>
      </c>
      <c r="E589" s="30" t="s">
        <v>24</v>
      </c>
      <c r="F589" s="31"/>
      <c r="G589" s="25" t="s">
        <v>31</v>
      </c>
      <c r="H589" s="96">
        <v>43385</v>
      </c>
      <c r="I589" s="98"/>
      <c r="K589" s="66" t="s">
        <v>106</v>
      </c>
      <c r="L589" s="100">
        <v>4</v>
      </c>
    </row>
    <row r="590" spans="2:12" ht="18.75" x14ac:dyDescent="0.25">
      <c r="B590" s="147" t="s">
        <v>3</v>
      </c>
      <c r="C590" s="96">
        <v>43307</v>
      </c>
      <c r="E590" s="24" t="s">
        <v>65</v>
      </c>
      <c r="F590" s="31"/>
      <c r="G590" s="25" t="s">
        <v>31</v>
      </c>
      <c r="H590" s="96">
        <v>43340</v>
      </c>
      <c r="I590" s="98"/>
      <c r="K590" s="66" t="s">
        <v>106</v>
      </c>
      <c r="L590" s="100">
        <v>6</v>
      </c>
    </row>
    <row r="591" spans="2:12" ht="18.75" x14ac:dyDescent="0.25">
      <c r="B591" s="147" t="s">
        <v>3</v>
      </c>
      <c r="C591" s="96">
        <v>43364</v>
      </c>
      <c r="E591" s="24" t="s">
        <v>69</v>
      </c>
      <c r="F591" s="31"/>
      <c r="G591" s="25" t="s">
        <v>31</v>
      </c>
      <c r="H591" s="96">
        <v>43364</v>
      </c>
      <c r="I591" s="98"/>
      <c r="K591" s="66" t="s">
        <v>106</v>
      </c>
      <c r="L591" s="100">
        <v>3</v>
      </c>
    </row>
    <row r="592" spans="2:12" ht="18.75" x14ac:dyDescent="0.25">
      <c r="B592" s="147" t="s">
        <v>3</v>
      </c>
      <c r="C592" s="96">
        <v>43364</v>
      </c>
      <c r="E592" s="24" t="s">
        <v>87</v>
      </c>
      <c r="F592" s="31"/>
      <c r="G592" s="25" t="s">
        <v>31</v>
      </c>
      <c r="H592" s="96">
        <v>43364</v>
      </c>
      <c r="I592" s="98"/>
      <c r="K592" s="66" t="s">
        <v>106</v>
      </c>
      <c r="L592" s="100">
        <v>0.5</v>
      </c>
    </row>
    <row r="593" spans="2:12" ht="18.75" x14ac:dyDescent="0.25">
      <c r="B593" s="147" t="s">
        <v>3</v>
      </c>
      <c r="C593" s="96">
        <v>43342</v>
      </c>
      <c r="E593" s="24" t="s">
        <v>28</v>
      </c>
      <c r="F593" s="31"/>
      <c r="G593" s="25" t="s">
        <v>31</v>
      </c>
      <c r="H593" s="96">
        <v>43342</v>
      </c>
      <c r="I593" s="98"/>
      <c r="K593" s="66" t="s">
        <v>106</v>
      </c>
      <c r="L593" s="100">
        <v>2</v>
      </c>
    </row>
    <row r="594" spans="2:12" ht="18.75" x14ac:dyDescent="0.25">
      <c r="B594" s="147" t="s">
        <v>58</v>
      </c>
      <c r="C594" s="96">
        <v>43342</v>
      </c>
      <c r="E594" s="30" t="s">
        <v>83</v>
      </c>
      <c r="F594" s="31"/>
      <c r="G594" s="25" t="s">
        <v>31</v>
      </c>
      <c r="H594" s="96">
        <v>43342</v>
      </c>
      <c r="I594" s="98"/>
      <c r="K594" s="66" t="s">
        <v>121</v>
      </c>
      <c r="L594" s="100">
        <v>2</v>
      </c>
    </row>
    <row r="595" spans="2:12" ht="18.75" x14ac:dyDescent="0.25">
      <c r="B595" s="146" t="s">
        <v>10</v>
      </c>
      <c r="C595" s="96">
        <v>43342</v>
      </c>
      <c r="E595" s="30" t="s">
        <v>103</v>
      </c>
      <c r="F595" s="31"/>
      <c r="G595" s="25" t="s">
        <v>31</v>
      </c>
      <c r="H595" s="96">
        <v>43342</v>
      </c>
      <c r="I595" s="98"/>
      <c r="K595" s="66" t="s">
        <v>76</v>
      </c>
      <c r="L595" s="100">
        <v>5</v>
      </c>
    </row>
    <row r="596" spans="2:12" ht="18.75" x14ac:dyDescent="0.25">
      <c r="B596" s="147" t="s">
        <v>3</v>
      </c>
      <c r="C596" s="96">
        <v>43342</v>
      </c>
      <c r="E596" s="24" t="s">
        <v>87</v>
      </c>
      <c r="F596" s="31"/>
      <c r="G596" s="25" t="s">
        <v>31</v>
      </c>
      <c r="H596" s="96">
        <v>43342</v>
      </c>
      <c r="I596" s="98"/>
      <c r="K596" s="66" t="s">
        <v>76</v>
      </c>
      <c r="L596" s="100">
        <v>0.5</v>
      </c>
    </row>
    <row r="597" spans="2:12" ht="18.75" x14ac:dyDescent="0.25">
      <c r="B597" s="147" t="s">
        <v>3</v>
      </c>
      <c r="C597" s="96">
        <v>43363</v>
      </c>
      <c r="E597" s="30" t="s">
        <v>123</v>
      </c>
      <c r="F597" s="31"/>
      <c r="G597" s="25" t="s">
        <v>31</v>
      </c>
      <c r="H597" s="96">
        <v>43363</v>
      </c>
      <c r="I597" s="98"/>
      <c r="K597" s="66" t="s">
        <v>76</v>
      </c>
      <c r="L597" s="100">
        <v>0.5</v>
      </c>
    </row>
    <row r="598" spans="2:12" ht="18.75" x14ac:dyDescent="0.25">
      <c r="B598" s="147" t="s">
        <v>3</v>
      </c>
      <c r="C598" s="96">
        <v>43347</v>
      </c>
      <c r="E598" s="30" t="s">
        <v>123</v>
      </c>
      <c r="F598" s="31"/>
      <c r="G598" s="25" t="s">
        <v>31</v>
      </c>
      <c r="H598" s="96">
        <v>43347</v>
      </c>
      <c r="I598" s="98"/>
      <c r="K598" s="66" t="s">
        <v>76</v>
      </c>
      <c r="L598" s="100">
        <v>0.5</v>
      </c>
    </row>
    <row r="599" spans="2:12" ht="18.75" x14ac:dyDescent="0.25">
      <c r="B599" s="147" t="s">
        <v>3</v>
      </c>
      <c r="C599" s="96">
        <v>43348</v>
      </c>
      <c r="E599" s="30" t="s">
        <v>25</v>
      </c>
      <c r="F599" s="31"/>
      <c r="G599" s="25" t="s">
        <v>31</v>
      </c>
      <c r="H599" s="96">
        <v>43367</v>
      </c>
      <c r="I599" s="98"/>
      <c r="K599" s="66" t="s">
        <v>76</v>
      </c>
      <c r="L599" s="100">
        <v>6</v>
      </c>
    </row>
    <row r="600" spans="2:12" ht="18.75" x14ac:dyDescent="0.25">
      <c r="B600" s="147" t="s">
        <v>59</v>
      </c>
      <c r="E600" s="30" t="s">
        <v>36</v>
      </c>
      <c r="F600" s="31"/>
      <c r="G600" s="25" t="s">
        <v>31</v>
      </c>
      <c r="H600" s="30" t="s">
        <v>129</v>
      </c>
      <c r="I600" s="98"/>
      <c r="K600" s="66" t="s">
        <v>76</v>
      </c>
      <c r="L600" s="100">
        <v>60</v>
      </c>
    </row>
    <row r="601" spans="2:12" ht="18.75" x14ac:dyDescent="0.25">
      <c r="B601" s="146" t="s">
        <v>46</v>
      </c>
      <c r="C601" s="96">
        <v>43362</v>
      </c>
      <c r="D601" s="30"/>
      <c r="E601" s="30" t="s">
        <v>81</v>
      </c>
      <c r="F601" s="31"/>
      <c r="G601" s="25" t="s">
        <v>31</v>
      </c>
      <c r="H601" s="96">
        <v>43367</v>
      </c>
      <c r="K601" s="66" t="s">
        <v>77</v>
      </c>
      <c r="L601" s="100">
        <v>0.5</v>
      </c>
    </row>
    <row r="602" spans="2:12" ht="18.75" x14ac:dyDescent="0.25">
      <c r="B602" s="147" t="s">
        <v>45</v>
      </c>
      <c r="C602" s="96">
        <v>43367</v>
      </c>
      <c r="E602" s="30" t="s">
        <v>24</v>
      </c>
      <c r="F602" s="31"/>
      <c r="G602" s="25" t="s">
        <v>31</v>
      </c>
      <c r="H602" s="96">
        <v>43367</v>
      </c>
      <c r="K602" s="66" t="s">
        <v>76</v>
      </c>
      <c r="L602" s="100">
        <v>0.2</v>
      </c>
    </row>
    <row r="603" spans="2:12" ht="18.75" x14ac:dyDescent="0.25">
      <c r="B603" s="147" t="s">
        <v>103</v>
      </c>
      <c r="C603" s="96">
        <v>43349</v>
      </c>
      <c r="E603" s="30" t="s">
        <v>65</v>
      </c>
      <c r="F603" s="31"/>
      <c r="G603" s="25" t="s">
        <v>31</v>
      </c>
      <c r="H603" s="96">
        <v>43350</v>
      </c>
      <c r="K603" s="66"/>
    </row>
    <row r="604" spans="2:12" ht="18.75" x14ac:dyDescent="0.25">
      <c r="B604" s="147" t="s">
        <v>3</v>
      </c>
      <c r="C604" s="96">
        <v>43350</v>
      </c>
      <c r="E604" s="30" t="s">
        <v>65</v>
      </c>
      <c r="F604" s="31"/>
      <c r="G604" s="25" t="s">
        <v>31</v>
      </c>
      <c r="H604" s="96">
        <v>43350</v>
      </c>
      <c r="K604" s="66" t="s">
        <v>76</v>
      </c>
      <c r="L604" s="100">
        <v>5</v>
      </c>
    </row>
    <row r="605" spans="2:12" ht="18.75" x14ac:dyDescent="0.25">
      <c r="B605" s="147" t="s">
        <v>113</v>
      </c>
      <c r="C605" s="96">
        <v>43330</v>
      </c>
      <c r="E605" s="30" t="s">
        <v>65</v>
      </c>
      <c r="F605" s="31"/>
      <c r="G605" s="25" t="s">
        <v>33</v>
      </c>
      <c r="K605" s="66"/>
    </row>
    <row r="606" spans="2:12" ht="18.75" x14ac:dyDescent="0.25">
      <c r="B606" s="147" t="s">
        <v>10</v>
      </c>
      <c r="C606" s="96">
        <v>43330</v>
      </c>
      <c r="E606" s="30" t="s">
        <v>65</v>
      </c>
      <c r="F606" s="31"/>
      <c r="G606" s="25" t="s">
        <v>31</v>
      </c>
      <c r="H606" s="96">
        <v>43378</v>
      </c>
      <c r="K606" s="66" t="s">
        <v>106</v>
      </c>
      <c r="L606" s="100">
        <v>0.75</v>
      </c>
    </row>
    <row r="607" spans="2:12" ht="18.75" x14ac:dyDescent="0.25">
      <c r="B607" s="146" t="s">
        <v>58</v>
      </c>
      <c r="C607" s="96">
        <v>43294</v>
      </c>
      <c r="E607" s="30" t="s">
        <v>26</v>
      </c>
      <c r="F607" s="98"/>
      <c r="G607" s="25" t="s">
        <v>33</v>
      </c>
      <c r="K607" s="66"/>
    </row>
    <row r="608" spans="2:12" ht="18.75" x14ac:dyDescent="0.25">
      <c r="B608" s="146" t="s">
        <v>61</v>
      </c>
      <c r="C608" s="96">
        <v>43364</v>
      </c>
      <c r="E608" s="30" t="s">
        <v>65</v>
      </c>
      <c r="F608" s="98"/>
      <c r="G608" s="25" t="s">
        <v>31</v>
      </c>
      <c r="H608" s="96">
        <v>43364</v>
      </c>
      <c r="K608" s="66" t="s">
        <v>76</v>
      </c>
      <c r="L608" s="100">
        <v>4</v>
      </c>
    </row>
    <row r="609" spans="2:12" customFormat="1" ht="18.75" x14ac:dyDescent="0.25">
      <c r="B609" s="147" t="s">
        <v>58</v>
      </c>
      <c r="C609" s="96">
        <v>43368</v>
      </c>
      <c r="E609" s="30" t="s">
        <v>25</v>
      </c>
      <c r="F609" s="98"/>
      <c r="G609" s="25" t="s">
        <v>31</v>
      </c>
      <c r="H609" s="96">
        <v>43383</v>
      </c>
      <c r="I609" s="111"/>
      <c r="J609" s="100"/>
      <c r="K609" s="66" t="s">
        <v>106</v>
      </c>
      <c r="L609" s="100">
        <v>0.75</v>
      </c>
    </row>
    <row r="610" spans="2:12" customFormat="1" ht="18.75" x14ac:dyDescent="0.25">
      <c r="B610" s="147" t="s">
        <v>53</v>
      </c>
      <c r="C610" s="96">
        <v>43368</v>
      </c>
      <c r="E610" s="30" t="s">
        <v>24</v>
      </c>
      <c r="F610" s="98"/>
      <c r="G610" s="25" t="s">
        <v>31</v>
      </c>
      <c r="H610" s="96">
        <v>43391</v>
      </c>
      <c r="I610" s="111"/>
      <c r="J610" s="100"/>
      <c r="K610" s="66" t="s">
        <v>106</v>
      </c>
      <c r="L610" s="100">
        <v>0.25</v>
      </c>
    </row>
    <row r="611" spans="2:12" customFormat="1" ht="18.75" x14ac:dyDescent="0.25">
      <c r="B611" s="147" t="s">
        <v>58</v>
      </c>
      <c r="C611" s="96">
        <v>43369</v>
      </c>
      <c r="E611" s="30" t="s">
        <v>26</v>
      </c>
      <c r="F611" s="98"/>
      <c r="G611" s="25" t="s">
        <v>31</v>
      </c>
      <c r="H611" s="96">
        <v>43376</v>
      </c>
      <c r="I611" s="111"/>
      <c r="J611" s="100"/>
      <c r="K611" s="66" t="s">
        <v>106</v>
      </c>
      <c r="L611" s="100">
        <v>0.2</v>
      </c>
    </row>
    <row r="612" spans="2:12" customFormat="1" ht="18.75" x14ac:dyDescent="0.25">
      <c r="B612" s="147" t="s">
        <v>113</v>
      </c>
      <c r="C612" s="96">
        <v>43369</v>
      </c>
      <c r="E612" s="30" t="s">
        <v>110</v>
      </c>
      <c r="F612" s="98"/>
      <c r="G612" s="25" t="s">
        <v>31</v>
      </c>
      <c r="I612" s="111"/>
      <c r="J612" s="100"/>
      <c r="K612" s="66" t="s">
        <v>106</v>
      </c>
      <c r="L612" s="100">
        <v>1.5</v>
      </c>
    </row>
    <row r="613" spans="2:12" customFormat="1" ht="18.75" x14ac:dyDescent="0.25">
      <c r="B613" s="146" t="s">
        <v>62</v>
      </c>
      <c r="C613" s="96">
        <v>43368</v>
      </c>
      <c r="D613" s="74"/>
      <c r="E613" s="24" t="s">
        <v>24</v>
      </c>
      <c r="F613" s="98"/>
      <c r="G613" s="25" t="s">
        <v>31</v>
      </c>
      <c r="H613" s="96">
        <v>43374</v>
      </c>
      <c r="I613" s="111"/>
      <c r="J613" s="100"/>
      <c r="K613" s="66" t="s">
        <v>76</v>
      </c>
      <c r="L613" s="100">
        <v>0.2</v>
      </c>
    </row>
    <row r="614" spans="2:12" customFormat="1" ht="30" x14ac:dyDescent="0.25">
      <c r="B614" s="146" t="s">
        <v>62</v>
      </c>
      <c r="C614" s="96">
        <v>43368</v>
      </c>
      <c r="D614" s="74"/>
      <c r="E614" s="32" t="s">
        <v>26</v>
      </c>
      <c r="F614" s="98"/>
      <c r="G614" s="25" t="s">
        <v>31</v>
      </c>
      <c r="H614" s="96">
        <v>43374</v>
      </c>
      <c r="I614" s="111"/>
      <c r="J614" s="100"/>
      <c r="K614" s="66" t="s">
        <v>76</v>
      </c>
      <c r="L614" s="100">
        <v>0.4</v>
      </c>
    </row>
    <row r="615" spans="2:12" customFormat="1" ht="18.75" x14ac:dyDescent="0.25">
      <c r="B615" s="146" t="s">
        <v>62</v>
      </c>
      <c r="C615" s="96">
        <v>43368</v>
      </c>
      <c r="D615" s="74"/>
      <c r="E615" s="24" t="s">
        <v>24</v>
      </c>
      <c r="F615" s="98"/>
      <c r="G615" s="25" t="s">
        <v>118</v>
      </c>
      <c r="I615" s="111"/>
      <c r="J615" s="100"/>
      <c r="K615" s="66" t="s">
        <v>77</v>
      </c>
      <c r="L615" s="100"/>
    </row>
    <row r="616" spans="2:12" customFormat="1" ht="18.75" x14ac:dyDescent="0.25">
      <c r="B616" s="146" t="s">
        <v>62</v>
      </c>
      <c r="C616" s="96">
        <v>43368</v>
      </c>
      <c r="D616" s="74"/>
      <c r="E616" s="24" t="s">
        <v>25</v>
      </c>
      <c r="F616" s="98"/>
      <c r="G616" s="25" t="s">
        <v>31</v>
      </c>
      <c r="H616" s="96">
        <v>43374</v>
      </c>
      <c r="I616" s="111"/>
      <c r="J616" s="100"/>
      <c r="K616" s="66" t="s">
        <v>76</v>
      </c>
      <c r="L616" s="100">
        <v>0.4</v>
      </c>
    </row>
    <row r="617" spans="2:12" customFormat="1" ht="18.75" x14ac:dyDescent="0.25">
      <c r="B617" s="146" t="s">
        <v>62</v>
      </c>
      <c r="C617" s="96">
        <v>43368</v>
      </c>
      <c r="D617" s="74"/>
      <c r="E617" s="24" t="s">
        <v>25</v>
      </c>
      <c r="F617" s="98"/>
      <c r="G617" s="25" t="s">
        <v>31</v>
      </c>
      <c r="H617" s="96">
        <v>43374</v>
      </c>
      <c r="I617" s="111"/>
      <c r="J617" s="100"/>
      <c r="K617" s="66" t="s">
        <v>76</v>
      </c>
      <c r="L617" s="100">
        <v>0.4</v>
      </c>
    </row>
    <row r="618" spans="2:12" customFormat="1" ht="30" x14ac:dyDescent="0.25">
      <c r="B618" s="146" t="s">
        <v>62</v>
      </c>
      <c r="C618" s="96">
        <v>43368</v>
      </c>
      <c r="D618" s="74"/>
      <c r="E618" s="32" t="s">
        <v>26</v>
      </c>
      <c r="F618" s="98"/>
      <c r="G618" s="25" t="s">
        <v>31</v>
      </c>
      <c r="H618" s="96">
        <v>43376</v>
      </c>
      <c r="I618" s="111"/>
      <c r="J618" s="100"/>
      <c r="K618" s="66" t="s">
        <v>76</v>
      </c>
      <c r="L618" s="100">
        <v>1</v>
      </c>
    </row>
    <row r="619" spans="2:12" customFormat="1" ht="18.75" x14ac:dyDescent="0.25">
      <c r="B619" s="146" t="s">
        <v>62</v>
      </c>
      <c r="C619" s="96">
        <v>43368</v>
      </c>
      <c r="D619" s="74"/>
      <c r="E619" s="24" t="s">
        <v>25</v>
      </c>
      <c r="F619" s="98"/>
      <c r="G619" s="25" t="s">
        <v>31</v>
      </c>
      <c r="H619" s="96">
        <v>43374</v>
      </c>
      <c r="I619" s="111"/>
      <c r="J619" s="100"/>
      <c r="K619" s="66" t="s">
        <v>76</v>
      </c>
      <c r="L619" s="100">
        <v>0.4</v>
      </c>
    </row>
    <row r="620" spans="2:12" customFormat="1" ht="30" x14ac:dyDescent="0.25">
      <c r="B620" s="146" t="s">
        <v>62</v>
      </c>
      <c r="C620" s="96">
        <v>43368</v>
      </c>
      <c r="D620" s="74"/>
      <c r="E620" s="32" t="s">
        <v>26</v>
      </c>
      <c r="F620" s="98"/>
      <c r="G620" s="25" t="s">
        <v>31</v>
      </c>
      <c r="H620" s="96">
        <v>43374</v>
      </c>
      <c r="I620" s="111"/>
      <c r="J620" s="100"/>
      <c r="K620" s="66" t="s">
        <v>76</v>
      </c>
      <c r="L620" s="100">
        <v>0.4</v>
      </c>
    </row>
    <row r="621" spans="2:12" customFormat="1" ht="30" x14ac:dyDescent="0.25">
      <c r="B621" s="146" t="s">
        <v>62</v>
      </c>
      <c r="C621" s="96">
        <v>43368</v>
      </c>
      <c r="D621" s="74"/>
      <c r="E621" s="32" t="s">
        <v>26</v>
      </c>
      <c r="F621" s="98"/>
      <c r="G621" s="25" t="s">
        <v>31</v>
      </c>
      <c r="H621" s="115">
        <v>43374</v>
      </c>
      <c r="I621" s="111"/>
      <c r="J621" s="100"/>
      <c r="K621" s="66" t="s">
        <v>76</v>
      </c>
      <c r="L621" s="100">
        <v>0.2</v>
      </c>
    </row>
    <row r="622" spans="2:12" customFormat="1" ht="30" x14ac:dyDescent="0.25">
      <c r="B622" s="146" t="s">
        <v>62</v>
      </c>
      <c r="C622" s="96">
        <v>43368</v>
      </c>
      <c r="D622" s="74"/>
      <c r="E622" s="32" t="s">
        <v>26</v>
      </c>
      <c r="F622" s="98"/>
      <c r="G622" s="25" t="s">
        <v>31</v>
      </c>
      <c r="H622" s="96">
        <v>43374</v>
      </c>
      <c r="I622" s="111"/>
      <c r="J622" s="100"/>
      <c r="K622" s="66" t="s">
        <v>76</v>
      </c>
      <c r="L622" s="100">
        <v>0.25</v>
      </c>
    </row>
    <row r="623" spans="2:12" customFormat="1" ht="18.75" x14ac:dyDescent="0.25">
      <c r="B623" s="146" t="s">
        <v>62</v>
      </c>
      <c r="C623" s="96">
        <v>43368</v>
      </c>
      <c r="D623" s="74"/>
      <c r="E623" s="24" t="s">
        <v>65</v>
      </c>
      <c r="F623" s="98"/>
      <c r="G623" s="25" t="s">
        <v>31</v>
      </c>
      <c r="H623" s="96">
        <v>43374</v>
      </c>
      <c r="I623" s="111"/>
      <c r="J623" s="100"/>
      <c r="K623" s="66" t="s">
        <v>76</v>
      </c>
      <c r="L623" s="100">
        <v>0.25</v>
      </c>
    </row>
    <row r="624" spans="2:12" customFormat="1" ht="18.75" x14ac:dyDescent="0.25">
      <c r="B624" s="146" t="s">
        <v>60</v>
      </c>
      <c r="E624" s="30" t="s">
        <v>24</v>
      </c>
      <c r="F624" s="30"/>
      <c r="G624" s="25" t="s">
        <v>31</v>
      </c>
      <c r="I624" s="111"/>
      <c r="J624" s="100"/>
      <c r="K624" s="66" t="s">
        <v>76</v>
      </c>
      <c r="L624" s="100"/>
    </row>
    <row r="625" spans="2:12" customFormat="1" ht="18.75" x14ac:dyDescent="0.25">
      <c r="B625" s="146" t="s">
        <v>60</v>
      </c>
      <c r="E625" s="30" t="s">
        <v>24</v>
      </c>
      <c r="F625" s="30"/>
      <c r="G625" s="25" t="s">
        <v>31</v>
      </c>
      <c r="I625" s="111"/>
      <c r="J625" s="100"/>
      <c r="K625" s="66" t="s">
        <v>76</v>
      </c>
      <c r="L625" s="100"/>
    </row>
    <row r="626" spans="2:12" customFormat="1" ht="18.75" x14ac:dyDescent="0.25">
      <c r="B626" s="146" t="s">
        <v>60</v>
      </c>
      <c r="E626" s="30" t="s">
        <v>83</v>
      </c>
      <c r="F626" s="112"/>
      <c r="G626" s="25" t="s">
        <v>31</v>
      </c>
      <c r="H626" s="96">
        <v>43369</v>
      </c>
      <c r="I626" s="111"/>
      <c r="J626" s="100"/>
      <c r="K626" s="66" t="s">
        <v>76</v>
      </c>
      <c r="L626" s="100"/>
    </row>
    <row r="627" spans="2:12" customFormat="1" ht="18.75" x14ac:dyDescent="0.25">
      <c r="B627" s="146" t="s">
        <v>60</v>
      </c>
      <c r="E627" s="30" t="s">
        <v>24</v>
      </c>
      <c r="F627" s="30"/>
      <c r="G627" s="25" t="s">
        <v>31</v>
      </c>
      <c r="H627" s="96">
        <v>43370</v>
      </c>
      <c r="I627" s="111"/>
      <c r="J627" s="100"/>
      <c r="K627" s="66" t="s">
        <v>76</v>
      </c>
      <c r="L627" s="100"/>
    </row>
    <row r="628" spans="2:12" customFormat="1" ht="18.75" x14ac:dyDescent="0.25">
      <c r="B628" s="146" t="s">
        <v>60</v>
      </c>
      <c r="E628" s="30" t="s">
        <v>83</v>
      </c>
      <c r="F628" s="30"/>
      <c r="G628" s="25" t="s">
        <v>31</v>
      </c>
      <c r="H628" s="96">
        <v>43371</v>
      </c>
      <c r="I628" s="111"/>
      <c r="J628" s="100"/>
      <c r="K628" s="66" t="s">
        <v>76</v>
      </c>
      <c r="L628" s="100"/>
    </row>
    <row r="629" spans="2:12" customFormat="1" ht="42.75" customHeight="1" x14ac:dyDescent="0.25">
      <c r="B629" s="147" t="s">
        <v>3</v>
      </c>
      <c r="C629" s="96">
        <v>43371</v>
      </c>
      <c r="E629" s="30" t="s">
        <v>25</v>
      </c>
      <c r="F629" s="31"/>
      <c r="G629" s="25" t="s">
        <v>31</v>
      </c>
      <c r="H629" s="96">
        <v>43371</v>
      </c>
      <c r="I629" s="111"/>
      <c r="J629" s="100"/>
      <c r="K629" s="66" t="s">
        <v>76</v>
      </c>
      <c r="L629" s="100">
        <v>2.5</v>
      </c>
    </row>
    <row r="630" spans="2:12" customFormat="1" ht="18.75" x14ac:dyDescent="0.25">
      <c r="B630" s="146" t="s">
        <v>17</v>
      </c>
      <c r="C630" s="96">
        <v>43374</v>
      </c>
      <c r="E630" s="30" t="s">
        <v>101</v>
      </c>
      <c r="F630" s="31"/>
      <c r="G630" s="25" t="s">
        <v>31</v>
      </c>
      <c r="I630" s="111"/>
      <c r="J630" s="100"/>
      <c r="K630" s="66"/>
      <c r="L630" s="100"/>
    </row>
    <row r="631" spans="2:12" customFormat="1" ht="30" x14ac:dyDescent="0.25">
      <c r="B631" s="147" t="s">
        <v>57</v>
      </c>
      <c r="C631" s="96">
        <v>43374</v>
      </c>
      <c r="D631" s="30"/>
      <c r="E631" s="31" t="s">
        <v>101</v>
      </c>
      <c r="F631" s="31"/>
      <c r="G631" s="25" t="s">
        <v>31</v>
      </c>
      <c r="H631" s="96">
        <v>43374</v>
      </c>
      <c r="I631" s="111"/>
      <c r="J631" s="100"/>
      <c r="K631" s="66"/>
      <c r="L631" s="100"/>
    </row>
    <row r="632" spans="2:12" customFormat="1" ht="18.75" x14ac:dyDescent="0.25">
      <c r="B632" s="146" t="s">
        <v>60</v>
      </c>
      <c r="C632" s="96">
        <v>43375</v>
      </c>
      <c r="D632" s="30"/>
      <c r="E632" s="24" t="s">
        <v>81</v>
      </c>
      <c r="F632" s="31"/>
      <c r="G632" s="25" t="s">
        <v>31</v>
      </c>
      <c r="H632" s="96">
        <v>43375</v>
      </c>
      <c r="I632" s="111"/>
      <c r="J632" s="100"/>
      <c r="K632" s="66" t="s">
        <v>77</v>
      </c>
      <c r="L632" s="100"/>
    </row>
    <row r="633" spans="2:12" customFormat="1" ht="18.75" x14ac:dyDescent="0.25">
      <c r="B633" s="154" t="s">
        <v>43</v>
      </c>
      <c r="C633" s="114">
        <v>43377</v>
      </c>
      <c r="D633" s="74"/>
      <c r="E633" s="73" t="s">
        <v>65</v>
      </c>
      <c r="F633" s="31"/>
      <c r="G633" s="25" t="s">
        <v>31</v>
      </c>
      <c r="H633" s="96">
        <v>43396</v>
      </c>
      <c r="I633" s="111"/>
      <c r="J633" s="100"/>
      <c r="K633" s="66" t="s">
        <v>76</v>
      </c>
      <c r="L633" s="100">
        <v>4</v>
      </c>
    </row>
    <row r="634" spans="2:12" customFormat="1" ht="18.75" x14ac:dyDescent="0.25">
      <c r="B634" s="147" t="s">
        <v>42</v>
      </c>
      <c r="C634" s="96">
        <v>43378</v>
      </c>
      <c r="D634" s="30"/>
      <c r="E634" s="30" t="s">
        <v>25</v>
      </c>
      <c r="F634" s="31"/>
      <c r="G634" s="25" t="s">
        <v>31</v>
      </c>
      <c r="H634" s="96">
        <v>43382</v>
      </c>
      <c r="I634" s="111"/>
      <c r="J634" s="100"/>
      <c r="K634" s="66" t="s">
        <v>76</v>
      </c>
      <c r="L634" s="100">
        <v>3.5</v>
      </c>
    </row>
    <row r="635" spans="2:12" customFormat="1" ht="18.75" x14ac:dyDescent="0.25">
      <c r="B635" s="147" t="s">
        <v>42</v>
      </c>
      <c r="C635" s="96">
        <v>43382</v>
      </c>
      <c r="D635" s="30"/>
      <c r="E635" s="30" t="s">
        <v>25</v>
      </c>
      <c r="F635" s="30"/>
      <c r="G635" s="25" t="s">
        <v>31</v>
      </c>
      <c r="H635" s="30" t="s">
        <v>186</v>
      </c>
      <c r="I635" s="111"/>
      <c r="J635" s="100"/>
      <c r="K635" s="66" t="s">
        <v>76</v>
      </c>
      <c r="L635" s="100">
        <v>1</v>
      </c>
    </row>
    <row r="636" spans="2:12" customFormat="1" ht="18.75" x14ac:dyDescent="0.25">
      <c r="B636" s="147" t="s">
        <v>42</v>
      </c>
      <c r="C636" s="96">
        <v>43382</v>
      </c>
      <c r="D636" s="30"/>
      <c r="E636" s="30" t="s">
        <v>110</v>
      </c>
      <c r="F636" s="30"/>
      <c r="G636" s="25" t="s">
        <v>31</v>
      </c>
      <c r="H636" s="96">
        <v>43384</v>
      </c>
      <c r="I636" s="111"/>
      <c r="J636" s="100"/>
      <c r="K636" s="66" t="s">
        <v>76</v>
      </c>
      <c r="L636" s="100">
        <v>0.5</v>
      </c>
    </row>
    <row r="637" spans="2:12" customFormat="1" ht="18.75" x14ac:dyDescent="0.25">
      <c r="B637" s="147" t="s">
        <v>48</v>
      </c>
      <c r="C637" s="96">
        <v>43313</v>
      </c>
      <c r="D637" s="30"/>
      <c r="E637" s="30" t="s">
        <v>27</v>
      </c>
      <c r="F637" s="31"/>
      <c r="G637" s="25" t="s">
        <v>128</v>
      </c>
      <c r="I637" s="111"/>
      <c r="J637" s="100"/>
      <c r="K637" s="66"/>
      <c r="L637" s="100"/>
    </row>
    <row r="638" spans="2:12" customFormat="1" ht="18.75" x14ac:dyDescent="0.25">
      <c r="B638" s="147" t="s">
        <v>10</v>
      </c>
      <c r="C638" s="96">
        <v>43384</v>
      </c>
      <c r="D638" s="30"/>
      <c r="E638" s="30" t="s">
        <v>101</v>
      </c>
      <c r="F638" s="31"/>
      <c r="G638" s="25" t="s">
        <v>31</v>
      </c>
      <c r="H638" s="96">
        <v>43404</v>
      </c>
      <c r="I638" s="111"/>
      <c r="J638" s="100"/>
      <c r="K638" s="66" t="s">
        <v>106</v>
      </c>
      <c r="L638" s="100">
        <v>0.5</v>
      </c>
    </row>
    <row r="639" spans="2:12" customFormat="1" ht="18.75" x14ac:dyDescent="0.25">
      <c r="B639" s="147" t="s">
        <v>3</v>
      </c>
      <c r="C639" s="96">
        <v>43384</v>
      </c>
      <c r="D639" s="30"/>
      <c r="E639" s="30" t="s">
        <v>24</v>
      </c>
      <c r="F639" s="31"/>
      <c r="G639" s="25" t="s">
        <v>31</v>
      </c>
      <c r="H639" s="96">
        <v>43384</v>
      </c>
      <c r="I639" s="111"/>
      <c r="J639" s="100"/>
      <c r="K639" s="66" t="s">
        <v>106</v>
      </c>
      <c r="L639" s="100">
        <v>0.2</v>
      </c>
    </row>
    <row r="640" spans="2:12" customFormat="1" ht="18.75" x14ac:dyDescent="0.25">
      <c r="B640" s="146" t="s">
        <v>12</v>
      </c>
      <c r="C640" s="96">
        <v>43368</v>
      </c>
      <c r="E640" s="30" t="s">
        <v>65</v>
      </c>
      <c r="F640" s="98"/>
      <c r="G640" s="25" t="s">
        <v>31</v>
      </c>
      <c r="H640" s="96">
        <v>43381</v>
      </c>
      <c r="I640" s="111"/>
      <c r="J640" s="100"/>
      <c r="K640" s="66" t="s">
        <v>106</v>
      </c>
      <c r="L640" s="100">
        <v>1</v>
      </c>
    </row>
    <row r="641" spans="2:12" ht="18.75" x14ac:dyDescent="0.25">
      <c r="B641" s="147" t="s">
        <v>58</v>
      </c>
      <c r="C641" s="96">
        <v>43381</v>
      </c>
      <c r="E641" s="30" t="s">
        <v>80</v>
      </c>
      <c r="F641" s="98"/>
      <c r="G641" s="25" t="s">
        <v>31</v>
      </c>
      <c r="H641" s="96">
        <v>43384</v>
      </c>
      <c r="K641" s="66"/>
    </row>
    <row r="642" spans="2:12" ht="18.75" x14ac:dyDescent="0.25">
      <c r="B642" s="147" t="s">
        <v>58</v>
      </c>
      <c r="C642" s="96">
        <v>43381</v>
      </c>
      <c r="D642" s="50"/>
      <c r="E642" s="30" t="s">
        <v>101</v>
      </c>
      <c r="F642" s="98"/>
      <c r="G642" s="25" t="s">
        <v>31</v>
      </c>
      <c r="H642" s="96">
        <v>43384</v>
      </c>
      <c r="K642" s="66"/>
    </row>
    <row r="643" spans="2:12" ht="18.75" x14ac:dyDescent="0.25">
      <c r="B643" s="147" t="s">
        <v>58</v>
      </c>
      <c r="C643" s="96">
        <v>43381</v>
      </c>
      <c r="D643" s="50"/>
      <c r="E643" s="30" t="s">
        <v>101</v>
      </c>
      <c r="F643" s="98"/>
      <c r="G643" s="25" t="s">
        <v>31</v>
      </c>
      <c r="H643" s="96">
        <v>43461</v>
      </c>
      <c r="K643" s="66" t="s">
        <v>106</v>
      </c>
      <c r="L643" s="100">
        <v>1</v>
      </c>
    </row>
    <row r="644" spans="2:12" ht="18.75" x14ac:dyDescent="0.25">
      <c r="B644" s="147" t="s">
        <v>58</v>
      </c>
      <c r="C644" s="96">
        <v>43381</v>
      </c>
      <c r="D644" s="50"/>
      <c r="E644" s="30" t="s">
        <v>101</v>
      </c>
      <c r="F644" s="98"/>
      <c r="G644" s="25" t="s">
        <v>31</v>
      </c>
      <c r="H644" s="96">
        <v>43384</v>
      </c>
      <c r="K644" s="66"/>
    </row>
    <row r="645" spans="2:12" ht="18.75" x14ac:dyDescent="0.25">
      <c r="B645" s="147" t="s">
        <v>58</v>
      </c>
      <c r="C645" s="96">
        <v>43381</v>
      </c>
      <c r="D645" s="50"/>
      <c r="E645" s="30" t="s">
        <v>101</v>
      </c>
      <c r="F645" s="98"/>
      <c r="G645" s="25" t="s">
        <v>31</v>
      </c>
      <c r="H645" s="96">
        <v>43384</v>
      </c>
      <c r="K645" s="66"/>
    </row>
    <row r="646" spans="2:12" ht="18.75" x14ac:dyDescent="0.25">
      <c r="B646" s="147" t="s">
        <v>58</v>
      </c>
      <c r="C646" s="96">
        <v>43381</v>
      </c>
      <c r="D646" s="50"/>
      <c r="E646" s="30" t="s">
        <v>101</v>
      </c>
      <c r="F646" s="98"/>
      <c r="G646" s="25" t="s">
        <v>31</v>
      </c>
      <c r="H646" s="96">
        <v>43388</v>
      </c>
      <c r="K646" s="66" t="s">
        <v>76</v>
      </c>
      <c r="L646" s="100">
        <v>0.2</v>
      </c>
    </row>
    <row r="647" spans="2:12" ht="18.75" x14ac:dyDescent="0.25">
      <c r="B647" s="147" t="s">
        <v>58</v>
      </c>
      <c r="C647" s="96">
        <v>43381</v>
      </c>
      <c r="D647" s="50"/>
      <c r="E647" s="30" t="s">
        <v>103</v>
      </c>
      <c r="F647" s="98"/>
      <c r="G647" s="25" t="s">
        <v>31</v>
      </c>
      <c r="H647" s="96">
        <v>43388</v>
      </c>
      <c r="K647" s="66" t="s">
        <v>76</v>
      </c>
    </row>
    <row r="648" spans="2:12" ht="18.75" x14ac:dyDescent="0.25">
      <c r="B648" s="147" t="s">
        <v>58</v>
      </c>
      <c r="C648" s="96">
        <v>43381</v>
      </c>
      <c r="D648" s="50"/>
      <c r="E648" s="30" t="s">
        <v>111</v>
      </c>
      <c r="F648" s="98"/>
      <c r="G648" s="25" t="s">
        <v>31</v>
      </c>
      <c r="H648" s="96">
        <v>43392</v>
      </c>
      <c r="K648" s="66" t="s">
        <v>76</v>
      </c>
      <c r="L648" s="100">
        <v>2</v>
      </c>
    </row>
    <row r="649" spans="2:12" ht="18.75" x14ac:dyDescent="0.25">
      <c r="B649" s="147" t="s">
        <v>58</v>
      </c>
      <c r="C649" s="96">
        <v>43381</v>
      </c>
      <c r="D649" s="50"/>
      <c r="E649" s="30" t="s">
        <v>101</v>
      </c>
      <c r="F649" s="98"/>
      <c r="G649" s="25" t="s">
        <v>31</v>
      </c>
      <c r="H649" s="96">
        <v>43417</v>
      </c>
      <c r="K649" s="66" t="s">
        <v>76</v>
      </c>
      <c r="L649" s="100">
        <v>50</v>
      </c>
    </row>
    <row r="650" spans="2:12" ht="18.75" x14ac:dyDescent="0.25">
      <c r="B650" s="147" t="s">
        <v>58</v>
      </c>
      <c r="C650" s="96">
        <v>43381</v>
      </c>
      <c r="D650" s="50"/>
      <c r="E650" s="24" t="s">
        <v>65</v>
      </c>
      <c r="F650" s="98"/>
      <c r="G650" s="25" t="s">
        <v>33</v>
      </c>
      <c r="K650" s="66"/>
    </row>
    <row r="651" spans="2:12" ht="18.75" x14ac:dyDescent="0.25">
      <c r="B651" s="147" t="s">
        <v>58</v>
      </c>
      <c r="C651" s="96">
        <v>43381</v>
      </c>
      <c r="D651" s="50"/>
      <c r="E651" s="30" t="s">
        <v>103</v>
      </c>
      <c r="F651" s="98"/>
      <c r="G651" s="25" t="s">
        <v>33</v>
      </c>
      <c r="K651" s="66"/>
    </row>
    <row r="652" spans="2:12" ht="18.75" x14ac:dyDescent="0.25">
      <c r="B652" s="147" t="s">
        <v>58</v>
      </c>
      <c r="C652" s="96">
        <v>43381</v>
      </c>
      <c r="D652" s="50"/>
      <c r="E652" s="30" t="s">
        <v>101</v>
      </c>
      <c r="F652" s="98"/>
      <c r="G652" s="25" t="s">
        <v>31</v>
      </c>
      <c r="H652" s="96">
        <v>43384</v>
      </c>
      <c r="K652" s="66" t="s">
        <v>76</v>
      </c>
      <c r="L652" s="100">
        <v>0.2</v>
      </c>
    </row>
    <row r="653" spans="2:12" ht="18.75" x14ac:dyDescent="0.25">
      <c r="B653" s="147" t="s">
        <v>45</v>
      </c>
      <c r="C653" s="96">
        <v>43384</v>
      </c>
      <c r="D653" s="50"/>
      <c r="E653" s="24" t="s">
        <v>101</v>
      </c>
      <c r="F653" s="30"/>
      <c r="G653" s="25" t="s">
        <v>31</v>
      </c>
      <c r="H653" s="68">
        <v>43384</v>
      </c>
      <c r="K653" s="66" t="s">
        <v>76</v>
      </c>
      <c r="L653" s="100">
        <v>0.5</v>
      </c>
    </row>
    <row r="654" spans="2:12" ht="18.75" x14ac:dyDescent="0.25">
      <c r="B654" s="147" t="s">
        <v>42</v>
      </c>
      <c r="C654" s="96">
        <v>43384</v>
      </c>
      <c r="E654" s="24" t="s">
        <v>25</v>
      </c>
      <c r="F654" s="31"/>
      <c r="G654" s="25" t="s">
        <v>31</v>
      </c>
      <c r="H654" s="96">
        <v>43384</v>
      </c>
      <c r="K654" s="66" t="s">
        <v>76</v>
      </c>
    </row>
    <row r="655" spans="2:12" ht="18.75" x14ac:dyDescent="0.25">
      <c r="B655" s="147" t="s">
        <v>3</v>
      </c>
      <c r="C655" s="96">
        <v>43383</v>
      </c>
      <c r="E655" s="30" t="s">
        <v>25</v>
      </c>
      <c r="F655" s="31"/>
      <c r="G655" s="25" t="s">
        <v>31</v>
      </c>
      <c r="H655" s="96">
        <v>43384</v>
      </c>
      <c r="K655" s="66" t="s">
        <v>76</v>
      </c>
      <c r="L655" s="100">
        <v>0.25</v>
      </c>
    </row>
    <row r="656" spans="2:12" ht="18.75" x14ac:dyDescent="0.25">
      <c r="B656" s="147" t="s">
        <v>10</v>
      </c>
      <c r="C656" s="96">
        <v>43385</v>
      </c>
      <c r="E656" s="30" t="s">
        <v>24</v>
      </c>
      <c r="F656" s="31"/>
      <c r="G656" s="25" t="s">
        <v>31</v>
      </c>
      <c r="H656" s="96">
        <v>43385</v>
      </c>
      <c r="K656" s="66" t="s">
        <v>76</v>
      </c>
      <c r="L656" s="100">
        <v>0.4</v>
      </c>
    </row>
    <row r="657" spans="2:12" ht="18.75" x14ac:dyDescent="0.25">
      <c r="B657" s="147" t="s">
        <v>45</v>
      </c>
      <c r="C657" s="96">
        <v>43384</v>
      </c>
      <c r="E657" s="30" t="s">
        <v>24</v>
      </c>
      <c r="F657" s="31"/>
      <c r="G657" s="25" t="s">
        <v>31</v>
      </c>
      <c r="H657" s="96">
        <v>43395</v>
      </c>
      <c r="K657" s="66" t="s">
        <v>76</v>
      </c>
      <c r="L657" s="100">
        <v>1</v>
      </c>
    </row>
    <row r="658" spans="2:12" ht="18.75" x14ac:dyDescent="0.25">
      <c r="B658" s="147" t="s">
        <v>3</v>
      </c>
      <c r="C658" s="96">
        <v>43374</v>
      </c>
      <c r="E658" s="24" t="s">
        <v>26</v>
      </c>
      <c r="F658" s="31"/>
      <c r="G658" s="25" t="s">
        <v>31</v>
      </c>
      <c r="H658" s="117">
        <v>43390</v>
      </c>
      <c r="K658" s="66" t="s">
        <v>76</v>
      </c>
      <c r="L658" s="100">
        <v>0.5</v>
      </c>
    </row>
    <row r="659" spans="2:12" ht="18.75" x14ac:dyDescent="0.25">
      <c r="B659" s="147" t="s">
        <v>3</v>
      </c>
      <c r="C659" s="96">
        <v>43384</v>
      </c>
      <c r="E659" s="30" t="s">
        <v>26</v>
      </c>
      <c r="F659" s="31"/>
      <c r="G659" s="25" t="s">
        <v>31</v>
      </c>
      <c r="H659" s="96">
        <v>43423</v>
      </c>
      <c r="K659" s="66" t="s">
        <v>106</v>
      </c>
      <c r="L659" s="100">
        <v>2</v>
      </c>
    </row>
    <row r="660" spans="2:12" ht="18.75" x14ac:dyDescent="0.25">
      <c r="B660" s="147" t="s">
        <v>53</v>
      </c>
      <c r="C660" s="96">
        <v>43336</v>
      </c>
      <c r="E660" s="30" t="s">
        <v>25</v>
      </c>
      <c r="F660" s="98"/>
      <c r="G660" s="25" t="s">
        <v>31</v>
      </c>
      <c r="H660" s="96">
        <v>43388</v>
      </c>
      <c r="K660" s="66" t="s">
        <v>106</v>
      </c>
    </row>
    <row r="661" spans="2:12" ht="18.75" x14ac:dyDescent="0.25">
      <c r="B661" s="147" t="s">
        <v>53</v>
      </c>
      <c r="C661" s="96">
        <v>43353</v>
      </c>
      <c r="E661" s="24" t="s">
        <v>80</v>
      </c>
      <c r="F661" s="98"/>
      <c r="G661" s="25" t="s">
        <v>31</v>
      </c>
      <c r="H661" s="96">
        <v>43380</v>
      </c>
      <c r="K661" s="66" t="s">
        <v>106</v>
      </c>
      <c r="L661" s="100">
        <v>2</v>
      </c>
    </row>
    <row r="662" spans="2:12" ht="18.75" x14ac:dyDescent="0.25">
      <c r="B662" s="146" t="s">
        <v>63</v>
      </c>
      <c r="D662" s="30"/>
      <c r="E662" s="30" t="s">
        <v>24</v>
      </c>
      <c r="F662" s="31"/>
      <c r="G662" s="25" t="s">
        <v>31</v>
      </c>
      <c r="H662" s="96">
        <v>43388</v>
      </c>
      <c r="K662" s="66" t="s">
        <v>76</v>
      </c>
      <c r="L662" s="100">
        <v>0.4</v>
      </c>
    </row>
    <row r="663" spans="2:12" ht="18.75" x14ac:dyDescent="0.25">
      <c r="B663" s="146" t="s">
        <v>63</v>
      </c>
      <c r="D663" s="30"/>
      <c r="E663" s="30" t="s">
        <v>26</v>
      </c>
      <c r="F663" s="31"/>
      <c r="G663" s="25" t="s">
        <v>31</v>
      </c>
      <c r="H663" s="96">
        <v>43388</v>
      </c>
      <c r="K663" s="66" t="s">
        <v>76</v>
      </c>
      <c r="L663" s="100">
        <v>2</v>
      </c>
    </row>
    <row r="664" spans="2:12" ht="18.75" x14ac:dyDescent="0.25">
      <c r="B664" s="146" t="s">
        <v>63</v>
      </c>
      <c r="C664" s="96">
        <v>43391</v>
      </c>
      <c r="D664" s="30"/>
      <c r="E664" s="30" t="s">
        <v>26</v>
      </c>
      <c r="F664" s="31"/>
      <c r="G664" s="25" t="s">
        <v>31</v>
      </c>
      <c r="H664" s="96">
        <v>43391</v>
      </c>
      <c r="K664" s="66" t="s">
        <v>106</v>
      </c>
      <c r="L664" s="100">
        <v>0.4</v>
      </c>
    </row>
    <row r="665" spans="2:12" ht="18.75" x14ac:dyDescent="0.25">
      <c r="B665" s="146" t="s">
        <v>63</v>
      </c>
      <c r="C665" s="96">
        <v>43391</v>
      </c>
      <c r="D665" s="30"/>
      <c r="E665" s="30" t="s">
        <v>26</v>
      </c>
      <c r="F665" s="31"/>
      <c r="G665" s="25" t="s">
        <v>33</v>
      </c>
      <c r="K665" s="66"/>
    </row>
    <row r="666" spans="2:12" ht="18.75" x14ac:dyDescent="0.25">
      <c r="B666" s="146" t="s">
        <v>60</v>
      </c>
      <c r="C666" s="96">
        <v>43390</v>
      </c>
      <c r="D666" s="30"/>
      <c r="E666" s="30" t="s">
        <v>103</v>
      </c>
      <c r="F666" s="31"/>
      <c r="G666" s="25" t="s">
        <v>31</v>
      </c>
      <c r="H666" s="96">
        <v>43392</v>
      </c>
      <c r="I666" s="31"/>
      <c r="K666" s="66" t="s">
        <v>106</v>
      </c>
      <c r="L666" s="100">
        <v>2</v>
      </c>
    </row>
    <row r="667" spans="2:12" ht="18.75" x14ac:dyDescent="0.25">
      <c r="B667" s="147" t="s">
        <v>42</v>
      </c>
      <c r="C667" s="96">
        <v>43389</v>
      </c>
      <c r="E667" s="30" t="s">
        <v>25</v>
      </c>
      <c r="F667" s="31"/>
      <c r="G667" s="25" t="s">
        <v>31</v>
      </c>
      <c r="H667" s="96">
        <v>43451</v>
      </c>
      <c r="K667" s="66" t="s">
        <v>76</v>
      </c>
      <c r="L667" s="100">
        <v>8</v>
      </c>
    </row>
    <row r="668" spans="2:12" ht="18.75" x14ac:dyDescent="0.25">
      <c r="B668" s="146" t="s">
        <v>43</v>
      </c>
      <c r="C668" s="96">
        <v>43374</v>
      </c>
      <c r="E668" s="30" t="s">
        <v>103</v>
      </c>
      <c r="F668" s="31"/>
      <c r="G668" s="25" t="s">
        <v>31</v>
      </c>
      <c r="H668" s="96">
        <v>43392</v>
      </c>
      <c r="K668" s="66" t="s">
        <v>76</v>
      </c>
      <c r="L668" s="100">
        <v>4</v>
      </c>
    </row>
    <row r="669" spans="2:12" ht="18.75" x14ac:dyDescent="0.25">
      <c r="B669" s="147" t="s">
        <v>10</v>
      </c>
      <c r="C669" s="96">
        <v>43384</v>
      </c>
      <c r="E669" s="30" t="s">
        <v>24</v>
      </c>
      <c r="F669" s="31"/>
      <c r="G669" s="25" t="s">
        <v>31</v>
      </c>
      <c r="H669" s="96">
        <v>43388</v>
      </c>
      <c r="K669" s="66" t="s">
        <v>106</v>
      </c>
      <c r="L669" s="100">
        <v>2</v>
      </c>
    </row>
    <row r="670" spans="2:12" ht="18.75" x14ac:dyDescent="0.25">
      <c r="B670" s="147" t="s">
        <v>53</v>
      </c>
      <c r="C670" s="96">
        <v>43358</v>
      </c>
      <c r="E670" s="30" t="s">
        <v>25</v>
      </c>
      <c r="F670" s="98"/>
      <c r="G670" s="25" t="s">
        <v>31</v>
      </c>
      <c r="H670" s="96">
        <v>43391</v>
      </c>
      <c r="K670" s="66" t="s">
        <v>106</v>
      </c>
      <c r="L670" s="100">
        <v>2</v>
      </c>
    </row>
    <row r="671" spans="2:12" ht="18.75" x14ac:dyDescent="0.25">
      <c r="B671" s="147" t="s">
        <v>53</v>
      </c>
      <c r="C671" s="96">
        <v>43368</v>
      </c>
      <c r="E671" s="24" t="s">
        <v>24</v>
      </c>
      <c r="F671" s="98"/>
      <c r="G671" s="25" t="s">
        <v>31</v>
      </c>
      <c r="H671" s="96">
        <v>43391</v>
      </c>
      <c r="K671" s="66" t="s">
        <v>106</v>
      </c>
      <c r="L671" s="100">
        <v>0.2</v>
      </c>
    </row>
    <row r="672" spans="2:12" ht="18.75" x14ac:dyDescent="0.25">
      <c r="B672" s="146" t="s">
        <v>46</v>
      </c>
      <c r="C672" s="96">
        <v>43399</v>
      </c>
      <c r="E672" s="24" t="s">
        <v>24</v>
      </c>
      <c r="F672" s="31"/>
      <c r="G672" s="25" t="s">
        <v>31</v>
      </c>
      <c r="H672" s="96">
        <v>43406</v>
      </c>
      <c r="K672" s="66" t="s">
        <v>76</v>
      </c>
      <c r="L672" s="100">
        <v>1</v>
      </c>
    </row>
    <row r="673" spans="2:13" ht="30" x14ac:dyDescent="0.25">
      <c r="B673" s="146" t="s">
        <v>46</v>
      </c>
      <c r="C673" s="96">
        <v>43399</v>
      </c>
      <c r="E673" s="32" t="s">
        <v>26</v>
      </c>
      <c r="F673" s="31"/>
      <c r="G673" s="25" t="s">
        <v>31</v>
      </c>
      <c r="H673" s="96">
        <v>43404</v>
      </c>
      <c r="K673" s="66"/>
      <c r="L673" s="100">
        <v>0.25</v>
      </c>
      <c r="M673"/>
    </row>
    <row r="674" spans="2:13" ht="30" x14ac:dyDescent="0.25">
      <c r="B674" s="146" t="s">
        <v>38</v>
      </c>
      <c r="C674" s="96">
        <v>43399</v>
      </c>
      <c r="E674" s="32" t="s">
        <v>26</v>
      </c>
      <c r="F674" s="31"/>
      <c r="G674" s="25" t="s">
        <v>31</v>
      </c>
      <c r="H674" s="96">
        <v>43416</v>
      </c>
      <c r="K674" s="66"/>
      <c r="L674" s="100">
        <v>0.5</v>
      </c>
      <c r="M674"/>
    </row>
    <row r="675" spans="2:13" ht="18.75" x14ac:dyDescent="0.25">
      <c r="B675" s="146" t="s">
        <v>38</v>
      </c>
      <c r="C675" s="96">
        <v>43399</v>
      </c>
      <c r="E675" s="24" t="s">
        <v>25</v>
      </c>
      <c r="F675" s="31"/>
      <c r="G675" s="25" t="s">
        <v>33</v>
      </c>
      <c r="K675" s="66"/>
      <c r="M675"/>
    </row>
    <row r="676" spans="2:13" ht="18.75" x14ac:dyDescent="0.25">
      <c r="B676" s="146" t="s">
        <v>38</v>
      </c>
      <c r="C676" s="96">
        <v>43399</v>
      </c>
      <c r="E676" s="24" t="s">
        <v>25</v>
      </c>
      <c r="F676" s="31"/>
      <c r="G676" s="25" t="s">
        <v>31</v>
      </c>
      <c r="H676" s="96">
        <v>43416</v>
      </c>
      <c r="K676" s="66"/>
      <c r="L676" s="100">
        <v>0.5</v>
      </c>
      <c r="M676"/>
    </row>
    <row r="677" spans="2:13" ht="18.75" x14ac:dyDescent="0.25">
      <c r="B677" s="154" t="s">
        <v>62</v>
      </c>
      <c r="C677" s="114">
        <v>43403</v>
      </c>
      <c r="D677" s="74"/>
      <c r="E677" s="72" t="s">
        <v>25</v>
      </c>
      <c r="F677" s="31"/>
      <c r="G677" s="25" t="s">
        <v>31</v>
      </c>
      <c r="H677" s="96">
        <v>43409</v>
      </c>
      <c r="K677" s="66" t="s">
        <v>106</v>
      </c>
      <c r="L677" s="100">
        <v>1</v>
      </c>
      <c r="M677"/>
    </row>
    <row r="678" spans="2:13" ht="18.75" x14ac:dyDescent="0.25">
      <c r="B678" s="146" t="s">
        <v>62</v>
      </c>
      <c r="C678" s="96">
        <v>43403</v>
      </c>
      <c r="E678" s="24" t="s">
        <v>25</v>
      </c>
      <c r="F678" s="31"/>
      <c r="G678" s="25" t="s">
        <v>31</v>
      </c>
      <c r="H678" s="96">
        <v>43411</v>
      </c>
      <c r="K678" s="66" t="s">
        <v>106</v>
      </c>
      <c r="L678" s="100">
        <v>0.2</v>
      </c>
      <c r="M678"/>
    </row>
    <row r="679" spans="2:13" ht="18.75" x14ac:dyDescent="0.25">
      <c r="B679" s="146" t="s">
        <v>62</v>
      </c>
      <c r="C679" s="96">
        <v>43403</v>
      </c>
      <c r="E679" s="24" t="s">
        <v>65</v>
      </c>
      <c r="F679" s="31"/>
      <c r="G679" s="25" t="s">
        <v>31</v>
      </c>
      <c r="H679" s="96">
        <v>43411</v>
      </c>
      <c r="K679" s="66" t="s">
        <v>106</v>
      </c>
      <c r="L679" s="100">
        <v>1.5</v>
      </c>
      <c r="M679"/>
    </row>
    <row r="680" spans="2:13" ht="18.75" x14ac:dyDescent="0.25">
      <c r="B680" s="146" t="s">
        <v>62</v>
      </c>
      <c r="C680" s="96">
        <v>43403</v>
      </c>
      <c r="E680" s="24" t="s">
        <v>69</v>
      </c>
      <c r="F680" s="31"/>
      <c r="G680" s="25" t="s">
        <v>31</v>
      </c>
      <c r="H680" s="96">
        <v>43409</v>
      </c>
      <c r="K680" s="66" t="s">
        <v>106</v>
      </c>
      <c r="M680"/>
    </row>
    <row r="681" spans="2:13" ht="18.75" x14ac:dyDescent="0.25">
      <c r="B681" s="146" t="s">
        <v>17</v>
      </c>
      <c r="C681" s="96">
        <v>43392</v>
      </c>
      <c r="D681" s="50"/>
      <c r="E681" s="24" t="s">
        <v>26</v>
      </c>
      <c r="F681" s="30"/>
      <c r="G681" s="25" t="s">
        <v>118</v>
      </c>
      <c r="K681" s="66"/>
      <c r="M681"/>
    </row>
    <row r="682" spans="2:13" ht="18.75" x14ac:dyDescent="0.25">
      <c r="B682" s="146" t="s">
        <v>17</v>
      </c>
      <c r="C682" s="96">
        <v>43392</v>
      </c>
      <c r="D682" s="50"/>
      <c r="E682" s="24" t="s">
        <v>26</v>
      </c>
      <c r="F682" s="30"/>
      <c r="G682" s="25" t="s">
        <v>31</v>
      </c>
      <c r="H682" s="96">
        <v>43419</v>
      </c>
      <c r="K682" s="66" t="s">
        <v>76</v>
      </c>
      <c r="L682" s="100">
        <v>1</v>
      </c>
      <c r="M682"/>
    </row>
    <row r="683" spans="2:13" ht="18.75" x14ac:dyDescent="0.25">
      <c r="B683" s="147" t="s">
        <v>55</v>
      </c>
      <c r="C683" s="96">
        <v>43361</v>
      </c>
      <c r="E683" s="30" t="s">
        <v>24</v>
      </c>
      <c r="F683" s="31"/>
      <c r="G683" s="25" t="s">
        <v>33</v>
      </c>
      <c r="K683" s="66"/>
      <c r="M683"/>
    </row>
    <row r="684" spans="2:13" ht="18.75" x14ac:dyDescent="0.25">
      <c r="B684" s="147" t="s">
        <v>17</v>
      </c>
      <c r="C684" s="96">
        <v>43383</v>
      </c>
      <c r="D684" s="50"/>
      <c r="E684" s="24" t="s">
        <v>65</v>
      </c>
      <c r="F684" s="31"/>
      <c r="G684" s="25" t="s">
        <v>31</v>
      </c>
      <c r="H684" s="96">
        <v>43392</v>
      </c>
      <c r="K684" s="66" t="s">
        <v>106</v>
      </c>
      <c r="L684" s="100">
        <v>2</v>
      </c>
      <c r="M684"/>
    </row>
    <row r="685" spans="2:13" ht="18.75" x14ac:dyDescent="0.25">
      <c r="B685" s="146" t="s">
        <v>56</v>
      </c>
      <c r="C685" s="23">
        <v>43297</v>
      </c>
      <c r="E685" s="24" t="s">
        <v>29</v>
      </c>
      <c r="F685" s="31"/>
      <c r="G685" s="25" t="s">
        <v>33</v>
      </c>
      <c r="K685" s="66"/>
      <c r="M685"/>
    </row>
    <row r="686" spans="2:13" ht="18.75" x14ac:dyDescent="0.25">
      <c r="B686" s="146" t="s">
        <v>51</v>
      </c>
      <c r="C686" s="96">
        <v>43409</v>
      </c>
      <c r="E686" s="24" t="s">
        <v>81</v>
      </c>
      <c r="F686" s="31"/>
      <c r="G686" s="25" t="s">
        <v>31</v>
      </c>
      <c r="H686" s="96">
        <v>43409</v>
      </c>
      <c r="K686" s="66" t="s">
        <v>106</v>
      </c>
      <c r="L686" s="100">
        <v>0.25</v>
      </c>
      <c r="M686"/>
    </row>
    <row r="687" spans="2:13" ht="27.75" customHeight="1" x14ac:dyDescent="0.25">
      <c r="B687" s="147" t="s">
        <v>12</v>
      </c>
      <c r="C687" s="96">
        <v>43409</v>
      </c>
      <c r="E687" s="24" t="s">
        <v>65</v>
      </c>
      <c r="F687" s="31"/>
      <c r="G687" s="25" t="s">
        <v>31</v>
      </c>
      <c r="H687" s="96">
        <v>43409</v>
      </c>
      <c r="K687" s="66" t="s">
        <v>106</v>
      </c>
      <c r="L687" s="100">
        <v>1.5</v>
      </c>
      <c r="M687"/>
    </row>
    <row r="688" spans="2:13" ht="18.75" x14ac:dyDescent="0.25">
      <c r="B688" s="147" t="s">
        <v>12</v>
      </c>
      <c r="C688" s="96">
        <v>43409</v>
      </c>
      <c r="E688" s="24" t="s">
        <v>65</v>
      </c>
      <c r="F688" s="31"/>
      <c r="G688" s="25" t="s">
        <v>31</v>
      </c>
      <c r="H688" s="96">
        <v>43416</v>
      </c>
      <c r="K688" s="66" t="s">
        <v>76</v>
      </c>
      <c r="L688" s="100">
        <v>2</v>
      </c>
    </row>
    <row r="689" spans="2:13" ht="18.75" x14ac:dyDescent="0.25">
      <c r="B689" s="147" t="s">
        <v>3</v>
      </c>
      <c r="C689" s="96">
        <v>43400</v>
      </c>
      <c r="E689" s="24" t="s">
        <v>65</v>
      </c>
      <c r="F689" s="31"/>
      <c r="G689" s="25" t="s">
        <v>31</v>
      </c>
      <c r="H689" s="96">
        <v>43409</v>
      </c>
      <c r="K689" s="66"/>
    </row>
    <row r="690" spans="2:13" s="50" customFormat="1" ht="18.75" x14ac:dyDescent="0.25">
      <c r="B690" s="147" t="s">
        <v>57</v>
      </c>
      <c r="C690" s="96">
        <v>43402</v>
      </c>
      <c r="E690" s="24" t="s">
        <v>65</v>
      </c>
      <c r="F690" s="31"/>
      <c r="G690" s="25" t="s">
        <v>118</v>
      </c>
      <c r="H690" s="96"/>
      <c r="I690" s="111"/>
      <c r="J690" s="100"/>
      <c r="K690" s="66"/>
      <c r="L690" s="100"/>
      <c r="M690" s="98"/>
    </row>
    <row r="691" spans="2:13" s="50" customFormat="1" ht="18.75" x14ac:dyDescent="0.25">
      <c r="B691" s="147" t="s">
        <v>46</v>
      </c>
      <c r="C691" s="96">
        <v>43402</v>
      </c>
      <c r="E691" s="24" t="s">
        <v>65</v>
      </c>
      <c r="F691" s="31"/>
      <c r="G691" s="25" t="s">
        <v>31</v>
      </c>
      <c r="H691" s="96">
        <v>43412</v>
      </c>
      <c r="I691" s="111"/>
      <c r="J691" s="100"/>
      <c r="K691" s="66" t="s">
        <v>106</v>
      </c>
      <c r="L691" s="100">
        <v>0.5</v>
      </c>
      <c r="M691" s="98"/>
    </row>
    <row r="692" spans="2:13" s="50" customFormat="1" ht="18.75" x14ac:dyDescent="0.25">
      <c r="B692" s="147" t="s">
        <v>46</v>
      </c>
      <c r="C692" s="96">
        <v>43404</v>
      </c>
      <c r="E692" s="24" t="s">
        <v>65</v>
      </c>
      <c r="F692" s="31"/>
      <c r="G692" s="25" t="s">
        <v>31</v>
      </c>
      <c r="H692" s="96">
        <v>43404</v>
      </c>
      <c r="I692" s="111"/>
      <c r="J692" s="100"/>
      <c r="K692" s="66" t="s">
        <v>106</v>
      </c>
      <c r="L692" s="100">
        <v>0.4</v>
      </c>
      <c r="M692" s="98"/>
    </row>
    <row r="693" spans="2:13" ht="18.75" x14ac:dyDescent="0.25">
      <c r="B693" s="147" t="s">
        <v>136</v>
      </c>
      <c r="C693" s="96">
        <v>43407</v>
      </c>
      <c r="E693" s="24" t="s">
        <v>65</v>
      </c>
      <c r="F693" s="31"/>
      <c r="G693" s="25" t="s">
        <v>31</v>
      </c>
      <c r="H693" s="96">
        <v>43409</v>
      </c>
      <c r="K693" s="66"/>
    </row>
    <row r="694" spans="2:13" ht="28.5" customHeight="1" x14ac:dyDescent="0.25">
      <c r="B694" s="147" t="s">
        <v>3</v>
      </c>
      <c r="C694" s="96">
        <v>43409</v>
      </c>
      <c r="E694" s="31" t="s">
        <v>26</v>
      </c>
      <c r="F694" s="31"/>
      <c r="G694" s="25" t="s">
        <v>31</v>
      </c>
      <c r="H694" s="96">
        <v>43431</v>
      </c>
      <c r="K694" s="66" t="s">
        <v>106</v>
      </c>
      <c r="L694" s="100">
        <v>2</v>
      </c>
    </row>
    <row r="695" spans="2:13" ht="18.75" x14ac:dyDescent="0.25">
      <c r="B695" s="146" t="s">
        <v>46</v>
      </c>
      <c r="C695" s="96">
        <v>43410</v>
      </c>
      <c r="E695" s="24" t="s">
        <v>81</v>
      </c>
      <c r="F695" s="31"/>
      <c r="G695" s="25" t="s">
        <v>31</v>
      </c>
      <c r="H695" s="96">
        <v>43410</v>
      </c>
      <c r="K695" s="66" t="s">
        <v>77</v>
      </c>
      <c r="L695" s="100">
        <v>1</v>
      </c>
    </row>
    <row r="696" spans="2:13" ht="18.75" x14ac:dyDescent="0.25">
      <c r="B696" s="147" t="s">
        <v>3</v>
      </c>
      <c r="C696" s="96">
        <v>43392</v>
      </c>
      <c r="E696" s="30" t="s">
        <v>69</v>
      </c>
      <c r="F696" s="31"/>
      <c r="G696" s="25" t="s">
        <v>31</v>
      </c>
      <c r="H696" s="96">
        <v>43392</v>
      </c>
      <c r="K696" s="66" t="s">
        <v>76</v>
      </c>
      <c r="L696" s="100">
        <v>2.5</v>
      </c>
    </row>
    <row r="697" spans="2:13" ht="18.75" x14ac:dyDescent="0.25">
      <c r="B697" s="147" t="s">
        <v>3</v>
      </c>
      <c r="C697" s="96">
        <v>43416</v>
      </c>
      <c r="E697" s="30" t="s">
        <v>69</v>
      </c>
      <c r="F697" s="31"/>
      <c r="G697" s="25" t="s">
        <v>31</v>
      </c>
      <c r="H697" s="96">
        <v>43416</v>
      </c>
      <c r="K697" s="66" t="s">
        <v>76</v>
      </c>
    </row>
    <row r="698" spans="2:13" ht="18.75" x14ac:dyDescent="0.25">
      <c r="B698" s="146" t="s">
        <v>63</v>
      </c>
      <c r="C698" s="96">
        <v>43398</v>
      </c>
      <c r="D698" s="30"/>
      <c r="E698" s="30" t="s">
        <v>24</v>
      </c>
      <c r="F698" s="31"/>
      <c r="G698" s="25" t="s">
        <v>128</v>
      </c>
      <c r="K698" s="66"/>
    </row>
    <row r="699" spans="2:13" ht="18.75" x14ac:dyDescent="0.25">
      <c r="B699" s="147" t="s">
        <v>45</v>
      </c>
      <c r="D699" s="30"/>
      <c r="E699" s="30" t="s">
        <v>25</v>
      </c>
      <c r="F699" s="31"/>
      <c r="G699" s="25" t="s">
        <v>31</v>
      </c>
      <c r="H699" s="96">
        <v>43416</v>
      </c>
      <c r="K699" s="66" t="s">
        <v>106</v>
      </c>
      <c r="L699" s="100">
        <v>0.25</v>
      </c>
    </row>
    <row r="700" spans="2:13" ht="18.75" x14ac:dyDescent="0.25">
      <c r="B700" s="147" t="s">
        <v>45</v>
      </c>
      <c r="D700" s="30"/>
      <c r="E700" s="30" t="s">
        <v>69</v>
      </c>
      <c r="F700" s="31"/>
      <c r="G700" s="25" t="s">
        <v>31</v>
      </c>
      <c r="H700" s="96">
        <v>43416</v>
      </c>
      <c r="K700" s="66" t="s">
        <v>76</v>
      </c>
      <c r="L700" s="100">
        <v>0.25</v>
      </c>
    </row>
    <row r="701" spans="2:13" ht="18.75" x14ac:dyDescent="0.25">
      <c r="B701" s="147" t="s">
        <v>45</v>
      </c>
      <c r="D701" s="30"/>
      <c r="E701" s="30" t="s">
        <v>26</v>
      </c>
      <c r="F701" s="31"/>
      <c r="G701" s="25" t="s">
        <v>31</v>
      </c>
      <c r="H701" s="96">
        <v>43416</v>
      </c>
      <c r="K701" s="66" t="s">
        <v>76</v>
      </c>
      <c r="L701" s="100">
        <v>0.25</v>
      </c>
    </row>
    <row r="702" spans="2:13" ht="18.75" x14ac:dyDescent="0.25">
      <c r="B702" s="147" t="s">
        <v>45</v>
      </c>
      <c r="D702" s="30"/>
      <c r="E702" s="30" t="s">
        <v>26</v>
      </c>
      <c r="F702" s="31"/>
      <c r="G702" s="25" t="s">
        <v>31</v>
      </c>
      <c r="H702" s="96">
        <v>43382</v>
      </c>
      <c r="K702" s="66" t="s">
        <v>76</v>
      </c>
      <c r="L702" s="100">
        <v>1.5</v>
      </c>
    </row>
    <row r="703" spans="2:13" ht="18.75" x14ac:dyDescent="0.25">
      <c r="B703" s="147" t="s">
        <v>14</v>
      </c>
      <c r="C703" s="96">
        <v>43416</v>
      </c>
      <c r="D703" s="30"/>
      <c r="E703" s="30" t="s">
        <v>26</v>
      </c>
      <c r="F703" s="31"/>
      <c r="G703" s="25" t="s">
        <v>31</v>
      </c>
      <c r="H703" s="96">
        <v>43416</v>
      </c>
      <c r="K703" s="66" t="s">
        <v>76</v>
      </c>
      <c r="L703" s="100">
        <v>0.25</v>
      </c>
    </row>
    <row r="704" spans="2:13" ht="18.75" x14ac:dyDescent="0.25">
      <c r="B704" s="146" t="s">
        <v>61</v>
      </c>
      <c r="C704" s="96">
        <v>43418</v>
      </c>
      <c r="D704" s="30"/>
      <c r="E704" s="30" t="s">
        <v>26</v>
      </c>
      <c r="F704" s="31"/>
      <c r="G704" s="25" t="s">
        <v>31</v>
      </c>
      <c r="H704" s="96">
        <v>43418</v>
      </c>
      <c r="K704" s="66" t="s">
        <v>76</v>
      </c>
      <c r="L704" s="100">
        <v>1</v>
      </c>
      <c r="M704"/>
    </row>
    <row r="705" spans="2:13" ht="18.75" x14ac:dyDescent="0.25">
      <c r="B705" s="147" t="s">
        <v>3</v>
      </c>
      <c r="C705" s="96">
        <v>43418</v>
      </c>
      <c r="D705" s="30"/>
      <c r="E705" s="30" t="s">
        <v>26</v>
      </c>
      <c r="F705" s="31"/>
      <c r="G705" s="25" t="s">
        <v>31</v>
      </c>
      <c r="H705" s="96">
        <v>43418</v>
      </c>
      <c r="K705" s="66" t="s">
        <v>106</v>
      </c>
      <c r="L705" s="100">
        <v>0.2</v>
      </c>
      <c r="M705"/>
    </row>
    <row r="706" spans="2:13" ht="18.75" x14ac:dyDescent="0.25">
      <c r="B706" s="147" t="s">
        <v>3</v>
      </c>
      <c r="C706" s="96">
        <v>43375</v>
      </c>
      <c r="E706" s="30" t="s">
        <v>87</v>
      </c>
      <c r="F706" s="31"/>
      <c r="G706" s="25" t="s">
        <v>31</v>
      </c>
      <c r="H706" s="96">
        <v>43375</v>
      </c>
      <c r="K706" s="66" t="s">
        <v>76</v>
      </c>
      <c r="L706" s="100">
        <v>2</v>
      </c>
      <c r="M706"/>
    </row>
    <row r="707" spans="2:13" ht="18.75" x14ac:dyDescent="0.25">
      <c r="B707" s="147" t="s">
        <v>3</v>
      </c>
      <c r="C707" s="96">
        <v>43376</v>
      </c>
      <c r="E707" s="30" t="s">
        <v>103</v>
      </c>
      <c r="F707" s="31"/>
      <c r="G707" s="25" t="s">
        <v>31</v>
      </c>
      <c r="H707" s="96">
        <v>43378</v>
      </c>
      <c r="J707" s="111"/>
      <c r="K707" s="66" t="s">
        <v>106</v>
      </c>
      <c r="L707" s="100">
        <v>1</v>
      </c>
      <c r="M707"/>
    </row>
    <row r="708" spans="2:13" ht="18.75" x14ac:dyDescent="0.25">
      <c r="B708" s="147" t="s">
        <v>3</v>
      </c>
      <c r="C708" s="96">
        <v>43376</v>
      </c>
      <c r="E708" s="30" t="s">
        <v>103</v>
      </c>
      <c r="F708" s="31"/>
      <c r="G708" s="25" t="s">
        <v>31</v>
      </c>
      <c r="H708" s="96">
        <v>43381</v>
      </c>
      <c r="K708" s="66" t="s">
        <v>106</v>
      </c>
      <c r="L708" s="100">
        <v>0.5</v>
      </c>
      <c r="M708"/>
    </row>
    <row r="709" spans="2:13" ht="18.75" x14ac:dyDescent="0.25">
      <c r="B709" s="146" t="s">
        <v>60</v>
      </c>
      <c r="C709" s="96">
        <v>43418</v>
      </c>
      <c r="E709" s="30" t="s">
        <v>65</v>
      </c>
      <c r="F709" s="31"/>
      <c r="G709" s="25" t="s">
        <v>31</v>
      </c>
      <c r="H709" s="96">
        <v>43425</v>
      </c>
      <c r="K709" s="66" t="s">
        <v>76</v>
      </c>
      <c r="M709"/>
    </row>
    <row r="710" spans="2:13" ht="18.75" x14ac:dyDescent="0.25">
      <c r="B710" s="147" t="s">
        <v>55</v>
      </c>
      <c r="C710" s="96">
        <v>43416</v>
      </c>
      <c r="E710" s="30" t="s">
        <v>103</v>
      </c>
      <c r="F710" s="31"/>
      <c r="G710" s="25" t="s">
        <v>31</v>
      </c>
      <c r="H710" s="96">
        <v>43423</v>
      </c>
      <c r="K710" s="66" t="s">
        <v>106</v>
      </c>
      <c r="L710" s="100">
        <v>2</v>
      </c>
      <c r="M710"/>
    </row>
    <row r="711" spans="2:13" ht="18.75" x14ac:dyDescent="0.25">
      <c r="B711" s="147" t="s">
        <v>55</v>
      </c>
      <c r="C711" s="96">
        <v>43418</v>
      </c>
      <c r="D711" s="24"/>
      <c r="E711" s="30" t="s">
        <v>81</v>
      </c>
      <c r="F711" s="31"/>
      <c r="G711" s="25" t="s">
        <v>31</v>
      </c>
      <c r="H711" s="96">
        <v>43419</v>
      </c>
      <c r="K711" s="66" t="s">
        <v>77</v>
      </c>
      <c r="M711"/>
    </row>
    <row r="712" spans="2:13" ht="18.75" x14ac:dyDescent="0.25">
      <c r="B712" s="147" t="s">
        <v>55</v>
      </c>
      <c r="C712" s="96">
        <v>43417</v>
      </c>
      <c r="D712" s="24"/>
      <c r="E712" s="30" t="s">
        <v>25</v>
      </c>
      <c r="F712" s="31"/>
      <c r="G712" s="25" t="s">
        <v>31</v>
      </c>
      <c r="H712" s="96">
        <v>43417</v>
      </c>
      <c r="K712" s="66" t="s">
        <v>76</v>
      </c>
      <c r="L712" s="100">
        <v>0.2</v>
      </c>
      <c r="M712"/>
    </row>
    <row r="713" spans="2:13" ht="18.75" x14ac:dyDescent="0.25">
      <c r="B713" s="147" t="s">
        <v>55</v>
      </c>
      <c r="C713" s="96">
        <v>43423</v>
      </c>
      <c r="D713" s="30"/>
      <c r="E713" s="30" t="s">
        <v>103</v>
      </c>
      <c r="F713" s="31"/>
      <c r="G713" s="25" t="s">
        <v>31</v>
      </c>
      <c r="H713" s="96">
        <v>43423</v>
      </c>
      <c r="K713" s="66" t="s">
        <v>76</v>
      </c>
      <c r="L713" s="100">
        <v>0.2</v>
      </c>
      <c r="M713"/>
    </row>
    <row r="714" spans="2:13" ht="18.75" x14ac:dyDescent="0.25">
      <c r="B714" s="146" t="s">
        <v>56</v>
      </c>
      <c r="D714" s="50"/>
      <c r="E714" s="30" t="s">
        <v>103</v>
      </c>
      <c r="F714" s="31"/>
      <c r="G714" s="25" t="s">
        <v>31</v>
      </c>
      <c r="H714" s="96">
        <v>43420</v>
      </c>
      <c r="K714" s="66" t="s">
        <v>77</v>
      </c>
      <c r="L714" s="100">
        <v>1.5</v>
      </c>
      <c r="M714"/>
    </row>
    <row r="715" spans="2:13" ht="18.75" x14ac:dyDescent="0.25">
      <c r="B715" s="146" t="s">
        <v>56</v>
      </c>
      <c r="C715" s="96">
        <v>43420</v>
      </c>
      <c r="E715" s="30" t="s">
        <v>103</v>
      </c>
      <c r="F715" s="31"/>
      <c r="G715" s="25" t="s">
        <v>31</v>
      </c>
      <c r="K715" s="66"/>
      <c r="M715"/>
    </row>
    <row r="716" spans="2:13" ht="18.75" x14ac:dyDescent="0.25">
      <c r="B716" s="147" t="s">
        <v>3</v>
      </c>
      <c r="C716" s="96">
        <v>43419</v>
      </c>
      <c r="E716" s="30" t="s">
        <v>25</v>
      </c>
      <c r="F716" s="31"/>
      <c r="G716" s="25" t="s">
        <v>31</v>
      </c>
      <c r="H716" s="96">
        <v>43423</v>
      </c>
      <c r="K716" s="66" t="s">
        <v>76</v>
      </c>
      <c r="L716" s="100">
        <v>2</v>
      </c>
      <c r="M716"/>
    </row>
    <row r="717" spans="2:13" ht="18.75" x14ac:dyDescent="0.25">
      <c r="B717" s="154" t="s">
        <v>46</v>
      </c>
      <c r="C717" s="96">
        <v>43420</v>
      </c>
      <c r="D717" s="50"/>
      <c r="E717" s="30" t="s">
        <v>81</v>
      </c>
      <c r="F717" s="31"/>
      <c r="G717" s="25" t="s">
        <v>31</v>
      </c>
      <c r="H717" s="96">
        <v>43420</v>
      </c>
      <c r="J717" s="111"/>
      <c r="K717" s="66" t="s">
        <v>77</v>
      </c>
      <c r="M717"/>
    </row>
    <row r="718" spans="2:13" ht="18.75" x14ac:dyDescent="0.25">
      <c r="B718" s="147" t="s">
        <v>15</v>
      </c>
      <c r="C718" s="96">
        <v>43409</v>
      </c>
      <c r="E718" s="24" t="s">
        <v>72</v>
      </c>
      <c r="F718" s="30"/>
      <c r="G718" s="25" t="s">
        <v>31</v>
      </c>
      <c r="H718" s="96">
        <v>43423</v>
      </c>
      <c r="K718" s="66" t="s">
        <v>76</v>
      </c>
      <c r="L718" s="100">
        <v>0.2</v>
      </c>
      <c r="M718"/>
    </row>
    <row r="719" spans="2:13" ht="18.75" x14ac:dyDescent="0.25">
      <c r="B719" s="147" t="s">
        <v>3</v>
      </c>
      <c r="C719" s="96">
        <v>43364</v>
      </c>
      <c r="E719" s="30" t="s">
        <v>26</v>
      </c>
      <c r="F719" s="31"/>
      <c r="G719" s="25" t="s">
        <v>31</v>
      </c>
      <c r="H719" s="96">
        <v>43420</v>
      </c>
      <c r="K719" s="66" t="s">
        <v>76</v>
      </c>
      <c r="L719" s="100">
        <v>2</v>
      </c>
      <c r="M719"/>
    </row>
    <row r="720" spans="2:13" ht="18.75" x14ac:dyDescent="0.25">
      <c r="B720" s="146" t="s">
        <v>46</v>
      </c>
      <c r="C720" s="96">
        <v>43426</v>
      </c>
      <c r="E720" s="30" t="s">
        <v>35</v>
      </c>
      <c r="F720" s="31"/>
      <c r="G720" s="25" t="s">
        <v>31</v>
      </c>
      <c r="H720" s="96">
        <v>43427</v>
      </c>
      <c r="K720" s="66" t="s">
        <v>76</v>
      </c>
      <c r="L720" s="100">
        <v>1</v>
      </c>
    </row>
    <row r="721" spans="2:12" ht="18.75" x14ac:dyDescent="0.25">
      <c r="B721" s="146" t="s">
        <v>60</v>
      </c>
      <c r="C721" s="96">
        <v>43418</v>
      </c>
      <c r="E721" s="30" t="s">
        <v>69</v>
      </c>
      <c r="F721" s="31"/>
      <c r="G721" s="25" t="s">
        <v>31</v>
      </c>
      <c r="H721" s="96">
        <v>43425</v>
      </c>
      <c r="K721" s="66" t="s">
        <v>76</v>
      </c>
      <c r="L721" s="100">
        <v>0.2</v>
      </c>
    </row>
    <row r="722" spans="2:12" ht="18.75" x14ac:dyDescent="0.25">
      <c r="B722" s="146" t="s">
        <v>46</v>
      </c>
      <c r="C722" s="96">
        <v>43424</v>
      </c>
      <c r="E722" s="24" t="s">
        <v>81</v>
      </c>
      <c r="F722" s="31"/>
      <c r="G722" s="25" t="s">
        <v>118</v>
      </c>
      <c r="K722" s="66" t="s">
        <v>77</v>
      </c>
    </row>
    <row r="723" spans="2:12" ht="18.75" x14ac:dyDescent="0.25">
      <c r="B723" s="146" t="s">
        <v>60</v>
      </c>
      <c r="C723" s="96">
        <v>43418</v>
      </c>
      <c r="E723" s="30" t="s">
        <v>103</v>
      </c>
      <c r="F723" s="31"/>
      <c r="G723" s="25" t="s">
        <v>31</v>
      </c>
      <c r="H723" s="96">
        <v>43425</v>
      </c>
      <c r="I723" s="31"/>
      <c r="K723" s="66" t="s">
        <v>76</v>
      </c>
      <c r="L723" s="100">
        <v>6</v>
      </c>
    </row>
    <row r="724" spans="2:12" ht="18.75" x14ac:dyDescent="0.25">
      <c r="B724" s="146" t="s">
        <v>60</v>
      </c>
      <c r="C724" s="96">
        <v>43425</v>
      </c>
      <c r="E724" s="30" t="s">
        <v>103</v>
      </c>
      <c r="F724" s="31"/>
      <c r="G724" s="25" t="s">
        <v>118</v>
      </c>
      <c r="H724" s="96">
        <v>43426</v>
      </c>
      <c r="K724" s="66" t="s">
        <v>76</v>
      </c>
      <c r="L724" s="100">
        <v>4</v>
      </c>
    </row>
    <row r="725" spans="2:12" ht="18.75" x14ac:dyDescent="0.25">
      <c r="B725" s="146" t="s">
        <v>60</v>
      </c>
      <c r="C725" s="96">
        <v>43425</v>
      </c>
      <c r="E725" s="24" t="s">
        <v>65</v>
      </c>
      <c r="F725" s="31"/>
      <c r="G725" s="25" t="s">
        <v>128</v>
      </c>
      <c r="K725" s="66"/>
    </row>
    <row r="726" spans="2:12" ht="18.75" x14ac:dyDescent="0.25">
      <c r="B726" s="157" t="s">
        <v>60</v>
      </c>
      <c r="C726" s="114">
        <v>43426</v>
      </c>
      <c r="D726" s="118"/>
      <c r="E726" s="72" t="s">
        <v>65</v>
      </c>
      <c r="F726" s="31"/>
      <c r="G726" s="25" t="s">
        <v>31</v>
      </c>
      <c r="H726" s="96">
        <v>43427</v>
      </c>
      <c r="K726" s="66" t="s">
        <v>76</v>
      </c>
      <c r="L726" s="100">
        <v>0.75</v>
      </c>
    </row>
    <row r="727" spans="2:12" ht="18.75" x14ac:dyDescent="0.25">
      <c r="B727" s="146" t="s">
        <v>62</v>
      </c>
      <c r="C727" s="96">
        <v>43426</v>
      </c>
      <c r="E727" s="24" t="s">
        <v>35</v>
      </c>
      <c r="F727" s="31"/>
      <c r="G727" s="25" t="s">
        <v>31</v>
      </c>
      <c r="H727" s="96">
        <v>43451</v>
      </c>
      <c r="K727" s="66" t="s">
        <v>106</v>
      </c>
    </row>
    <row r="728" spans="2:12" ht="18.75" x14ac:dyDescent="0.25">
      <c r="B728" s="147" t="s">
        <v>134</v>
      </c>
      <c r="C728" s="96">
        <v>43416</v>
      </c>
      <c r="E728" s="30" t="s">
        <v>135</v>
      </c>
      <c r="F728" s="31"/>
      <c r="G728" s="25" t="s">
        <v>31</v>
      </c>
      <c r="H728" s="96">
        <v>43427</v>
      </c>
      <c r="K728" s="66" t="s">
        <v>76</v>
      </c>
      <c r="L728" s="100">
        <v>1</v>
      </c>
    </row>
    <row r="729" spans="2:12" ht="18.75" x14ac:dyDescent="0.25">
      <c r="B729" s="146" t="s">
        <v>3</v>
      </c>
      <c r="C729" s="96">
        <v>43427</v>
      </c>
      <c r="E729" s="24" t="s">
        <v>66</v>
      </c>
      <c r="F729" s="31"/>
      <c r="G729" s="25" t="s">
        <v>31</v>
      </c>
      <c r="H729" s="96">
        <v>43427</v>
      </c>
      <c r="K729" s="66" t="s">
        <v>76</v>
      </c>
      <c r="L729" s="100">
        <v>0.2</v>
      </c>
    </row>
    <row r="730" spans="2:12" ht="18.75" x14ac:dyDescent="0.25">
      <c r="B730" s="147" t="s">
        <v>3</v>
      </c>
      <c r="C730" s="96">
        <v>43426</v>
      </c>
      <c r="E730" s="30" t="s">
        <v>101</v>
      </c>
      <c r="F730" s="31"/>
      <c r="G730" s="25" t="s">
        <v>31</v>
      </c>
      <c r="H730" s="96">
        <v>43426</v>
      </c>
      <c r="K730" s="66" t="s">
        <v>76</v>
      </c>
      <c r="L730" s="100">
        <v>0.25</v>
      </c>
    </row>
    <row r="731" spans="2:12" ht="18.75" x14ac:dyDescent="0.25">
      <c r="B731" s="147" t="s">
        <v>3</v>
      </c>
      <c r="C731" s="96">
        <v>43426</v>
      </c>
      <c r="E731" s="30" t="s">
        <v>101</v>
      </c>
      <c r="F731" s="31"/>
      <c r="G731" s="25" t="s">
        <v>31</v>
      </c>
      <c r="H731" s="96">
        <v>43426</v>
      </c>
      <c r="K731" s="66" t="s">
        <v>76</v>
      </c>
      <c r="L731" s="100">
        <v>1</v>
      </c>
    </row>
    <row r="732" spans="2:12" ht="18.75" x14ac:dyDescent="0.25">
      <c r="B732" s="147" t="s">
        <v>55</v>
      </c>
      <c r="C732" s="96">
        <v>43427</v>
      </c>
      <c r="E732" s="24" t="s">
        <v>135</v>
      </c>
      <c r="F732" s="31"/>
      <c r="G732" s="25" t="s">
        <v>31</v>
      </c>
      <c r="H732" s="96">
        <v>43427</v>
      </c>
      <c r="K732" s="66" t="s">
        <v>76</v>
      </c>
      <c r="L732" s="100">
        <v>1</v>
      </c>
    </row>
    <row r="733" spans="2:12" ht="18.75" x14ac:dyDescent="0.25">
      <c r="B733" s="147" t="s">
        <v>54</v>
      </c>
      <c r="C733" s="96">
        <v>43427</v>
      </c>
      <c r="E733" s="30" t="s">
        <v>135</v>
      </c>
      <c r="F733" s="31"/>
      <c r="G733" s="25" t="s">
        <v>31</v>
      </c>
      <c r="H733" s="96">
        <v>43427</v>
      </c>
      <c r="K733" s="66" t="s">
        <v>76</v>
      </c>
      <c r="L733" s="100">
        <v>0.75</v>
      </c>
    </row>
    <row r="734" spans="2:12" ht="18.75" x14ac:dyDescent="0.25">
      <c r="B734" s="147" t="s">
        <v>3</v>
      </c>
      <c r="C734" s="96">
        <v>43427</v>
      </c>
      <c r="E734" s="30" t="s">
        <v>24</v>
      </c>
      <c r="F734" s="31"/>
      <c r="G734" s="25" t="s">
        <v>31</v>
      </c>
      <c r="H734" s="96">
        <v>43427</v>
      </c>
      <c r="K734" s="66" t="s">
        <v>76</v>
      </c>
      <c r="L734" s="100">
        <v>1</v>
      </c>
    </row>
    <row r="735" spans="2:12" ht="18.75" x14ac:dyDescent="0.25">
      <c r="B735" s="147" t="s">
        <v>58</v>
      </c>
      <c r="C735" s="96">
        <v>43418</v>
      </c>
      <c r="E735" s="30" t="s">
        <v>24</v>
      </c>
      <c r="F735" s="98"/>
      <c r="G735" s="25" t="s">
        <v>31</v>
      </c>
      <c r="H735" s="96">
        <v>43427</v>
      </c>
      <c r="K735" s="66" t="s">
        <v>106</v>
      </c>
      <c r="L735" s="100">
        <v>0.2</v>
      </c>
    </row>
    <row r="736" spans="2:12" ht="18.75" x14ac:dyDescent="0.25">
      <c r="B736" s="147" t="s">
        <v>58</v>
      </c>
      <c r="C736" s="96">
        <v>43427</v>
      </c>
      <c r="E736" s="30" t="s">
        <v>135</v>
      </c>
      <c r="F736" s="98"/>
      <c r="G736" s="25" t="s">
        <v>31</v>
      </c>
      <c r="H736" s="96">
        <v>43427</v>
      </c>
      <c r="K736" s="66" t="s">
        <v>106</v>
      </c>
      <c r="L736" s="100">
        <v>0.2</v>
      </c>
    </row>
    <row r="737" spans="2:13" ht="18.75" x14ac:dyDescent="0.25">
      <c r="B737" s="147" t="s">
        <v>3</v>
      </c>
      <c r="C737" s="96">
        <v>43427</v>
      </c>
      <c r="E737" s="30" t="s">
        <v>69</v>
      </c>
      <c r="F737" s="98"/>
      <c r="G737" s="25" t="s">
        <v>31</v>
      </c>
      <c r="H737" s="96">
        <v>43427</v>
      </c>
      <c r="K737" s="66" t="s">
        <v>106</v>
      </c>
      <c r="L737" s="100">
        <v>2</v>
      </c>
    </row>
    <row r="738" spans="2:13" ht="18.75" x14ac:dyDescent="0.25">
      <c r="B738" s="157" t="s">
        <v>60</v>
      </c>
      <c r="C738" s="96">
        <v>43434</v>
      </c>
      <c r="D738" s="50"/>
      <c r="E738" s="30" t="s">
        <v>103</v>
      </c>
      <c r="F738" s="31"/>
      <c r="G738" s="25" t="s">
        <v>31</v>
      </c>
      <c r="H738" s="96">
        <v>43437</v>
      </c>
      <c r="K738" s="66" t="s">
        <v>76</v>
      </c>
      <c r="L738" s="100">
        <v>2</v>
      </c>
    </row>
    <row r="739" spans="2:13" ht="18.75" x14ac:dyDescent="0.25">
      <c r="B739" s="146" t="s">
        <v>46</v>
      </c>
      <c r="C739" s="96">
        <v>43423</v>
      </c>
      <c r="D739" s="50"/>
      <c r="E739" s="30" t="s">
        <v>29</v>
      </c>
      <c r="F739" s="31"/>
      <c r="G739" s="25" t="s">
        <v>31</v>
      </c>
      <c r="H739" s="96">
        <v>43437</v>
      </c>
      <c r="K739" s="66" t="s">
        <v>106</v>
      </c>
      <c r="L739" s="100">
        <v>1.5</v>
      </c>
    </row>
    <row r="740" spans="2:13" ht="18.75" x14ac:dyDescent="0.25">
      <c r="B740" s="146" t="s">
        <v>46</v>
      </c>
      <c r="C740" s="96">
        <v>43433</v>
      </c>
      <c r="D740" s="50"/>
      <c r="E740" s="30" t="s">
        <v>69</v>
      </c>
      <c r="F740" s="31"/>
      <c r="G740" s="25" t="s">
        <v>31</v>
      </c>
      <c r="H740" s="96">
        <v>43437</v>
      </c>
      <c r="K740" s="66" t="s">
        <v>106</v>
      </c>
      <c r="L740" s="100">
        <v>0.2</v>
      </c>
    </row>
    <row r="741" spans="2:13" ht="18.75" x14ac:dyDescent="0.25">
      <c r="B741" s="147" t="s">
        <v>3</v>
      </c>
      <c r="C741" s="96">
        <v>43410</v>
      </c>
      <c r="E741" s="30" t="s">
        <v>24</v>
      </c>
      <c r="F741" s="98"/>
      <c r="G741" s="25" t="s">
        <v>31</v>
      </c>
      <c r="H741" s="96">
        <v>43437</v>
      </c>
      <c r="K741" s="66" t="s">
        <v>76</v>
      </c>
      <c r="L741" s="100">
        <v>2</v>
      </c>
    </row>
    <row r="742" spans="2:13" ht="18.75" x14ac:dyDescent="0.25">
      <c r="B742" s="146" t="s">
        <v>137</v>
      </c>
      <c r="C742" s="96">
        <v>43437</v>
      </c>
      <c r="E742" s="24" t="s">
        <v>29</v>
      </c>
      <c r="G742" s="25" t="s">
        <v>118</v>
      </c>
      <c r="K742" s="66" t="s">
        <v>76</v>
      </c>
    </row>
    <row r="743" spans="2:13" ht="18.75" x14ac:dyDescent="0.25">
      <c r="B743" s="146" t="s">
        <v>39</v>
      </c>
      <c r="E743" s="24" t="s">
        <v>101</v>
      </c>
      <c r="F743" s="30"/>
      <c r="G743" s="25" t="s">
        <v>31</v>
      </c>
      <c r="H743" s="96">
        <v>43508</v>
      </c>
      <c r="K743" s="66" t="s">
        <v>76</v>
      </c>
      <c r="L743" s="100">
        <v>1</v>
      </c>
    </row>
    <row r="744" spans="2:13" ht="18.75" x14ac:dyDescent="0.25">
      <c r="B744" s="146" t="s">
        <v>39</v>
      </c>
      <c r="E744" s="24" t="s">
        <v>29</v>
      </c>
      <c r="F744" s="30"/>
      <c r="G744" s="25" t="s">
        <v>31</v>
      </c>
      <c r="H744" s="68">
        <v>43447</v>
      </c>
      <c r="K744" s="66" t="s">
        <v>77</v>
      </c>
      <c r="L744" s="100">
        <v>0.2</v>
      </c>
    </row>
    <row r="745" spans="2:13" ht="18.75" x14ac:dyDescent="0.25">
      <c r="B745" s="146" t="s">
        <v>39</v>
      </c>
      <c r="E745" s="24" t="s">
        <v>138</v>
      </c>
      <c r="F745" s="30"/>
      <c r="G745" s="25" t="s">
        <v>118</v>
      </c>
      <c r="K745" s="66"/>
    </row>
    <row r="746" spans="2:13" ht="18.75" x14ac:dyDescent="0.25">
      <c r="B746" s="146" t="s">
        <v>46</v>
      </c>
      <c r="C746" s="96">
        <v>43439</v>
      </c>
      <c r="E746" s="24" t="s">
        <v>65</v>
      </c>
      <c r="F746" s="31"/>
      <c r="G746" s="25" t="s">
        <v>31</v>
      </c>
      <c r="H746" s="96">
        <v>43439</v>
      </c>
      <c r="K746" s="66" t="s">
        <v>76</v>
      </c>
      <c r="L746" s="100">
        <v>6</v>
      </c>
    </row>
    <row r="747" spans="2:13" ht="18.75" x14ac:dyDescent="0.25">
      <c r="B747" s="147" t="s">
        <v>10</v>
      </c>
      <c r="C747" s="96">
        <v>43439</v>
      </c>
      <c r="E747" s="30" t="s">
        <v>25</v>
      </c>
      <c r="F747" s="31"/>
      <c r="G747" s="25" t="s">
        <v>31</v>
      </c>
      <c r="H747" s="96">
        <v>43439</v>
      </c>
      <c r="K747" s="66" t="s">
        <v>76</v>
      </c>
      <c r="L747" s="100">
        <v>1</v>
      </c>
    </row>
    <row r="748" spans="2:13" ht="18.75" x14ac:dyDescent="0.25">
      <c r="B748" s="147" t="s">
        <v>3</v>
      </c>
      <c r="C748" s="96">
        <v>43432</v>
      </c>
      <c r="E748" s="30" t="s">
        <v>65</v>
      </c>
      <c r="F748" s="98"/>
      <c r="G748" s="25" t="s">
        <v>31</v>
      </c>
      <c r="H748" s="96">
        <v>43444</v>
      </c>
      <c r="K748" s="66" t="s">
        <v>76</v>
      </c>
      <c r="L748" s="100">
        <v>2</v>
      </c>
    </row>
    <row r="749" spans="2:13" ht="18.75" x14ac:dyDescent="0.25">
      <c r="B749" s="146" t="s">
        <v>60</v>
      </c>
      <c r="C749" s="96">
        <v>43440</v>
      </c>
      <c r="E749" s="24" t="s">
        <v>65</v>
      </c>
      <c r="F749" s="98"/>
      <c r="G749" s="25" t="s">
        <v>31</v>
      </c>
      <c r="H749" s="96">
        <v>43446</v>
      </c>
      <c r="K749" s="66"/>
    </row>
    <row r="750" spans="2:13" ht="18.75" x14ac:dyDescent="0.25">
      <c r="B750" s="146" t="s">
        <v>60</v>
      </c>
      <c r="C750" s="96">
        <v>43440</v>
      </c>
      <c r="E750" s="24" t="s">
        <v>65</v>
      </c>
      <c r="F750" s="98"/>
      <c r="G750" s="25" t="s">
        <v>31</v>
      </c>
      <c r="H750" s="96">
        <v>43441</v>
      </c>
      <c r="K750" s="66" t="s">
        <v>121</v>
      </c>
    </row>
    <row r="751" spans="2:13" ht="30" x14ac:dyDescent="0.25">
      <c r="B751" s="146" t="s">
        <v>60</v>
      </c>
      <c r="C751" s="96">
        <v>43440</v>
      </c>
      <c r="E751" s="32" t="s">
        <v>26</v>
      </c>
      <c r="F751" s="98"/>
      <c r="G751" s="25" t="s">
        <v>31</v>
      </c>
      <c r="H751" s="96">
        <v>43446</v>
      </c>
      <c r="K751" s="66"/>
    </row>
    <row r="752" spans="2:13" ht="18.75" x14ac:dyDescent="0.25">
      <c r="B752" s="146" t="s">
        <v>60</v>
      </c>
      <c r="C752" s="96">
        <v>43440</v>
      </c>
      <c r="E752" s="24" t="s">
        <v>65</v>
      </c>
      <c r="F752" s="98"/>
      <c r="G752" s="25" t="s">
        <v>31</v>
      </c>
      <c r="H752" s="96">
        <v>43446</v>
      </c>
      <c r="K752" s="66"/>
      <c r="M752"/>
    </row>
    <row r="753" spans="2:13" ht="30" x14ac:dyDescent="0.25">
      <c r="B753" s="146" t="s">
        <v>60</v>
      </c>
      <c r="C753" s="96">
        <v>43440</v>
      </c>
      <c r="E753" s="32" t="s">
        <v>26</v>
      </c>
      <c r="F753" s="98"/>
      <c r="G753" s="25" t="s">
        <v>31</v>
      </c>
      <c r="H753" s="96">
        <v>43446</v>
      </c>
      <c r="K753" s="66"/>
      <c r="M753"/>
    </row>
    <row r="754" spans="2:13" ht="18.75" x14ac:dyDescent="0.25">
      <c r="B754" s="146" t="s">
        <v>61</v>
      </c>
      <c r="C754" s="96">
        <v>43441</v>
      </c>
      <c r="E754" s="24" t="s">
        <v>25</v>
      </c>
      <c r="F754" s="98"/>
      <c r="G754" s="25" t="s">
        <v>31</v>
      </c>
      <c r="H754" s="96">
        <v>43444</v>
      </c>
      <c r="K754" s="66" t="s">
        <v>106</v>
      </c>
      <c r="L754" s="100">
        <v>2</v>
      </c>
      <c r="M754"/>
    </row>
    <row r="755" spans="2:13" ht="18.75" x14ac:dyDescent="0.25">
      <c r="B755" s="147" t="s">
        <v>103</v>
      </c>
      <c r="C755" s="96">
        <v>43440</v>
      </c>
      <c r="E755" s="24" t="s">
        <v>65</v>
      </c>
      <c r="F755" s="98"/>
      <c r="G755" s="25" t="s">
        <v>31</v>
      </c>
      <c r="H755" s="96">
        <v>43441</v>
      </c>
      <c r="K755" s="66" t="s">
        <v>76</v>
      </c>
      <c r="L755" s="100">
        <v>0.2</v>
      </c>
      <c r="M755"/>
    </row>
    <row r="756" spans="2:13" ht="18.75" x14ac:dyDescent="0.25">
      <c r="B756" s="147" t="s">
        <v>52</v>
      </c>
      <c r="C756" s="96">
        <v>43441</v>
      </c>
      <c r="E756" s="24" t="s">
        <v>65</v>
      </c>
      <c r="F756" s="98"/>
      <c r="G756" s="25" t="s">
        <v>118</v>
      </c>
      <c r="H756" s="96">
        <v>43444</v>
      </c>
      <c r="K756" s="66" t="s">
        <v>77</v>
      </c>
      <c r="L756" s="100">
        <v>3</v>
      </c>
      <c r="M756"/>
    </row>
    <row r="757" spans="2:13" ht="18.75" x14ac:dyDescent="0.25">
      <c r="B757" s="146" t="s">
        <v>59</v>
      </c>
      <c r="C757" s="96">
        <v>43441</v>
      </c>
      <c r="E757" s="31" t="s">
        <v>25</v>
      </c>
      <c r="F757" s="98"/>
      <c r="G757" s="25" t="s">
        <v>31</v>
      </c>
      <c r="H757" s="96">
        <v>43442</v>
      </c>
      <c r="K757" s="66" t="s">
        <v>106</v>
      </c>
      <c r="L757" s="100">
        <v>0.5</v>
      </c>
      <c r="M757"/>
    </row>
    <row r="758" spans="2:13" ht="18.75" x14ac:dyDescent="0.25">
      <c r="B758" s="147" t="s">
        <v>103</v>
      </c>
      <c r="C758" s="96">
        <v>43437</v>
      </c>
      <c r="E758" s="24" t="s">
        <v>88</v>
      </c>
      <c r="F758" s="98"/>
      <c r="G758" s="25" t="s">
        <v>31</v>
      </c>
      <c r="H758" s="117">
        <v>43440</v>
      </c>
      <c r="I758" s="98"/>
      <c r="K758" s="66" t="s">
        <v>76</v>
      </c>
      <c r="M758"/>
    </row>
    <row r="759" spans="2:13" ht="18.75" x14ac:dyDescent="0.25">
      <c r="B759" s="146" t="s">
        <v>53</v>
      </c>
      <c r="C759" s="96">
        <v>43444</v>
      </c>
      <c r="E759" s="30" t="s">
        <v>24</v>
      </c>
      <c r="F759" s="98"/>
      <c r="G759" s="25" t="s">
        <v>31</v>
      </c>
      <c r="H759" s="96">
        <v>43444</v>
      </c>
      <c r="K759" s="66" t="s">
        <v>106</v>
      </c>
      <c r="L759" s="100">
        <v>1.5</v>
      </c>
      <c r="M759"/>
    </row>
    <row r="760" spans="2:13" ht="18.75" x14ac:dyDescent="0.25">
      <c r="B760" s="146" t="s">
        <v>61</v>
      </c>
      <c r="C760" t="s">
        <v>139</v>
      </c>
      <c r="E760" s="24" t="s">
        <v>88</v>
      </c>
      <c r="F760" s="98"/>
      <c r="G760" s="25" t="s">
        <v>31</v>
      </c>
      <c r="H760" s="96">
        <v>43444</v>
      </c>
      <c r="K760" s="66" t="s">
        <v>106</v>
      </c>
      <c r="L760" s="100">
        <v>3</v>
      </c>
      <c r="M760"/>
    </row>
    <row r="761" spans="2:13" ht="18.75" x14ac:dyDescent="0.25">
      <c r="B761" s="146" t="s">
        <v>11</v>
      </c>
      <c r="C761" s="96">
        <v>43444</v>
      </c>
      <c r="E761" s="30" t="s">
        <v>24</v>
      </c>
      <c r="F761" s="98"/>
      <c r="G761" s="25" t="s">
        <v>32</v>
      </c>
      <c r="H761" s="96">
        <v>43444</v>
      </c>
      <c r="K761" s="66" t="s">
        <v>106</v>
      </c>
      <c r="M761"/>
    </row>
    <row r="762" spans="2:13" ht="18.75" x14ac:dyDescent="0.25">
      <c r="B762" s="147" t="s">
        <v>3</v>
      </c>
      <c r="C762" s="96">
        <v>43444</v>
      </c>
      <c r="E762" s="30" t="s">
        <v>69</v>
      </c>
      <c r="F762" s="98"/>
      <c r="G762" s="25" t="s">
        <v>31</v>
      </c>
      <c r="H762" s="96">
        <v>43444</v>
      </c>
      <c r="K762" s="66" t="s">
        <v>106</v>
      </c>
      <c r="L762" s="100">
        <v>2</v>
      </c>
      <c r="M762"/>
    </row>
    <row r="763" spans="2:13" ht="18.75" x14ac:dyDescent="0.25">
      <c r="B763" s="147" t="s">
        <v>3</v>
      </c>
      <c r="C763" s="96">
        <v>43444</v>
      </c>
      <c r="E763" s="30" t="s">
        <v>25</v>
      </c>
      <c r="F763" s="98"/>
      <c r="G763" s="25" t="s">
        <v>31</v>
      </c>
      <c r="H763" s="96">
        <v>43446</v>
      </c>
      <c r="K763" s="66" t="s">
        <v>106</v>
      </c>
      <c r="L763" s="100">
        <v>0.25</v>
      </c>
      <c r="M763"/>
    </row>
    <row r="764" spans="2:13" ht="18.75" x14ac:dyDescent="0.25">
      <c r="B764" s="147" t="s">
        <v>52</v>
      </c>
      <c r="C764" s="96">
        <v>43444</v>
      </c>
      <c r="E764" s="24" t="s">
        <v>65</v>
      </c>
      <c r="F764" s="30"/>
      <c r="G764" s="25" t="s">
        <v>32</v>
      </c>
      <c r="K764" s="66"/>
      <c r="M764"/>
    </row>
    <row r="765" spans="2:13" ht="18.75" x14ac:dyDescent="0.25">
      <c r="B765" s="146" t="s">
        <v>62</v>
      </c>
      <c r="C765" s="96">
        <v>43445</v>
      </c>
      <c r="E765" s="30" t="s">
        <v>140</v>
      </c>
      <c r="F765" s="98"/>
      <c r="G765" s="25" t="s">
        <v>33</v>
      </c>
      <c r="K765" s="66"/>
      <c r="M765"/>
    </row>
    <row r="766" spans="2:13" ht="18.75" x14ac:dyDescent="0.25">
      <c r="B766" s="146" t="s">
        <v>10</v>
      </c>
      <c r="C766" s="96">
        <v>43445</v>
      </c>
      <c r="E766" s="30" t="s">
        <v>25</v>
      </c>
      <c r="F766" s="98"/>
      <c r="G766" s="25" t="s">
        <v>31</v>
      </c>
      <c r="K766" s="66" t="s">
        <v>77</v>
      </c>
      <c r="L766" s="100">
        <v>5</v>
      </c>
      <c r="M766"/>
    </row>
    <row r="767" spans="2:13" ht="18.75" x14ac:dyDescent="0.25">
      <c r="B767" s="147" t="s">
        <v>54</v>
      </c>
      <c r="C767" s="96">
        <v>43445</v>
      </c>
      <c r="E767" s="30" t="s">
        <v>81</v>
      </c>
      <c r="F767" s="98"/>
      <c r="G767" s="25" t="s">
        <v>31</v>
      </c>
      <c r="H767" s="96">
        <v>43445</v>
      </c>
      <c r="K767" s="66" t="s">
        <v>77</v>
      </c>
      <c r="M767"/>
    </row>
    <row r="768" spans="2:13" ht="18.75" x14ac:dyDescent="0.25">
      <c r="B768" s="147" t="s">
        <v>54</v>
      </c>
      <c r="C768" s="96">
        <v>43445</v>
      </c>
      <c r="E768" s="30" t="s">
        <v>26</v>
      </c>
      <c r="F768" s="98"/>
      <c r="G768" s="25" t="s">
        <v>31</v>
      </c>
      <c r="H768" s="96">
        <v>43445</v>
      </c>
      <c r="K768" s="66" t="s">
        <v>106</v>
      </c>
      <c r="L768" s="100">
        <v>0.5</v>
      </c>
    </row>
    <row r="769" spans="2:12" ht="18.75" x14ac:dyDescent="0.25">
      <c r="B769" s="147" t="s">
        <v>54</v>
      </c>
      <c r="C769" s="96">
        <v>43445</v>
      </c>
      <c r="E769" s="30" t="s">
        <v>24</v>
      </c>
      <c r="F769" s="98"/>
      <c r="G769" s="25" t="s">
        <v>33</v>
      </c>
      <c r="K769" s="66"/>
    </row>
    <row r="770" spans="2:12" ht="18.75" x14ac:dyDescent="0.25">
      <c r="B770" s="147" t="s">
        <v>54</v>
      </c>
      <c r="C770" s="96">
        <v>43445</v>
      </c>
      <c r="D770" s="50"/>
      <c r="E770" s="30" t="s">
        <v>103</v>
      </c>
      <c r="F770" s="98"/>
      <c r="G770" s="25" t="s">
        <v>31</v>
      </c>
      <c r="H770" s="96">
        <v>43445</v>
      </c>
      <c r="K770" s="66" t="s">
        <v>106</v>
      </c>
      <c r="L770" s="100">
        <v>0.2</v>
      </c>
    </row>
    <row r="771" spans="2:12" ht="18.75" x14ac:dyDescent="0.25">
      <c r="B771" s="147" t="s">
        <v>17</v>
      </c>
      <c r="C771" s="96">
        <v>43444</v>
      </c>
      <c r="E771" s="30" t="s">
        <v>65</v>
      </c>
      <c r="F771" s="31"/>
      <c r="G771" s="25" t="s">
        <v>31</v>
      </c>
      <c r="H771" s="96">
        <v>43446</v>
      </c>
      <c r="I771" s="31"/>
      <c r="K771" s="66" t="s">
        <v>106</v>
      </c>
      <c r="L771" s="100">
        <v>1</v>
      </c>
    </row>
    <row r="772" spans="2:12" ht="18.75" x14ac:dyDescent="0.25">
      <c r="B772" s="147" t="s">
        <v>58</v>
      </c>
      <c r="C772" s="96">
        <v>43446</v>
      </c>
      <c r="E772" s="30" t="s">
        <v>26</v>
      </c>
      <c r="F772" s="98"/>
      <c r="G772" s="25" t="s">
        <v>31</v>
      </c>
      <c r="H772" s="96">
        <v>43446</v>
      </c>
      <c r="K772" s="66" t="s">
        <v>76</v>
      </c>
      <c r="L772" s="100">
        <v>0.5</v>
      </c>
    </row>
    <row r="773" spans="2:12" ht="18.75" x14ac:dyDescent="0.25">
      <c r="B773" s="147" t="s">
        <v>45</v>
      </c>
      <c r="C773" s="96">
        <v>43445</v>
      </c>
      <c r="D773" s="30"/>
      <c r="E773" s="30" t="s">
        <v>69</v>
      </c>
      <c r="F773" s="31"/>
      <c r="G773" s="25" t="s">
        <v>31</v>
      </c>
      <c r="H773" s="96">
        <v>43446</v>
      </c>
      <c r="K773" s="66" t="s">
        <v>106</v>
      </c>
      <c r="L773" s="100">
        <v>1</v>
      </c>
    </row>
    <row r="774" spans="2:12" ht="18.75" x14ac:dyDescent="0.25">
      <c r="B774" s="147" t="s">
        <v>45</v>
      </c>
      <c r="C774" s="96">
        <v>43446</v>
      </c>
      <c r="D774" s="30"/>
      <c r="E774" s="30" t="s">
        <v>26</v>
      </c>
      <c r="F774" s="31"/>
      <c r="G774" s="25" t="s">
        <v>31</v>
      </c>
      <c r="H774" s="96">
        <v>43446</v>
      </c>
      <c r="K774" s="66" t="s">
        <v>106</v>
      </c>
      <c r="L774" s="100">
        <v>0.5</v>
      </c>
    </row>
    <row r="775" spans="2:12" ht="18.75" x14ac:dyDescent="0.25">
      <c r="B775" s="147" t="s">
        <v>45</v>
      </c>
      <c r="C775" s="96">
        <v>43446</v>
      </c>
      <c r="D775" s="30"/>
      <c r="E775" s="30" t="s">
        <v>103</v>
      </c>
      <c r="F775" s="31"/>
      <c r="G775" s="25" t="s">
        <v>31</v>
      </c>
      <c r="H775" s="96">
        <v>43448</v>
      </c>
      <c r="K775" s="66" t="s">
        <v>106</v>
      </c>
      <c r="L775" s="100">
        <v>0.5</v>
      </c>
    </row>
    <row r="776" spans="2:12" ht="18.75" x14ac:dyDescent="0.25">
      <c r="B776" s="147" t="s">
        <v>42</v>
      </c>
      <c r="C776" s="115">
        <v>43101</v>
      </c>
      <c r="E776" s="30" t="s">
        <v>25</v>
      </c>
      <c r="F776" s="30"/>
      <c r="G776" s="25" t="s">
        <v>31</v>
      </c>
      <c r="H776" s="96">
        <v>43451</v>
      </c>
      <c r="K776" s="66" t="s">
        <v>106</v>
      </c>
      <c r="L776" s="100">
        <v>0.5</v>
      </c>
    </row>
    <row r="777" spans="2:12" ht="18.75" x14ac:dyDescent="0.25">
      <c r="B777" s="147" t="s">
        <v>42</v>
      </c>
      <c r="C777" s="96">
        <v>43451</v>
      </c>
      <c r="E777" s="30" t="s">
        <v>25</v>
      </c>
      <c r="F777" s="31"/>
      <c r="G777" s="25" t="s">
        <v>31</v>
      </c>
      <c r="H777" s="96">
        <v>43479</v>
      </c>
      <c r="K777" s="66"/>
    </row>
    <row r="778" spans="2:12" ht="18.75" x14ac:dyDescent="0.25">
      <c r="B778" s="146" t="s">
        <v>61</v>
      </c>
      <c r="C778" s="96">
        <v>43452</v>
      </c>
      <c r="E778" s="30" t="s">
        <v>25</v>
      </c>
      <c r="F778" s="98"/>
      <c r="G778" s="25" t="s">
        <v>31</v>
      </c>
      <c r="H778" s="96">
        <v>43452</v>
      </c>
      <c r="K778" s="66" t="s">
        <v>106</v>
      </c>
      <c r="L778" s="100">
        <v>0.5</v>
      </c>
    </row>
    <row r="779" spans="2:12" ht="18.75" x14ac:dyDescent="0.25">
      <c r="B779" s="146" t="s">
        <v>61</v>
      </c>
      <c r="C779" s="96">
        <v>43454</v>
      </c>
      <c r="D779" s="50"/>
      <c r="E779" s="30" t="s">
        <v>24</v>
      </c>
      <c r="F779" s="98"/>
      <c r="G779" s="25" t="s">
        <v>31</v>
      </c>
      <c r="H779" s="96">
        <v>43454</v>
      </c>
      <c r="K779" s="66" t="s">
        <v>106</v>
      </c>
      <c r="L779" s="100">
        <v>0.5</v>
      </c>
    </row>
    <row r="780" spans="2:12" ht="18.75" x14ac:dyDescent="0.25">
      <c r="B780" s="147" t="s">
        <v>3</v>
      </c>
      <c r="C780" s="96">
        <v>43454</v>
      </c>
      <c r="E780" s="30" t="s">
        <v>69</v>
      </c>
      <c r="F780" s="98"/>
      <c r="G780" s="25" t="s">
        <v>31</v>
      </c>
      <c r="H780" s="96">
        <v>43454</v>
      </c>
      <c r="K780" s="66" t="s">
        <v>106</v>
      </c>
      <c r="L780" s="100">
        <v>2.5</v>
      </c>
    </row>
    <row r="781" spans="2:12" ht="18.75" x14ac:dyDescent="0.25">
      <c r="B781" s="146" t="s">
        <v>61</v>
      </c>
      <c r="C781" s="96">
        <v>43444</v>
      </c>
      <c r="E781" s="30" t="s">
        <v>88</v>
      </c>
      <c r="F781" s="98"/>
      <c r="G781" s="25" t="s">
        <v>33</v>
      </c>
      <c r="K781" s="66"/>
    </row>
    <row r="782" spans="2:12" ht="18.75" x14ac:dyDescent="0.25">
      <c r="B782" s="147" t="s">
        <v>12</v>
      </c>
      <c r="C782" s="96">
        <v>43444</v>
      </c>
      <c r="E782" s="30" t="s">
        <v>26</v>
      </c>
      <c r="F782" s="31"/>
      <c r="G782" s="25" t="s">
        <v>31</v>
      </c>
      <c r="H782" s="96">
        <v>43452</v>
      </c>
      <c r="K782" s="66" t="s">
        <v>106</v>
      </c>
      <c r="L782" s="100">
        <v>0.25</v>
      </c>
    </row>
    <row r="783" spans="2:12" ht="18.75" x14ac:dyDescent="0.25">
      <c r="B783" s="146" t="s">
        <v>53</v>
      </c>
      <c r="C783" s="96">
        <v>43455</v>
      </c>
      <c r="E783" s="30" t="s">
        <v>81</v>
      </c>
      <c r="F783" s="98"/>
      <c r="G783" s="25" t="s">
        <v>31</v>
      </c>
      <c r="H783" s="96">
        <v>43473</v>
      </c>
      <c r="K783" s="66" t="s">
        <v>77</v>
      </c>
      <c r="L783" s="100">
        <v>2.5</v>
      </c>
    </row>
    <row r="784" spans="2:12" ht="18.75" x14ac:dyDescent="0.25">
      <c r="B784" s="146" t="s">
        <v>63</v>
      </c>
      <c r="C784" s="96">
        <v>43426</v>
      </c>
      <c r="D784" s="30"/>
      <c r="E784" s="30" t="s">
        <v>81</v>
      </c>
      <c r="F784" s="31"/>
      <c r="G784" s="25" t="s">
        <v>31</v>
      </c>
      <c r="H784" s="96">
        <v>43433</v>
      </c>
      <c r="K784" s="66" t="s">
        <v>106</v>
      </c>
      <c r="L784" s="100">
        <v>1</v>
      </c>
    </row>
    <row r="785" spans="2:12" ht="18.75" x14ac:dyDescent="0.25">
      <c r="B785" s="147" t="s">
        <v>103</v>
      </c>
      <c r="C785" s="96">
        <v>43437</v>
      </c>
      <c r="D785" s="30"/>
      <c r="E785" s="30" t="s">
        <v>103</v>
      </c>
      <c r="F785" s="31"/>
      <c r="G785" s="25" t="s">
        <v>31</v>
      </c>
      <c r="H785" s="96">
        <v>43439</v>
      </c>
      <c r="K785" s="66" t="s">
        <v>106</v>
      </c>
    </row>
    <row r="786" spans="2:12" ht="18.75" x14ac:dyDescent="0.25">
      <c r="B786" s="147" t="s">
        <v>103</v>
      </c>
      <c r="C786" s="96">
        <v>43444</v>
      </c>
      <c r="D786" s="30"/>
      <c r="E786" s="30" t="s">
        <v>65</v>
      </c>
      <c r="F786" s="31"/>
      <c r="G786" s="25" t="s">
        <v>31</v>
      </c>
      <c r="H786" s="96">
        <v>43445</v>
      </c>
      <c r="K786" s="66" t="s">
        <v>106</v>
      </c>
    </row>
    <row r="787" spans="2:12" ht="18.75" x14ac:dyDescent="0.25">
      <c r="B787" s="147" t="s">
        <v>45</v>
      </c>
      <c r="C787" s="96">
        <v>43438</v>
      </c>
      <c r="D787" s="30"/>
      <c r="E787" s="30" t="s">
        <v>65</v>
      </c>
      <c r="F787" s="31"/>
      <c r="G787" s="25" t="s">
        <v>31</v>
      </c>
      <c r="H787" s="96">
        <v>43439</v>
      </c>
      <c r="K787" s="66" t="s">
        <v>106</v>
      </c>
      <c r="L787" s="100">
        <v>0.2</v>
      </c>
    </row>
    <row r="788" spans="2:12" ht="18.75" x14ac:dyDescent="0.25">
      <c r="B788" s="147" t="s">
        <v>45</v>
      </c>
      <c r="C788" s="96">
        <v>43438</v>
      </c>
      <c r="D788" s="30"/>
      <c r="E788" s="30" t="s">
        <v>26</v>
      </c>
      <c r="F788" s="31"/>
      <c r="G788" s="25" t="s">
        <v>31</v>
      </c>
      <c r="H788" s="96">
        <v>43441</v>
      </c>
      <c r="K788" s="66" t="s">
        <v>106</v>
      </c>
      <c r="L788" s="100">
        <v>0.25</v>
      </c>
    </row>
    <row r="789" spans="2:12" ht="18.75" x14ac:dyDescent="0.25">
      <c r="B789" s="147" t="s">
        <v>103</v>
      </c>
      <c r="C789" s="96">
        <v>43437</v>
      </c>
      <c r="D789" s="30"/>
      <c r="E789" s="30" t="s">
        <v>88</v>
      </c>
      <c r="F789" s="31"/>
      <c r="G789" s="25" t="s">
        <v>31</v>
      </c>
      <c r="H789" s="96">
        <v>43440</v>
      </c>
      <c r="K789" s="66" t="s">
        <v>76</v>
      </c>
      <c r="L789" s="100">
        <v>7</v>
      </c>
    </row>
    <row r="790" spans="2:12" ht="18.75" x14ac:dyDescent="0.25">
      <c r="B790" s="146" t="s">
        <v>63</v>
      </c>
      <c r="C790" s="96">
        <v>43438</v>
      </c>
      <c r="D790" s="30"/>
      <c r="E790" s="30" t="s">
        <v>26</v>
      </c>
      <c r="F790" s="31"/>
      <c r="G790" s="25" t="s">
        <v>31</v>
      </c>
      <c r="H790" s="96">
        <v>43441</v>
      </c>
      <c r="K790" s="66" t="s">
        <v>77</v>
      </c>
    </row>
    <row r="791" spans="2:12" ht="18.75" x14ac:dyDescent="0.25">
      <c r="B791" s="146" t="s">
        <v>63</v>
      </c>
      <c r="C791" s="96">
        <v>43447</v>
      </c>
      <c r="D791" s="30"/>
      <c r="E791" s="30" t="s">
        <v>26</v>
      </c>
      <c r="F791" s="31"/>
      <c r="G791" s="25" t="s">
        <v>31</v>
      </c>
      <c r="H791" s="96">
        <v>43451</v>
      </c>
      <c r="K791" s="94" t="s">
        <v>77</v>
      </c>
    </row>
    <row r="792" spans="2:12" ht="18.75" x14ac:dyDescent="0.25">
      <c r="B792" s="146" t="s">
        <v>63</v>
      </c>
      <c r="C792" s="96">
        <v>43438</v>
      </c>
      <c r="D792" s="30"/>
      <c r="E792" s="30" t="s">
        <v>24</v>
      </c>
      <c r="F792" s="31"/>
      <c r="G792" s="25" t="s">
        <v>118</v>
      </c>
      <c r="K792" s="94" t="s">
        <v>76</v>
      </c>
    </row>
    <row r="793" spans="2:12" ht="18.75" x14ac:dyDescent="0.25">
      <c r="B793" s="147" t="s">
        <v>3</v>
      </c>
      <c r="C793" s="96">
        <v>43423</v>
      </c>
      <c r="E793" s="24" t="s">
        <v>94</v>
      </c>
      <c r="F793" s="98"/>
      <c r="G793" s="25" t="s">
        <v>31</v>
      </c>
      <c r="H793" s="96">
        <v>43418</v>
      </c>
      <c r="K793" s="94" t="s">
        <v>106</v>
      </c>
      <c r="L793" s="100">
        <v>24</v>
      </c>
    </row>
    <row r="794" spans="2:12" ht="18.75" x14ac:dyDescent="0.25">
      <c r="B794" s="146" t="s">
        <v>62</v>
      </c>
      <c r="C794" s="96">
        <v>43439</v>
      </c>
      <c r="E794" s="24" t="s">
        <v>35</v>
      </c>
      <c r="F794" s="98"/>
      <c r="G794" s="25" t="s">
        <v>31</v>
      </c>
      <c r="H794" s="96">
        <v>43439</v>
      </c>
      <c r="K794" s="94" t="s">
        <v>106</v>
      </c>
      <c r="L794" s="100">
        <v>0.5</v>
      </c>
    </row>
    <row r="795" spans="2:12" ht="18.75" x14ac:dyDescent="0.25">
      <c r="B795" s="147" t="s">
        <v>12</v>
      </c>
      <c r="C795" s="96">
        <v>43454</v>
      </c>
      <c r="E795" s="24" t="s">
        <v>65</v>
      </c>
      <c r="F795" s="31"/>
      <c r="G795" s="25" t="s">
        <v>31</v>
      </c>
      <c r="H795" s="96">
        <v>43460</v>
      </c>
      <c r="K795" s="66" t="s">
        <v>106</v>
      </c>
      <c r="L795" s="100">
        <v>0.5</v>
      </c>
    </row>
    <row r="796" spans="2:12" ht="18.75" x14ac:dyDescent="0.25">
      <c r="B796" s="147" t="s">
        <v>13</v>
      </c>
      <c r="C796" s="96">
        <v>43451</v>
      </c>
      <c r="D796" s="30"/>
      <c r="E796" s="30" t="s">
        <v>36</v>
      </c>
      <c r="F796" s="31"/>
      <c r="G796" s="25" t="s">
        <v>31</v>
      </c>
      <c r="H796" s="96">
        <v>43460</v>
      </c>
      <c r="K796" s="94" t="s">
        <v>106</v>
      </c>
      <c r="L796" s="100">
        <v>40</v>
      </c>
    </row>
    <row r="797" spans="2:12" ht="18.75" x14ac:dyDescent="0.25">
      <c r="B797" s="147" t="s">
        <v>13</v>
      </c>
      <c r="C797" s="96">
        <v>43451</v>
      </c>
      <c r="D797" s="30"/>
      <c r="E797" s="24" t="s">
        <v>24</v>
      </c>
      <c r="F797" s="31"/>
      <c r="G797" s="25" t="s">
        <v>31</v>
      </c>
      <c r="H797" s="96">
        <v>43460</v>
      </c>
      <c r="K797" s="94" t="s">
        <v>106</v>
      </c>
      <c r="L797" s="100">
        <v>0.5</v>
      </c>
    </row>
    <row r="798" spans="2:12" ht="18.75" x14ac:dyDescent="0.25">
      <c r="B798" s="146" t="s">
        <v>39</v>
      </c>
      <c r="E798" s="30" t="s">
        <v>135</v>
      </c>
      <c r="F798" s="30"/>
      <c r="G798" s="25" t="s">
        <v>31</v>
      </c>
      <c r="H798" s="96">
        <v>43461</v>
      </c>
      <c r="I798" s="31"/>
      <c r="K798" s="94" t="s">
        <v>106</v>
      </c>
      <c r="L798" s="100">
        <v>0.5</v>
      </c>
    </row>
    <row r="799" spans="2:12" ht="18.75" x14ac:dyDescent="0.25">
      <c r="B799" s="147" t="s">
        <v>58</v>
      </c>
      <c r="C799" s="96">
        <v>43427</v>
      </c>
      <c r="E799" s="24" t="s">
        <v>25</v>
      </c>
      <c r="F799" s="30"/>
      <c r="G799" s="25" t="s">
        <v>31</v>
      </c>
      <c r="H799" s="96">
        <v>43461</v>
      </c>
      <c r="K799" s="94" t="s">
        <v>106</v>
      </c>
      <c r="L799" s="100">
        <v>0.5</v>
      </c>
    </row>
    <row r="800" spans="2:12" ht="30" x14ac:dyDescent="0.25">
      <c r="B800" s="146" t="s">
        <v>60</v>
      </c>
      <c r="C800" s="96">
        <v>43454</v>
      </c>
      <c r="E800" s="32" t="s">
        <v>26</v>
      </c>
      <c r="F800" s="98"/>
      <c r="G800" s="25" t="s">
        <v>128</v>
      </c>
    </row>
    <row r="801" spans="2:12" x14ac:dyDescent="0.25">
      <c r="B801" s="146" t="s">
        <v>61</v>
      </c>
      <c r="C801" s="96">
        <v>43452</v>
      </c>
      <c r="E801" s="30" t="s">
        <v>26</v>
      </c>
      <c r="F801" s="98"/>
      <c r="G801" s="25" t="s">
        <v>31</v>
      </c>
      <c r="H801" s="96">
        <v>43462</v>
      </c>
    </row>
    <row r="802" spans="2:12" x14ac:dyDescent="0.25">
      <c r="B802" s="146" t="s">
        <v>61</v>
      </c>
      <c r="C802" s="96">
        <v>43452</v>
      </c>
      <c r="E802" s="30" t="s">
        <v>103</v>
      </c>
      <c r="F802" s="98"/>
      <c r="G802" s="25" t="s">
        <v>128</v>
      </c>
    </row>
    <row r="803" spans="2:12" x14ac:dyDescent="0.25">
      <c r="B803" s="146" t="s">
        <v>11</v>
      </c>
      <c r="C803" s="96">
        <v>43451</v>
      </c>
      <c r="E803" s="30" t="s">
        <v>26</v>
      </c>
      <c r="F803" s="31"/>
      <c r="G803" s="25" t="s">
        <v>128</v>
      </c>
    </row>
    <row r="804" spans="2:12" x14ac:dyDescent="0.25">
      <c r="B804" s="146" t="s">
        <v>11</v>
      </c>
      <c r="C804" s="96">
        <v>43473</v>
      </c>
      <c r="E804" s="30" t="s">
        <v>24</v>
      </c>
      <c r="F804" s="31"/>
      <c r="G804" s="25" t="s">
        <v>31</v>
      </c>
      <c r="H804" s="96">
        <v>43475</v>
      </c>
      <c r="K804" s="50" t="s">
        <v>76</v>
      </c>
      <c r="L804" s="100">
        <v>0.5</v>
      </c>
    </row>
    <row r="805" spans="2:12" x14ac:dyDescent="0.25">
      <c r="B805" s="147" t="s">
        <v>56</v>
      </c>
      <c r="C805" s="96">
        <v>43472</v>
      </c>
      <c r="E805" s="30" t="s">
        <v>103</v>
      </c>
      <c r="F805" s="31"/>
      <c r="G805" s="25" t="s">
        <v>33</v>
      </c>
    </row>
    <row r="806" spans="2:12" x14ac:dyDescent="0.25">
      <c r="B806" s="147" t="s">
        <v>42</v>
      </c>
      <c r="C806" s="96">
        <v>43472</v>
      </c>
      <c r="E806" s="30" t="s">
        <v>141</v>
      </c>
      <c r="F806" s="31"/>
      <c r="G806" s="25" t="s">
        <v>118</v>
      </c>
    </row>
    <row r="807" spans="2:12" ht="21.75" customHeight="1" x14ac:dyDescent="0.25">
      <c r="B807" s="146" t="s">
        <v>63</v>
      </c>
      <c r="C807" s="96">
        <v>43472</v>
      </c>
      <c r="D807" s="30"/>
      <c r="E807" s="30" t="s">
        <v>25</v>
      </c>
      <c r="F807" s="31"/>
      <c r="G807" s="25" t="s">
        <v>33</v>
      </c>
      <c r="K807" s="94" t="s">
        <v>106</v>
      </c>
    </row>
    <row r="808" spans="2:12" ht="24" customHeight="1" x14ac:dyDescent="0.25">
      <c r="B808" s="146" t="s">
        <v>46</v>
      </c>
      <c r="C808" s="96">
        <v>43472</v>
      </c>
      <c r="E808" s="30" t="s">
        <v>25</v>
      </c>
      <c r="F808" s="31"/>
      <c r="G808" s="25" t="s">
        <v>33</v>
      </c>
    </row>
    <row r="809" spans="2:12" x14ac:dyDescent="0.25">
      <c r="B809" s="146" t="s">
        <v>59</v>
      </c>
      <c r="C809" s="96">
        <v>43472</v>
      </c>
      <c r="E809" s="30" t="s">
        <v>25</v>
      </c>
      <c r="F809" s="98"/>
      <c r="G809" s="25" t="s">
        <v>33</v>
      </c>
    </row>
    <row r="810" spans="2:12" x14ac:dyDescent="0.25">
      <c r="B810" s="146" t="s">
        <v>38</v>
      </c>
      <c r="C810" s="96">
        <v>43439</v>
      </c>
      <c r="E810" s="30" t="s">
        <v>25</v>
      </c>
      <c r="F810" s="31"/>
      <c r="G810" s="25" t="s">
        <v>31</v>
      </c>
      <c r="H810" s="96">
        <v>43469</v>
      </c>
      <c r="K810" s="50" t="s">
        <v>106</v>
      </c>
      <c r="L810" s="100">
        <v>16</v>
      </c>
    </row>
    <row r="811" spans="2:12" x14ac:dyDescent="0.25">
      <c r="B811" s="147" t="s">
        <v>42</v>
      </c>
      <c r="C811" s="96">
        <v>43451</v>
      </c>
      <c r="E811" s="30" t="s">
        <v>25</v>
      </c>
      <c r="F811" s="31"/>
      <c r="G811" s="25" t="s">
        <v>118</v>
      </c>
    </row>
    <row r="812" spans="2:12" ht="18.75" x14ac:dyDescent="0.25">
      <c r="B812" s="147" t="s">
        <v>3</v>
      </c>
      <c r="C812" s="96">
        <v>43476</v>
      </c>
      <c r="E812" s="30" t="s">
        <v>69</v>
      </c>
      <c r="F812" s="98"/>
      <c r="G812" s="25" t="s">
        <v>31</v>
      </c>
      <c r="H812" s="96">
        <v>43479</v>
      </c>
      <c r="K812" s="94" t="s">
        <v>106</v>
      </c>
      <c r="L812" s="100">
        <v>4</v>
      </c>
    </row>
    <row r="813" spans="2:12" ht="18.75" x14ac:dyDescent="0.25">
      <c r="B813" s="147" t="s">
        <v>3</v>
      </c>
      <c r="C813" s="96">
        <v>43476</v>
      </c>
      <c r="E813" s="30" t="s">
        <v>65</v>
      </c>
      <c r="F813" s="98"/>
      <c r="G813" s="25" t="s">
        <v>31</v>
      </c>
      <c r="H813" s="96">
        <v>43476</v>
      </c>
      <c r="K813" s="94" t="s">
        <v>76</v>
      </c>
      <c r="L813" s="100">
        <v>3</v>
      </c>
    </row>
    <row r="814" spans="2:12" ht="18.75" x14ac:dyDescent="0.25">
      <c r="B814" s="147" t="s">
        <v>3</v>
      </c>
      <c r="C814" s="96">
        <v>43472</v>
      </c>
      <c r="E814" s="30" t="s">
        <v>25</v>
      </c>
      <c r="F814" s="98"/>
      <c r="G814" s="25" t="s">
        <v>31</v>
      </c>
      <c r="H814" s="96">
        <v>43480</v>
      </c>
      <c r="K814" s="94" t="s">
        <v>76</v>
      </c>
      <c r="L814" s="100">
        <v>1</v>
      </c>
    </row>
    <row r="815" spans="2:12" ht="18.75" x14ac:dyDescent="0.25">
      <c r="B815" s="147" t="s">
        <v>3</v>
      </c>
      <c r="C815" s="96">
        <v>43476</v>
      </c>
      <c r="E815" s="30" t="s">
        <v>24</v>
      </c>
      <c r="F815" s="98"/>
      <c r="G815" s="25" t="s">
        <v>31</v>
      </c>
      <c r="H815" s="96">
        <v>43480</v>
      </c>
      <c r="K815" s="94" t="s">
        <v>76</v>
      </c>
      <c r="L815" s="100">
        <v>0.2</v>
      </c>
    </row>
    <row r="816" spans="2:12" x14ac:dyDescent="0.25">
      <c r="B816" s="147" t="s">
        <v>3</v>
      </c>
      <c r="C816" s="96">
        <v>43476</v>
      </c>
      <c r="E816" s="30" t="s">
        <v>26</v>
      </c>
      <c r="F816" s="98"/>
      <c r="G816" s="25" t="s">
        <v>118</v>
      </c>
    </row>
    <row r="817" spans="2:12" ht="18.75" x14ac:dyDescent="0.25">
      <c r="B817" s="146" t="s">
        <v>63</v>
      </c>
      <c r="C817" s="96">
        <v>43476</v>
      </c>
      <c r="D817" s="30"/>
      <c r="E817" s="30" t="s">
        <v>24</v>
      </c>
      <c r="F817" s="31"/>
      <c r="G817" s="25" t="s">
        <v>31</v>
      </c>
      <c r="H817" s="96">
        <v>43479</v>
      </c>
      <c r="K817" s="94" t="s">
        <v>76</v>
      </c>
    </row>
    <row r="818" spans="2:12" ht="18.75" x14ac:dyDescent="0.25">
      <c r="B818" s="146" t="s">
        <v>63</v>
      </c>
      <c r="C818" s="96">
        <v>43472</v>
      </c>
      <c r="D818" s="30"/>
      <c r="E818" s="30" t="s">
        <v>24</v>
      </c>
      <c r="F818" s="31"/>
      <c r="G818" s="25" t="s">
        <v>31</v>
      </c>
      <c r="H818" s="115">
        <v>43466</v>
      </c>
      <c r="K818" s="94" t="s">
        <v>76</v>
      </c>
    </row>
    <row r="819" spans="2:12" ht="18.75" x14ac:dyDescent="0.25">
      <c r="B819" s="147" t="s">
        <v>60</v>
      </c>
      <c r="C819" s="96">
        <v>43481</v>
      </c>
      <c r="D819" s="30"/>
      <c r="E819" s="24" t="s">
        <v>65</v>
      </c>
      <c r="F819" s="31"/>
      <c r="G819" s="25"/>
      <c r="K819" s="94"/>
    </row>
    <row r="820" spans="2:12" ht="30" x14ac:dyDescent="0.25">
      <c r="B820" s="147" t="s">
        <v>60</v>
      </c>
      <c r="C820" s="96">
        <v>43481</v>
      </c>
      <c r="D820" s="30"/>
      <c r="E820" s="80" t="s">
        <v>26</v>
      </c>
      <c r="F820" s="31"/>
      <c r="G820" s="25"/>
      <c r="K820" s="94"/>
    </row>
    <row r="821" spans="2:12" ht="18.75" x14ac:dyDescent="0.25">
      <c r="B821" s="147" t="s">
        <v>60</v>
      </c>
      <c r="C821" s="96">
        <v>43481</v>
      </c>
      <c r="D821" s="30"/>
      <c r="E821" s="24" t="s">
        <v>36</v>
      </c>
      <c r="F821" s="31"/>
      <c r="G821" s="25"/>
      <c r="K821" s="94"/>
    </row>
    <row r="822" spans="2:12" ht="18.75" x14ac:dyDescent="0.25">
      <c r="B822" s="146" t="s">
        <v>46</v>
      </c>
      <c r="C822" s="96">
        <v>43476</v>
      </c>
      <c r="D822" s="30"/>
      <c r="E822" s="30" t="s">
        <v>103</v>
      </c>
      <c r="F822" s="31"/>
      <c r="G822" s="25" t="s">
        <v>31</v>
      </c>
      <c r="K822" s="94"/>
    </row>
    <row r="823" spans="2:12" ht="18.75" x14ac:dyDescent="0.25">
      <c r="B823" s="147" t="s">
        <v>63</v>
      </c>
      <c r="C823" s="96">
        <v>43468</v>
      </c>
      <c r="E823" s="30" t="s">
        <v>24</v>
      </c>
      <c r="F823" s="31"/>
      <c r="G823" s="25" t="s">
        <v>31</v>
      </c>
      <c r="H823" s="96">
        <v>43479</v>
      </c>
      <c r="K823" s="94" t="s">
        <v>76</v>
      </c>
      <c r="L823" s="100">
        <v>0.5</v>
      </c>
    </row>
    <row r="824" spans="2:12" ht="18.75" x14ac:dyDescent="0.25">
      <c r="B824" s="147" t="s">
        <v>17</v>
      </c>
      <c r="C824" s="96">
        <v>43109</v>
      </c>
      <c r="E824" s="30" t="s">
        <v>65</v>
      </c>
      <c r="F824" s="31"/>
      <c r="G824" s="25" t="s">
        <v>31</v>
      </c>
      <c r="H824" s="96">
        <v>43111</v>
      </c>
      <c r="K824" s="94" t="s">
        <v>76</v>
      </c>
      <c r="L824" s="100">
        <v>1</v>
      </c>
    </row>
    <row r="825" spans="2:12" ht="18.75" x14ac:dyDescent="0.25">
      <c r="B825" s="146" t="s">
        <v>53</v>
      </c>
      <c r="C825" s="96">
        <v>43476</v>
      </c>
      <c r="E825" s="30" t="s">
        <v>69</v>
      </c>
      <c r="F825" s="98"/>
      <c r="G825" s="25" t="s">
        <v>31</v>
      </c>
      <c r="H825" s="96">
        <v>43476</v>
      </c>
      <c r="K825" s="94" t="s">
        <v>76</v>
      </c>
      <c r="L825" s="100">
        <v>0.5</v>
      </c>
    </row>
    <row r="826" spans="2:12" ht="18.75" x14ac:dyDescent="0.25">
      <c r="B826" s="146" t="s">
        <v>53</v>
      </c>
      <c r="C826" s="96">
        <v>43476</v>
      </c>
      <c r="E826" s="30" t="s">
        <v>101</v>
      </c>
      <c r="F826" s="98"/>
      <c r="G826" s="25" t="s">
        <v>118</v>
      </c>
      <c r="K826" s="94"/>
    </row>
    <row r="827" spans="2:12" ht="18.75" x14ac:dyDescent="0.25">
      <c r="B827" s="146" t="s">
        <v>61</v>
      </c>
      <c r="C827" s="96">
        <v>43486</v>
      </c>
      <c r="E827" s="30" t="s">
        <v>103</v>
      </c>
      <c r="F827" s="98"/>
      <c r="G827" s="25" t="s">
        <v>33</v>
      </c>
      <c r="K827" s="94"/>
    </row>
    <row r="828" spans="2:12" ht="18.75" x14ac:dyDescent="0.25">
      <c r="B828" s="146" t="s">
        <v>61</v>
      </c>
      <c r="C828" s="96">
        <v>43486</v>
      </c>
      <c r="E828" s="30" t="s">
        <v>103</v>
      </c>
      <c r="F828" s="98"/>
      <c r="G828" s="25" t="s">
        <v>33</v>
      </c>
      <c r="K828" s="94"/>
    </row>
    <row r="829" spans="2:12" ht="18.75" x14ac:dyDescent="0.25">
      <c r="B829" s="147" t="s">
        <v>58</v>
      </c>
      <c r="C829" s="96">
        <v>43117</v>
      </c>
      <c r="E829" s="30" t="s">
        <v>25</v>
      </c>
      <c r="F829" s="98"/>
      <c r="G829" s="25" t="s">
        <v>31</v>
      </c>
      <c r="H829" s="96">
        <v>43121</v>
      </c>
      <c r="K829" s="94" t="s">
        <v>76</v>
      </c>
      <c r="L829" s="100">
        <v>0.75</v>
      </c>
    </row>
    <row r="830" spans="2:12" ht="18.75" x14ac:dyDescent="0.25">
      <c r="B830" s="147" t="s">
        <v>15</v>
      </c>
      <c r="C830" s="96">
        <v>43482</v>
      </c>
      <c r="E830" s="30" t="s">
        <v>101</v>
      </c>
      <c r="F830" s="98"/>
      <c r="G830" s="25" t="s">
        <v>31</v>
      </c>
      <c r="H830" s="96">
        <v>43493</v>
      </c>
      <c r="K830" s="94"/>
    </row>
    <row r="831" spans="2:12" ht="18.75" x14ac:dyDescent="0.25">
      <c r="B831" s="147" t="s">
        <v>42</v>
      </c>
      <c r="C831" s="96">
        <v>43496</v>
      </c>
      <c r="E831" s="30" t="s">
        <v>25</v>
      </c>
      <c r="F831" s="31"/>
      <c r="G831" s="25" t="s">
        <v>31</v>
      </c>
      <c r="H831" s="96">
        <v>43497</v>
      </c>
      <c r="K831" s="94" t="s">
        <v>76</v>
      </c>
      <c r="L831" s="100">
        <v>4</v>
      </c>
    </row>
    <row r="832" spans="2:12" ht="18.75" x14ac:dyDescent="0.25">
      <c r="B832" s="147" t="s">
        <v>42</v>
      </c>
      <c r="C832" s="96">
        <v>43500</v>
      </c>
      <c r="E832" s="30" t="s">
        <v>25</v>
      </c>
      <c r="F832" s="31"/>
      <c r="G832" s="25" t="s">
        <v>33</v>
      </c>
      <c r="K832" s="94"/>
    </row>
    <row r="833" spans="2:13" ht="18.75" x14ac:dyDescent="0.25">
      <c r="B833" s="147" t="s">
        <v>3</v>
      </c>
      <c r="C833" s="96">
        <v>43504</v>
      </c>
      <c r="E833" s="24" t="s">
        <v>88</v>
      </c>
      <c r="F833" s="31"/>
      <c r="G833" s="25" t="s">
        <v>31</v>
      </c>
      <c r="H833" s="96">
        <v>43504</v>
      </c>
      <c r="K833" s="94" t="s">
        <v>76</v>
      </c>
      <c r="L833" s="100">
        <v>6</v>
      </c>
    </row>
    <row r="834" spans="2:13" ht="18.75" x14ac:dyDescent="0.25">
      <c r="B834" s="147" t="s">
        <v>70</v>
      </c>
      <c r="C834" s="96">
        <v>43500</v>
      </c>
      <c r="E834" s="30" t="s">
        <v>135</v>
      </c>
      <c r="F834" s="31"/>
      <c r="G834" s="25" t="s">
        <v>31</v>
      </c>
      <c r="H834" s="96">
        <v>43504</v>
      </c>
      <c r="K834" s="94" t="s">
        <v>76</v>
      </c>
      <c r="L834" s="100">
        <v>6</v>
      </c>
    </row>
    <row r="835" spans="2:13" ht="18.75" x14ac:dyDescent="0.25">
      <c r="B835" s="147" t="s">
        <v>54</v>
      </c>
      <c r="C835" s="96">
        <v>43500</v>
      </c>
      <c r="E835" s="24" t="s">
        <v>29</v>
      </c>
      <c r="F835" s="31"/>
      <c r="G835" s="25" t="s">
        <v>33</v>
      </c>
      <c r="K835" s="94"/>
    </row>
    <row r="836" spans="2:13" ht="26.25" customHeight="1" x14ac:dyDescent="0.25">
      <c r="B836" s="147" t="s">
        <v>183</v>
      </c>
      <c r="C836" s="96">
        <v>43480</v>
      </c>
      <c r="E836" s="30" t="s">
        <v>24</v>
      </c>
      <c r="F836" s="31"/>
      <c r="G836" s="93" t="s">
        <v>31</v>
      </c>
      <c r="H836" s="96">
        <v>43487</v>
      </c>
      <c r="K836" s="94" t="s">
        <v>106</v>
      </c>
      <c r="L836" s="100">
        <v>2</v>
      </c>
    </row>
    <row r="837" spans="2:13" ht="18.75" x14ac:dyDescent="0.25">
      <c r="B837" s="147" t="s">
        <v>55</v>
      </c>
      <c r="C837" s="96">
        <v>43510</v>
      </c>
      <c r="D837" s="50"/>
      <c r="E837" s="24" t="s">
        <v>135</v>
      </c>
      <c r="G837" s="25"/>
      <c r="K837" s="94"/>
    </row>
    <row r="838" spans="2:13" ht="18.75" x14ac:dyDescent="0.25">
      <c r="B838" s="147" t="s">
        <v>55</v>
      </c>
      <c r="D838" s="50"/>
      <c r="E838" s="30" t="s">
        <v>81</v>
      </c>
      <c r="F838" s="31"/>
      <c r="G838" s="25" t="s">
        <v>118</v>
      </c>
      <c r="K838" s="94"/>
    </row>
    <row r="839" spans="2:13" ht="18.75" x14ac:dyDescent="0.25">
      <c r="B839" s="147" t="s">
        <v>55</v>
      </c>
      <c r="D839" s="50"/>
      <c r="E839" s="30" t="s">
        <v>81</v>
      </c>
      <c r="F839" s="31"/>
      <c r="G839" s="25" t="s">
        <v>33</v>
      </c>
      <c r="K839" s="94"/>
    </row>
    <row r="840" spans="2:13" ht="18.75" x14ac:dyDescent="0.25">
      <c r="B840" s="146" t="s">
        <v>10</v>
      </c>
      <c r="C840" s="96">
        <v>43355</v>
      </c>
      <c r="E840" s="30" t="s">
        <v>25</v>
      </c>
      <c r="F840" s="98"/>
      <c r="G840" s="25" t="s">
        <v>33</v>
      </c>
      <c r="K840" s="94"/>
    </row>
    <row r="841" spans="2:13" ht="18.75" x14ac:dyDescent="0.25">
      <c r="B841" s="147"/>
      <c r="E841" s="24" t="s">
        <v>65</v>
      </c>
      <c r="G841" s="25"/>
      <c r="K841" s="94"/>
      <c r="L841" s="100">
        <v>2</v>
      </c>
    </row>
    <row r="842" spans="2:13" ht="18.75" x14ac:dyDescent="0.25">
      <c r="B842" s="147"/>
      <c r="E842" s="24"/>
      <c r="G842" s="25"/>
      <c r="K842" s="94"/>
    </row>
    <row r="843" spans="2:13" s="137" customFormat="1" ht="18.75" x14ac:dyDescent="0.25">
      <c r="B843" s="147"/>
      <c r="E843" s="30"/>
      <c r="G843" s="93"/>
      <c r="I843" s="138"/>
      <c r="J843" s="139"/>
      <c r="K843" s="94"/>
      <c r="L843" s="139"/>
      <c r="M843" s="140"/>
    </row>
    <row r="844" spans="2:13" ht="18.75" x14ac:dyDescent="0.25">
      <c r="B844" s="147"/>
      <c r="E844" s="24"/>
      <c r="G844" s="25"/>
      <c r="K844" s="94"/>
    </row>
    <row r="845" spans="2:13" ht="18.75" x14ac:dyDescent="0.25">
      <c r="B845" s="147"/>
      <c r="E845" s="24"/>
      <c r="G845" s="25"/>
      <c r="K845" s="94"/>
    </row>
    <row r="846" spans="2:13" ht="18.75" x14ac:dyDescent="0.25">
      <c r="B846" s="147"/>
      <c r="E846" s="24"/>
      <c r="G846" s="25"/>
      <c r="K846" s="94"/>
    </row>
    <row r="847" spans="2:13" ht="18.75" x14ac:dyDescent="0.25">
      <c r="B847" s="147"/>
      <c r="E847" s="24"/>
      <c r="G847" s="25"/>
      <c r="K847" s="94"/>
    </row>
    <row r="848" spans="2:13" ht="18.75" x14ac:dyDescent="0.25">
      <c r="B848" s="147"/>
      <c r="E848" s="24"/>
      <c r="G848" s="25"/>
      <c r="K848" s="94"/>
      <c r="L848"/>
      <c r="M848"/>
    </row>
    <row r="849" spans="2:13" ht="18.75" x14ac:dyDescent="0.25">
      <c r="B849" s="147"/>
      <c r="E849" s="24"/>
      <c r="G849" s="25"/>
      <c r="K849" s="94"/>
      <c r="L849"/>
      <c r="M849"/>
    </row>
    <row r="850" spans="2:13" ht="18.75" x14ac:dyDescent="0.25">
      <c r="B850" s="147"/>
      <c r="E850" s="24"/>
      <c r="G850" s="25"/>
      <c r="K850" s="94"/>
      <c r="L850"/>
      <c r="M850"/>
    </row>
    <row r="851" spans="2:13" ht="18.75" x14ac:dyDescent="0.25">
      <c r="B851" s="147"/>
      <c r="E851" s="24"/>
      <c r="G851" s="25"/>
      <c r="K851" s="94"/>
      <c r="L851"/>
      <c r="M851"/>
    </row>
    <row r="852" spans="2:13" ht="18.75" x14ac:dyDescent="0.25">
      <c r="B852" s="147"/>
      <c r="E852" s="24"/>
      <c r="G852" s="25"/>
      <c r="K852" s="94"/>
      <c r="L852"/>
      <c r="M852"/>
    </row>
    <row r="853" spans="2:13" ht="18.75" x14ac:dyDescent="0.25">
      <c r="B853" s="147"/>
      <c r="E853" s="24"/>
      <c r="G853" s="25"/>
      <c r="K853" s="94"/>
      <c r="L853"/>
      <c r="M853"/>
    </row>
    <row r="854" spans="2:13" ht="18.75" x14ac:dyDescent="0.25">
      <c r="B854" s="147"/>
      <c r="E854" s="24"/>
      <c r="G854" s="25"/>
      <c r="K854" s="94"/>
      <c r="L854"/>
      <c r="M854"/>
    </row>
    <row r="855" spans="2:13" ht="18.75" x14ac:dyDescent="0.25">
      <c r="B855" s="147"/>
      <c r="E855" s="24"/>
      <c r="G855" s="25"/>
      <c r="K855" s="94"/>
      <c r="L855"/>
      <c r="M855"/>
    </row>
    <row r="856" spans="2:13" ht="18.75" x14ac:dyDescent="0.25">
      <c r="B856" s="147"/>
      <c r="E856" s="24"/>
      <c r="G856" s="25"/>
      <c r="K856" s="94"/>
      <c r="L856"/>
      <c r="M856"/>
    </row>
    <row r="857" spans="2:13" ht="18.75" x14ac:dyDescent="0.25">
      <c r="B857" s="147"/>
      <c r="E857" s="24"/>
      <c r="G857" s="25"/>
      <c r="K857" s="94"/>
      <c r="L857"/>
      <c r="M857"/>
    </row>
    <row r="858" spans="2:13" ht="18.75" x14ac:dyDescent="0.25">
      <c r="B858" s="147"/>
      <c r="E858" s="24"/>
      <c r="G858" s="25"/>
      <c r="K858" s="94"/>
      <c r="L858"/>
      <c r="M858"/>
    </row>
    <row r="859" spans="2:13" ht="18.75" x14ac:dyDescent="0.25">
      <c r="B859" s="147"/>
      <c r="E859" s="24"/>
      <c r="G859" s="25"/>
      <c r="K859" s="94"/>
      <c r="L859"/>
      <c r="M859"/>
    </row>
    <row r="860" spans="2:13" ht="18.75" x14ac:dyDescent="0.25">
      <c r="B860" s="147"/>
      <c r="E860" s="24"/>
      <c r="G860" s="25"/>
      <c r="K860" s="94"/>
      <c r="L860"/>
      <c r="M860"/>
    </row>
    <row r="861" spans="2:13" ht="18.75" x14ac:dyDescent="0.25">
      <c r="B861" s="147"/>
      <c r="E861" s="24"/>
      <c r="G861" s="25"/>
      <c r="K861" s="94"/>
      <c r="L861"/>
      <c r="M861"/>
    </row>
    <row r="862" spans="2:13" ht="18.75" x14ac:dyDescent="0.25">
      <c r="B862" s="147"/>
      <c r="E862" s="24"/>
      <c r="G862" s="25"/>
      <c r="K862" s="94"/>
      <c r="L862"/>
      <c r="M862"/>
    </row>
    <row r="863" spans="2:13" ht="18.75" x14ac:dyDescent="0.25">
      <c r="B863" s="147"/>
      <c r="E863" s="24"/>
      <c r="G863" s="25"/>
      <c r="K863" s="94"/>
      <c r="L863"/>
      <c r="M863"/>
    </row>
    <row r="864" spans="2:13" ht="18.75" x14ac:dyDescent="0.25">
      <c r="B864" s="147"/>
      <c r="E864" s="24"/>
      <c r="G864" s="25"/>
      <c r="K864" s="94"/>
      <c r="L864"/>
      <c r="M864"/>
    </row>
    <row r="865" spans="2:13" ht="18.75" x14ac:dyDescent="0.25">
      <c r="B865" s="147"/>
      <c r="E865" s="24"/>
      <c r="G865" s="25"/>
      <c r="K865" s="94"/>
      <c r="L865"/>
      <c r="M865"/>
    </row>
    <row r="866" spans="2:13" ht="18.75" x14ac:dyDescent="0.25">
      <c r="B866" s="147"/>
      <c r="E866" s="24"/>
      <c r="G866" s="25"/>
      <c r="K866" s="94"/>
      <c r="L866"/>
      <c r="M866"/>
    </row>
    <row r="867" spans="2:13" ht="18.75" x14ac:dyDescent="0.25">
      <c r="B867" s="147"/>
      <c r="E867" s="24"/>
      <c r="G867" s="25"/>
      <c r="K867" s="94"/>
      <c r="L867"/>
      <c r="M867"/>
    </row>
    <row r="868" spans="2:13" ht="18.75" x14ac:dyDescent="0.25">
      <c r="B868" s="147"/>
      <c r="E868" s="24"/>
      <c r="G868" s="25"/>
      <c r="K868" s="94"/>
      <c r="L868"/>
      <c r="M868"/>
    </row>
    <row r="869" spans="2:13" ht="18.75" x14ac:dyDescent="0.25">
      <c r="B869" s="147"/>
      <c r="E869" s="24"/>
      <c r="G869" s="25"/>
      <c r="K869" s="94"/>
      <c r="L869"/>
      <c r="M869"/>
    </row>
    <row r="870" spans="2:13" ht="18.75" x14ac:dyDescent="0.25">
      <c r="B870" s="147"/>
      <c r="E870" s="24"/>
      <c r="G870" s="25"/>
      <c r="K870" s="94"/>
      <c r="L870"/>
      <c r="M870"/>
    </row>
    <row r="871" spans="2:13" ht="18.75" x14ac:dyDescent="0.25">
      <c r="B871" s="147"/>
      <c r="E871" s="24"/>
      <c r="G871" s="25"/>
      <c r="K871" s="94"/>
      <c r="L871"/>
      <c r="M871"/>
    </row>
    <row r="872" spans="2:13" ht="18.75" x14ac:dyDescent="0.25">
      <c r="B872" s="147"/>
      <c r="E872" s="24"/>
      <c r="G872" s="25"/>
      <c r="K872" s="94"/>
      <c r="L872"/>
      <c r="M872"/>
    </row>
    <row r="873" spans="2:13" ht="18.75" x14ac:dyDescent="0.25">
      <c r="B873" s="147"/>
      <c r="E873" s="24"/>
      <c r="G873" s="25"/>
      <c r="K873" s="94"/>
      <c r="L873"/>
      <c r="M873"/>
    </row>
    <row r="874" spans="2:13" ht="18.75" x14ac:dyDescent="0.25">
      <c r="B874" s="147"/>
      <c r="E874" s="24"/>
      <c r="G874" s="25"/>
      <c r="K874" s="94"/>
      <c r="L874"/>
      <c r="M874"/>
    </row>
    <row r="875" spans="2:13" ht="18.75" x14ac:dyDescent="0.25">
      <c r="B875" s="147"/>
      <c r="E875" s="24"/>
      <c r="G875" s="25"/>
      <c r="K875" s="94"/>
      <c r="L875"/>
      <c r="M875"/>
    </row>
    <row r="876" spans="2:13" ht="18.75" x14ac:dyDescent="0.25">
      <c r="B876" s="147"/>
      <c r="E876" s="24"/>
      <c r="G876" s="25"/>
      <c r="K876" s="94"/>
      <c r="L876"/>
      <c r="M876"/>
    </row>
    <row r="877" spans="2:13" ht="18.75" x14ac:dyDescent="0.25">
      <c r="B877" s="147"/>
      <c r="E877" s="24"/>
      <c r="G877" s="25"/>
      <c r="K877" s="94"/>
      <c r="L877"/>
      <c r="M877"/>
    </row>
    <row r="878" spans="2:13" ht="18.75" x14ac:dyDescent="0.25">
      <c r="B878" s="147"/>
      <c r="E878" s="24"/>
      <c r="G878" s="25"/>
      <c r="K878" s="94"/>
      <c r="L878"/>
      <c r="M878"/>
    </row>
    <row r="879" spans="2:13" ht="18.75" x14ac:dyDescent="0.25">
      <c r="B879" s="147"/>
      <c r="E879" s="24"/>
      <c r="G879" s="25"/>
      <c r="K879" s="94"/>
      <c r="L879"/>
      <c r="M879"/>
    </row>
    <row r="880" spans="2:13" ht="18.75" x14ac:dyDescent="0.25">
      <c r="B880" s="147"/>
      <c r="E880" s="24"/>
      <c r="G880" s="25"/>
      <c r="K880" s="94"/>
      <c r="L880"/>
      <c r="M880"/>
    </row>
    <row r="881" spans="2:13" ht="18.75" x14ac:dyDescent="0.25">
      <c r="B881" s="147"/>
      <c r="E881" s="24"/>
      <c r="G881" s="25"/>
      <c r="K881" s="94"/>
      <c r="L881"/>
      <c r="M881"/>
    </row>
    <row r="882" spans="2:13" ht="18.75" x14ac:dyDescent="0.25">
      <c r="B882" s="147"/>
      <c r="E882" s="24"/>
      <c r="G882" s="25"/>
      <c r="K882" s="94"/>
      <c r="L882"/>
      <c r="M882"/>
    </row>
    <row r="883" spans="2:13" ht="18.75" x14ac:dyDescent="0.25">
      <c r="B883" s="147"/>
      <c r="E883" s="24"/>
      <c r="G883" s="25"/>
      <c r="K883" s="94"/>
      <c r="L883"/>
      <c r="M883"/>
    </row>
    <row r="884" spans="2:13" ht="18.75" x14ac:dyDescent="0.25">
      <c r="B884" s="147"/>
      <c r="E884" s="24"/>
      <c r="G884" s="25"/>
      <c r="K884" s="94"/>
      <c r="L884"/>
      <c r="M884"/>
    </row>
    <row r="885" spans="2:13" ht="18.75" x14ac:dyDescent="0.25">
      <c r="B885" s="147"/>
      <c r="E885" s="24"/>
      <c r="G885" s="25"/>
      <c r="K885" s="94"/>
      <c r="L885"/>
      <c r="M885"/>
    </row>
    <row r="886" spans="2:13" ht="18.75" x14ac:dyDescent="0.25">
      <c r="B886" s="147"/>
      <c r="E886" s="24"/>
      <c r="G886" s="25"/>
      <c r="K886" s="94"/>
      <c r="L886"/>
      <c r="M886"/>
    </row>
    <row r="887" spans="2:13" ht="18.75" x14ac:dyDescent="0.25">
      <c r="B887" s="147"/>
      <c r="E887" s="24"/>
      <c r="G887" s="25"/>
      <c r="K887" s="94"/>
      <c r="L887"/>
      <c r="M887"/>
    </row>
    <row r="888" spans="2:13" ht="18.75" x14ac:dyDescent="0.25">
      <c r="B888" s="147"/>
      <c r="E888" s="24"/>
      <c r="G888" s="25"/>
      <c r="K888" s="94"/>
      <c r="L888"/>
      <c r="M888"/>
    </row>
    <row r="889" spans="2:13" ht="18.75" x14ac:dyDescent="0.25">
      <c r="B889" s="147"/>
      <c r="E889" s="24"/>
      <c r="G889" s="25"/>
      <c r="K889" s="94"/>
      <c r="L889"/>
      <c r="M889"/>
    </row>
    <row r="890" spans="2:13" ht="18.75" x14ac:dyDescent="0.25">
      <c r="B890" s="147"/>
      <c r="E890" s="24"/>
      <c r="G890" s="25"/>
      <c r="K890" s="94"/>
      <c r="L890"/>
      <c r="M890"/>
    </row>
    <row r="891" spans="2:13" ht="18.75" x14ac:dyDescent="0.25">
      <c r="B891" s="147"/>
      <c r="E891" s="24"/>
      <c r="G891" s="25"/>
      <c r="K891" s="94"/>
      <c r="L891"/>
      <c r="M891"/>
    </row>
    <row r="892" spans="2:13" ht="18.75" x14ac:dyDescent="0.25">
      <c r="B892" s="147"/>
      <c r="E892" s="24"/>
      <c r="G892" s="25"/>
      <c r="K892" s="94"/>
      <c r="L892"/>
      <c r="M892"/>
    </row>
    <row r="893" spans="2:13" ht="18.75" x14ac:dyDescent="0.25">
      <c r="B893" s="147"/>
      <c r="E893" s="24"/>
      <c r="G893" s="25"/>
      <c r="K893" s="94"/>
      <c r="L893"/>
      <c r="M893"/>
    </row>
    <row r="894" spans="2:13" ht="18.75" x14ac:dyDescent="0.25">
      <c r="B894" s="147"/>
      <c r="E894" s="24"/>
      <c r="G894" s="25"/>
      <c r="K894" s="94"/>
      <c r="L894"/>
      <c r="M894"/>
    </row>
    <row r="895" spans="2:13" ht="18.75" x14ac:dyDescent="0.25">
      <c r="B895" s="147"/>
      <c r="E895" s="24"/>
      <c r="G895" s="25"/>
      <c r="K895" s="94"/>
      <c r="L895"/>
      <c r="M895"/>
    </row>
    <row r="896" spans="2:13" ht="18.75" x14ac:dyDescent="0.25">
      <c r="B896" s="147"/>
      <c r="E896" s="24"/>
      <c r="G896" s="25"/>
      <c r="K896" s="94"/>
      <c r="L896"/>
      <c r="M896"/>
    </row>
    <row r="897" spans="2:13" ht="18.75" x14ac:dyDescent="0.25">
      <c r="B897" s="147"/>
      <c r="E897" s="24"/>
      <c r="G897" s="25"/>
      <c r="K897" s="94"/>
      <c r="L897"/>
      <c r="M897"/>
    </row>
    <row r="898" spans="2:13" ht="18.75" x14ac:dyDescent="0.25">
      <c r="B898" s="147"/>
      <c r="E898" s="24"/>
      <c r="G898" s="25"/>
      <c r="K898" s="94"/>
      <c r="L898"/>
      <c r="M898"/>
    </row>
    <row r="899" spans="2:13" ht="18.75" x14ac:dyDescent="0.25">
      <c r="B899" s="147"/>
      <c r="E899" s="24"/>
      <c r="G899" s="25"/>
      <c r="K899" s="94"/>
      <c r="L899"/>
      <c r="M899"/>
    </row>
    <row r="900" spans="2:13" ht="18.75" x14ac:dyDescent="0.25">
      <c r="B900" s="147"/>
      <c r="E900" s="24"/>
      <c r="G900" s="25"/>
      <c r="K900" s="94"/>
      <c r="L900"/>
      <c r="M900"/>
    </row>
    <row r="901" spans="2:13" ht="18.75" x14ac:dyDescent="0.25">
      <c r="B901" s="147"/>
      <c r="E901" s="24"/>
      <c r="G901" s="25"/>
      <c r="K901" s="94"/>
      <c r="L901"/>
      <c r="M901"/>
    </row>
    <row r="902" spans="2:13" ht="18.75" x14ac:dyDescent="0.25">
      <c r="B902" s="147"/>
      <c r="E902" s="24"/>
      <c r="G902" s="25"/>
      <c r="K902" s="94"/>
      <c r="L902"/>
      <c r="M902"/>
    </row>
    <row r="903" spans="2:13" ht="18.75" x14ac:dyDescent="0.25">
      <c r="B903" s="147"/>
      <c r="E903" s="24"/>
      <c r="G903" s="25"/>
      <c r="K903" s="94"/>
      <c r="L903"/>
      <c r="M903"/>
    </row>
    <row r="904" spans="2:13" ht="18.75" x14ac:dyDescent="0.25">
      <c r="B904" s="147"/>
      <c r="E904" s="24"/>
      <c r="G904" s="25"/>
      <c r="K904" s="94"/>
      <c r="L904"/>
      <c r="M904"/>
    </row>
    <row r="905" spans="2:13" ht="18.75" x14ac:dyDescent="0.25">
      <c r="B905" s="147"/>
      <c r="E905" s="24"/>
      <c r="G905" s="25"/>
      <c r="K905" s="94"/>
      <c r="L905"/>
      <c r="M905"/>
    </row>
    <row r="906" spans="2:13" ht="18.75" x14ac:dyDescent="0.25">
      <c r="B906" s="147"/>
      <c r="E906" s="24"/>
      <c r="G906" s="25"/>
      <c r="K906" s="94"/>
      <c r="L906"/>
      <c r="M906"/>
    </row>
    <row r="907" spans="2:13" ht="18.75" x14ac:dyDescent="0.25">
      <c r="B907" s="147"/>
      <c r="E907" s="24"/>
      <c r="G907" s="25"/>
      <c r="K907" s="94"/>
      <c r="L907"/>
      <c r="M907"/>
    </row>
    <row r="908" spans="2:13" ht="18.75" x14ac:dyDescent="0.25">
      <c r="B908" s="147"/>
      <c r="E908" s="24"/>
      <c r="G908" s="25"/>
      <c r="K908" s="94"/>
      <c r="L908"/>
      <c r="M908"/>
    </row>
    <row r="909" spans="2:13" ht="18.75" x14ac:dyDescent="0.25">
      <c r="B909" s="147"/>
      <c r="E909" s="24"/>
      <c r="G909" s="25"/>
      <c r="K909" s="94"/>
      <c r="L909"/>
      <c r="M909"/>
    </row>
    <row r="910" spans="2:13" ht="18.75" x14ac:dyDescent="0.25">
      <c r="B910" s="147"/>
      <c r="E910" s="24"/>
      <c r="G910" s="25"/>
      <c r="K910" s="94"/>
      <c r="L910"/>
      <c r="M910"/>
    </row>
    <row r="911" spans="2:13" ht="18.75" x14ac:dyDescent="0.25">
      <c r="B911" s="147"/>
      <c r="E911" s="24"/>
      <c r="G911" s="25"/>
      <c r="K911" s="94"/>
      <c r="L911"/>
      <c r="M911"/>
    </row>
    <row r="912" spans="2:13" ht="18.75" x14ac:dyDescent="0.25">
      <c r="B912" s="147"/>
      <c r="E912" s="24"/>
      <c r="G912" s="25"/>
      <c r="K912" s="94"/>
      <c r="L912"/>
      <c r="M912"/>
    </row>
    <row r="913" spans="2:13" ht="18.75" x14ac:dyDescent="0.25">
      <c r="B913" s="147"/>
      <c r="E913" s="24"/>
      <c r="G913" s="25"/>
      <c r="K913" s="94"/>
      <c r="L913"/>
      <c r="M913"/>
    </row>
    <row r="914" spans="2:13" ht="18.75" x14ac:dyDescent="0.25">
      <c r="B914" s="147"/>
      <c r="E914" s="24"/>
      <c r="G914" s="25"/>
      <c r="K914" s="94"/>
      <c r="L914"/>
      <c r="M914"/>
    </row>
    <row r="915" spans="2:13" ht="18.75" x14ac:dyDescent="0.25">
      <c r="B915" s="147"/>
      <c r="E915" s="24"/>
      <c r="G915" s="25"/>
      <c r="K915" s="94"/>
      <c r="L915"/>
      <c r="M915"/>
    </row>
    <row r="916" spans="2:13" ht="18.75" x14ac:dyDescent="0.25">
      <c r="B916" s="147"/>
      <c r="E916" s="24"/>
      <c r="G916" s="25"/>
      <c r="K916" s="94"/>
      <c r="L916"/>
      <c r="M916"/>
    </row>
    <row r="917" spans="2:13" ht="18.75" x14ac:dyDescent="0.25">
      <c r="B917" s="147"/>
      <c r="E917" s="24"/>
      <c r="G917" s="25"/>
      <c r="K917" s="94"/>
      <c r="L917"/>
      <c r="M917"/>
    </row>
    <row r="918" spans="2:13" ht="18.75" x14ac:dyDescent="0.25">
      <c r="B918" s="147"/>
      <c r="E918" s="24"/>
      <c r="G918" s="25"/>
      <c r="K918" s="94"/>
      <c r="L918"/>
      <c r="M918"/>
    </row>
    <row r="919" spans="2:13" ht="18.75" x14ac:dyDescent="0.25">
      <c r="B919" s="147"/>
      <c r="E919" s="24"/>
      <c r="G919" s="25"/>
      <c r="K919" s="94"/>
      <c r="L919"/>
      <c r="M919"/>
    </row>
    <row r="920" spans="2:13" ht="18.75" x14ac:dyDescent="0.25">
      <c r="B920" s="147"/>
      <c r="E920" s="24"/>
      <c r="G920" s="25"/>
      <c r="K920" s="94"/>
      <c r="L920"/>
      <c r="M920"/>
    </row>
    <row r="921" spans="2:13" ht="18.75" x14ac:dyDescent="0.25">
      <c r="B921" s="147"/>
      <c r="E921" s="24"/>
      <c r="G921" s="25"/>
      <c r="K921" s="94"/>
      <c r="L921"/>
      <c r="M921"/>
    </row>
    <row r="922" spans="2:13" ht="18.75" x14ac:dyDescent="0.25">
      <c r="B922" s="147"/>
      <c r="E922" s="24"/>
      <c r="G922" s="25"/>
      <c r="K922" s="94"/>
      <c r="L922"/>
      <c r="M922"/>
    </row>
    <row r="923" spans="2:13" ht="18.75" x14ac:dyDescent="0.25">
      <c r="B923" s="147"/>
      <c r="E923" s="24"/>
      <c r="G923" s="25"/>
      <c r="K923" s="94"/>
      <c r="L923"/>
      <c r="M923"/>
    </row>
    <row r="924" spans="2:13" ht="18.75" x14ac:dyDescent="0.25">
      <c r="B924" s="147"/>
      <c r="E924" s="24"/>
      <c r="G924" s="25"/>
      <c r="K924" s="94"/>
      <c r="L924"/>
      <c r="M924"/>
    </row>
    <row r="925" spans="2:13" ht="18.75" x14ac:dyDescent="0.25">
      <c r="B925" s="147"/>
      <c r="E925" s="24"/>
      <c r="G925" s="25"/>
      <c r="K925" s="94"/>
      <c r="L925"/>
      <c r="M925"/>
    </row>
    <row r="926" spans="2:13" ht="18.75" x14ac:dyDescent="0.25">
      <c r="B926" s="147"/>
      <c r="E926" s="24"/>
      <c r="G926" s="25"/>
      <c r="K926" s="94"/>
      <c r="L926"/>
      <c r="M926"/>
    </row>
    <row r="927" spans="2:13" ht="18.75" x14ac:dyDescent="0.25">
      <c r="B927" s="147"/>
      <c r="E927" s="24"/>
      <c r="G927" s="25"/>
      <c r="K927" s="94"/>
      <c r="L927"/>
      <c r="M927"/>
    </row>
    <row r="928" spans="2:13" ht="18.75" x14ac:dyDescent="0.25">
      <c r="B928" s="147"/>
      <c r="E928" s="24"/>
      <c r="G928" s="25"/>
      <c r="K928" s="94"/>
      <c r="L928"/>
      <c r="M928"/>
    </row>
    <row r="929" spans="2:13" ht="18.75" x14ac:dyDescent="0.25">
      <c r="B929" s="147"/>
      <c r="E929" s="24"/>
      <c r="G929" s="25"/>
      <c r="K929" s="94"/>
      <c r="L929"/>
      <c r="M929"/>
    </row>
    <row r="930" spans="2:13" ht="18.75" x14ac:dyDescent="0.25">
      <c r="B930" s="147"/>
      <c r="E930" s="24"/>
      <c r="G930" s="25"/>
      <c r="K930" s="94"/>
      <c r="L930"/>
      <c r="M930"/>
    </row>
    <row r="931" spans="2:13" ht="18.75" x14ac:dyDescent="0.25">
      <c r="B931" s="147"/>
      <c r="E931" s="24"/>
      <c r="G931" s="25"/>
      <c r="K931" s="94"/>
      <c r="L931"/>
      <c r="M931"/>
    </row>
    <row r="932" spans="2:13" ht="18.75" x14ac:dyDescent="0.25">
      <c r="B932" s="147"/>
      <c r="E932" s="24"/>
      <c r="G932" s="25"/>
      <c r="K932" s="94"/>
      <c r="L932"/>
      <c r="M932"/>
    </row>
    <row r="933" spans="2:13" ht="18.75" x14ac:dyDescent="0.25">
      <c r="B933" s="147"/>
      <c r="E933" s="24"/>
      <c r="G933" s="25"/>
      <c r="K933" s="94"/>
      <c r="L933"/>
      <c r="M933"/>
    </row>
    <row r="934" spans="2:13" ht="18.75" x14ac:dyDescent="0.25">
      <c r="B934" s="147"/>
      <c r="E934" s="24"/>
      <c r="G934" s="25"/>
      <c r="K934" s="94"/>
      <c r="L934"/>
      <c r="M934"/>
    </row>
    <row r="935" spans="2:13" ht="18.75" x14ac:dyDescent="0.25">
      <c r="B935" s="147"/>
      <c r="E935" s="24"/>
      <c r="G935" s="25"/>
      <c r="K935" s="94"/>
      <c r="L935"/>
      <c r="M935"/>
    </row>
    <row r="936" spans="2:13" ht="18.75" x14ac:dyDescent="0.25">
      <c r="B936" s="147"/>
      <c r="E936" s="24"/>
      <c r="G936" s="25"/>
      <c r="K936" s="94"/>
      <c r="L936"/>
      <c r="M936"/>
    </row>
    <row r="937" spans="2:13" ht="18.75" x14ac:dyDescent="0.25">
      <c r="B937" s="147"/>
      <c r="E937" s="24"/>
      <c r="G937" s="25"/>
      <c r="K937" s="94"/>
      <c r="L937"/>
      <c r="M937"/>
    </row>
    <row r="938" spans="2:13" ht="18.75" x14ac:dyDescent="0.25">
      <c r="B938" s="147"/>
      <c r="E938" s="24"/>
      <c r="G938" s="25"/>
      <c r="K938" s="94"/>
      <c r="L938"/>
      <c r="M938"/>
    </row>
    <row r="939" spans="2:13" ht="18.75" x14ac:dyDescent="0.25">
      <c r="B939" s="147"/>
      <c r="E939" s="24"/>
      <c r="G939" s="25"/>
      <c r="K939" s="94"/>
      <c r="L939"/>
      <c r="M939"/>
    </row>
    <row r="940" spans="2:13" ht="18.75" x14ac:dyDescent="0.25">
      <c r="B940" s="147"/>
      <c r="E940" s="24"/>
      <c r="G940" s="25"/>
      <c r="K940" s="94"/>
      <c r="L940"/>
      <c r="M940"/>
    </row>
    <row r="941" spans="2:13" ht="18.75" x14ac:dyDescent="0.25">
      <c r="B941" s="147"/>
      <c r="E941" s="24"/>
      <c r="G941" s="25"/>
      <c r="K941" s="94"/>
      <c r="L941"/>
      <c r="M941"/>
    </row>
    <row r="942" spans="2:13" ht="18.75" x14ac:dyDescent="0.25">
      <c r="B942" s="147"/>
      <c r="E942" s="24"/>
      <c r="G942" s="25"/>
      <c r="K942" s="94"/>
      <c r="L942"/>
      <c r="M942"/>
    </row>
    <row r="943" spans="2:13" ht="18.75" x14ac:dyDescent="0.25">
      <c r="B943" s="147"/>
      <c r="E943" s="24"/>
      <c r="G943" s="25"/>
      <c r="K943" s="94"/>
      <c r="L943"/>
      <c r="M943"/>
    </row>
    <row r="944" spans="2:13" ht="18.75" x14ac:dyDescent="0.25">
      <c r="B944" s="147"/>
      <c r="E944" s="24"/>
      <c r="G944" s="25"/>
      <c r="K944" s="94"/>
      <c r="L944"/>
      <c r="M944"/>
    </row>
    <row r="945" spans="2:13" ht="18.75" x14ac:dyDescent="0.25">
      <c r="B945" s="147"/>
      <c r="E945" s="24"/>
      <c r="G945" s="25"/>
      <c r="K945" s="94"/>
      <c r="L945"/>
      <c r="M945"/>
    </row>
    <row r="946" spans="2:13" ht="18.75" x14ac:dyDescent="0.25">
      <c r="B946" s="147"/>
      <c r="E946" s="24"/>
      <c r="G946" s="25"/>
      <c r="K946" s="94"/>
      <c r="L946"/>
      <c r="M946"/>
    </row>
    <row r="947" spans="2:13" ht="18.75" x14ac:dyDescent="0.25">
      <c r="B947" s="147"/>
      <c r="E947" s="24"/>
      <c r="G947" s="25"/>
      <c r="K947" s="94"/>
      <c r="L947"/>
      <c r="M947"/>
    </row>
    <row r="948" spans="2:13" ht="18.75" x14ac:dyDescent="0.25">
      <c r="B948" s="147"/>
      <c r="E948" s="24"/>
      <c r="G948" s="25"/>
      <c r="K948" s="94"/>
      <c r="L948"/>
      <c r="M948"/>
    </row>
    <row r="949" spans="2:13" ht="18.75" x14ac:dyDescent="0.25">
      <c r="B949" s="147"/>
      <c r="E949" s="24"/>
      <c r="G949" s="25"/>
      <c r="K949" s="94"/>
      <c r="L949"/>
      <c r="M949"/>
    </row>
    <row r="950" spans="2:13" ht="18.75" x14ac:dyDescent="0.25">
      <c r="B950" s="147"/>
      <c r="E950" s="24"/>
      <c r="G950" s="25"/>
      <c r="K950" s="94"/>
      <c r="L950"/>
      <c r="M950"/>
    </row>
    <row r="951" spans="2:13" ht="18.75" x14ac:dyDescent="0.25">
      <c r="B951" s="147"/>
      <c r="E951" s="24"/>
      <c r="G951" s="25"/>
      <c r="K951" s="94"/>
      <c r="L951"/>
      <c r="M951"/>
    </row>
    <row r="952" spans="2:13" ht="18.75" x14ac:dyDescent="0.25">
      <c r="B952" s="147"/>
      <c r="E952" s="24"/>
      <c r="G952" s="25"/>
      <c r="K952" s="94"/>
      <c r="L952"/>
      <c r="M952"/>
    </row>
    <row r="953" spans="2:13" ht="18.75" x14ac:dyDescent="0.25">
      <c r="B953" s="147"/>
      <c r="E953" s="24"/>
      <c r="G953" s="25"/>
      <c r="K953" s="94"/>
      <c r="L953"/>
      <c r="M953"/>
    </row>
    <row r="954" spans="2:13" ht="18.75" x14ac:dyDescent="0.25">
      <c r="B954" s="147"/>
      <c r="E954" s="24"/>
      <c r="G954" s="25"/>
      <c r="K954" s="94"/>
      <c r="L954"/>
      <c r="M954"/>
    </row>
    <row r="955" spans="2:13" ht="18.75" x14ac:dyDescent="0.25">
      <c r="B955" s="147"/>
      <c r="E955" s="24"/>
      <c r="G955" s="25"/>
      <c r="K955" s="94"/>
      <c r="L955"/>
      <c r="M955"/>
    </row>
    <row r="956" spans="2:13" ht="18.75" x14ac:dyDescent="0.25">
      <c r="B956" s="147"/>
      <c r="E956" s="24"/>
      <c r="G956" s="25"/>
      <c r="K956" s="94"/>
      <c r="L956"/>
      <c r="M956"/>
    </row>
    <row r="957" spans="2:13" ht="18.75" x14ac:dyDescent="0.25">
      <c r="B957" s="147"/>
      <c r="E957" s="24"/>
      <c r="G957" s="25"/>
      <c r="K957" s="94"/>
      <c r="L957"/>
      <c r="M957"/>
    </row>
    <row r="958" spans="2:13" ht="18.75" x14ac:dyDescent="0.25">
      <c r="B958" s="147"/>
      <c r="E958" s="24"/>
      <c r="G958" s="25"/>
      <c r="K958" s="94"/>
      <c r="L958"/>
      <c r="M958"/>
    </row>
    <row r="959" spans="2:13" ht="18.75" x14ac:dyDescent="0.25">
      <c r="B959" s="147"/>
      <c r="E959" s="24"/>
      <c r="G959" s="25"/>
      <c r="K959" s="94"/>
      <c r="L959"/>
      <c r="M959"/>
    </row>
    <row r="960" spans="2:13" ht="18.75" x14ac:dyDescent="0.25">
      <c r="B960" s="147"/>
      <c r="E960" s="24"/>
      <c r="G960" s="25"/>
      <c r="K960" s="94"/>
      <c r="L960"/>
      <c r="M960"/>
    </row>
    <row r="961" spans="2:13" ht="18.75" x14ac:dyDescent="0.25">
      <c r="B961" s="147"/>
      <c r="E961" s="24"/>
      <c r="G961" s="25"/>
      <c r="K961" s="94"/>
      <c r="L961"/>
      <c r="M961"/>
    </row>
    <row r="962" spans="2:13" ht="18.75" x14ac:dyDescent="0.25">
      <c r="B962" s="147"/>
      <c r="E962" s="24"/>
      <c r="G962" s="25"/>
      <c r="K962" s="94"/>
      <c r="L962"/>
      <c r="M962"/>
    </row>
    <row r="963" spans="2:13" ht="18.75" x14ac:dyDescent="0.25">
      <c r="B963" s="147"/>
      <c r="E963" s="24"/>
      <c r="G963" s="25"/>
      <c r="K963" s="94"/>
      <c r="L963"/>
      <c r="M963"/>
    </row>
    <row r="964" spans="2:13" ht="18.75" x14ac:dyDescent="0.25">
      <c r="B964" s="147"/>
      <c r="E964" s="24"/>
      <c r="G964" s="25"/>
      <c r="K964" s="94"/>
      <c r="L964"/>
      <c r="M964"/>
    </row>
    <row r="965" spans="2:13" ht="18.75" x14ac:dyDescent="0.25">
      <c r="B965" s="147"/>
      <c r="E965" s="24"/>
      <c r="G965" s="25"/>
      <c r="K965" s="94"/>
      <c r="L965"/>
      <c r="M965"/>
    </row>
    <row r="966" spans="2:13" ht="18.75" x14ac:dyDescent="0.25">
      <c r="B966" s="147"/>
      <c r="E966" s="24"/>
      <c r="G966" s="25"/>
      <c r="K966" s="94"/>
      <c r="L966"/>
      <c r="M966"/>
    </row>
    <row r="967" spans="2:13" ht="18.75" x14ac:dyDescent="0.25">
      <c r="B967" s="147"/>
      <c r="E967" s="24"/>
      <c r="G967" s="25"/>
      <c r="K967" s="94"/>
      <c r="L967"/>
      <c r="M967"/>
    </row>
    <row r="968" spans="2:13" ht="18.75" x14ac:dyDescent="0.25">
      <c r="B968" s="147"/>
      <c r="E968" s="24"/>
      <c r="G968" s="25"/>
      <c r="K968" s="94"/>
      <c r="L968"/>
      <c r="M968"/>
    </row>
    <row r="969" spans="2:13" ht="18.75" x14ac:dyDescent="0.25">
      <c r="B969" s="147"/>
      <c r="E969" s="24"/>
      <c r="G969" s="25"/>
      <c r="K969" s="94"/>
      <c r="L969"/>
      <c r="M969"/>
    </row>
    <row r="970" spans="2:13" ht="18.75" x14ac:dyDescent="0.25">
      <c r="B970" s="147"/>
      <c r="E970" s="24"/>
      <c r="G970" s="25"/>
      <c r="K970" s="94"/>
      <c r="L970"/>
      <c r="M970"/>
    </row>
    <row r="971" spans="2:13" ht="18.75" x14ac:dyDescent="0.25">
      <c r="B971" s="147"/>
      <c r="E971" s="24"/>
      <c r="G971" s="25"/>
      <c r="K971" s="94"/>
      <c r="L971"/>
      <c r="M971"/>
    </row>
    <row r="972" spans="2:13" ht="18.75" x14ac:dyDescent="0.25">
      <c r="B972" s="147"/>
      <c r="E972" s="24"/>
      <c r="G972" s="25"/>
      <c r="K972" s="94"/>
      <c r="L972"/>
      <c r="M972"/>
    </row>
    <row r="973" spans="2:13" ht="18.75" x14ac:dyDescent="0.25">
      <c r="B973" s="147"/>
      <c r="E973" s="24"/>
      <c r="G973" s="25"/>
      <c r="K973" s="94"/>
      <c r="L973"/>
      <c r="M973"/>
    </row>
    <row r="974" spans="2:13" ht="18.75" x14ac:dyDescent="0.25">
      <c r="B974" s="147"/>
      <c r="E974" s="24"/>
      <c r="G974" s="25"/>
      <c r="K974" s="94"/>
      <c r="L974"/>
      <c r="M974"/>
    </row>
    <row r="975" spans="2:13" ht="18.75" x14ac:dyDescent="0.25">
      <c r="B975" s="147"/>
      <c r="E975" s="24"/>
      <c r="G975" s="25"/>
      <c r="K975" s="94"/>
      <c r="L975"/>
      <c r="M975"/>
    </row>
    <row r="976" spans="2:13" ht="18.75" x14ac:dyDescent="0.25">
      <c r="B976" s="147"/>
      <c r="E976" s="24"/>
      <c r="G976" s="25"/>
      <c r="K976" s="94"/>
      <c r="L976"/>
      <c r="M976"/>
    </row>
    <row r="977" spans="2:13" ht="18.75" x14ac:dyDescent="0.25">
      <c r="B977" s="147"/>
      <c r="E977" s="24"/>
      <c r="G977" s="25"/>
      <c r="K977" s="94"/>
      <c r="L977"/>
      <c r="M977"/>
    </row>
    <row r="978" spans="2:13" ht="18.75" x14ac:dyDescent="0.25">
      <c r="B978" s="147"/>
      <c r="E978" s="24"/>
      <c r="G978" s="25"/>
      <c r="K978" s="94"/>
      <c r="L978"/>
      <c r="M978"/>
    </row>
    <row r="979" spans="2:13" ht="18.75" x14ac:dyDescent="0.25">
      <c r="B979" s="147"/>
      <c r="E979" s="24"/>
      <c r="G979" s="25"/>
      <c r="K979" s="94"/>
      <c r="L979"/>
      <c r="M979"/>
    </row>
    <row r="980" spans="2:13" ht="18.75" x14ac:dyDescent="0.25">
      <c r="B980" s="147"/>
      <c r="E980" s="24"/>
      <c r="G980" s="25"/>
      <c r="K980" s="94"/>
      <c r="L980"/>
      <c r="M980"/>
    </row>
    <row r="981" spans="2:13" ht="18.75" x14ac:dyDescent="0.25">
      <c r="B981" s="147"/>
      <c r="E981" s="24"/>
      <c r="G981" s="25"/>
      <c r="K981" s="94"/>
      <c r="L981"/>
      <c r="M981"/>
    </row>
    <row r="982" spans="2:13" ht="18.75" x14ac:dyDescent="0.25">
      <c r="B982" s="147"/>
      <c r="E982" s="24"/>
      <c r="G982" s="25"/>
      <c r="K982" s="94"/>
      <c r="L982"/>
      <c r="M982"/>
    </row>
    <row r="983" spans="2:13" ht="18.75" x14ac:dyDescent="0.25">
      <c r="B983" s="147"/>
      <c r="E983" s="24"/>
      <c r="G983" s="25"/>
      <c r="K983" s="94"/>
      <c r="L983"/>
      <c r="M983"/>
    </row>
    <row r="984" spans="2:13" ht="18.75" x14ac:dyDescent="0.25">
      <c r="B984" s="147"/>
      <c r="E984" s="24"/>
      <c r="G984" s="25"/>
      <c r="K984" s="94"/>
      <c r="L984"/>
      <c r="M984"/>
    </row>
    <row r="985" spans="2:13" ht="18.75" x14ac:dyDescent="0.25">
      <c r="B985" s="147"/>
      <c r="E985" s="24"/>
      <c r="G985" s="25"/>
      <c r="K985" s="94"/>
      <c r="L985"/>
      <c r="M985"/>
    </row>
    <row r="986" spans="2:13" ht="18.75" x14ac:dyDescent="0.25">
      <c r="B986" s="147"/>
      <c r="E986" s="24"/>
      <c r="G986" s="25"/>
      <c r="K986" s="94"/>
      <c r="L986"/>
      <c r="M986"/>
    </row>
    <row r="987" spans="2:13" ht="18.75" x14ac:dyDescent="0.25">
      <c r="B987" s="147"/>
      <c r="E987" s="24"/>
      <c r="G987" s="25"/>
      <c r="K987" s="94"/>
      <c r="L987"/>
      <c r="M987"/>
    </row>
    <row r="988" spans="2:13" ht="18.75" x14ac:dyDescent="0.25">
      <c r="B988" s="147"/>
      <c r="E988" s="24"/>
      <c r="G988" s="25"/>
      <c r="K988" s="94"/>
      <c r="L988"/>
      <c r="M988"/>
    </row>
    <row r="989" spans="2:13" ht="18.75" x14ac:dyDescent="0.25">
      <c r="B989" s="147"/>
      <c r="E989" s="24"/>
      <c r="G989" s="25"/>
      <c r="K989" s="94"/>
      <c r="L989"/>
      <c r="M989"/>
    </row>
    <row r="990" spans="2:13" ht="18.75" x14ac:dyDescent="0.25">
      <c r="B990" s="147"/>
      <c r="E990" s="24"/>
      <c r="G990" s="25"/>
      <c r="K990" s="94"/>
      <c r="L990"/>
      <c r="M990"/>
    </row>
    <row r="991" spans="2:13" ht="18.75" x14ac:dyDescent="0.25">
      <c r="B991" s="147"/>
      <c r="E991" s="24"/>
      <c r="G991" s="25"/>
      <c r="K991" s="94"/>
      <c r="L991"/>
      <c r="M991"/>
    </row>
    <row r="992" spans="2:13" ht="18.75" x14ac:dyDescent="0.25">
      <c r="B992" s="147"/>
      <c r="E992" s="24"/>
      <c r="G992" s="25"/>
      <c r="K992" s="94"/>
      <c r="L992"/>
      <c r="M992"/>
    </row>
    <row r="993" spans="2:13" ht="18.75" x14ac:dyDescent="0.25">
      <c r="B993" s="147"/>
      <c r="E993" s="24"/>
      <c r="G993" s="25"/>
      <c r="K993" s="94"/>
      <c r="L993"/>
      <c r="M993"/>
    </row>
    <row r="994" spans="2:13" ht="18.75" x14ac:dyDescent="0.25">
      <c r="B994" s="147"/>
      <c r="E994" s="24"/>
      <c r="G994" s="25"/>
      <c r="K994" s="94"/>
      <c r="L994"/>
      <c r="M994"/>
    </row>
    <row r="995" spans="2:13" ht="18.75" x14ac:dyDescent="0.25">
      <c r="B995" s="147"/>
      <c r="E995" s="24"/>
      <c r="G995" s="25"/>
      <c r="K995" s="94"/>
      <c r="L995"/>
      <c r="M995"/>
    </row>
    <row r="996" spans="2:13" ht="18.75" x14ac:dyDescent="0.25">
      <c r="B996" s="147"/>
      <c r="E996" s="24"/>
      <c r="G996" s="25"/>
      <c r="K996" s="94"/>
      <c r="L996"/>
      <c r="M996"/>
    </row>
    <row r="997" spans="2:13" ht="18.75" x14ac:dyDescent="0.25">
      <c r="B997" s="147"/>
      <c r="E997" s="24"/>
      <c r="G997" s="25"/>
      <c r="K997" s="94"/>
      <c r="L997"/>
      <c r="M997"/>
    </row>
    <row r="998" spans="2:13" ht="18.75" x14ac:dyDescent="0.25">
      <c r="B998" s="147"/>
      <c r="E998" s="24"/>
      <c r="G998" s="25"/>
      <c r="K998" s="94"/>
      <c r="L998"/>
      <c r="M998"/>
    </row>
    <row r="999" spans="2:13" ht="18.75" x14ac:dyDescent="0.25">
      <c r="B999" s="147"/>
      <c r="E999" s="24"/>
      <c r="G999" s="25"/>
      <c r="K999" s="94"/>
      <c r="L999"/>
      <c r="M999"/>
    </row>
    <row r="1000" spans="2:13" ht="18.75" x14ac:dyDescent="0.25">
      <c r="B1000" s="147"/>
      <c r="E1000" s="24"/>
      <c r="G1000" s="25"/>
      <c r="K1000" s="94"/>
      <c r="L1000"/>
      <c r="M1000"/>
    </row>
    <row r="1001" spans="2:13" ht="18.75" x14ac:dyDescent="0.25">
      <c r="B1001" s="147"/>
      <c r="E1001" s="24"/>
      <c r="G1001" s="25"/>
      <c r="K1001" s="94"/>
      <c r="L1001"/>
      <c r="M1001"/>
    </row>
    <row r="1002" spans="2:13" ht="18.75" x14ac:dyDescent="0.25">
      <c r="B1002" s="147"/>
      <c r="E1002" s="24"/>
      <c r="G1002" s="25"/>
      <c r="K1002" s="94"/>
      <c r="L1002"/>
      <c r="M1002"/>
    </row>
    <row r="1003" spans="2:13" ht="18.75" x14ac:dyDescent="0.25">
      <c r="B1003" s="147"/>
      <c r="E1003" s="24"/>
      <c r="G1003" s="25"/>
      <c r="K1003" s="94"/>
      <c r="L1003"/>
      <c r="M1003"/>
    </row>
    <row r="1004" spans="2:13" ht="18.75" x14ac:dyDescent="0.25">
      <c r="B1004" s="147"/>
      <c r="E1004" s="24"/>
      <c r="G1004" s="25"/>
      <c r="K1004" s="94"/>
      <c r="L1004"/>
      <c r="M1004"/>
    </row>
    <row r="1005" spans="2:13" ht="18.75" x14ac:dyDescent="0.25">
      <c r="B1005" s="147"/>
      <c r="E1005" s="24"/>
      <c r="G1005" s="25"/>
      <c r="K1005" s="94"/>
      <c r="L1005"/>
      <c r="M1005"/>
    </row>
    <row r="1006" spans="2:13" ht="18.75" x14ac:dyDescent="0.25">
      <c r="B1006" s="147"/>
      <c r="E1006" s="24"/>
      <c r="G1006" s="25"/>
      <c r="K1006" s="94"/>
      <c r="L1006"/>
      <c r="M1006"/>
    </row>
    <row r="1007" spans="2:13" ht="18.75" x14ac:dyDescent="0.25">
      <c r="B1007" s="147"/>
      <c r="E1007" s="24"/>
      <c r="G1007" s="25"/>
      <c r="K1007" s="94"/>
      <c r="L1007"/>
      <c r="M1007"/>
    </row>
    <row r="1008" spans="2:13" ht="18.75" x14ac:dyDescent="0.25">
      <c r="B1008" s="147"/>
      <c r="E1008" s="24"/>
      <c r="G1008" s="25"/>
      <c r="K1008" s="94"/>
      <c r="L1008"/>
      <c r="M1008"/>
    </row>
    <row r="1009" spans="2:13" ht="18.75" x14ac:dyDescent="0.25">
      <c r="B1009" s="147"/>
      <c r="E1009" s="24"/>
      <c r="G1009" s="25"/>
      <c r="K1009" s="94"/>
      <c r="L1009"/>
      <c r="M1009"/>
    </row>
    <row r="1010" spans="2:13" ht="18.75" x14ac:dyDescent="0.25">
      <c r="B1010" s="147"/>
      <c r="E1010" s="24"/>
      <c r="G1010" s="25"/>
      <c r="K1010" s="94"/>
      <c r="L1010"/>
      <c r="M1010"/>
    </row>
    <row r="1011" spans="2:13" ht="18.75" x14ac:dyDescent="0.25">
      <c r="B1011" s="147"/>
      <c r="E1011" s="24"/>
      <c r="G1011" s="25"/>
      <c r="K1011" s="94"/>
      <c r="L1011"/>
      <c r="M1011"/>
    </row>
    <row r="1012" spans="2:13" ht="18.75" x14ac:dyDescent="0.25">
      <c r="B1012" s="147"/>
      <c r="E1012" s="24"/>
      <c r="G1012" s="25"/>
      <c r="K1012" s="94"/>
      <c r="L1012"/>
      <c r="M1012"/>
    </row>
    <row r="1013" spans="2:13" ht="18.75" x14ac:dyDescent="0.25">
      <c r="B1013" s="147"/>
      <c r="E1013" s="24"/>
      <c r="G1013" s="25"/>
      <c r="K1013" s="94"/>
      <c r="L1013"/>
      <c r="M1013"/>
    </row>
    <row r="1014" spans="2:13" ht="18.75" x14ac:dyDescent="0.25">
      <c r="B1014" s="147"/>
      <c r="E1014" s="24"/>
      <c r="G1014" s="25"/>
      <c r="K1014" s="94"/>
      <c r="L1014"/>
      <c r="M1014"/>
    </row>
    <row r="1015" spans="2:13" ht="18.75" x14ac:dyDescent="0.25">
      <c r="B1015" s="147"/>
      <c r="E1015" s="24"/>
      <c r="G1015" s="25"/>
      <c r="K1015" s="94"/>
      <c r="L1015"/>
      <c r="M1015"/>
    </row>
    <row r="1016" spans="2:13" ht="18.75" x14ac:dyDescent="0.25">
      <c r="B1016" s="147"/>
      <c r="E1016" s="24"/>
      <c r="G1016" s="25"/>
      <c r="K1016" s="94"/>
      <c r="L1016"/>
      <c r="M1016"/>
    </row>
    <row r="1017" spans="2:13" ht="18.75" x14ac:dyDescent="0.25">
      <c r="B1017" s="147"/>
      <c r="E1017" s="24"/>
      <c r="G1017" s="25"/>
      <c r="K1017" s="94"/>
      <c r="L1017"/>
      <c r="M1017"/>
    </row>
    <row r="1018" spans="2:13" ht="18.75" x14ac:dyDescent="0.25">
      <c r="B1018" s="147"/>
      <c r="E1018" s="24"/>
      <c r="G1018" s="25"/>
      <c r="K1018" s="94"/>
      <c r="L1018"/>
      <c r="M1018"/>
    </row>
    <row r="1019" spans="2:13" ht="18.75" x14ac:dyDescent="0.25">
      <c r="B1019" s="147"/>
      <c r="E1019" s="24"/>
      <c r="G1019" s="25"/>
      <c r="K1019" s="94"/>
      <c r="L1019"/>
      <c r="M1019"/>
    </row>
    <row r="1020" spans="2:13" ht="18.75" x14ac:dyDescent="0.25">
      <c r="B1020" s="147"/>
      <c r="E1020" s="24"/>
      <c r="G1020" s="25"/>
      <c r="K1020" s="94"/>
      <c r="L1020"/>
      <c r="M1020"/>
    </row>
    <row r="1021" spans="2:13" ht="18.75" x14ac:dyDescent="0.25">
      <c r="B1021" s="147"/>
      <c r="E1021" s="24"/>
      <c r="G1021" s="25"/>
      <c r="K1021" s="94"/>
      <c r="L1021"/>
      <c r="M1021"/>
    </row>
    <row r="1022" spans="2:13" ht="18.75" x14ac:dyDescent="0.25">
      <c r="B1022" s="147"/>
      <c r="E1022" s="24"/>
      <c r="G1022" s="25"/>
      <c r="K1022" s="94"/>
      <c r="L1022"/>
      <c r="M1022"/>
    </row>
    <row r="1023" spans="2:13" ht="18.75" x14ac:dyDescent="0.25">
      <c r="B1023" s="147"/>
      <c r="E1023" s="24"/>
      <c r="G1023" s="25"/>
      <c r="K1023" s="94"/>
      <c r="L1023"/>
      <c r="M1023"/>
    </row>
    <row r="1024" spans="2:13" ht="18.75" x14ac:dyDescent="0.25">
      <c r="B1024" s="147"/>
      <c r="E1024" s="24"/>
      <c r="G1024" s="25"/>
      <c r="K1024" s="94"/>
      <c r="L1024"/>
      <c r="M1024"/>
    </row>
    <row r="1025" spans="2:13" ht="18.75" x14ac:dyDescent="0.25">
      <c r="B1025" s="147"/>
      <c r="E1025" s="24"/>
      <c r="G1025" s="25"/>
      <c r="K1025" s="94"/>
      <c r="L1025"/>
      <c r="M1025"/>
    </row>
    <row r="1026" spans="2:13" ht="18.75" x14ac:dyDescent="0.25">
      <c r="B1026" s="147"/>
      <c r="E1026" s="24"/>
      <c r="G1026" s="25"/>
      <c r="K1026" s="94"/>
      <c r="L1026"/>
      <c r="M1026"/>
    </row>
    <row r="1027" spans="2:13" ht="18.75" x14ac:dyDescent="0.25">
      <c r="B1027" s="147"/>
      <c r="E1027" s="24"/>
      <c r="G1027" s="25"/>
      <c r="K1027" s="94"/>
      <c r="L1027"/>
      <c r="M1027"/>
    </row>
    <row r="1028" spans="2:13" ht="18.75" x14ac:dyDescent="0.25">
      <c r="B1028" s="147"/>
      <c r="E1028" s="24"/>
      <c r="G1028" s="25"/>
      <c r="K1028" s="94"/>
      <c r="L1028"/>
      <c r="M1028"/>
    </row>
    <row r="1029" spans="2:13" ht="18.75" x14ac:dyDescent="0.25">
      <c r="B1029" s="147"/>
      <c r="E1029" s="24"/>
      <c r="G1029" s="25"/>
      <c r="K1029" s="94"/>
      <c r="L1029"/>
      <c r="M1029"/>
    </row>
    <row r="1030" spans="2:13" ht="18.75" x14ac:dyDescent="0.25">
      <c r="B1030" s="147"/>
      <c r="E1030" s="24"/>
      <c r="G1030" s="25"/>
      <c r="K1030" s="94"/>
      <c r="L1030"/>
      <c r="M1030"/>
    </row>
    <row r="1031" spans="2:13" ht="18.75" x14ac:dyDescent="0.25">
      <c r="B1031" s="147"/>
      <c r="E1031" s="24"/>
      <c r="G1031" s="25"/>
      <c r="K1031" s="94"/>
      <c r="L1031"/>
      <c r="M1031"/>
    </row>
    <row r="1032" spans="2:13" ht="18.75" x14ac:dyDescent="0.25">
      <c r="B1032" s="147"/>
      <c r="E1032" s="24"/>
      <c r="G1032" s="25"/>
      <c r="K1032" s="94"/>
      <c r="L1032"/>
      <c r="M1032"/>
    </row>
    <row r="1033" spans="2:13" ht="18.75" x14ac:dyDescent="0.25">
      <c r="B1033" s="147"/>
      <c r="E1033" s="24"/>
      <c r="G1033" s="25"/>
      <c r="K1033" s="94"/>
      <c r="L1033"/>
      <c r="M1033"/>
    </row>
    <row r="1034" spans="2:13" ht="18.75" x14ac:dyDescent="0.25">
      <c r="B1034" s="147"/>
      <c r="E1034" s="24"/>
      <c r="G1034" s="25"/>
      <c r="K1034" s="94"/>
      <c r="L1034"/>
      <c r="M1034"/>
    </row>
    <row r="1035" spans="2:13" ht="18.75" x14ac:dyDescent="0.25">
      <c r="B1035" s="147"/>
      <c r="E1035" s="24"/>
      <c r="G1035" s="25"/>
      <c r="K1035" s="94"/>
      <c r="L1035"/>
      <c r="M1035"/>
    </row>
    <row r="1036" spans="2:13" ht="18.75" x14ac:dyDescent="0.25">
      <c r="B1036" s="147"/>
      <c r="E1036" s="24"/>
      <c r="G1036" s="25"/>
      <c r="K1036" s="94"/>
      <c r="L1036"/>
      <c r="M1036"/>
    </row>
    <row r="1037" spans="2:13" ht="18.75" x14ac:dyDescent="0.25">
      <c r="B1037" s="147"/>
      <c r="E1037" s="24"/>
      <c r="G1037" s="25"/>
      <c r="K1037" s="94"/>
      <c r="L1037"/>
      <c r="M1037"/>
    </row>
    <row r="1038" spans="2:13" ht="18.75" x14ac:dyDescent="0.25">
      <c r="B1038" s="147"/>
      <c r="E1038" s="24"/>
      <c r="G1038" s="25"/>
      <c r="K1038" s="94"/>
      <c r="L1038"/>
      <c r="M1038"/>
    </row>
    <row r="1039" spans="2:13" ht="18.75" x14ac:dyDescent="0.25">
      <c r="B1039" s="147"/>
      <c r="E1039" s="24"/>
      <c r="G1039" s="25"/>
      <c r="K1039" s="94"/>
      <c r="L1039"/>
      <c r="M1039"/>
    </row>
    <row r="1040" spans="2:13" ht="18.75" x14ac:dyDescent="0.25">
      <c r="B1040" s="147"/>
      <c r="E1040" s="24"/>
      <c r="G1040" s="25"/>
      <c r="K1040" s="94"/>
      <c r="L1040"/>
      <c r="M1040"/>
    </row>
    <row r="1041" spans="2:13" ht="18.75" x14ac:dyDescent="0.25">
      <c r="B1041" s="147"/>
      <c r="E1041" s="24"/>
      <c r="G1041" s="25"/>
      <c r="K1041" s="94"/>
      <c r="L1041"/>
      <c r="M1041"/>
    </row>
    <row r="1042" spans="2:13" ht="18.75" x14ac:dyDescent="0.25">
      <c r="B1042" s="147"/>
      <c r="E1042" s="24"/>
      <c r="G1042" s="25"/>
      <c r="K1042" s="94"/>
      <c r="L1042"/>
      <c r="M1042"/>
    </row>
    <row r="1043" spans="2:13" ht="18.75" x14ac:dyDescent="0.25">
      <c r="B1043" s="147"/>
      <c r="E1043" s="24"/>
      <c r="G1043" s="25"/>
      <c r="K1043" s="94"/>
      <c r="L1043"/>
      <c r="M1043"/>
    </row>
    <row r="1044" spans="2:13" ht="18.75" x14ac:dyDescent="0.25">
      <c r="B1044" s="147"/>
      <c r="E1044" s="24"/>
      <c r="G1044" s="25"/>
      <c r="K1044" s="94"/>
      <c r="L1044"/>
      <c r="M1044"/>
    </row>
    <row r="1045" spans="2:13" ht="18.75" x14ac:dyDescent="0.25">
      <c r="B1045" s="147"/>
      <c r="E1045" s="24"/>
      <c r="G1045" s="25"/>
      <c r="K1045" s="94"/>
      <c r="L1045"/>
      <c r="M1045"/>
    </row>
    <row r="1046" spans="2:13" ht="18.75" x14ac:dyDescent="0.25">
      <c r="B1046" s="147"/>
      <c r="E1046" s="24"/>
      <c r="G1046" s="25"/>
      <c r="K1046" s="94"/>
      <c r="L1046"/>
      <c r="M1046"/>
    </row>
    <row r="1047" spans="2:13" ht="18.75" x14ac:dyDescent="0.25">
      <c r="B1047" s="147"/>
      <c r="E1047" s="24"/>
      <c r="G1047" s="25"/>
      <c r="K1047" s="94"/>
      <c r="L1047"/>
      <c r="M1047"/>
    </row>
    <row r="1048" spans="2:13" ht="18.75" x14ac:dyDescent="0.25">
      <c r="B1048" s="147"/>
      <c r="E1048" s="24"/>
      <c r="G1048" s="25"/>
      <c r="K1048" s="94"/>
      <c r="L1048"/>
      <c r="M1048"/>
    </row>
    <row r="1049" spans="2:13" ht="18.75" x14ac:dyDescent="0.25">
      <c r="B1049" s="147"/>
      <c r="E1049" s="24"/>
      <c r="G1049" s="25"/>
      <c r="K1049" s="94"/>
      <c r="L1049"/>
      <c r="M1049"/>
    </row>
    <row r="1050" spans="2:13" ht="18.75" x14ac:dyDescent="0.25">
      <c r="B1050" s="147"/>
      <c r="E1050" s="24"/>
      <c r="G1050" s="25"/>
      <c r="K1050" s="94"/>
      <c r="L1050"/>
      <c r="M1050"/>
    </row>
    <row r="1051" spans="2:13" ht="18.75" x14ac:dyDescent="0.25">
      <c r="B1051" s="147"/>
      <c r="E1051" s="24"/>
      <c r="G1051" s="25"/>
      <c r="K1051" s="94"/>
      <c r="L1051"/>
      <c r="M1051"/>
    </row>
    <row r="1052" spans="2:13" ht="18.75" x14ac:dyDescent="0.25">
      <c r="B1052" s="147"/>
      <c r="E1052" s="24"/>
      <c r="G1052" s="25"/>
      <c r="K1052" s="94"/>
      <c r="L1052"/>
      <c r="M1052"/>
    </row>
    <row r="1053" spans="2:13" ht="18.75" x14ac:dyDescent="0.25">
      <c r="B1053" s="147"/>
      <c r="E1053" s="24"/>
      <c r="G1053" s="25"/>
      <c r="K1053" s="94"/>
      <c r="L1053"/>
      <c r="M1053"/>
    </row>
    <row r="1054" spans="2:13" ht="18.75" x14ac:dyDescent="0.25">
      <c r="B1054" s="147"/>
      <c r="E1054" s="24"/>
      <c r="G1054" s="25"/>
      <c r="K1054" s="94"/>
      <c r="L1054"/>
      <c r="M1054"/>
    </row>
    <row r="1055" spans="2:13" ht="18.75" x14ac:dyDescent="0.25">
      <c r="B1055" s="147"/>
      <c r="E1055" s="24"/>
      <c r="G1055" s="25"/>
      <c r="K1055" s="94"/>
      <c r="L1055"/>
      <c r="M1055"/>
    </row>
    <row r="1056" spans="2:13" ht="18.75" x14ac:dyDescent="0.25">
      <c r="B1056" s="147"/>
      <c r="E1056" s="24"/>
      <c r="G1056" s="25"/>
      <c r="K1056" s="94"/>
      <c r="L1056"/>
      <c r="M1056"/>
    </row>
    <row r="1057" spans="2:13" ht="18.75" x14ac:dyDescent="0.25">
      <c r="B1057" s="147"/>
      <c r="E1057" s="24"/>
      <c r="G1057" s="25"/>
      <c r="K1057" s="94"/>
      <c r="L1057"/>
      <c r="M1057"/>
    </row>
    <row r="1058" spans="2:13" ht="18.75" x14ac:dyDescent="0.25">
      <c r="B1058" s="147"/>
      <c r="E1058" s="24"/>
      <c r="G1058" s="25"/>
      <c r="K1058" s="94"/>
      <c r="L1058"/>
      <c r="M1058"/>
    </row>
    <row r="1059" spans="2:13" ht="18.75" x14ac:dyDescent="0.25">
      <c r="B1059" s="147"/>
      <c r="E1059" s="24"/>
      <c r="G1059" s="25"/>
      <c r="K1059" s="94"/>
      <c r="L1059"/>
      <c r="M1059"/>
    </row>
    <row r="1060" spans="2:13" ht="18.75" x14ac:dyDescent="0.25">
      <c r="B1060" s="147"/>
      <c r="E1060" s="24"/>
      <c r="G1060" s="25"/>
      <c r="K1060" s="94"/>
      <c r="L1060"/>
      <c r="M1060"/>
    </row>
    <row r="1061" spans="2:13" ht="18.75" x14ac:dyDescent="0.25">
      <c r="B1061" s="147"/>
      <c r="E1061" s="24"/>
      <c r="G1061" s="25"/>
      <c r="K1061" s="94"/>
      <c r="L1061"/>
      <c r="M1061"/>
    </row>
    <row r="1062" spans="2:13" ht="18.75" x14ac:dyDescent="0.25">
      <c r="B1062" s="147"/>
      <c r="E1062" s="24"/>
      <c r="G1062" s="25"/>
      <c r="K1062" s="94"/>
      <c r="L1062"/>
      <c r="M1062"/>
    </row>
    <row r="1063" spans="2:13" ht="18.75" x14ac:dyDescent="0.25">
      <c r="B1063" s="147"/>
      <c r="E1063" s="24"/>
      <c r="G1063" s="25"/>
      <c r="K1063" s="94"/>
      <c r="L1063"/>
      <c r="M1063"/>
    </row>
    <row r="1064" spans="2:13" ht="18.75" x14ac:dyDescent="0.25">
      <c r="B1064" s="147"/>
      <c r="E1064" s="24"/>
      <c r="G1064" s="25"/>
      <c r="K1064" s="94"/>
      <c r="L1064"/>
      <c r="M1064"/>
    </row>
    <row r="1065" spans="2:13" ht="18.75" x14ac:dyDescent="0.25">
      <c r="B1065" s="147"/>
      <c r="E1065" s="24"/>
      <c r="G1065" s="25"/>
      <c r="K1065" s="94"/>
      <c r="L1065"/>
      <c r="M1065"/>
    </row>
    <row r="1066" spans="2:13" ht="18.75" x14ac:dyDescent="0.25">
      <c r="B1066" s="147"/>
      <c r="E1066" s="24"/>
      <c r="G1066" s="25"/>
      <c r="K1066" s="94"/>
      <c r="L1066"/>
      <c r="M1066"/>
    </row>
    <row r="1067" spans="2:13" x14ac:dyDescent="0.25">
      <c r="B1067" s="147"/>
      <c r="E1067" s="24"/>
      <c r="G1067" s="25"/>
      <c r="L1067"/>
      <c r="M1067"/>
    </row>
    <row r="1068" spans="2:13" x14ac:dyDescent="0.25">
      <c r="B1068" s="147"/>
      <c r="E1068" s="24"/>
      <c r="G1068" s="25"/>
      <c r="L1068"/>
      <c r="M1068"/>
    </row>
    <row r="1069" spans="2:13" x14ac:dyDescent="0.25">
      <c r="B1069" s="147"/>
      <c r="E1069" s="24"/>
      <c r="G1069" s="25"/>
      <c r="L1069"/>
      <c r="M1069"/>
    </row>
    <row r="1070" spans="2:13" x14ac:dyDescent="0.25">
      <c r="B1070" s="147"/>
      <c r="E1070" s="24"/>
      <c r="G1070" s="25"/>
      <c r="L1070"/>
      <c r="M1070"/>
    </row>
    <row r="1071" spans="2:13" x14ac:dyDescent="0.25">
      <c r="B1071" s="147"/>
      <c r="E1071" s="24"/>
      <c r="G1071" s="25"/>
      <c r="L1071"/>
      <c r="M1071"/>
    </row>
    <row r="1072" spans="2:13" x14ac:dyDescent="0.25">
      <c r="B1072" s="147"/>
      <c r="E1072" s="24"/>
      <c r="G1072" s="25"/>
      <c r="I1072"/>
      <c r="J1072"/>
      <c r="K1072"/>
      <c r="L1072"/>
      <c r="M1072"/>
    </row>
    <row r="1073" spans="2:13" x14ac:dyDescent="0.25">
      <c r="B1073" s="147"/>
      <c r="E1073" s="24"/>
      <c r="G1073" s="25"/>
      <c r="I1073"/>
      <c r="J1073"/>
      <c r="K1073"/>
      <c r="L1073"/>
      <c r="M1073"/>
    </row>
    <row r="1074" spans="2:13" x14ac:dyDescent="0.25">
      <c r="B1074" s="147"/>
      <c r="E1074" s="24"/>
      <c r="G1074" s="25"/>
      <c r="I1074"/>
      <c r="J1074"/>
      <c r="K1074"/>
      <c r="L1074"/>
      <c r="M1074"/>
    </row>
    <row r="1075" spans="2:13" x14ac:dyDescent="0.25">
      <c r="B1075" s="147"/>
      <c r="E1075" s="24"/>
      <c r="G1075" s="25"/>
      <c r="I1075"/>
      <c r="J1075"/>
      <c r="K1075"/>
      <c r="L1075"/>
      <c r="M1075"/>
    </row>
    <row r="1076" spans="2:13" x14ac:dyDescent="0.25">
      <c r="B1076" s="147"/>
      <c r="E1076" s="24"/>
      <c r="G1076" s="25"/>
      <c r="I1076"/>
      <c r="J1076"/>
      <c r="K1076"/>
      <c r="L1076"/>
      <c r="M1076"/>
    </row>
    <row r="1077" spans="2:13" x14ac:dyDescent="0.25">
      <c r="B1077" s="147"/>
      <c r="E1077" s="24"/>
      <c r="G1077" s="25"/>
      <c r="I1077"/>
      <c r="J1077"/>
      <c r="K1077"/>
      <c r="L1077"/>
      <c r="M1077"/>
    </row>
    <row r="1078" spans="2:13" x14ac:dyDescent="0.25">
      <c r="B1078" s="147"/>
      <c r="E1078" s="24"/>
      <c r="G1078" s="25"/>
      <c r="I1078"/>
      <c r="J1078"/>
      <c r="K1078"/>
      <c r="L1078"/>
      <c r="M1078"/>
    </row>
    <row r="1079" spans="2:13" x14ac:dyDescent="0.25">
      <c r="B1079" s="147"/>
      <c r="E1079" s="24"/>
      <c r="G1079" s="25"/>
      <c r="I1079"/>
      <c r="J1079"/>
      <c r="K1079"/>
      <c r="L1079"/>
      <c r="M1079"/>
    </row>
    <row r="1080" spans="2:13" x14ac:dyDescent="0.25">
      <c r="B1080" s="147"/>
      <c r="E1080" s="24"/>
      <c r="G1080" s="25"/>
      <c r="I1080"/>
      <c r="J1080"/>
      <c r="K1080"/>
      <c r="L1080"/>
      <c r="M1080"/>
    </row>
    <row r="1081" spans="2:13" x14ac:dyDescent="0.25">
      <c r="B1081" s="147"/>
      <c r="E1081" s="24"/>
      <c r="G1081" s="25"/>
      <c r="I1081"/>
      <c r="J1081"/>
      <c r="K1081"/>
      <c r="L1081"/>
      <c r="M1081"/>
    </row>
    <row r="1082" spans="2:13" x14ac:dyDescent="0.25">
      <c r="B1082" s="147"/>
      <c r="E1082" s="24"/>
      <c r="G1082" s="25"/>
      <c r="I1082"/>
      <c r="J1082"/>
      <c r="K1082"/>
      <c r="L1082"/>
      <c r="M1082"/>
    </row>
    <row r="1083" spans="2:13" x14ac:dyDescent="0.25">
      <c r="B1083" s="147"/>
      <c r="E1083" s="24"/>
      <c r="G1083" s="25"/>
      <c r="I1083"/>
      <c r="J1083"/>
      <c r="K1083"/>
      <c r="L1083"/>
      <c r="M1083"/>
    </row>
    <row r="1084" spans="2:13" x14ac:dyDescent="0.25">
      <c r="B1084" s="147"/>
      <c r="E1084" s="24"/>
      <c r="G1084" s="25"/>
      <c r="I1084"/>
      <c r="J1084"/>
      <c r="K1084"/>
      <c r="L1084"/>
      <c r="M1084"/>
    </row>
    <row r="1085" spans="2:13" x14ac:dyDescent="0.25">
      <c r="B1085" s="147"/>
      <c r="E1085" s="24"/>
      <c r="G1085" s="25"/>
      <c r="I1085"/>
      <c r="J1085"/>
      <c r="K1085"/>
      <c r="L1085"/>
      <c r="M1085"/>
    </row>
    <row r="1086" spans="2:13" x14ac:dyDescent="0.25">
      <c r="B1086" s="147"/>
      <c r="E1086" s="24"/>
      <c r="G1086" s="25"/>
      <c r="I1086"/>
      <c r="J1086"/>
      <c r="K1086"/>
      <c r="L1086"/>
      <c r="M1086"/>
    </row>
    <row r="1087" spans="2:13" x14ac:dyDescent="0.25">
      <c r="B1087" s="147"/>
      <c r="E1087" s="24"/>
      <c r="G1087" s="25"/>
      <c r="I1087"/>
      <c r="J1087"/>
      <c r="K1087"/>
      <c r="L1087"/>
      <c r="M1087"/>
    </row>
    <row r="1088" spans="2:13" x14ac:dyDescent="0.25">
      <c r="B1088" s="147"/>
      <c r="E1088" s="24"/>
      <c r="G1088" s="25"/>
      <c r="I1088"/>
      <c r="J1088"/>
      <c r="K1088"/>
      <c r="L1088"/>
      <c r="M1088"/>
    </row>
    <row r="1089" spans="2:13" x14ac:dyDescent="0.25">
      <c r="B1089" s="147"/>
      <c r="E1089" s="24"/>
      <c r="G1089" s="25"/>
      <c r="I1089"/>
      <c r="J1089"/>
      <c r="K1089"/>
      <c r="L1089"/>
      <c r="M1089"/>
    </row>
    <row r="1090" spans="2:13" x14ac:dyDescent="0.25">
      <c r="B1090" s="147"/>
      <c r="E1090" s="24"/>
      <c r="G1090" s="25"/>
      <c r="I1090"/>
      <c r="J1090"/>
      <c r="K1090"/>
      <c r="L1090"/>
      <c r="M1090"/>
    </row>
    <row r="1091" spans="2:13" x14ac:dyDescent="0.25">
      <c r="B1091" s="147"/>
      <c r="E1091" s="24"/>
      <c r="G1091" s="25"/>
      <c r="I1091"/>
      <c r="J1091"/>
      <c r="K1091"/>
      <c r="L1091"/>
      <c r="M1091"/>
    </row>
    <row r="1092" spans="2:13" x14ac:dyDescent="0.25">
      <c r="B1092" s="147"/>
      <c r="E1092" s="24"/>
      <c r="G1092" s="25"/>
      <c r="I1092"/>
      <c r="J1092"/>
      <c r="K1092"/>
      <c r="L1092"/>
      <c r="M1092"/>
    </row>
    <row r="1093" spans="2:13" x14ac:dyDescent="0.25">
      <c r="B1093" s="147"/>
      <c r="E1093" s="24"/>
      <c r="G1093" s="25"/>
      <c r="I1093"/>
      <c r="J1093"/>
      <c r="K1093"/>
      <c r="L1093"/>
      <c r="M1093"/>
    </row>
    <row r="1094" spans="2:13" x14ac:dyDescent="0.25">
      <c r="B1094" s="147"/>
      <c r="E1094" s="24"/>
      <c r="G1094" s="25"/>
      <c r="I1094"/>
      <c r="J1094"/>
      <c r="K1094"/>
      <c r="L1094"/>
      <c r="M1094"/>
    </row>
    <row r="1095" spans="2:13" x14ac:dyDescent="0.25">
      <c r="B1095" s="147"/>
      <c r="E1095" s="24"/>
      <c r="G1095" s="25"/>
      <c r="I1095"/>
      <c r="J1095"/>
      <c r="K1095"/>
      <c r="L1095"/>
      <c r="M1095"/>
    </row>
    <row r="1096" spans="2:13" x14ac:dyDescent="0.25">
      <c r="B1096" s="147"/>
      <c r="E1096" s="24"/>
      <c r="G1096" s="25"/>
      <c r="I1096"/>
      <c r="J1096"/>
      <c r="K1096"/>
      <c r="L1096"/>
      <c r="M1096"/>
    </row>
    <row r="1097" spans="2:13" x14ac:dyDescent="0.25">
      <c r="B1097" s="147"/>
      <c r="E1097" s="24"/>
      <c r="G1097" s="25"/>
      <c r="I1097"/>
      <c r="J1097"/>
      <c r="K1097"/>
      <c r="L1097"/>
      <c r="M1097"/>
    </row>
    <row r="1098" spans="2:13" x14ac:dyDescent="0.25">
      <c r="B1098" s="147"/>
      <c r="E1098" s="24"/>
      <c r="G1098" s="25"/>
      <c r="I1098"/>
      <c r="J1098"/>
      <c r="K1098"/>
      <c r="L1098"/>
      <c r="M1098"/>
    </row>
    <row r="1099" spans="2:13" x14ac:dyDescent="0.25">
      <c r="B1099" s="147"/>
      <c r="E1099" s="24"/>
      <c r="G1099" s="25"/>
      <c r="I1099"/>
      <c r="J1099"/>
      <c r="K1099"/>
      <c r="L1099"/>
      <c r="M1099"/>
    </row>
    <row r="1100" spans="2:13" x14ac:dyDescent="0.25">
      <c r="B1100" s="147"/>
      <c r="E1100" s="24"/>
      <c r="G1100" s="25"/>
      <c r="I1100"/>
      <c r="J1100"/>
      <c r="K1100"/>
      <c r="L1100"/>
      <c r="M1100"/>
    </row>
    <row r="1101" spans="2:13" x14ac:dyDescent="0.25">
      <c r="B1101" s="147"/>
      <c r="E1101" s="24"/>
      <c r="G1101" s="25"/>
      <c r="I1101"/>
      <c r="J1101"/>
      <c r="K1101"/>
      <c r="L1101"/>
      <c r="M1101"/>
    </row>
    <row r="1102" spans="2:13" x14ac:dyDescent="0.25">
      <c r="B1102" s="147"/>
      <c r="E1102" s="24"/>
      <c r="G1102" s="25"/>
      <c r="I1102"/>
      <c r="J1102"/>
      <c r="K1102"/>
      <c r="L1102"/>
      <c r="M1102"/>
    </row>
    <row r="1103" spans="2:13" x14ac:dyDescent="0.25">
      <c r="B1103" s="147"/>
      <c r="E1103" s="24"/>
      <c r="G1103" s="25"/>
      <c r="I1103"/>
      <c r="J1103"/>
      <c r="K1103"/>
      <c r="L1103"/>
      <c r="M1103"/>
    </row>
    <row r="1104" spans="2:13" x14ac:dyDescent="0.25">
      <c r="B1104" s="147"/>
      <c r="E1104" s="24"/>
      <c r="G1104" s="25"/>
      <c r="I1104"/>
      <c r="J1104"/>
      <c r="K1104"/>
      <c r="L1104"/>
      <c r="M1104"/>
    </row>
    <row r="1105" spans="2:13" x14ac:dyDescent="0.25">
      <c r="B1105" s="147"/>
      <c r="E1105" s="24"/>
      <c r="G1105" s="25"/>
      <c r="I1105"/>
      <c r="J1105"/>
      <c r="K1105"/>
      <c r="L1105"/>
      <c r="M1105"/>
    </row>
    <row r="1106" spans="2:13" x14ac:dyDescent="0.25">
      <c r="B1106" s="147"/>
      <c r="E1106" s="24"/>
      <c r="G1106" s="25"/>
      <c r="I1106"/>
      <c r="J1106"/>
      <c r="K1106"/>
      <c r="L1106"/>
      <c r="M1106"/>
    </row>
    <row r="1107" spans="2:13" x14ac:dyDescent="0.25">
      <c r="B1107" s="147"/>
      <c r="E1107" s="24"/>
      <c r="G1107" s="25"/>
      <c r="I1107"/>
      <c r="J1107"/>
      <c r="K1107"/>
      <c r="L1107"/>
      <c r="M1107"/>
    </row>
    <row r="1108" spans="2:13" x14ac:dyDescent="0.25">
      <c r="B1108" s="147"/>
      <c r="E1108" s="24"/>
      <c r="G1108" s="25"/>
      <c r="I1108"/>
      <c r="J1108"/>
      <c r="K1108"/>
      <c r="L1108"/>
      <c r="M1108"/>
    </row>
    <row r="1109" spans="2:13" x14ac:dyDescent="0.25">
      <c r="B1109" s="147"/>
      <c r="E1109" s="24"/>
      <c r="G1109" s="25"/>
      <c r="I1109"/>
      <c r="J1109"/>
      <c r="K1109"/>
      <c r="L1109"/>
      <c r="M1109"/>
    </row>
    <row r="1110" spans="2:13" x14ac:dyDescent="0.25">
      <c r="B1110" s="147"/>
      <c r="E1110" s="24"/>
      <c r="G1110" s="25"/>
      <c r="I1110"/>
      <c r="J1110"/>
      <c r="K1110"/>
      <c r="L1110"/>
      <c r="M1110"/>
    </row>
    <row r="1111" spans="2:13" x14ac:dyDescent="0.25">
      <c r="B1111" s="147"/>
      <c r="E1111" s="24"/>
      <c r="G1111" s="25"/>
      <c r="I1111"/>
      <c r="J1111"/>
      <c r="K1111"/>
      <c r="L1111"/>
      <c r="M1111"/>
    </row>
    <row r="1112" spans="2:13" x14ac:dyDescent="0.25">
      <c r="B1112" s="147"/>
      <c r="E1112" s="24"/>
      <c r="G1112" s="25"/>
      <c r="I1112"/>
      <c r="J1112"/>
      <c r="K1112"/>
      <c r="L1112"/>
      <c r="M1112"/>
    </row>
    <row r="1113" spans="2:13" x14ac:dyDescent="0.25">
      <c r="B1113" s="147"/>
      <c r="E1113" s="24"/>
      <c r="G1113" s="25"/>
      <c r="I1113"/>
      <c r="J1113"/>
      <c r="K1113"/>
      <c r="L1113"/>
      <c r="M1113"/>
    </row>
    <row r="1114" spans="2:13" x14ac:dyDescent="0.25">
      <c r="B1114" s="147"/>
      <c r="E1114" s="24"/>
      <c r="G1114" s="25"/>
      <c r="I1114"/>
      <c r="J1114"/>
      <c r="K1114"/>
      <c r="L1114"/>
      <c r="M1114"/>
    </row>
    <row r="1115" spans="2:13" x14ac:dyDescent="0.25">
      <c r="B1115" s="147"/>
      <c r="E1115" s="24"/>
      <c r="G1115" s="25"/>
      <c r="I1115"/>
      <c r="J1115"/>
      <c r="K1115"/>
      <c r="L1115"/>
      <c r="M1115"/>
    </row>
    <row r="1116" spans="2:13" x14ac:dyDescent="0.25">
      <c r="B1116" s="147"/>
      <c r="E1116" s="24"/>
      <c r="G1116" s="25"/>
      <c r="I1116"/>
      <c r="J1116"/>
      <c r="K1116"/>
      <c r="L1116"/>
      <c r="M1116"/>
    </row>
    <row r="1117" spans="2:13" x14ac:dyDescent="0.25">
      <c r="B1117" s="147"/>
      <c r="E1117" s="24"/>
      <c r="G1117" s="25"/>
      <c r="I1117"/>
      <c r="J1117"/>
      <c r="K1117"/>
      <c r="L1117"/>
      <c r="M1117"/>
    </row>
    <row r="1118" spans="2:13" x14ac:dyDescent="0.25">
      <c r="B1118" s="147"/>
      <c r="E1118" s="24"/>
      <c r="G1118" s="25"/>
      <c r="I1118"/>
      <c r="J1118"/>
      <c r="K1118"/>
      <c r="L1118"/>
      <c r="M1118"/>
    </row>
    <row r="1119" spans="2:13" x14ac:dyDescent="0.25">
      <c r="B1119" s="147"/>
      <c r="E1119" s="24"/>
      <c r="G1119" s="25"/>
      <c r="I1119"/>
      <c r="J1119"/>
      <c r="K1119"/>
      <c r="L1119"/>
      <c r="M1119"/>
    </row>
    <row r="1120" spans="2:13" x14ac:dyDescent="0.25">
      <c r="B1120" s="147"/>
      <c r="E1120" s="24"/>
      <c r="G1120" s="25"/>
      <c r="I1120"/>
      <c r="J1120"/>
      <c r="K1120"/>
      <c r="L1120"/>
      <c r="M1120"/>
    </row>
    <row r="1121" spans="2:13" x14ac:dyDescent="0.25">
      <c r="B1121" s="147"/>
      <c r="E1121" s="24"/>
      <c r="G1121" s="25"/>
      <c r="I1121"/>
      <c r="J1121"/>
      <c r="K1121"/>
      <c r="L1121"/>
      <c r="M1121"/>
    </row>
    <row r="1122" spans="2:13" x14ac:dyDescent="0.25">
      <c r="B1122" s="147"/>
      <c r="E1122" s="24"/>
      <c r="G1122" s="25"/>
      <c r="I1122"/>
      <c r="J1122"/>
      <c r="K1122"/>
      <c r="L1122"/>
      <c r="M1122"/>
    </row>
    <row r="1123" spans="2:13" x14ac:dyDescent="0.25">
      <c r="B1123" s="147"/>
      <c r="E1123" s="24"/>
      <c r="G1123" s="25"/>
      <c r="I1123"/>
      <c r="J1123"/>
      <c r="K1123"/>
      <c r="L1123"/>
      <c r="M1123"/>
    </row>
    <row r="1124" spans="2:13" x14ac:dyDescent="0.25">
      <c r="B1124" s="147"/>
      <c r="E1124" s="24"/>
      <c r="G1124" s="25"/>
      <c r="I1124"/>
      <c r="J1124"/>
      <c r="K1124"/>
      <c r="L1124"/>
      <c r="M1124"/>
    </row>
    <row r="1125" spans="2:13" x14ac:dyDescent="0.25">
      <c r="B1125" s="147"/>
      <c r="E1125" s="24"/>
      <c r="G1125" s="25"/>
      <c r="I1125"/>
      <c r="J1125"/>
      <c r="K1125"/>
      <c r="L1125"/>
      <c r="M1125"/>
    </row>
    <row r="1126" spans="2:13" x14ac:dyDescent="0.25">
      <c r="B1126" s="147"/>
      <c r="E1126" s="24"/>
      <c r="G1126" s="25"/>
      <c r="I1126"/>
      <c r="J1126"/>
      <c r="K1126"/>
      <c r="L1126"/>
      <c r="M1126"/>
    </row>
    <row r="1127" spans="2:13" x14ac:dyDescent="0.25">
      <c r="B1127" s="147"/>
      <c r="E1127" s="24"/>
      <c r="G1127" s="25"/>
      <c r="I1127"/>
      <c r="J1127"/>
      <c r="K1127"/>
      <c r="L1127"/>
      <c r="M1127"/>
    </row>
    <row r="1128" spans="2:13" x14ac:dyDescent="0.25">
      <c r="B1128" s="147"/>
      <c r="E1128" s="24"/>
      <c r="G1128" s="25"/>
      <c r="I1128"/>
      <c r="J1128"/>
      <c r="K1128"/>
      <c r="L1128"/>
      <c r="M1128"/>
    </row>
    <row r="1129" spans="2:13" x14ac:dyDescent="0.25">
      <c r="B1129" s="147"/>
      <c r="E1129" s="24"/>
      <c r="G1129" s="25"/>
      <c r="I1129"/>
      <c r="J1129"/>
      <c r="K1129"/>
      <c r="L1129"/>
      <c r="M1129"/>
    </row>
    <row r="1130" spans="2:13" x14ac:dyDescent="0.25">
      <c r="B1130" s="147"/>
      <c r="E1130" s="24"/>
      <c r="G1130" s="25"/>
      <c r="I1130"/>
      <c r="J1130"/>
      <c r="K1130"/>
      <c r="L1130"/>
      <c r="M1130"/>
    </row>
    <row r="1131" spans="2:13" x14ac:dyDescent="0.25">
      <c r="B1131" s="147"/>
      <c r="E1131" s="24"/>
      <c r="G1131" s="25"/>
      <c r="I1131"/>
      <c r="J1131"/>
      <c r="K1131"/>
      <c r="L1131"/>
      <c r="M1131"/>
    </row>
    <row r="1132" spans="2:13" x14ac:dyDescent="0.25">
      <c r="B1132" s="147"/>
      <c r="E1132" s="24"/>
      <c r="G1132" s="25"/>
      <c r="I1132"/>
      <c r="J1132"/>
      <c r="K1132"/>
      <c r="L1132"/>
      <c r="M1132"/>
    </row>
    <row r="1133" spans="2:13" x14ac:dyDescent="0.25">
      <c r="B1133" s="147"/>
      <c r="E1133" s="24"/>
      <c r="G1133" s="25"/>
      <c r="I1133"/>
      <c r="J1133"/>
      <c r="K1133"/>
      <c r="L1133"/>
      <c r="M1133"/>
    </row>
    <row r="1134" spans="2:13" x14ac:dyDescent="0.25">
      <c r="B1134" s="147"/>
      <c r="E1134" s="24"/>
      <c r="G1134" s="25"/>
      <c r="I1134"/>
      <c r="J1134"/>
      <c r="K1134"/>
      <c r="L1134"/>
      <c r="M1134"/>
    </row>
    <row r="1135" spans="2:13" x14ac:dyDescent="0.25">
      <c r="B1135" s="147"/>
      <c r="E1135" s="24"/>
      <c r="G1135" s="25"/>
      <c r="I1135"/>
      <c r="J1135"/>
      <c r="K1135"/>
      <c r="L1135"/>
      <c r="M1135"/>
    </row>
    <row r="1136" spans="2:13" x14ac:dyDescent="0.25">
      <c r="B1136" s="147"/>
      <c r="E1136" s="24"/>
      <c r="G1136" s="25"/>
      <c r="I1136"/>
      <c r="J1136"/>
      <c r="K1136"/>
      <c r="L1136"/>
      <c r="M1136"/>
    </row>
    <row r="1137" spans="2:13" x14ac:dyDescent="0.25">
      <c r="B1137" s="147"/>
      <c r="E1137" s="24"/>
      <c r="G1137" s="25"/>
      <c r="I1137"/>
      <c r="J1137"/>
      <c r="K1137"/>
      <c r="L1137"/>
      <c r="M1137"/>
    </row>
    <row r="1138" spans="2:13" x14ac:dyDescent="0.25">
      <c r="B1138" s="147"/>
      <c r="E1138" s="24"/>
      <c r="G1138" s="25"/>
      <c r="I1138"/>
      <c r="J1138"/>
      <c r="K1138"/>
      <c r="L1138"/>
      <c r="M1138"/>
    </row>
    <row r="1139" spans="2:13" x14ac:dyDescent="0.25">
      <c r="B1139" s="147"/>
      <c r="E1139" s="24"/>
      <c r="G1139" s="25"/>
      <c r="I1139"/>
      <c r="J1139"/>
      <c r="K1139"/>
      <c r="L1139"/>
      <c r="M1139"/>
    </row>
    <row r="1140" spans="2:13" x14ac:dyDescent="0.25">
      <c r="B1140" s="147"/>
      <c r="E1140" s="24"/>
      <c r="G1140" s="25"/>
      <c r="I1140"/>
      <c r="J1140"/>
      <c r="K1140"/>
      <c r="L1140"/>
      <c r="M1140"/>
    </row>
    <row r="1141" spans="2:13" x14ac:dyDescent="0.25">
      <c r="B1141" s="147"/>
      <c r="E1141" s="24"/>
      <c r="G1141" s="25"/>
      <c r="I1141"/>
      <c r="J1141"/>
      <c r="K1141"/>
      <c r="L1141"/>
      <c r="M1141"/>
    </row>
    <row r="1142" spans="2:13" x14ac:dyDescent="0.25">
      <c r="B1142" s="147"/>
      <c r="E1142" s="24"/>
      <c r="G1142" s="25"/>
      <c r="I1142"/>
      <c r="J1142"/>
      <c r="K1142"/>
      <c r="L1142"/>
      <c r="M1142"/>
    </row>
    <row r="1143" spans="2:13" x14ac:dyDescent="0.25">
      <c r="B1143" s="147"/>
      <c r="E1143" s="24"/>
      <c r="G1143" s="25"/>
      <c r="I1143"/>
      <c r="J1143"/>
      <c r="K1143"/>
      <c r="L1143"/>
      <c r="M1143"/>
    </row>
    <row r="1144" spans="2:13" x14ac:dyDescent="0.25">
      <c r="B1144" s="147"/>
      <c r="E1144" s="24"/>
      <c r="G1144" s="25"/>
      <c r="I1144"/>
      <c r="J1144"/>
      <c r="K1144"/>
      <c r="L1144"/>
      <c r="M1144"/>
    </row>
    <row r="1145" spans="2:13" x14ac:dyDescent="0.25">
      <c r="B1145" s="147"/>
      <c r="E1145" s="24"/>
      <c r="G1145" s="25"/>
      <c r="I1145"/>
      <c r="J1145"/>
      <c r="K1145"/>
      <c r="L1145"/>
      <c r="M1145"/>
    </row>
    <row r="1146" spans="2:13" x14ac:dyDescent="0.25">
      <c r="B1146" s="147"/>
      <c r="E1146" s="24"/>
      <c r="G1146" s="25"/>
      <c r="I1146"/>
      <c r="J1146"/>
      <c r="K1146"/>
      <c r="L1146"/>
      <c r="M1146"/>
    </row>
    <row r="1147" spans="2:13" x14ac:dyDescent="0.25">
      <c r="B1147" s="147"/>
      <c r="E1147" s="24"/>
      <c r="G1147" s="25"/>
      <c r="I1147"/>
      <c r="J1147"/>
      <c r="K1147"/>
      <c r="L1147"/>
      <c r="M1147"/>
    </row>
    <row r="1148" spans="2:13" x14ac:dyDescent="0.25">
      <c r="B1148" s="147"/>
      <c r="E1148" s="24"/>
      <c r="G1148" s="25"/>
      <c r="I1148"/>
      <c r="J1148"/>
      <c r="K1148"/>
      <c r="L1148"/>
      <c r="M1148"/>
    </row>
    <row r="1149" spans="2:13" x14ac:dyDescent="0.25">
      <c r="B1149" s="147"/>
      <c r="E1149" s="24"/>
      <c r="G1149" s="25"/>
      <c r="I1149"/>
      <c r="J1149"/>
      <c r="K1149"/>
      <c r="L1149"/>
      <c r="M1149"/>
    </row>
    <row r="1150" spans="2:13" x14ac:dyDescent="0.25">
      <c r="B1150" s="147"/>
      <c r="E1150" s="24"/>
      <c r="G1150" s="25"/>
      <c r="I1150"/>
      <c r="J1150"/>
      <c r="K1150"/>
      <c r="L1150"/>
      <c r="M1150"/>
    </row>
    <row r="1151" spans="2:13" x14ac:dyDescent="0.25">
      <c r="B1151" s="147"/>
      <c r="E1151" s="24"/>
      <c r="G1151" s="25"/>
      <c r="I1151"/>
      <c r="J1151"/>
      <c r="K1151"/>
      <c r="L1151"/>
      <c r="M1151"/>
    </row>
    <row r="1152" spans="2:13" x14ac:dyDescent="0.25">
      <c r="B1152" s="147"/>
      <c r="E1152" s="24"/>
      <c r="G1152" s="25"/>
      <c r="I1152"/>
      <c r="J1152"/>
      <c r="K1152"/>
      <c r="L1152"/>
      <c r="M1152"/>
    </row>
    <row r="1153" spans="2:13" x14ac:dyDescent="0.25">
      <c r="B1153" s="147"/>
      <c r="E1153" s="24"/>
      <c r="G1153" s="25"/>
      <c r="I1153"/>
      <c r="J1153"/>
      <c r="K1153"/>
      <c r="L1153"/>
      <c r="M1153"/>
    </row>
    <row r="1154" spans="2:13" x14ac:dyDescent="0.25">
      <c r="B1154" s="147"/>
      <c r="E1154" s="24"/>
      <c r="G1154" s="25"/>
      <c r="I1154"/>
      <c r="J1154"/>
      <c r="K1154"/>
      <c r="L1154"/>
      <c r="M1154"/>
    </row>
    <row r="1155" spans="2:13" x14ac:dyDescent="0.25">
      <c r="B1155" s="147"/>
      <c r="E1155" s="24"/>
      <c r="G1155" s="25"/>
      <c r="I1155"/>
      <c r="J1155"/>
      <c r="K1155"/>
      <c r="L1155"/>
      <c r="M1155"/>
    </row>
    <row r="1156" spans="2:13" x14ac:dyDescent="0.25">
      <c r="B1156" s="147"/>
      <c r="E1156" s="24"/>
      <c r="G1156" s="25"/>
      <c r="I1156"/>
      <c r="J1156"/>
      <c r="K1156"/>
      <c r="L1156"/>
      <c r="M1156"/>
    </row>
    <row r="1157" spans="2:13" x14ac:dyDescent="0.25">
      <c r="B1157" s="147"/>
      <c r="E1157" s="24"/>
      <c r="G1157" s="25"/>
      <c r="I1157"/>
      <c r="J1157"/>
      <c r="K1157"/>
      <c r="L1157"/>
      <c r="M1157"/>
    </row>
    <row r="1158" spans="2:13" x14ac:dyDescent="0.25">
      <c r="B1158" s="147"/>
      <c r="E1158" s="24"/>
      <c r="G1158" s="25"/>
      <c r="I1158"/>
      <c r="J1158"/>
      <c r="K1158"/>
      <c r="L1158"/>
      <c r="M1158"/>
    </row>
    <row r="1159" spans="2:13" x14ac:dyDescent="0.25">
      <c r="B1159" s="147"/>
      <c r="E1159" s="24"/>
      <c r="G1159" s="25"/>
      <c r="I1159"/>
      <c r="J1159"/>
      <c r="K1159"/>
      <c r="L1159"/>
      <c r="M1159"/>
    </row>
    <row r="1160" spans="2:13" x14ac:dyDescent="0.25">
      <c r="B1160" s="147"/>
      <c r="E1160" s="24"/>
      <c r="G1160" s="25"/>
      <c r="I1160"/>
      <c r="J1160"/>
      <c r="K1160"/>
      <c r="L1160"/>
      <c r="M1160"/>
    </row>
    <row r="1161" spans="2:13" x14ac:dyDescent="0.25">
      <c r="B1161" s="147"/>
      <c r="E1161" s="24"/>
      <c r="G1161" s="25"/>
      <c r="I1161"/>
      <c r="J1161"/>
      <c r="K1161"/>
      <c r="L1161"/>
      <c r="M1161"/>
    </row>
    <row r="1162" spans="2:13" x14ac:dyDescent="0.25">
      <c r="B1162" s="147"/>
      <c r="E1162" s="24"/>
      <c r="G1162" s="25"/>
      <c r="I1162"/>
      <c r="J1162"/>
      <c r="K1162"/>
      <c r="L1162"/>
      <c r="M1162"/>
    </row>
    <row r="1163" spans="2:13" x14ac:dyDescent="0.25">
      <c r="B1163" s="147"/>
      <c r="E1163" s="24"/>
      <c r="G1163" s="25"/>
      <c r="I1163"/>
      <c r="J1163"/>
      <c r="K1163"/>
      <c r="L1163"/>
      <c r="M1163"/>
    </row>
    <row r="1164" spans="2:13" x14ac:dyDescent="0.25">
      <c r="B1164" s="147"/>
      <c r="E1164" s="24"/>
      <c r="G1164" s="25"/>
      <c r="I1164"/>
      <c r="J1164"/>
      <c r="K1164"/>
      <c r="L1164"/>
      <c r="M1164"/>
    </row>
    <row r="1165" spans="2:13" x14ac:dyDescent="0.25">
      <c r="B1165" s="147"/>
      <c r="E1165" s="24"/>
      <c r="G1165" s="25"/>
      <c r="I1165"/>
      <c r="J1165"/>
      <c r="K1165"/>
      <c r="L1165"/>
      <c r="M1165"/>
    </row>
    <row r="1166" spans="2:13" x14ac:dyDescent="0.25">
      <c r="B1166" s="147"/>
      <c r="E1166" s="24"/>
      <c r="G1166" s="25"/>
      <c r="I1166"/>
      <c r="J1166"/>
      <c r="K1166"/>
      <c r="L1166"/>
      <c r="M1166"/>
    </row>
    <row r="1167" spans="2:13" x14ac:dyDescent="0.25">
      <c r="B1167" s="147"/>
      <c r="E1167" s="24"/>
      <c r="G1167" s="25"/>
      <c r="I1167"/>
      <c r="J1167"/>
      <c r="K1167"/>
      <c r="L1167"/>
      <c r="M1167"/>
    </row>
    <row r="1168" spans="2:13" x14ac:dyDescent="0.25">
      <c r="B1168" s="147"/>
      <c r="E1168" s="24"/>
      <c r="G1168" s="25"/>
      <c r="I1168"/>
      <c r="J1168"/>
      <c r="K1168"/>
      <c r="L1168"/>
      <c r="M1168"/>
    </row>
    <row r="1169" spans="2:13" x14ac:dyDescent="0.25">
      <c r="B1169" s="147"/>
      <c r="E1169" s="24"/>
      <c r="G1169" s="25"/>
      <c r="I1169"/>
      <c r="J1169"/>
      <c r="K1169"/>
      <c r="L1169"/>
      <c r="M1169"/>
    </row>
    <row r="1170" spans="2:13" x14ac:dyDescent="0.25">
      <c r="B1170" s="147"/>
      <c r="E1170" s="24"/>
      <c r="G1170" s="25"/>
      <c r="I1170"/>
      <c r="J1170"/>
      <c r="K1170"/>
      <c r="L1170"/>
      <c r="M1170"/>
    </row>
    <row r="1171" spans="2:13" x14ac:dyDescent="0.25">
      <c r="B1171" s="147"/>
      <c r="E1171" s="24"/>
      <c r="G1171" s="25"/>
      <c r="I1171"/>
      <c r="J1171"/>
      <c r="K1171"/>
      <c r="L1171"/>
      <c r="M1171"/>
    </row>
    <row r="1172" spans="2:13" x14ac:dyDescent="0.25">
      <c r="B1172" s="147"/>
      <c r="E1172" s="24"/>
      <c r="G1172" s="25"/>
      <c r="I1172"/>
      <c r="J1172"/>
      <c r="K1172"/>
      <c r="L1172"/>
      <c r="M1172"/>
    </row>
    <row r="1173" spans="2:13" x14ac:dyDescent="0.25">
      <c r="B1173" s="147"/>
      <c r="E1173" s="24"/>
      <c r="G1173" s="25"/>
      <c r="I1173"/>
      <c r="J1173"/>
      <c r="K1173"/>
      <c r="L1173"/>
      <c r="M1173"/>
    </row>
    <row r="1174" spans="2:13" x14ac:dyDescent="0.25">
      <c r="B1174" s="147"/>
      <c r="E1174" s="24"/>
      <c r="G1174" s="25"/>
      <c r="I1174"/>
      <c r="J1174"/>
      <c r="K1174"/>
      <c r="L1174"/>
      <c r="M1174"/>
    </row>
    <row r="1175" spans="2:13" x14ac:dyDescent="0.25">
      <c r="B1175" s="147"/>
      <c r="E1175" s="24"/>
      <c r="G1175" s="25"/>
      <c r="I1175"/>
      <c r="J1175"/>
      <c r="K1175"/>
      <c r="L1175"/>
      <c r="M1175"/>
    </row>
    <row r="1176" spans="2:13" x14ac:dyDescent="0.25">
      <c r="B1176" s="147"/>
      <c r="E1176" s="24"/>
      <c r="G1176" s="25"/>
      <c r="I1176"/>
      <c r="J1176"/>
      <c r="K1176"/>
      <c r="L1176"/>
      <c r="M1176"/>
    </row>
    <row r="1177" spans="2:13" x14ac:dyDescent="0.25">
      <c r="B1177" s="147"/>
      <c r="E1177" s="24"/>
      <c r="G1177" s="25"/>
      <c r="I1177"/>
      <c r="J1177"/>
      <c r="K1177"/>
      <c r="L1177"/>
      <c r="M1177"/>
    </row>
    <row r="1178" spans="2:13" x14ac:dyDescent="0.25">
      <c r="B1178" s="147"/>
      <c r="E1178" s="24"/>
      <c r="G1178" s="25"/>
      <c r="I1178"/>
      <c r="J1178"/>
      <c r="K1178"/>
      <c r="L1178"/>
      <c r="M1178"/>
    </row>
    <row r="1179" spans="2:13" x14ac:dyDescent="0.25">
      <c r="B1179" s="147"/>
      <c r="E1179" s="24"/>
      <c r="G1179" s="25"/>
      <c r="I1179"/>
      <c r="J1179"/>
      <c r="K1179"/>
      <c r="L1179"/>
      <c r="M1179"/>
    </row>
    <row r="1180" spans="2:13" x14ac:dyDescent="0.25">
      <c r="B1180" s="147"/>
      <c r="E1180" s="24"/>
      <c r="G1180" s="25"/>
      <c r="I1180"/>
      <c r="J1180"/>
      <c r="K1180"/>
      <c r="L1180"/>
      <c r="M1180"/>
    </row>
    <row r="1181" spans="2:13" x14ac:dyDescent="0.25">
      <c r="B1181" s="147"/>
      <c r="E1181" s="24"/>
      <c r="G1181" s="25"/>
      <c r="I1181"/>
      <c r="J1181"/>
      <c r="K1181"/>
      <c r="L1181"/>
      <c r="M1181"/>
    </row>
    <row r="1182" spans="2:13" x14ac:dyDescent="0.25">
      <c r="B1182" s="147"/>
      <c r="E1182" s="24"/>
      <c r="G1182" s="25"/>
      <c r="I1182"/>
      <c r="J1182"/>
      <c r="K1182"/>
      <c r="L1182"/>
      <c r="M1182"/>
    </row>
    <row r="1183" spans="2:13" x14ac:dyDescent="0.25">
      <c r="B1183" s="147"/>
      <c r="E1183" s="24"/>
      <c r="G1183" s="25"/>
      <c r="I1183"/>
      <c r="J1183"/>
      <c r="K1183"/>
      <c r="L1183"/>
      <c r="M1183"/>
    </row>
    <row r="1184" spans="2:13" x14ac:dyDescent="0.25">
      <c r="B1184" s="147"/>
      <c r="E1184" s="24"/>
      <c r="G1184" s="25"/>
      <c r="I1184"/>
      <c r="J1184"/>
      <c r="K1184"/>
      <c r="L1184"/>
      <c r="M1184"/>
    </row>
    <row r="1185" spans="2:13" x14ac:dyDescent="0.25">
      <c r="B1185" s="147"/>
      <c r="E1185" s="24"/>
      <c r="G1185" s="25"/>
      <c r="I1185"/>
      <c r="J1185"/>
      <c r="K1185"/>
      <c r="L1185"/>
      <c r="M1185"/>
    </row>
    <row r="1186" spans="2:13" x14ac:dyDescent="0.25">
      <c r="B1186" s="147"/>
      <c r="E1186" s="24"/>
      <c r="G1186" s="25"/>
      <c r="I1186"/>
      <c r="J1186"/>
      <c r="K1186"/>
      <c r="L1186"/>
      <c r="M1186"/>
    </row>
    <row r="1187" spans="2:13" x14ac:dyDescent="0.25">
      <c r="B1187" s="147"/>
      <c r="E1187" s="24"/>
      <c r="G1187" s="25"/>
      <c r="I1187"/>
      <c r="J1187"/>
      <c r="K1187"/>
      <c r="L1187"/>
      <c r="M1187"/>
    </row>
    <row r="1188" spans="2:13" x14ac:dyDescent="0.25">
      <c r="B1188" s="147"/>
      <c r="E1188" s="24"/>
      <c r="G1188" s="25"/>
      <c r="I1188"/>
      <c r="J1188"/>
      <c r="K1188"/>
      <c r="L1188"/>
      <c r="M1188"/>
    </row>
    <row r="1189" spans="2:13" x14ac:dyDescent="0.25">
      <c r="B1189" s="147"/>
      <c r="E1189" s="24"/>
      <c r="G1189" s="25"/>
      <c r="I1189"/>
      <c r="J1189"/>
      <c r="K1189"/>
      <c r="L1189"/>
      <c r="M1189"/>
    </row>
    <row r="1190" spans="2:13" x14ac:dyDescent="0.25">
      <c r="B1190" s="147"/>
      <c r="E1190" s="24"/>
      <c r="G1190" s="25"/>
      <c r="I1190"/>
      <c r="J1190"/>
      <c r="K1190"/>
      <c r="L1190"/>
      <c r="M1190"/>
    </row>
    <row r="1191" spans="2:13" x14ac:dyDescent="0.25">
      <c r="B1191" s="147"/>
      <c r="E1191" s="24"/>
      <c r="G1191" s="25"/>
      <c r="I1191"/>
      <c r="J1191"/>
      <c r="K1191"/>
      <c r="L1191"/>
      <c r="M1191"/>
    </row>
    <row r="1192" spans="2:13" x14ac:dyDescent="0.25">
      <c r="B1192" s="147"/>
      <c r="E1192" s="24"/>
      <c r="G1192" s="25"/>
      <c r="I1192"/>
      <c r="J1192"/>
      <c r="K1192"/>
      <c r="L1192"/>
      <c r="M1192"/>
    </row>
    <row r="1193" spans="2:13" x14ac:dyDescent="0.25">
      <c r="B1193" s="147"/>
      <c r="E1193" s="24"/>
      <c r="G1193" s="25"/>
      <c r="I1193"/>
      <c r="J1193"/>
      <c r="K1193"/>
      <c r="L1193"/>
      <c r="M1193"/>
    </row>
    <row r="1194" spans="2:13" x14ac:dyDescent="0.25">
      <c r="B1194" s="147"/>
      <c r="E1194" s="24"/>
      <c r="G1194" s="25"/>
      <c r="I1194"/>
      <c r="J1194"/>
      <c r="K1194"/>
      <c r="L1194"/>
      <c r="M1194"/>
    </row>
    <row r="1195" spans="2:13" x14ac:dyDescent="0.25">
      <c r="B1195" s="147"/>
      <c r="E1195" s="24"/>
      <c r="G1195" s="25"/>
      <c r="I1195"/>
      <c r="J1195"/>
      <c r="K1195"/>
      <c r="L1195"/>
      <c r="M1195"/>
    </row>
    <row r="1196" spans="2:13" x14ac:dyDescent="0.25">
      <c r="B1196" s="147"/>
      <c r="E1196" s="24"/>
      <c r="G1196" s="25"/>
      <c r="I1196"/>
      <c r="J1196"/>
      <c r="K1196"/>
      <c r="L1196"/>
      <c r="M1196"/>
    </row>
    <row r="1197" spans="2:13" x14ac:dyDescent="0.25">
      <c r="B1197" s="147"/>
      <c r="E1197" s="24"/>
      <c r="G1197" s="25"/>
      <c r="I1197"/>
      <c r="J1197"/>
      <c r="K1197"/>
      <c r="L1197"/>
      <c r="M1197"/>
    </row>
    <row r="1198" spans="2:13" x14ac:dyDescent="0.25">
      <c r="B1198" s="147"/>
      <c r="E1198" s="24"/>
      <c r="G1198" s="25"/>
      <c r="I1198"/>
      <c r="J1198"/>
      <c r="K1198"/>
      <c r="L1198"/>
      <c r="M1198"/>
    </row>
    <row r="1199" spans="2:13" x14ac:dyDescent="0.25">
      <c r="B1199" s="147"/>
      <c r="E1199" s="24"/>
      <c r="G1199" s="25"/>
      <c r="I1199"/>
      <c r="J1199"/>
      <c r="K1199"/>
      <c r="L1199"/>
      <c r="M1199"/>
    </row>
    <row r="1200" spans="2:13" x14ac:dyDescent="0.25">
      <c r="B1200" s="147"/>
      <c r="E1200" s="24"/>
      <c r="G1200" s="25"/>
      <c r="I1200"/>
      <c r="J1200"/>
      <c r="K1200"/>
      <c r="L1200"/>
      <c r="M1200"/>
    </row>
    <row r="1201" spans="2:13" x14ac:dyDescent="0.25">
      <c r="B1201" s="147"/>
      <c r="E1201" s="24"/>
      <c r="G1201" s="25"/>
      <c r="I1201"/>
      <c r="J1201"/>
      <c r="K1201"/>
      <c r="L1201"/>
      <c r="M1201"/>
    </row>
    <row r="1202" spans="2:13" x14ac:dyDescent="0.25">
      <c r="B1202" s="147"/>
      <c r="E1202" s="24"/>
      <c r="G1202" s="25"/>
      <c r="I1202"/>
      <c r="J1202"/>
      <c r="K1202"/>
      <c r="L1202"/>
      <c r="M1202"/>
    </row>
    <row r="1203" spans="2:13" x14ac:dyDescent="0.25">
      <c r="B1203" s="147"/>
      <c r="E1203" s="24"/>
      <c r="G1203" s="25"/>
      <c r="I1203"/>
      <c r="J1203"/>
      <c r="K1203"/>
      <c r="L1203"/>
      <c r="M1203"/>
    </row>
    <row r="1204" spans="2:13" x14ac:dyDescent="0.25">
      <c r="B1204" s="147"/>
      <c r="E1204" s="24"/>
      <c r="G1204" s="25"/>
      <c r="I1204"/>
      <c r="J1204"/>
      <c r="K1204"/>
      <c r="L1204"/>
      <c r="M1204"/>
    </row>
    <row r="1205" spans="2:13" x14ac:dyDescent="0.25">
      <c r="B1205" s="147"/>
      <c r="E1205" s="24"/>
      <c r="G1205" s="25"/>
      <c r="I1205"/>
      <c r="J1205"/>
      <c r="K1205"/>
      <c r="L1205"/>
      <c r="M1205"/>
    </row>
    <row r="1206" spans="2:13" x14ac:dyDescent="0.25">
      <c r="B1206" s="147"/>
      <c r="E1206" s="24"/>
      <c r="G1206" s="25"/>
      <c r="I1206"/>
      <c r="J1206"/>
      <c r="K1206"/>
      <c r="L1206"/>
      <c r="M1206"/>
    </row>
    <row r="1207" spans="2:13" x14ac:dyDescent="0.25">
      <c r="B1207" s="147"/>
      <c r="E1207" s="24"/>
      <c r="G1207" s="25"/>
      <c r="I1207"/>
      <c r="J1207"/>
      <c r="K1207"/>
      <c r="L1207"/>
      <c r="M1207"/>
    </row>
    <row r="1208" spans="2:13" x14ac:dyDescent="0.25">
      <c r="B1208" s="147"/>
      <c r="E1208" s="24"/>
      <c r="G1208" s="25"/>
      <c r="I1208"/>
      <c r="J1208"/>
      <c r="K1208"/>
      <c r="L1208"/>
      <c r="M1208"/>
    </row>
    <row r="1209" spans="2:13" x14ac:dyDescent="0.25">
      <c r="B1209" s="147"/>
      <c r="E1209" s="24"/>
      <c r="G1209" s="25"/>
      <c r="I1209"/>
      <c r="J1209"/>
      <c r="K1209"/>
      <c r="L1209"/>
      <c r="M1209"/>
    </row>
    <row r="1210" spans="2:13" x14ac:dyDescent="0.25">
      <c r="B1210" s="147"/>
      <c r="E1210" s="24"/>
      <c r="G1210" s="25"/>
      <c r="I1210"/>
      <c r="J1210"/>
      <c r="K1210"/>
      <c r="L1210"/>
      <c r="M1210"/>
    </row>
    <row r="1211" spans="2:13" x14ac:dyDescent="0.25">
      <c r="B1211" s="147"/>
      <c r="E1211" s="24"/>
      <c r="G1211" s="25"/>
      <c r="I1211"/>
      <c r="J1211"/>
      <c r="K1211"/>
      <c r="L1211"/>
      <c r="M1211"/>
    </row>
    <row r="1212" spans="2:13" x14ac:dyDescent="0.25">
      <c r="B1212" s="147"/>
      <c r="E1212" s="24"/>
      <c r="G1212" s="25"/>
      <c r="I1212"/>
      <c r="J1212"/>
      <c r="K1212"/>
      <c r="L1212"/>
      <c r="M1212"/>
    </row>
    <row r="1213" spans="2:13" x14ac:dyDescent="0.25">
      <c r="B1213" s="147"/>
      <c r="E1213" s="24"/>
      <c r="G1213" s="25"/>
      <c r="I1213"/>
      <c r="J1213"/>
      <c r="K1213"/>
      <c r="L1213"/>
      <c r="M1213"/>
    </row>
    <row r="1214" spans="2:13" x14ac:dyDescent="0.25">
      <c r="B1214" s="147"/>
      <c r="E1214" s="24"/>
      <c r="G1214" s="25"/>
      <c r="I1214"/>
      <c r="J1214"/>
      <c r="K1214"/>
      <c r="L1214"/>
      <c r="M1214"/>
    </row>
    <row r="1215" spans="2:13" x14ac:dyDescent="0.25">
      <c r="B1215" s="147"/>
      <c r="E1215" s="24"/>
      <c r="G1215" s="25"/>
      <c r="I1215"/>
      <c r="J1215"/>
      <c r="K1215"/>
      <c r="L1215"/>
      <c r="M1215"/>
    </row>
    <row r="1216" spans="2:13" x14ac:dyDescent="0.25">
      <c r="B1216" s="147"/>
      <c r="E1216" s="24"/>
      <c r="G1216" s="25"/>
      <c r="I1216"/>
      <c r="J1216"/>
      <c r="K1216"/>
      <c r="L1216"/>
      <c r="M1216"/>
    </row>
    <row r="1217" spans="2:13" x14ac:dyDescent="0.25">
      <c r="B1217" s="147"/>
      <c r="E1217" s="24"/>
      <c r="G1217" s="25"/>
      <c r="I1217"/>
      <c r="J1217"/>
      <c r="K1217"/>
      <c r="L1217"/>
      <c r="M1217"/>
    </row>
    <row r="1218" spans="2:13" x14ac:dyDescent="0.25">
      <c r="B1218" s="147"/>
      <c r="E1218" s="24"/>
      <c r="G1218" s="25"/>
      <c r="I1218"/>
      <c r="J1218"/>
      <c r="K1218"/>
      <c r="L1218"/>
      <c r="M1218"/>
    </row>
    <row r="1219" spans="2:13" x14ac:dyDescent="0.25">
      <c r="E1219" s="24"/>
      <c r="G1219" s="25"/>
      <c r="I1219"/>
      <c r="J1219"/>
      <c r="K1219"/>
      <c r="L1219"/>
      <c r="M1219"/>
    </row>
    <row r="1220" spans="2:13" x14ac:dyDescent="0.25">
      <c r="E1220" s="24"/>
      <c r="G1220" s="25"/>
      <c r="I1220"/>
      <c r="J1220"/>
      <c r="K1220"/>
      <c r="L1220"/>
      <c r="M1220"/>
    </row>
    <row r="1221" spans="2:13" x14ac:dyDescent="0.25">
      <c r="E1221" s="24"/>
      <c r="G1221" s="25"/>
      <c r="I1221"/>
      <c r="J1221"/>
      <c r="K1221"/>
      <c r="L1221"/>
      <c r="M1221"/>
    </row>
    <row r="1222" spans="2:13" x14ac:dyDescent="0.25">
      <c r="E1222" s="24"/>
      <c r="G1222" s="25"/>
      <c r="I1222"/>
      <c r="J1222"/>
      <c r="K1222"/>
      <c r="L1222"/>
      <c r="M1222"/>
    </row>
    <row r="1223" spans="2:13" x14ac:dyDescent="0.25">
      <c r="E1223" s="24"/>
      <c r="G1223" s="25"/>
      <c r="I1223"/>
      <c r="J1223"/>
      <c r="K1223"/>
      <c r="L1223"/>
      <c r="M1223"/>
    </row>
    <row r="1224" spans="2:13" x14ac:dyDescent="0.25">
      <c r="E1224" s="24"/>
      <c r="G1224" s="25"/>
      <c r="I1224"/>
      <c r="J1224"/>
      <c r="K1224"/>
      <c r="L1224"/>
      <c r="M1224"/>
    </row>
    <row r="1225" spans="2:13" x14ac:dyDescent="0.25">
      <c r="E1225" s="24"/>
      <c r="G1225" s="25"/>
      <c r="I1225"/>
      <c r="J1225"/>
      <c r="K1225"/>
      <c r="L1225"/>
      <c r="M1225"/>
    </row>
    <row r="1226" spans="2:13" x14ac:dyDescent="0.25">
      <c r="E1226" s="24"/>
      <c r="G1226" s="25"/>
      <c r="I1226"/>
      <c r="J1226"/>
      <c r="K1226"/>
      <c r="L1226"/>
      <c r="M1226"/>
    </row>
    <row r="1227" spans="2:13" x14ac:dyDescent="0.25">
      <c r="E1227" s="24"/>
      <c r="G1227" s="25"/>
      <c r="I1227"/>
      <c r="J1227"/>
      <c r="K1227"/>
      <c r="L1227"/>
      <c r="M1227"/>
    </row>
    <row r="1228" spans="2:13" x14ac:dyDescent="0.25">
      <c r="E1228" s="24"/>
      <c r="G1228" s="25"/>
      <c r="I1228"/>
      <c r="J1228"/>
      <c r="K1228"/>
      <c r="L1228"/>
      <c r="M1228"/>
    </row>
    <row r="1229" spans="2:13" x14ac:dyDescent="0.25">
      <c r="E1229" s="24"/>
      <c r="G1229" s="25"/>
      <c r="I1229"/>
      <c r="J1229"/>
      <c r="K1229"/>
      <c r="L1229"/>
      <c r="M1229"/>
    </row>
    <row r="1230" spans="2:13" x14ac:dyDescent="0.25">
      <c r="E1230" s="24"/>
      <c r="G1230" s="25"/>
      <c r="I1230"/>
      <c r="J1230"/>
      <c r="K1230"/>
      <c r="L1230"/>
      <c r="M1230"/>
    </row>
    <row r="1231" spans="2:13" x14ac:dyDescent="0.25">
      <c r="E1231" s="24"/>
      <c r="G1231" s="25"/>
      <c r="I1231"/>
      <c r="J1231"/>
      <c r="K1231"/>
      <c r="L1231"/>
      <c r="M1231"/>
    </row>
    <row r="1232" spans="2:13" x14ac:dyDescent="0.25">
      <c r="E1232" s="24"/>
      <c r="G1232" s="25"/>
      <c r="I1232"/>
      <c r="J1232"/>
      <c r="K1232"/>
      <c r="L1232"/>
      <c r="M1232"/>
    </row>
    <row r="1233" spans="5:13" x14ac:dyDescent="0.25">
      <c r="E1233" s="24"/>
      <c r="G1233" s="25"/>
      <c r="I1233"/>
      <c r="J1233"/>
      <c r="K1233"/>
      <c r="L1233"/>
      <c r="M1233"/>
    </row>
    <row r="1234" spans="5:13" x14ac:dyDescent="0.25">
      <c r="E1234" s="24"/>
      <c r="G1234" s="25"/>
      <c r="I1234"/>
      <c r="J1234"/>
      <c r="K1234"/>
      <c r="L1234"/>
      <c r="M1234"/>
    </row>
    <row r="1235" spans="5:13" x14ac:dyDescent="0.25">
      <c r="E1235" s="24"/>
      <c r="G1235" s="25"/>
      <c r="I1235"/>
      <c r="J1235"/>
      <c r="K1235"/>
      <c r="L1235"/>
      <c r="M1235"/>
    </row>
    <row r="1236" spans="5:13" x14ac:dyDescent="0.25">
      <c r="E1236" s="24"/>
      <c r="G1236" s="25"/>
      <c r="I1236"/>
      <c r="J1236"/>
      <c r="K1236"/>
      <c r="L1236"/>
      <c r="M1236"/>
    </row>
    <row r="1237" spans="5:13" x14ac:dyDescent="0.25">
      <c r="E1237" s="24"/>
      <c r="G1237" s="25"/>
      <c r="I1237"/>
      <c r="J1237"/>
      <c r="K1237"/>
      <c r="L1237"/>
      <c r="M1237"/>
    </row>
    <row r="1238" spans="5:13" x14ac:dyDescent="0.25">
      <c r="E1238" s="24"/>
      <c r="G1238" s="25"/>
      <c r="I1238"/>
      <c r="J1238"/>
      <c r="K1238"/>
      <c r="L1238"/>
      <c r="M1238"/>
    </row>
    <row r="1239" spans="5:13" x14ac:dyDescent="0.25">
      <c r="E1239" s="24"/>
      <c r="G1239" s="25"/>
      <c r="I1239"/>
      <c r="J1239"/>
      <c r="K1239"/>
      <c r="L1239"/>
      <c r="M1239"/>
    </row>
    <row r="1240" spans="5:13" x14ac:dyDescent="0.25">
      <c r="E1240" s="24"/>
      <c r="G1240" s="25"/>
      <c r="I1240"/>
      <c r="J1240"/>
      <c r="K1240"/>
      <c r="L1240"/>
      <c r="M1240"/>
    </row>
    <row r="1241" spans="5:13" x14ac:dyDescent="0.25">
      <c r="E1241" s="24"/>
      <c r="G1241" s="25"/>
      <c r="I1241"/>
      <c r="J1241"/>
      <c r="K1241"/>
      <c r="L1241"/>
      <c r="M1241"/>
    </row>
    <row r="1242" spans="5:13" x14ac:dyDescent="0.25">
      <c r="E1242" s="24"/>
      <c r="G1242" s="25"/>
      <c r="I1242"/>
      <c r="J1242"/>
      <c r="K1242"/>
      <c r="L1242"/>
      <c r="M1242"/>
    </row>
    <row r="1243" spans="5:13" x14ac:dyDescent="0.25">
      <c r="E1243" s="24"/>
      <c r="G1243" s="25"/>
      <c r="I1243"/>
      <c r="J1243"/>
      <c r="K1243"/>
      <c r="L1243"/>
      <c r="M1243"/>
    </row>
    <row r="1244" spans="5:13" x14ac:dyDescent="0.25">
      <c r="E1244" s="24"/>
      <c r="G1244" s="25"/>
      <c r="I1244"/>
      <c r="J1244"/>
      <c r="K1244"/>
      <c r="L1244"/>
      <c r="M1244"/>
    </row>
    <row r="1245" spans="5:13" x14ac:dyDescent="0.25">
      <c r="E1245" s="24"/>
      <c r="G1245" s="25"/>
      <c r="I1245"/>
      <c r="J1245"/>
      <c r="K1245"/>
      <c r="L1245"/>
      <c r="M1245"/>
    </row>
    <row r="1246" spans="5:13" x14ac:dyDescent="0.25">
      <c r="E1246" s="24"/>
      <c r="G1246" s="25"/>
      <c r="I1246"/>
      <c r="J1246"/>
      <c r="K1246"/>
      <c r="L1246"/>
      <c r="M1246"/>
    </row>
    <row r="1247" spans="5:13" x14ac:dyDescent="0.25">
      <c r="E1247" s="24"/>
      <c r="G1247" s="25"/>
      <c r="I1247"/>
      <c r="J1247"/>
      <c r="K1247"/>
      <c r="L1247"/>
      <c r="M1247"/>
    </row>
    <row r="1248" spans="5:13" x14ac:dyDescent="0.25">
      <c r="E1248" s="24"/>
      <c r="G1248" s="25"/>
      <c r="I1248"/>
      <c r="J1248"/>
      <c r="K1248"/>
      <c r="L1248"/>
      <c r="M1248"/>
    </row>
    <row r="1249" spans="5:13" x14ac:dyDescent="0.25">
      <c r="E1249" s="24"/>
      <c r="G1249" s="25"/>
      <c r="I1249"/>
      <c r="J1249"/>
      <c r="K1249"/>
      <c r="L1249"/>
      <c r="M1249"/>
    </row>
    <row r="1250" spans="5:13" x14ac:dyDescent="0.25">
      <c r="E1250" s="24"/>
      <c r="G1250" s="25"/>
      <c r="I1250"/>
      <c r="J1250"/>
      <c r="K1250"/>
      <c r="L1250"/>
      <c r="M1250"/>
    </row>
    <row r="1251" spans="5:13" x14ac:dyDescent="0.25">
      <c r="E1251" s="24"/>
      <c r="G1251" s="25"/>
      <c r="I1251"/>
      <c r="J1251"/>
      <c r="K1251"/>
      <c r="L1251"/>
      <c r="M1251"/>
    </row>
    <row r="1252" spans="5:13" x14ac:dyDescent="0.25">
      <c r="E1252" s="24"/>
      <c r="G1252" s="25"/>
      <c r="I1252"/>
      <c r="J1252"/>
      <c r="K1252"/>
      <c r="L1252"/>
      <c r="M1252"/>
    </row>
    <row r="1253" spans="5:13" x14ac:dyDescent="0.25">
      <c r="E1253" s="24"/>
      <c r="G1253" s="25"/>
      <c r="I1253"/>
      <c r="J1253"/>
      <c r="K1253"/>
      <c r="L1253"/>
      <c r="M1253"/>
    </row>
    <row r="1254" spans="5:13" x14ac:dyDescent="0.25">
      <c r="E1254" s="24"/>
      <c r="G1254" s="25"/>
      <c r="I1254"/>
      <c r="J1254"/>
      <c r="K1254"/>
      <c r="L1254"/>
      <c r="M1254"/>
    </row>
    <row r="1255" spans="5:13" x14ac:dyDescent="0.25">
      <c r="E1255" s="24"/>
      <c r="G1255" s="25"/>
      <c r="I1255"/>
      <c r="J1255"/>
      <c r="K1255"/>
      <c r="L1255"/>
      <c r="M1255"/>
    </row>
    <row r="1256" spans="5:13" x14ac:dyDescent="0.25">
      <c r="E1256" s="24"/>
      <c r="G1256" s="25"/>
      <c r="I1256"/>
      <c r="J1256"/>
      <c r="K1256"/>
      <c r="L1256"/>
      <c r="M1256"/>
    </row>
    <row r="1257" spans="5:13" x14ac:dyDescent="0.25">
      <c r="E1257" s="24"/>
      <c r="G1257" s="25"/>
      <c r="I1257"/>
      <c r="J1257"/>
      <c r="K1257"/>
      <c r="L1257"/>
      <c r="M1257"/>
    </row>
    <row r="1258" spans="5:13" x14ac:dyDescent="0.25">
      <c r="E1258" s="24"/>
      <c r="G1258" s="25"/>
      <c r="I1258"/>
      <c r="J1258"/>
      <c r="K1258"/>
      <c r="L1258"/>
      <c r="M1258"/>
    </row>
    <row r="1259" spans="5:13" x14ac:dyDescent="0.25">
      <c r="E1259" s="24"/>
      <c r="G1259" s="25"/>
      <c r="I1259"/>
      <c r="J1259"/>
      <c r="K1259"/>
      <c r="L1259"/>
      <c r="M1259"/>
    </row>
    <row r="1260" spans="5:13" x14ac:dyDescent="0.25">
      <c r="E1260" s="24"/>
      <c r="G1260" s="25"/>
      <c r="I1260"/>
      <c r="J1260"/>
      <c r="K1260"/>
      <c r="L1260"/>
      <c r="M1260"/>
    </row>
    <row r="1261" spans="5:13" x14ac:dyDescent="0.25">
      <c r="E1261" s="24"/>
      <c r="G1261" s="25"/>
      <c r="I1261"/>
      <c r="J1261"/>
      <c r="K1261"/>
      <c r="L1261"/>
      <c r="M1261"/>
    </row>
    <row r="1262" spans="5:13" x14ac:dyDescent="0.25">
      <c r="E1262" s="24"/>
      <c r="G1262" s="25"/>
      <c r="I1262"/>
      <c r="J1262"/>
      <c r="K1262"/>
      <c r="L1262"/>
      <c r="M1262"/>
    </row>
    <row r="1263" spans="5:13" x14ac:dyDescent="0.25">
      <c r="E1263" s="24"/>
      <c r="G1263" s="25"/>
      <c r="I1263"/>
      <c r="J1263"/>
      <c r="K1263"/>
      <c r="L1263"/>
      <c r="M1263"/>
    </row>
    <row r="1264" spans="5:13" x14ac:dyDescent="0.25">
      <c r="E1264" s="24"/>
      <c r="G1264" s="25"/>
      <c r="I1264"/>
      <c r="J1264"/>
      <c r="K1264"/>
      <c r="L1264"/>
      <c r="M1264"/>
    </row>
    <row r="1265" spans="5:13" x14ac:dyDescent="0.25">
      <c r="E1265" s="24"/>
      <c r="G1265" s="25"/>
      <c r="I1265"/>
      <c r="J1265"/>
      <c r="K1265"/>
      <c r="L1265"/>
      <c r="M1265"/>
    </row>
    <row r="1266" spans="5:13" x14ac:dyDescent="0.25">
      <c r="E1266" s="24"/>
      <c r="G1266" s="25"/>
      <c r="I1266"/>
      <c r="J1266"/>
      <c r="K1266"/>
      <c r="L1266"/>
      <c r="M1266"/>
    </row>
    <row r="1267" spans="5:13" x14ac:dyDescent="0.25">
      <c r="E1267" s="24"/>
      <c r="G1267" s="25"/>
      <c r="I1267"/>
      <c r="J1267"/>
      <c r="K1267"/>
      <c r="L1267"/>
      <c r="M1267"/>
    </row>
    <row r="1268" spans="5:13" x14ac:dyDescent="0.25">
      <c r="E1268" s="24"/>
      <c r="G1268" s="25"/>
      <c r="I1268"/>
      <c r="J1268"/>
      <c r="K1268"/>
      <c r="L1268"/>
      <c r="M1268"/>
    </row>
    <row r="1269" spans="5:13" x14ac:dyDescent="0.25">
      <c r="E1269" s="24"/>
      <c r="G1269" s="25"/>
      <c r="I1269"/>
      <c r="J1269"/>
      <c r="K1269"/>
      <c r="L1269"/>
      <c r="M1269"/>
    </row>
    <row r="1270" spans="5:13" x14ac:dyDescent="0.25">
      <c r="E1270" s="24"/>
      <c r="G1270" s="25"/>
      <c r="I1270"/>
      <c r="J1270"/>
      <c r="K1270"/>
      <c r="L1270"/>
      <c r="M1270"/>
    </row>
    <row r="1271" spans="5:13" x14ac:dyDescent="0.25">
      <c r="E1271" s="24"/>
      <c r="G1271" s="25"/>
      <c r="I1271"/>
      <c r="J1271"/>
      <c r="K1271"/>
      <c r="L1271"/>
      <c r="M1271"/>
    </row>
    <row r="1272" spans="5:13" x14ac:dyDescent="0.25">
      <c r="E1272" s="24"/>
      <c r="G1272" s="25"/>
      <c r="I1272"/>
      <c r="J1272"/>
      <c r="K1272"/>
      <c r="L1272"/>
      <c r="M1272"/>
    </row>
    <row r="1273" spans="5:13" x14ac:dyDescent="0.25">
      <c r="E1273" s="24"/>
      <c r="G1273" s="25"/>
      <c r="I1273"/>
      <c r="J1273"/>
      <c r="K1273"/>
      <c r="L1273"/>
      <c r="M1273"/>
    </row>
    <row r="1274" spans="5:13" x14ac:dyDescent="0.25">
      <c r="E1274" s="24"/>
      <c r="G1274" s="25"/>
      <c r="I1274"/>
      <c r="J1274"/>
      <c r="K1274"/>
      <c r="L1274"/>
      <c r="M1274"/>
    </row>
    <row r="1275" spans="5:13" x14ac:dyDescent="0.25">
      <c r="E1275" s="24"/>
      <c r="G1275" s="25"/>
      <c r="I1275"/>
      <c r="J1275"/>
      <c r="K1275"/>
      <c r="L1275"/>
      <c r="M1275"/>
    </row>
    <row r="1276" spans="5:13" x14ac:dyDescent="0.25">
      <c r="E1276" s="24"/>
      <c r="G1276" s="25"/>
      <c r="I1276"/>
      <c r="J1276"/>
      <c r="K1276"/>
      <c r="L1276"/>
      <c r="M1276"/>
    </row>
    <row r="1277" spans="5:13" x14ac:dyDescent="0.25">
      <c r="E1277" s="24"/>
      <c r="G1277" s="25"/>
      <c r="I1277"/>
      <c r="J1277"/>
      <c r="K1277"/>
      <c r="L1277"/>
      <c r="M1277"/>
    </row>
    <row r="1278" spans="5:13" x14ac:dyDescent="0.25">
      <c r="E1278" s="24"/>
      <c r="G1278" s="25"/>
      <c r="I1278"/>
      <c r="J1278"/>
      <c r="K1278"/>
      <c r="L1278"/>
      <c r="M1278"/>
    </row>
    <row r="1279" spans="5:13" x14ac:dyDescent="0.25">
      <c r="E1279" s="24"/>
      <c r="G1279" s="25"/>
      <c r="I1279"/>
      <c r="J1279"/>
      <c r="K1279"/>
      <c r="L1279"/>
      <c r="M1279"/>
    </row>
    <row r="1280" spans="5:13" x14ac:dyDescent="0.25">
      <c r="E1280" s="24"/>
      <c r="G1280" s="25"/>
      <c r="I1280"/>
      <c r="J1280"/>
      <c r="K1280"/>
      <c r="L1280"/>
      <c r="M1280"/>
    </row>
    <row r="1281" spans="5:13" x14ac:dyDescent="0.25">
      <c r="E1281" s="24"/>
      <c r="G1281" s="25"/>
      <c r="I1281"/>
      <c r="J1281"/>
      <c r="K1281"/>
      <c r="L1281"/>
      <c r="M1281"/>
    </row>
    <row r="1282" spans="5:13" x14ac:dyDescent="0.25">
      <c r="E1282" s="24"/>
      <c r="G1282" s="25"/>
      <c r="I1282"/>
      <c r="J1282"/>
      <c r="K1282"/>
      <c r="L1282"/>
      <c r="M1282"/>
    </row>
    <row r="1283" spans="5:13" x14ac:dyDescent="0.25">
      <c r="G1283" s="25"/>
      <c r="I1283"/>
      <c r="J1283"/>
      <c r="K1283"/>
      <c r="L1283"/>
      <c r="M1283"/>
    </row>
    <row r="1284" spans="5:13" x14ac:dyDescent="0.25">
      <c r="G1284" s="25"/>
      <c r="I1284"/>
      <c r="J1284"/>
      <c r="K1284"/>
      <c r="L1284"/>
      <c r="M1284"/>
    </row>
    <row r="1285" spans="5:13" x14ac:dyDescent="0.25">
      <c r="G1285" s="25"/>
      <c r="I1285"/>
      <c r="J1285"/>
      <c r="K1285"/>
      <c r="L1285"/>
      <c r="M1285"/>
    </row>
    <row r="1286" spans="5:13" x14ac:dyDescent="0.25">
      <c r="G1286" s="25"/>
      <c r="I1286"/>
      <c r="J1286"/>
      <c r="K1286"/>
      <c r="L1286"/>
      <c r="M1286"/>
    </row>
    <row r="1287" spans="5:13" x14ac:dyDescent="0.25">
      <c r="G1287" s="25"/>
      <c r="I1287"/>
      <c r="J1287"/>
      <c r="K1287"/>
      <c r="L1287"/>
      <c r="M1287"/>
    </row>
    <row r="1288" spans="5:13" x14ac:dyDescent="0.25">
      <c r="G1288" s="25"/>
      <c r="I1288"/>
      <c r="J1288"/>
      <c r="K1288"/>
      <c r="L1288"/>
      <c r="M1288"/>
    </row>
    <row r="1289" spans="5:13" x14ac:dyDescent="0.25">
      <c r="G1289" s="25"/>
      <c r="I1289"/>
      <c r="J1289"/>
      <c r="K1289"/>
      <c r="L1289"/>
      <c r="M1289"/>
    </row>
    <row r="1290" spans="5:13" x14ac:dyDescent="0.25">
      <c r="G1290" s="25"/>
      <c r="I1290"/>
      <c r="J1290"/>
      <c r="K1290"/>
      <c r="L1290"/>
      <c r="M1290"/>
    </row>
    <row r="1291" spans="5:13" x14ac:dyDescent="0.25">
      <c r="G1291" s="25"/>
      <c r="I1291"/>
      <c r="J1291"/>
      <c r="K1291"/>
      <c r="L1291"/>
      <c r="M1291"/>
    </row>
    <row r="1292" spans="5:13" x14ac:dyDescent="0.25">
      <c r="G1292" s="25"/>
      <c r="I1292"/>
      <c r="J1292"/>
      <c r="K1292"/>
      <c r="L1292"/>
      <c r="M1292"/>
    </row>
    <row r="1293" spans="5:13" x14ac:dyDescent="0.25">
      <c r="G1293" s="25"/>
      <c r="I1293"/>
      <c r="J1293"/>
      <c r="K1293"/>
      <c r="L1293"/>
      <c r="M1293"/>
    </row>
    <row r="1294" spans="5:13" x14ac:dyDescent="0.25">
      <c r="G1294" s="25"/>
      <c r="I1294"/>
      <c r="J1294"/>
      <c r="K1294"/>
      <c r="L1294"/>
      <c r="M1294"/>
    </row>
    <row r="1295" spans="5:13" x14ac:dyDescent="0.25">
      <c r="G1295" s="25"/>
      <c r="I1295"/>
      <c r="J1295"/>
      <c r="K1295"/>
      <c r="L1295"/>
      <c r="M1295"/>
    </row>
    <row r="1296" spans="5:13" x14ac:dyDescent="0.25">
      <c r="G1296" s="25"/>
      <c r="I1296"/>
      <c r="J1296"/>
      <c r="K1296"/>
      <c r="L1296"/>
      <c r="M1296"/>
    </row>
    <row r="1297" spans="7:13" x14ac:dyDescent="0.25">
      <c r="G1297" s="25"/>
      <c r="I1297"/>
      <c r="J1297"/>
      <c r="K1297"/>
      <c r="L1297"/>
      <c r="M1297"/>
    </row>
    <row r="1298" spans="7:13" x14ac:dyDescent="0.25">
      <c r="G1298" s="25"/>
      <c r="I1298"/>
      <c r="J1298"/>
      <c r="K1298"/>
      <c r="L1298"/>
      <c r="M1298"/>
    </row>
    <row r="1299" spans="7:13" x14ac:dyDescent="0.25">
      <c r="G1299" s="25"/>
      <c r="I1299"/>
      <c r="J1299"/>
      <c r="K1299"/>
      <c r="L1299"/>
      <c r="M1299"/>
    </row>
    <row r="1300" spans="7:13" x14ac:dyDescent="0.25">
      <c r="G1300" s="25"/>
      <c r="I1300"/>
      <c r="J1300"/>
      <c r="K1300"/>
      <c r="L1300"/>
      <c r="M1300"/>
    </row>
    <row r="1301" spans="7:13" x14ac:dyDescent="0.25">
      <c r="G1301" s="25"/>
      <c r="I1301"/>
      <c r="J1301"/>
      <c r="K1301"/>
      <c r="L1301"/>
      <c r="M1301"/>
    </row>
    <row r="1302" spans="7:13" x14ac:dyDescent="0.25">
      <c r="G1302" s="25"/>
      <c r="I1302"/>
      <c r="J1302"/>
      <c r="K1302"/>
      <c r="L1302"/>
      <c r="M1302"/>
    </row>
    <row r="1303" spans="7:13" x14ac:dyDescent="0.25">
      <c r="G1303" s="25"/>
      <c r="I1303"/>
      <c r="J1303"/>
      <c r="K1303"/>
      <c r="L1303"/>
      <c r="M1303"/>
    </row>
    <row r="1304" spans="7:13" x14ac:dyDescent="0.25">
      <c r="G1304" s="25"/>
      <c r="I1304"/>
      <c r="J1304"/>
      <c r="K1304"/>
      <c r="L1304"/>
      <c r="M1304"/>
    </row>
    <row r="1305" spans="7:13" x14ac:dyDescent="0.25">
      <c r="G1305" s="25"/>
      <c r="I1305"/>
      <c r="J1305"/>
      <c r="K1305"/>
      <c r="L1305"/>
      <c r="M1305"/>
    </row>
    <row r="1306" spans="7:13" x14ac:dyDescent="0.25">
      <c r="G1306" s="25"/>
      <c r="I1306"/>
      <c r="J1306"/>
      <c r="K1306"/>
      <c r="L1306"/>
      <c r="M1306"/>
    </row>
    <row r="1307" spans="7:13" x14ac:dyDescent="0.25">
      <c r="G1307" s="25"/>
      <c r="I1307"/>
      <c r="J1307"/>
      <c r="K1307"/>
      <c r="L1307"/>
      <c r="M1307"/>
    </row>
    <row r="1308" spans="7:13" x14ac:dyDescent="0.25">
      <c r="G1308" s="25"/>
      <c r="I1308"/>
      <c r="J1308"/>
      <c r="K1308"/>
      <c r="L1308"/>
      <c r="M1308"/>
    </row>
    <row r="1309" spans="7:13" x14ac:dyDescent="0.25">
      <c r="G1309" s="25"/>
      <c r="I1309"/>
      <c r="J1309"/>
      <c r="K1309"/>
      <c r="L1309"/>
      <c r="M1309"/>
    </row>
    <row r="1310" spans="7:13" x14ac:dyDescent="0.25">
      <c r="G1310" s="25"/>
      <c r="I1310"/>
      <c r="J1310"/>
      <c r="K1310"/>
      <c r="L1310"/>
      <c r="M1310"/>
    </row>
    <row r="1311" spans="7:13" x14ac:dyDescent="0.25">
      <c r="G1311" s="25"/>
      <c r="I1311"/>
      <c r="J1311"/>
      <c r="K1311"/>
      <c r="L1311"/>
      <c r="M1311"/>
    </row>
    <row r="1312" spans="7:13" x14ac:dyDescent="0.25">
      <c r="G1312" s="25"/>
      <c r="I1312"/>
      <c r="J1312"/>
      <c r="K1312"/>
      <c r="L1312"/>
      <c r="M1312"/>
    </row>
    <row r="1313" spans="7:13" x14ac:dyDescent="0.25">
      <c r="G1313" s="25"/>
      <c r="I1313"/>
      <c r="J1313"/>
      <c r="K1313"/>
      <c r="L1313"/>
      <c r="M1313"/>
    </row>
    <row r="1314" spans="7:13" x14ac:dyDescent="0.25">
      <c r="G1314" s="25"/>
      <c r="I1314"/>
      <c r="J1314"/>
      <c r="K1314"/>
      <c r="L1314"/>
      <c r="M1314"/>
    </row>
    <row r="1315" spans="7:13" x14ac:dyDescent="0.25">
      <c r="G1315" s="25"/>
      <c r="I1315"/>
      <c r="J1315"/>
      <c r="K1315"/>
      <c r="L1315"/>
      <c r="M1315"/>
    </row>
    <row r="1316" spans="7:13" x14ac:dyDescent="0.25">
      <c r="G1316" s="25"/>
      <c r="I1316"/>
      <c r="J1316"/>
      <c r="K1316"/>
      <c r="L1316"/>
      <c r="M1316"/>
    </row>
    <row r="1317" spans="7:13" x14ac:dyDescent="0.25">
      <c r="G1317" s="25"/>
      <c r="I1317"/>
      <c r="J1317"/>
      <c r="K1317"/>
      <c r="L1317"/>
      <c r="M1317"/>
    </row>
    <row r="1318" spans="7:13" x14ac:dyDescent="0.25">
      <c r="G1318" s="25"/>
      <c r="I1318"/>
      <c r="J1318"/>
      <c r="K1318"/>
      <c r="L1318"/>
      <c r="M1318"/>
    </row>
    <row r="1319" spans="7:13" x14ac:dyDescent="0.25">
      <c r="G1319" s="25"/>
      <c r="I1319"/>
      <c r="J1319"/>
      <c r="K1319"/>
      <c r="L1319"/>
      <c r="M1319"/>
    </row>
    <row r="1320" spans="7:13" x14ac:dyDescent="0.25">
      <c r="G1320" s="25"/>
      <c r="I1320"/>
      <c r="J1320"/>
      <c r="K1320"/>
      <c r="L1320"/>
      <c r="M1320"/>
    </row>
    <row r="1321" spans="7:13" x14ac:dyDescent="0.25">
      <c r="G1321" s="25"/>
      <c r="I1321"/>
      <c r="J1321"/>
      <c r="K1321"/>
      <c r="L1321"/>
      <c r="M1321"/>
    </row>
    <row r="1322" spans="7:13" x14ac:dyDescent="0.25">
      <c r="G1322" s="25"/>
      <c r="I1322"/>
      <c r="J1322"/>
      <c r="K1322"/>
      <c r="L1322"/>
      <c r="M1322"/>
    </row>
    <row r="1323" spans="7:13" x14ac:dyDescent="0.25">
      <c r="G1323" s="25"/>
      <c r="I1323"/>
      <c r="J1323"/>
      <c r="K1323"/>
      <c r="L1323"/>
      <c r="M1323"/>
    </row>
    <row r="1324" spans="7:13" x14ac:dyDescent="0.25">
      <c r="G1324" s="25"/>
      <c r="I1324"/>
      <c r="J1324"/>
      <c r="K1324"/>
      <c r="L1324"/>
      <c r="M1324"/>
    </row>
    <row r="1325" spans="7:13" x14ac:dyDescent="0.25">
      <c r="G1325" s="25"/>
      <c r="I1325"/>
      <c r="J1325"/>
      <c r="K1325"/>
      <c r="L1325"/>
      <c r="M1325"/>
    </row>
    <row r="1326" spans="7:13" x14ac:dyDescent="0.25">
      <c r="G1326" s="25"/>
      <c r="I1326"/>
      <c r="J1326"/>
      <c r="K1326"/>
      <c r="L1326"/>
      <c r="M1326"/>
    </row>
    <row r="1327" spans="7:13" x14ac:dyDescent="0.25">
      <c r="G1327" s="25"/>
      <c r="I1327"/>
      <c r="J1327"/>
      <c r="K1327"/>
      <c r="L1327"/>
      <c r="M1327"/>
    </row>
    <row r="1328" spans="7:13" x14ac:dyDescent="0.25">
      <c r="G1328" s="25"/>
      <c r="I1328"/>
      <c r="J1328"/>
      <c r="K1328"/>
      <c r="L1328"/>
      <c r="M1328"/>
    </row>
    <row r="1329" spans="7:13" x14ac:dyDescent="0.25">
      <c r="G1329" s="25"/>
      <c r="I1329"/>
      <c r="J1329"/>
      <c r="K1329"/>
      <c r="L1329"/>
      <c r="M1329"/>
    </row>
    <row r="1330" spans="7:13" x14ac:dyDescent="0.25">
      <c r="G1330" s="25"/>
      <c r="I1330"/>
      <c r="J1330"/>
      <c r="K1330"/>
      <c r="L1330"/>
      <c r="M1330"/>
    </row>
    <row r="1331" spans="7:13" x14ac:dyDescent="0.25">
      <c r="G1331" s="25"/>
      <c r="I1331"/>
      <c r="J1331"/>
      <c r="K1331"/>
      <c r="L1331"/>
      <c r="M1331"/>
    </row>
    <row r="1332" spans="7:13" x14ac:dyDescent="0.25">
      <c r="G1332" s="25"/>
      <c r="I1332"/>
      <c r="J1332"/>
      <c r="K1332"/>
      <c r="L1332"/>
      <c r="M1332"/>
    </row>
    <row r="1333" spans="7:13" x14ac:dyDescent="0.25">
      <c r="G1333" s="25"/>
      <c r="I1333"/>
      <c r="J1333"/>
      <c r="K1333"/>
      <c r="L1333"/>
      <c r="M1333"/>
    </row>
    <row r="1334" spans="7:13" x14ac:dyDescent="0.25">
      <c r="G1334" s="25"/>
      <c r="I1334"/>
      <c r="J1334"/>
      <c r="K1334"/>
      <c r="L1334"/>
      <c r="M1334"/>
    </row>
    <row r="1335" spans="7:13" x14ac:dyDescent="0.25">
      <c r="G1335" s="25"/>
      <c r="I1335"/>
      <c r="J1335"/>
      <c r="K1335"/>
      <c r="L1335"/>
      <c r="M1335"/>
    </row>
    <row r="1336" spans="7:13" x14ac:dyDescent="0.25">
      <c r="G1336" s="25"/>
      <c r="I1336"/>
      <c r="J1336"/>
      <c r="K1336"/>
      <c r="L1336"/>
      <c r="M1336"/>
    </row>
    <row r="1337" spans="7:13" x14ac:dyDescent="0.25">
      <c r="G1337" s="25"/>
      <c r="I1337"/>
      <c r="J1337"/>
      <c r="K1337"/>
      <c r="L1337"/>
      <c r="M1337"/>
    </row>
    <row r="1338" spans="7:13" x14ac:dyDescent="0.25">
      <c r="G1338" s="25"/>
      <c r="I1338"/>
      <c r="J1338"/>
      <c r="K1338"/>
      <c r="L1338"/>
      <c r="M1338"/>
    </row>
    <row r="1339" spans="7:13" x14ac:dyDescent="0.25">
      <c r="G1339" s="25"/>
      <c r="I1339"/>
      <c r="J1339"/>
      <c r="K1339"/>
      <c r="L1339"/>
      <c r="M1339"/>
    </row>
    <row r="1340" spans="7:13" x14ac:dyDescent="0.25">
      <c r="G1340" s="25"/>
      <c r="I1340"/>
      <c r="J1340"/>
      <c r="K1340"/>
      <c r="L1340"/>
      <c r="M1340"/>
    </row>
    <row r="1341" spans="7:13" x14ac:dyDescent="0.25">
      <c r="G1341" s="25"/>
      <c r="I1341"/>
      <c r="J1341"/>
      <c r="K1341"/>
      <c r="L1341"/>
      <c r="M1341"/>
    </row>
    <row r="1342" spans="7:13" x14ac:dyDescent="0.25">
      <c r="G1342" s="25"/>
      <c r="I1342"/>
      <c r="J1342"/>
      <c r="K1342"/>
      <c r="L1342"/>
      <c r="M1342"/>
    </row>
    <row r="1343" spans="7:13" x14ac:dyDescent="0.25">
      <c r="G1343" s="25"/>
      <c r="I1343"/>
      <c r="J1343"/>
      <c r="K1343"/>
      <c r="L1343"/>
      <c r="M1343"/>
    </row>
    <row r="1344" spans="7:13" x14ac:dyDescent="0.25">
      <c r="G1344" s="25"/>
      <c r="I1344"/>
      <c r="J1344"/>
      <c r="K1344"/>
      <c r="L1344"/>
      <c r="M1344"/>
    </row>
    <row r="1345" spans="7:13" x14ac:dyDescent="0.25">
      <c r="G1345" s="25"/>
      <c r="I1345"/>
      <c r="J1345"/>
      <c r="K1345"/>
      <c r="L1345"/>
      <c r="M1345"/>
    </row>
    <row r="1346" spans="7:13" x14ac:dyDescent="0.25">
      <c r="G1346" s="25"/>
      <c r="I1346"/>
      <c r="J1346"/>
      <c r="K1346"/>
      <c r="L1346"/>
      <c r="M1346"/>
    </row>
    <row r="1347" spans="7:13" x14ac:dyDescent="0.25">
      <c r="G1347" s="25"/>
      <c r="I1347"/>
      <c r="J1347"/>
      <c r="K1347"/>
      <c r="L1347"/>
      <c r="M1347"/>
    </row>
    <row r="1348" spans="7:13" x14ac:dyDescent="0.25">
      <c r="G1348" s="25"/>
      <c r="I1348"/>
      <c r="J1348"/>
      <c r="K1348"/>
      <c r="L1348"/>
      <c r="M1348"/>
    </row>
    <row r="1349" spans="7:13" x14ac:dyDescent="0.25">
      <c r="G1349" s="25"/>
      <c r="I1349"/>
      <c r="J1349"/>
      <c r="K1349"/>
      <c r="L1349"/>
      <c r="M1349"/>
    </row>
    <row r="1350" spans="7:13" x14ac:dyDescent="0.25">
      <c r="G1350" s="25"/>
      <c r="I1350"/>
      <c r="J1350"/>
      <c r="K1350"/>
      <c r="L1350"/>
      <c r="M1350"/>
    </row>
    <row r="1351" spans="7:13" x14ac:dyDescent="0.25">
      <c r="G1351" s="25"/>
      <c r="I1351"/>
      <c r="J1351"/>
      <c r="K1351"/>
      <c r="L1351"/>
      <c r="M1351"/>
    </row>
    <row r="1352" spans="7:13" x14ac:dyDescent="0.25">
      <c r="G1352" s="25"/>
      <c r="I1352"/>
      <c r="J1352"/>
      <c r="K1352"/>
      <c r="L1352"/>
      <c r="M1352"/>
    </row>
    <row r="1353" spans="7:13" x14ac:dyDescent="0.25">
      <c r="G1353" s="25"/>
      <c r="I1353"/>
      <c r="J1353"/>
      <c r="K1353"/>
      <c r="L1353"/>
      <c r="M1353"/>
    </row>
    <row r="1354" spans="7:13" x14ac:dyDescent="0.25">
      <c r="G1354" s="25"/>
      <c r="I1354"/>
      <c r="J1354"/>
      <c r="K1354"/>
      <c r="L1354"/>
      <c r="M1354"/>
    </row>
    <row r="1355" spans="7:13" x14ac:dyDescent="0.25">
      <c r="G1355" s="25"/>
      <c r="I1355"/>
      <c r="J1355"/>
      <c r="K1355"/>
      <c r="L1355"/>
      <c r="M1355"/>
    </row>
    <row r="1356" spans="7:13" x14ac:dyDescent="0.25">
      <c r="G1356" s="25"/>
      <c r="I1356"/>
      <c r="J1356"/>
      <c r="K1356"/>
      <c r="L1356"/>
      <c r="M1356"/>
    </row>
    <row r="1357" spans="7:13" x14ac:dyDescent="0.25">
      <c r="G1357" s="25"/>
      <c r="I1357"/>
      <c r="J1357"/>
      <c r="K1357"/>
      <c r="L1357"/>
      <c r="M1357"/>
    </row>
    <row r="1358" spans="7:13" x14ac:dyDescent="0.25">
      <c r="G1358" s="25"/>
      <c r="I1358"/>
      <c r="J1358"/>
      <c r="K1358"/>
      <c r="L1358"/>
      <c r="M1358"/>
    </row>
    <row r="1359" spans="7:13" x14ac:dyDescent="0.25">
      <c r="G1359" s="25"/>
      <c r="I1359"/>
      <c r="J1359"/>
      <c r="K1359"/>
      <c r="L1359"/>
      <c r="M1359"/>
    </row>
    <row r="1360" spans="7:13" x14ac:dyDescent="0.25">
      <c r="G1360" s="25"/>
      <c r="I1360"/>
      <c r="J1360"/>
      <c r="K1360"/>
      <c r="L1360"/>
      <c r="M1360"/>
    </row>
    <row r="1361" spans="7:13" x14ac:dyDescent="0.25">
      <c r="G1361" s="25"/>
      <c r="I1361"/>
      <c r="J1361"/>
      <c r="K1361"/>
      <c r="L1361"/>
      <c r="M1361"/>
    </row>
    <row r="1362" spans="7:13" x14ac:dyDescent="0.25">
      <c r="G1362" s="25"/>
      <c r="I1362"/>
      <c r="J1362"/>
      <c r="K1362"/>
      <c r="L1362"/>
      <c r="M1362"/>
    </row>
    <row r="1363" spans="7:13" x14ac:dyDescent="0.25">
      <c r="G1363" s="25"/>
      <c r="I1363"/>
      <c r="J1363"/>
      <c r="K1363"/>
      <c r="L1363"/>
      <c r="M1363"/>
    </row>
    <row r="1364" spans="7:13" x14ac:dyDescent="0.25">
      <c r="G1364" s="25"/>
      <c r="I1364"/>
      <c r="J1364"/>
      <c r="K1364"/>
      <c r="L1364"/>
      <c r="M1364"/>
    </row>
    <row r="1365" spans="7:13" x14ac:dyDescent="0.25">
      <c r="G1365" s="25"/>
      <c r="I1365"/>
      <c r="J1365"/>
      <c r="K1365"/>
      <c r="L1365"/>
      <c r="M1365"/>
    </row>
    <row r="1366" spans="7:13" x14ac:dyDescent="0.25">
      <c r="G1366" s="25"/>
      <c r="I1366"/>
      <c r="J1366"/>
      <c r="K1366"/>
      <c r="L1366"/>
      <c r="M1366"/>
    </row>
    <row r="1367" spans="7:13" x14ac:dyDescent="0.25">
      <c r="G1367" s="25"/>
      <c r="I1367"/>
      <c r="J1367"/>
      <c r="K1367"/>
      <c r="L1367"/>
      <c r="M1367"/>
    </row>
    <row r="1368" spans="7:13" x14ac:dyDescent="0.25">
      <c r="G1368" s="25"/>
      <c r="I1368"/>
      <c r="J1368"/>
      <c r="K1368"/>
      <c r="L1368"/>
      <c r="M1368"/>
    </row>
    <row r="1369" spans="7:13" x14ac:dyDescent="0.25">
      <c r="G1369" s="25"/>
      <c r="I1369"/>
      <c r="J1369"/>
      <c r="K1369"/>
      <c r="L1369"/>
      <c r="M1369"/>
    </row>
    <row r="1370" spans="7:13" x14ac:dyDescent="0.25">
      <c r="G1370" s="25"/>
      <c r="I1370"/>
      <c r="J1370"/>
      <c r="K1370"/>
      <c r="L1370"/>
      <c r="M1370"/>
    </row>
    <row r="1371" spans="7:13" x14ac:dyDescent="0.25">
      <c r="G1371" s="25"/>
      <c r="I1371"/>
      <c r="J1371"/>
      <c r="K1371"/>
      <c r="L1371"/>
      <c r="M1371"/>
    </row>
    <row r="1372" spans="7:13" x14ac:dyDescent="0.25">
      <c r="G1372" s="25"/>
      <c r="I1372"/>
      <c r="J1372"/>
      <c r="K1372"/>
      <c r="L1372"/>
      <c r="M1372"/>
    </row>
    <row r="1373" spans="7:13" x14ac:dyDescent="0.25">
      <c r="G1373" s="25"/>
      <c r="I1373"/>
      <c r="J1373"/>
      <c r="K1373"/>
      <c r="L1373"/>
      <c r="M1373"/>
    </row>
    <row r="1374" spans="7:13" x14ac:dyDescent="0.25">
      <c r="G1374" s="25"/>
      <c r="I1374"/>
      <c r="J1374"/>
      <c r="K1374"/>
      <c r="L1374"/>
      <c r="M1374"/>
    </row>
    <row r="1375" spans="7:13" x14ac:dyDescent="0.25">
      <c r="G1375" s="25"/>
      <c r="I1375"/>
      <c r="J1375"/>
      <c r="K1375"/>
      <c r="L1375"/>
      <c r="M1375"/>
    </row>
    <row r="1376" spans="7:13" x14ac:dyDescent="0.25">
      <c r="G1376" s="25"/>
      <c r="I1376"/>
      <c r="J1376"/>
      <c r="K1376"/>
      <c r="L1376"/>
      <c r="M1376"/>
    </row>
    <row r="1377" spans="7:13" x14ac:dyDescent="0.25">
      <c r="G1377" s="25"/>
      <c r="I1377"/>
      <c r="J1377"/>
      <c r="K1377"/>
      <c r="L1377"/>
      <c r="M1377"/>
    </row>
    <row r="1378" spans="7:13" x14ac:dyDescent="0.25">
      <c r="G1378" s="25"/>
      <c r="I1378"/>
      <c r="J1378"/>
      <c r="K1378"/>
      <c r="L1378"/>
      <c r="M1378"/>
    </row>
    <row r="1379" spans="7:13" x14ac:dyDescent="0.25">
      <c r="G1379" s="25"/>
      <c r="I1379"/>
      <c r="J1379"/>
      <c r="K1379"/>
      <c r="L1379"/>
      <c r="M1379"/>
    </row>
    <row r="1380" spans="7:13" x14ac:dyDescent="0.25">
      <c r="G1380" s="25"/>
      <c r="I1380"/>
      <c r="J1380"/>
      <c r="K1380"/>
      <c r="L1380"/>
      <c r="M1380"/>
    </row>
    <row r="1381" spans="7:13" x14ac:dyDescent="0.25">
      <c r="G1381" s="25"/>
      <c r="I1381"/>
      <c r="J1381"/>
      <c r="K1381"/>
      <c r="L1381"/>
      <c r="M1381"/>
    </row>
    <row r="1382" spans="7:13" x14ac:dyDescent="0.25">
      <c r="G1382" s="25"/>
      <c r="I1382"/>
      <c r="J1382"/>
      <c r="K1382"/>
      <c r="L1382"/>
      <c r="M1382"/>
    </row>
    <row r="1383" spans="7:13" x14ac:dyDescent="0.25">
      <c r="G1383" s="25"/>
      <c r="I1383"/>
      <c r="J1383"/>
      <c r="K1383"/>
      <c r="L1383"/>
      <c r="M1383"/>
    </row>
    <row r="1384" spans="7:13" x14ac:dyDescent="0.25">
      <c r="G1384" s="25"/>
      <c r="I1384"/>
      <c r="J1384"/>
      <c r="K1384"/>
      <c r="L1384"/>
      <c r="M1384"/>
    </row>
    <row r="1385" spans="7:13" x14ac:dyDescent="0.25">
      <c r="G1385" s="25"/>
      <c r="I1385"/>
      <c r="J1385"/>
      <c r="K1385"/>
      <c r="L1385"/>
      <c r="M1385"/>
    </row>
    <row r="1386" spans="7:13" x14ac:dyDescent="0.25">
      <c r="G1386" s="25"/>
      <c r="I1386"/>
      <c r="J1386"/>
      <c r="K1386"/>
      <c r="L1386"/>
      <c r="M1386"/>
    </row>
    <row r="1387" spans="7:13" x14ac:dyDescent="0.25">
      <c r="G1387" s="25"/>
      <c r="I1387"/>
      <c r="J1387"/>
      <c r="K1387"/>
      <c r="L1387"/>
      <c r="M1387"/>
    </row>
    <row r="1388" spans="7:13" x14ac:dyDescent="0.25">
      <c r="G1388" s="25"/>
      <c r="I1388"/>
      <c r="J1388"/>
      <c r="K1388"/>
      <c r="L1388"/>
      <c r="M1388"/>
    </row>
    <row r="1389" spans="7:13" x14ac:dyDescent="0.25">
      <c r="G1389" s="25"/>
      <c r="I1389"/>
      <c r="J1389"/>
      <c r="K1389"/>
      <c r="L1389"/>
      <c r="M1389"/>
    </row>
    <row r="1390" spans="7:13" x14ac:dyDescent="0.25">
      <c r="G1390" s="25"/>
      <c r="I1390"/>
      <c r="J1390"/>
      <c r="K1390"/>
      <c r="L1390"/>
      <c r="M1390"/>
    </row>
    <row r="1391" spans="7:13" x14ac:dyDescent="0.25">
      <c r="G1391" s="25"/>
      <c r="I1391"/>
      <c r="J1391"/>
      <c r="K1391"/>
      <c r="L1391"/>
      <c r="M1391"/>
    </row>
    <row r="1392" spans="7:13" x14ac:dyDescent="0.25">
      <c r="G1392" s="25"/>
      <c r="M1392"/>
    </row>
    <row r="1393" spans="2:13" x14ac:dyDescent="0.25">
      <c r="G1393" s="25"/>
      <c r="M1393"/>
    </row>
    <row r="1394" spans="2:13" x14ac:dyDescent="0.25">
      <c r="G1394" s="25"/>
      <c r="M1394"/>
    </row>
    <row r="1395" spans="2:13" x14ac:dyDescent="0.25">
      <c r="G1395" s="25"/>
      <c r="M1395"/>
    </row>
    <row r="1396" spans="2:13" x14ac:dyDescent="0.25">
      <c r="G1396" s="25"/>
      <c r="M1396"/>
    </row>
    <row r="1397" spans="2:13" x14ac:dyDescent="0.25">
      <c r="G1397" s="25"/>
      <c r="M1397"/>
    </row>
    <row r="1398" spans="2:13" x14ac:dyDescent="0.25">
      <c r="G1398" s="25"/>
      <c r="M1398"/>
    </row>
    <row r="1399" spans="2:13" x14ac:dyDescent="0.25">
      <c r="G1399" s="25"/>
      <c r="M1399"/>
    </row>
    <row r="1400" spans="2:13" x14ac:dyDescent="0.25">
      <c r="G1400" s="25"/>
      <c r="M1400"/>
    </row>
    <row r="1402" spans="2:13" x14ac:dyDescent="0.25">
      <c r="B1402" s="147" t="s">
        <v>3</v>
      </c>
      <c r="C1402" s="96">
        <v>43503</v>
      </c>
      <c r="D1402" t="s">
        <v>115</v>
      </c>
      <c r="E1402" s="30" t="s">
        <v>65</v>
      </c>
      <c r="F1402" s="30" t="s">
        <v>161</v>
      </c>
      <c r="G1402" s="25" t="s">
        <v>31</v>
      </c>
      <c r="H1402" s="96">
        <v>43503</v>
      </c>
      <c r="J1402" s="100" t="s">
        <v>108</v>
      </c>
      <c r="K1402" s="50" t="s">
        <v>76</v>
      </c>
      <c r="L1402" s="100" t="s">
        <v>74</v>
      </c>
      <c r="M1402"/>
    </row>
    <row r="1403" spans="2:13" ht="18.75" x14ac:dyDescent="0.25">
      <c r="B1403" s="89" t="s">
        <v>162</v>
      </c>
      <c r="C1403" s="96">
        <v>43490</v>
      </c>
      <c r="D1403" t="s">
        <v>163</v>
      </c>
      <c r="E1403" s="30" t="s">
        <v>65</v>
      </c>
      <c r="F1403" s="30" t="s">
        <v>164</v>
      </c>
      <c r="G1403" s="30" t="s">
        <v>31</v>
      </c>
      <c r="H1403" s="96">
        <v>43490</v>
      </c>
      <c r="J1403" s="100" t="s">
        <v>142</v>
      </c>
      <c r="K1403" s="66" t="s">
        <v>76</v>
      </c>
      <c r="M1403"/>
    </row>
    <row r="1404" spans="2:13" ht="18.75" x14ac:dyDescent="0.25">
      <c r="B1404" s="89" t="s">
        <v>162</v>
      </c>
      <c r="C1404" s="96">
        <v>43500</v>
      </c>
      <c r="D1404" t="s">
        <v>163</v>
      </c>
      <c r="E1404" s="30" t="s">
        <v>65</v>
      </c>
      <c r="F1404" s="30" t="s">
        <v>165</v>
      </c>
      <c r="G1404" s="30" t="s">
        <v>31</v>
      </c>
      <c r="H1404" s="96">
        <v>43500</v>
      </c>
      <c r="J1404" s="100" t="s">
        <v>166</v>
      </c>
      <c r="K1404" s="66" t="s">
        <v>76</v>
      </c>
      <c r="M1404"/>
    </row>
    <row r="1405" spans="2:13" x14ac:dyDescent="0.25">
      <c r="B1405" s="147" t="s">
        <v>3</v>
      </c>
      <c r="C1405" s="96">
        <v>43490</v>
      </c>
      <c r="D1405" t="s">
        <v>167</v>
      </c>
      <c r="E1405" s="30" t="s">
        <v>65</v>
      </c>
      <c r="F1405" s="30" t="s">
        <v>168</v>
      </c>
      <c r="G1405" s="30" t="s">
        <v>31</v>
      </c>
      <c r="H1405" s="96">
        <v>43490</v>
      </c>
      <c r="J1405" s="100" t="s">
        <v>104</v>
      </c>
      <c r="K1405" s="50" t="s">
        <v>76</v>
      </c>
      <c r="L1405" s="100" t="s">
        <v>169</v>
      </c>
      <c r="M1405"/>
    </row>
    <row r="1406" spans="2:13" x14ac:dyDescent="0.25">
      <c r="E1406" s="30"/>
      <c r="M1406"/>
    </row>
    <row r="1407" spans="2:13" x14ac:dyDescent="0.25">
      <c r="E1407" s="30"/>
      <c r="M1407"/>
    </row>
    <row r="1408" spans="2:13" x14ac:dyDescent="0.25">
      <c r="E1408" s="30"/>
      <c r="I1408"/>
      <c r="J1408"/>
      <c r="K1408"/>
      <c r="L1408"/>
      <c r="M1408"/>
    </row>
    <row r="1409" spans="5:13" x14ac:dyDescent="0.25">
      <c r="E1409" s="30"/>
      <c r="I1409"/>
      <c r="J1409"/>
      <c r="K1409"/>
      <c r="L1409"/>
      <c r="M1409"/>
    </row>
    <row r="1410" spans="5:13" x14ac:dyDescent="0.25">
      <c r="E1410" s="30"/>
      <c r="I1410"/>
      <c r="J1410"/>
      <c r="K1410"/>
      <c r="L1410"/>
      <c r="M1410"/>
    </row>
    <row r="1411" spans="5:13" x14ac:dyDescent="0.25">
      <c r="E1411" s="30"/>
      <c r="I1411"/>
      <c r="J1411"/>
      <c r="K1411"/>
      <c r="L1411"/>
      <c r="M1411"/>
    </row>
    <row r="1412" spans="5:13" x14ac:dyDescent="0.25">
      <c r="E1412" s="30"/>
      <c r="I1412"/>
      <c r="J1412"/>
      <c r="K1412"/>
      <c r="L1412"/>
      <c r="M1412"/>
    </row>
    <row r="1413" spans="5:13" x14ac:dyDescent="0.25">
      <c r="E1413" s="30"/>
      <c r="I1413"/>
      <c r="J1413"/>
      <c r="K1413"/>
      <c r="L1413"/>
      <c r="M1413"/>
    </row>
    <row r="1414" spans="5:13" x14ac:dyDescent="0.25">
      <c r="E1414" s="30"/>
      <c r="I1414"/>
      <c r="J1414"/>
      <c r="K1414"/>
      <c r="L1414"/>
      <c r="M1414"/>
    </row>
    <row r="1415" spans="5:13" x14ac:dyDescent="0.25">
      <c r="E1415" s="30"/>
      <c r="I1415"/>
      <c r="J1415"/>
      <c r="K1415"/>
      <c r="L1415"/>
      <c r="M1415"/>
    </row>
    <row r="1416" spans="5:13" x14ac:dyDescent="0.25">
      <c r="E1416" s="30"/>
      <c r="I1416"/>
      <c r="J1416"/>
      <c r="K1416"/>
      <c r="L1416"/>
      <c r="M1416"/>
    </row>
    <row r="1417" spans="5:13" x14ac:dyDescent="0.25">
      <c r="E1417" s="30"/>
      <c r="I1417"/>
      <c r="J1417"/>
      <c r="K1417"/>
      <c r="L1417"/>
      <c r="M1417"/>
    </row>
    <row r="1418" spans="5:13" x14ac:dyDescent="0.25">
      <c r="E1418" s="30"/>
      <c r="I1418"/>
      <c r="J1418"/>
      <c r="K1418"/>
      <c r="L1418"/>
      <c r="M1418"/>
    </row>
    <row r="1419" spans="5:13" x14ac:dyDescent="0.25">
      <c r="E1419" s="30"/>
      <c r="I1419"/>
      <c r="J1419"/>
      <c r="K1419"/>
      <c r="L1419"/>
      <c r="M1419"/>
    </row>
    <row r="1420" spans="5:13" x14ac:dyDescent="0.25">
      <c r="E1420" s="30"/>
      <c r="I1420"/>
      <c r="J1420"/>
      <c r="K1420"/>
      <c r="L1420"/>
      <c r="M1420"/>
    </row>
    <row r="1421" spans="5:13" x14ac:dyDescent="0.25">
      <c r="E1421" s="30"/>
      <c r="I1421"/>
      <c r="J1421"/>
      <c r="K1421"/>
      <c r="L1421"/>
      <c r="M1421"/>
    </row>
    <row r="1422" spans="5:13" x14ac:dyDescent="0.25">
      <c r="E1422" s="30"/>
      <c r="I1422"/>
      <c r="J1422"/>
      <c r="K1422"/>
      <c r="L1422"/>
      <c r="M1422"/>
    </row>
    <row r="1423" spans="5:13" x14ac:dyDescent="0.25">
      <c r="E1423" s="30"/>
      <c r="I1423"/>
      <c r="J1423"/>
      <c r="K1423"/>
      <c r="L1423"/>
      <c r="M1423"/>
    </row>
    <row r="1424" spans="5:13" x14ac:dyDescent="0.25">
      <c r="E1424" s="30"/>
      <c r="I1424"/>
      <c r="J1424"/>
      <c r="K1424"/>
      <c r="L1424"/>
      <c r="M1424"/>
    </row>
    <row r="1425" spans="5:13" x14ac:dyDescent="0.25">
      <c r="E1425" s="30"/>
      <c r="I1425"/>
      <c r="J1425"/>
      <c r="K1425"/>
      <c r="L1425"/>
      <c r="M1425"/>
    </row>
    <row r="1426" spans="5:13" x14ac:dyDescent="0.25">
      <c r="E1426" s="30"/>
      <c r="I1426"/>
      <c r="J1426"/>
      <c r="K1426"/>
      <c r="L1426"/>
      <c r="M1426"/>
    </row>
    <row r="1427" spans="5:13" x14ac:dyDescent="0.25">
      <c r="E1427" s="30"/>
      <c r="I1427"/>
      <c r="J1427"/>
      <c r="K1427"/>
      <c r="L1427"/>
      <c r="M1427"/>
    </row>
    <row r="1428" spans="5:13" x14ac:dyDescent="0.25">
      <c r="E1428" s="30"/>
      <c r="I1428"/>
      <c r="J1428"/>
      <c r="K1428"/>
      <c r="L1428"/>
      <c r="M1428"/>
    </row>
    <row r="1429" spans="5:13" x14ac:dyDescent="0.25">
      <c r="E1429" s="30"/>
      <c r="I1429"/>
      <c r="J1429"/>
      <c r="K1429"/>
      <c r="L1429"/>
      <c r="M1429"/>
    </row>
    <row r="1430" spans="5:13" x14ac:dyDescent="0.25">
      <c r="E1430" s="30"/>
      <c r="I1430"/>
      <c r="J1430"/>
      <c r="K1430"/>
      <c r="L1430"/>
      <c r="M1430"/>
    </row>
    <row r="1431" spans="5:13" x14ac:dyDescent="0.25">
      <c r="E1431" s="30"/>
      <c r="I1431"/>
      <c r="J1431"/>
      <c r="K1431"/>
      <c r="L1431"/>
      <c r="M1431"/>
    </row>
    <row r="1432" spans="5:13" x14ac:dyDescent="0.25">
      <c r="E1432" s="30"/>
      <c r="I1432"/>
      <c r="J1432"/>
      <c r="K1432"/>
      <c r="L1432"/>
      <c r="M1432"/>
    </row>
    <row r="1433" spans="5:13" x14ac:dyDescent="0.25">
      <c r="E1433" s="30"/>
      <c r="I1433"/>
      <c r="J1433"/>
      <c r="K1433"/>
      <c r="L1433"/>
      <c r="M1433"/>
    </row>
    <row r="1434" spans="5:13" x14ac:dyDescent="0.25">
      <c r="E1434" s="30"/>
      <c r="I1434"/>
      <c r="J1434"/>
      <c r="K1434"/>
      <c r="L1434"/>
      <c r="M1434"/>
    </row>
    <row r="1435" spans="5:13" x14ac:dyDescent="0.25">
      <c r="E1435" s="30"/>
      <c r="I1435"/>
      <c r="J1435"/>
      <c r="K1435"/>
      <c r="L1435"/>
      <c r="M1435"/>
    </row>
    <row r="1436" spans="5:13" x14ac:dyDescent="0.25">
      <c r="E1436" s="30"/>
      <c r="I1436"/>
      <c r="J1436"/>
      <c r="K1436"/>
      <c r="L1436"/>
      <c r="M1436"/>
    </row>
    <row r="1437" spans="5:13" x14ac:dyDescent="0.25">
      <c r="E1437" s="30"/>
      <c r="I1437"/>
      <c r="J1437"/>
      <c r="K1437"/>
      <c r="L1437"/>
      <c r="M1437"/>
    </row>
    <row r="1438" spans="5:13" x14ac:dyDescent="0.25">
      <c r="E1438" s="30"/>
      <c r="I1438"/>
      <c r="J1438"/>
      <c r="K1438"/>
      <c r="L1438"/>
      <c r="M1438"/>
    </row>
    <row r="1439" spans="5:13" x14ac:dyDescent="0.25">
      <c r="E1439" s="30"/>
      <c r="I1439"/>
      <c r="J1439"/>
      <c r="K1439"/>
      <c r="L1439"/>
      <c r="M1439"/>
    </row>
    <row r="1440" spans="5:13" x14ac:dyDescent="0.25">
      <c r="E1440" s="30"/>
      <c r="I1440"/>
      <c r="J1440"/>
      <c r="K1440"/>
      <c r="L1440"/>
      <c r="M1440"/>
    </row>
    <row r="1441" spans="5:13" x14ac:dyDescent="0.25">
      <c r="E1441" s="30"/>
      <c r="I1441"/>
      <c r="J1441"/>
      <c r="K1441"/>
      <c r="L1441"/>
      <c r="M1441"/>
    </row>
    <row r="1442" spans="5:13" x14ac:dyDescent="0.25">
      <c r="E1442" s="30"/>
      <c r="I1442"/>
      <c r="J1442"/>
      <c r="K1442"/>
      <c r="L1442"/>
      <c r="M1442"/>
    </row>
    <row r="1443" spans="5:13" x14ac:dyDescent="0.25">
      <c r="E1443" s="30"/>
      <c r="I1443"/>
      <c r="J1443"/>
      <c r="K1443"/>
      <c r="L1443"/>
      <c r="M1443"/>
    </row>
    <row r="1444" spans="5:13" x14ac:dyDescent="0.25">
      <c r="E1444" s="30"/>
      <c r="I1444"/>
      <c r="J1444"/>
      <c r="K1444"/>
      <c r="L1444"/>
      <c r="M1444"/>
    </row>
    <row r="1445" spans="5:13" x14ac:dyDescent="0.25">
      <c r="E1445" s="30"/>
      <c r="I1445"/>
      <c r="J1445"/>
      <c r="K1445"/>
      <c r="L1445"/>
      <c r="M1445"/>
    </row>
    <row r="1446" spans="5:13" x14ac:dyDescent="0.25">
      <c r="E1446" s="30"/>
      <c r="I1446"/>
      <c r="J1446"/>
      <c r="K1446"/>
      <c r="L1446"/>
      <c r="M1446"/>
    </row>
    <row r="1447" spans="5:13" x14ac:dyDescent="0.25">
      <c r="E1447" s="30"/>
      <c r="I1447"/>
      <c r="J1447"/>
      <c r="K1447"/>
      <c r="L1447"/>
      <c r="M1447"/>
    </row>
    <row r="1448" spans="5:13" x14ac:dyDescent="0.25">
      <c r="E1448" s="30"/>
      <c r="I1448"/>
      <c r="J1448"/>
      <c r="K1448"/>
      <c r="L1448"/>
      <c r="M1448"/>
    </row>
    <row r="1449" spans="5:13" x14ac:dyDescent="0.25">
      <c r="E1449" s="30"/>
      <c r="I1449"/>
      <c r="J1449"/>
      <c r="K1449"/>
      <c r="L1449"/>
      <c r="M1449"/>
    </row>
    <row r="1450" spans="5:13" x14ac:dyDescent="0.25">
      <c r="E1450" s="30"/>
      <c r="I1450"/>
      <c r="J1450"/>
      <c r="K1450"/>
      <c r="L1450"/>
      <c r="M1450"/>
    </row>
    <row r="1451" spans="5:13" x14ac:dyDescent="0.25">
      <c r="E1451" s="30"/>
      <c r="I1451"/>
      <c r="J1451"/>
      <c r="K1451"/>
      <c r="L1451"/>
      <c r="M1451"/>
    </row>
    <row r="1452" spans="5:13" x14ac:dyDescent="0.25">
      <c r="E1452" s="30"/>
      <c r="I1452"/>
      <c r="J1452"/>
      <c r="K1452"/>
      <c r="L1452"/>
      <c r="M1452"/>
    </row>
    <row r="1453" spans="5:13" x14ac:dyDescent="0.25">
      <c r="E1453" s="30"/>
      <c r="I1453"/>
      <c r="J1453"/>
      <c r="K1453"/>
      <c r="L1453"/>
      <c r="M1453"/>
    </row>
    <row r="1454" spans="5:13" x14ac:dyDescent="0.25">
      <c r="E1454" s="30"/>
      <c r="I1454"/>
      <c r="J1454"/>
      <c r="K1454"/>
      <c r="L1454"/>
      <c r="M1454"/>
    </row>
    <row r="1455" spans="5:13" x14ac:dyDescent="0.25">
      <c r="E1455" s="30"/>
      <c r="I1455"/>
      <c r="J1455"/>
      <c r="K1455"/>
      <c r="L1455"/>
      <c r="M1455"/>
    </row>
    <row r="1456" spans="5:13" x14ac:dyDescent="0.25">
      <c r="E1456" s="30"/>
      <c r="I1456"/>
      <c r="J1456"/>
      <c r="K1456"/>
      <c r="L1456"/>
      <c r="M1456"/>
    </row>
    <row r="1457" spans="5:13" x14ac:dyDescent="0.25">
      <c r="E1457" s="30"/>
      <c r="I1457"/>
      <c r="J1457"/>
      <c r="K1457"/>
      <c r="L1457"/>
      <c r="M1457"/>
    </row>
    <row r="1458" spans="5:13" x14ac:dyDescent="0.25">
      <c r="E1458" s="30"/>
      <c r="I1458"/>
      <c r="J1458"/>
      <c r="K1458"/>
      <c r="L1458"/>
      <c r="M1458"/>
    </row>
    <row r="1459" spans="5:13" x14ac:dyDescent="0.25">
      <c r="E1459" s="30"/>
      <c r="I1459"/>
      <c r="J1459"/>
      <c r="K1459"/>
      <c r="L1459"/>
      <c r="M1459"/>
    </row>
    <row r="1460" spans="5:13" x14ac:dyDescent="0.25">
      <c r="E1460" s="30"/>
      <c r="I1460"/>
      <c r="J1460"/>
      <c r="K1460"/>
      <c r="L1460"/>
      <c r="M1460"/>
    </row>
    <row r="1461" spans="5:13" x14ac:dyDescent="0.25">
      <c r="E1461" s="30"/>
      <c r="I1461"/>
      <c r="J1461"/>
      <c r="K1461"/>
      <c r="L1461"/>
      <c r="M1461"/>
    </row>
    <row r="1462" spans="5:13" x14ac:dyDescent="0.25">
      <c r="E1462" s="30"/>
      <c r="I1462"/>
      <c r="J1462"/>
      <c r="K1462"/>
      <c r="L1462"/>
      <c r="M1462"/>
    </row>
    <row r="1463" spans="5:13" x14ac:dyDescent="0.25">
      <c r="E1463" s="30"/>
      <c r="I1463"/>
      <c r="J1463"/>
      <c r="K1463"/>
      <c r="L1463"/>
      <c r="M1463"/>
    </row>
    <row r="1464" spans="5:13" x14ac:dyDescent="0.25">
      <c r="E1464" s="30"/>
      <c r="I1464"/>
      <c r="J1464"/>
      <c r="K1464"/>
      <c r="L1464"/>
      <c r="M1464"/>
    </row>
    <row r="1465" spans="5:13" x14ac:dyDescent="0.25">
      <c r="E1465" s="30"/>
      <c r="I1465"/>
      <c r="J1465"/>
      <c r="K1465"/>
      <c r="L1465"/>
      <c r="M1465"/>
    </row>
    <row r="1466" spans="5:13" x14ac:dyDescent="0.25">
      <c r="E1466" s="30"/>
      <c r="I1466"/>
      <c r="J1466"/>
      <c r="K1466"/>
      <c r="L1466"/>
      <c r="M1466"/>
    </row>
    <row r="1467" spans="5:13" x14ac:dyDescent="0.25">
      <c r="E1467" s="30"/>
      <c r="I1467"/>
      <c r="J1467"/>
      <c r="K1467"/>
      <c r="L1467"/>
      <c r="M1467"/>
    </row>
    <row r="1468" spans="5:13" x14ac:dyDescent="0.25">
      <c r="E1468" s="30"/>
      <c r="I1468"/>
      <c r="J1468"/>
      <c r="K1468"/>
      <c r="L1468"/>
      <c r="M1468"/>
    </row>
    <row r="1469" spans="5:13" x14ac:dyDescent="0.25">
      <c r="E1469" s="30"/>
      <c r="I1469"/>
      <c r="J1469"/>
      <c r="K1469"/>
      <c r="L1469"/>
      <c r="M1469"/>
    </row>
    <row r="1470" spans="5:13" x14ac:dyDescent="0.25">
      <c r="E1470" s="30"/>
      <c r="I1470"/>
      <c r="J1470"/>
      <c r="K1470"/>
      <c r="L1470"/>
      <c r="M1470"/>
    </row>
    <row r="1471" spans="5:13" x14ac:dyDescent="0.25">
      <c r="E1471" s="30"/>
      <c r="I1471"/>
      <c r="J1471"/>
      <c r="K1471"/>
      <c r="L1471"/>
      <c r="M1471"/>
    </row>
    <row r="1472" spans="5:13" x14ac:dyDescent="0.25">
      <c r="E1472" s="30"/>
      <c r="I1472"/>
      <c r="J1472"/>
      <c r="K1472"/>
      <c r="L1472"/>
      <c r="M1472"/>
    </row>
    <row r="1473" spans="5:13" x14ac:dyDescent="0.25">
      <c r="E1473" s="30"/>
      <c r="I1473"/>
      <c r="J1473"/>
      <c r="K1473"/>
      <c r="L1473"/>
      <c r="M1473"/>
    </row>
    <row r="1474" spans="5:13" x14ac:dyDescent="0.25">
      <c r="E1474" s="30"/>
      <c r="I1474"/>
      <c r="J1474"/>
      <c r="K1474"/>
      <c r="L1474"/>
      <c r="M1474"/>
    </row>
    <row r="1475" spans="5:13" x14ac:dyDescent="0.25">
      <c r="E1475" s="30"/>
      <c r="I1475"/>
      <c r="J1475"/>
      <c r="K1475"/>
      <c r="L1475"/>
      <c r="M1475"/>
    </row>
    <row r="1476" spans="5:13" x14ac:dyDescent="0.25">
      <c r="E1476" s="30"/>
      <c r="I1476"/>
      <c r="J1476"/>
      <c r="K1476"/>
      <c r="L1476"/>
      <c r="M1476"/>
    </row>
    <row r="1477" spans="5:13" x14ac:dyDescent="0.25">
      <c r="E1477" s="30"/>
      <c r="I1477"/>
      <c r="J1477"/>
      <c r="K1477"/>
      <c r="L1477"/>
      <c r="M1477"/>
    </row>
    <row r="1478" spans="5:13" x14ac:dyDescent="0.25">
      <c r="E1478" s="30"/>
      <c r="I1478"/>
      <c r="J1478"/>
      <c r="K1478"/>
      <c r="L1478"/>
      <c r="M1478"/>
    </row>
    <row r="1479" spans="5:13" x14ac:dyDescent="0.25">
      <c r="E1479" s="30"/>
      <c r="I1479"/>
      <c r="J1479"/>
      <c r="K1479"/>
      <c r="L1479"/>
      <c r="M1479"/>
    </row>
    <row r="1480" spans="5:13" x14ac:dyDescent="0.25">
      <c r="E1480" s="30"/>
      <c r="I1480"/>
      <c r="J1480"/>
      <c r="K1480"/>
      <c r="L1480"/>
      <c r="M1480"/>
    </row>
    <row r="1481" spans="5:13" x14ac:dyDescent="0.25">
      <c r="E1481" s="30"/>
      <c r="I1481"/>
      <c r="J1481"/>
      <c r="K1481"/>
      <c r="L1481"/>
      <c r="M1481"/>
    </row>
    <row r="1482" spans="5:13" x14ac:dyDescent="0.25">
      <c r="E1482" s="30"/>
      <c r="I1482"/>
      <c r="J1482"/>
      <c r="K1482"/>
      <c r="L1482"/>
      <c r="M1482"/>
    </row>
    <row r="1483" spans="5:13" x14ac:dyDescent="0.25">
      <c r="E1483" s="30"/>
      <c r="I1483"/>
      <c r="J1483"/>
      <c r="K1483"/>
      <c r="L1483"/>
      <c r="M1483"/>
    </row>
    <row r="1484" spans="5:13" x14ac:dyDescent="0.25">
      <c r="E1484" s="30"/>
      <c r="I1484"/>
      <c r="J1484"/>
      <c r="K1484"/>
      <c r="L1484"/>
      <c r="M1484"/>
    </row>
    <row r="1485" spans="5:13" x14ac:dyDescent="0.25">
      <c r="E1485" s="30"/>
      <c r="I1485"/>
      <c r="J1485"/>
      <c r="K1485"/>
      <c r="L1485"/>
      <c r="M1485"/>
    </row>
    <row r="1486" spans="5:13" x14ac:dyDescent="0.25">
      <c r="E1486" s="30"/>
      <c r="I1486"/>
      <c r="J1486"/>
      <c r="K1486"/>
      <c r="L1486"/>
      <c r="M1486"/>
    </row>
    <row r="1487" spans="5:13" x14ac:dyDescent="0.25">
      <c r="E1487" s="30"/>
      <c r="I1487"/>
      <c r="J1487"/>
      <c r="K1487"/>
      <c r="L1487"/>
      <c r="M1487"/>
    </row>
    <row r="1488" spans="5:13" x14ac:dyDescent="0.25">
      <c r="E1488" s="30"/>
      <c r="I1488"/>
      <c r="J1488"/>
      <c r="K1488"/>
      <c r="L1488"/>
      <c r="M1488"/>
    </row>
    <row r="1489" spans="5:13" x14ac:dyDescent="0.25">
      <c r="E1489" s="30"/>
      <c r="I1489"/>
      <c r="J1489"/>
      <c r="K1489"/>
      <c r="L1489"/>
      <c r="M1489"/>
    </row>
    <row r="1490" spans="5:13" x14ac:dyDescent="0.25">
      <c r="E1490" s="30"/>
      <c r="I1490"/>
      <c r="J1490"/>
      <c r="K1490"/>
      <c r="L1490"/>
      <c r="M1490"/>
    </row>
    <row r="1491" spans="5:13" x14ac:dyDescent="0.25">
      <c r="E1491" s="30"/>
      <c r="I1491"/>
      <c r="J1491"/>
      <c r="K1491"/>
      <c r="L1491"/>
      <c r="M1491"/>
    </row>
    <row r="1492" spans="5:13" x14ac:dyDescent="0.25">
      <c r="E1492" s="30"/>
      <c r="I1492"/>
      <c r="J1492"/>
      <c r="K1492"/>
      <c r="L1492"/>
      <c r="M1492"/>
    </row>
    <row r="1493" spans="5:13" x14ac:dyDescent="0.25">
      <c r="E1493" s="30"/>
      <c r="I1493"/>
      <c r="J1493"/>
      <c r="K1493"/>
      <c r="L1493"/>
      <c r="M1493"/>
    </row>
    <row r="1494" spans="5:13" x14ac:dyDescent="0.25">
      <c r="E1494" s="30"/>
      <c r="I1494"/>
      <c r="J1494"/>
      <c r="K1494"/>
      <c r="L1494"/>
      <c r="M1494"/>
    </row>
    <row r="1495" spans="5:13" x14ac:dyDescent="0.25">
      <c r="E1495" s="30"/>
      <c r="I1495"/>
      <c r="J1495"/>
      <c r="K1495"/>
      <c r="L1495"/>
      <c r="M1495"/>
    </row>
    <row r="1496" spans="5:13" x14ac:dyDescent="0.25">
      <c r="E1496" s="30"/>
      <c r="I1496"/>
      <c r="J1496"/>
      <c r="K1496"/>
      <c r="L1496"/>
      <c r="M1496"/>
    </row>
    <row r="1497" spans="5:13" x14ac:dyDescent="0.25">
      <c r="E1497" s="30"/>
      <c r="I1497"/>
      <c r="J1497"/>
      <c r="K1497"/>
      <c r="L1497"/>
      <c r="M1497"/>
    </row>
    <row r="1498" spans="5:13" x14ac:dyDescent="0.25">
      <c r="E1498" s="30"/>
      <c r="I1498"/>
      <c r="J1498"/>
      <c r="K1498"/>
      <c r="L1498"/>
      <c r="M1498"/>
    </row>
    <row r="1499" spans="5:13" x14ac:dyDescent="0.25">
      <c r="E1499" s="30"/>
      <c r="I1499"/>
      <c r="J1499"/>
      <c r="K1499"/>
      <c r="L1499"/>
      <c r="M1499"/>
    </row>
    <row r="1500" spans="5:13" x14ac:dyDescent="0.25">
      <c r="E1500" s="30"/>
      <c r="I1500"/>
      <c r="J1500"/>
      <c r="K1500"/>
      <c r="L1500"/>
      <c r="M1500"/>
    </row>
    <row r="1501" spans="5:13" x14ac:dyDescent="0.25">
      <c r="E1501" s="30"/>
      <c r="I1501"/>
      <c r="J1501"/>
      <c r="K1501"/>
      <c r="L1501"/>
      <c r="M1501"/>
    </row>
    <row r="1502" spans="5:13" x14ac:dyDescent="0.25">
      <c r="E1502" s="30"/>
      <c r="I1502"/>
      <c r="J1502"/>
      <c r="K1502"/>
      <c r="L1502"/>
      <c r="M1502"/>
    </row>
    <row r="1503" spans="5:13" x14ac:dyDescent="0.25">
      <c r="E1503" s="30"/>
      <c r="I1503"/>
      <c r="J1503"/>
      <c r="K1503"/>
      <c r="L1503"/>
      <c r="M1503"/>
    </row>
    <row r="1504" spans="5:13" x14ac:dyDescent="0.25">
      <c r="E1504" s="30"/>
      <c r="I1504"/>
      <c r="J1504"/>
      <c r="K1504"/>
      <c r="L1504"/>
      <c r="M1504"/>
    </row>
    <row r="1505" spans="5:13" x14ac:dyDescent="0.25">
      <c r="E1505" s="30"/>
      <c r="I1505"/>
      <c r="J1505"/>
      <c r="K1505"/>
      <c r="L1505"/>
      <c r="M1505"/>
    </row>
    <row r="1506" spans="5:13" x14ac:dyDescent="0.25">
      <c r="E1506" s="30"/>
      <c r="I1506"/>
      <c r="J1506"/>
      <c r="K1506"/>
      <c r="L1506"/>
      <c r="M1506"/>
    </row>
    <row r="1507" spans="5:13" x14ac:dyDescent="0.25">
      <c r="E1507" s="30"/>
      <c r="I1507"/>
      <c r="J1507"/>
      <c r="K1507"/>
      <c r="L1507"/>
      <c r="M1507"/>
    </row>
    <row r="1508" spans="5:13" x14ac:dyDescent="0.25">
      <c r="E1508" s="30"/>
      <c r="I1508"/>
      <c r="J1508"/>
      <c r="K1508"/>
      <c r="L1508"/>
      <c r="M1508"/>
    </row>
    <row r="1509" spans="5:13" x14ac:dyDescent="0.25">
      <c r="E1509" s="30"/>
      <c r="I1509"/>
      <c r="J1509"/>
      <c r="K1509"/>
      <c r="L1509"/>
      <c r="M1509"/>
    </row>
    <row r="1510" spans="5:13" x14ac:dyDescent="0.25">
      <c r="E1510" s="30"/>
      <c r="I1510"/>
      <c r="J1510"/>
      <c r="K1510"/>
      <c r="L1510"/>
      <c r="M1510"/>
    </row>
    <row r="1511" spans="5:13" x14ac:dyDescent="0.25">
      <c r="E1511" s="30"/>
      <c r="I1511"/>
      <c r="J1511"/>
      <c r="K1511"/>
      <c r="L1511"/>
      <c r="M1511"/>
    </row>
    <row r="1512" spans="5:13" x14ac:dyDescent="0.25">
      <c r="E1512" s="30"/>
      <c r="I1512"/>
      <c r="J1512"/>
      <c r="K1512"/>
      <c r="L1512"/>
      <c r="M1512"/>
    </row>
    <row r="1513" spans="5:13" x14ac:dyDescent="0.25">
      <c r="E1513" s="30"/>
      <c r="I1513"/>
      <c r="J1513"/>
      <c r="K1513"/>
      <c r="L1513"/>
      <c r="M1513"/>
    </row>
    <row r="1514" spans="5:13" x14ac:dyDescent="0.25">
      <c r="E1514" s="30"/>
      <c r="I1514"/>
      <c r="J1514"/>
      <c r="K1514"/>
      <c r="L1514"/>
      <c r="M1514"/>
    </row>
    <row r="1515" spans="5:13" x14ac:dyDescent="0.25">
      <c r="E1515" s="30"/>
      <c r="I1515"/>
      <c r="J1515"/>
      <c r="K1515"/>
      <c r="L1515"/>
      <c r="M1515"/>
    </row>
    <row r="1516" spans="5:13" x14ac:dyDescent="0.25">
      <c r="E1516" s="30"/>
      <c r="I1516"/>
      <c r="J1516"/>
      <c r="K1516"/>
      <c r="L1516"/>
      <c r="M1516"/>
    </row>
    <row r="1517" spans="5:13" x14ac:dyDescent="0.25">
      <c r="E1517" s="30"/>
      <c r="I1517"/>
      <c r="J1517"/>
      <c r="K1517"/>
      <c r="L1517"/>
      <c r="M1517"/>
    </row>
    <row r="1518" spans="5:13" x14ac:dyDescent="0.25">
      <c r="E1518" s="30"/>
      <c r="I1518"/>
      <c r="J1518"/>
      <c r="K1518"/>
      <c r="L1518"/>
      <c r="M1518"/>
    </row>
    <row r="1519" spans="5:13" x14ac:dyDescent="0.25">
      <c r="E1519" s="30"/>
      <c r="I1519"/>
      <c r="J1519"/>
      <c r="K1519"/>
      <c r="L1519"/>
      <c r="M1519"/>
    </row>
    <row r="1520" spans="5:13" x14ac:dyDescent="0.25">
      <c r="E1520" s="30"/>
      <c r="I1520"/>
      <c r="J1520"/>
      <c r="K1520"/>
      <c r="L1520"/>
      <c r="M1520"/>
    </row>
    <row r="1521" spans="5:13" x14ac:dyDescent="0.25">
      <c r="E1521" s="30"/>
      <c r="I1521"/>
      <c r="J1521"/>
      <c r="K1521"/>
      <c r="L1521"/>
      <c r="M1521"/>
    </row>
    <row r="1522" spans="5:13" x14ac:dyDescent="0.25">
      <c r="E1522" s="30"/>
      <c r="I1522"/>
      <c r="J1522"/>
      <c r="K1522"/>
      <c r="L1522"/>
      <c r="M1522"/>
    </row>
    <row r="1523" spans="5:13" x14ac:dyDescent="0.25">
      <c r="E1523" s="30"/>
      <c r="I1523"/>
      <c r="J1523"/>
      <c r="K1523"/>
      <c r="L1523"/>
      <c r="M1523"/>
    </row>
    <row r="1524" spans="5:13" x14ac:dyDescent="0.25">
      <c r="E1524" s="30"/>
      <c r="I1524"/>
      <c r="J1524"/>
      <c r="K1524"/>
      <c r="L1524"/>
      <c r="M1524"/>
    </row>
    <row r="1525" spans="5:13" x14ac:dyDescent="0.25">
      <c r="E1525" s="30"/>
      <c r="I1525"/>
      <c r="J1525"/>
      <c r="K1525"/>
      <c r="L1525"/>
      <c r="M1525"/>
    </row>
    <row r="1526" spans="5:13" x14ac:dyDescent="0.25">
      <c r="E1526" s="30"/>
      <c r="I1526"/>
      <c r="J1526"/>
      <c r="K1526"/>
      <c r="L1526"/>
      <c r="M1526"/>
    </row>
    <row r="1527" spans="5:13" x14ac:dyDescent="0.25">
      <c r="E1527" s="30"/>
      <c r="I1527"/>
      <c r="J1527"/>
      <c r="K1527"/>
      <c r="L1527"/>
      <c r="M1527"/>
    </row>
    <row r="1528" spans="5:13" x14ac:dyDescent="0.25">
      <c r="E1528" s="30"/>
      <c r="I1528"/>
      <c r="J1528"/>
      <c r="K1528"/>
      <c r="L1528"/>
      <c r="M1528"/>
    </row>
    <row r="1529" spans="5:13" x14ac:dyDescent="0.25">
      <c r="E1529" s="30"/>
      <c r="I1529"/>
      <c r="J1529"/>
      <c r="K1529"/>
      <c r="L1529"/>
      <c r="M1529"/>
    </row>
    <row r="1530" spans="5:13" x14ac:dyDescent="0.25">
      <c r="E1530" s="30"/>
      <c r="I1530"/>
      <c r="J1530"/>
      <c r="K1530"/>
      <c r="L1530"/>
      <c r="M1530"/>
    </row>
    <row r="1531" spans="5:13" x14ac:dyDescent="0.25">
      <c r="E1531" s="30"/>
      <c r="I1531"/>
      <c r="J1531"/>
      <c r="K1531"/>
      <c r="L1531"/>
      <c r="M1531"/>
    </row>
    <row r="1532" spans="5:13" x14ac:dyDescent="0.25">
      <c r="E1532" s="30"/>
      <c r="I1532"/>
      <c r="J1532"/>
      <c r="K1532"/>
      <c r="L1532"/>
      <c r="M1532"/>
    </row>
  </sheetData>
  <autoFilter ref="A1:N840"/>
  <sortState ref="A6:N570">
    <sortCondition ref="B1"/>
  </sortState>
  <conditionalFormatting sqref="I515 G1402:G1048576 G1:G1400">
    <cfRule type="containsText" dxfId="19" priority="9" operator="containsText" text="Programmé">
      <formula>NOT(ISERROR(SEARCH("Programmé",G1)))</formula>
    </cfRule>
    <cfRule type="containsText" dxfId="18" priority="10" operator="containsText" text="en attente">
      <formula>NOT(ISERROR(SEARCH("en attente",G1)))</formula>
    </cfRule>
    <cfRule type="containsText" dxfId="17" priority="11" operator="containsText" text="en cours">
      <formula>NOT(ISERROR(SEARCH("en cours",G1)))</formula>
    </cfRule>
  </conditionalFormatting>
  <conditionalFormatting sqref="J515">
    <cfRule type="containsText" dxfId="16" priority="1" operator="containsText" text="Programmé">
      <formula>NOT(ISERROR(SEARCH("Programmé",J515)))</formula>
    </cfRule>
    <cfRule type="containsText" dxfId="15" priority="2" operator="containsText" text="en attente">
      <formula>NOT(ISERROR(SEARCH("en attente",J515)))</formula>
    </cfRule>
    <cfRule type="containsText" dxfId="14" priority="3" operator="containsText" text="en cours">
      <formula>NOT(ISERROR(SEARCH("en cours",J515)))</formula>
    </cfRule>
  </conditionalFormatting>
  <dataValidations count="7">
    <dataValidation type="list" allowBlank="1" showInputMessage="1" showErrorMessage="1" sqref="B197 B201:B202 B213:B223 B256:B278 B227:B254 B478 B480 B515 B532 B534:B543 B280:B469 B547:B549 B552:B553 B3:B189 B495:B496 B555:B804 B1402 B1405 B806:B1218">
      <formula1>ccpda</formula1>
    </dataValidation>
    <dataValidation type="list" allowBlank="1" showInputMessage="1" showErrorMessage="1" sqref="E183 E231:E235 E1:E57 E525:E526 E237:E493 E59:E181 E1402:E1532 E533:E835 E837:E1282">
      <formula1>type</formula1>
    </dataValidation>
    <dataValidation type="list" allowBlank="1" showInputMessage="1" showErrorMessage="1" sqref="K3:K129 K493:K494 K509:K510 K512 K520:K526 K131:K485 K514:K516 K532:K548 K795 K1403:K1404 K550:K790">
      <formula1>Presta</formula1>
    </dataValidation>
    <dataValidation type="date" allowBlank="1" showInputMessage="1" showErrorMessage="1" sqref="C1:C13">
      <formula1>42917</formula1>
      <formula2>73051</formula2>
    </dataValidation>
    <dataValidation type="date" allowBlank="1" showInputMessage="1" showErrorMessage="1" sqref="C331 C14:C268">
      <formula1>42736</formula1>
      <formula2>73051</formula2>
    </dataValidation>
    <dataValidation type="list" allowBlank="1" showInputMessage="1" showErrorMessage="1" sqref="G425:G493 G495:G497 G530 G499:G501 G508:G510 G512 G514 G520:G526 G3:G422 G837:G1400 G1402 G532:G835">
      <formula1>etat</formula1>
    </dataValidation>
    <dataValidation type="list" allowBlank="1" showInputMessage="1" showErrorMessage="1" sqref="A14:A206">
      <formula1>Batîments</formula1>
    </dataValidation>
  </dataValidations>
  <pageMargins left="0.23622047244094491" right="0.23622047244094491" top="0" bottom="0" header="0.31496062992125984" footer="0"/>
  <pageSetup paperSize="8" scale="43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5AC331C4-EF58-4AF9-A86E-D049416186DC}">
            <xm:f>NOT(ISERROR(SEARCH('listes déroulantes'!$D$1,G1)))</xm:f>
            <xm:f>'listes déroulantes'!$D$1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I515 G1402:G1048576 G1:G1400</xm:sqref>
        </x14:conditionalFormatting>
        <x14:conditionalFormatting xmlns:xm="http://schemas.microsoft.com/office/excel/2006/main">
          <x14:cfRule type="containsText" priority="4" operator="containsText" id="{80965536-3955-4FE3-B6B8-E1920296B4A0}">
            <xm:f>NOT(ISERROR(SEARCH('listes déroulantes'!$D$1,J515)))</xm:f>
            <xm:f>'listes déroulantes'!$D$1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J515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'listes déroulantes'!$C$1:$C$14</xm:f>
          </x14:formula1>
          <xm:sqref>E182</xm:sqref>
        </x14:dataValidation>
        <x14:dataValidation type="list" allowBlank="1" showInputMessage="1" showErrorMessage="1">
          <x14:formula1>
            <xm:f>'listes déroulantes'!$C$1:$C$12</xm:f>
          </x14:formula1>
          <xm:sqref>E58</xm:sqref>
        </x14:dataValidation>
        <x14:dataValidation type="list" allowBlank="1" showInputMessage="1" showErrorMessage="1">
          <x14:formula1>
            <xm:f>'listes déroulantes'!$B$1:$B$42</xm:f>
          </x14:formula1>
          <xm:sqref>B1:B2</xm:sqref>
        </x14:dataValidation>
        <x14:dataValidation type="list" allowBlank="1" showInputMessage="1" showErrorMessage="1">
          <x14:formula1>
            <xm:f>'listes déroulantes'!$B$1:$B$60</xm:f>
          </x14:formula1>
          <xm:sqref>B190:B196 B198:B200 B203:B212 B224:B226 B255 B279</xm:sqref>
        </x14:dataValidation>
        <x14:dataValidation type="list" allowBlank="1" showInputMessage="1" showErrorMessage="1">
          <x14:formula1>
            <xm:f>'listes déroulantes'!$C$1:$C$23</xm:f>
          </x14:formula1>
          <xm:sqref>E236 E184:E230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5"/>
  <sheetViews>
    <sheetView topLeftCell="H1" workbookViewId="0">
      <selection activeCell="J70" sqref="J70"/>
    </sheetView>
  </sheetViews>
  <sheetFormatPr baseColWidth="10" defaultRowHeight="15" x14ac:dyDescent="0.25"/>
  <cols>
    <col min="1" max="1" width="22" style="50" customWidth="1"/>
    <col min="2" max="2" width="57.7109375" style="151" customWidth="1"/>
    <col min="3" max="3" width="13.140625" style="50" customWidth="1"/>
    <col min="4" max="4" width="20.85546875" style="50" customWidth="1"/>
    <col min="5" max="5" width="25.28515625" style="164" customWidth="1"/>
    <col min="6" max="6" width="73.7109375" style="89" customWidth="1"/>
    <col min="7" max="7" width="21.7109375" style="50" customWidth="1"/>
    <col min="8" max="8" width="27.42578125" style="50" customWidth="1"/>
    <col min="9" max="9" width="40.7109375" style="111" customWidth="1"/>
    <col min="10" max="10" width="41.140625" style="100" customWidth="1"/>
    <col min="11" max="11" width="35.7109375" style="50" customWidth="1"/>
    <col min="12" max="12" width="13.85546875" style="100" customWidth="1"/>
    <col min="13" max="13" width="56.5703125" style="98" customWidth="1"/>
    <col min="14" max="16384" width="11.42578125" style="50"/>
  </cols>
  <sheetData>
    <row r="1" spans="1:14" s="1" customFormat="1" ht="31.5" customHeight="1" x14ac:dyDescent="0.25">
      <c r="A1" s="28" t="s">
        <v>19</v>
      </c>
      <c r="B1" s="148" t="s">
        <v>2</v>
      </c>
      <c r="C1" s="29" t="s">
        <v>20</v>
      </c>
      <c r="D1" s="29" t="s">
        <v>0</v>
      </c>
      <c r="E1" s="29" t="s">
        <v>79</v>
      </c>
      <c r="F1" s="144" t="s">
        <v>1</v>
      </c>
      <c r="G1" s="29" t="s">
        <v>21</v>
      </c>
      <c r="H1" s="29" t="s">
        <v>22</v>
      </c>
      <c r="I1" s="102"/>
      <c r="J1" s="29"/>
      <c r="K1" s="29"/>
      <c r="L1" s="102" t="s">
        <v>155</v>
      </c>
      <c r="M1" s="103"/>
      <c r="N1" s="61"/>
    </row>
    <row r="2" spans="1:14" s="24" customFormat="1" ht="31.5" customHeight="1" x14ac:dyDescent="0.25">
      <c r="A2" s="33"/>
      <c r="B2" s="149"/>
      <c r="C2" s="34"/>
      <c r="D2" s="34"/>
      <c r="E2" s="160"/>
      <c r="F2" s="145"/>
      <c r="G2" s="34" t="s">
        <v>158</v>
      </c>
      <c r="H2" s="34"/>
      <c r="I2" s="109"/>
      <c r="J2" s="34"/>
      <c r="K2" s="34"/>
      <c r="L2" s="109">
        <f>SUM(L3:L1397)</f>
        <v>63.900000000000006</v>
      </c>
      <c r="M2" s="105"/>
      <c r="N2" s="124"/>
    </row>
    <row r="3" spans="1:14" x14ac:dyDescent="0.25">
      <c r="A3" s="146"/>
      <c r="B3" s="146" t="s">
        <v>11</v>
      </c>
      <c r="C3" s="96">
        <v>43473</v>
      </c>
      <c r="E3" s="161" t="s">
        <v>24</v>
      </c>
      <c r="F3" s="152"/>
      <c r="G3" s="25" t="s">
        <v>31</v>
      </c>
      <c r="H3" s="96">
        <v>43475</v>
      </c>
      <c r="L3" s="100">
        <v>0.5</v>
      </c>
    </row>
    <row r="4" spans="1:14" x14ac:dyDescent="0.25">
      <c r="A4" s="146"/>
      <c r="B4" s="146" t="s">
        <v>56</v>
      </c>
      <c r="C4" s="96">
        <v>43472</v>
      </c>
      <c r="E4" s="161" t="s">
        <v>65</v>
      </c>
      <c r="F4" s="152"/>
      <c r="G4" s="25" t="s">
        <v>33</v>
      </c>
    </row>
    <row r="5" spans="1:14" x14ac:dyDescent="0.25">
      <c r="A5" s="146"/>
      <c r="B5" s="146" t="s">
        <v>42</v>
      </c>
      <c r="C5" s="96">
        <v>43472</v>
      </c>
      <c r="E5" s="161" t="s">
        <v>24</v>
      </c>
      <c r="F5" s="152"/>
      <c r="G5" s="25" t="s">
        <v>118</v>
      </c>
    </row>
    <row r="6" spans="1:14" ht="21.75" customHeight="1" x14ac:dyDescent="0.25">
      <c r="A6" s="146"/>
      <c r="B6" s="146" t="s">
        <v>63</v>
      </c>
      <c r="C6" s="96">
        <v>43472</v>
      </c>
      <c r="D6" s="30"/>
      <c r="E6" s="161" t="s">
        <v>25</v>
      </c>
      <c r="F6" s="152"/>
      <c r="G6" s="25" t="s">
        <v>33</v>
      </c>
      <c r="K6" s="94"/>
    </row>
    <row r="7" spans="1:14" ht="24" customHeight="1" x14ac:dyDescent="0.25">
      <c r="A7" s="146"/>
      <c r="B7" s="146" t="s">
        <v>46</v>
      </c>
      <c r="C7" s="96">
        <v>43472</v>
      </c>
      <c r="E7" s="161" t="s">
        <v>25</v>
      </c>
      <c r="F7" s="152"/>
      <c r="G7" s="25" t="s">
        <v>33</v>
      </c>
      <c r="K7" s="66"/>
    </row>
    <row r="8" spans="1:14" x14ac:dyDescent="0.25">
      <c r="A8" s="146"/>
      <c r="B8" s="146" t="s">
        <v>59</v>
      </c>
      <c r="C8" s="96">
        <v>43472</v>
      </c>
      <c r="E8" s="161" t="s">
        <v>25</v>
      </c>
      <c r="F8" s="159"/>
      <c r="G8" s="25" t="s">
        <v>33</v>
      </c>
    </row>
    <row r="9" spans="1:14" x14ac:dyDescent="0.25">
      <c r="A9" s="146"/>
      <c r="B9" s="146" t="s">
        <v>38</v>
      </c>
      <c r="C9" s="96">
        <v>43439</v>
      </c>
      <c r="E9" s="161" t="s">
        <v>25</v>
      </c>
      <c r="F9" s="152"/>
      <c r="G9" s="25" t="s">
        <v>31</v>
      </c>
      <c r="H9" s="96">
        <v>43469</v>
      </c>
      <c r="L9" s="100">
        <v>16</v>
      </c>
    </row>
    <row r="10" spans="1:14" x14ac:dyDescent="0.25">
      <c r="A10" s="146"/>
      <c r="B10" s="146" t="s">
        <v>42</v>
      </c>
      <c r="C10" s="96">
        <v>43451</v>
      </c>
      <c r="E10" s="161" t="s">
        <v>25</v>
      </c>
      <c r="F10" s="152"/>
      <c r="G10" s="25" t="s">
        <v>118</v>
      </c>
    </row>
    <row r="11" spans="1:14" ht="18.75" x14ac:dyDescent="0.25">
      <c r="A11" s="146"/>
      <c r="B11" s="146" t="s">
        <v>3</v>
      </c>
      <c r="C11" s="96">
        <v>43476</v>
      </c>
      <c r="E11" s="161" t="s">
        <v>69</v>
      </c>
      <c r="F11" s="159"/>
      <c r="G11" s="25" t="s">
        <v>31</v>
      </c>
      <c r="H11" s="96">
        <v>43479</v>
      </c>
      <c r="K11" s="94"/>
      <c r="L11" s="100">
        <v>4</v>
      </c>
    </row>
    <row r="12" spans="1:14" ht="18.75" x14ac:dyDescent="0.25">
      <c r="A12" s="146"/>
      <c r="B12" s="146" t="s">
        <v>3</v>
      </c>
      <c r="C12" s="96">
        <v>43476</v>
      </c>
      <c r="E12" s="161" t="s">
        <v>69</v>
      </c>
      <c r="F12" s="159"/>
      <c r="G12" s="25" t="s">
        <v>31</v>
      </c>
      <c r="H12" s="96">
        <v>43476</v>
      </c>
      <c r="K12" s="94"/>
      <c r="L12" s="100">
        <v>3</v>
      </c>
    </row>
    <row r="13" spans="1:14" ht="18.75" x14ac:dyDescent="0.25">
      <c r="A13" s="146"/>
      <c r="B13" s="146" t="s">
        <v>3</v>
      </c>
      <c r="C13" s="96">
        <v>43472</v>
      </c>
      <c r="E13" s="162" t="s">
        <v>25</v>
      </c>
      <c r="F13" s="159"/>
      <c r="G13" s="25" t="s">
        <v>31</v>
      </c>
      <c r="H13" s="96">
        <v>43480</v>
      </c>
      <c r="K13" s="94"/>
      <c r="L13" s="100">
        <v>1</v>
      </c>
    </row>
    <row r="14" spans="1:14" ht="18.75" x14ac:dyDescent="0.25">
      <c r="A14" s="146"/>
      <c r="B14" s="146" t="s">
        <v>3</v>
      </c>
      <c r="C14" s="96">
        <v>43476</v>
      </c>
      <c r="E14" s="162" t="s">
        <v>24</v>
      </c>
      <c r="F14" s="159"/>
      <c r="G14" s="25" t="s">
        <v>31</v>
      </c>
      <c r="H14" s="96">
        <v>43480</v>
      </c>
      <c r="K14" s="94"/>
      <c r="L14" s="100">
        <v>0.2</v>
      </c>
    </row>
    <row r="15" spans="1:14" x14ac:dyDescent="0.25">
      <c r="A15" s="146"/>
      <c r="B15" s="146" t="s">
        <v>3</v>
      </c>
      <c r="C15" s="96">
        <v>43476</v>
      </c>
      <c r="E15" s="162" t="s">
        <v>26</v>
      </c>
      <c r="F15" s="159"/>
      <c r="G15" s="25" t="s">
        <v>118</v>
      </c>
    </row>
    <row r="16" spans="1:14" ht="18.75" x14ac:dyDescent="0.25">
      <c r="A16" s="146"/>
      <c r="B16" s="146" t="s">
        <v>63</v>
      </c>
      <c r="C16" s="96">
        <v>43476</v>
      </c>
      <c r="D16" s="30"/>
      <c r="E16" s="162" t="s">
        <v>24</v>
      </c>
      <c r="F16" s="152"/>
      <c r="G16" s="25" t="s">
        <v>31</v>
      </c>
      <c r="H16" s="96">
        <v>43479</v>
      </c>
      <c r="K16" s="94"/>
    </row>
    <row r="17" spans="1:12" ht="18.75" x14ac:dyDescent="0.25">
      <c r="A17" s="146"/>
      <c r="B17" s="146" t="s">
        <v>63</v>
      </c>
      <c r="C17" s="96">
        <v>43472</v>
      </c>
      <c r="D17" s="30"/>
      <c r="E17" s="162" t="s">
        <v>24</v>
      </c>
      <c r="F17" s="152"/>
      <c r="G17" s="25" t="s">
        <v>31</v>
      </c>
      <c r="H17" s="115">
        <v>43466</v>
      </c>
      <c r="K17" s="94"/>
    </row>
    <row r="18" spans="1:12" ht="18.75" x14ac:dyDescent="0.25">
      <c r="A18" s="146"/>
      <c r="B18" s="146" t="s">
        <v>60</v>
      </c>
      <c r="C18" s="96">
        <v>43481</v>
      </c>
      <c r="D18" s="30"/>
      <c r="E18" s="163" t="s">
        <v>65</v>
      </c>
      <c r="F18" s="152"/>
      <c r="G18" s="25"/>
      <c r="K18" s="94"/>
    </row>
    <row r="19" spans="1:12" ht="30" x14ac:dyDescent="0.25">
      <c r="A19" s="146"/>
      <c r="B19" s="146" t="s">
        <v>60</v>
      </c>
      <c r="C19" s="96">
        <v>43481</v>
      </c>
      <c r="D19" s="30"/>
      <c r="E19" s="32" t="s">
        <v>26</v>
      </c>
      <c r="F19" s="152"/>
      <c r="G19" s="25"/>
      <c r="K19" s="94"/>
    </row>
    <row r="20" spans="1:12" ht="18.75" x14ac:dyDescent="0.25">
      <c r="A20" s="146"/>
      <c r="B20" s="146" t="s">
        <v>60</v>
      </c>
      <c r="C20" s="96">
        <v>43481</v>
      </c>
      <c r="D20" s="30"/>
      <c r="E20" s="163" t="s">
        <v>36</v>
      </c>
      <c r="F20" s="152"/>
      <c r="G20" s="25"/>
      <c r="K20" s="94"/>
    </row>
    <row r="21" spans="1:12" ht="18.75" x14ac:dyDescent="0.25">
      <c r="A21" s="146"/>
      <c r="B21" s="146" t="s">
        <v>46</v>
      </c>
      <c r="C21" s="96">
        <v>43476</v>
      </c>
      <c r="D21" s="30"/>
      <c r="E21" s="162" t="s">
        <v>103</v>
      </c>
      <c r="F21" s="152"/>
      <c r="G21" s="25" t="s">
        <v>31</v>
      </c>
      <c r="K21" s="94"/>
    </row>
    <row r="22" spans="1:12" ht="18.75" x14ac:dyDescent="0.25">
      <c r="A22" s="146"/>
      <c r="B22" s="146" t="s">
        <v>63</v>
      </c>
      <c r="C22" s="96">
        <v>43468</v>
      </c>
      <c r="E22" s="162" t="s">
        <v>24</v>
      </c>
      <c r="F22" s="152"/>
      <c r="G22" s="25" t="s">
        <v>31</v>
      </c>
      <c r="H22" s="96">
        <v>43479</v>
      </c>
      <c r="K22" s="94"/>
      <c r="L22" s="100">
        <v>0.5</v>
      </c>
    </row>
    <row r="23" spans="1:12" ht="18.75" x14ac:dyDescent="0.25">
      <c r="A23" s="146"/>
      <c r="B23" s="146" t="s">
        <v>17</v>
      </c>
      <c r="C23" s="96">
        <v>43109</v>
      </c>
      <c r="E23" s="162" t="s">
        <v>65</v>
      </c>
      <c r="F23" s="152"/>
      <c r="G23" s="25" t="s">
        <v>31</v>
      </c>
      <c r="H23" s="96">
        <v>43111</v>
      </c>
      <c r="K23" s="94"/>
      <c r="L23" s="100">
        <v>1</v>
      </c>
    </row>
    <row r="24" spans="1:12" ht="18.75" x14ac:dyDescent="0.25">
      <c r="A24" s="146"/>
      <c r="B24" s="146" t="s">
        <v>53</v>
      </c>
      <c r="C24" s="96">
        <v>43476</v>
      </c>
      <c r="E24" s="162" t="s">
        <v>69</v>
      </c>
      <c r="F24" s="159"/>
      <c r="G24" s="25" t="s">
        <v>31</v>
      </c>
      <c r="H24" s="96">
        <v>43476</v>
      </c>
      <c r="K24" s="94"/>
      <c r="L24" s="100">
        <v>0.5</v>
      </c>
    </row>
    <row r="25" spans="1:12" ht="18.75" x14ac:dyDescent="0.25">
      <c r="A25" s="146"/>
      <c r="B25" s="146" t="s">
        <v>53</v>
      </c>
      <c r="C25" s="96">
        <v>43476</v>
      </c>
      <c r="E25" s="162" t="s">
        <v>101</v>
      </c>
      <c r="F25" s="159"/>
      <c r="G25" s="25" t="s">
        <v>118</v>
      </c>
      <c r="K25" s="94"/>
    </row>
    <row r="26" spans="1:12" ht="18.75" x14ac:dyDescent="0.25">
      <c r="A26" s="146"/>
      <c r="B26" s="146" t="s">
        <v>61</v>
      </c>
      <c r="C26" s="96">
        <v>43486</v>
      </c>
      <c r="E26" s="162" t="s">
        <v>103</v>
      </c>
      <c r="F26" s="159"/>
      <c r="G26" s="25" t="s">
        <v>31</v>
      </c>
      <c r="H26" s="96">
        <v>43504</v>
      </c>
      <c r="K26" s="94"/>
      <c r="L26" s="100">
        <v>1</v>
      </c>
    </row>
    <row r="27" spans="1:12" ht="18.75" x14ac:dyDescent="0.25">
      <c r="A27" s="146"/>
      <c r="B27" s="146" t="s">
        <v>61</v>
      </c>
      <c r="C27" s="96">
        <v>43486</v>
      </c>
      <c r="E27" s="162" t="s">
        <v>103</v>
      </c>
      <c r="F27" s="159"/>
      <c r="G27" s="25" t="s">
        <v>33</v>
      </c>
      <c r="K27" s="94"/>
    </row>
    <row r="28" spans="1:12" ht="18.75" x14ac:dyDescent="0.25">
      <c r="A28" s="146"/>
      <c r="B28" s="146" t="s">
        <v>58</v>
      </c>
      <c r="C28" s="96">
        <v>43117</v>
      </c>
      <c r="E28" s="162" t="s">
        <v>25</v>
      </c>
      <c r="F28" s="159"/>
      <c r="G28" s="25" t="s">
        <v>31</v>
      </c>
      <c r="H28" s="96">
        <v>43121</v>
      </c>
      <c r="K28" s="94"/>
      <c r="L28" s="100">
        <v>0.75</v>
      </c>
    </row>
    <row r="29" spans="1:12" ht="18.75" x14ac:dyDescent="0.25">
      <c r="A29" s="146"/>
      <c r="B29" s="146" t="s">
        <v>15</v>
      </c>
      <c r="C29" s="96">
        <v>43482</v>
      </c>
      <c r="E29" s="162" t="s">
        <v>101</v>
      </c>
      <c r="F29" s="159"/>
      <c r="G29" s="25" t="s">
        <v>31</v>
      </c>
      <c r="H29" s="96">
        <v>43493</v>
      </c>
      <c r="K29" s="94"/>
    </row>
    <row r="30" spans="1:12" ht="18.75" x14ac:dyDescent="0.25">
      <c r="A30" s="146"/>
      <c r="B30" s="146" t="s">
        <v>42</v>
      </c>
      <c r="C30" s="96">
        <v>43496</v>
      </c>
      <c r="E30" s="162" t="s">
        <v>25</v>
      </c>
      <c r="F30" s="152"/>
      <c r="G30" s="25" t="s">
        <v>31</v>
      </c>
      <c r="H30" s="96">
        <v>43497</v>
      </c>
      <c r="K30" s="94"/>
      <c r="L30" s="100">
        <v>4</v>
      </c>
    </row>
    <row r="31" spans="1:12" ht="18.75" x14ac:dyDescent="0.25">
      <c r="A31" s="146"/>
      <c r="B31" s="146" t="s">
        <v>42</v>
      </c>
      <c r="C31" s="96">
        <v>43500</v>
      </c>
      <c r="E31" s="162" t="s">
        <v>25</v>
      </c>
      <c r="F31" s="152"/>
      <c r="G31" s="25" t="s">
        <v>33</v>
      </c>
      <c r="K31" s="94"/>
    </row>
    <row r="32" spans="1:12" ht="18.75" x14ac:dyDescent="0.25">
      <c r="A32" s="146"/>
      <c r="B32" s="146" t="s">
        <v>3</v>
      </c>
      <c r="C32" s="96">
        <v>43504</v>
      </c>
      <c r="E32" s="163" t="s">
        <v>88</v>
      </c>
      <c r="F32" s="152"/>
      <c r="G32" s="25" t="s">
        <v>31</v>
      </c>
      <c r="H32" s="96">
        <v>43504</v>
      </c>
      <c r="K32" s="94"/>
      <c r="L32" s="100">
        <v>6</v>
      </c>
    </row>
    <row r="33" spans="1:13" ht="18.75" x14ac:dyDescent="0.25">
      <c r="A33" s="146"/>
      <c r="B33" s="146" t="s">
        <v>70</v>
      </c>
      <c r="C33" s="96">
        <v>43500</v>
      </c>
      <c r="E33" s="162" t="s">
        <v>135</v>
      </c>
      <c r="F33" s="152"/>
      <c r="G33" s="25" t="s">
        <v>31</v>
      </c>
      <c r="H33" s="96">
        <v>43504</v>
      </c>
      <c r="K33" s="94"/>
      <c r="L33" s="100">
        <v>6</v>
      </c>
    </row>
    <row r="34" spans="1:13" ht="18.75" x14ac:dyDescent="0.25">
      <c r="A34" s="146"/>
      <c r="B34" s="146" t="s">
        <v>54</v>
      </c>
      <c r="C34" s="96">
        <v>43500</v>
      </c>
      <c r="E34" s="163" t="s">
        <v>29</v>
      </c>
      <c r="F34" s="152"/>
      <c r="G34" s="25" t="s">
        <v>33</v>
      </c>
      <c r="K34" s="94"/>
    </row>
    <row r="35" spans="1:13" ht="26.25" customHeight="1" x14ac:dyDescent="0.25">
      <c r="A35" s="146"/>
      <c r="B35" s="146" t="s">
        <v>177</v>
      </c>
      <c r="C35" s="96">
        <v>43480</v>
      </c>
      <c r="E35" s="163" t="s">
        <v>24</v>
      </c>
      <c r="F35" s="152"/>
      <c r="G35" s="93" t="s">
        <v>31</v>
      </c>
      <c r="H35" s="96">
        <v>43487</v>
      </c>
      <c r="K35" s="94"/>
      <c r="L35" s="100">
        <v>2</v>
      </c>
    </row>
    <row r="36" spans="1:13" x14ac:dyDescent="0.25">
      <c r="A36" s="146"/>
      <c r="B36" s="146" t="s">
        <v>3</v>
      </c>
      <c r="C36" s="96">
        <v>43503</v>
      </c>
      <c r="E36" s="162" t="s">
        <v>65</v>
      </c>
      <c r="F36" s="147"/>
      <c r="G36" s="25" t="s">
        <v>31</v>
      </c>
      <c r="H36" s="96">
        <v>43503</v>
      </c>
      <c r="L36" s="100" t="s">
        <v>74</v>
      </c>
      <c r="M36" s="50"/>
    </row>
    <row r="37" spans="1:13" ht="18.75" x14ac:dyDescent="0.25">
      <c r="A37" s="146"/>
      <c r="B37" s="146" t="s">
        <v>7</v>
      </c>
      <c r="C37" s="96">
        <v>43490</v>
      </c>
      <c r="E37" s="162" t="s">
        <v>65</v>
      </c>
      <c r="F37" s="147"/>
      <c r="G37" s="30" t="s">
        <v>31</v>
      </c>
      <c r="H37" s="96">
        <v>43490</v>
      </c>
      <c r="K37" s="66"/>
      <c r="M37" s="50"/>
    </row>
    <row r="38" spans="1:13" ht="18.75" x14ac:dyDescent="0.25">
      <c r="A38" s="146"/>
      <c r="B38" s="146" t="s">
        <v>7</v>
      </c>
      <c r="C38" s="96">
        <v>43500</v>
      </c>
      <c r="E38" s="162" t="s">
        <v>65</v>
      </c>
      <c r="F38" s="147"/>
      <c r="G38" s="30" t="s">
        <v>31</v>
      </c>
      <c r="H38" s="96">
        <v>43500</v>
      </c>
      <c r="K38" s="66"/>
      <c r="M38" s="50"/>
    </row>
    <row r="39" spans="1:13" x14ac:dyDescent="0.25">
      <c r="A39" s="146"/>
      <c r="B39" s="146" t="s">
        <v>3</v>
      </c>
      <c r="C39" s="96">
        <v>43490</v>
      </c>
      <c r="E39" s="162" t="s">
        <v>65</v>
      </c>
      <c r="F39" s="147"/>
      <c r="G39" s="30" t="s">
        <v>31</v>
      </c>
      <c r="H39" s="96">
        <v>43490</v>
      </c>
      <c r="L39" s="100" t="s">
        <v>169</v>
      </c>
      <c r="M39" s="50"/>
    </row>
    <row r="40" spans="1:13" ht="18.75" x14ac:dyDescent="0.25">
      <c r="B40" s="146" t="s">
        <v>12</v>
      </c>
      <c r="C40" s="96">
        <v>43502</v>
      </c>
      <c r="E40" s="161" t="s">
        <v>81</v>
      </c>
      <c r="F40" s="147"/>
      <c r="G40" s="25" t="s">
        <v>31</v>
      </c>
      <c r="H40" s="96">
        <v>43509</v>
      </c>
      <c r="K40" s="94"/>
      <c r="L40" s="100">
        <v>0.75</v>
      </c>
    </row>
    <row r="41" spans="1:13" ht="18.75" x14ac:dyDescent="0.25">
      <c r="B41" s="146" t="s">
        <v>12</v>
      </c>
      <c r="C41" s="96">
        <v>43502</v>
      </c>
      <c r="E41" s="161" t="s">
        <v>66</v>
      </c>
      <c r="F41" s="147"/>
      <c r="G41" s="25" t="s">
        <v>31</v>
      </c>
      <c r="H41" s="96">
        <v>43509</v>
      </c>
      <c r="K41" s="94"/>
      <c r="L41" s="100">
        <v>0.75</v>
      </c>
    </row>
    <row r="42" spans="1:13" s="137" customFormat="1" ht="18.75" x14ac:dyDescent="0.25">
      <c r="B42" s="146" t="s">
        <v>14</v>
      </c>
      <c r="C42" s="158">
        <v>43510</v>
      </c>
      <c r="E42" s="161" t="s">
        <v>65</v>
      </c>
      <c r="F42" s="147"/>
      <c r="G42" s="93" t="s">
        <v>31</v>
      </c>
      <c r="H42" s="158">
        <v>43510</v>
      </c>
      <c r="I42" s="138"/>
      <c r="J42" s="139"/>
      <c r="K42" s="94"/>
      <c r="L42" s="139"/>
      <c r="M42" s="140"/>
    </row>
    <row r="43" spans="1:13" ht="18.75" x14ac:dyDescent="0.25">
      <c r="B43" s="146" t="s">
        <v>14</v>
      </c>
      <c r="C43" s="96">
        <v>43510</v>
      </c>
      <c r="D43" s="137"/>
      <c r="E43" s="161" t="s">
        <v>25</v>
      </c>
      <c r="F43" s="147"/>
      <c r="G43" s="25" t="s">
        <v>31</v>
      </c>
      <c r="H43" s="96">
        <v>43510</v>
      </c>
      <c r="K43" s="94"/>
      <c r="L43" s="100" t="s">
        <v>180</v>
      </c>
    </row>
    <row r="44" spans="1:13" ht="25.5" x14ac:dyDescent="0.25">
      <c r="B44" s="146" t="s">
        <v>14</v>
      </c>
      <c r="C44" s="96">
        <v>43511</v>
      </c>
      <c r="D44" s="137"/>
      <c r="E44" s="161" t="s">
        <v>26</v>
      </c>
      <c r="F44" s="152"/>
      <c r="G44" s="25" t="s">
        <v>31</v>
      </c>
      <c r="H44" s="96">
        <v>43511</v>
      </c>
      <c r="K44" s="94"/>
      <c r="L44" s="100">
        <v>0.1</v>
      </c>
    </row>
    <row r="45" spans="1:13" ht="18.75" x14ac:dyDescent="0.25">
      <c r="B45" s="146" t="s">
        <v>16</v>
      </c>
      <c r="C45" s="96">
        <v>43493</v>
      </c>
      <c r="D45" s="137"/>
      <c r="E45" s="161" t="s">
        <v>25</v>
      </c>
      <c r="F45" s="152"/>
      <c r="G45" s="25" t="s">
        <v>31</v>
      </c>
      <c r="H45" s="96">
        <v>43511</v>
      </c>
      <c r="K45" s="94"/>
      <c r="L45" s="100">
        <v>1.5</v>
      </c>
    </row>
    <row r="46" spans="1:13" ht="25.5" x14ac:dyDescent="0.25">
      <c r="B46" s="146" t="s">
        <v>46</v>
      </c>
      <c r="C46" s="96">
        <v>43511</v>
      </c>
      <c r="E46" s="161" t="s">
        <v>26</v>
      </c>
      <c r="G46" s="25" t="s">
        <v>31</v>
      </c>
      <c r="H46" s="96">
        <v>43511</v>
      </c>
      <c r="K46" s="94"/>
      <c r="L46" s="100">
        <v>0.25</v>
      </c>
    </row>
    <row r="47" spans="1:13" ht="18.75" x14ac:dyDescent="0.25">
      <c r="B47" s="146" t="s">
        <v>46</v>
      </c>
      <c r="C47" s="96">
        <v>43510</v>
      </c>
      <c r="E47" s="161" t="s">
        <v>24</v>
      </c>
      <c r="G47" s="25" t="s">
        <v>118</v>
      </c>
      <c r="K47" s="66"/>
      <c r="L47" s="50"/>
      <c r="M47" s="50"/>
    </row>
    <row r="48" spans="1:13" ht="18.75" x14ac:dyDescent="0.25">
      <c r="B48" s="146" t="s">
        <v>12</v>
      </c>
      <c r="C48" s="96">
        <v>43511</v>
      </c>
      <c r="E48" s="161" t="s">
        <v>24</v>
      </c>
      <c r="G48" s="25" t="s">
        <v>33</v>
      </c>
      <c r="K48" s="66"/>
      <c r="L48" s="50"/>
      <c r="M48" s="50"/>
    </row>
    <row r="49" spans="2:13" ht="25.5" x14ac:dyDescent="0.25">
      <c r="B49" s="147" t="s">
        <v>10</v>
      </c>
      <c r="C49" s="96">
        <v>43510</v>
      </c>
      <c r="D49" s="30"/>
      <c r="E49" s="161" t="s">
        <v>26</v>
      </c>
      <c r="F49" s="147"/>
      <c r="G49" s="25" t="s">
        <v>118</v>
      </c>
      <c r="K49" s="94"/>
      <c r="L49" s="50">
        <v>2</v>
      </c>
      <c r="M49" s="50"/>
    </row>
    <row r="50" spans="2:13" ht="18.75" x14ac:dyDescent="0.25">
      <c r="B50" s="146" t="s">
        <v>3</v>
      </c>
      <c r="C50" s="96">
        <v>43500</v>
      </c>
      <c r="D50" s="30"/>
      <c r="E50" s="161" t="s">
        <v>65</v>
      </c>
      <c r="F50" s="147"/>
      <c r="G50" s="25" t="s">
        <v>31</v>
      </c>
      <c r="H50" s="50">
        <v>8</v>
      </c>
      <c r="K50" s="66"/>
      <c r="L50" s="50"/>
      <c r="M50" s="50"/>
    </row>
    <row r="51" spans="2:13" ht="18.75" x14ac:dyDescent="0.25">
      <c r="B51" s="147" t="s">
        <v>10</v>
      </c>
      <c r="C51" s="96">
        <v>43494</v>
      </c>
      <c r="D51" s="30"/>
      <c r="E51" s="161" t="s">
        <v>24</v>
      </c>
      <c r="F51" s="147"/>
      <c r="G51" s="25" t="s">
        <v>33</v>
      </c>
      <c r="K51" s="66"/>
      <c r="L51" s="50"/>
      <c r="M51" s="50"/>
    </row>
    <row r="52" spans="2:13" ht="18.75" x14ac:dyDescent="0.25">
      <c r="B52" s="146" t="s">
        <v>52</v>
      </c>
      <c r="D52" s="30"/>
      <c r="E52" s="161" t="s">
        <v>80</v>
      </c>
      <c r="F52" s="147"/>
      <c r="G52" s="25" t="s">
        <v>33</v>
      </c>
      <c r="K52" s="66"/>
      <c r="L52" s="50"/>
      <c r="M52" s="50"/>
    </row>
    <row r="53" spans="2:13" ht="18.75" x14ac:dyDescent="0.25">
      <c r="B53" s="146" t="s">
        <v>46</v>
      </c>
      <c r="C53" s="115">
        <v>43466</v>
      </c>
      <c r="D53" s="30"/>
      <c r="E53" s="161" t="s">
        <v>81</v>
      </c>
      <c r="F53" s="147"/>
      <c r="G53" s="25" t="s">
        <v>33</v>
      </c>
      <c r="K53" s="66"/>
      <c r="L53" s="50"/>
      <c r="M53" s="50"/>
    </row>
    <row r="54" spans="2:13" ht="25.5" x14ac:dyDescent="0.25">
      <c r="B54" s="146" t="s">
        <v>46</v>
      </c>
      <c r="C54" s="115">
        <v>43466</v>
      </c>
      <c r="D54" s="30"/>
      <c r="E54" s="161" t="s">
        <v>26</v>
      </c>
      <c r="F54" s="147"/>
      <c r="G54" s="25" t="s">
        <v>31</v>
      </c>
      <c r="H54" s="96">
        <v>43508</v>
      </c>
      <c r="K54" s="66"/>
      <c r="L54" s="50">
        <v>6</v>
      </c>
      <c r="M54" s="50"/>
    </row>
    <row r="55" spans="2:13" ht="25.5" x14ac:dyDescent="0.25">
      <c r="B55" s="146" t="s">
        <v>45</v>
      </c>
      <c r="C55" s="115">
        <v>43466</v>
      </c>
      <c r="E55" s="161" t="s">
        <v>26</v>
      </c>
      <c r="F55" s="147"/>
      <c r="G55" s="25" t="s">
        <v>31</v>
      </c>
      <c r="H55" s="115">
        <v>43466</v>
      </c>
      <c r="K55" s="66"/>
      <c r="L55" s="50">
        <v>0.1</v>
      </c>
      <c r="M55" s="50"/>
    </row>
    <row r="56" spans="2:13" ht="18.75" x14ac:dyDescent="0.25">
      <c r="B56" s="146" t="s">
        <v>3</v>
      </c>
      <c r="C56" s="96">
        <v>43502</v>
      </c>
      <c r="E56" s="161" t="s">
        <v>24</v>
      </c>
      <c r="F56" s="147"/>
      <c r="G56" s="25" t="s">
        <v>31</v>
      </c>
      <c r="H56" s="96">
        <v>43504</v>
      </c>
      <c r="K56" s="66"/>
      <c r="L56" s="50">
        <v>0.5</v>
      </c>
      <c r="M56" s="50"/>
    </row>
    <row r="57" spans="2:13" ht="18.75" x14ac:dyDescent="0.25">
      <c r="B57" s="146" t="s">
        <v>3</v>
      </c>
      <c r="C57" s="96">
        <v>43515</v>
      </c>
      <c r="E57" s="161" t="s">
        <v>65</v>
      </c>
      <c r="F57" s="147"/>
      <c r="G57" s="25" t="s">
        <v>31</v>
      </c>
      <c r="H57" s="96">
        <v>43515</v>
      </c>
      <c r="K57" s="66"/>
      <c r="L57" s="50">
        <v>1</v>
      </c>
      <c r="M57" s="50"/>
    </row>
    <row r="58" spans="2:13" ht="18.75" x14ac:dyDescent="0.25">
      <c r="B58" s="146" t="s">
        <v>53</v>
      </c>
      <c r="C58" s="96">
        <v>43514</v>
      </c>
      <c r="E58" s="161" t="s">
        <v>24</v>
      </c>
      <c r="F58" s="147"/>
      <c r="G58" s="25" t="s">
        <v>31</v>
      </c>
      <c r="H58" s="96">
        <v>43514</v>
      </c>
      <c r="K58" s="66"/>
      <c r="L58" s="50">
        <v>4</v>
      </c>
      <c r="M58" s="50"/>
    </row>
    <row r="59" spans="2:13" ht="25.5" x14ac:dyDescent="0.25">
      <c r="B59" s="146" t="s">
        <v>46</v>
      </c>
      <c r="C59" s="96">
        <v>43514</v>
      </c>
      <c r="E59" s="161" t="s">
        <v>26</v>
      </c>
      <c r="F59" s="147"/>
      <c r="G59" s="25" t="s">
        <v>118</v>
      </c>
      <c r="H59" s="96">
        <v>43514</v>
      </c>
      <c r="K59" s="66"/>
      <c r="L59" s="50">
        <v>0.5</v>
      </c>
      <c r="M59" s="50"/>
    </row>
    <row r="60" spans="2:13" ht="18.75" x14ac:dyDescent="0.25">
      <c r="B60" s="146"/>
      <c r="E60" s="161"/>
      <c r="G60" s="25"/>
      <c r="K60" s="66"/>
      <c r="L60" s="50"/>
      <c r="M60" s="50"/>
    </row>
    <row r="61" spans="2:13" ht="18.75" x14ac:dyDescent="0.25">
      <c r="B61" s="146"/>
      <c r="E61" s="161"/>
      <c r="G61" s="25"/>
      <c r="K61" s="66"/>
      <c r="L61" s="50"/>
      <c r="M61" s="50"/>
    </row>
    <row r="62" spans="2:13" ht="18.75" x14ac:dyDescent="0.25">
      <c r="B62" s="146"/>
      <c r="E62" s="161"/>
      <c r="G62" s="25"/>
      <c r="K62" s="66"/>
      <c r="L62" s="50"/>
      <c r="M62" s="50"/>
    </row>
    <row r="63" spans="2:13" ht="18.75" x14ac:dyDescent="0.25">
      <c r="B63" s="146"/>
      <c r="E63" s="161"/>
      <c r="G63" s="25"/>
      <c r="K63" s="66"/>
      <c r="L63" s="50"/>
      <c r="M63" s="50"/>
    </row>
    <row r="64" spans="2:13" ht="18.75" x14ac:dyDescent="0.25">
      <c r="B64" s="146"/>
      <c r="E64" s="161"/>
      <c r="G64" s="25"/>
      <c r="K64" s="66"/>
      <c r="L64" s="50"/>
      <c r="M64" s="50"/>
    </row>
    <row r="65" spans="2:13" ht="18.75" x14ac:dyDescent="0.25">
      <c r="B65" s="146"/>
      <c r="E65" s="161"/>
      <c r="G65" s="25"/>
      <c r="K65" s="66"/>
      <c r="L65" s="50"/>
      <c r="M65" s="50"/>
    </row>
    <row r="66" spans="2:13" ht="18.75" x14ac:dyDescent="0.25">
      <c r="B66" s="146"/>
      <c r="E66" s="161"/>
      <c r="G66" s="25"/>
      <c r="K66" s="66"/>
      <c r="L66" s="50"/>
      <c r="M66" s="50"/>
    </row>
    <row r="67" spans="2:13" ht="18.75" x14ac:dyDescent="0.25">
      <c r="B67" s="146"/>
      <c r="E67" s="161"/>
      <c r="G67" s="25"/>
      <c r="K67" s="66"/>
      <c r="L67" s="50"/>
      <c r="M67" s="50"/>
    </row>
    <row r="68" spans="2:13" ht="18.75" x14ac:dyDescent="0.25">
      <c r="B68" s="146"/>
      <c r="E68" s="161"/>
      <c r="G68" s="25"/>
      <c r="K68" s="66"/>
      <c r="L68" s="50"/>
      <c r="M68" s="50"/>
    </row>
    <row r="69" spans="2:13" ht="18.75" x14ac:dyDescent="0.25">
      <c r="B69" s="146"/>
      <c r="E69" s="161"/>
      <c r="G69" s="25"/>
      <c r="K69" s="66"/>
      <c r="L69" s="50"/>
      <c r="M69" s="50"/>
    </row>
    <row r="70" spans="2:13" ht="18.75" x14ac:dyDescent="0.25">
      <c r="B70" s="146"/>
      <c r="E70" s="161"/>
      <c r="G70" s="25"/>
      <c r="K70" s="66"/>
      <c r="L70" s="50"/>
      <c r="M70" s="50"/>
    </row>
    <row r="71" spans="2:13" ht="18.75" x14ac:dyDescent="0.25">
      <c r="B71" s="146"/>
      <c r="E71" s="161"/>
      <c r="G71" s="25"/>
      <c r="K71" s="66"/>
      <c r="L71" s="50"/>
      <c r="M71" s="50"/>
    </row>
    <row r="72" spans="2:13" ht="18.75" x14ac:dyDescent="0.25">
      <c r="B72" s="146"/>
      <c r="E72" s="161"/>
      <c r="G72" s="25"/>
      <c r="K72" s="66"/>
      <c r="L72" s="50"/>
      <c r="M72" s="50"/>
    </row>
    <row r="73" spans="2:13" ht="18.75" x14ac:dyDescent="0.25">
      <c r="B73" s="146"/>
      <c r="E73" s="161"/>
      <c r="G73" s="25"/>
      <c r="K73" s="66"/>
      <c r="L73" s="50"/>
      <c r="M73" s="50"/>
    </row>
    <row r="74" spans="2:13" ht="18.75" x14ac:dyDescent="0.25">
      <c r="B74" s="146"/>
      <c r="E74" s="161"/>
      <c r="G74" s="25"/>
      <c r="K74" s="66"/>
      <c r="L74" s="50"/>
      <c r="M74" s="50"/>
    </row>
    <row r="75" spans="2:13" ht="18.75" x14ac:dyDescent="0.25">
      <c r="B75" s="146"/>
      <c r="E75" s="161"/>
      <c r="G75" s="25"/>
      <c r="K75" s="66"/>
      <c r="L75" s="50"/>
      <c r="M75" s="50"/>
    </row>
    <row r="76" spans="2:13" ht="18.75" x14ac:dyDescent="0.25">
      <c r="B76" s="146"/>
      <c r="E76" s="161"/>
      <c r="G76" s="25"/>
      <c r="K76" s="66"/>
      <c r="L76" s="50"/>
      <c r="M76" s="50"/>
    </row>
    <row r="77" spans="2:13" ht="18.75" x14ac:dyDescent="0.25">
      <c r="B77" s="146"/>
      <c r="E77" s="161"/>
      <c r="G77" s="25"/>
      <c r="K77" s="66"/>
      <c r="L77" s="50"/>
      <c r="M77" s="50"/>
    </row>
    <row r="78" spans="2:13" ht="18.75" x14ac:dyDescent="0.25">
      <c r="B78" s="146"/>
      <c r="E78" s="161"/>
      <c r="G78" s="25"/>
      <c r="K78" s="66"/>
      <c r="L78" s="50"/>
      <c r="M78" s="50"/>
    </row>
    <row r="79" spans="2:13" ht="18.75" x14ac:dyDescent="0.25">
      <c r="B79" s="146"/>
      <c r="E79" s="161"/>
      <c r="G79" s="25"/>
      <c r="K79" s="66"/>
      <c r="L79" s="50"/>
      <c r="M79" s="50"/>
    </row>
    <row r="80" spans="2:13" ht="18.75" x14ac:dyDescent="0.25">
      <c r="B80" s="146"/>
      <c r="E80" s="161"/>
      <c r="G80" s="25"/>
      <c r="K80" s="66"/>
      <c r="L80" s="50"/>
      <c r="M80" s="50"/>
    </row>
    <row r="81" spans="2:13" ht="18.75" x14ac:dyDescent="0.25">
      <c r="B81" s="146"/>
      <c r="E81" s="161"/>
      <c r="G81" s="25"/>
      <c r="K81" s="66"/>
      <c r="L81" s="50"/>
      <c r="M81" s="50"/>
    </row>
    <row r="82" spans="2:13" ht="18.75" x14ac:dyDescent="0.25">
      <c r="B82" s="146"/>
      <c r="E82" s="161"/>
      <c r="G82" s="25"/>
      <c r="K82" s="66"/>
      <c r="L82" s="50"/>
      <c r="M82" s="50"/>
    </row>
    <row r="83" spans="2:13" ht="18.75" x14ac:dyDescent="0.25">
      <c r="B83" s="146"/>
      <c r="E83" s="161"/>
      <c r="G83" s="25"/>
      <c r="K83" s="66"/>
      <c r="L83" s="50"/>
      <c r="M83" s="50"/>
    </row>
    <row r="84" spans="2:13" ht="18.75" x14ac:dyDescent="0.25">
      <c r="B84" s="146"/>
      <c r="E84" s="161"/>
      <c r="G84" s="25"/>
      <c r="K84" s="66"/>
      <c r="L84" s="50"/>
      <c r="M84" s="50"/>
    </row>
    <row r="85" spans="2:13" ht="18.75" x14ac:dyDescent="0.25">
      <c r="B85" s="146"/>
      <c r="E85" s="161"/>
      <c r="G85" s="25"/>
      <c r="K85" s="66"/>
      <c r="L85" s="50"/>
      <c r="M85" s="50"/>
    </row>
    <row r="86" spans="2:13" ht="18.75" x14ac:dyDescent="0.25">
      <c r="B86" s="146"/>
      <c r="E86" s="161"/>
      <c r="G86" s="25"/>
      <c r="K86" s="66"/>
      <c r="L86" s="50"/>
      <c r="M86" s="50"/>
    </row>
    <row r="87" spans="2:13" ht="18.75" x14ac:dyDescent="0.25">
      <c r="B87" s="146"/>
      <c r="E87" s="161"/>
      <c r="G87" s="25"/>
      <c r="K87" s="66"/>
      <c r="L87" s="50"/>
      <c r="M87" s="50"/>
    </row>
    <row r="88" spans="2:13" ht="18.75" x14ac:dyDescent="0.25">
      <c r="B88" s="146"/>
      <c r="E88" s="161"/>
      <c r="G88" s="25"/>
      <c r="K88" s="66"/>
      <c r="L88" s="50"/>
      <c r="M88" s="50"/>
    </row>
    <row r="89" spans="2:13" ht="18.75" x14ac:dyDescent="0.25">
      <c r="B89" s="146"/>
      <c r="E89" s="161"/>
      <c r="G89" s="25"/>
      <c r="K89" s="66"/>
      <c r="L89" s="50"/>
      <c r="M89" s="50"/>
    </row>
    <row r="90" spans="2:13" ht="18.75" x14ac:dyDescent="0.25">
      <c r="B90" s="146"/>
      <c r="E90" s="161"/>
      <c r="G90" s="25"/>
      <c r="K90" s="66"/>
      <c r="L90" s="50"/>
      <c r="M90" s="50"/>
    </row>
    <row r="91" spans="2:13" ht="18.75" x14ac:dyDescent="0.25">
      <c r="B91" s="146"/>
      <c r="E91" s="161"/>
      <c r="G91" s="25"/>
      <c r="K91" s="66"/>
      <c r="L91" s="50"/>
      <c r="M91" s="50"/>
    </row>
    <row r="92" spans="2:13" ht="18.75" x14ac:dyDescent="0.25">
      <c r="B92" s="146"/>
      <c r="E92" s="161"/>
      <c r="G92" s="25"/>
      <c r="K92" s="66"/>
      <c r="L92" s="50"/>
      <c r="M92" s="50"/>
    </row>
    <row r="93" spans="2:13" ht="18.75" x14ac:dyDescent="0.25">
      <c r="B93" s="146"/>
      <c r="E93" s="161"/>
      <c r="G93" s="25"/>
      <c r="K93" s="66"/>
      <c r="L93" s="50"/>
      <c r="M93" s="50"/>
    </row>
    <row r="94" spans="2:13" ht="18.75" x14ac:dyDescent="0.25">
      <c r="B94" s="146"/>
      <c r="E94" s="161"/>
      <c r="G94" s="25"/>
      <c r="K94" s="66"/>
      <c r="L94" s="50"/>
      <c r="M94" s="50"/>
    </row>
    <row r="95" spans="2:13" ht="18.75" x14ac:dyDescent="0.25">
      <c r="B95" s="146"/>
      <c r="E95" s="161"/>
      <c r="G95" s="25"/>
      <c r="K95" s="66"/>
      <c r="L95" s="50"/>
      <c r="M95" s="50"/>
    </row>
    <row r="96" spans="2:13" ht="18.75" x14ac:dyDescent="0.25">
      <c r="B96" s="146"/>
      <c r="E96" s="161"/>
      <c r="G96" s="25"/>
      <c r="K96" s="66"/>
      <c r="L96" s="50"/>
      <c r="M96" s="50"/>
    </row>
    <row r="97" spans="2:13" ht="18.75" x14ac:dyDescent="0.25">
      <c r="B97" s="146"/>
      <c r="E97" s="161"/>
      <c r="G97" s="25"/>
      <c r="K97" s="66"/>
      <c r="L97" s="50"/>
      <c r="M97" s="50"/>
    </row>
    <row r="98" spans="2:13" ht="18.75" x14ac:dyDescent="0.25">
      <c r="B98" s="146"/>
      <c r="E98" s="161"/>
      <c r="G98" s="25"/>
      <c r="K98" s="66"/>
      <c r="L98" s="50"/>
      <c r="M98" s="50"/>
    </row>
    <row r="99" spans="2:13" ht="18.75" x14ac:dyDescent="0.25">
      <c r="B99" s="146"/>
      <c r="E99" s="161"/>
      <c r="G99" s="25"/>
      <c r="K99" s="66"/>
      <c r="L99" s="50"/>
      <c r="M99" s="50"/>
    </row>
    <row r="100" spans="2:13" ht="18.75" x14ac:dyDescent="0.25">
      <c r="B100" s="146"/>
      <c r="E100" s="161"/>
      <c r="G100" s="25"/>
      <c r="K100" s="66"/>
      <c r="L100" s="50"/>
      <c r="M100" s="50"/>
    </row>
    <row r="101" spans="2:13" ht="18.75" x14ac:dyDescent="0.25">
      <c r="B101" s="146"/>
      <c r="E101" s="161"/>
      <c r="G101" s="25"/>
      <c r="K101" s="66"/>
      <c r="L101" s="50"/>
      <c r="M101" s="50"/>
    </row>
    <row r="102" spans="2:13" ht="18.75" x14ac:dyDescent="0.25">
      <c r="B102" s="146"/>
      <c r="E102" s="161"/>
      <c r="G102" s="25"/>
      <c r="K102" s="66"/>
      <c r="L102" s="50"/>
      <c r="M102" s="50"/>
    </row>
    <row r="103" spans="2:13" ht="18.75" x14ac:dyDescent="0.25">
      <c r="B103" s="146"/>
      <c r="E103" s="161"/>
      <c r="G103" s="25"/>
      <c r="K103" s="66"/>
      <c r="L103" s="50"/>
      <c r="M103" s="50"/>
    </row>
    <row r="104" spans="2:13" ht="18.75" x14ac:dyDescent="0.25">
      <c r="B104" s="146"/>
      <c r="E104" s="161"/>
      <c r="G104" s="25"/>
      <c r="K104" s="66"/>
      <c r="L104" s="50"/>
      <c r="M104" s="50"/>
    </row>
    <row r="105" spans="2:13" ht="18.75" x14ac:dyDescent="0.25">
      <c r="B105" s="146"/>
      <c r="E105" s="161"/>
      <c r="G105" s="25"/>
      <c r="K105" s="66"/>
      <c r="L105" s="50"/>
      <c r="M105" s="50"/>
    </row>
    <row r="106" spans="2:13" ht="18.75" x14ac:dyDescent="0.25">
      <c r="B106" s="146"/>
      <c r="E106" s="161"/>
      <c r="G106" s="25"/>
      <c r="K106" s="66"/>
      <c r="L106" s="50"/>
      <c r="M106" s="50"/>
    </row>
    <row r="107" spans="2:13" ht="18.75" x14ac:dyDescent="0.25">
      <c r="B107" s="146"/>
      <c r="E107" s="161"/>
      <c r="G107" s="25"/>
      <c r="K107" s="66"/>
      <c r="L107" s="50"/>
      <c r="M107" s="50"/>
    </row>
    <row r="108" spans="2:13" ht="18.75" x14ac:dyDescent="0.25">
      <c r="B108" s="146"/>
      <c r="E108" s="161"/>
      <c r="G108" s="25"/>
      <c r="K108" s="66"/>
      <c r="L108" s="50"/>
      <c r="M108" s="50"/>
    </row>
    <row r="109" spans="2:13" ht="18.75" x14ac:dyDescent="0.25">
      <c r="B109" s="146"/>
      <c r="E109" s="161"/>
      <c r="G109" s="25"/>
      <c r="K109" s="66"/>
      <c r="L109" s="50"/>
      <c r="M109" s="50"/>
    </row>
    <row r="110" spans="2:13" ht="18.75" x14ac:dyDescent="0.25">
      <c r="B110" s="146"/>
      <c r="E110" s="161"/>
      <c r="G110" s="25"/>
      <c r="K110" s="66"/>
      <c r="L110" s="50"/>
      <c r="M110" s="50"/>
    </row>
    <row r="111" spans="2:13" ht="18.75" x14ac:dyDescent="0.25">
      <c r="B111" s="146"/>
      <c r="E111" s="161"/>
      <c r="G111" s="25"/>
      <c r="K111" s="66"/>
      <c r="L111" s="50"/>
      <c r="M111" s="50"/>
    </row>
    <row r="112" spans="2:13" ht="18.75" x14ac:dyDescent="0.25">
      <c r="B112" s="146"/>
      <c r="E112" s="161"/>
      <c r="G112" s="25"/>
      <c r="K112" s="66"/>
      <c r="L112" s="50"/>
      <c r="M112" s="50"/>
    </row>
    <row r="113" spans="2:13" ht="18.75" x14ac:dyDescent="0.25">
      <c r="B113" s="146"/>
      <c r="E113" s="161"/>
      <c r="G113" s="25"/>
      <c r="K113" s="66"/>
      <c r="L113" s="50"/>
      <c r="M113" s="50"/>
    </row>
    <row r="114" spans="2:13" ht="18.75" x14ac:dyDescent="0.25">
      <c r="B114" s="146"/>
      <c r="E114" s="161"/>
      <c r="G114" s="25"/>
      <c r="K114" s="66"/>
      <c r="L114" s="50"/>
      <c r="M114" s="50"/>
    </row>
    <row r="115" spans="2:13" ht="18.75" x14ac:dyDescent="0.25">
      <c r="B115" s="146"/>
      <c r="E115" s="161"/>
      <c r="G115" s="25"/>
      <c r="K115" s="66"/>
      <c r="L115" s="50"/>
      <c r="M115" s="50"/>
    </row>
    <row r="116" spans="2:13" ht="18.75" x14ac:dyDescent="0.25">
      <c r="B116" s="146"/>
      <c r="E116" s="161"/>
      <c r="G116" s="25"/>
      <c r="K116" s="66"/>
      <c r="L116" s="50"/>
      <c r="M116" s="50"/>
    </row>
    <row r="117" spans="2:13" ht="18.75" x14ac:dyDescent="0.25">
      <c r="B117" s="146"/>
      <c r="E117" s="161"/>
      <c r="G117" s="25"/>
      <c r="K117" s="66"/>
      <c r="L117" s="50"/>
      <c r="M117" s="50"/>
    </row>
    <row r="118" spans="2:13" ht="18.75" x14ac:dyDescent="0.25">
      <c r="B118" s="146"/>
      <c r="E118" s="161"/>
      <c r="G118" s="25"/>
      <c r="K118" s="66"/>
      <c r="L118" s="50"/>
      <c r="M118" s="50"/>
    </row>
    <row r="119" spans="2:13" ht="18.75" x14ac:dyDescent="0.25">
      <c r="B119" s="146"/>
      <c r="E119" s="161"/>
      <c r="G119" s="25"/>
      <c r="K119" s="66"/>
      <c r="L119" s="50"/>
      <c r="M119" s="50"/>
    </row>
    <row r="120" spans="2:13" ht="18.75" x14ac:dyDescent="0.25">
      <c r="B120" s="146"/>
      <c r="E120" s="161"/>
      <c r="G120" s="25"/>
      <c r="K120" s="66"/>
      <c r="L120" s="50"/>
      <c r="M120" s="50"/>
    </row>
    <row r="121" spans="2:13" ht="18.75" x14ac:dyDescent="0.25">
      <c r="B121" s="146"/>
      <c r="E121" s="161"/>
      <c r="G121" s="25"/>
      <c r="K121" s="66"/>
      <c r="L121" s="50"/>
      <c r="M121" s="50"/>
    </row>
    <row r="122" spans="2:13" ht="18.75" x14ac:dyDescent="0.25">
      <c r="B122" s="146"/>
      <c r="E122" s="161"/>
      <c r="G122" s="25"/>
      <c r="K122" s="66"/>
      <c r="L122" s="50"/>
      <c r="M122" s="50"/>
    </row>
    <row r="123" spans="2:13" ht="18.75" x14ac:dyDescent="0.25">
      <c r="B123" s="146"/>
      <c r="E123" s="161"/>
      <c r="G123" s="25"/>
      <c r="K123" s="66"/>
      <c r="L123" s="50"/>
      <c r="M123" s="50"/>
    </row>
    <row r="124" spans="2:13" ht="18.75" x14ac:dyDescent="0.25">
      <c r="B124" s="146"/>
      <c r="E124" s="161"/>
      <c r="G124" s="25"/>
      <c r="K124" s="66"/>
      <c r="L124" s="50"/>
      <c r="M124" s="50"/>
    </row>
    <row r="125" spans="2:13" ht="18.75" x14ac:dyDescent="0.25">
      <c r="B125" s="146"/>
      <c r="E125" s="161"/>
      <c r="G125" s="25"/>
      <c r="K125" s="66"/>
      <c r="L125" s="50"/>
      <c r="M125" s="50"/>
    </row>
    <row r="126" spans="2:13" ht="18.75" x14ac:dyDescent="0.25">
      <c r="B126" s="146"/>
      <c r="E126" s="161"/>
      <c r="G126" s="25"/>
      <c r="K126" s="66"/>
      <c r="L126" s="50"/>
      <c r="M126" s="50"/>
    </row>
    <row r="127" spans="2:13" ht="18.75" x14ac:dyDescent="0.25">
      <c r="B127" s="146"/>
      <c r="E127" s="161"/>
      <c r="G127" s="25"/>
      <c r="K127" s="66"/>
      <c r="L127" s="50"/>
      <c r="M127" s="50"/>
    </row>
    <row r="128" spans="2:13" ht="18.75" x14ac:dyDescent="0.25">
      <c r="B128" s="146"/>
      <c r="E128" s="161"/>
      <c r="G128" s="25"/>
      <c r="K128" s="66"/>
      <c r="L128" s="50"/>
      <c r="M128" s="50"/>
    </row>
    <row r="129" spans="2:13" ht="18.75" x14ac:dyDescent="0.25">
      <c r="B129" s="146"/>
      <c r="E129" s="161"/>
      <c r="G129" s="25"/>
      <c r="K129" s="66"/>
      <c r="L129" s="50"/>
      <c r="M129" s="50"/>
    </row>
    <row r="130" spans="2:13" ht="18.75" x14ac:dyDescent="0.25">
      <c r="B130" s="146"/>
      <c r="E130" s="161"/>
      <c r="G130" s="25"/>
      <c r="K130" s="66"/>
      <c r="L130" s="50"/>
      <c r="M130" s="50"/>
    </row>
    <row r="131" spans="2:13" ht="18.75" x14ac:dyDescent="0.25">
      <c r="B131" s="146"/>
      <c r="E131" s="161"/>
      <c r="G131" s="25"/>
      <c r="K131" s="66"/>
      <c r="L131" s="50"/>
      <c r="M131" s="50"/>
    </row>
    <row r="132" spans="2:13" ht="18.75" x14ac:dyDescent="0.25">
      <c r="B132" s="146"/>
      <c r="E132" s="161"/>
      <c r="G132" s="25"/>
      <c r="K132" s="66"/>
      <c r="L132" s="50"/>
      <c r="M132" s="50"/>
    </row>
    <row r="133" spans="2:13" ht="18.75" x14ac:dyDescent="0.25">
      <c r="B133" s="146"/>
      <c r="E133" s="161"/>
      <c r="G133" s="25"/>
      <c r="K133" s="66"/>
      <c r="L133" s="50"/>
      <c r="M133" s="50"/>
    </row>
    <row r="134" spans="2:13" ht="18.75" x14ac:dyDescent="0.25">
      <c r="B134" s="146"/>
      <c r="E134" s="161"/>
      <c r="G134" s="25"/>
      <c r="K134" s="66"/>
      <c r="L134" s="50"/>
      <c r="M134" s="50"/>
    </row>
    <row r="135" spans="2:13" ht="18.75" x14ac:dyDescent="0.25">
      <c r="B135" s="146"/>
      <c r="E135" s="161"/>
      <c r="G135" s="25"/>
      <c r="K135" s="66"/>
      <c r="L135" s="50"/>
      <c r="M135" s="50"/>
    </row>
    <row r="136" spans="2:13" ht="18.75" x14ac:dyDescent="0.25">
      <c r="B136" s="146"/>
      <c r="E136" s="161"/>
      <c r="G136" s="25"/>
      <c r="K136" s="66"/>
      <c r="L136" s="50"/>
      <c r="M136" s="50"/>
    </row>
    <row r="137" spans="2:13" ht="18.75" x14ac:dyDescent="0.25">
      <c r="B137" s="146"/>
      <c r="E137" s="161"/>
      <c r="G137" s="25"/>
      <c r="K137" s="66"/>
      <c r="L137" s="50"/>
      <c r="M137" s="50"/>
    </row>
    <row r="138" spans="2:13" ht="18.75" x14ac:dyDescent="0.25">
      <c r="B138" s="146"/>
      <c r="E138" s="161"/>
      <c r="G138" s="25"/>
      <c r="K138" s="66"/>
      <c r="L138" s="50"/>
      <c r="M138" s="50"/>
    </row>
    <row r="139" spans="2:13" ht="18.75" x14ac:dyDescent="0.25">
      <c r="B139" s="146"/>
      <c r="E139" s="161"/>
      <c r="G139" s="25"/>
      <c r="K139" s="66"/>
      <c r="L139" s="50"/>
      <c r="M139" s="50"/>
    </row>
    <row r="140" spans="2:13" ht="18.75" x14ac:dyDescent="0.25">
      <c r="B140" s="146"/>
      <c r="E140" s="161"/>
      <c r="G140" s="25"/>
      <c r="K140" s="66"/>
      <c r="L140" s="50"/>
      <c r="M140" s="50"/>
    </row>
    <row r="141" spans="2:13" ht="18.75" x14ac:dyDescent="0.25">
      <c r="B141" s="146"/>
      <c r="E141" s="161"/>
      <c r="G141" s="25"/>
      <c r="K141" s="66"/>
      <c r="L141" s="50"/>
      <c r="M141" s="50"/>
    </row>
    <row r="142" spans="2:13" ht="18.75" x14ac:dyDescent="0.25">
      <c r="B142" s="146"/>
      <c r="E142" s="161"/>
      <c r="G142" s="25"/>
      <c r="K142" s="66"/>
      <c r="L142" s="50"/>
      <c r="M142" s="50"/>
    </row>
    <row r="143" spans="2:13" ht="18.75" x14ac:dyDescent="0.25">
      <c r="B143" s="146"/>
      <c r="E143" s="161"/>
      <c r="G143" s="25"/>
      <c r="K143" s="66"/>
      <c r="L143" s="50"/>
      <c r="M143" s="50"/>
    </row>
    <row r="144" spans="2:13" ht="18.75" x14ac:dyDescent="0.25">
      <c r="B144" s="146"/>
      <c r="E144" s="161"/>
      <c r="G144" s="25"/>
      <c r="K144" s="66"/>
      <c r="L144" s="50"/>
      <c r="M144" s="50"/>
    </row>
    <row r="145" spans="2:13" ht="18.75" x14ac:dyDescent="0.25">
      <c r="B145" s="146"/>
      <c r="E145" s="161"/>
      <c r="G145" s="25"/>
      <c r="K145" s="66"/>
      <c r="L145" s="50"/>
      <c r="M145" s="50"/>
    </row>
    <row r="146" spans="2:13" ht="18.75" x14ac:dyDescent="0.25">
      <c r="B146" s="146"/>
      <c r="E146" s="161"/>
      <c r="G146" s="25"/>
      <c r="K146" s="66"/>
      <c r="L146" s="50"/>
      <c r="M146" s="50"/>
    </row>
    <row r="147" spans="2:13" ht="18.75" x14ac:dyDescent="0.25">
      <c r="B147" s="146"/>
      <c r="E147" s="161"/>
      <c r="G147" s="25"/>
      <c r="K147" s="66"/>
      <c r="L147" s="50"/>
      <c r="M147" s="50"/>
    </row>
    <row r="148" spans="2:13" ht="18.75" x14ac:dyDescent="0.25">
      <c r="B148" s="146"/>
      <c r="E148" s="161"/>
      <c r="G148" s="25"/>
      <c r="K148" s="66"/>
      <c r="L148" s="50"/>
      <c r="M148" s="50"/>
    </row>
    <row r="149" spans="2:13" ht="18.75" x14ac:dyDescent="0.25">
      <c r="B149" s="146"/>
      <c r="E149" s="161"/>
      <c r="G149" s="25"/>
      <c r="K149" s="66"/>
      <c r="L149" s="50"/>
      <c r="M149" s="50"/>
    </row>
    <row r="150" spans="2:13" ht="18.75" x14ac:dyDescent="0.25">
      <c r="B150" s="146"/>
      <c r="E150" s="161"/>
      <c r="G150" s="25"/>
      <c r="K150" s="66"/>
      <c r="L150" s="50"/>
      <c r="M150" s="50"/>
    </row>
    <row r="151" spans="2:13" ht="18.75" x14ac:dyDescent="0.25">
      <c r="B151" s="146"/>
      <c r="E151" s="161"/>
      <c r="G151" s="25"/>
      <c r="K151" s="66"/>
      <c r="L151" s="50"/>
      <c r="M151" s="50"/>
    </row>
    <row r="152" spans="2:13" ht="18.75" x14ac:dyDescent="0.25">
      <c r="B152" s="146"/>
      <c r="E152" s="161"/>
      <c r="G152" s="25"/>
      <c r="K152" s="66"/>
      <c r="L152" s="50"/>
      <c r="M152" s="50"/>
    </row>
    <row r="153" spans="2:13" ht="18.75" x14ac:dyDescent="0.25">
      <c r="B153" s="146"/>
      <c r="E153" s="161"/>
      <c r="G153" s="25"/>
      <c r="K153" s="66"/>
      <c r="L153" s="50"/>
      <c r="M153" s="50"/>
    </row>
    <row r="154" spans="2:13" ht="18.75" x14ac:dyDescent="0.25">
      <c r="B154" s="146"/>
      <c r="E154" s="161"/>
      <c r="G154" s="25"/>
      <c r="K154" s="66"/>
      <c r="L154" s="50"/>
      <c r="M154" s="50"/>
    </row>
    <row r="155" spans="2:13" ht="18.75" x14ac:dyDescent="0.25">
      <c r="B155" s="146"/>
      <c r="E155" s="161"/>
      <c r="G155" s="25"/>
      <c r="K155" s="66"/>
      <c r="L155" s="50"/>
      <c r="M155" s="50"/>
    </row>
    <row r="156" spans="2:13" ht="18.75" x14ac:dyDescent="0.25">
      <c r="B156" s="146"/>
      <c r="E156" s="161"/>
      <c r="G156" s="25"/>
      <c r="K156" s="66"/>
      <c r="L156" s="50"/>
      <c r="M156" s="50"/>
    </row>
    <row r="157" spans="2:13" ht="18.75" x14ac:dyDescent="0.25">
      <c r="B157" s="146"/>
      <c r="E157" s="161"/>
      <c r="G157" s="25"/>
      <c r="K157" s="66"/>
      <c r="L157" s="50"/>
      <c r="M157" s="50"/>
    </row>
    <row r="158" spans="2:13" ht="18.75" x14ac:dyDescent="0.25">
      <c r="B158" s="146"/>
      <c r="E158" s="161"/>
      <c r="G158" s="25"/>
      <c r="K158" s="66"/>
      <c r="L158" s="50"/>
      <c r="M158" s="50"/>
    </row>
    <row r="159" spans="2:13" ht="18.75" x14ac:dyDescent="0.25">
      <c r="B159" s="146"/>
      <c r="E159" s="161"/>
      <c r="G159" s="25"/>
      <c r="K159" s="66"/>
      <c r="L159" s="50"/>
      <c r="M159" s="50"/>
    </row>
    <row r="160" spans="2:13" ht="18.75" x14ac:dyDescent="0.25">
      <c r="B160" s="146"/>
      <c r="E160" s="161"/>
      <c r="G160" s="25"/>
      <c r="K160" s="66"/>
      <c r="L160" s="50"/>
      <c r="M160" s="50"/>
    </row>
    <row r="161" spans="2:13" ht="18.75" x14ac:dyDescent="0.25">
      <c r="B161" s="146"/>
      <c r="E161" s="161"/>
      <c r="G161" s="25"/>
      <c r="K161" s="66"/>
      <c r="L161" s="50"/>
      <c r="M161" s="50"/>
    </row>
    <row r="162" spans="2:13" ht="18.75" x14ac:dyDescent="0.25">
      <c r="B162" s="146"/>
      <c r="E162" s="161"/>
      <c r="G162" s="25"/>
      <c r="K162" s="66"/>
      <c r="L162" s="50"/>
      <c r="M162" s="50"/>
    </row>
    <row r="163" spans="2:13" ht="18.75" x14ac:dyDescent="0.25">
      <c r="B163" s="146"/>
      <c r="E163" s="161"/>
      <c r="G163" s="25"/>
      <c r="K163" s="66"/>
      <c r="L163" s="50"/>
      <c r="M163" s="50"/>
    </row>
    <row r="164" spans="2:13" ht="18.75" x14ac:dyDescent="0.25">
      <c r="B164" s="146"/>
      <c r="E164" s="161"/>
      <c r="G164" s="25"/>
      <c r="K164" s="66"/>
      <c r="L164" s="50"/>
      <c r="M164" s="50"/>
    </row>
    <row r="165" spans="2:13" ht="18.75" x14ac:dyDescent="0.25">
      <c r="B165" s="146"/>
      <c r="E165" s="161"/>
      <c r="G165" s="25"/>
      <c r="K165" s="66"/>
      <c r="L165" s="50"/>
      <c r="M165" s="50"/>
    </row>
    <row r="166" spans="2:13" ht="18.75" x14ac:dyDescent="0.25">
      <c r="B166" s="146"/>
      <c r="E166" s="161"/>
      <c r="G166" s="25"/>
      <c r="K166" s="66"/>
      <c r="L166" s="50"/>
      <c r="M166" s="50"/>
    </row>
    <row r="167" spans="2:13" ht="18.75" x14ac:dyDescent="0.25">
      <c r="B167" s="146"/>
      <c r="E167" s="161"/>
      <c r="G167" s="25"/>
      <c r="K167" s="66"/>
      <c r="L167" s="50"/>
      <c r="M167" s="50"/>
    </row>
    <row r="168" spans="2:13" ht="18.75" x14ac:dyDescent="0.25">
      <c r="B168" s="146"/>
      <c r="E168" s="161"/>
      <c r="G168" s="25"/>
      <c r="K168" s="66"/>
      <c r="L168" s="50"/>
      <c r="M168" s="50"/>
    </row>
    <row r="169" spans="2:13" ht="18.75" x14ac:dyDescent="0.25">
      <c r="B169" s="146"/>
      <c r="E169" s="161"/>
      <c r="G169" s="25"/>
      <c r="K169" s="66"/>
      <c r="L169" s="50"/>
      <c r="M169" s="50"/>
    </row>
    <row r="170" spans="2:13" ht="18.75" x14ac:dyDescent="0.25">
      <c r="B170" s="146"/>
      <c r="E170" s="161"/>
      <c r="G170" s="25"/>
      <c r="K170" s="66"/>
      <c r="L170" s="50"/>
      <c r="M170" s="50"/>
    </row>
    <row r="171" spans="2:13" ht="18.75" x14ac:dyDescent="0.25">
      <c r="B171" s="146"/>
      <c r="E171" s="161"/>
      <c r="G171" s="25"/>
      <c r="K171" s="66"/>
      <c r="L171" s="50"/>
      <c r="M171" s="50"/>
    </row>
    <row r="172" spans="2:13" ht="18.75" x14ac:dyDescent="0.25">
      <c r="B172" s="146"/>
      <c r="E172" s="161"/>
      <c r="G172" s="25"/>
      <c r="K172" s="66"/>
      <c r="L172" s="50"/>
      <c r="M172" s="50"/>
    </row>
    <row r="173" spans="2:13" ht="18.75" x14ac:dyDescent="0.25">
      <c r="B173" s="146"/>
      <c r="E173" s="161"/>
      <c r="G173" s="25"/>
      <c r="K173" s="66"/>
      <c r="L173" s="50"/>
      <c r="M173" s="50"/>
    </row>
    <row r="174" spans="2:13" ht="18.75" x14ac:dyDescent="0.25">
      <c r="B174" s="146"/>
      <c r="E174" s="161"/>
      <c r="G174" s="25"/>
      <c r="K174" s="66"/>
      <c r="L174" s="50"/>
      <c r="M174" s="50"/>
    </row>
    <row r="175" spans="2:13" ht="18.75" x14ac:dyDescent="0.25">
      <c r="B175" s="146"/>
      <c r="E175" s="161"/>
      <c r="G175" s="25"/>
      <c r="K175" s="66"/>
      <c r="L175" s="50"/>
      <c r="M175" s="50"/>
    </row>
    <row r="176" spans="2:13" ht="18.75" x14ac:dyDescent="0.25">
      <c r="B176" s="146"/>
      <c r="E176" s="161"/>
      <c r="G176" s="25"/>
      <c r="K176" s="66"/>
      <c r="L176" s="50"/>
      <c r="M176" s="50"/>
    </row>
    <row r="177" spans="2:13" ht="18.75" x14ac:dyDescent="0.25">
      <c r="B177" s="146"/>
      <c r="E177" s="161"/>
      <c r="G177" s="25"/>
      <c r="K177" s="66"/>
      <c r="L177" s="50"/>
      <c r="M177" s="50"/>
    </row>
    <row r="178" spans="2:13" ht="18.75" x14ac:dyDescent="0.25">
      <c r="B178" s="146"/>
      <c r="E178" s="161"/>
      <c r="G178" s="25"/>
      <c r="K178" s="66"/>
      <c r="L178" s="50"/>
      <c r="M178" s="50"/>
    </row>
    <row r="179" spans="2:13" ht="18.75" x14ac:dyDescent="0.25">
      <c r="B179" s="146"/>
      <c r="E179" s="161"/>
      <c r="G179" s="25"/>
      <c r="K179" s="66"/>
      <c r="L179" s="50"/>
      <c r="M179" s="50"/>
    </row>
    <row r="180" spans="2:13" ht="18.75" x14ac:dyDescent="0.25">
      <c r="B180" s="146"/>
      <c r="E180" s="161"/>
      <c r="G180" s="25"/>
      <c r="K180" s="66"/>
      <c r="L180" s="50"/>
      <c r="M180" s="50"/>
    </row>
    <row r="181" spans="2:13" ht="18.75" x14ac:dyDescent="0.25">
      <c r="B181" s="146"/>
      <c r="E181" s="161"/>
      <c r="G181" s="25"/>
      <c r="K181" s="66"/>
      <c r="L181" s="50"/>
      <c r="M181" s="50"/>
    </row>
    <row r="182" spans="2:13" ht="18.75" x14ac:dyDescent="0.25">
      <c r="B182" s="146"/>
      <c r="E182" s="161"/>
      <c r="G182" s="25"/>
      <c r="K182" s="66"/>
      <c r="L182" s="50"/>
      <c r="M182" s="50"/>
    </row>
    <row r="183" spans="2:13" ht="18.75" x14ac:dyDescent="0.25">
      <c r="B183" s="146"/>
      <c r="E183" s="161"/>
      <c r="G183" s="25"/>
      <c r="K183" s="66"/>
      <c r="L183" s="50"/>
      <c r="M183" s="50"/>
    </row>
    <row r="184" spans="2:13" ht="18.75" x14ac:dyDescent="0.25">
      <c r="B184" s="146"/>
      <c r="E184" s="161"/>
      <c r="G184" s="25"/>
      <c r="K184" s="66"/>
      <c r="L184" s="50"/>
      <c r="M184" s="50"/>
    </row>
    <row r="185" spans="2:13" ht="18.75" x14ac:dyDescent="0.25">
      <c r="B185" s="146"/>
      <c r="E185" s="161"/>
      <c r="G185" s="25"/>
      <c r="K185" s="66"/>
      <c r="L185" s="50"/>
      <c r="M185" s="50"/>
    </row>
    <row r="186" spans="2:13" ht="18.75" x14ac:dyDescent="0.25">
      <c r="B186" s="146"/>
      <c r="E186" s="161"/>
      <c r="G186" s="25"/>
      <c r="K186" s="66"/>
      <c r="L186" s="50"/>
      <c r="M186" s="50"/>
    </row>
    <row r="187" spans="2:13" ht="18.75" x14ac:dyDescent="0.25">
      <c r="B187" s="146"/>
      <c r="E187" s="161"/>
      <c r="G187" s="25"/>
      <c r="K187" s="66"/>
      <c r="L187" s="50"/>
      <c r="M187" s="50"/>
    </row>
    <row r="188" spans="2:13" ht="18.75" x14ac:dyDescent="0.25">
      <c r="B188" s="146"/>
      <c r="E188" s="161"/>
      <c r="G188" s="25"/>
      <c r="K188" s="66"/>
      <c r="L188" s="50"/>
      <c r="M188" s="50"/>
    </row>
    <row r="189" spans="2:13" ht="18.75" x14ac:dyDescent="0.25">
      <c r="B189" s="146"/>
      <c r="E189" s="161"/>
      <c r="G189" s="25"/>
      <c r="K189" s="66"/>
      <c r="L189" s="50"/>
      <c r="M189" s="50"/>
    </row>
    <row r="190" spans="2:13" ht="18.75" x14ac:dyDescent="0.25">
      <c r="B190" s="146"/>
      <c r="E190" s="161"/>
      <c r="G190" s="25"/>
      <c r="K190" s="66"/>
      <c r="L190" s="50"/>
      <c r="M190" s="50"/>
    </row>
    <row r="191" spans="2:13" ht="18.75" x14ac:dyDescent="0.25">
      <c r="B191" s="146"/>
      <c r="E191" s="161"/>
      <c r="G191" s="25"/>
      <c r="K191" s="66"/>
      <c r="L191" s="50"/>
      <c r="M191" s="50"/>
    </row>
    <row r="192" spans="2:13" ht="18.75" x14ac:dyDescent="0.25">
      <c r="B192" s="146"/>
      <c r="E192" s="161"/>
      <c r="G192" s="25"/>
      <c r="K192" s="66"/>
      <c r="L192" s="50"/>
      <c r="M192" s="50"/>
    </row>
    <row r="193" spans="2:13" ht="18.75" x14ac:dyDescent="0.25">
      <c r="B193" s="146"/>
      <c r="E193" s="161"/>
      <c r="G193" s="25"/>
      <c r="K193" s="66"/>
      <c r="L193" s="50"/>
      <c r="M193" s="50"/>
    </row>
    <row r="194" spans="2:13" ht="18.75" x14ac:dyDescent="0.25">
      <c r="B194" s="146"/>
      <c r="E194" s="161"/>
      <c r="G194" s="25"/>
      <c r="K194" s="66"/>
      <c r="L194" s="50"/>
      <c r="M194" s="50"/>
    </row>
    <row r="195" spans="2:13" ht="18.75" x14ac:dyDescent="0.25">
      <c r="B195" s="146"/>
      <c r="E195" s="161"/>
      <c r="G195" s="25"/>
      <c r="K195" s="66"/>
      <c r="L195" s="50"/>
      <c r="M195" s="50"/>
    </row>
    <row r="196" spans="2:13" ht="18.75" x14ac:dyDescent="0.25">
      <c r="B196" s="146"/>
      <c r="E196" s="161"/>
      <c r="G196" s="25"/>
      <c r="K196" s="66"/>
      <c r="L196" s="50"/>
      <c r="M196" s="50"/>
    </row>
    <row r="197" spans="2:13" ht="18.75" x14ac:dyDescent="0.25">
      <c r="B197" s="146"/>
      <c r="E197" s="161"/>
      <c r="G197" s="25"/>
      <c r="K197" s="66"/>
      <c r="L197" s="50"/>
      <c r="M197" s="50"/>
    </row>
    <row r="198" spans="2:13" ht="18.75" x14ac:dyDescent="0.25">
      <c r="B198" s="146"/>
      <c r="E198" s="161"/>
      <c r="G198" s="25"/>
      <c r="K198" s="66"/>
      <c r="L198" s="50"/>
      <c r="M198" s="50"/>
    </row>
    <row r="199" spans="2:13" ht="18.75" x14ac:dyDescent="0.25">
      <c r="B199" s="146"/>
      <c r="E199" s="161"/>
      <c r="G199" s="25"/>
      <c r="K199" s="66"/>
      <c r="L199" s="50"/>
      <c r="M199" s="50"/>
    </row>
    <row r="200" spans="2:13" ht="18.75" x14ac:dyDescent="0.25">
      <c r="B200" s="146"/>
      <c r="E200" s="161"/>
      <c r="G200" s="25"/>
      <c r="K200" s="66"/>
      <c r="L200" s="50"/>
      <c r="M200" s="50"/>
    </row>
    <row r="201" spans="2:13" ht="18.75" x14ac:dyDescent="0.25">
      <c r="B201" s="146"/>
      <c r="E201" s="161"/>
      <c r="G201" s="25"/>
      <c r="K201" s="66"/>
      <c r="L201" s="50"/>
      <c r="M201" s="50"/>
    </row>
    <row r="202" spans="2:13" ht="18.75" x14ac:dyDescent="0.25">
      <c r="B202" s="146"/>
      <c r="E202" s="161"/>
      <c r="G202" s="25"/>
      <c r="K202" s="66"/>
      <c r="L202" s="50"/>
      <c r="M202" s="50"/>
    </row>
    <row r="203" spans="2:13" ht="18.75" x14ac:dyDescent="0.25">
      <c r="B203" s="146"/>
      <c r="E203" s="161"/>
      <c r="G203" s="25"/>
      <c r="K203" s="66"/>
      <c r="L203" s="50"/>
      <c r="M203" s="50"/>
    </row>
    <row r="204" spans="2:13" ht="18.75" x14ac:dyDescent="0.25">
      <c r="B204" s="146"/>
      <c r="E204" s="161"/>
      <c r="G204" s="25"/>
      <c r="K204" s="66"/>
      <c r="L204" s="50"/>
      <c r="M204" s="50"/>
    </row>
    <row r="205" spans="2:13" ht="18.75" x14ac:dyDescent="0.25">
      <c r="B205" s="146"/>
      <c r="E205" s="161"/>
      <c r="G205" s="25"/>
      <c r="K205" s="66"/>
      <c r="L205" s="50"/>
      <c r="M205" s="50"/>
    </row>
    <row r="206" spans="2:13" ht="18.75" x14ac:dyDescent="0.25">
      <c r="B206" s="146"/>
      <c r="E206" s="161"/>
      <c r="G206" s="25"/>
      <c r="K206" s="66"/>
      <c r="L206" s="50"/>
      <c r="M206" s="50"/>
    </row>
    <row r="207" spans="2:13" ht="18.75" x14ac:dyDescent="0.25">
      <c r="B207" s="146"/>
      <c r="E207" s="161"/>
      <c r="G207" s="25"/>
      <c r="K207" s="66"/>
      <c r="L207" s="50"/>
      <c r="M207" s="50"/>
    </row>
    <row r="208" spans="2:13" ht="18.75" x14ac:dyDescent="0.25">
      <c r="B208" s="146"/>
      <c r="E208" s="161"/>
      <c r="G208" s="25"/>
      <c r="K208" s="66"/>
      <c r="L208" s="50"/>
      <c r="M208" s="50"/>
    </row>
    <row r="209" spans="2:13" ht="18.75" x14ac:dyDescent="0.25">
      <c r="B209" s="146"/>
      <c r="E209" s="161"/>
      <c r="G209" s="25"/>
      <c r="K209" s="66"/>
      <c r="L209" s="50"/>
      <c r="M209" s="50"/>
    </row>
    <row r="210" spans="2:13" ht="18.75" x14ac:dyDescent="0.25">
      <c r="B210" s="146"/>
      <c r="E210" s="161"/>
      <c r="G210" s="25"/>
      <c r="K210" s="66"/>
      <c r="L210" s="50"/>
      <c r="M210" s="50"/>
    </row>
    <row r="211" spans="2:13" ht="18.75" x14ac:dyDescent="0.25">
      <c r="B211" s="146"/>
      <c r="E211" s="161"/>
      <c r="G211" s="25"/>
      <c r="K211" s="66"/>
      <c r="L211" s="50"/>
      <c r="M211" s="50"/>
    </row>
    <row r="212" spans="2:13" ht="18.75" x14ac:dyDescent="0.25">
      <c r="B212" s="146"/>
      <c r="E212" s="161"/>
      <c r="G212" s="25"/>
      <c r="K212" s="66"/>
      <c r="L212" s="50"/>
      <c r="M212" s="50"/>
    </row>
    <row r="213" spans="2:13" ht="18.75" x14ac:dyDescent="0.25">
      <c r="B213" s="146"/>
      <c r="E213" s="161"/>
      <c r="G213" s="25"/>
      <c r="K213" s="66"/>
      <c r="L213" s="50"/>
      <c r="M213" s="50"/>
    </row>
    <row r="214" spans="2:13" ht="18.75" x14ac:dyDescent="0.25">
      <c r="B214" s="146"/>
      <c r="E214" s="161"/>
      <c r="G214" s="25"/>
      <c r="K214" s="66"/>
      <c r="L214" s="50"/>
      <c r="M214" s="50"/>
    </row>
    <row r="215" spans="2:13" ht="18.75" x14ac:dyDescent="0.25">
      <c r="B215" s="146"/>
      <c r="E215" s="161"/>
      <c r="G215" s="25"/>
      <c r="K215" s="66"/>
      <c r="L215" s="50"/>
      <c r="M215" s="50"/>
    </row>
    <row r="216" spans="2:13" ht="18.75" x14ac:dyDescent="0.25">
      <c r="B216" s="146"/>
      <c r="E216" s="161"/>
      <c r="G216" s="25"/>
      <c r="K216" s="66"/>
      <c r="L216" s="50"/>
      <c r="M216" s="50"/>
    </row>
    <row r="217" spans="2:13" ht="18.75" x14ac:dyDescent="0.25">
      <c r="B217" s="146"/>
      <c r="E217" s="161"/>
      <c r="G217" s="25"/>
      <c r="K217" s="66"/>
      <c r="L217" s="50"/>
      <c r="M217" s="50"/>
    </row>
    <row r="218" spans="2:13" ht="18.75" x14ac:dyDescent="0.25">
      <c r="B218" s="146"/>
      <c r="E218" s="161"/>
      <c r="G218" s="25"/>
      <c r="K218" s="66"/>
      <c r="L218" s="50"/>
      <c r="M218" s="50"/>
    </row>
    <row r="219" spans="2:13" ht="18.75" x14ac:dyDescent="0.25">
      <c r="B219" s="146"/>
      <c r="E219" s="161"/>
      <c r="G219" s="25"/>
      <c r="K219" s="66"/>
      <c r="L219" s="50"/>
      <c r="M219" s="50"/>
    </row>
    <row r="220" spans="2:13" ht="18.75" x14ac:dyDescent="0.25">
      <c r="B220" s="146"/>
      <c r="E220" s="161"/>
      <c r="G220" s="25"/>
      <c r="K220" s="66"/>
      <c r="L220" s="50"/>
      <c r="M220" s="50"/>
    </row>
    <row r="221" spans="2:13" ht="18.75" x14ac:dyDescent="0.25">
      <c r="B221" s="146"/>
      <c r="E221" s="161"/>
      <c r="G221" s="25"/>
      <c r="K221" s="66"/>
      <c r="L221" s="50"/>
      <c r="M221" s="50"/>
    </row>
    <row r="222" spans="2:13" ht="18.75" x14ac:dyDescent="0.25">
      <c r="B222" s="146"/>
      <c r="E222" s="161"/>
      <c r="G222" s="25"/>
      <c r="K222" s="66"/>
      <c r="L222" s="50"/>
      <c r="M222" s="50"/>
    </row>
    <row r="223" spans="2:13" ht="18.75" x14ac:dyDescent="0.25">
      <c r="B223" s="146"/>
      <c r="E223" s="161"/>
      <c r="G223" s="25"/>
      <c r="K223" s="66"/>
      <c r="L223" s="50"/>
      <c r="M223" s="50"/>
    </row>
    <row r="224" spans="2:13" ht="18.75" x14ac:dyDescent="0.25">
      <c r="B224" s="146"/>
      <c r="E224" s="161"/>
      <c r="G224" s="25"/>
      <c r="K224" s="66"/>
      <c r="L224" s="50"/>
      <c r="M224" s="50"/>
    </row>
    <row r="225" spans="2:13" ht="18.75" x14ac:dyDescent="0.25">
      <c r="B225" s="146"/>
      <c r="E225" s="161"/>
      <c r="G225" s="25"/>
      <c r="K225" s="66"/>
      <c r="L225" s="50"/>
      <c r="M225" s="50"/>
    </row>
    <row r="226" spans="2:13" ht="18.75" x14ac:dyDescent="0.25">
      <c r="B226" s="146"/>
      <c r="E226" s="161"/>
      <c r="G226" s="25"/>
      <c r="K226" s="66"/>
      <c r="L226" s="50"/>
      <c r="M226" s="50"/>
    </row>
    <row r="227" spans="2:13" ht="18.75" x14ac:dyDescent="0.25">
      <c r="B227" s="146"/>
      <c r="E227" s="161"/>
      <c r="G227" s="25"/>
      <c r="K227" s="66"/>
      <c r="L227" s="50"/>
      <c r="M227" s="50"/>
    </row>
    <row r="228" spans="2:13" ht="18.75" x14ac:dyDescent="0.25">
      <c r="B228" s="146"/>
      <c r="E228" s="161"/>
      <c r="G228" s="25"/>
      <c r="K228" s="66"/>
      <c r="L228" s="50"/>
      <c r="M228" s="50"/>
    </row>
    <row r="229" spans="2:13" ht="18.75" x14ac:dyDescent="0.25">
      <c r="B229" s="146"/>
      <c r="E229" s="161"/>
      <c r="G229" s="25"/>
      <c r="K229" s="66"/>
      <c r="L229" s="50"/>
      <c r="M229" s="50"/>
    </row>
    <row r="230" spans="2:13" ht="18.75" x14ac:dyDescent="0.25">
      <c r="B230" s="146"/>
      <c r="E230" s="161"/>
      <c r="G230" s="25"/>
      <c r="K230" s="66"/>
      <c r="L230" s="50"/>
      <c r="M230" s="50"/>
    </row>
    <row r="231" spans="2:13" ht="18.75" x14ac:dyDescent="0.25">
      <c r="B231" s="146"/>
      <c r="E231" s="161"/>
      <c r="G231" s="25"/>
      <c r="K231" s="66"/>
      <c r="L231" s="50"/>
      <c r="M231" s="50"/>
    </row>
    <row r="232" spans="2:13" ht="18.75" x14ac:dyDescent="0.25">
      <c r="B232" s="146"/>
      <c r="E232" s="161"/>
      <c r="G232" s="25"/>
      <c r="K232" s="66"/>
      <c r="L232" s="50"/>
      <c r="M232" s="50"/>
    </row>
    <row r="233" spans="2:13" ht="18.75" x14ac:dyDescent="0.25">
      <c r="B233" s="146"/>
      <c r="E233" s="161"/>
      <c r="G233" s="25"/>
      <c r="K233" s="66"/>
      <c r="L233" s="50"/>
      <c r="M233" s="50"/>
    </row>
    <row r="234" spans="2:13" ht="18.75" x14ac:dyDescent="0.25">
      <c r="B234" s="146"/>
      <c r="E234" s="161"/>
      <c r="G234" s="25"/>
      <c r="K234" s="66"/>
      <c r="L234" s="50"/>
      <c r="M234" s="50"/>
    </row>
    <row r="235" spans="2:13" ht="18.75" x14ac:dyDescent="0.25">
      <c r="B235" s="146"/>
      <c r="E235" s="161"/>
      <c r="G235" s="25"/>
      <c r="K235" s="66"/>
      <c r="L235" s="50"/>
      <c r="M235" s="50"/>
    </row>
    <row r="236" spans="2:13" ht="18.75" x14ac:dyDescent="0.25">
      <c r="B236" s="146"/>
      <c r="E236" s="161"/>
      <c r="G236" s="25"/>
      <c r="K236" s="66"/>
      <c r="L236" s="50"/>
      <c r="M236" s="50"/>
    </row>
    <row r="237" spans="2:13" ht="18.75" x14ac:dyDescent="0.25">
      <c r="B237" s="146"/>
      <c r="E237" s="161"/>
      <c r="G237" s="25"/>
      <c r="K237" s="66"/>
      <c r="L237" s="50"/>
      <c r="M237" s="50"/>
    </row>
    <row r="238" spans="2:13" ht="18.75" x14ac:dyDescent="0.25">
      <c r="B238" s="146"/>
      <c r="E238" s="161"/>
      <c r="G238" s="25"/>
      <c r="K238" s="66"/>
      <c r="L238" s="50"/>
      <c r="M238" s="50"/>
    </row>
    <row r="239" spans="2:13" ht="18.75" x14ac:dyDescent="0.25">
      <c r="B239" s="146"/>
      <c r="E239" s="161"/>
      <c r="G239" s="25"/>
      <c r="K239" s="66"/>
      <c r="L239" s="50"/>
      <c r="M239" s="50"/>
    </row>
    <row r="240" spans="2:13" ht="18.75" x14ac:dyDescent="0.25">
      <c r="B240" s="146"/>
      <c r="E240" s="161"/>
      <c r="G240" s="25"/>
      <c r="K240" s="66"/>
      <c r="L240" s="50"/>
      <c r="M240" s="50"/>
    </row>
    <row r="241" spans="2:13" ht="18.75" x14ac:dyDescent="0.25">
      <c r="B241" s="146"/>
      <c r="E241" s="161"/>
      <c r="G241" s="25"/>
      <c r="K241" s="66"/>
      <c r="L241" s="50"/>
      <c r="M241" s="50"/>
    </row>
    <row r="242" spans="2:13" ht="18.75" x14ac:dyDescent="0.25">
      <c r="B242" s="146"/>
      <c r="E242" s="161"/>
      <c r="G242" s="25"/>
      <c r="K242" s="66"/>
      <c r="L242" s="50"/>
      <c r="M242" s="50"/>
    </row>
    <row r="243" spans="2:13" ht="18.75" x14ac:dyDescent="0.25">
      <c r="B243" s="146"/>
      <c r="E243" s="161"/>
      <c r="G243" s="25"/>
      <c r="K243" s="66"/>
      <c r="L243" s="50"/>
      <c r="M243" s="50"/>
    </row>
    <row r="244" spans="2:13" ht="18.75" x14ac:dyDescent="0.25">
      <c r="B244" s="146"/>
      <c r="E244" s="161"/>
      <c r="G244" s="25"/>
      <c r="K244" s="66"/>
      <c r="L244" s="50"/>
      <c r="M244" s="50"/>
    </row>
    <row r="245" spans="2:13" ht="18.75" x14ac:dyDescent="0.25">
      <c r="B245" s="146"/>
      <c r="E245" s="161"/>
      <c r="G245" s="25"/>
      <c r="K245" s="66"/>
      <c r="L245" s="50"/>
      <c r="M245" s="50"/>
    </row>
    <row r="246" spans="2:13" ht="18.75" x14ac:dyDescent="0.25">
      <c r="B246" s="146"/>
      <c r="E246" s="161"/>
      <c r="G246" s="25"/>
      <c r="K246" s="66"/>
      <c r="L246" s="50"/>
      <c r="M246" s="50"/>
    </row>
    <row r="247" spans="2:13" ht="18.75" x14ac:dyDescent="0.25">
      <c r="B247" s="146"/>
      <c r="E247" s="161"/>
      <c r="G247" s="25"/>
      <c r="K247" s="66"/>
      <c r="L247" s="50"/>
      <c r="M247" s="50"/>
    </row>
    <row r="248" spans="2:13" ht="18.75" x14ac:dyDescent="0.25">
      <c r="B248" s="146"/>
      <c r="E248" s="161"/>
      <c r="G248" s="25"/>
      <c r="K248" s="66"/>
      <c r="L248" s="50"/>
      <c r="M248" s="50"/>
    </row>
    <row r="249" spans="2:13" ht="18.75" x14ac:dyDescent="0.25">
      <c r="B249" s="146"/>
      <c r="E249" s="161"/>
      <c r="G249" s="25"/>
      <c r="K249" s="66"/>
      <c r="L249" s="50"/>
      <c r="M249" s="50"/>
    </row>
    <row r="250" spans="2:13" ht="18.75" x14ac:dyDescent="0.25">
      <c r="B250" s="146"/>
      <c r="E250" s="161"/>
      <c r="G250" s="25"/>
      <c r="K250" s="66"/>
      <c r="L250" s="50"/>
      <c r="M250" s="50"/>
    </row>
    <row r="251" spans="2:13" ht="18.75" x14ac:dyDescent="0.25">
      <c r="B251" s="146"/>
      <c r="E251" s="161"/>
      <c r="G251" s="25"/>
      <c r="K251" s="66"/>
      <c r="L251" s="50"/>
      <c r="M251" s="50"/>
    </row>
    <row r="252" spans="2:13" ht="18.75" x14ac:dyDescent="0.25">
      <c r="B252" s="146"/>
      <c r="E252" s="161"/>
      <c r="G252" s="25"/>
      <c r="K252" s="66"/>
      <c r="L252" s="50"/>
      <c r="M252" s="50"/>
    </row>
    <row r="253" spans="2:13" ht="18.75" x14ac:dyDescent="0.25">
      <c r="B253" s="146"/>
      <c r="E253" s="161"/>
      <c r="G253" s="25"/>
      <c r="K253" s="66"/>
      <c r="L253" s="50"/>
      <c r="M253" s="50"/>
    </row>
    <row r="254" spans="2:13" ht="18.75" x14ac:dyDescent="0.25">
      <c r="B254" s="146"/>
      <c r="E254" s="161"/>
      <c r="G254" s="25"/>
      <c r="K254" s="66"/>
      <c r="L254" s="50"/>
      <c r="M254" s="50"/>
    </row>
    <row r="255" spans="2:13" ht="18.75" x14ac:dyDescent="0.25">
      <c r="B255" s="146"/>
      <c r="E255" s="161"/>
      <c r="G255" s="25"/>
      <c r="K255" s="66"/>
      <c r="L255" s="50"/>
      <c r="M255" s="50"/>
    </row>
    <row r="256" spans="2:13" ht="18.75" x14ac:dyDescent="0.25">
      <c r="B256" s="146"/>
      <c r="E256" s="161"/>
      <c r="G256" s="25"/>
      <c r="K256" s="66"/>
      <c r="L256" s="50"/>
      <c r="M256" s="50"/>
    </row>
    <row r="257" spans="2:13" ht="18.75" x14ac:dyDescent="0.25">
      <c r="B257" s="146"/>
      <c r="E257" s="161"/>
      <c r="G257" s="25"/>
      <c r="K257" s="66"/>
      <c r="L257" s="50"/>
      <c r="M257" s="50"/>
    </row>
    <row r="258" spans="2:13" ht="18.75" x14ac:dyDescent="0.25">
      <c r="B258" s="146"/>
      <c r="E258" s="161"/>
      <c r="G258" s="25"/>
      <c r="K258" s="66"/>
      <c r="L258" s="50"/>
      <c r="M258" s="50"/>
    </row>
    <row r="259" spans="2:13" ht="18.75" x14ac:dyDescent="0.25">
      <c r="B259" s="146"/>
      <c r="E259" s="161"/>
      <c r="G259" s="25"/>
      <c r="K259" s="66"/>
      <c r="L259" s="50"/>
      <c r="M259" s="50"/>
    </row>
    <row r="260" spans="2:13" ht="18.75" x14ac:dyDescent="0.25">
      <c r="B260" s="146"/>
      <c r="E260" s="161"/>
      <c r="G260" s="25"/>
      <c r="K260" s="66"/>
      <c r="L260" s="50"/>
      <c r="M260" s="50"/>
    </row>
    <row r="261" spans="2:13" ht="18.75" x14ac:dyDescent="0.25">
      <c r="B261" s="146"/>
      <c r="E261" s="161"/>
      <c r="G261" s="25"/>
      <c r="K261" s="66"/>
      <c r="L261" s="50"/>
      <c r="M261" s="50"/>
    </row>
    <row r="262" spans="2:13" ht="18.75" x14ac:dyDescent="0.25">
      <c r="B262" s="146"/>
      <c r="E262" s="161"/>
      <c r="G262" s="25"/>
      <c r="K262" s="66"/>
      <c r="L262" s="50"/>
      <c r="M262" s="50"/>
    </row>
    <row r="263" spans="2:13" ht="18.75" x14ac:dyDescent="0.25">
      <c r="B263" s="146"/>
      <c r="E263" s="161"/>
      <c r="G263" s="25"/>
      <c r="K263" s="66"/>
      <c r="L263" s="50"/>
      <c r="M263" s="50"/>
    </row>
    <row r="264" spans="2:13" ht="18.75" x14ac:dyDescent="0.25">
      <c r="B264" s="146"/>
      <c r="E264" s="161"/>
      <c r="G264" s="25"/>
      <c r="K264" s="66"/>
      <c r="L264" s="50"/>
      <c r="M264" s="50"/>
    </row>
    <row r="265" spans="2:13" ht="18.75" x14ac:dyDescent="0.25">
      <c r="B265" s="146"/>
      <c r="E265" s="161"/>
      <c r="G265" s="25"/>
      <c r="K265" s="66"/>
      <c r="L265" s="50"/>
      <c r="M265" s="50"/>
    </row>
    <row r="266" spans="2:13" ht="18.75" x14ac:dyDescent="0.25">
      <c r="B266" s="146"/>
      <c r="E266" s="161"/>
      <c r="G266" s="25"/>
      <c r="K266" s="66"/>
      <c r="L266" s="50"/>
      <c r="M266" s="50"/>
    </row>
    <row r="267" spans="2:13" ht="18.75" x14ac:dyDescent="0.25">
      <c r="B267" s="146"/>
      <c r="E267" s="161"/>
      <c r="G267" s="25"/>
      <c r="K267" s="66"/>
      <c r="L267" s="50"/>
      <c r="M267" s="50"/>
    </row>
    <row r="268" spans="2:13" ht="18.75" x14ac:dyDescent="0.25">
      <c r="B268" s="146"/>
      <c r="E268" s="161"/>
      <c r="G268" s="25"/>
      <c r="K268" s="66"/>
      <c r="L268" s="50"/>
      <c r="M268" s="50"/>
    </row>
    <row r="269" spans="2:13" ht="18.75" x14ac:dyDescent="0.25">
      <c r="B269" s="146"/>
      <c r="E269" s="161"/>
      <c r="G269" s="25"/>
      <c r="K269" s="66"/>
      <c r="L269" s="50"/>
      <c r="M269" s="50"/>
    </row>
    <row r="270" spans="2:13" ht="18.75" x14ac:dyDescent="0.25">
      <c r="B270" s="146"/>
      <c r="E270" s="161"/>
      <c r="G270" s="25"/>
      <c r="K270" s="66"/>
      <c r="L270" s="50"/>
      <c r="M270" s="50"/>
    </row>
    <row r="271" spans="2:13" ht="18.75" x14ac:dyDescent="0.25">
      <c r="B271" s="146"/>
      <c r="E271" s="161"/>
      <c r="G271" s="25"/>
      <c r="I271" s="50"/>
      <c r="J271" s="50"/>
      <c r="K271" s="66"/>
      <c r="L271" s="50"/>
      <c r="M271" s="50"/>
    </row>
    <row r="272" spans="2:13" ht="18.75" x14ac:dyDescent="0.25">
      <c r="B272" s="146"/>
      <c r="E272" s="161"/>
      <c r="G272" s="25"/>
      <c r="I272" s="50"/>
      <c r="J272" s="50"/>
      <c r="K272" s="66"/>
      <c r="L272" s="50"/>
      <c r="M272" s="50"/>
    </row>
    <row r="273" spans="2:13" ht="18.75" x14ac:dyDescent="0.25">
      <c r="B273" s="146"/>
      <c r="E273" s="161"/>
      <c r="G273" s="25"/>
      <c r="I273" s="50"/>
      <c r="J273" s="50"/>
      <c r="K273" s="66"/>
      <c r="L273" s="50"/>
      <c r="M273" s="50"/>
    </row>
    <row r="274" spans="2:13" ht="18.75" x14ac:dyDescent="0.25">
      <c r="B274" s="146"/>
      <c r="E274" s="161"/>
      <c r="G274" s="25"/>
      <c r="I274" s="50"/>
      <c r="J274" s="50"/>
      <c r="K274" s="66"/>
      <c r="L274" s="50"/>
      <c r="M274" s="50"/>
    </row>
    <row r="275" spans="2:13" ht="18.75" x14ac:dyDescent="0.25">
      <c r="B275" s="146"/>
      <c r="E275" s="161"/>
      <c r="G275" s="25"/>
      <c r="I275" s="50"/>
      <c r="J275" s="50"/>
      <c r="K275" s="66"/>
      <c r="L275" s="50"/>
      <c r="M275" s="50"/>
    </row>
    <row r="276" spans="2:13" ht="18.75" x14ac:dyDescent="0.25">
      <c r="B276" s="146"/>
      <c r="E276" s="161"/>
      <c r="G276" s="25"/>
      <c r="I276" s="50"/>
      <c r="J276" s="50"/>
      <c r="K276" s="66"/>
      <c r="L276" s="50"/>
      <c r="M276" s="50"/>
    </row>
    <row r="277" spans="2:13" ht="18.75" x14ac:dyDescent="0.25">
      <c r="B277" s="146"/>
      <c r="E277" s="161"/>
      <c r="G277" s="25"/>
      <c r="I277" s="50"/>
      <c r="J277" s="50"/>
      <c r="K277" s="66"/>
      <c r="L277" s="50"/>
      <c r="M277" s="50"/>
    </row>
    <row r="278" spans="2:13" ht="18.75" x14ac:dyDescent="0.25">
      <c r="B278" s="146"/>
      <c r="E278" s="161"/>
      <c r="G278" s="25"/>
      <c r="I278" s="50"/>
      <c r="J278" s="50"/>
      <c r="K278" s="66"/>
      <c r="L278" s="50"/>
      <c r="M278" s="50"/>
    </row>
    <row r="279" spans="2:13" ht="18.75" x14ac:dyDescent="0.25">
      <c r="B279" s="146"/>
      <c r="E279" s="161"/>
      <c r="G279" s="25"/>
      <c r="I279" s="50"/>
      <c r="J279" s="50"/>
      <c r="K279" s="66"/>
      <c r="L279" s="50"/>
      <c r="M279" s="50"/>
    </row>
    <row r="280" spans="2:13" ht="18.75" x14ac:dyDescent="0.25">
      <c r="B280" s="146"/>
      <c r="E280" s="161"/>
      <c r="G280" s="25"/>
      <c r="I280" s="50"/>
      <c r="J280" s="50"/>
      <c r="K280" s="66"/>
      <c r="L280" s="50"/>
      <c r="M280" s="50"/>
    </row>
    <row r="281" spans="2:13" ht="18.75" x14ac:dyDescent="0.25">
      <c r="B281" s="146"/>
      <c r="E281" s="161"/>
      <c r="G281" s="25"/>
      <c r="I281" s="50"/>
      <c r="J281" s="50"/>
      <c r="K281" s="66"/>
      <c r="L281" s="50"/>
      <c r="M281" s="50"/>
    </row>
    <row r="282" spans="2:13" ht="18.75" x14ac:dyDescent="0.25">
      <c r="B282" s="146"/>
      <c r="E282" s="161"/>
      <c r="G282" s="25"/>
      <c r="I282" s="50"/>
      <c r="J282" s="50"/>
      <c r="K282" s="66"/>
      <c r="L282" s="50"/>
      <c r="M282" s="50"/>
    </row>
    <row r="283" spans="2:13" ht="18.75" x14ac:dyDescent="0.25">
      <c r="B283" s="146"/>
      <c r="E283" s="161"/>
      <c r="G283" s="25"/>
      <c r="I283" s="50"/>
      <c r="J283" s="50"/>
      <c r="K283" s="66"/>
      <c r="L283" s="50"/>
      <c r="M283" s="50"/>
    </row>
    <row r="284" spans="2:13" ht="18.75" x14ac:dyDescent="0.25">
      <c r="B284" s="146"/>
      <c r="E284" s="161"/>
      <c r="G284" s="25"/>
      <c r="I284" s="50"/>
      <c r="J284" s="50"/>
      <c r="K284" s="66"/>
      <c r="L284" s="50"/>
      <c r="M284" s="50"/>
    </row>
    <row r="285" spans="2:13" ht="18.75" x14ac:dyDescent="0.25">
      <c r="B285" s="146"/>
      <c r="E285" s="161"/>
      <c r="G285" s="25"/>
      <c r="I285" s="50"/>
      <c r="J285" s="50"/>
      <c r="K285" s="66"/>
      <c r="L285" s="50"/>
      <c r="M285" s="50"/>
    </row>
    <row r="286" spans="2:13" ht="18.75" x14ac:dyDescent="0.25">
      <c r="B286" s="146"/>
      <c r="E286" s="161"/>
      <c r="G286" s="25"/>
      <c r="I286" s="50"/>
      <c r="J286" s="50"/>
      <c r="K286" s="66"/>
      <c r="L286" s="50"/>
      <c r="M286" s="50"/>
    </row>
    <row r="287" spans="2:13" ht="18.75" x14ac:dyDescent="0.25">
      <c r="B287" s="146"/>
      <c r="E287" s="161"/>
      <c r="G287" s="25"/>
      <c r="I287" s="50"/>
      <c r="J287" s="50"/>
      <c r="K287" s="66"/>
      <c r="L287" s="50"/>
      <c r="M287" s="50"/>
    </row>
    <row r="288" spans="2:13" ht="18.75" x14ac:dyDescent="0.25">
      <c r="B288" s="146"/>
      <c r="E288" s="161"/>
      <c r="G288" s="25"/>
      <c r="I288" s="50"/>
      <c r="J288" s="50"/>
      <c r="K288" s="66"/>
      <c r="L288" s="50"/>
      <c r="M288" s="50"/>
    </row>
    <row r="289" spans="2:13" ht="18.75" x14ac:dyDescent="0.25">
      <c r="B289" s="146"/>
      <c r="E289" s="161"/>
      <c r="G289" s="25"/>
      <c r="I289" s="50"/>
      <c r="J289" s="50"/>
      <c r="K289" s="66"/>
      <c r="L289" s="50"/>
      <c r="M289" s="50"/>
    </row>
    <row r="290" spans="2:13" ht="18.75" x14ac:dyDescent="0.25">
      <c r="B290" s="146"/>
      <c r="E290" s="161"/>
      <c r="G290" s="25"/>
      <c r="I290" s="50"/>
      <c r="J290" s="50"/>
      <c r="K290" s="66"/>
      <c r="L290" s="50"/>
      <c r="M290" s="50"/>
    </row>
    <row r="291" spans="2:13" ht="18.75" x14ac:dyDescent="0.25">
      <c r="B291" s="146"/>
      <c r="E291" s="161"/>
      <c r="G291" s="25"/>
      <c r="I291" s="50"/>
      <c r="J291" s="50"/>
      <c r="K291" s="66"/>
      <c r="L291" s="50"/>
      <c r="M291" s="50"/>
    </row>
    <row r="292" spans="2:13" ht="18.75" x14ac:dyDescent="0.25">
      <c r="B292" s="146"/>
      <c r="E292" s="161"/>
      <c r="G292" s="25"/>
      <c r="I292" s="50"/>
      <c r="J292" s="50"/>
      <c r="K292" s="66"/>
      <c r="L292" s="50"/>
      <c r="M292" s="50"/>
    </row>
    <row r="293" spans="2:13" ht="18.75" x14ac:dyDescent="0.25">
      <c r="B293" s="146"/>
      <c r="E293" s="161"/>
      <c r="G293" s="25"/>
      <c r="I293" s="50"/>
      <c r="J293" s="50"/>
      <c r="K293" s="66"/>
      <c r="L293" s="50"/>
      <c r="M293" s="50"/>
    </row>
    <row r="294" spans="2:13" ht="18.75" x14ac:dyDescent="0.25">
      <c r="B294" s="146"/>
      <c r="E294" s="161"/>
      <c r="G294" s="25"/>
      <c r="I294" s="50"/>
      <c r="J294" s="50"/>
      <c r="K294" s="66"/>
      <c r="L294" s="50"/>
      <c r="M294" s="50"/>
    </row>
    <row r="295" spans="2:13" ht="18.75" x14ac:dyDescent="0.25">
      <c r="B295" s="146"/>
      <c r="E295" s="161"/>
      <c r="G295" s="25"/>
      <c r="I295" s="50"/>
      <c r="J295" s="50"/>
      <c r="K295" s="66"/>
      <c r="L295" s="50"/>
      <c r="M295" s="50"/>
    </row>
    <row r="296" spans="2:13" ht="18.75" x14ac:dyDescent="0.25">
      <c r="B296" s="146"/>
      <c r="E296" s="161"/>
      <c r="G296" s="25"/>
      <c r="I296" s="50"/>
      <c r="J296" s="50"/>
      <c r="K296" s="66"/>
      <c r="L296" s="50"/>
      <c r="M296" s="50"/>
    </row>
    <row r="297" spans="2:13" ht="18.75" x14ac:dyDescent="0.25">
      <c r="B297" s="146"/>
      <c r="E297" s="161"/>
      <c r="G297" s="25"/>
      <c r="I297" s="50"/>
      <c r="J297" s="50"/>
      <c r="K297" s="66"/>
      <c r="L297" s="50"/>
      <c r="M297" s="50"/>
    </row>
    <row r="298" spans="2:13" ht="18.75" x14ac:dyDescent="0.25">
      <c r="B298" s="146"/>
      <c r="E298" s="161"/>
      <c r="G298" s="25"/>
      <c r="I298" s="50"/>
      <c r="J298" s="50"/>
      <c r="K298" s="66"/>
      <c r="L298" s="50"/>
      <c r="M298" s="50"/>
    </row>
    <row r="299" spans="2:13" ht="18.75" x14ac:dyDescent="0.25">
      <c r="B299" s="146"/>
      <c r="E299" s="161"/>
      <c r="G299" s="25"/>
      <c r="I299" s="50"/>
      <c r="J299" s="50"/>
      <c r="K299" s="66"/>
      <c r="L299" s="50"/>
      <c r="M299" s="50"/>
    </row>
    <row r="300" spans="2:13" ht="18.75" x14ac:dyDescent="0.25">
      <c r="B300" s="146"/>
      <c r="E300" s="161"/>
      <c r="G300" s="25"/>
      <c r="I300" s="50"/>
      <c r="J300" s="50"/>
      <c r="K300" s="66"/>
      <c r="L300" s="50"/>
      <c r="M300" s="50"/>
    </row>
    <row r="301" spans="2:13" ht="18.75" x14ac:dyDescent="0.25">
      <c r="B301" s="146"/>
      <c r="E301" s="161"/>
      <c r="G301" s="25"/>
      <c r="I301" s="50"/>
      <c r="J301" s="50"/>
      <c r="K301" s="66"/>
      <c r="L301" s="50"/>
      <c r="M301" s="50"/>
    </row>
    <row r="302" spans="2:13" ht="18.75" x14ac:dyDescent="0.25">
      <c r="B302" s="146"/>
      <c r="E302" s="161"/>
      <c r="G302" s="25"/>
      <c r="I302" s="50"/>
      <c r="J302" s="50"/>
      <c r="K302" s="66"/>
      <c r="L302" s="50"/>
      <c r="M302" s="50"/>
    </row>
    <row r="303" spans="2:13" ht="18.75" x14ac:dyDescent="0.25">
      <c r="B303" s="146"/>
      <c r="E303" s="161"/>
      <c r="G303" s="25"/>
      <c r="I303" s="50"/>
      <c r="J303" s="50"/>
      <c r="K303" s="66"/>
      <c r="L303" s="50"/>
      <c r="M303" s="50"/>
    </row>
    <row r="304" spans="2:13" ht="18.75" x14ac:dyDescent="0.25">
      <c r="B304" s="146"/>
      <c r="E304" s="161"/>
      <c r="G304" s="25"/>
      <c r="I304" s="50"/>
      <c r="J304" s="50"/>
      <c r="K304" s="66"/>
      <c r="L304" s="50"/>
      <c r="M304" s="50"/>
    </row>
    <row r="305" spans="2:13" ht="18.75" x14ac:dyDescent="0.25">
      <c r="B305" s="146"/>
      <c r="E305" s="161"/>
      <c r="G305" s="25"/>
      <c r="I305" s="50"/>
      <c r="J305" s="50"/>
      <c r="K305" s="66"/>
      <c r="L305" s="50"/>
      <c r="M305" s="50"/>
    </row>
    <row r="306" spans="2:13" ht="18.75" x14ac:dyDescent="0.25">
      <c r="B306" s="146"/>
      <c r="E306" s="161"/>
      <c r="G306" s="25"/>
      <c r="I306" s="50"/>
      <c r="J306" s="50"/>
      <c r="K306" s="66"/>
      <c r="L306" s="50"/>
      <c r="M306" s="50"/>
    </row>
    <row r="307" spans="2:13" ht="18.75" x14ac:dyDescent="0.25">
      <c r="B307" s="146"/>
      <c r="E307" s="161"/>
      <c r="G307" s="25"/>
      <c r="I307" s="50"/>
      <c r="J307" s="50"/>
      <c r="K307" s="66"/>
      <c r="L307" s="50"/>
      <c r="M307" s="50"/>
    </row>
    <row r="308" spans="2:13" ht="18.75" x14ac:dyDescent="0.25">
      <c r="B308" s="146"/>
      <c r="E308" s="161"/>
      <c r="G308" s="25"/>
      <c r="I308" s="50"/>
      <c r="J308" s="50"/>
      <c r="K308" s="66"/>
      <c r="L308" s="50"/>
      <c r="M308" s="50"/>
    </row>
    <row r="309" spans="2:13" ht="18.75" x14ac:dyDescent="0.25">
      <c r="B309" s="146"/>
      <c r="E309" s="161"/>
      <c r="G309" s="25"/>
      <c r="I309" s="50"/>
      <c r="J309" s="50"/>
      <c r="K309" s="66"/>
      <c r="L309" s="50"/>
      <c r="M309" s="50"/>
    </row>
    <row r="310" spans="2:13" ht="18.75" x14ac:dyDescent="0.25">
      <c r="B310" s="146"/>
      <c r="E310" s="161"/>
      <c r="G310" s="25"/>
      <c r="I310" s="50"/>
      <c r="J310" s="50"/>
      <c r="K310" s="66"/>
      <c r="L310" s="50"/>
      <c r="M310" s="50"/>
    </row>
    <row r="311" spans="2:13" ht="18.75" x14ac:dyDescent="0.25">
      <c r="B311" s="146"/>
      <c r="E311" s="161"/>
      <c r="G311" s="25"/>
      <c r="I311" s="50"/>
      <c r="J311" s="50"/>
      <c r="K311" s="66"/>
      <c r="L311" s="50"/>
      <c r="M311" s="50"/>
    </row>
    <row r="312" spans="2:13" ht="18.75" x14ac:dyDescent="0.25">
      <c r="B312" s="146"/>
      <c r="E312" s="161"/>
      <c r="G312" s="25"/>
      <c r="I312" s="50"/>
      <c r="J312" s="50"/>
      <c r="K312" s="66"/>
      <c r="L312" s="50"/>
      <c r="M312" s="50"/>
    </row>
    <row r="313" spans="2:13" ht="18.75" x14ac:dyDescent="0.25">
      <c r="B313" s="146"/>
      <c r="E313" s="161"/>
      <c r="G313" s="25"/>
      <c r="I313" s="50"/>
      <c r="J313" s="50"/>
      <c r="K313" s="66"/>
      <c r="L313" s="50"/>
      <c r="M313" s="50"/>
    </row>
    <row r="314" spans="2:13" ht="18.75" x14ac:dyDescent="0.25">
      <c r="B314" s="146"/>
      <c r="E314" s="161"/>
      <c r="G314" s="25"/>
      <c r="I314" s="50"/>
      <c r="J314" s="50"/>
      <c r="K314" s="66"/>
      <c r="L314" s="50"/>
      <c r="M314" s="50"/>
    </row>
    <row r="315" spans="2:13" ht="18.75" x14ac:dyDescent="0.25">
      <c r="B315" s="146"/>
      <c r="E315" s="161"/>
      <c r="G315" s="25"/>
      <c r="I315" s="50"/>
      <c r="J315" s="50"/>
      <c r="K315" s="66"/>
      <c r="L315" s="50"/>
      <c r="M315" s="50"/>
    </row>
    <row r="316" spans="2:13" ht="18.75" x14ac:dyDescent="0.25">
      <c r="B316" s="146"/>
      <c r="E316" s="161"/>
      <c r="G316" s="25"/>
      <c r="I316" s="50"/>
      <c r="J316" s="50"/>
      <c r="K316" s="66"/>
      <c r="L316" s="50"/>
      <c r="M316" s="50"/>
    </row>
    <row r="317" spans="2:13" ht="18.75" x14ac:dyDescent="0.25">
      <c r="B317" s="146"/>
      <c r="E317" s="161"/>
      <c r="G317" s="25"/>
      <c r="I317" s="50"/>
      <c r="J317" s="50"/>
      <c r="K317" s="66"/>
      <c r="L317" s="50"/>
      <c r="M317" s="50"/>
    </row>
    <row r="318" spans="2:13" ht="18.75" x14ac:dyDescent="0.25">
      <c r="B318" s="146"/>
      <c r="E318" s="161"/>
      <c r="G318" s="25"/>
      <c r="I318" s="50"/>
      <c r="J318" s="50"/>
      <c r="K318" s="66"/>
      <c r="L318" s="50"/>
      <c r="M318" s="50"/>
    </row>
    <row r="319" spans="2:13" ht="18.75" x14ac:dyDescent="0.25">
      <c r="B319" s="146"/>
      <c r="E319" s="161"/>
      <c r="G319" s="25"/>
      <c r="I319" s="50"/>
      <c r="J319" s="50"/>
      <c r="K319" s="66"/>
      <c r="L319" s="50"/>
      <c r="M319" s="50"/>
    </row>
    <row r="320" spans="2:13" ht="18.75" x14ac:dyDescent="0.25">
      <c r="B320" s="146"/>
      <c r="E320" s="161"/>
      <c r="G320" s="25"/>
      <c r="I320" s="50"/>
      <c r="J320" s="50"/>
      <c r="K320" s="66"/>
      <c r="L320" s="50"/>
      <c r="M320" s="50"/>
    </row>
    <row r="321" spans="2:13" ht="18.75" x14ac:dyDescent="0.25">
      <c r="B321" s="146"/>
      <c r="E321" s="161"/>
      <c r="G321" s="25"/>
      <c r="I321" s="50"/>
      <c r="J321" s="50"/>
      <c r="K321" s="66"/>
      <c r="L321" s="50"/>
      <c r="M321" s="50"/>
    </row>
    <row r="322" spans="2:13" ht="18.75" x14ac:dyDescent="0.25">
      <c r="B322" s="146"/>
      <c r="E322" s="161"/>
      <c r="G322" s="25"/>
      <c r="I322" s="50"/>
      <c r="J322" s="50"/>
      <c r="K322" s="66"/>
      <c r="L322" s="50"/>
      <c r="M322" s="50"/>
    </row>
    <row r="323" spans="2:13" ht="18.75" x14ac:dyDescent="0.25">
      <c r="B323" s="146"/>
      <c r="E323" s="161"/>
      <c r="G323" s="25"/>
      <c r="I323" s="50"/>
      <c r="J323" s="50"/>
      <c r="K323" s="66"/>
      <c r="L323" s="50"/>
      <c r="M323" s="50"/>
    </row>
    <row r="324" spans="2:13" ht="18.75" x14ac:dyDescent="0.25">
      <c r="B324" s="146"/>
      <c r="E324" s="161"/>
      <c r="G324" s="25"/>
      <c r="I324" s="50"/>
      <c r="J324" s="50"/>
      <c r="K324" s="66"/>
      <c r="L324" s="50"/>
      <c r="M324" s="50"/>
    </row>
    <row r="325" spans="2:13" ht="18.75" x14ac:dyDescent="0.25">
      <c r="B325" s="146"/>
      <c r="E325" s="161"/>
      <c r="G325" s="25"/>
      <c r="I325" s="50"/>
      <c r="J325" s="50"/>
      <c r="K325" s="66"/>
      <c r="L325" s="50"/>
      <c r="M325" s="50"/>
    </row>
    <row r="326" spans="2:13" ht="18.75" x14ac:dyDescent="0.25">
      <c r="B326" s="146"/>
      <c r="E326" s="161"/>
      <c r="G326" s="25"/>
      <c r="I326" s="50"/>
      <c r="J326" s="50"/>
      <c r="K326" s="66"/>
      <c r="L326" s="50"/>
      <c r="M326" s="50"/>
    </row>
    <row r="327" spans="2:13" ht="18.75" x14ac:dyDescent="0.25">
      <c r="B327" s="146"/>
      <c r="E327" s="161"/>
      <c r="G327" s="25"/>
      <c r="I327" s="50"/>
      <c r="J327" s="50"/>
      <c r="K327" s="66"/>
      <c r="L327" s="50"/>
      <c r="M327" s="50"/>
    </row>
    <row r="328" spans="2:13" ht="18.75" x14ac:dyDescent="0.25">
      <c r="B328" s="146"/>
      <c r="E328" s="161"/>
      <c r="G328" s="25"/>
      <c r="I328" s="50"/>
      <c r="J328" s="50"/>
      <c r="K328" s="66"/>
      <c r="L328" s="50"/>
      <c r="M328" s="50"/>
    </row>
    <row r="329" spans="2:13" ht="18.75" x14ac:dyDescent="0.25">
      <c r="B329" s="146"/>
      <c r="E329" s="161"/>
      <c r="G329" s="25"/>
      <c r="I329" s="50"/>
      <c r="J329" s="50"/>
      <c r="K329" s="66"/>
      <c r="L329" s="50"/>
      <c r="M329" s="50"/>
    </row>
    <row r="330" spans="2:13" ht="18.75" x14ac:dyDescent="0.25">
      <c r="B330" s="146"/>
      <c r="E330" s="161"/>
      <c r="G330" s="25"/>
      <c r="I330" s="50"/>
      <c r="J330" s="50"/>
      <c r="K330" s="66"/>
      <c r="L330" s="50"/>
      <c r="M330" s="50"/>
    </row>
    <row r="331" spans="2:13" ht="18.75" x14ac:dyDescent="0.25">
      <c r="B331" s="146"/>
      <c r="E331" s="161"/>
      <c r="G331" s="25"/>
      <c r="I331" s="50"/>
      <c r="J331" s="50"/>
      <c r="K331" s="66"/>
      <c r="L331" s="50"/>
      <c r="M331" s="50"/>
    </row>
    <row r="332" spans="2:13" ht="18.75" x14ac:dyDescent="0.25">
      <c r="B332" s="146"/>
      <c r="E332" s="161"/>
      <c r="G332" s="25"/>
      <c r="I332" s="50"/>
      <c r="J332" s="50"/>
      <c r="K332" s="66"/>
      <c r="L332" s="50"/>
      <c r="M332" s="50"/>
    </row>
    <row r="333" spans="2:13" ht="18.75" x14ac:dyDescent="0.25">
      <c r="B333" s="146"/>
      <c r="E333" s="161"/>
      <c r="G333" s="25"/>
      <c r="I333" s="50"/>
      <c r="J333" s="50"/>
      <c r="K333" s="66"/>
      <c r="L333" s="50"/>
      <c r="M333" s="50"/>
    </row>
    <row r="334" spans="2:13" ht="18.75" x14ac:dyDescent="0.25">
      <c r="B334" s="146"/>
      <c r="E334" s="161"/>
      <c r="G334" s="25"/>
      <c r="I334" s="50"/>
      <c r="J334" s="50"/>
      <c r="K334" s="66"/>
      <c r="L334" s="50"/>
      <c r="M334" s="50"/>
    </row>
    <row r="335" spans="2:13" ht="18.75" x14ac:dyDescent="0.25">
      <c r="B335" s="146"/>
      <c r="E335" s="161"/>
      <c r="G335" s="25"/>
      <c r="I335" s="50"/>
      <c r="J335" s="50"/>
      <c r="K335" s="66"/>
      <c r="L335" s="50"/>
      <c r="M335" s="50"/>
    </row>
    <row r="336" spans="2:13" ht="18.75" x14ac:dyDescent="0.25">
      <c r="B336" s="146"/>
      <c r="E336" s="161"/>
      <c r="G336" s="25"/>
      <c r="I336" s="50"/>
      <c r="J336" s="50"/>
      <c r="K336" s="66"/>
      <c r="L336" s="50"/>
      <c r="M336" s="50"/>
    </row>
    <row r="337" spans="2:13" ht="18.75" x14ac:dyDescent="0.25">
      <c r="B337" s="146"/>
      <c r="E337" s="161"/>
      <c r="G337" s="25"/>
      <c r="I337" s="50"/>
      <c r="J337" s="50"/>
      <c r="K337" s="66"/>
      <c r="L337" s="50"/>
      <c r="M337" s="50"/>
    </row>
    <row r="338" spans="2:13" ht="18.75" x14ac:dyDescent="0.25">
      <c r="B338" s="146"/>
      <c r="E338" s="161"/>
      <c r="G338" s="25"/>
      <c r="I338" s="50"/>
      <c r="J338" s="50"/>
      <c r="K338" s="66"/>
      <c r="L338" s="50"/>
      <c r="M338" s="50"/>
    </row>
    <row r="339" spans="2:13" ht="18.75" x14ac:dyDescent="0.25">
      <c r="B339" s="146"/>
      <c r="E339" s="161"/>
      <c r="G339" s="25"/>
      <c r="I339" s="50"/>
      <c r="J339" s="50"/>
      <c r="K339" s="66"/>
      <c r="L339" s="50"/>
      <c r="M339" s="50"/>
    </row>
    <row r="340" spans="2:13" ht="18.75" x14ac:dyDescent="0.25">
      <c r="B340" s="146"/>
      <c r="E340" s="161"/>
      <c r="G340" s="25"/>
      <c r="I340" s="50"/>
      <c r="J340" s="50"/>
      <c r="K340" s="66"/>
      <c r="L340" s="50"/>
      <c r="M340" s="50"/>
    </row>
    <row r="341" spans="2:13" ht="18.75" x14ac:dyDescent="0.25">
      <c r="B341" s="146"/>
      <c r="E341" s="161"/>
      <c r="G341" s="25"/>
      <c r="I341" s="50"/>
      <c r="J341" s="50"/>
      <c r="K341" s="66"/>
      <c r="L341" s="50"/>
      <c r="M341" s="50"/>
    </row>
    <row r="342" spans="2:13" ht="18.75" x14ac:dyDescent="0.25">
      <c r="B342" s="146"/>
      <c r="E342" s="161"/>
      <c r="G342" s="25"/>
      <c r="I342" s="50"/>
      <c r="J342" s="50"/>
      <c r="K342" s="66"/>
      <c r="L342" s="50"/>
      <c r="M342" s="50"/>
    </row>
    <row r="343" spans="2:13" ht="18.75" x14ac:dyDescent="0.25">
      <c r="B343" s="146"/>
      <c r="E343" s="161"/>
      <c r="G343" s="25"/>
      <c r="I343" s="50"/>
      <c r="J343" s="50"/>
      <c r="K343" s="66"/>
      <c r="L343" s="50"/>
      <c r="M343" s="50"/>
    </row>
    <row r="344" spans="2:13" ht="18.75" x14ac:dyDescent="0.25">
      <c r="B344" s="146"/>
      <c r="E344" s="161"/>
      <c r="G344" s="25"/>
      <c r="I344" s="50"/>
      <c r="J344" s="50"/>
      <c r="K344" s="66"/>
      <c r="L344" s="50"/>
      <c r="M344" s="50"/>
    </row>
    <row r="345" spans="2:13" ht="18.75" x14ac:dyDescent="0.25">
      <c r="B345" s="146"/>
      <c r="E345" s="161"/>
      <c r="G345" s="25"/>
      <c r="I345" s="50"/>
      <c r="J345" s="50"/>
      <c r="K345" s="66"/>
      <c r="L345" s="50"/>
      <c r="M345" s="50"/>
    </row>
    <row r="346" spans="2:13" ht="18.75" x14ac:dyDescent="0.25">
      <c r="B346" s="146"/>
      <c r="E346" s="161"/>
      <c r="G346" s="25"/>
      <c r="I346" s="50"/>
      <c r="J346" s="50"/>
      <c r="K346" s="66"/>
      <c r="L346" s="50"/>
      <c r="M346" s="50"/>
    </row>
    <row r="347" spans="2:13" ht="18.75" x14ac:dyDescent="0.25">
      <c r="B347" s="146"/>
      <c r="E347" s="161"/>
      <c r="G347" s="25"/>
      <c r="I347" s="50"/>
      <c r="J347" s="50"/>
      <c r="K347" s="66"/>
      <c r="L347" s="50"/>
      <c r="M347" s="50"/>
    </row>
    <row r="348" spans="2:13" ht="18.75" x14ac:dyDescent="0.25">
      <c r="B348" s="146"/>
      <c r="E348" s="161"/>
      <c r="G348" s="25"/>
      <c r="I348" s="50"/>
      <c r="J348" s="50"/>
      <c r="K348" s="66"/>
      <c r="L348" s="50"/>
      <c r="M348" s="50"/>
    </row>
    <row r="349" spans="2:13" ht="18.75" x14ac:dyDescent="0.25">
      <c r="B349" s="146"/>
      <c r="E349" s="161"/>
      <c r="G349" s="25"/>
      <c r="I349" s="50"/>
      <c r="J349" s="50"/>
      <c r="K349" s="66"/>
      <c r="L349" s="50"/>
      <c r="M349" s="50"/>
    </row>
    <row r="350" spans="2:13" ht="18.75" x14ac:dyDescent="0.25">
      <c r="B350" s="146"/>
      <c r="E350" s="161"/>
      <c r="G350" s="25"/>
      <c r="I350" s="50"/>
      <c r="J350" s="50"/>
      <c r="K350" s="66"/>
      <c r="L350" s="50"/>
      <c r="M350" s="50"/>
    </row>
    <row r="351" spans="2:13" ht="18.75" x14ac:dyDescent="0.25">
      <c r="B351" s="146"/>
      <c r="E351" s="161"/>
      <c r="G351" s="25"/>
      <c r="I351" s="50"/>
      <c r="J351" s="50"/>
      <c r="K351" s="66"/>
      <c r="L351" s="50"/>
      <c r="M351" s="50"/>
    </row>
    <row r="352" spans="2:13" ht="18.75" x14ac:dyDescent="0.25">
      <c r="B352" s="146"/>
      <c r="E352" s="161"/>
      <c r="G352" s="25"/>
      <c r="I352" s="50"/>
      <c r="J352" s="50"/>
      <c r="K352" s="66"/>
      <c r="L352" s="50"/>
      <c r="M352" s="50"/>
    </row>
    <row r="353" spans="2:13" ht="18.75" x14ac:dyDescent="0.25">
      <c r="B353" s="146"/>
      <c r="E353" s="161"/>
      <c r="G353" s="25"/>
      <c r="I353" s="50"/>
      <c r="J353" s="50"/>
      <c r="K353" s="66"/>
      <c r="L353" s="50"/>
      <c r="M353" s="50"/>
    </row>
    <row r="354" spans="2:13" ht="18.75" x14ac:dyDescent="0.25">
      <c r="B354" s="146"/>
      <c r="E354" s="161"/>
      <c r="G354" s="25"/>
      <c r="I354" s="50"/>
      <c r="J354" s="50"/>
      <c r="K354" s="66"/>
      <c r="L354" s="50"/>
      <c r="M354" s="50"/>
    </row>
    <row r="355" spans="2:13" ht="18.75" x14ac:dyDescent="0.25">
      <c r="B355" s="146"/>
      <c r="E355" s="161"/>
      <c r="G355" s="25"/>
      <c r="I355" s="50"/>
      <c r="J355" s="50"/>
      <c r="K355" s="66"/>
      <c r="L355" s="50"/>
      <c r="M355" s="50"/>
    </row>
    <row r="356" spans="2:13" ht="18.75" x14ac:dyDescent="0.25">
      <c r="B356" s="146"/>
      <c r="E356" s="161"/>
      <c r="G356" s="25"/>
      <c r="I356" s="50"/>
      <c r="J356" s="50"/>
      <c r="K356" s="66"/>
      <c r="L356" s="50"/>
      <c r="M356" s="50"/>
    </row>
    <row r="357" spans="2:13" ht="18.75" x14ac:dyDescent="0.25">
      <c r="B357" s="146"/>
      <c r="E357" s="161"/>
      <c r="G357" s="25"/>
      <c r="I357" s="50"/>
      <c r="J357" s="50"/>
      <c r="K357" s="66"/>
      <c r="L357" s="50"/>
      <c r="M357" s="50"/>
    </row>
    <row r="358" spans="2:13" ht="18.75" x14ac:dyDescent="0.25">
      <c r="B358" s="146"/>
      <c r="E358" s="161"/>
      <c r="G358" s="25"/>
      <c r="I358" s="50"/>
      <c r="J358" s="50"/>
      <c r="K358" s="66"/>
      <c r="L358" s="50"/>
      <c r="M358" s="50"/>
    </row>
    <row r="359" spans="2:13" ht="18.75" x14ac:dyDescent="0.25">
      <c r="B359" s="146"/>
      <c r="E359" s="161"/>
      <c r="G359" s="25"/>
      <c r="I359" s="50"/>
      <c r="J359" s="50"/>
      <c r="K359" s="66"/>
      <c r="L359" s="50"/>
      <c r="M359" s="50"/>
    </row>
    <row r="360" spans="2:13" ht="18.75" x14ac:dyDescent="0.25">
      <c r="B360" s="146"/>
      <c r="E360" s="161"/>
      <c r="G360" s="25"/>
      <c r="I360" s="50"/>
      <c r="J360" s="50"/>
      <c r="K360" s="66"/>
      <c r="L360" s="50"/>
      <c r="M360" s="50"/>
    </row>
    <row r="361" spans="2:13" ht="18.75" x14ac:dyDescent="0.25">
      <c r="B361" s="146"/>
      <c r="E361" s="161"/>
      <c r="G361" s="25"/>
      <c r="I361" s="50"/>
      <c r="J361" s="50"/>
      <c r="K361" s="66"/>
      <c r="L361" s="50"/>
      <c r="M361" s="50"/>
    </row>
    <row r="362" spans="2:13" ht="18.75" x14ac:dyDescent="0.25">
      <c r="B362" s="146"/>
      <c r="E362" s="161"/>
      <c r="G362" s="25"/>
      <c r="I362" s="50"/>
      <c r="J362" s="50"/>
      <c r="K362" s="66"/>
      <c r="L362" s="50"/>
      <c r="M362" s="50"/>
    </row>
    <row r="363" spans="2:13" ht="18.75" x14ac:dyDescent="0.25">
      <c r="B363" s="146"/>
      <c r="E363" s="161"/>
      <c r="G363" s="25"/>
      <c r="I363" s="50"/>
      <c r="J363" s="50"/>
      <c r="K363" s="66"/>
      <c r="L363" s="50"/>
      <c r="M363" s="50"/>
    </row>
    <row r="364" spans="2:13" ht="18.75" x14ac:dyDescent="0.25">
      <c r="B364" s="146"/>
      <c r="E364" s="161"/>
      <c r="G364" s="25"/>
      <c r="I364" s="50"/>
      <c r="J364" s="50"/>
      <c r="K364" s="66"/>
      <c r="L364" s="50"/>
      <c r="M364" s="50"/>
    </row>
    <row r="365" spans="2:13" ht="18.75" x14ac:dyDescent="0.25">
      <c r="B365" s="146"/>
      <c r="E365" s="161"/>
      <c r="G365" s="25"/>
      <c r="I365" s="50"/>
      <c r="J365" s="50"/>
      <c r="K365" s="66"/>
      <c r="L365" s="50"/>
      <c r="M365" s="50"/>
    </row>
    <row r="366" spans="2:13" ht="18.75" x14ac:dyDescent="0.25">
      <c r="B366" s="146"/>
      <c r="E366" s="161"/>
      <c r="G366" s="25"/>
      <c r="I366" s="50"/>
      <c r="J366" s="50"/>
      <c r="K366" s="66"/>
      <c r="L366" s="50"/>
      <c r="M366" s="50"/>
    </row>
    <row r="367" spans="2:13" ht="18.75" x14ac:dyDescent="0.25">
      <c r="B367" s="146"/>
      <c r="E367" s="161"/>
      <c r="G367" s="25"/>
      <c r="I367" s="50"/>
      <c r="J367" s="50"/>
      <c r="K367" s="66"/>
      <c r="L367" s="50"/>
      <c r="M367" s="50"/>
    </row>
    <row r="368" spans="2:13" ht="18.75" x14ac:dyDescent="0.25">
      <c r="B368" s="146"/>
      <c r="E368" s="161"/>
      <c r="G368" s="25"/>
      <c r="I368" s="50"/>
      <c r="J368" s="50"/>
      <c r="K368" s="66"/>
      <c r="L368" s="50"/>
      <c r="M368" s="50"/>
    </row>
    <row r="369" spans="2:13" ht="18.75" x14ac:dyDescent="0.25">
      <c r="B369" s="146"/>
      <c r="E369" s="161"/>
      <c r="G369" s="25"/>
      <c r="I369" s="50"/>
      <c r="J369" s="50"/>
      <c r="K369" s="66"/>
      <c r="L369" s="50"/>
      <c r="M369" s="50"/>
    </row>
    <row r="370" spans="2:13" ht="18.75" x14ac:dyDescent="0.25">
      <c r="B370" s="146"/>
      <c r="E370" s="161"/>
      <c r="G370" s="25"/>
      <c r="I370" s="50"/>
      <c r="J370" s="50"/>
      <c r="K370" s="66"/>
      <c r="L370" s="50"/>
      <c r="M370" s="50"/>
    </row>
    <row r="371" spans="2:13" ht="18.75" x14ac:dyDescent="0.25">
      <c r="B371" s="146"/>
      <c r="E371" s="161"/>
      <c r="G371" s="25"/>
      <c r="I371" s="50"/>
      <c r="J371" s="50"/>
      <c r="K371" s="66"/>
      <c r="L371" s="50"/>
      <c r="M371" s="50"/>
    </row>
    <row r="372" spans="2:13" ht="18.75" x14ac:dyDescent="0.25">
      <c r="B372" s="146"/>
      <c r="E372" s="161"/>
      <c r="G372" s="25"/>
      <c r="I372" s="50"/>
      <c r="J372" s="50"/>
      <c r="K372" s="66"/>
      <c r="L372" s="50"/>
      <c r="M372" s="50"/>
    </row>
    <row r="373" spans="2:13" ht="18.75" x14ac:dyDescent="0.25">
      <c r="B373" s="146"/>
      <c r="E373" s="161"/>
      <c r="G373" s="25"/>
      <c r="I373" s="50"/>
      <c r="J373" s="50"/>
      <c r="K373" s="66"/>
      <c r="L373" s="50"/>
      <c r="M373" s="50"/>
    </row>
    <row r="374" spans="2:13" ht="18.75" x14ac:dyDescent="0.25">
      <c r="B374" s="146"/>
      <c r="E374" s="161"/>
      <c r="G374" s="25"/>
      <c r="I374" s="50"/>
      <c r="J374" s="50"/>
      <c r="K374" s="66"/>
      <c r="L374" s="50"/>
      <c r="M374" s="50"/>
    </row>
    <row r="375" spans="2:13" ht="18.75" x14ac:dyDescent="0.25">
      <c r="B375" s="146"/>
      <c r="E375" s="161"/>
      <c r="G375" s="25"/>
      <c r="I375" s="50"/>
      <c r="J375" s="50"/>
      <c r="K375" s="66"/>
      <c r="L375" s="50"/>
      <c r="M375" s="50"/>
    </row>
    <row r="376" spans="2:13" ht="18.75" x14ac:dyDescent="0.25">
      <c r="B376" s="146"/>
      <c r="E376" s="161"/>
      <c r="G376" s="25"/>
      <c r="I376" s="50"/>
      <c r="J376" s="50"/>
      <c r="K376" s="66"/>
      <c r="L376" s="50"/>
      <c r="M376" s="50"/>
    </row>
    <row r="377" spans="2:13" ht="18.75" x14ac:dyDescent="0.25">
      <c r="B377" s="146"/>
      <c r="E377" s="161"/>
      <c r="G377" s="25"/>
      <c r="I377" s="50"/>
      <c r="J377" s="50"/>
      <c r="K377" s="66"/>
      <c r="L377" s="50"/>
      <c r="M377" s="50"/>
    </row>
    <row r="378" spans="2:13" ht="18.75" x14ac:dyDescent="0.25">
      <c r="B378" s="146"/>
      <c r="E378" s="161"/>
      <c r="G378" s="25"/>
      <c r="I378" s="50"/>
      <c r="J378" s="50"/>
      <c r="K378" s="66"/>
      <c r="L378" s="50"/>
      <c r="M378" s="50"/>
    </row>
    <row r="379" spans="2:13" ht="18.75" x14ac:dyDescent="0.25">
      <c r="B379" s="146"/>
      <c r="E379" s="161"/>
      <c r="G379" s="25"/>
      <c r="I379" s="50"/>
      <c r="J379" s="50"/>
      <c r="K379" s="66"/>
      <c r="L379" s="50"/>
      <c r="M379" s="50"/>
    </row>
    <row r="380" spans="2:13" ht="18.75" x14ac:dyDescent="0.25">
      <c r="B380" s="146"/>
      <c r="E380" s="161"/>
      <c r="G380" s="25"/>
      <c r="I380" s="50"/>
      <c r="J380" s="50"/>
      <c r="K380" s="66"/>
      <c r="L380" s="50"/>
      <c r="M380" s="50"/>
    </row>
    <row r="381" spans="2:13" ht="18.75" x14ac:dyDescent="0.25">
      <c r="B381" s="146"/>
      <c r="E381" s="161"/>
      <c r="G381" s="25"/>
      <c r="I381" s="50"/>
      <c r="J381" s="50"/>
      <c r="K381" s="66"/>
      <c r="L381" s="50"/>
      <c r="M381" s="50"/>
    </row>
    <row r="382" spans="2:13" ht="18.75" x14ac:dyDescent="0.25">
      <c r="B382" s="146"/>
      <c r="E382" s="161"/>
      <c r="G382" s="25"/>
      <c r="I382" s="50"/>
      <c r="J382" s="50"/>
      <c r="K382" s="66"/>
      <c r="L382" s="50"/>
      <c r="M382" s="50"/>
    </row>
    <row r="383" spans="2:13" ht="18.75" x14ac:dyDescent="0.25">
      <c r="B383" s="146"/>
      <c r="E383" s="161"/>
      <c r="G383" s="25"/>
      <c r="I383" s="50"/>
      <c r="J383" s="50"/>
      <c r="K383" s="66"/>
      <c r="L383" s="50"/>
      <c r="M383" s="50"/>
    </row>
    <row r="384" spans="2:13" ht="18.75" x14ac:dyDescent="0.25">
      <c r="B384" s="146"/>
      <c r="E384" s="161"/>
      <c r="G384" s="25"/>
      <c r="I384" s="50"/>
      <c r="J384" s="50"/>
      <c r="K384" s="66"/>
      <c r="L384" s="50"/>
      <c r="M384" s="50"/>
    </row>
    <row r="385" spans="2:13" ht="18.75" x14ac:dyDescent="0.25">
      <c r="B385" s="146"/>
      <c r="E385" s="161"/>
      <c r="G385" s="25"/>
      <c r="I385" s="50"/>
      <c r="J385" s="50"/>
      <c r="K385" s="66"/>
      <c r="L385" s="50"/>
      <c r="M385" s="50"/>
    </row>
    <row r="386" spans="2:13" ht="18.75" x14ac:dyDescent="0.25">
      <c r="B386" s="146"/>
      <c r="E386" s="161"/>
      <c r="G386" s="25"/>
      <c r="I386" s="50"/>
      <c r="J386" s="50"/>
      <c r="K386" s="66"/>
      <c r="L386" s="50"/>
      <c r="M386" s="50"/>
    </row>
    <row r="387" spans="2:13" ht="18.75" x14ac:dyDescent="0.25">
      <c r="B387" s="146"/>
      <c r="E387" s="161"/>
      <c r="G387" s="25"/>
      <c r="I387" s="50"/>
      <c r="J387" s="50"/>
      <c r="K387" s="66"/>
      <c r="L387" s="50"/>
      <c r="M387" s="50"/>
    </row>
    <row r="388" spans="2:13" ht="18.75" x14ac:dyDescent="0.25">
      <c r="B388" s="146"/>
      <c r="E388" s="161"/>
      <c r="G388" s="25"/>
      <c r="I388" s="50"/>
      <c r="J388" s="50"/>
      <c r="K388" s="66"/>
      <c r="L388" s="50"/>
      <c r="M388" s="50"/>
    </row>
    <row r="389" spans="2:13" ht="18.75" x14ac:dyDescent="0.25">
      <c r="B389" s="146"/>
      <c r="E389" s="161"/>
      <c r="G389" s="25"/>
      <c r="I389" s="50"/>
      <c r="J389" s="50"/>
      <c r="K389" s="66"/>
      <c r="L389" s="50"/>
      <c r="M389" s="50"/>
    </row>
    <row r="390" spans="2:13" ht="18.75" x14ac:dyDescent="0.25">
      <c r="B390" s="146"/>
      <c r="E390" s="161"/>
      <c r="G390" s="25"/>
      <c r="I390" s="50"/>
      <c r="J390" s="50"/>
      <c r="K390" s="66"/>
      <c r="L390" s="50"/>
      <c r="M390" s="50"/>
    </row>
    <row r="391" spans="2:13" ht="18.75" x14ac:dyDescent="0.25">
      <c r="B391" s="146"/>
      <c r="E391" s="161"/>
      <c r="G391" s="25"/>
      <c r="I391" s="50"/>
      <c r="J391" s="50"/>
      <c r="K391" s="66"/>
      <c r="L391" s="50"/>
      <c r="M391" s="50"/>
    </row>
    <row r="392" spans="2:13" ht="18.75" x14ac:dyDescent="0.25">
      <c r="B392" s="146"/>
      <c r="E392" s="161"/>
      <c r="G392" s="25"/>
      <c r="I392" s="50"/>
      <c r="J392" s="50"/>
      <c r="K392" s="66"/>
      <c r="L392" s="50"/>
      <c r="M392" s="50"/>
    </row>
    <row r="393" spans="2:13" ht="18.75" x14ac:dyDescent="0.25">
      <c r="B393" s="146"/>
      <c r="E393" s="161"/>
      <c r="G393" s="25"/>
      <c r="I393" s="50"/>
      <c r="J393" s="50"/>
      <c r="K393" s="66"/>
      <c r="L393" s="50"/>
      <c r="M393" s="50"/>
    </row>
    <row r="394" spans="2:13" ht="18.75" x14ac:dyDescent="0.25">
      <c r="B394" s="146"/>
      <c r="E394" s="161"/>
      <c r="G394" s="25"/>
      <c r="I394" s="50"/>
      <c r="J394" s="50"/>
      <c r="K394" s="66"/>
      <c r="L394" s="50"/>
      <c r="M394" s="50"/>
    </row>
    <row r="395" spans="2:13" ht="18.75" x14ac:dyDescent="0.25">
      <c r="B395" s="146"/>
      <c r="E395" s="161"/>
      <c r="G395" s="25"/>
      <c r="I395" s="50"/>
      <c r="J395" s="50"/>
      <c r="K395" s="66"/>
      <c r="L395" s="50"/>
      <c r="M395" s="50"/>
    </row>
    <row r="396" spans="2:13" ht="18.75" x14ac:dyDescent="0.25">
      <c r="B396" s="146"/>
      <c r="E396" s="161"/>
      <c r="G396" s="25"/>
      <c r="I396" s="50"/>
      <c r="J396" s="50"/>
      <c r="K396" s="66"/>
      <c r="L396" s="50"/>
      <c r="M396" s="50"/>
    </row>
    <row r="397" spans="2:13" ht="18.75" x14ac:dyDescent="0.25">
      <c r="B397" s="146"/>
      <c r="E397" s="161"/>
      <c r="G397" s="25"/>
      <c r="I397" s="50"/>
      <c r="J397" s="50"/>
      <c r="K397" s="66"/>
      <c r="L397" s="50"/>
      <c r="M397" s="50"/>
    </row>
    <row r="398" spans="2:13" ht="18.75" x14ac:dyDescent="0.25">
      <c r="B398" s="146"/>
      <c r="E398" s="161"/>
      <c r="G398" s="25"/>
      <c r="I398" s="50"/>
      <c r="J398" s="50"/>
      <c r="K398" s="66"/>
      <c r="L398" s="50"/>
      <c r="M398" s="50"/>
    </row>
    <row r="399" spans="2:13" ht="18.75" x14ac:dyDescent="0.25">
      <c r="B399" s="146"/>
      <c r="E399" s="161"/>
      <c r="G399" s="25"/>
      <c r="I399" s="50"/>
      <c r="J399" s="50"/>
      <c r="K399" s="66"/>
      <c r="L399" s="50"/>
      <c r="M399" s="50"/>
    </row>
    <row r="400" spans="2:13" ht="18.75" x14ac:dyDescent="0.25">
      <c r="B400" s="146"/>
      <c r="E400" s="161"/>
      <c r="G400" s="25"/>
      <c r="I400" s="50"/>
      <c r="J400" s="50"/>
      <c r="K400" s="66"/>
      <c r="L400" s="50"/>
      <c r="M400" s="50"/>
    </row>
    <row r="401" spans="2:13" ht="18.75" x14ac:dyDescent="0.25">
      <c r="B401" s="146"/>
      <c r="E401" s="161"/>
      <c r="G401" s="25"/>
      <c r="I401" s="50"/>
      <c r="J401" s="50"/>
      <c r="K401" s="66"/>
      <c r="L401" s="50"/>
      <c r="M401" s="50"/>
    </row>
    <row r="402" spans="2:13" ht="18.75" x14ac:dyDescent="0.25">
      <c r="B402" s="146"/>
      <c r="E402" s="161"/>
      <c r="G402" s="25"/>
      <c r="I402" s="50"/>
      <c r="J402" s="50"/>
      <c r="K402" s="66"/>
      <c r="L402" s="50"/>
      <c r="M402" s="50"/>
    </row>
    <row r="403" spans="2:13" ht="18.75" x14ac:dyDescent="0.25">
      <c r="B403" s="146"/>
      <c r="E403" s="161"/>
      <c r="G403" s="25"/>
      <c r="I403" s="50"/>
      <c r="J403" s="50"/>
      <c r="K403" s="66"/>
      <c r="L403" s="50"/>
      <c r="M403" s="50"/>
    </row>
    <row r="404" spans="2:13" ht="18.75" x14ac:dyDescent="0.25">
      <c r="B404" s="146"/>
      <c r="E404" s="161"/>
      <c r="G404" s="25"/>
      <c r="I404" s="50"/>
      <c r="J404" s="50"/>
      <c r="K404" s="66"/>
      <c r="L404" s="50"/>
      <c r="M404" s="50"/>
    </row>
    <row r="405" spans="2:13" ht="18.75" x14ac:dyDescent="0.25">
      <c r="B405" s="146"/>
      <c r="E405" s="161"/>
      <c r="G405" s="25"/>
      <c r="I405" s="50"/>
      <c r="J405" s="50"/>
      <c r="K405" s="66"/>
      <c r="L405" s="50"/>
      <c r="M405" s="50"/>
    </row>
    <row r="406" spans="2:13" ht="18.75" x14ac:dyDescent="0.25">
      <c r="B406" s="146"/>
      <c r="E406" s="161"/>
      <c r="G406" s="25"/>
      <c r="I406" s="50"/>
      <c r="J406" s="50"/>
      <c r="K406" s="66"/>
      <c r="L406" s="50"/>
      <c r="M406" s="50"/>
    </row>
    <row r="407" spans="2:13" ht="18.75" x14ac:dyDescent="0.25">
      <c r="B407" s="146"/>
      <c r="E407" s="161"/>
      <c r="G407" s="25"/>
      <c r="I407" s="50"/>
      <c r="J407" s="50"/>
      <c r="K407" s="66"/>
      <c r="L407" s="50"/>
      <c r="M407" s="50"/>
    </row>
    <row r="408" spans="2:13" ht="18.75" x14ac:dyDescent="0.25">
      <c r="B408" s="146"/>
      <c r="E408" s="161"/>
      <c r="G408" s="25"/>
      <c r="I408" s="50"/>
      <c r="J408" s="50"/>
      <c r="K408" s="66"/>
      <c r="L408" s="50"/>
      <c r="M408" s="50"/>
    </row>
    <row r="409" spans="2:13" ht="18.75" x14ac:dyDescent="0.25">
      <c r="B409" s="146"/>
      <c r="E409" s="161"/>
      <c r="G409" s="25"/>
      <c r="I409" s="50"/>
      <c r="J409" s="50"/>
      <c r="K409" s="66"/>
      <c r="L409" s="50"/>
      <c r="M409" s="50"/>
    </row>
    <row r="410" spans="2:13" ht="18.75" x14ac:dyDescent="0.25">
      <c r="B410" s="146"/>
      <c r="E410" s="161"/>
      <c r="G410" s="25"/>
      <c r="I410" s="50"/>
      <c r="J410" s="50"/>
      <c r="K410" s="66"/>
      <c r="L410" s="50"/>
      <c r="M410" s="50"/>
    </row>
    <row r="411" spans="2:13" ht="18.75" x14ac:dyDescent="0.25">
      <c r="B411" s="146"/>
      <c r="E411" s="161"/>
      <c r="G411" s="25"/>
      <c r="I411" s="50"/>
      <c r="J411" s="50"/>
      <c r="K411" s="66"/>
      <c r="L411" s="50"/>
      <c r="M411" s="50"/>
    </row>
    <row r="412" spans="2:13" ht="18.75" x14ac:dyDescent="0.25">
      <c r="B412" s="146"/>
      <c r="E412" s="161"/>
      <c r="G412" s="25"/>
      <c r="I412" s="50"/>
      <c r="J412" s="50"/>
      <c r="K412" s="66"/>
      <c r="L412" s="50"/>
      <c r="M412" s="50"/>
    </row>
    <row r="413" spans="2:13" ht="18.75" x14ac:dyDescent="0.25">
      <c r="B413" s="146"/>
      <c r="E413" s="161"/>
      <c r="G413" s="25"/>
      <c r="I413" s="50"/>
      <c r="J413" s="50"/>
      <c r="K413" s="66"/>
      <c r="L413" s="50"/>
      <c r="M413" s="50"/>
    </row>
    <row r="414" spans="2:13" ht="18.75" x14ac:dyDescent="0.25">
      <c r="B414" s="146"/>
      <c r="E414" s="161"/>
      <c r="G414" s="25"/>
      <c r="I414" s="50"/>
      <c r="J414" s="50"/>
      <c r="K414" s="66"/>
      <c r="L414" s="50"/>
      <c r="M414" s="50"/>
    </row>
    <row r="415" spans="2:13" ht="18.75" x14ac:dyDescent="0.25">
      <c r="B415" s="146"/>
      <c r="E415" s="161"/>
      <c r="G415" s="25"/>
      <c r="I415" s="50"/>
      <c r="J415" s="50"/>
      <c r="K415" s="66"/>
      <c r="L415" s="50"/>
      <c r="M415" s="50"/>
    </row>
    <row r="416" spans="2:13" ht="18.75" x14ac:dyDescent="0.25">
      <c r="B416" s="146"/>
      <c r="E416" s="161"/>
      <c r="G416" s="25"/>
      <c r="I416" s="50"/>
      <c r="J416" s="50"/>
      <c r="K416" s="66"/>
      <c r="L416" s="50"/>
      <c r="M416" s="50"/>
    </row>
    <row r="417" spans="2:13" ht="18.75" x14ac:dyDescent="0.25">
      <c r="B417" s="146"/>
      <c r="E417" s="161"/>
      <c r="G417" s="25"/>
      <c r="I417" s="50"/>
      <c r="J417" s="50"/>
      <c r="K417" s="66"/>
      <c r="L417" s="50"/>
      <c r="M417" s="50"/>
    </row>
    <row r="418" spans="2:13" ht="18.75" x14ac:dyDescent="0.25">
      <c r="B418" s="146"/>
      <c r="E418" s="161"/>
      <c r="G418" s="25"/>
      <c r="I418" s="50"/>
      <c r="J418" s="50"/>
      <c r="K418" s="66"/>
      <c r="L418" s="50"/>
      <c r="M418" s="50"/>
    </row>
    <row r="419" spans="2:13" ht="18.75" x14ac:dyDescent="0.25">
      <c r="B419" s="146"/>
      <c r="E419" s="161"/>
      <c r="G419" s="25"/>
      <c r="I419" s="50"/>
      <c r="J419" s="50"/>
      <c r="K419" s="66"/>
      <c r="L419" s="50"/>
      <c r="M419" s="50"/>
    </row>
    <row r="420" spans="2:13" ht="18.75" x14ac:dyDescent="0.25">
      <c r="B420" s="146"/>
      <c r="E420" s="161"/>
      <c r="G420" s="25"/>
      <c r="I420" s="50"/>
      <c r="J420" s="50"/>
      <c r="K420" s="66"/>
      <c r="L420" s="50"/>
      <c r="M420" s="50"/>
    </row>
    <row r="421" spans="2:13" ht="18.75" x14ac:dyDescent="0.25">
      <c r="B421" s="146"/>
      <c r="E421" s="161"/>
      <c r="G421" s="25"/>
      <c r="I421" s="50"/>
      <c r="J421" s="50"/>
      <c r="K421" s="66"/>
      <c r="L421" s="50"/>
      <c r="M421" s="50"/>
    </row>
    <row r="422" spans="2:13" ht="18.75" x14ac:dyDescent="0.25">
      <c r="B422" s="146"/>
      <c r="E422" s="161"/>
      <c r="G422" s="25"/>
      <c r="I422" s="50"/>
      <c r="J422" s="50"/>
      <c r="K422" s="66"/>
      <c r="L422" s="50"/>
      <c r="M422" s="50"/>
    </row>
    <row r="423" spans="2:13" ht="18.75" x14ac:dyDescent="0.25">
      <c r="B423" s="146"/>
      <c r="E423" s="161"/>
      <c r="G423" s="25"/>
      <c r="I423" s="50"/>
      <c r="J423" s="50"/>
      <c r="K423" s="66"/>
      <c r="L423" s="50"/>
      <c r="M423" s="50"/>
    </row>
    <row r="424" spans="2:13" ht="18.75" x14ac:dyDescent="0.25">
      <c r="B424" s="146"/>
      <c r="E424" s="161"/>
      <c r="G424" s="25"/>
      <c r="I424" s="50"/>
      <c r="J424" s="50"/>
      <c r="K424" s="66"/>
      <c r="L424" s="50"/>
      <c r="M424" s="50"/>
    </row>
    <row r="425" spans="2:13" ht="18.75" x14ac:dyDescent="0.25">
      <c r="B425" s="146"/>
      <c r="E425" s="161"/>
      <c r="G425" s="25"/>
      <c r="I425" s="50"/>
      <c r="J425" s="50"/>
      <c r="K425" s="66"/>
      <c r="L425" s="50"/>
      <c r="M425" s="50"/>
    </row>
    <row r="426" spans="2:13" ht="18.75" x14ac:dyDescent="0.25">
      <c r="B426" s="146"/>
      <c r="E426" s="161"/>
      <c r="G426" s="25"/>
      <c r="I426" s="50"/>
      <c r="J426" s="50"/>
      <c r="K426" s="66"/>
      <c r="L426" s="50"/>
      <c r="M426" s="50"/>
    </row>
    <row r="427" spans="2:13" ht="18.75" x14ac:dyDescent="0.25">
      <c r="B427" s="146"/>
      <c r="E427" s="161"/>
      <c r="G427" s="25"/>
      <c r="I427" s="50"/>
      <c r="J427" s="50"/>
      <c r="K427" s="66"/>
      <c r="L427" s="50"/>
      <c r="M427" s="50"/>
    </row>
    <row r="428" spans="2:13" ht="18.75" x14ac:dyDescent="0.25">
      <c r="B428" s="146"/>
      <c r="E428" s="161"/>
      <c r="G428" s="25"/>
      <c r="I428" s="50"/>
      <c r="J428" s="50"/>
      <c r="K428" s="66"/>
      <c r="L428" s="50"/>
      <c r="M428" s="50"/>
    </row>
    <row r="429" spans="2:13" ht="18.75" x14ac:dyDescent="0.25">
      <c r="B429" s="146"/>
      <c r="E429" s="161"/>
      <c r="G429" s="25"/>
      <c r="I429" s="50"/>
      <c r="J429" s="50"/>
      <c r="K429" s="66"/>
      <c r="L429" s="50"/>
      <c r="M429" s="50"/>
    </row>
    <row r="430" spans="2:13" ht="18.75" x14ac:dyDescent="0.25">
      <c r="B430" s="146"/>
      <c r="E430" s="161"/>
      <c r="G430" s="25"/>
      <c r="I430" s="50"/>
      <c r="J430" s="50"/>
      <c r="K430" s="66"/>
      <c r="L430" s="50"/>
      <c r="M430" s="50"/>
    </row>
    <row r="431" spans="2:13" ht="18.75" x14ac:dyDescent="0.25">
      <c r="B431" s="146"/>
      <c r="E431" s="161"/>
      <c r="G431" s="25"/>
      <c r="I431" s="50"/>
      <c r="J431" s="50"/>
      <c r="K431" s="66"/>
      <c r="L431" s="50"/>
      <c r="M431" s="50"/>
    </row>
    <row r="432" spans="2:13" ht="18.75" x14ac:dyDescent="0.25">
      <c r="B432" s="146"/>
      <c r="E432" s="161"/>
      <c r="G432" s="25"/>
      <c r="I432" s="50"/>
      <c r="J432" s="50"/>
      <c r="K432" s="66"/>
      <c r="L432" s="50"/>
      <c r="M432" s="50"/>
    </row>
    <row r="433" spans="2:13" ht="18.75" x14ac:dyDescent="0.25">
      <c r="B433" s="146"/>
      <c r="E433" s="161"/>
      <c r="G433" s="25"/>
      <c r="I433" s="50"/>
      <c r="J433" s="50"/>
      <c r="K433" s="66"/>
      <c r="L433" s="50"/>
      <c r="M433" s="50"/>
    </row>
    <row r="434" spans="2:13" ht="18.75" x14ac:dyDescent="0.25">
      <c r="B434" s="146"/>
      <c r="E434" s="161"/>
      <c r="G434" s="25"/>
      <c r="I434" s="50"/>
      <c r="J434" s="50"/>
      <c r="K434" s="66"/>
      <c r="L434" s="50"/>
      <c r="M434" s="50"/>
    </row>
    <row r="435" spans="2:13" ht="18.75" x14ac:dyDescent="0.25">
      <c r="B435" s="146"/>
      <c r="E435" s="161"/>
      <c r="G435" s="25"/>
      <c r="I435" s="50"/>
      <c r="J435" s="50"/>
      <c r="K435" s="66"/>
      <c r="L435" s="50"/>
      <c r="M435" s="50"/>
    </row>
    <row r="436" spans="2:13" ht="18.75" x14ac:dyDescent="0.25">
      <c r="B436" s="146"/>
      <c r="E436" s="161"/>
      <c r="G436" s="25"/>
      <c r="I436" s="50"/>
      <c r="J436" s="50"/>
      <c r="K436" s="66"/>
      <c r="L436" s="50"/>
      <c r="M436" s="50"/>
    </row>
    <row r="437" spans="2:13" ht="18.75" x14ac:dyDescent="0.25">
      <c r="B437" s="146"/>
      <c r="E437" s="161"/>
      <c r="G437" s="25"/>
      <c r="I437" s="50"/>
      <c r="J437" s="50"/>
      <c r="K437" s="66"/>
      <c r="L437" s="50"/>
      <c r="M437" s="50"/>
    </row>
    <row r="438" spans="2:13" ht="18.75" x14ac:dyDescent="0.25">
      <c r="B438" s="146"/>
      <c r="E438" s="161"/>
      <c r="G438" s="25"/>
      <c r="I438" s="50"/>
      <c r="J438" s="50"/>
      <c r="K438" s="66"/>
      <c r="L438" s="50"/>
      <c r="M438" s="50"/>
    </row>
    <row r="439" spans="2:13" ht="18.75" x14ac:dyDescent="0.25">
      <c r="B439" s="146"/>
      <c r="E439" s="161"/>
      <c r="G439" s="25"/>
      <c r="I439" s="50"/>
      <c r="J439" s="50"/>
      <c r="K439" s="66"/>
      <c r="L439" s="50"/>
      <c r="M439" s="50"/>
    </row>
    <row r="440" spans="2:13" ht="18.75" x14ac:dyDescent="0.25">
      <c r="B440" s="146"/>
      <c r="E440" s="161"/>
      <c r="G440" s="25"/>
      <c r="I440" s="50"/>
      <c r="J440" s="50"/>
      <c r="K440" s="66"/>
      <c r="L440" s="50"/>
      <c r="M440" s="50"/>
    </row>
    <row r="441" spans="2:13" ht="18.75" x14ac:dyDescent="0.25">
      <c r="B441" s="146"/>
      <c r="E441" s="161"/>
      <c r="G441" s="25"/>
      <c r="I441" s="50"/>
      <c r="J441" s="50"/>
      <c r="K441" s="66"/>
      <c r="L441" s="50"/>
      <c r="M441" s="50"/>
    </row>
    <row r="442" spans="2:13" ht="18.75" x14ac:dyDescent="0.25">
      <c r="B442" s="146"/>
      <c r="E442" s="161"/>
      <c r="G442" s="25"/>
      <c r="I442" s="50"/>
      <c r="J442" s="50"/>
      <c r="K442" s="66"/>
      <c r="L442" s="50"/>
      <c r="M442" s="50"/>
    </row>
    <row r="443" spans="2:13" ht="18.75" x14ac:dyDescent="0.25">
      <c r="B443" s="146"/>
      <c r="E443" s="161"/>
      <c r="G443" s="25"/>
      <c r="I443" s="50"/>
      <c r="J443" s="50"/>
      <c r="K443" s="66"/>
      <c r="L443" s="50"/>
      <c r="M443" s="50"/>
    </row>
    <row r="444" spans="2:13" ht="18.75" x14ac:dyDescent="0.25">
      <c r="B444" s="146"/>
      <c r="E444" s="161"/>
      <c r="G444" s="25"/>
      <c r="I444" s="50"/>
      <c r="J444" s="50"/>
      <c r="K444" s="66"/>
      <c r="L444" s="50"/>
      <c r="M444" s="50"/>
    </row>
    <row r="445" spans="2:13" ht="18.75" x14ac:dyDescent="0.25">
      <c r="B445" s="146"/>
      <c r="E445" s="161"/>
      <c r="G445" s="25"/>
      <c r="I445" s="50"/>
      <c r="J445" s="50"/>
      <c r="K445" s="66"/>
      <c r="L445" s="50"/>
      <c r="M445" s="50"/>
    </row>
    <row r="446" spans="2:13" ht="18.75" x14ac:dyDescent="0.25">
      <c r="B446" s="146"/>
      <c r="E446" s="161"/>
      <c r="G446" s="25"/>
      <c r="I446" s="50"/>
      <c r="J446" s="50"/>
      <c r="K446" s="66"/>
      <c r="L446" s="50"/>
      <c r="M446" s="50"/>
    </row>
    <row r="447" spans="2:13" ht="18.75" x14ac:dyDescent="0.25">
      <c r="B447" s="146"/>
      <c r="E447" s="161"/>
      <c r="G447" s="25"/>
      <c r="I447" s="50"/>
      <c r="J447" s="50"/>
      <c r="K447" s="66"/>
      <c r="L447" s="50"/>
      <c r="M447" s="50"/>
    </row>
    <row r="448" spans="2:13" ht="18.75" x14ac:dyDescent="0.25">
      <c r="B448" s="146"/>
      <c r="E448" s="161"/>
      <c r="G448" s="25"/>
      <c r="I448" s="50"/>
      <c r="J448" s="50"/>
      <c r="K448" s="66"/>
      <c r="L448" s="50"/>
      <c r="M448" s="50"/>
    </row>
    <row r="449" spans="2:13" ht="18.75" x14ac:dyDescent="0.25">
      <c r="B449" s="146"/>
      <c r="E449" s="161"/>
      <c r="G449" s="25"/>
      <c r="I449" s="50"/>
      <c r="J449" s="50"/>
      <c r="K449" s="66"/>
      <c r="L449" s="50"/>
      <c r="M449" s="50"/>
    </row>
    <row r="450" spans="2:13" ht="18.75" x14ac:dyDescent="0.25">
      <c r="B450" s="146"/>
      <c r="E450" s="161"/>
      <c r="G450" s="25"/>
      <c r="I450" s="50"/>
      <c r="J450" s="50"/>
      <c r="K450" s="66"/>
      <c r="L450" s="50"/>
      <c r="M450" s="50"/>
    </row>
    <row r="451" spans="2:13" ht="18.75" x14ac:dyDescent="0.25">
      <c r="B451" s="146"/>
      <c r="E451" s="161"/>
      <c r="G451" s="25"/>
      <c r="I451" s="50"/>
      <c r="J451" s="50"/>
      <c r="K451" s="66"/>
      <c r="L451" s="50"/>
      <c r="M451" s="50"/>
    </row>
    <row r="452" spans="2:13" ht="18.75" x14ac:dyDescent="0.25">
      <c r="B452" s="146"/>
      <c r="E452" s="161"/>
      <c r="G452" s="25"/>
      <c r="I452" s="50"/>
      <c r="J452" s="50"/>
      <c r="K452" s="66"/>
      <c r="L452" s="50"/>
      <c r="M452" s="50"/>
    </row>
    <row r="453" spans="2:13" ht="18.75" x14ac:dyDescent="0.25">
      <c r="B453" s="146"/>
      <c r="E453" s="161"/>
      <c r="G453" s="25"/>
      <c r="I453" s="50"/>
      <c r="J453" s="50"/>
      <c r="K453" s="66"/>
      <c r="L453" s="50"/>
      <c r="M453" s="50"/>
    </row>
    <row r="454" spans="2:13" ht="18.75" x14ac:dyDescent="0.25">
      <c r="B454" s="146"/>
      <c r="E454" s="161"/>
      <c r="G454" s="25"/>
      <c r="I454" s="50"/>
      <c r="J454" s="50"/>
      <c r="K454" s="66"/>
      <c r="L454" s="50"/>
      <c r="M454" s="50"/>
    </row>
    <row r="455" spans="2:13" ht="18.75" x14ac:dyDescent="0.25">
      <c r="B455" s="146"/>
      <c r="E455" s="161"/>
      <c r="G455" s="25"/>
      <c r="I455" s="50"/>
      <c r="J455" s="50"/>
      <c r="K455" s="66"/>
      <c r="L455" s="50"/>
      <c r="M455" s="50"/>
    </row>
    <row r="456" spans="2:13" ht="18.75" x14ac:dyDescent="0.25">
      <c r="B456" s="146"/>
      <c r="E456" s="161"/>
      <c r="G456" s="25"/>
      <c r="I456" s="50"/>
      <c r="J456" s="50"/>
      <c r="K456" s="66"/>
      <c r="L456" s="50"/>
      <c r="M456" s="50"/>
    </row>
    <row r="457" spans="2:13" ht="18.75" x14ac:dyDescent="0.25">
      <c r="B457" s="146"/>
      <c r="E457" s="161"/>
      <c r="G457" s="25"/>
      <c r="I457" s="50"/>
      <c r="J457" s="50"/>
      <c r="K457" s="66"/>
      <c r="L457" s="50"/>
      <c r="M457" s="50"/>
    </row>
    <row r="458" spans="2:13" ht="18.75" x14ac:dyDescent="0.25">
      <c r="B458" s="146"/>
      <c r="E458" s="161"/>
      <c r="G458" s="25"/>
      <c r="I458" s="50"/>
      <c r="J458" s="50"/>
      <c r="K458" s="66"/>
      <c r="L458" s="50"/>
      <c r="M458" s="50"/>
    </row>
    <row r="459" spans="2:13" ht="18.75" x14ac:dyDescent="0.25">
      <c r="B459" s="146"/>
      <c r="E459" s="161"/>
      <c r="G459" s="25"/>
      <c r="I459" s="50"/>
      <c r="J459" s="50"/>
      <c r="K459" s="66"/>
      <c r="L459" s="50"/>
      <c r="M459" s="50"/>
    </row>
    <row r="460" spans="2:13" ht="18.75" x14ac:dyDescent="0.25">
      <c r="B460" s="146"/>
      <c r="E460" s="161"/>
      <c r="G460" s="25"/>
      <c r="I460" s="50"/>
      <c r="J460" s="50"/>
      <c r="K460" s="66"/>
      <c r="L460" s="50"/>
      <c r="M460" s="50"/>
    </row>
    <row r="461" spans="2:13" ht="18.75" x14ac:dyDescent="0.25">
      <c r="B461" s="146"/>
      <c r="E461" s="161"/>
      <c r="G461" s="25"/>
      <c r="I461" s="50"/>
      <c r="J461" s="50"/>
      <c r="K461" s="66"/>
      <c r="L461" s="50"/>
      <c r="M461" s="50"/>
    </row>
    <row r="462" spans="2:13" ht="18.75" x14ac:dyDescent="0.25">
      <c r="B462" s="146"/>
      <c r="E462" s="161"/>
      <c r="G462" s="25"/>
      <c r="I462" s="50"/>
      <c r="J462" s="50"/>
      <c r="K462" s="66"/>
      <c r="L462" s="50"/>
      <c r="M462" s="50"/>
    </row>
    <row r="463" spans="2:13" ht="18.75" x14ac:dyDescent="0.25">
      <c r="B463" s="146"/>
      <c r="E463" s="161"/>
      <c r="G463" s="25"/>
      <c r="I463" s="50"/>
      <c r="J463" s="50"/>
      <c r="K463" s="66"/>
      <c r="L463" s="50"/>
      <c r="M463" s="50"/>
    </row>
    <row r="464" spans="2:13" ht="18.75" x14ac:dyDescent="0.25">
      <c r="B464" s="146"/>
      <c r="E464" s="161"/>
      <c r="G464" s="25"/>
      <c r="I464" s="50"/>
      <c r="J464" s="50"/>
      <c r="K464" s="66"/>
      <c r="L464" s="50"/>
      <c r="M464" s="50"/>
    </row>
    <row r="465" spans="2:13" ht="18.75" x14ac:dyDescent="0.25">
      <c r="B465" s="146"/>
      <c r="E465" s="161"/>
      <c r="G465" s="25"/>
      <c r="I465" s="50"/>
      <c r="J465" s="50"/>
      <c r="K465" s="66"/>
      <c r="L465" s="50"/>
      <c r="M465" s="50"/>
    </row>
    <row r="466" spans="2:13" ht="18.75" x14ac:dyDescent="0.25">
      <c r="B466" s="146"/>
      <c r="E466" s="161"/>
      <c r="G466" s="25"/>
      <c r="I466" s="50"/>
      <c r="J466" s="50"/>
      <c r="K466" s="66"/>
      <c r="L466" s="50"/>
      <c r="M466" s="50"/>
    </row>
    <row r="467" spans="2:13" ht="18.75" x14ac:dyDescent="0.25">
      <c r="B467" s="146"/>
      <c r="E467" s="161"/>
      <c r="G467" s="25"/>
      <c r="I467" s="50"/>
      <c r="J467" s="50"/>
      <c r="K467" s="66"/>
      <c r="L467" s="50"/>
      <c r="M467" s="50"/>
    </row>
    <row r="468" spans="2:13" ht="18.75" x14ac:dyDescent="0.25">
      <c r="B468" s="146"/>
      <c r="E468" s="161"/>
      <c r="G468" s="25"/>
      <c r="I468" s="50"/>
      <c r="J468" s="50"/>
      <c r="K468" s="66"/>
      <c r="L468" s="50"/>
      <c r="M468" s="50"/>
    </row>
    <row r="469" spans="2:13" ht="18.75" x14ac:dyDescent="0.25">
      <c r="B469" s="146"/>
      <c r="E469" s="161"/>
      <c r="G469" s="25"/>
      <c r="I469" s="50"/>
      <c r="J469" s="50"/>
      <c r="K469" s="66"/>
      <c r="L469" s="50"/>
      <c r="M469" s="50"/>
    </row>
    <row r="470" spans="2:13" ht="18.75" x14ac:dyDescent="0.25">
      <c r="B470" s="146"/>
      <c r="E470" s="161"/>
      <c r="G470" s="25"/>
      <c r="I470" s="50"/>
      <c r="J470" s="50"/>
      <c r="K470" s="66"/>
      <c r="L470" s="50"/>
      <c r="M470" s="50"/>
    </row>
    <row r="471" spans="2:13" ht="18.75" x14ac:dyDescent="0.25">
      <c r="B471" s="146"/>
      <c r="E471" s="161"/>
      <c r="G471" s="25"/>
      <c r="I471" s="50"/>
      <c r="J471" s="50"/>
      <c r="K471" s="66"/>
      <c r="L471" s="50"/>
      <c r="M471" s="50"/>
    </row>
    <row r="472" spans="2:13" ht="18.75" x14ac:dyDescent="0.25">
      <c r="B472" s="146"/>
      <c r="E472" s="161"/>
      <c r="G472" s="25"/>
      <c r="I472" s="50"/>
      <c r="J472" s="50"/>
      <c r="K472" s="66"/>
      <c r="L472" s="50"/>
      <c r="M472" s="50"/>
    </row>
    <row r="473" spans="2:13" ht="18.75" x14ac:dyDescent="0.25">
      <c r="B473" s="146"/>
      <c r="E473" s="161"/>
      <c r="G473" s="25"/>
      <c r="I473" s="50"/>
      <c r="J473" s="50"/>
      <c r="K473" s="66"/>
      <c r="L473" s="50"/>
      <c r="M473" s="50"/>
    </row>
    <row r="474" spans="2:13" ht="18.75" x14ac:dyDescent="0.25">
      <c r="B474" s="146"/>
      <c r="E474" s="161"/>
      <c r="G474" s="25"/>
      <c r="I474" s="50"/>
      <c r="J474" s="50"/>
      <c r="K474" s="66"/>
      <c r="L474" s="50"/>
      <c r="M474" s="50"/>
    </row>
    <row r="475" spans="2:13" ht="18.75" x14ac:dyDescent="0.25">
      <c r="B475" s="146"/>
      <c r="E475" s="161"/>
      <c r="G475" s="25"/>
      <c r="I475" s="50"/>
      <c r="J475" s="50"/>
      <c r="K475" s="66"/>
      <c r="L475" s="50"/>
      <c r="M475" s="50"/>
    </row>
    <row r="476" spans="2:13" ht="18.75" x14ac:dyDescent="0.25">
      <c r="B476" s="146"/>
      <c r="E476" s="161"/>
      <c r="G476" s="25"/>
      <c r="I476" s="50"/>
      <c r="J476" s="50"/>
      <c r="K476" s="66"/>
      <c r="L476" s="50"/>
      <c r="M476" s="50"/>
    </row>
    <row r="477" spans="2:13" ht="18.75" x14ac:dyDescent="0.25">
      <c r="B477" s="146"/>
      <c r="E477" s="161"/>
      <c r="G477" s="25"/>
      <c r="I477" s="50"/>
      <c r="J477" s="50"/>
      <c r="K477" s="66"/>
      <c r="L477" s="50"/>
      <c r="M477" s="50"/>
    </row>
    <row r="478" spans="2:13" ht="18.75" x14ac:dyDescent="0.25">
      <c r="B478" s="146"/>
      <c r="E478" s="161"/>
      <c r="G478" s="25"/>
      <c r="I478" s="50"/>
      <c r="J478" s="50"/>
      <c r="K478" s="66"/>
      <c r="L478" s="50"/>
      <c r="M478" s="50"/>
    </row>
    <row r="479" spans="2:13" ht="18.75" x14ac:dyDescent="0.25">
      <c r="B479" s="146"/>
      <c r="E479" s="161"/>
      <c r="G479" s="25"/>
      <c r="I479" s="50"/>
      <c r="J479" s="50"/>
      <c r="K479" s="66"/>
      <c r="L479" s="50"/>
      <c r="M479" s="50"/>
    </row>
    <row r="480" spans="2:13" ht="18.75" x14ac:dyDescent="0.25">
      <c r="B480" s="146"/>
      <c r="E480" s="161"/>
      <c r="G480" s="25"/>
      <c r="I480" s="50"/>
      <c r="J480" s="50"/>
      <c r="K480" s="66"/>
      <c r="L480" s="50"/>
      <c r="M480" s="50"/>
    </row>
    <row r="481" spans="2:13" ht="18.75" x14ac:dyDescent="0.25">
      <c r="B481" s="146"/>
      <c r="E481" s="161"/>
      <c r="G481" s="25"/>
      <c r="I481" s="50"/>
      <c r="J481" s="50"/>
      <c r="K481" s="66"/>
      <c r="L481" s="50"/>
      <c r="M481" s="50"/>
    </row>
    <row r="482" spans="2:13" ht="18.75" x14ac:dyDescent="0.25">
      <c r="B482" s="146"/>
      <c r="E482" s="161"/>
      <c r="G482" s="25"/>
      <c r="I482" s="50"/>
      <c r="J482" s="50"/>
      <c r="K482" s="66"/>
      <c r="L482" s="50"/>
      <c r="M482" s="50"/>
    </row>
    <row r="483" spans="2:13" ht="18.75" x14ac:dyDescent="0.25">
      <c r="B483" s="146"/>
      <c r="E483" s="161"/>
      <c r="G483" s="25"/>
      <c r="I483" s="50"/>
      <c r="J483" s="50"/>
      <c r="K483" s="66"/>
      <c r="L483" s="50"/>
      <c r="M483" s="50"/>
    </row>
    <row r="484" spans="2:13" ht="18.75" x14ac:dyDescent="0.25">
      <c r="B484" s="146"/>
      <c r="E484" s="161"/>
      <c r="G484" s="25"/>
      <c r="I484" s="50"/>
      <c r="J484" s="50"/>
      <c r="K484" s="66"/>
      <c r="L484" s="50"/>
      <c r="M484" s="50"/>
    </row>
    <row r="485" spans="2:13" ht="18.75" x14ac:dyDescent="0.25">
      <c r="B485" s="146"/>
      <c r="E485" s="161"/>
      <c r="G485" s="25"/>
      <c r="I485" s="50"/>
      <c r="J485" s="50"/>
      <c r="K485" s="66"/>
      <c r="L485" s="50"/>
      <c r="M485" s="50"/>
    </row>
    <row r="486" spans="2:13" ht="18.75" x14ac:dyDescent="0.25">
      <c r="B486" s="146"/>
      <c r="E486" s="161"/>
      <c r="G486" s="25"/>
      <c r="I486" s="50"/>
      <c r="J486" s="50"/>
      <c r="K486" s="66"/>
      <c r="L486" s="50"/>
      <c r="M486" s="50"/>
    </row>
    <row r="487" spans="2:13" ht="18.75" x14ac:dyDescent="0.25">
      <c r="B487" s="146"/>
      <c r="E487" s="161"/>
      <c r="G487" s="25"/>
      <c r="I487" s="50"/>
      <c r="J487" s="50"/>
      <c r="K487" s="66"/>
      <c r="L487" s="50"/>
      <c r="M487" s="50"/>
    </row>
    <row r="488" spans="2:13" ht="18.75" x14ac:dyDescent="0.25">
      <c r="B488" s="146"/>
      <c r="E488" s="161"/>
      <c r="G488" s="25"/>
      <c r="I488" s="50"/>
      <c r="J488" s="50"/>
      <c r="K488" s="66"/>
      <c r="L488" s="50"/>
      <c r="M488" s="50"/>
    </row>
    <row r="489" spans="2:13" ht="18.75" x14ac:dyDescent="0.25">
      <c r="B489" s="146"/>
      <c r="E489" s="161"/>
      <c r="G489" s="25"/>
      <c r="I489" s="50"/>
      <c r="J489" s="50"/>
      <c r="K489" s="66"/>
      <c r="L489" s="50"/>
      <c r="M489" s="50"/>
    </row>
    <row r="490" spans="2:13" ht="18.75" x14ac:dyDescent="0.25">
      <c r="B490" s="146"/>
      <c r="E490" s="161"/>
      <c r="G490" s="25"/>
      <c r="I490" s="50"/>
      <c r="J490" s="50"/>
      <c r="K490" s="66"/>
      <c r="L490" s="50"/>
      <c r="M490" s="50"/>
    </row>
    <row r="491" spans="2:13" ht="18.75" x14ac:dyDescent="0.25">
      <c r="B491" s="146"/>
      <c r="E491" s="161"/>
      <c r="G491" s="25"/>
      <c r="I491" s="50"/>
      <c r="J491" s="50"/>
      <c r="K491" s="66"/>
      <c r="L491" s="50"/>
      <c r="M491" s="50"/>
    </row>
    <row r="492" spans="2:13" ht="18.75" x14ac:dyDescent="0.25">
      <c r="B492" s="146"/>
      <c r="E492" s="161"/>
      <c r="G492" s="25"/>
      <c r="I492" s="50"/>
      <c r="J492" s="50"/>
      <c r="K492" s="66"/>
      <c r="L492" s="50"/>
      <c r="M492" s="50"/>
    </row>
    <row r="493" spans="2:13" ht="18.75" x14ac:dyDescent="0.25">
      <c r="B493" s="146"/>
      <c r="E493" s="161"/>
      <c r="G493" s="25"/>
      <c r="I493" s="50"/>
      <c r="J493" s="50"/>
      <c r="K493" s="66"/>
      <c r="L493" s="50"/>
      <c r="M493" s="50"/>
    </row>
    <row r="494" spans="2:13" ht="18.75" x14ac:dyDescent="0.25">
      <c r="B494" s="146"/>
      <c r="E494" s="161"/>
      <c r="G494" s="25"/>
      <c r="I494" s="50"/>
      <c r="J494" s="50"/>
      <c r="K494" s="66"/>
      <c r="L494" s="50"/>
      <c r="M494" s="50"/>
    </row>
    <row r="495" spans="2:13" ht="18.75" x14ac:dyDescent="0.25">
      <c r="B495" s="146"/>
      <c r="E495" s="161"/>
      <c r="G495" s="25"/>
      <c r="I495" s="50"/>
      <c r="J495" s="50"/>
      <c r="K495" s="66"/>
      <c r="L495" s="50"/>
      <c r="M495" s="50"/>
    </row>
    <row r="496" spans="2:13" ht="18.75" x14ac:dyDescent="0.25">
      <c r="B496" s="146"/>
      <c r="E496" s="161"/>
      <c r="G496" s="25"/>
      <c r="I496" s="50"/>
      <c r="J496" s="50"/>
      <c r="K496" s="66"/>
      <c r="L496" s="50"/>
      <c r="M496" s="50"/>
    </row>
    <row r="497" spans="2:13" ht="18.75" x14ac:dyDescent="0.25">
      <c r="B497" s="146"/>
      <c r="E497" s="161"/>
      <c r="G497" s="25"/>
      <c r="I497" s="50"/>
      <c r="J497" s="50"/>
      <c r="K497" s="66"/>
      <c r="L497" s="50"/>
      <c r="M497" s="50"/>
    </row>
    <row r="498" spans="2:13" ht="18.75" x14ac:dyDescent="0.25">
      <c r="B498" s="146"/>
      <c r="E498" s="161"/>
      <c r="G498" s="25"/>
      <c r="I498" s="50"/>
      <c r="J498" s="50"/>
      <c r="K498" s="66"/>
      <c r="L498" s="50"/>
      <c r="M498" s="50"/>
    </row>
    <row r="499" spans="2:13" ht="18.75" x14ac:dyDescent="0.25">
      <c r="B499" s="146"/>
      <c r="E499" s="161"/>
      <c r="G499" s="25"/>
      <c r="I499" s="50"/>
      <c r="J499" s="50"/>
      <c r="K499" s="66"/>
      <c r="L499" s="50"/>
      <c r="M499" s="50"/>
    </row>
    <row r="500" spans="2:13" ht="18.75" x14ac:dyDescent="0.25">
      <c r="B500" s="146"/>
      <c r="E500" s="161"/>
      <c r="G500" s="25"/>
      <c r="I500" s="50"/>
      <c r="J500" s="50"/>
      <c r="K500" s="66"/>
      <c r="L500" s="50"/>
      <c r="M500" s="50"/>
    </row>
    <row r="501" spans="2:13" ht="18.75" x14ac:dyDescent="0.25">
      <c r="B501" s="146"/>
      <c r="E501" s="161"/>
      <c r="G501" s="25"/>
      <c r="I501" s="50"/>
      <c r="J501" s="50"/>
      <c r="K501" s="66"/>
      <c r="L501" s="50"/>
      <c r="M501" s="50"/>
    </row>
    <row r="502" spans="2:13" ht="18.75" x14ac:dyDescent="0.25">
      <c r="B502" s="146"/>
      <c r="E502" s="161"/>
      <c r="G502" s="25"/>
      <c r="I502" s="50"/>
      <c r="J502" s="50"/>
      <c r="K502" s="66"/>
      <c r="L502" s="50"/>
      <c r="M502" s="50"/>
    </row>
    <row r="503" spans="2:13" ht="18.75" x14ac:dyDescent="0.25">
      <c r="B503" s="146"/>
      <c r="E503" s="161"/>
      <c r="G503" s="25"/>
      <c r="I503" s="50"/>
      <c r="J503" s="50"/>
      <c r="K503" s="66"/>
      <c r="L503" s="50"/>
      <c r="M503" s="50"/>
    </row>
    <row r="504" spans="2:13" ht="18.75" x14ac:dyDescent="0.25">
      <c r="B504" s="146"/>
      <c r="E504" s="161"/>
      <c r="G504" s="25"/>
      <c r="I504" s="50"/>
      <c r="J504" s="50"/>
      <c r="K504" s="66"/>
      <c r="L504" s="50"/>
      <c r="M504" s="50"/>
    </row>
    <row r="505" spans="2:13" ht="18.75" x14ac:dyDescent="0.25">
      <c r="B505" s="146"/>
      <c r="E505" s="161"/>
      <c r="G505" s="25"/>
      <c r="I505" s="50"/>
      <c r="J505" s="50"/>
      <c r="K505" s="66"/>
      <c r="L505" s="50"/>
      <c r="M505" s="50"/>
    </row>
    <row r="506" spans="2:13" ht="18.75" x14ac:dyDescent="0.25">
      <c r="B506" s="146"/>
      <c r="E506" s="161"/>
      <c r="G506" s="25"/>
      <c r="I506" s="50"/>
      <c r="J506" s="50"/>
      <c r="K506" s="66"/>
      <c r="L506" s="50"/>
      <c r="M506" s="50"/>
    </row>
    <row r="507" spans="2:13" ht="18.75" x14ac:dyDescent="0.25">
      <c r="B507" s="146"/>
      <c r="E507" s="161"/>
      <c r="G507" s="25"/>
      <c r="I507" s="50"/>
      <c r="J507" s="50"/>
      <c r="K507" s="66"/>
      <c r="L507" s="50"/>
      <c r="M507" s="50"/>
    </row>
    <row r="508" spans="2:13" ht="18.75" x14ac:dyDescent="0.25">
      <c r="B508" s="146"/>
      <c r="E508" s="161"/>
      <c r="G508" s="25"/>
      <c r="I508" s="50"/>
      <c r="J508" s="50"/>
      <c r="K508" s="66"/>
      <c r="L508" s="50"/>
      <c r="M508" s="50"/>
    </row>
    <row r="509" spans="2:13" ht="18.75" x14ac:dyDescent="0.25">
      <c r="B509" s="146"/>
      <c r="E509" s="161"/>
      <c r="G509" s="25"/>
      <c r="I509" s="50"/>
      <c r="J509" s="50"/>
      <c r="K509" s="66"/>
      <c r="L509" s="50"/>
      <c r="M509" s="50"/>
    </row>
    <row r="510" spans="2:13" ht="18.75" x14ac:dyDescent="0.25">
      <c r="B510" s="146"/>
      <c r="E510" s="161"/>
      <c r="G510" s="25"/>
      <c r="I510" s="50"/>
      <c r="J510" s="50"/>
      <c r="K510" s="66"/>
      <c r="L510" s="50"/>
      <c r="M510" s="50"/>
    </row>
    <row r="511" spans="2:13" ht="18.75" x14ac:dyDescent="0.25">
      <c r="B511" s="146"/>
      <c r="E511" s="161"/>
      <c r="G511" s="25"/>
      <c r="I511" s="50"/>
      <c r="J511" s="50"/>
      <c r="K511" s="66"/>
      <c r="L511" s="50"/>
      <c r="M511" s="50"/>
    </row>
    <row r="512" spans="2:13" ht="18.75" x14ac:dyDescent="0.25">
      <c r="B512" s="146"/>
      <c r="E512" s="161"/>
      <c r="G512" s="25"/>
      <c r="I512" s="50"/>
      <c r="J512" s="50"/>
      <c r="K512" s="66"/>
      <c r="L512" s="50"/>
      <c r="M512" s="50"/>
    </row>
    <row r="513" spans="2:13" ht="18.75" x14ac:dyDescent="0.25">
      <c r="B513" s="146"/>
      <c r="E513" s="161"/>
      <c r="G513" s="25"/>
      <c r="I513" s="50"/>
      <c r="J513" s="50"/>
      <c r="K513" s="66"/>
      <c r="L513" s="50"/>
      <c r="M513" s="50"/>
    </row>
    <row r="514" spans="2:13" ht="18.75" x14ac:dyDescent="0.25">
      <c r="B514" s="146"/>
      <c r="E514" s="161"/>
      <c r="G514" s="25"/>
      <c r="I514" s="50"/>
      <c r="J514" s="50"/>
      <c r="K514" s="66"/>
      <c r="L514" s="50"/>
      <c r="M514" s="50"/>
    </row>
    <row r="515" spans="2:13" ht="18.75" x14ac:dyDescent="0.25">
      <c r="B515" s="146"/>
      <c r="E515" s="161"/>
      <c r="G515" s="25"/>
      <c r="I515" s="50"/>
      <c r="J515" s="50"/>
      <c r="K515" s="66"/>
      <c r="L515" s="50"/>
      <c r="M515" s="50"/>
    </row>
    <row r="516" spans="2:13" ht="18.75" x14ac:dyDescent="0.25">
      <c r="B516" s="146"/>
      <c r="E516" s="161"/>
      <c r="G516" s="25"/>
      <c r="I516" s="50"/>
      <c r="J516" s="50"/>
      <c r="K516" s="66"/>
      <c r="L516" s="50"/>
      <c r="M516" s="50"/>
    </row>
    <row r="517" spans="2:13" ht="18.75" x14ac:dyDescent="0.25">
      <c r="B517" s="146"/>
      <c r="E517" s="161"/>
      <c r="G517" s="25"/>
      <c r="I517" s="50"/>
      <c r="J517" s="50"/>
      <c r="K517" s="66"/>
      <c r="L517" s="50"/>
      <c r="M517" s="50"/>
    </row>
    <row r="518" spans="2:13" ht="18.75" x14ac:dyDescent="0.25">
      <c r="B518" s="146"/>
      <c r="E518" s="161"/>
      <c r="G518" s="25"/>
      <c r="I518" s="50"/>
      <c r="J518" s="50"/>
      <c r="K518" s="66"/>
      <c r="L518" s="50"/>
      <c r="M518" s="50"/>
    </row>
    <row r="519" spans="2:13" ht="18.75" x14ac:dyDescent="0.25">
      <c r="B519" s="146"/>
      <c r="E519" s="161"/>
      <c r="G519" s="25"/>
      <c r="I519" s="50"/>
      <c r="J519" s="50"/>
      <c r="K519" s="66"/>
      <c r="L519" s="50"/>
      <c r="M519" s="50"/>
    </row>
    <row r="520" spans="2:13" ht="18.75" x14ac:dyDescent="0.25">
      <c r="B520" s="146"/>
      <c r="E520" s="161"/>
      <c r="G520" s="25"/>
      <c r="I520" s="50"/>
      <c r="J520" s="50"/>
      <c r="K520" s="66"/>
      <c r="L520" s="50"/>
      <c r="M520" s="50"/>
    </row>
    <row r="521" spans="2:13" ht="18.75" x14ac:dyDescent="0.25">
      <c r="B521" s="146"/>
      <c r="E521" s="161"/>
      <c r="G521" s="25"/>
      <c r="I521" s="50"/>
      <c r="J521" s="50"/>
      <c r="K521" s="66"/>
      <c r="L521" s="50"/>
      <c r="M521" s="50"/>
    </row>
    <row r="522" spans="2:13" ht="18.75" x14ac:dyDescent="0.25">
      <c r="B522" s="146"/>
      <c r="E522" s="161"/>
      <c r="G522" s="25"/>
      <c r="I522" s="50"/>
      <c r="J522" s="50"/>
      <c r="K522" s="66"/>
      <c r="L522" s="50"/>
      <c r="M522" s="50"/>
    </row>
    <row r="523" spans="2:13" ht="18.75" x14ac:dyDescent="0.25">
      <c r="B523" s="146"/>
      <c r="E523" s="161"/>
      <c r="G523" s="25"/>
      <c r="I523" s="50"/>
      <c r="J523" s="50"/>
      <c r="K523" s="66"/>
      <c r="L523" s="50"/>
      <c r="M523" s="50"/>
    </row>
    <row r="524" spans="2:13" ht="18.75" x14ac:dyDescent="0.25">
      <c r="B524" s="146"/>
      <c r="E524" s="161"/>
      <c r="G524" s="25"/>
      <c r="I524" s="50"/>
      <c r="J524" s="50"/>
      <c r="K524" s="66"/>
      <c r="L524" s="50"/>
      <c r="M524" s="50"/>
    </row>
    <row r="525" spans="2:13" ht="18.75" x14ac:dyDescent="0.25">
      <c r="B525" s="146"/>
      <c r="E525" s="161"/>
      <c r="G525" s="25"/>
      <c r="I525" s="50"/>
      <c r="J525" s="50"/>
      <c r="K525" s="66"/>
      <c r="L525" s="50"/>
      <c r="M525" s="50"/>
    </row>
    <row r="526" spans="2:13" ht="18.75" x14ac:dyDescent="0.25">
      <c r="B526" s="146"/>
      <c r="E526" s="161"/>
      <c r="G526" s="25"/>
      <c r="I526" s="50"/>
      <c r="J526" s="50"/>
      <c r="K526" s="66"/>
      <c r="L526" s="50"/>
      <c r="M526" s="50"/>
    </row>
    <row r="527" spans="2:13" ht="18.75" x14ac:dyDescent="0.25">
      <c r="B527" s="146"/>
      <c r="E527" s="161"/>
      <c r="G527" s="25"/>
      <c r="I527" s="50"/>
      <c r="J527" s="50"/>
      <c r="K527" s="66"/>
      <c r="L527" s="50"/>
      <c r="M527" s="50"/>
    </row>
    <row r="528" spans="2:13" ht="18.75" x14ac:dyDescent="0.25">
      <c r="B528" s="146"/>
      <c r="E528" s="161"/>
      <c r="G528" s="25"/>
      <c r="I528" s="50"/>
      <c r="J528" s="50"/>
      <c r="K528" s="66"/>
      <c r="L528" s="50"/>
      <c r="M528" s="50"/>
    </row>
    <row r="529" spans="2:13" ht="18.75" x14ac:dyDescent="0.25">
      <c r="B529" s="146"/>
      <c r="E529" s="161"/>
      <c r="G529" s="25"/>
      <c r="I529" s="50"/>
      <c r="J529" s="50"/>
      <c r="K529" s="66"/>
      <c r="L529" s="50"/>
      <c r="M529" s="50"/>
    </row>
    <row r="530" spans="2:13" ht="18.75" x14ac:dyDescent="0.25">
      <c r="B530" s="146"/>
      <c r="E530" s="161"/>
      <c r="G530" s="25"/>
      <c r="I530" s="50"/>
      <c r="J530" s="50"/>
      <c r="K530" s="66"/>
      <c r="L530" s="50"/>
      <c r="M530" s="50"/>
    </row>
    <row r="531" spans="2:13" ht="18.75" x14ac:dyDescent="0.25">
      <c r="B531" s="146"/>
      <c r="E531" s="161"/>
      <c r="G531" s="25"/>
      <c r="I531" s="50"/>
      <c r="J531" s="50"/>
      <c r="K531" s="66"/>
      <c r="L531" s="50"/>
      <c r="M531" s="50"/>
    </row>
    <row r="532" spans="2:13" ht="18.75" x14ac:dyDescent="0.25">
      <c r="B532" s="146"/>
      <c r="E532" s="161"/>
      <c r="G532" s="25"/>
      <c r="I532" s="50"/>
      <c r="J532" s="50"/>
      <c r="K532" s="66"/>
      <c r="L532" s="50"/>
      <c r="M532" s="50"/>
    </row>
    <row r="533" spans="2:13" ht="18.75" x14ac:dyDescent="0.25">
      <c r="B533" s="146"/>
      <c r="E533" s="161"/>
      <c r="G533" s="25"/>
      <c r="I533" s="50"/>
      <c r="J533" s="50"/>
      <c r="K533" s="66"/>
      <c r="L533" s="50"/>
      <c r="M533" s="50"/>
    </row>
    <row r="534" spans="2:13" ht="18.75" x14ac:dyDescent="0.25">
      <c r="B534" s="146"/>
      <c r="E534" s="161"/>
      <c r="G534" s="25"/>
      <c r="I534" s="50"/>
      <c r="J534" s="50"/>
      <c r="K534" s="66"/>
      <c r="L534" s="50"/>
      <c r="M534" s="50"/>
    </row>
    <row r="535" spans="2:13" ht="18.75" x14ac:dyDescent="0.25">
      <c r="B535" s="146"/>
      <c r="E535" s="161"/>
      <c r="G535" s="25"/>
      <c r="I535" s="50"/>
      <c r="J535" s="50"/>
      <c r="K535" s="66"/>
      <c r="L535" s="50"/>
      <c r="M535" s="50"/>
    </row>
    <row r="536" spans="2:13" ht="18.75" x14ac:dyDescent="0.25">
      <c r="B536" s="146"/>
      <c r="E536" s="161"/>
      <c r="G536" s="25"/>
      <c r="I536" s="50"/>
      <c r="J536" s="50"/>
      <c r="K536" s="66"/>
      <c r="L536" s="50"/>
      <c r="M536" s="50"/>
    </row>
    <row r="537" spans="2:13" ht="18.75" x14ac:dyDescent="0.25">
      <c r="B537" s="146"/>
      <c r="E537" s="161"/>
      <c r="G537" s="25"/>
      <c r="I537" s="50"/>
      <c r="J537" s="50"/>
      <c r="K537" s="66"/>
      <c r="L537" s="50"/>
      <c r="M537" s="50"/>
    </row>
    <row r="538" spans="2:13" ht="18.75" x14ac:dyDescent="0.25">
      <c r="B538" s="146"/>
      <c r="E538" s="161"/>
      <c r="G538" s="25"/>
      <c r="I538" s="50"/>
      <c r="J538" s="50"/>
      <c r="K538" s="66"/>
      <c r="L538" s="50"/>
      <c r="M538" s="50"/>
    </row>
    <row r="539" spans="2:13" ht="18.75" x14ac:dyDescent="0.25">
      <c r="B539" s="146"/>
      <c r="E539" s="161"/>
      <c r="G539" s="25"/>
      <c r="I539" s="50"/>
      <c r="J539" s="50"/>
      <c r="K539" s="66"/>
      <c r="L539" s="50"/>
      <c r="M539" s="50"/>
    </row>
    <row r="540" spans="2:13" ht="18.75" x14ac:dyDescent="0.25">
      <c r="B540" s="146"/>
      <c r="E540" s="161"/>
      <c r="G540" s="25"/>
      <c r="I540" s="50"/>
      <c r="J540" s="50"/>
      <c r="K540" s="66"/>
      <c r="L540" s="50"/>
      <c r="M540" s="50"/>
    </row>
    <row r="541" spans="2:13" ht="18.75" x14ac:dyDescent="0.25">
      <c r="B541" s="146"/>
      <c r="E541" s="161"/>
      <c r="G541" s="25"/>
      <c r="I541" s="50"/>
      <c r="J541" s="50"/>
      <c r="K541" s="66"/>
      <c r="L541" s="50"/>
      <c r="M541" s="50"/>
    </row>
    <row r="542" spans="2:13" ht="18.75" x14ac:dyDescent="0.25">
      <c r="B542" s="146"/>
      <c r="E542" s="161"/>
      <c r="G542" s="25"/>
      <c r="I542" s="50"/>
      <c r="J542" s="50"/>
      <c r="K542" s="66"/>
      <c r="L542" s="50"/>
      <c r="M542" s="50"/>
    </row>
    <row r="543" spans="2:13" ht="18.75" x14ac:dyDescent="0.25">
      <c r="B543" s="146"/>
      <c r="E543" s="161"/>
      <c r="G543" s="25"/>
      <c r="I543" s="50"/>
      <c r="J543" s="50"/>
      <c r="K543" s="66"/>
      <c r="L543" s="50"/>
      <c r="M543" s="50"/>
    </row>
    <row r="544" spans="2:13" ht="18.75" x14ac:dyDescent="0.25">
      <c r="B544" s="146"/>
      <c r="E544" s="161"/>
      <c r="G544" s="25"/>
      <c r="I544" s="50"/>
      <c r="J544" s="50"/>
      <c r="K544" s="66"/>
      <c r="L544" s="50"/>
      <c r="M544" s="50"/>
    </row>
    <row r="545" spans="2:13" ht="18.75" x14ac:dyDescent="0.25">
      <c r="B545" s="146"/>
      <c r="E545" s="161"/>
      <c r="G545" s="25"/>
      <c r="I545" s="50"/>
      <c r="J545" s="50"/>
      <c r="K545" s="66"/>
      <c r="L545" s="50"/>
      <c r="M545" s="50"/>
    </row>
    <row r="546" spans="2:13" ht="18.75" x14ac:dyDescent="0.25">
      <c r="B546" s="146"/>
      <c r="E546" s="161"/>
      <c r="G546" s="25"/>
      <c r="I546" s="50"/>
      <c r="J546" s="50"/>
      <c r="K546" s="66"/>
      <c r="L546" s="50"/>
      <c r="M546" s="50"/>
    </row>
    <row r="547" spans="2:13" ht="18.75" x14ac:dyDescent="0.25">
      <c r="B547" s="146"/>
      <c r="E547" s="161"/>
      <c r="G547" s="25"/>
      <c r="I547" s="50"/>
      <c r="J547" s="50"/>
      <c r="K547" s="66"/>
      <c r="L547" s="50"/>
      <c r="M547" s="50"/>
    </row>
    <row r="548" spans="2:13" ht="18.75" x14ac:dyDescent="0.25">
      <c r="B548" s="146"/>
      <c r="E548" s="161"/>
      <c r="G548" s="25"/>
      <c r="I548" s="50"/>
      <c r="J548" s="50"/>
      <c r="K548" s="66"/>
      <c r="L548" s="50"/>
      <c r="M548" s="50"/>
    </row>
    <row r="549" spans="2:13" ht="18.75" x14ac:dyDescent="0.25">
      <c r="B549" s="146"/>
      <c r="E549" s="161"/>
      <c r="G549" s="25"/>
      <c r="I549" s="50"/>
      <c r="J549" s="50"/>
      <c r="K549" s="66"/>
      <c r="L549" s="50"/>
      <c r="M549" s="50"/>
    </row>
    <row r="550" spans="2:13" ht="18.75" x14ac:dyDescent="0.25">
      <c r="B550" s="146"/>
      <c r="E550" s="161"/>
      <c r="G550" s="25"/>
      <c r="I550" s="50"/>
      <c r="J550" s="50"/>
      <c r="K550" s="66"/>
      <c r="L550" s="50"/>
      <c r="M550" s="50"/>
    </row>
    <row r="551" spans="2:13" ht="18.75" x14ac:dyDescent="0.25">
      <c r="B551" s="146"/>
      <c r="E551" s="161"/>
      <c r="G551" s="25"/>
      <c r="I551" s="50"/>
      <c r="J551" s="50"/>
      <c r="K551" s="66"/>
      <c r="L551" s="50"/>
      <c r="M551" s="50"/>
    </row>
    <row r="552" spans="2:13" ht="18.75" x14ac:dyDescent="0.25">
      <c r="B552" s="146"/>
      <c r="E552" s="161"/>
      <c r="G552" s="25"/>
      <c r="I552" s="50"/>
      <c r="J552" s="50"/>
      <c r="K552" s="66"/>
      <c r="L552" s="50"/>
      <c r="M552" s="50"/>
    </row>
    <row r="553" spans="2:13" ht="18.75" x14ac:dyDescent="0.25">
      <c r="B553" s="146"/>
      <c r="E553" s="161"/>
      <c r="G553" s="25"/>
      <c r="I553" s="50"/>
      <c r="J553" s="50"/>
      <c r="K553" s="66"/>
      <c r="L553" s="50"/>
      <c r="M553" s="50"/>
    </row>
    <row r="554" spans="2:13" ht="18.75" x14ac:dyDescent="0.25">
      <c r="B554" s="146"/>
      <c r="E554" s="161"/>
      <c r="G554" s="25"/>
      <c r="I554" s="50"/>
      <c r="J554" s="50"/>
      <c r="K554" s="66"/>
      <c r="L554" s="50"/>
      <c r="M554" s="50"/>
    </row>
    <row r="555" spans="2:13" ht="18.75" x14ac:dyDescent="0.25">
      <c r="B555" s="146"/>
      <c r="E555" s="161"/>
      <c r="G555" s="25"/>
      <c r="I555" s="50"/>
      <c r="J555" s="50"/>
      <c r="K555" s="66"/>
      <c r="L555" s="50"/>
      <c r="M555" s="50"/>
    </row>
    <row r="556" spans="2:13" ht="18.75" x14ac:dyDescent="0.25">
      <c r="B556" s="146"/>
      <c r="E556" s="161"/>
      <c r="G556" s="25"/>
      <c r="I556" s="50"/>
      <c r="J556" s="50"/>
      <c r="K556" s="66"/>
      <c r="L556" s="50"/>
      <c r="M556" s="50"/>
    </row>
    <row r="557" spans="2:13" ht="18.75" x14ac:dyDescent="0.25">
      <c r="B557" s="146"/>
      <c r="E557" s="161"/>
      <c r="G557" s="25"/>
      <c r="I557" s="50"/>
      <c r="J557" s="50"/>
      <c r="K557" s="66"/>
      <c r="L557" s="50"/>
      <c r="M557" s="50"/>
    </row>
    <row r="558" spans="2:13" ht="18.75" x14ac:dyDescent="0.25">
      <c r="B558" s="146"/>
      <c r="E558" s="161"/>
      <c r="G558" s="25"/>
      <c r="I558" s="50"/>
      <c r="J558" s="50"/>
      <c r="K558" s="66"/>
      <c r="L558" s="50"/>
      <c r="M558" s="50"/>
    </row>
    <row r="559" spans="2:13" ht="18.75" x14ac:dyDescent="0.25">
      <c r="B559" s="146"/>
      <c r="E559" s="161"/>
      <c r="G559" s="25"/>
      <c r="I559" s="50"/>
      <c r="J559" s="50"/>
      <c r="K559" s="66"/>
      <c r="L559" s="50"/>
      <c r="M559" s="50"/>
    </row>
    <row r="560" spans="2:13" ht="18.75" x14ac:dyDescent="0.25">
      <c r="B560" s="146"/>
      <c r="E560" s="161"/>
      <c r="G560" s="25"/>
      <c r="I560" s="50"/>
      <c r="J560" s="50"/>
      <c r="K560" s="66"/>
      <c r="L560" s="50"/>
      <c r="M560" s="50"/>
    </row>
    <row r="561" spans="2:13" ht="18.75" x14ac:dyDescent="0.25">
      <c r="B561" s="146"/>
      <c r="E561" s="161"/>
      <c r="G561" s="25"/>
      <c r="I561" s="50"/>
      <c r="J561" s="50"/>
      <c r="K561" s="66"/>
      <c r="L561" s="50"/>
      <c r="M561" s="50"/>
    </row>
    <row r="562" spans="2:13" ht="18.75" x14ac:dyDescent="0.25">
      <c r="B562" s="146"/>
      <c r="E562" s="161"/>
      <c r="G562" s="25"/>
      <c r="I562" s="50"/>
      <c r="J562" s="50"/>
      <c r="K562" s="66"/>
      <c r="L562" s="50"/>
      <c r="M562" s="50"/>
    </row>
    <row r="563" spans="2:13" ht="18.75" x14ac:dyDescent="0.25">
      <c r="B563" s="146"/>
      <c r="E563" s="161"/>
      <c r="G563" s="25"/>
      <c r="I563" s="50"/>
      <c r="J563" s="50"/>
      <c r="K563" s="66"/>
      <c r="L563" s="50"/>
      <c r="M563" s="50"/>
    </row>
    <row r="564" spans="2:13" ht="18.75" x14ac:dyDescent="0.25">
      <c r="B564" s="146"/>
      <c r="E564" s="161"/>
      <c r="G564" s="25"/>
      <c r="I564" s="50"/>
      <c r="J564" s="50"/>
      <c r="K564" s="66"/>
      <c r="L564" s="50"/>
      <c r="M564" s="50"/>
    </row>
    <row r="565" spans="2:13" ht="18.75" x14ac:dyDescent="0.25">
      <c r="B565" s="146"/>
      <c r="E565" s="161"/>
      <c r="G565" s="25"/>
      <c r="I565" s="50"/>
      <c r="J565" s="50"/>
      <c r="K565" s="66"/>
      <c r="L565" s="50"/>
      <c r="M565" s="50"/>
    </row>
    <row r="566" spans="2:13" ht="18.75" x14ac:dyDescent="0.25">
      <c r="B566" s="146"/>
      <c r="E566" s="161"/>
      <c r="G566" s="25"/>
      <c r="I566" s="50"/>
      <c r="J566" s="50"/>
      <c r="K566" s="66"/>
      <c r="L566" s="50"/>
      <c r="M566" s="50"/>
    </row>
    <row r="567" spans="2:13" ht="18.75" x14ac:dyDescent="0.25">
      <c r="B567" s="146"/>
      <c r="E567" s="161"/>
      <c r="G567" s="25"/>
      <c r="I567" s="50"/>
      <c r="J567" s="50"/>
      <c r="K567" s="66"/>
      <c r="L567" s="50"/>
      <c r="M567" s="50"/>
    </row>
    <row r="568" spans="2:13" ht="18.75" x14ac:dyDescent="0.25">
      <c r="B568" s="146"/>
      <c r="E568" s="161"/>
      <c r="G568" s="25"/>
      <c r="I568" s="50"/>
      <c r="J568" s="50"/>
      <c r="K568" s="66"/>
      <c r="L568" s="50"/>
      <c r="M568" s="50"/>
    </row>
    <row r="569" spans="2:13" ht="18.75" x14ac:dyDescent="0.25">
      <c r="B569" s="146"/>
      <c r="E569" s="161"/>
      <c r="G569" s="25"/>
      <c r="I569" s="50"/>
      <c r="J569" s="50"/>
      <c r="K569" s="66"/>
      <c r="L569" s="50"/>
      <c r="M569" s="50"/>
    </row>
    <row r="570" spans="2:13" ht="18.75" x14ac:dyDescent="0.25">
      <c r="B570" s="146"/>
      <c r="E570" s="161"/>
      <c r="G570" s="25"/>
      <c r="I570" s="50"/>
      <c r="J570" s="50"/>
      <c r="K570" s="66"/>
      <c r="L570" s="50"/>
      <c r="M570" s="50"/>
    </row>
    <row r="571" spans="2:13" ht="18.75" x14ac:dyDescent="0.25">
      <c r="B571" s="146"/>
      <c r="E571" s="161"/>
      <c r="G571" s="25"/>
      <c r="I571" s="50"/>
      <c r="J571" s="50"/>
      <c r="K571" s="66"/>
      <c r="L571" s="50"/>
      <c r="M571" s="50"/>
    </row>
    <row r="572" spans="2:13" ht="18.75" x14ac:dyDescent="0.25">
      <c r="B572" s="146"/>
      <c r="E572" s="161"/>
      <c r="G572" s="25"/>
      <c r="I572" s="50"/>
      <c r="J572" s="50"/>
      <c r="K572" s="66"/>
      <c r="L572" s="50"/>
      <c r="M572" s="50"/>
    </row>
    <row r="573" spans="2:13" ht="18.75" x14ac:dyDescent="0.25">
      <c r="B573" s="146"/>
      <c r="E573" s="161"/>
      <c r="G573" s="25"/>
      <c r="I573" s="50"/>
      <c r="J573" s="50"/>
      <c r="K573" s="66"/>
      <c r="L573" s="50"/>
      <c r="M573" s="50"/>
    </row>
    <row r="574" spans="2:13" ht="18.75" x14ac:dyDescent="0.25">
      <c r="B574" s="146"/>
      <c r="E574" s="161"/>
      <c r="G574" s="25"/>
      <c r="I574" s="50"/>
      <c r="J574" s="50"/>
      <c r="K574" s="66"/>
      <c r="L574" s="50"/>
      <c r="M574" s="50"/>
    </row>
    <row r="575" spans="2:13" ht="18.75" x14ac:dyDescent="0.25">
      <c r="B575" s="146"/>
      <c r="E575" s="161"/>
      <c r="G575" s="25"/>
      <c r="I575" s="50"/>
      <c r="J575" s="50"/>
      <c r="K575" s="66"/>
      <c r="L575" s="50"/>
      <c r="M575" s="50"/>
    </row>
    <row r="576" spans="2:13" ht="18.75" x14ac:dyDescent="0.25">
      <c r="B576" s="146"/>
      <c r="E576" s="161"/>
      <c r="G576" s="25"/>
      <c r="I576" s="50"/>
      <c r="J576" s="50"/>
      <c r="K576" s="66"/>
      <c r="L576" s="50"/>
      <c r="M576" s="50"/>
    </row>
    <row r="577" spans="2:13" ht="18.75" x14ac:dyDescent="0.25">
      <c r="B577" s="146"/>
      <c r="E577" s="161"/>
      <c r="G577" s="25"/>
      <c r="I577" s="50"/>
      <c r="J577" s="50"/>
      <c r="K577" s="66"/>
      <c r="L577" s="50"/>
      <c r="M577" s="50"/>
    </row>
    <row r="578" spans="2:13" ht="18.75" x14ac:dyDescent="0.25">
      <c r="B578" s="146"/>
      <c r="E578" s="161"/>
      <c r="G578" s="25"/>
      <c r="I578" s="50"/>
      <c r="J578" s="50"/>
      <c r="K578" s="66"/>
      <c r="L578" s="50"/>
      <c r="M578" s="50"/>
    </row>
    <row r="579" spans="2:13" ht="18.75" x14ac:dyDescent="0.25">
      <c r="B579" s="146"/>
      <c r="E579" s="161"/>
      <c r="G579" s="25"/>
      <c r="I579" s="50"/>
      <c r="J579" s="50"/>
      <c r="K579" s="66"/>
      <c r="L579" s="50"/>
      <c r="M579" s="50"/>
    </row>
    <row r="580" spans="2:13" ht="18.75" x14ac:dyDescent="0.25">
      <c r="B580" s="146"/>
      <c r="E580" s="161"/>
      <c r="G580" s="25"/>
      <c r="I580" s="50"/>
      <c r="J580" s="50"/>
      <c r="K580" s="66"/>
      <c r="L580" s="50"/>
      <c r="M580" s="50"/>
    </row>
    <row r="581" spans="2:13" ht="18.75" x14ac:dyDescent="0.25">
      <c r="B581" s="146"/>
      <c r="E581" s="161"/>
      <c r="G581" s="25"/>
      <c r="I581" s="50"/>
      <c r="J581" s="50"/>
      <c r="K581" s="66"/>
      <c r="L581" s="50"/>
      <c r="M581" s="50"/>
    </row>
    <row r="582" spans="2:13" ht="18.75" x14ac:dyDescent="0.25">
      <c r="B582" s="146"/>
      <c r="E582" s="161"/>
      <c r="G582" s="25"/>
      <c r="I582" s="50"/>
      <c r="J582" s="50"/>
      <c r="K582" s="66"/>
      <c r="L582" s="50"/>
      <c r="M582" s="50"/>
    </row>
    <row r="583" spans="2:13" ht="18.75" x14ac:dyDescent="0.25">
      <c r="B583" s="146"/>
      <c r="E583" s="161"/>
      <c r="G583" s="25"/>
      <c r="I583" s="50"/>
      <c r="J583" s="50"/>
      <c r="K583" s="66"/>
      <c r="L583" s="50"/>
      <c r="M583" s="50"/>
    </row>
    <row r="584" spans="2:13" ht="18.75" x14ac:dyDescent="0.25">
      <c r="B584" s="146"/>
      <c r="E584" s="161"/>
      <c r="G584" s="25"/>
      <c r="I584" s="50"/>
      <c r="J584" s="50"/>
      <c r="K584" s="66"/>
      <c r="L584" s="50"/>
      <c r="M584" s="50"/>
    </row>
    <row r="585" spans="2:13" ht="18.75" x14ac:dyDescent="0.25">
      <c r="B585" s="146"/>
      <c r="E585" s="161"/>
      <c r="G585" s="25"/>
      <c r="I585" s="50"/>
      <c r="J585" s="50"/>
      <c r="K585" s="66"/>
      <c r="L585" s="50"/>
      <c r="M585" s="50"/>
    </row>
    <row r="586" spans="2:13" ht="18.75" x14ac:dyDescent="0.25">
      <c r="B586" s="146"/>
      <c r="E586" s="161"/>
      <c r="G586" s="25"/>
      <c r="I586" s="50"/>
      <c r="J586" s="50"/>
      <c r="K586" s="66"/>
      <c r="L586" s="50"/>
      <c r="M586" s="50"/>
    </row>
    <row r="587" spans="2:13" ht="18.75" x14ac:dyDescent="0.25">
      <c r="B587" s="146"/>
      <c r="E587" s="161"/>
      <c r="G587" s="25"/>
      <c r="I587" s="50"/>
      <c r="J587" s="50"/>
      <c r="K587" s="66"/>
      <c r="L587" s="50"/>
      <c r="M587" s="50"/>
    </row>
    <row r="588" spans="2:13" ht="18.75" x14ac:dyDescent="0.25">
      <c r="B588" s="146"/>
      <c r="E588" s="161"/>
      <c r="G588" s="25"/>
      <c r="I588" s="50"/>
      <c r="J588" s="50"/>
      <c r="K588" s="66"/>
      <c r="L588" s="50"/>
      <c r="M588" s="50"/>
    </row>
    <row r="589" spans="2:13" ht="18.75" x14ac:dyDescent="0.25">
      <c r="B589" s="146"/>
      <c r="E589" s="161"/>
      <c r="G589" s="25"/>
      <c r="I589" s="50"/>
      <c r="J589" s="50"/>
      <c r="K589" s="66"/>
      <c r="L589" s="50"/>
      <c r="M589" s="50"/>
    </row>
    <row r="590" spans="2:13" ht="18.75" x14ac:dyDescent="0.25">
      <c r="B590" s="146"/>
      <c r="E590" s="161"/>
      <c r="G590" s="25"/>
      <c r="I590" s="50"/>
      <c r="J590" s="50"/>
      <c r="K590" s="66"/>
      <c r="L590" s="50"/>
      <c r="M590" s="50"/>
    </row>
    <row r="591" spans="2:13" ht="18.75" x14ac:dyDescent="0.25">
      <c r="B591" s="146"/>
      <c r="E591" s="161"/>
      <c r="G591" s="25"/>
      <c r="K591" s="66"/>
      <c r="M591" s="50"/>
    </row>
    <row r="592" spans="2:13" ht="18.75" x14ac:dyDescent="0.25">
      <c r="B592" s="146"/>
      <c r="E592" s="161"/>
      <c r="G592" s="25"/>
      <c r="K592" s="66"/>
      <c r="M592" s="50"/>
    </row>
    <row r="593" spans="2:13" ht="18.75" x14ac:dyDescent="0.25">
      <c r="B593" s="146"/>
      <c r="E593" s="161"/>
      <c r="G593" s="25"/>
      <c r="K593" s="66"/>
      <c r="M593" s="50"/>
    </row>
    <row r="594" spans="2:13" ht="18.75" x14ac:dyDescent="0.25">
      <c r="B594" s="146"/>
      <c r="E594" s="161"/>
      <c r="G594" s="25"/>
      <c r="K594" s="66"/>
      <c r="M594" s="50"/>
    </row>
    <row r="595" spans="2:13" ht="18.75" x14ac:dyDescent="0.25">
      <c r="B595" s="146"/>
      <c r="E595" s="161"/>
      <c r="G595" s="25"/>
      <c r="K595" s="66"/>
      <c r="M595" s="50"/>
    </row>
    <row r="596" spans="2:13" ht="18.75" x14ac:dyDescent="0.25">
      <c r="B596" s="146"/>
      <c r="E596" s="161"/>
      <c r="G596" s="25"/>
      <c r="K596" s="66"/>
      <c r="M596" s="50"/>
    </row>
    <row r="597" spans="2:13" ht="18.75" x14ac:dyDescent="0.25">
      <c r="B597" s="146"/>
      <c r="E597" s="161"/>
      <c r="G597" s="25"/>
      <c r="K597" s="66"/>
      <c r="M597" s="50"/>
    </row>
    <row r="598" spans="2:13" ht="18.75" x14ac:dyDescent="0.25">
      <c r="B598" s="146"/>
      <c r="E598" s="161"/>
      <c r="G598" s="25"/>
      <c r="K598" s="66"/>
      <c r="M598" s="50"/>
    </row>
    <row r="599" spans="2:13" ht="18.75" x14ac:dyDescent="0.25">
      <c r="B599" s="146"/>
      <c r="E599" s="161"/>
      <c r="G599" s="25"/>
      <c r="K599" s="66"/>
      <c r="M599" s="50"/>
    </row>
    <row r="600" spans="2:13" ht="18.75" x14ac:dyDescent="0.25">
      <c r="B600" s="146"/>
      <c r="E600" s="161"/>
      <c r="G600" s="25"/>
      <c r="K600" s="66"/>
    </row>
    <row r="601" spans="2:13" ht="18.75" x14ac:dyDescent="0.25">
      <c r="B601" s="146"/>
      <c r="E601" s="161"/>
      <c r="G601" s="25"/>
      <c r="K601" s="66"/>
    </row>
    <row r="602" spans="2:13" ht="18.75" x14ac:dyDescent="0.25">
      <c r="B602" s="146"/>
      <c r="E602" s="161"/>
      <c r="G602" s="25"/>
      <c r="K602" s="66"/>
    </row>
    <row r="603" spans="2:13" ht="18.75" x14ac:dyDescent="0.25">
      <c r="B603" s="146"/>
      <c r="E603" s="161"/>
      <c r="G603" s="25"/>
      <c r="K603" s="66"/>
    </row>
    <row r="604" spans="2:13" ht="18.75" x14ac:dyDescent="0.25">
      <c r="B604" s="146"/>
      <c r="E604" s="161"/>
      <c r="G604" s="25"/>
      <c r="K604" s="66"/>
    </row>
    <row r="605" spans="2:13" ht="18.75" x14ac:dyDescent="0.25">
      <c r="B605" s="146"/>
      <c r="E605" s="161"/>
      <c r="G605" s="25"/>
      <c r="K605" s="66"/>
      <c r="M605" s="50"/>
    </row>
    <row r="606" spans="2:13" ht="18.75" x14ac:dyDescent="0.25">
      <c r="B606" s="146"/>
      <c r="E606" s="161"/>
      <c r="G606" s="25"/>
      <c r="K606" s="66"/>
      <c r="M606" s="50"/>
    </row>
    <row r="607" spans="2:13" ht="18.75" x14ac:dyDescent="0.25">
      <c r="B607" s="146"/>
      <c r="E607" s="161"/>
      <c r="G607" s="25"/>
      <c r="I607" s="50"/>
      <c r="J607" s="50"/>
      <c r="K607" s="66"/>
      <c r="L607" s="50"/>
      <c r="M607" s="50"/>
    </row>
    <row r="608" spans="2:13" ht="18.75" x14ac:dyDescent="0.25">
      <c r="B608" s="146"/>
      <c r="E608" s="161"/>
      <c r="G608" s="25"/>
      <c r="I608" s="50"/>
      <c r="J608" s="50"/>
      <c r="K608" s="66"/>
      <c r="L608" s="50"/>
      <c r="M608" s="50"/>
    </row>
    <row r="609" spans="2:13" ht="18.75" x14ac:dyDescent="0.25">
      <c r="B609" s="146"/>
      <c r="E609" s="161"/>
      <c r="G609" s="25"/>
      <c r="I609" s="50"/>
      <c r="J609" s="50"/>
      <c r="K609" s="66"/>
      <c r="L609" s="50"/>
      <c r="M609" s="50"/>
    </row>
    <row r="610" spans="2:13" ht="18.75" x14ac:dyDescent="0.25">
      <c r="B610" s="146"/>
      <c r="E610" s="161"/>
      <c r="G610" s="25"/>
      <c r="I610" s="50"/>
      <c r="J610" s="50"/>
      <c r="K610" s="66"/>
      <c r="L610" s="50"/>
      <c r="M610" s="50"/>
    </row>
    <row r="611" spans="2:13" ht="18.75" x14ac:dyDescent="0.25">
      <c r="B611" s="146"/>
      <c r="E611" s="161"/>
      <c r="G611" s="25"/>
      <c r="I611" s="50"/>
      <c r="J611" s="50"/>
      <c r="K611" s="66"/>
      <c r="L611" s="50"/>
      <c r="M611" s="50"/>
    </row>
    <row r="612" spans="2:13" ht="18.75" x14ac:dyDescent="0.25">
      <c r="B612" s="146"/>
      <c r="E612" s="161"/>
      <c r="G612" s="25"/>
      <c r="I612" s="50"/>
      <c r="J612" s="50"/>
      <c r="K612" s="66"/>
      <c r="L612" s="50"/>
      <c r="M612" s="50"/>
    </row>
    <row r="613" spans="2:13" ht="18.75" x14ac:dyDescent="0.25">
      <c r="B613" s="146"/>
      <c r="E613" s="161"/>
      <c r="G613" s="25"/>
      <c r="I613" s="50"/>
      <c r="J613" s="50"/>
      <c r="K613" s="66"/>
      <c r="L613" s="50"/>
      <c r="M613" s="50"/>
    </row>
    <row r="614" spans="2:13" ht="18.75" x14ac:dyDescent="0.25">
      <c r="B614" s="146"/>
      <c r="E614" s="161"/>
      <c r="G614" s="25"/>
      <c r="I614" s="50"/>
      <c r="J614" s="50"/>
      <c r="K614" s="66"/>
      <c r="L614" s="50"/>
      <c r="M614" s="50"/>
    </row>
    <row r="615" spans="2:13" ht="18.75" x14ac:dyDescent="0.25">
      <c r="B615" s="146"/>
      <c r="E615" s="161"/>
      <c r="G615" s="25"/>
      <c r="I615" s="50"/>
      <c r="J615" s="50"/>
      <c r="K615" s="66"/>
      <c r="L615" s="50"/>
      <c r="M615" s="50"/>
    </row>
    <row r="616" spans="2:13" ht="18.75" x14ac:dyDescent="0.25">
      <c r="B616" s="146"/>
      <c r="E616" s="161"/>
      <c r="G616" s="25"/>
      <c r="I616" s="50"/>
      <c r="J616" s="50"/>
      <c r="K616" s="66"/>
      <c r="L616" s="50"/>
      <c r="M616" s="50"/>
    </row>
    <row r="617" spans="2:13" ht="18.75" x14ac:dyDescent="0.25">
      <c r="B617" s="146"/>
      <c r="E617" s="161"/>
      <c r="G617" s="25"/>
      <c r="I617" s="50"/>
      <c r="J617" s="50"/>
      <c r="K617" s="66"/>
      <c r="L617" s="50"/>
      <c r="M617" s="50"/>
    </row>
    <row r="618" spans="2:13" ht="18.75" x14ac:dyDescent="0.25">
      <c r="B618" s="146"/>
      <c r="E618" s="161"/>
      <c r="G618" s="25"/>
      <c r="I618" s="50"/>
      <c r="J618" s="50"/>
      <c r="K618" s="66"/>
      <c r="L618" s="50"/>
      <c r="M618" s="50"/>
    </row>
    <row r="619" spans="2:13" ht="18.75" x14ac:dyDescent="0.25">
      <c r="B619" s="146"/>
      <c r="E619" s="161"/>
      <c r="G619" s="25"/>
      <c r="I619" s="50"/>
      <c r="J619" s="50"/>
      <c r="K619" s="66"/>
      <c r="L619" s="50"/>
      <c r="M619" s="50"/>
    </row>
    <row r="620" spans="2:13" ht="18.75" x14ac:dyDescent="0.25">
      <c r="B620" s="146"/>
      <c r="E620" s="161"/>
      <c r="G620" s="25"/>
      <c r="I620" s="50"/>
      <c r="J620" s="50"/>
      <c r="K620" s="66"/>
      <c r="L620" s="50"/>
      <c r="M620" s="50"/>
    </row>
    <row r="621" spans="2:13" ht="18.75" x14ac:dyDescent="0.25">
      <c r="B621" s="146"/>
      <c r="E621" s="161"/>
      <c r="G621" s="25"/>
      <c r="I621" s="50"/>
      <c r="J621" s="50"/>
      <c r="K621" s="66"/>
      <c r="L621" s="50"/>
      <c r="M621" s="50"/>
    </row>
    <row r="622" spans="2:13" ht="18.75" x14ac:dyDescent="0.25">
      <c r="B622" s="146"/>
      <c r="E622" s="161"/>
      <c r="G622" s="25"/>
      <c r="I622" s="50"/>
      <c r="J622" s="50"/>
      <c r="K622" s="66"/>
      <c r="L622" s="50"/>
      <c r="M622" s="50"/>
    </row>
    <row r="623" spans="2:13" ht="18.75" x14ac:dyDescent="0.25">
      <c r="B623" s="146"/>
      <c r="E623" s="161"/>
      <c r="G623" s="25"/>
      <c r="I623" s="50"/>
      <c r="J623" s="50"/>
      <c r="K623" s="66"/>
      <c r="L623" s="50"/>
      <c r="M623" s="50"/>
    </row>
    <row r="624" spans="2:13" ht="18.75" x14ac:dyDescent="0.25">
      <c r="B624" s="146"/>
      <c r="E624" s="161"/>
      <c r="G624" s="25"/>
      <c r="I624" s="50"/>
      <c r="J624" s="50"/>
      <c r="K624" s="66"/>
      <c r="L624" s="50"/>
      <c r="M624" s="50"/>
    </row>
    <row r="625" spans="2:13" ht="18.75" x14ac:dyDescent="0.25">
      <c r="B625" s="146"/>
      <c r="E625" s="161"/>
      <c r="G625" s="25"/>
      <c r="I625" s="50"/>
      <c r="J625" s="50"/>
      <c r="K625" s="66"/>
      <c r="L625" s="50"/>
      <c r="M625" s="50"/>
    </row>
    <row r="626" spans="2:13" ht="18.75" x14ac:dyDescent="0.25">
      <c r="B626" s="146"/>
      <c r="E626" s="161"/>
      <c r="G626" s="25"/>
      <c r="I626" s="50"/>
      <c r="J626" s="50"/>
      <c r="K626" s="66"/>
      <c r="L626" s="50"/>
      <c r="M626" s="50"/>
    </row>
    <row r="627" spans="2:13" ht="18.75" x14ac:dyDescent="0.25">
      <c r="B627" s="146"/>
      <c r="E627" s="161"/>
      <c r="G627" s="25"/>
      <c r="I627" s="50"/>
      <c r="J627" s="50"/>
      <c r="K627" s="66"/>
      <c r="L627" s="50"/>
      <c r="M627" s="50"/>
    </row>
    <row r="628" spans="2:13" ht="18.75" x14ac:dyDescent="0.25">
      <c r="B628" s="146"/>
      <c r="E628" s="161"/>
      <c r="G628" s="25"/>
      <c r="I628" s="50"/>
      <c r="J628" s="50"/>
      <c r="K628" s="66"/>
      <c r="L628" s="50"/>
      <c r="M628" s="50"/>
    </row>
    <row r="629" spans="2:13" ht="18.75" x14ac:dyDescent="0.25">
      <c r="B629" s="146"/>
      <c r="E629" s="161"/>
      <c r="G629" s="25"/>
      <c r="I629" s="50"/>
      <c r="J629" s="50"/>
      <c r="K629" s="66"/>
      <c r="L629" s="50"/>
      <c r="M629" s="50"/>
    </row>
    <row r="630" spans="2:13" ht="18.75" x14ac:dyDescent="0.25">
      <c r="B630" s="146"/>
      <c r="E630" s="161"/>
      <c r="G630" s="25"/>
      <c r="I630" s="50"/>
      <c r="J630" s="50"/>
      <c r="K630" s="66"/>
      <c r="L630" s="50"/>
      <c r="M630" s="50"/>
    </row>
    <row r="631" spans="2:13" ht="18.75" x14ac:dyDescent="0.25">
      <c r="B631" s="146"/>
      <c r="E631" s="161"/>
      <c r="G631" s="25"/>
      <c r="I631" s="50"/>
      <c r="J631" s="50"/>
      <c r="K631" s="66"/>
      <c r="L631" s="50"/>
      <c r="M631" s="50"/>
    </row>
    <row r="632" spans="2:13" ht="18.75" x14ac:dyDescent="0.25">
      <c r="B632" s="146"/>
      <c r="E632" s="161"/>
      <c r="G632" s="25"/>
      <c r="I632" s="50"/>
      <c r="J632" s="50"/>
      <c r="K632" s="66"/>
      <c r="L632" s="50"/>
      <c r="M632" s="50"/>
    </row>
    <row r="633" spans="2:13" ht="18.75" x14ac:dyDescent="0.25">
      <c r="B633" s="146"/>
      <c r="E633" s="161"/>
      <c r="G633" s="25"/>
      <c r="I633" s="50"/>
      <c r="J633" s="50"/>
      <c r="K633" s="66"/>
      <c r="L633" s="50"/>
      <c r="M633" s="50"/>
    </row>
    <row r="634" spans="2:13" ht="18.75" x14ac:dyDescent="0.25">
      <c r="B634" s="146"/>
      <c r="E634" s="161"/>
      <c r="G634" s="25"/>
      <c r="I634" s="50"/>
      <c r="J634" s="50"/>
      <c r="K634" s="66"/>
      <c r="L634" s="50"/>
      <c r="M634" s="50"/>
    </row>
    <row r="635" spans="2:13" ht="18.75" x14ac:dyDescent="0.25">
      <c r="B635" s="146"/>
      <c r="E635" s="161"/>
      <c r="G635" s="25"/>
      <c r="I635" s="50"/>
      <c r="J635" s="50"/>
      <c r="K635" s="66"/>
      <c r="L635" s="50"/>
      <c r="M635" s="50"/>
    </row>
    <row r="636" spans="2:13" ht="18.75" x14ac:dyDescent="0.25">
      <c r="B636" s="146"/>
      <c r="E636" s="161"/>
      <c r="G636" s="25"/>
      <c r="I636" s="50"/>
      <c r="J636" s="50"/>
      <c r="K636" s="66"/>
      <c r="L636" s="50"/>
      <c r="M636" s="50"/>
    </row>
    <row r="637" spans="2:13" ht="18.75" x14ac:dyDescent="0.25">
      <c r="B637" s="146"/>
      <c r="E637" s="161"/>
      <c r="G637" s="25"/>
      <c r="I637" s="50"/>
      <c r="J637" s="50"/>
      <c r="K637" s="66"/>
      <c r="L637" s="50"/>
      <c r="M637" s="50"/>
    </row>
    <row r="638" spans="2:13" ht="18.75" x14ac:dyDescent="0.25">
      <c r="B638" s="146"/>
      <c r="E638" s="161"/>
      <c r="G638" s="25"/>
      <c r="I638" s="50"/>
      <c r="J638" s="50"/>
      <c r="K638" s="66"/>
      <c r="L638" s="50"/>
      <c r="M638" s="50"/>
    </row>
    <row r="639" spans="2:13" ht="18.75" x14ac:dyDescent="0.25">
      <c r="B639" s="146"/>
      <c r="E639" s="161"/>
      <c r="G639" s="25"/>
      <c r="I639" s="50"/>
      <c r="J639" s="50"/>
      <c r="K639" s="66"/>
      <c r="L639" s="50"/>
      <c r="M639" s="50"/>
    </row>
    <row r="640" spans="2:13" ht="18.75" x14ac:dyDescent="0.25">
      <c r="B640" s="146"/>
      <c r="E640" s="161"/>
      <c r="G640" s="25"/>
      <c r="I640" s="50"/>
      <c r="J640" s="50"/>
      <c r="K640" s="66"/>
      <c r="L640" s="50"/>
      <c r="M640" s="50"/>
    </row>
    <row r="641" spans="2:13" ht="18.75" x14ac:dyDescent="0.25">
      <c r="B641" s="146"/>
      <c r="E641" s="161"/>
      <c r="G641" s="25"/>
      <c r="I641" s="50"/>
      <c r="J641" s="50"/>
      <c r="K641" s="66"/>
      <c r="L641" s="50"/>
      <c r="M641" s="50"/>
    </row>
    <row r="642" spans="2:13" ht="18.75" x14ac:dyDescent="0.25">
      <c r="B642" s="146"/>
      <c r="E642" s="161"/>
      <c r="G642" s="25"/>
      <c r="I642" s="50"/>
      <c r="J642" s="50"/>
      <c r="K642" s="66"/>
      <c r="L642" s="50"/>
      <c r="M642" s="50"/>
    </row>
    <row r="643" spans="2:13" ht="18.75" x14ac:dyDescent="0.25">
      <c r="B643" s="146"/>
      <c r="E643" s="161"/>
      <c r="G643" s="25"/>
      <c r="I643" s="50"/>
      <c r="J643" s="50"/>
      <c r="K643" s="66"/>
      <c r="L643" s="50"/>
      <c r="M643" s="50"/>
    </row>
    <row r="644" spans="2:13" ht="18.75" x14ac:dyDescent="0.25">
      <c r="B644" s="146"/>
      <c r="E644" s="161"/>
      <c r="G644" s="25"/>
      <c r="I644" s="50"/>
      <c r="J644" s="50"/>
      <c r="K644" s="66"/>
      <c r="L644" s="50"/>
      <c r="M644" s="50"/>
    </row>
    <row r="645" spans="2:13" ht="18.75" x14ac:dyDescent="0.25">
      <c r="B645" s="146"/>
      <c r="E645" s="161"/>
      <c r="G645" s="25"/>
      <c r="I645" s="50"/>
      <c r="J645" s="50"/>
      <c r="K645" s="66"/>
      <c r="L645" s="50"/>
      <c r="M645" s="50"/>
    </row>
    <row r="646" spans="2:13" ht="18.75" x14ac:dyDescent="0.25">
      <c r="B646" s="146"/>
      <c r="E646" s="161"/>
      <c r="G646" s="25"/>
      <c r="I646" s="50"/>
      <c r="J646" s="50"/>
      <c r="K646" s="66"/>
      <c r="L646" s="50"/>
      <c r="M646" s="50"/>
    </row>
    <row r="647" spans="2:13" ht="18.75" x14ac:dyDescent="0.25">
      <c r="B647" s="146"/>
      <c r="E647" s="161"/>
      <c r="G647" s="25"/>
      <c r="I647" s="50"/>
      <c r="J647" s="50"/>
      <c r="K647" s="66"/>
      <c r="L647" s="50"/>
      <c r="M647" s="50"/>
    </row>
    <row r="648" spans="2:13" ht="18.75" x14ac:dyDescent="0.25">
      <c r="B648" s="146"/>
      <c r="E648" s="161"/>
      <c r="G648" s="25"/>
      <c r="I648" s="50"/>
      <c r="J648" s="50"/>
      <c r="K648" s="66"/>
      <c r="L648" s="50"/>
      <c r="M648" s="50"/>
    </row>
    <row r="649" spans="2:13" ht="18.75" x14ac:dyDescent="0.25">
      <c r="B649" s="146"/>
      <c r="E649" s="161"/>
      <c r="G649" s="25"/>
      <c r="I649" s="50"/>
      <c r="J649" s="50"/>
      <c r="K649" s="66"/>
      <c r="L649" s="50"/>
      <c r="M649" s="50"/>
    </row>
    <row r="650" spans="2:13" ht="18.75" x14ac:dyDescent="0.25">
      <c r="B650" s="146"/>
      <c r="E650" s="161"/>
      <c r="G650" s="25"/>
      <c r="I650" s="50"/>
      <c r="J650" s="50"/>
      <c r="K650" s="66"/>
      <c r="L650" s="50"/>
      <c r="M650" s="50"/>
    </row>
    <row r="651" spans="2:13" ht="18.75" x14ac:dyDescent="0.25">
      <c r="B651" s="146"/>
      <c r="E651" s="161"/>
      <c r="G651" s="25"/>
      <c r="I651" s="50"/>
      <c r="J651" s="50"/>
      <c r="K651" s="66"/>
      <c r="L651" s="50"/>
      <c r="M651" s="50"/>
    </row>
    <row r="652" spans="2:13" ht="18.75" x14ac:dyDescent="0.25">
      <c r="B652" s="146"/>
      <c r="E652" s="161"/>
      <c r="G652" s="25"/>
      <c r="I652" s="50"/>
      <c r="J652" s="50"/>
      <c r="K652" s="66"/>
      <c r="L652" s="50"/>
      <c r="M652" s="50"/>
    </row>
    <row r="653" spans="2:13" ht="18.75" x14ac:dyDescent="0.25">
      <c r="B653" s="146"/>
      <c r="E653" s="161"/>
      <c r="G653" s="25"/>
      <c r="I653" s="50"/>
      <c r="J653" s="50"/>
      <c r="K653" s="66"/>
      <c r="L653" s="50"/>
      <c r="M653" s="50"/>
    </row>
    <row r="654" spans="2:13" ht="18.75" x14ac:dyDescent="0.25">
      <c r="B654" s="146"/>
      <c r="E654" s="161"/>
      <c r="G654" s="25"/>
      <c r="I654" s="50"/>
      <c r="J654" s="50"/>
      <c r="K654" s="66"/>
      <c r="L654" s="50"/>
      <c r="M654" s="50"/>
    </row>
    <row r="655" spans="2:13" ht="18.75" x14ac:dyDescent="0.25">
      <c r="B655" s="146"/>
      <c r="E655" s="161"/>
      <c r="G655" s="25"/>
      <c r="I655" s="50"/>
      <c r="J655" s="50"/>
      <c r="K655" s="66"/>
      <c r="L655" s="50"/>
      <c r="M655" s="50"/>
    </row>
    <row r="656" spans="2:13" ht="18.75" x14ac:dyDescent="0.25">
      <c r="B656" s="146"/>
      <c r="E656" s="161"/>
      <c r="G656" s="25"/>
      <c r="I656" s="50"/>
      <c r="J656" s="50"/>
      <c r="K656" s="66"/>
      <c r="L656" s="50"/>
      <c r="M656" s="50"/>
    </row>
    <row r="657" spans="2:13" ht="18.75" x14ac:dyDescent="0.25">
      <c r="B657" s="146"/>
      <c r="E657" s="161"/>
      <c r="G657" s="25"/>
      <c r="I657" s="50"/>
      <c r="J657" s="50"/>
      <c r="K657" s="66"/>
      <c r="L657" s="50"/>
      <c r="M657" s="50"/>
    </row>
    <row r="658" spans="2:13" ht="18.75" x14ac:dyDescent="0.25">
      <c r="B658" s="146"/>
      <c r="E658" s="161"/>
      <c r="G658" s="25"/>
      <c r="I658" s="50"/>
      <c r="J658" s="50"/>
      <c r="K658" s="66"/>
      <c r="L658" s="50"/>
      <c r="M658" s="50"/>
    </row>
    <row r="659" spans="2:13" ht="18.75" x14ac:dyDescent="0.25">
      <c r="B659" s="146"/>
      <c r="E659" s="161"/>
      <c r="G659" s="25"/>
      <c r="I659" s="50"/>
      <c r="J659" s="50"/>
      <c r="K659" s="66"/>
      <c r="L659" s="50"/>
      <c r="M659" s="50"/>
    </row>
    <row r="660" spans="2:13" ht="18.75" x14ac:dyDescent="0.25">
      <c r="B660" s="146"/>
      <c r="E660" s="161"/>
      <c r="G660" s="25"/>
      <c r="I660" s="50"/>
      <c r="J660" s="50"/>
      <c r="K660" s="66"/>
      <c r="L660" s="50"/>
      <c r="M660" s="50"/>
    </row>
    <row r="661" spans="2:13" ht="18.75" x14ac:dyDescent="0.25">
      <c r="B661" s="146"/>
      <c r="E661" s="161"/>
      <c r="G661" s="25"/>
      <c r="I661" s="50"/>
      <c r="J661" s="50"/>
      <c r="K661" s="66"/>
      <c r="L661" s="50"/>
      <c r="M661" s="50"/>
    </row>
    <row r="662" spans="2:13" ht="18.75" x14ac:dyDescent="0.25">
      <c r="B662" s="146"/>
      <c r="E662" s="161"/>
      <c r="G662" s="25"/>
      <c r="I662" s="50"/>
      <c r="J662" s="50"/>
      <c r="K662" s="66"/>
      <c r="L662" s="50"/>
      <c r="M662" s="50"/>
    </row>
    <row r="663" spans="2:13" ht="18.75" x14ac:dyDescent="0.25">
      <c r="B663" s="146"/>
      <c r="E663" s="161"/>
      <c r="G663" s="25"/>
      <c r="I663" s="50"/>
      <c r="J663" s="50"/>
      <c r="K663" s="66"/>
      <c r="L663" s="50"/>
      <c r="M663" s="50"/>
    </row>
    <row r="664" spans="2:13" ht="18.75" x14ac:dyDescent="0.25">
      <c r="B664" s="146"/>
      <c r="E664" s="161"/>
      <c r="G664" s="25"/>
      <c r="I664" s="50"/>
      <c r="J664" s="50"/>
      <c r="K664" s="66"/>
      <c r="L664" s="50"/>
      <c r="M664" s="50"/>
    </row>
    <row r="665" spans="2:13" ht="18.75" x14ac:dyDescent="0.25">
      <c r="B665" s="146"/>
      <c r="E665" s="161"/>
      <c r="G665" s="25"/>
      <c r="I665" s="50"/>
      <c r="J665" s="50"/>
      <c r="K665" s="66"/>
      <c r="L665" s="50"/>
      <c r="M665" s="50"/>
    </row>
    <row r="666" spans="2:13" ht="18.75" x14ac:dyDescent="0.25">
      <c r="B666" s="146"/>
      <c r="E666" s="161"/>
      <c r="G666" s="25"/>
      <c r="I666" s="50"/>
      <c r="J666" s="50"/>
      <c r="K666" s="66"/>
      <c r="L666" s="50"/>
      <c r="M666" s="50"/>
    </row>
    <row r="667" spans="2:13" ht="18.75" x14ac:dyDescent="0.25">
      <c r="B667" s="146"/>
      <c r="E667" s="161"/>
      <c r="G667" s="25"/>
      <c r="I667" s="50"/>
      <c r="J667" s="50"/>
      <c r="K667" s="66"/>
      <c r="L667" s="50"/>
      <c r="M667" s="50"/>
    </row>
    <row r="668" spans="2:13" ht="18.75" x14ac:dyDescent="0.25">
      <c r="B668" s="146"/>
      <c r="E668" s="161"/>
      <c r="G668" s="25"/>
      <c r="I668" s="50"/>
      <c r="J668" s="50"/>
      <c r="K668" s="66"/>
      <c r="L668" s="50"/>
      <c r="M668" s="50"/>
    </row>
    <row r="669" spans="2:13" ht="18.75" x14ac:dyDescent="0.25">
      <c r="B669" s="146"/>
      <c r="E669" s="161"/>
      <c r="G669" s="25"/>
      <c r="I669" s="50"/>
      <c r="J669" s="50"/>
      <c r="K669" s="66"/>
      <c r="L669" s="50"/>
      <c r="M669" s="50"/>
    </row>
    <row r="670" spans="2:13" ht="18.75" x14ac:dyDescent="0.25">
      <c r="B670" s="146"/>
      <c r="E670" s="161"/>
      <c r="G670" s="25"/>
      <c r="I670" s="50"/>
      <c r="J670" s="50"/>
      <c r="K670" s="66"/>
      <c r="L670" s="50"/>
      <c r="M670" s="50"/>
    </row>
    <row r="671" spans="2:13" ht="18.75" x14ac:dyDescent="0.25">
      <c r="B671" s="146"/>
      <c r="E671" s="161"/>
      <c r="G671" s="25"/>
      <c r="I671" s="50"/>
      <c r="J671" s="50"/>
      <c r="K671" s="66"/>
      <c r="L671" s="50"/>
      <c r="M671" s="50"/>
    </row>
    <row r="672" spans="2:13" ht="18.75" x14ac:dyDescent="0.25">
      <c r="B672" s="146"/>
      <c r="E672" s="161"/>
      <c r="G672" s="25"/>
      <c r="I672" s="50"/>
      <c r="J672" s="50"/>
      <c r="K672" s="66"/>
      <c r="L672" s="50"/>
      <c r="M672" s="50"/>
    </row>
    <row r="673" spans="2:13" ht="18.75" x14ac:dyDescent="0.25">
      <c r="B673" s="146"/>
      <c r="E673" s="161"/>
      <c r="G673" s="25"/>
      <c r="I673" s="50"/>
      <c r="J673" s="50"/>
      <c r="K673" s="66"/>
      <c r="L673" s="50"/>
      <c r="M673" s="50"/>
    </row>
    <row r="674" spans="2:13" ht="18.75" x14ac:dyDescent="0.25">
      <c r="B674" s="146"/>
      <c r="E674" s="161"/>
      <c r="G674" s="25"/>
      <c r="I674" s="50"/>
      <c r="J674" s="50"/>
      <c r="K674" s="66"/>
      <c r="L674" s="50"/>
      <c r="M674" s="50"/>
    </row>
    <row r="675" spans="2:13" ht="18.75" x14ac:dyDescent="0.25">
      <c r="B675" s="146"/>
      <c r="E675" s="161"/>
      <c r="G675" s="25"/>
      <c r="I675" s="50"/>
      <c r="J675" s="50"/>
      <c r="K675" s="66"/>
      <c r="L675" s="50"/>
      <c r="M675" s="50"/>
    </row>
    <row r="676" spans="2:13" ht="18.75" x14ac:dyDescent="0.25">
      <c r="B676" s="146"/>
      <c r="E676" s="161"/>
      <c r="G676" s="25"/>
      <c r="I676" s="50"/>
      <c r="J676" s="50"/>
      <c r="K676" s="66"/>
      <c r="L676" s="50"/>
      <c r="M676" s="50"/>
    </row>
    <row r="677" spans="2:13" ht="18.75" x14ac:dyDescent="0.25">
      <c r="B677" s="146"/>
      <c r="E677" s="161"/>
      <c r="G677" s="25"/>
      <c r="I677" s="50"/>
      <c r="J677" s="50"/>
      <c r="K677" s="66"/>
      <c r="L677" s="50"/>
      <c r="M677" s="50"/>
    </row>
    <row r="678" spans="2:13" ht="18.75" x14ac:dyDescent="0.25">
      <c r="B678" s="146"/>
      <c r="E678" s="161"/>
      <c r="G678" s="25"/>
      <c r="I678" s="50"/>
      <c r="J678" s="50"/>
      <c r="K678" s="66"/>
      <c r="L678" s="50"/>
      <c r="M678" s="50"/>
    </row>
    <row r="679" spans="2:13" ht="18.75" x14ac:dyDescent="0.25">
      <c r="B679" s="146"/>
      <c r="E679" s="161"/>
      <c r="G679" s="25"/>
      <c r="I679" s="50"/>
      <c r="J679" s="50"/>
      <c r="K679" s="66"/>
      <c r="L679" s="50"/>
      <c r="M679" s="50"/>
    </row>
    <row r="680" spans="2:13" ht="18.75" x14ac:dyDescent="0.25">
      <c r="B680" s="146"/>
      <c r="E680" s="161"/>
      <c r="G680" s="25"/>
      <c r="I680" s="50"/>
      <c r="J680" s="50"/>
      <c r="K680" s="66"/>
      <c r="L680" s="50"/>
      <c r="M680" s="50"/>
    </row>
    <row r="681" spans="2:13" ht="18.75" x14ac:dyDescent="0.25">
      <c r="B681" s="146"/>
      <c r="E681" s="161"/>
      <c r="G681" s="25"/>
      <c r="I681" s="50"/>
      <c r="J681" s="50"/>
      <c r="K681" s="66"/>
      <c r="L681" s="50"/>
      <c r="M681" s="50"/>
    </row>
    <row r="682" spans="2:13" ht="18.75" x14ac:dyDescent="0.25">
      <c r="B682" s="146"/>
      <c r="E682" s="161"/>
      <c r="G682" s="25"/>
      <c r="I682" s="50"/>
      <c r="J682" s="50"/>
      <c r="K682" s="66"/>
      <c r="L682" s="50"/>
      <c r="M682" s="50"/>
    </row>
    <row r="683" spans="2:13" ht="18.75" x14ac:dyDescent="0.25">
      <c r="B683" s="146"/>
      <c r="E683" s="161"/>
      <c r="G683" s="25"/>
      <c r="I683" s="50"/>
      <c r="J683" s="50"/>
      <c r="K683" s="66"/>
      <c r="L683" s="50"/>
      <c r="M683" s="50"/>
    </row>
    <row r="684" spans="2:13" ht="18.75" x14ac:dyDescent="0.25">
      <c r="B684" s="146"/>
      <c r="E684" s="161"/>
      <c r="G684" s="25"/>
      <c r="I684" s="50"/>
      <c r="J684" s="50"/>
      <c r="K684" s="66"/>
      <c r="L684" s="50"/>
      <c r="M684" s="50"/>
    </row>
    <row r="685" spans="2:13" ht="18.75" x14ac:dyDescent="0.25">
      <c r="B685" s="146"/>
      <c r="E685" s="161"/>
      <c r="G685" s="25"/>
      <c r="I685" s="50"/>
      <c r="J685" s="50"/>
      <c r="K685" s="66"/>
      <c r="L685" s="50"/>
      <c r="M685" s="50"/>
    </row>
    <row r="686" spans="2:13" ht="18.75" x14ac:dyDescent="0.25">
      <c r="B686" s="146"/>
      <c r="E686" s="161"/>
      <c r="G686" s="25"/>
      <c r="I686" s="50"/>
      <c r="J686" s="50"/>
      <c r="K686" s="66"/>
      <c r="L686" s="50"/>
      <c r="M686" s="50"/>
    </row>
    <row r="687" spans="2:13" ht="18.75" x14ac:dyDescent="0.25">
      <c r="B687" s="146"/>
      <c r="E687" s="161"/>
      <c r="G687" s="25"/>
      <c r="I687" s="50"/>
      <c r="J687" s="50"/>
      <c r="K687" s="66"/>
      <c r="L687" s="50"/>
      <c r="M687" s="50"/>
    </row>
    <row r="688" spans="2:13" ht="18.75" x14ac:dyDescent="0.25">
      <c r="B688" s="146"/>
      <c r="E688" s="161"/>
      <c r="G688" s="25"/>
      <c r="I688" s="50"/>
      <c r="J688" s="50"/>
      <c r="K688" s="66"/>
      <c r="L688" s="50"/>
      <c r="M688" s="50"/>
    </row>
    <row r="689" spans="2:13" ht="18.75" x14ac:dyDescent="0.25">
      <c r="B689" s="146"/>
      <c r="E689" s="161"/>
      <c r="G689" s="25"/>
      <c r="I689" s="50"/>
      <c r="J689" s="50"/>
      <c r="K689" s="66"/>
      <c r="L689" s="50"/>
      <c r="M689" s="50"/>
    </row>
    <row r="690" spans="2:13" ht="18.75" x14ac:dyDescent="0.25">
      <c r="B690" s="146"/>
      <c r="E690" s="161"/>
      <c r="G690" s="25"/>
      <c r="I690" s="50"/>
      <c r="J690" s="50"/>
      <c r="K690" s="66"/>
      <c r="L690" s="50"/>
      <c r="M690" s="50"/>
    </row>
    <row r="691" spans="2:13" ht="18.75" x14ac:dyDescent="0.25">
      <c r="B691" s="146"/>
      <c r="E691" s="161"/>
      <c r="G691" s="25"/>
      <c r="I691" s="50"/>
      <c r="J691" s="50"/>
      <c r="K691" s="66"/>
      <c r="L691" s="50"/>
      <c r="M691" s="50"/>
    </row>
    <row r="692" spans="2:13" ht="18.75" x14ac:dyDescent="0.25">
      <c r="B692" s="146"/>
      <c r="E692" s="161"/>
      <c r="G692" s="25"/>
      <c r="I692" s="50"/>
      <c r="J692" s="50"/>
      <c r="K692" s="66"/>
      <c r="L692" s="50"/>
      <c r="M692" s="50"/>
    </row>
    <row r="693" spans="2:13" ht="18.75" x14ac:dyDescent="0.25">
      <c r="B693" s="146"/>
      <c r="E693" s="161"/>
      <c r="G693" s="25"/>
      <c r="I693" s="50"/>
      <c r="J693" s="50"/>
      <c r="K693" s="66"/>
      <c r="L693" s="50"/>
      <c r="M693" s="50"/>
    </row>
    <row r="694" spans="2:13" ht="18.75" x14ac:dyDescent="0.25">
      <c r="B694" s="146"/>
      <c r="E694" s="161"/>
      <c r="G694" s="25"/>
      <c r="I694" s="50"/>
      <c r="J694" s="50"/>
      <c r="K694" s="66"/>
      <c r="L694" s="50"/>
      <c r="M694" s="50"/>
    </row>
    <row r="695" spans="2:13" ht="18.75" x14ac:dyDescent="0.25">
      <c r="B695" s="146"/>
      <c r="E695" s="161"/>
      <c r="G695" s="25"/>
      <c r="I695" s="50"/>
      <c r="J695" s="50"/>
      <c r="K695" s="66"/>
      <c r="L695" s="50"/>
      <c r="M695" s="50"/>
    </row>
    <row r="696" spans="2:13" ht="18.75" x14ac:dyDescent="0.25">
      <c r="B696" s="146"/>
      <c r="E696" s="161"/>
      <c r="G696" s="25"/>
      <c r="I696" s="50"/>
      <c r="J696" s="50"/>
      <c r="K696" s="66"/>
      <c r="L696" s="50"/>
      <c r="M696" s="50"/>
    </row>
    <row r="697" spans="2:13" ht="18.75" x14ac:dyDescent="0.25">
      <c r="B697" s="146"/>
      <c r="E697" s="161"/>
      <c r="G697" s="25"/>
      <c r="I697" s="50"/>
      <c r="J697" s="50"/>
      <c r="K697" s="66"/>
      <c r="L697" s="50"/>
      <c r="M697" s="50"/>
    </row>
    <row r="698" spans="2:13" ht="18.75" x14ac:dyDescent="0.25">
      <c r="B698" s="146"/>
      <c r="E698" s="161"/>
      <c r="G698" s="25"/>
      <c r="I698" s="50"/>
      <c r="J698" s="50"/>
      <c r="K698" s="66"/>
      <c r="L698" s="50"/>
      <c r="M698" s="50"/>
    </row>
    <row r="699" spans="2:13" ht="18.75" x14ac:dyDescent="0.25">
      <c r="B699" s="146"/>
      <c r="E699" s="161"/>
      <c r="G699" s="25"/>
      <c r="I699" s="50"/>
      <c r="J699" s="50"/>
      <c r="K699" s="66"/>
      <c r="L699" s="50"/>
      <c r="M699" s="50"/>
    </row>
    <row r="700" spans="2:13" ht="18.75" x14ac:dyDescent="0.25">
      <c r="B700" s="146"/>
      <c r="E700" s="161"/>
      <c r="G700" s="25"/>
      <c r="I700" s="50"/>
      <c r="J700" s="50"/>
      <c r="K700" s="66"/>
      <c r="L700" s="50"/>
      <c r="M700" s="50"/>
    </row>
    <row r="701" spans="2:13" ht="18.75" x14ac:dyDescent="0.25">
      <c r="B701" s="146"/>
      <c r="E701" s="161"/>
      <c r="G701" s="25"/>
      <c r="I701" s="50"/>
      <c r="J701" s="50"/>
      <c r="K701" s="66"/>
      <c r="L701" s="50"/>
      <c r="M701" s="50"/>
    </row>
    <row r="702" spans="2:13" ht="18.75" x14ac:dyDescent="0.25">
      <c r="B702" s="146"/>
      <c r="E702" s="161"/>
      <c r="G702" s="25"/>
      <c r="I702" s="50"/>
      <c r="J702" s="50"/>
      <c r="K702" s="66"/>
      <c r="L702" s="50"/>
      <c r="M702" s="50"/>
    </row>
    <row r="703" spans="2:13" ht="18.75" x14ac:dyDescent="0.25">
      <c r="B703" s="146"/>
      <c r="E703" s="161"/>
      <c r="G703" s="25"/>
      <c r="I703" s="50"/>
      <c r="J703" s="50"/>
      <c r="K703" s="66"/>
      <c r="L703" s="50"/>
      <c r="M703" s="50"/>
    </row>
    <row r="704" spans="2:13" ht="18.75" x14ac:dyDescent="0.25">
      <c r="B704" s="146"/>
      <c r="E704" s="161"/>
      <c r="G704" s="25"/>
      <c r="I704" s="50"/>
      <c r="J704" s="50"/>
      <c r="K704" s="66"/>
      <c r="L704" s="50"/>
      <c r="M704" s="50"/>
    </row>
    <row r="705" spans="2:13" ht="18.75" x14ac:dyDescent="0.25">
      <c r="B705" s="146"/>
      <c r="E705" s="161"/>
      <c r="G705" s="25"/>
      <c r="I705" s="50"/>
      <c r="J705" s="50"/>
      <c r="K705" s="66"/>
      <c r="L705" s="50"/>
      <c r="M705" s="50"/>
    </row>
    <row r="706" spans="2:13" ht="18.75" x14ac:dyDescent="0.25">
      <c r="B706" s="146"/>
      <c r="E706" s="161"/>
      <c r="G706" s="25"/>
      <c r="I706" s="50"/>
      <c r="J706" s="50"/>
      <c r="K706" s="66"/>
      <c r="L706" s="50"/>
      <c r="M706" s="50"/>
    </row>
    <row r="707" spans="2:13" ht="18.75" x14ac:dyDescent="0.25">
      <c r="B707" s="146"/>
      <c r="E707" s="161"/>
      <c r="G707" s="25"/>
      <c r="I707" s="50"/>
      <c r="J707" s="50"/>
      <c r="K707" s="66"/>
      <c r="L707" s="50"/>
      <c r="M707" s="50"/>
    </row>
    <row r="708" spans="2:13" ht="18.75" x14ac:dyDescent="0.25">
      <c r="B708" s="146"/>
      <c r="E708" s="161"/>
      <c r="G708" s="25"/>
      <c r="I708" s="50"/>
      <c r="J708" s="50"/>
      <c r="K708" s="66"/>
      <c r="L708" s="50"/>
      <c r="M708" s="50"/>
    </row>
    <row r="709" spans="2:13" ht="18.75" x14ac:dyDescent="0.25">
      <c r="B709" s="146"/>
      <c r="E709" s="161"/>
      <c r="G709" s="25"/>
      <c r="I709" s="50"/>
      <c r="J709" s="50"/>
      <c r="K709" s="66"/>
      <c r="L709" s="50"/>
      <c r="M709" s="50"/>
    </row>
    <row r="710" spans="2:13" ht="18.75" x14ac:dyDescent="0.25">
      <c r="B710" s="146"/>
      <c r="E710" s="161"/>
      <c r="G710" s="25"/>
      <c r="I710" s="50"/>
      <c r="J710" s="50"/>
      <c r="K710" s="66"/>
      <c r="L710" s="50"/>
      <c r="M710" s="50"/>
    </row>
    <row r="711" spans="2:13" ht="18.75" x14ac:dyDescent="0.25">
      <c r="B711" s="146"/>
      <c r="E711" s="161"/>
      <c r="G711" s="25"/>
      <c r="I711" s="50"/>
      <c r="J711" s="50"/>
      <c r="K711" s="66"/>
      <c r="L711" s="50"/>
      <c r="M711" s="50"/>
    </row>
    <row r="712" spans="2:13" ht="18.75" x14ac:dyDescent="0.25">
      <c r="B712" s="146"/>
      <c r="E712" s="161"/>
      <c r="G712" s="25"/>
      <c r="I712" s="50"/>
      <c r="J712" s="50"/>
      <c r="K712" s="66"/>
      <c r="L712" s="50"/>
      <c r="M712" s="50"/>
    </row>
    <row r="713" spans="2:13" ht="18.75" x14ac:dyDescent="0.25">
      <c r="B713" s="146"/>
      <c r="E713" s="161"/>
      <c r="G713" s="25"/>
      <c r="I713" s="50"/>
      <c r="J713" s="50"/>
      <c r="K713" s="66"/>
      <c r="L713" s="50"/>
      <c r="M713" s="50"/>
    </row>
    <row r="714" spans="2:13" ht="18.75" x14ac:dyDescent="0.25">
      <c r="B714" s="146"/>
      <c r="E714" s="161"/>
      <c r="G714" s="25"/>
      <c r="I714" s="50"/>
      <c r="J714" s="50"/>
      <c r="K714" s="66"/>
      <c r="L714" s="50"/>
      <c r="M714" s="50"/>
    </row>
    <row r="715" spans="2:13" ht="18.75" x14ac:dyDescent="0.25">
      <c r="B715" s="146"/>
      <c r="E715" s="161"/>
      <c r="G715" s="25"/>
      <c r="I715" s="50"/>
      <c r="J715" s="50"/>
      <c r="K715" s="66"/>
      <c r="L715" s="50"/>
      <c r="M715" s="50"/>
    </row>
    <row r="716" spans="2:13" ht="18.75" x14ac:dyDescent="0.25">
      <c r="B716" s="146"/>
      <c r="E716" s="161"/>
      <c r="G716" s="25"/>
      <c r="I716" s="50"/>
      <c r="J716" s="50"/>
      <c r="K716" s="66"/>
      <c r="L716" s="50"/>
      <c r="M716" s="50"/>
    </row>
    <row r="717" spans="2:13" ht="18.75" x14ac:dyDescent="0.25">
      <c r="B717" s="146"/>
      <c r="E717" s="161"/>
      <c r="G717" s="25"/>
      <c r="I717" s="50"/>
      <c r="J717" s="50"/>
      <c r="K717" s="66"/>
      <c r="L717" s="50"/>
      <c r="M717" s="50"/>
    </row>
    <row r="718" spans="2:13" ht="18.75" x14ac:dyDescent="0.25">
      <c r="B718" s="146"/>
      <c r="E718" s="161"/>
      <c r="G718" s="25"/>
      <c r="I718" s="50"/>
      <c r="J718" s="50"/>
      <c r="K718" s="66"/>
      <c r="L718" s="50"/>
      <c r="M718" s="50"/>
    </row>
    <row r="719" spans="2:13" ht="18.75" x14ac:dyDescent="0.25">
      <c r="B719" s="146"/>
      <c r="E719" s="161"/>
      <c r="G719" s="25"/>
      <c r="I719" s="50"/>
      <c r="J719" s="50"/>
      <c r="K719" s="66"/>
      <c r="L719" s="50"/>
      <c r="M719" s="50"/>
    </row>
    <row r="720" spans="2:13" ht="18.75" x14ac:dyDescent="0.25">
      <c r="B720" s="146"/>
      <c r="E720" s="161"/>
      <c r="G720" s="25"/>
      <c r="I720" s="50"/>
      <c r="J720" s="50"/>
      <c r="K720" s="66"/>
      <c r="L720" s="50"/>
      <c r="M720" s="50"/>
    </row>
    <row r="721" spans="2:13" ht="18.75" x14ac:dyDescent="0.25">
      <c r="B721" s="146"/>
      <c r="E721" s="161"/>
      <c r="G721" s="25"/>
      <c r="I721" s="50"/>
      <c r="J721" s="50"/>
      <c r="K721" s="66"/>
      <c r="L721" s="50"/>
      <c r="M721" s="50"/>
    </row>
    <row r="722" spans="2:13" ht="18.75" x14ac:dyDescent="0.25">
      <c r="B722" s="146"/>
      <c r="E722" s="161"/>
      <c r="G722" s="25"/>
      <c r="I722" s="50"/>
      <c r="J722" s="50"/>
      <c r="K722" s="66"/>
      <c r="L722" s="50"/>
      <c r="M722" s="50"/>
    </row>
    <row r="723" spans="2:13" ht="18.75" x14ac:dyDescent="0.25">
      <c r="B723" s="146"/>
      <c r="E723" s="161"/>
      <c r="G723" s="25"/>
      <c r="I723" s="50"/>
      <c r="J723" s="50"/>
      <c r="K723" s="66"/>
      <c r="L723" s="50"/>
      <c r="M723" s="50"/>
    </row>
    <row r="724" spans="2:13" ht="18.75" x14ac:dyDescent="0.25">
      <c r="B724" s="146"/>
      <c r="E724" s="161"/>
      <c r="G724" s="25"/>
      <c r="I724" s="50"/>
      <c r="J724" s="50"/>
      <c r="K724" s="66"/>
      <c r="L724" s="50"/>
      <c r="M724" s="50"/>
    </row>
    <row r="725" spans="2:13" ht="18.75" x14ac:dyDescent="0.25">
      <c r="B725" s="146"/>
      <c r="E725" s="161"/>
      <c r="G725" s="25"/>
      <c r="I725" s="50"/>
      <c r="J725" s="50"/>
      <c r="K725" s="66"/>
      <c r="L725" s="50"/>
      <c r="M725" s="50"/>
    </row>
    <row r="726" spans="2:13" ht="18.75" x14ac:dyDescent="0.25">
      <c r="B726" s="146"/>
      <c r="E726" s="161"/>
      <c r="G726" s="25"/>
      <c r="I726" s="50"/>
      <c r="J726" s="50"/>
      <c r="K726" s="66"/>
      <c r="L726" s="50"/>
      <c r="M726" s="50"/>
    </row>
    <row r="727" spans="2:13" ht="18.75" x14ac:dyDescent="0.25">
      <c r="B727" s="146"/>
      <c r="E727" s="161"/>
      <c r="G727" s="25"/>
      <c r="I727" s="50"/>
      <c r="J727" s="50"/>
      <c r="K727" s="66"/>
      <c r="L727" s="50"/>
      <c r="M727" s="50"/>
    </row>
    <row r="728" spans="2:13" ht="18.75" x14ac:dyDescent="0.25">
      <c r="B728" s="146"/>
      <c r="E728" s="161"/>
      <c r="G728" s="25"/>
      <c r="I728" s="50"/>
      <c r="J728" s="50"/>
      <c r="K728" s="66"/>
      <c r="L728" s="50"/>
      <c r="M728" s="50"/>
    </row>
    <row r="729" spans="2:13" ht="18.75" x14ac:dyDescent="0.25">
      <c r="B729" s="146"/>
      <c r="E729" s="161"/>
      <c r="G729" s="25"/>
      <c r="I729" s="50"/>
      <c r="J729" s="50"/>
      <c r="K729" s="66"/>
      <c r="L729" s="50"/>
      <c r="M729" s="50"/>
    </row>
    <row r="730" spans="2:13" ht="18.75" x14ac:dyDescent="0.25">
      <c r="B730" s="146"/>
      <c r="E730" s="161"/>
      <c r="G730" s="25"/>
      <c r="I730" s="50"/>
      <c r="J730" s="50"/>
      <c r="K730" s="66"/>
      <c r="L730" s="50"/>
      <c r="M730" s="50"/>
    </row>
    <row r="731" spans="2:13" ht="18.75" x14ac:dyDescent="0.25">
      <c r="B731" s="146"/>
      <c r="E731" s="161"/>
      <c r="G731" s="25"/>
      <c r="I731" s="50"/>
      <c r="J731" s="50"/>
      <c r="K731" s="66"/>
      <c r="L731" s="50"/>
      <c r="M731" s="50"/>
    </row>
    <row r="732" spans="2:13" ht="18.75" x14ac:dyDescent="0.25">
      <c r="B732" s="146"/>
      <c r="E732" s="161"/>
      <c r="G732" s="25"/>
      <c r="K732" s="66"/>
    </row>
    <row r="733" spans="2:13" ht="18.75" x14ac:dyDescent="0.25">
      <c r="B733" s="146"/>
      <c r="E733" s="161"/>
      <c r="G733" s="25"/>
      <c r="K733" s="66"/>
    </row>
    <row r="734" spans="2:13" ht="18.75" x14ac:dyDescent="0.25">
      <c r="B734" s="146"/>
      <c r="E734" s="161"/>
      <c r="G734" s="25"/>
      <c r="K734" s="66"/>
    </row>
    <row r="735" spans="2:13" ht="18.75" x14ac:dyDescent="0.25">
      <c r="B735" s="146"/>
      <c r="E735" s="161"/>
      <c r="G735" s="25"/>
      <c r="K735" s="66"/>
    </row>
    <row r="736" spans="2:13" ht="18.75" x14ac:dyDescent="0.25">
      <c r="B736" s="146"/>
      <c r="E736" s="161"/>
      <c r="G736" s="25"/>
      <c r="K736" s="66"/>
    </row>
    <row r="737" spans="2:11" ht="18.75" x14ac:dyDescent="0.25">
      <c r="B737" s="146"/>
      <c r="E737" s="161"/>
      <c r="G737" s="25"/>
      <c r="K737" s="66"/>
    </row>
    <row r="738" spans="2:11" ht="18.75" x14ac:dyDescent="0.25">
      <c r="B738" s="146"/>
      <c r="E738" s="161"/>
      <c r="G738" s="25"/>
      <c r="K738" s="66"/>
    </row>
    <row r="739" spans="2:11" ht="18.75" x14ac:dyDescent="0.25">
      <c r="B739" s="146"/>
      <c r="E739" s="161"/>
      <c r="G739" s="25"/>
      <c r="K739" s="66"/>
    </row>
    <row r="740" spans="2:11" ht="18.75" x14ac:dyDescent="0.25">
      <c r="B740" s="146"/>
      <c r="E740" s="161"/>
      <c r="G740" s="25"/>
      <c r="K740" s="66"/>
    </row>
    <row r="741" spans="2:11" ht="18.75" x14ac:dyDescent="0.25">
      <c r="B741" s="146"/>
      <c r="E741" s="161"/>
      <c r="G741" s="25"/>
      <c r="K741" s="66"/>
    </row>
    <row r="742" spans="2:11" ht="18.75" x14ac:dyDescent="0.25">
      <c r="B742" s="146"/>
      <c r="E742" s="161"/>
      <c r="G742" s="25"/>
      <c r="K742" s="66"/>
    </row>
    <row r="743" spans="2:11" ht="18.75" x14ac:dyDescent="0.25">
      <c r="B743" s="146"/>
      <c r="E743" s="161"/>
      <c r="G743" s="25"/>
      <c r="K743" s="66"/>
    </row>
    <row r="744" spans="2:11" ht="18.75" x14ac:dyDescent="0.25">
      <c r="B744" s="146"/>
      <c r="E744" s="161"/>
      <c r="G744" s="25"/>
      <c r="K744" s="66"/>
    </row>
    <row r="745" spans="2:11" ht="18.75" x14ac:dyDescent="0.25">
      <c r="B745" s="146"/>
      <c r="E745" s="161"/>
      <c r="G745" s="25"/>
      <c r="K745" s="66"/>
    </row>
    <row r="746" spans="2:11" ht="18.75" x14ac:dyDescent="0.25">
      <c r="B746" s="146"/>
      <c r="E746" s="161"/>
      <c r="G746" s="25"/>
      <c r="K746" s="66"/>
    </row>
    <row r="747" spans="2:11" ht="18.75" x14ac:dyDescent="0.25">
      <c r="B747" s="146"/>
      <c r="E747" s="161"/>
      <c r="G747" s="25"/>
      <c r="K747" s="66"/>
    </row>
    <row r="748" spans="2:11" ht="18.75" x14ac:dyDescent="0.25">
      <c r="B748" s="146"/>
      <c r="E748" s="161"/>
      <c r="G748" s="25"/>
      <c r="K748" s="66"/>
    </row>
    <row r="749" spans="2:11" ht="18.75" x14ac:dyDescent="0.25">
      <c r="B749" s="146"/>
      <c r="E749" s="161"/>
      <c r="G749" s="25"/>
      <c r="K749" s="66"/>
    </row>
    <row r="750" spans="2:11" ht="18.75" x14ac:dyDescent="0.25">
      <c r="B750" s="146"/>
      <c r="E750" s="161"/>
      <c r="G750" s="25"/>
      <c r="K750" s="66"/>
    </row>
    <row r="751" spans="2:11" ht="18.75" x14ac:dyDescent="0.25">
      <c r="B751" s="146"/>
      <c r="E751" s="161"/>
      <c r="G751" s="25"/>
      <c r="K751" s="66"/>
    </row>
    <row r="752" spans="2:11" ht="18.75" x14ac:dyDescent="0.25">
      <c r="B752" s="146"/>
      <c r="E752" s="161"/>
      <c r="G752" s="25"/>
      <c r="K752" s="66"/>
    </row>
    <row r="753" spans="2:11" ht="18.75" x14ac:dyDescent="0.25">
      <c r="B753" s="146"/>
      <c r="E753" s="161"/>
      <c r="G753" s="25"/>
      <c r="K753" s="66"/>
    </row>
    <row r="754" spans="2:11" ht="18.75" x14ac:dyDescent="0.25">
      <c r="B754" s="146"/>
      <c r="E754" s="161"/>
      <c r="G754" s="25"/>
      <c r="K754" s="66"/>
    </row>
    <row r="755" spans="2:11" ht="18.75" x14ac:dyDescent="0.25">
      <c r="B755" s="146"/>
      <c r="E755" s="161"/>
      <c r="G755" s="25"/>
      <c r="K755" s="66"/>
    </row>
    <row r="756" spans="2:11" ht="18.75" x14ac:dyDescent="0.25">
      <c r="B756" s="146"/>
      <c r="E756" s="161"/>
      <c r="G756" s="25"/>
      <c r="K756" s="66"/>
    </row>
    <row r="757" spans="2:11" ht="18.75" x14ac:dyDescent="0.25">
      <c r="B757" s="146"/>
      <c r="E757" s="161"/>
      <c r="G757" s="25"/>
      <c r="K757" s="66"/>
    </row>
    <row r="758" spans="2:11" ht="18.75" x14ac:dyDescent="0.25">
      <c r="B758" s="146"/>
      <c r="E758" s="161"/>
      <c r="G758" s="25"/>
      <c r="K758" s="66"/>
    </row>
    <row r="759" spans="2:11" ht="18.75" x14ac:dyDescent="0.25">
      <c r="B759" s="146"/>
      <c r="E759" s="161"/>
      <c r="G759" s="25"/>
      <c r="K759" s="66"/>
    </row>
    <row r="760" spans="2:11" ht="18.75" x14ac:dyDescent="0.25">
      <c r="B760" s="146"/>
      <c r="E760" s="161"/>
      <c r="G760" s="25"/>
      <c r="K760" s="66"/>
    </row>
    <row r="761" spans="2:11" ht="18.75" x14ac:dyDescent="0.25">
      <c r="B761" s="146"/>
      <c r="E761" s="161"/>
      <c r="G761" s="25"/>
      <c r="K761" s="66"/>
    </row>
    <row r="762" spans="2:11" ht="18.75" x14ac:dyDescent="0.25">
      <c r="B762" s="146"/>
      <c r="E762" s="161"/>
      <c r="G762" s="25"/>
      <c r="K762" s="66"/>
    </row>
    <row r="763" spans="2:11" ht="18.75" x14ac:dyDescent="0.25">
      <c r="B763" s="146"/>
      <c r="E763" s="161"/>
      <c r="G763" s="25"/>
      <c r="K763" s="66"/>
    </row>
    <row r="764" spans="2:11" ht="18.75" x14ac:dyDescent="0.25">
      <c r="B764" s="146"/>
      <c r="E764" s="161"/>
      <c r="G764" s="25"/>
      <c r="K764" s="66"/>
    </row>
    <row r="765" spans="2:11" ht="18.75" x14ac:dyDescent="0.25">
      <c r="B765" s="146"/>
      <c r="E765" s="161"/>
      <c r="G765" s="25"/>
      <c r="K765" s="66"/>
    </row>
    <row r="766" spans="2:11" ht="18.75" x14ac:dyDescent="0.25">
      <c r="B766" s="146"/>
      <c r="E766" s="161"/>
      <c r="G766" s="25"/>
      <c r="K766" s="66"/>
    </row>
    <row r="767" spans="2:11" ht="18.75" x14ac:dyDescent="0.25">
      <c r="B767" s="146"/>
      <c r="E767" s="161"/>
      <c r="G767" s="25"/>
      <c r="K767" s="66"/>
    </row>
    <row r="768" spans="2:11" ht="18.75" x14ac:dyDescent="0.25">
      <c r="B768" s="146"/>
      <c r="E768" s="161"/>
      <c r="G768" s="25"/>
      <c r="K768" s="66"/>
    </row>
    <row r="769" spans="2:11" ht="18.75" x14ac:dyDescent="0.25">
      <c r="B769" s="146"/>
      <c r="E769" s="161"/>
      <c r="G769" s="25"/>
      <c r="K769" s="66"/>
    </row>
    <row r="770" spans="2:11" ht="18.75" x14ac:dyDescent="0.25">
      <c r="B770" s="146"/>
      <c r="E770" s="161"/>
      <c r="G770" s="25"/>
      <c r="K770" s="66"/>
    </row>
    <row r="771" spans="2:11" ht="18.75" x14ac:dyDescent="0.25">
      <c r="B771" s="146"/>
      <c r="E771" s="161"/>
      <c r="G771" s="25"/>
      <c r="K771" s="66"/>
    </row>
    <row r="772" spans="2:11" ht="18.75" x14ac:dyDescent="0.25">
      <c r="B772" s="146"/>
      <c r="E772" s="161"/>
      <c r="G772" s="25"/>
      <c r="K772" s="66"/>
    </row>
    <row r="773" spans="2:11" ht="18.75" x14ac:dyDescent="0.25">
      <c r="B773" s="146"/>
      <c r="E773" s="161"/>
      <c r="G773" s="25"/>
      <c r="K773" s="66"/>
    </row>
    <row r="774" spans="2:11" ht="18.75" x14ac:dyDescent="0.25">
      <c r="B774" s="146"/>
      <c r="E774" s="161"/>
      <c r="G774" s="25"/>
      <c r="K774" s="66"/>
    </row>
    <row r="775" spans="2:11" ht="18.75" x14ac:dyDescent="0.25">
      <c r="B775" s="146"/>
      <c r="E775" s="161"/>
      <c r="G775" s="25"/>
      <c r="K775" s="66"/>
    </row>
    <row r="776" spans="2:11" ht="18.75" x14ac:dyDescent="0.25">
      <c r="B776" s="146"/>
      <c r="E776" s="161"/>
      <c r="G776" s="25"/>
      <c r="K776" s="66"/>
    </row>
    <row r="777" spans="2:11" ht="18.75" x14ac:dyDescent="0.25">
      <c r="B777" s="146"/>
      <c r="E777" s="161"/>
      <c r="G777" s="25"/>
      <c r="K777" s="66"/>
    </row>
    <row r="778" spans="2:11" ht="18.75" x14ac:dyDescent="0.25">
      <c r="B778" s="146"/>
      <c r="E778" s="161"/>
      <c r="G778" s="25"/>
      <c r="K778" s="66"/>
    </row>
    <row r="779" spans="2:11" ht="18.75" x14ac:dyDescent="0.25">
      <c r="B779" s="146"/>
      <c r="E779" s="161"/>
      <c r="G779" s="25"/>
      <c r="K779" s="66"/>
    </row>
    <row r="780" spans="2:11" ht="18.75" x14ac:dyDescent="0.25">
      <c r="B780" s="146"/>
      <c r="E780" s="161"/>
      <c r="G780" s="25"/>
      <c r="K780" s="66"/>
    </row>
    <row r="781" spans="2:11" ht="18.75" x14ac:dyDescent="0.25">
      <c r="B781" s="146"/>
      <c r="E781" s="161"/>
      <c r="G781" s="25"/>
      <c r="K781" s="66"/>
    </row>
    <row r="782" spans="2:11" ht="18.75" x14ac:dyDescent="0.25">
      <c r="B782" s="146"/>
      <c r="E782" s="161"/>
      <c r="G782" s="25"/>
      <c r="K782" s="66"/>
    </row>
    <row r="783" spans="2:11" ht="18.75" x14ac:dyDescent="0.25">
      <c r="B783" s="146"/>
      <c r="E783" s="161"/>
      <c r="G783" s="25"/>
      <c r="K783" s="66"/>
    </row>
    <row r="784" spans="2:11" ht="18.75" x14ac:dyDescent="0.25">
      <c r="B784" s="146"/>
      <c r="E784" s="161"/>
      <c r="G784" s="25"/>
      <c r="K784" s="66"/>
    </row>
    <row r="785" spans="2:11" ht="18.75" x14ac:dyDescent="0.25">
      <c r="B785" s="146"/>
      <c r="E785" s="161"/>
      <c r="G785" s="25"/>
      <c r="K785" s="66"/>
    </row>
    <row r="786" spans="2:11" ht="18.75" x14ac:dyDescent="0.25">
      <c r="B786" s="146"/>
      <c r="E786" s="161"/>
      <c r="G786" s="25"/>
      <c r="K786" s="66"/>
    </row>
    <row r="787" spans="2:11" ht="18.75" x14ac:dyDescent="0.25">
      <c r="B787" s="146"/>
      <c r="E787" s="161"/>
      <c r="G787" s="25"/>
      <c r="K787" s="66"/>
    </row>
    <row r="788" spans="2:11" ht="18.75" x14ac:dyDescent="0.25">
      <c r="B788" s="146"/>
      <c r="E788" s="161"/>
      <c r="G788" s="25"/>
      <c r="K788" s="66"/>
    </row>
    <row r="789" spans="2:11" ht="18.75" x14ac:dyDescent="0.25">
      <c r="B789" s="146"/>
      <c r="E789" s="161"/>
      <c r="G789" s="25"/>
      <c r="K789" s="66"/>
    </row>
    <row r="790" spans="2:11" ht="18.75" x14ac:dyDescent="0.25">
      <c r="B790" s="146"/>
      <c r="E790" s="161"/>
      <c r="G790" s="25"/>
      <c r="K790" s="66"/>
    </row>
    <row r="791" spans="2:11" ht="18.75" x14ac:dyDescent="0.25">
      <c r="B791" s="146"/>
      <c r="E791" s="161"/>
      <c r="G791" s="25"/>
      <c r="K791" s="66"/>
    </row>
    <row r="792" spans="2:11" ht="18.75" x14ac:dyDescent="0.25">
      <c r="B792" s="146"/>
      <c r="E792" s="161"/>
      <c r="G792" s="25"/>
      <c r="K792" s="66"/>
    </row>
    <row r="793" spans="2:11" ht="18.75" x14ac:dyDescent="0.25">
      <c r="B793" s="146"/>
      <c r="E793" s="161"/>
      <c r="G793" s="25"/>
      <c r="K793" s="66"/>
    </row>
    <row r="794" spans="2:11" ht="18.75" x14ac:dyDescent="0.25">
      <c r="B794" s="146"/>
      <c r="E794" s="161"/>
      <c r="G794" s="25"/>
      <c r="K794" s="66"/>
    </row>
    <row r="795" spans="2:11" ht="18.75" x14ac:dyDescent="0.25">
      <c r="B795" s="146"/>
      <c r="E795" s="161"/>
      <c r="G795" s="25"/>
      <c r="K795" s="66"/>
    </row>
    <row r="796" spans="2:11" ht="18.75" x14ac:dyDescent="0.25">
      <c r="B796" s="146"/>
      <c r="E796" s="161"/>
      <c r="G796" s="25"/>
      <c r="K796" s="66"/>
    </row>
    <row r="797" spans="2:11" ht="18.75" x14ac:dyDescent="0.25">
      <c r="B797" s="146"/>
      <c r="E797" s="161"/>
      <c r="G797" s="25"/>
      <c r="K797" s="66"/>
    </row>
    <row r="798" spans="2:11" ht="18.75" x14ac:dyDescent="0.25">
      <c r="B798" s="146"/>
      <c r="E798" s="161"/>
      <c r="G798" s="25"/>
      <c r="K798" s="66"/>
    </row>
    <row r="799" spans="2:11" ht="18.75" x14ac:dyDescent="0.25">
      <c r="B799" s="146"/>
      <c r="E799" s="161"/>
      <c r="G799" s="25"/>
      <c r="K799" s="66"/>
    </row>
    <row r="800" spans="2:11" ht="18.75" x14ac:dyDescent="0.25">
      <c r="B800" s="146"/>
      <c r="E800" s="161"/>
      <c r="G800" s="25"/>
      <c r="K800" s="66"/>
    </row>
    <row r="801" spans="2:11" ht="18.75" x14ac:dyDescent="0.25">
      <c r="B801" s="146"/>
      <c r="E801" s="161"/>
      <c r="G801" s="25"/>
      <c r="K801" s="66"/>
    </row>
    <row r="802" spans="2:11" ht="18.75" x14ac:dyDescent="0.25">
      <c r="B802" s="146"/>
      <c r="E802" s="161"/>
      <c r="G802" s="25"/>
      <c r="K802" s="66"/>
    </row>
    <row r="803" spans="2:11" ht="18.75" x14ac:dyDescent="0.25">
      <c r="B803" s="146"/>
      <c r="E803" s="161"/>
      <c r="G803" s="25"/>
      <c r="K803" s="66"/>
    </row>
    <row r="804" spans="2:11" ht="18.75" x14ac:dyDescent="0.25">
      <c r="B804" s="146"/>
      <c r="E804" s="161"/>
      <c r="G804" s="25"/>
      <c r="K804" s="66"/>
    </row>
    <row r="805" spans="2:11" ht="18.75" x14ac:dyDescent="0.25">
      <c r="B805" s="146"/>
      <c r="E805" s="161"/>
      <c r="G805" s="25"/>
      <c r="K805" s="66"/>
    </row>
    <row r="806" spans="2:11" ht="18.75" x14ac:dyDescent="0.25">
      <c r="B806" s="146"/>
      <c r="E806" s="161"/>
      <c r="G806" s="25"/>
      <c r="K806" s="66"/>
    </row>
    <row r="807" spans="2:11" x14ac:dyDescent="0.25">
      <c r="B807" s="146"/>
      <c r="E807" s="161"/>
      <c r="G807" s="25"/>
    </row>
    <row r="808" spans="2:11" x14ac:dyDescent="0.25">
      <c r="B808" s="146"/>
      <c r="E808" s="161"/>
      <c r="G808" s="25"/>
    </row>
    <row r="809" spans="2:11" x14ac:dyDescent="0.25">
      <c r="B809" s="146"/>
      <c r="E809" s="161"/>
      <c r="G809" s="25"/>
    </row>
    <row r="810" spans="2:11" x14ac:dyDescent="0.25">
      <c r="B810" s="146"/>
      <c r="E810" s="161"/>
      <c r="G810" s="25"/>
    </row>
    <row r="811" spans="2:11" x14ac:dyDescent="0.25">
      <c r="B811" s="146"/>
      <c r="E811" s="161"/>
      <c r="G811" s="25"/>
    </row>
    <row r="812" spans="2:11" x14ac:dyDescent="0.25">
      <c r="B812" s="146"/>
      <c r="E812" s="161"/>
      <c r="G812" s="25"/>
    </row>
    <row r="813" spans="2:11" x14ac:dyDescent="0.25">
      <c r="B813" s="146"/>
      <c r="E813" s="161"/>
      <c r="G813" s="25"/>
    </row>
    <row r="814" spans="2:11" x14ac:dyDescent="0.25">
      <c r="B814" s="146"/>
      <c r="E814" s="161"/>
      <c r="G814" s="25"/>
    </row>
    <row r="815" spans="2:11" x14ac:dyDescent="0.25">
      <c r="B815" s="146"/>
      <c r="E815" s="161"/>
      <c r="G815" s="25"/>
    </row>
    <row r="816" spans="2:11" x14ac:dyDescent="0.25">
      <c r="B816" s="146"/>
      <c r="E816" s="161"/>
      <c r="G816" s="25"/>
    </row>
    <row r="817" spans="2:7" x14ac:dyDescent="0.25">
      <c r="B817" s="146"/>
      <c r="E817" s="161"/>
      <c r="G817" s="25"/>
    </row>
    <row r="818" spans="2:7" x14ac:dyDescent="0.25">
      <c r="B818" s="146"/>
      <c r="E818" s="161"/>
      <c r="G818" s="25"/>
    </row>
    <row r="819" spans="2:7" x14ac:dyDescent="0.25">
      <c r="B819" s="146"/>
      <c r="E819" s="161"/>
      <c r="G819" s="25"/>
    </row>
    <row r="820" spans="2:7" x14ac:dyDescent="0.25">
      <c r="B820" s="146"/>
      <c r="E820" s="161"/>
      <c r="G820" s="25"/>
    </row>
    <row r="821" spans="2:7" x14ac:dyDescent="0.25">
      <c r="B821" s="146"/>
      <c r="E821" s="161"/>
      <c r="G821" s="25"/>
    </row>
    <row r="822" spans="2:7" x14ac:dyDescent="0.25">
      <c r="B822" s="146"/>
      <c r="E822" s="161"/>
      <c r="G822" s="25"/>
    </row>
    <row r="823" spans="2:7" x14ac:dyDescent="0.25">
      <c r="B823" s="146"/>
      <c r="E823" s="161"/>
      <c r="G823" s="25"/>
    </row>
    <row r="824" spans="2:7" x14ac:dyDescent="0.25">
      <c r="B824" s="146"/>
      <c r="E824" s="161"/>
      <c r="G824" s="25"/>
    </row>
    <row r="825" spans="2:7" x14ac:dyDescent="0.25">
      <c r="B825" s="146"/>
      <c r="E825" s="161"/>
      <c r="G825" s="25"/>
    </row>
    <row r="826" spans="2:7" x14ac:dyDescent="0.25">
      <c r="B826" s="146"/>
      <c r="E826" s="161"/>
      <c r="G826" s="25"/>
    </row>
    <row r="827" spans="2:7" x14ac:dyDescent="0.25">
      <c r="B827" s="146"/>
      <c r="E827" s="161"/>
      <c r="G827" s="25"/>
    </row>
    <row r="828" spans="2:7" x14ac:dyDescent="0.25">
      <c r="B828" s="146"/>
      <c r="E828" s="161"/>
      <c r="G828" s="25"/>
    </row>
    <row r="829" spans="2:7" x14ac:dyDescent="0.25">
      <c r="B829" s="146"/>
      <c r="E829" s="161"/>
      <c r="G829" s="25"/>
    </row>
    <row r="830" spans="2:7" x14ac:dyDescent="0.25">
      <c r="B830" s="146"/>
      <c r="E830" s="161"/>
      <c r="G830" s="25"/>
    </row>
    <row r="831" spans="2:7" x14ac:dyDescent="0.25">
      <c r="B831" s="146"/>
      <c r="E831" s="161"/>
      <c r="G831" s="25"/>
    </row>
    <row r="832" spans="2:7" x14ac:dyDescent="0.25">
      <c r="B832" s="146"/>
      <c r="E832" s="161"/>
      <c r="G832" s="25"/>
    </row>
    <row r="833" spans="2:7" x14ac:dyDescent="0.25">
      <c r="B833" s="146"/>
      <c r="E833" s="161"/>
      <c r="G833" s="25"/>
    </row>
    <row r="834" spans="2:7" x14ac:dyDescent="0.25">
      <c r="B834" s="146"/>
      <c r="E834" s="161"/>
      <c r="G834" s="25"/>
    </row>
    <row r="835" spans="2:7" x14ac:dyDescent="0.25">
      <c r="B835" s="146"/>
      <c r="E835" s="161"/>
      <c r="G835" s="25"/>
    </row>
    <row r="836" spans="2:7" x14ac:dyDescent="0.25">
      <c r="B836" s="146"/>
      <c r="E836" s="161"/>
      <c r="G836" s="25"/>
    </row>
    <row r="837" spans="2:7" x14ac:dyDescent="0.25">
      <c r="B837" s="146"/>
      <c r="E837" s="161"/>
      <c r="G837" s="25"/>
    </row>
    <row r="838" spans="2:7" x14ac:dyDescent="0.25">
      <c r="B838" s="146"/>
      <c r="E838" s="161"/>
      <c r="G838" s="25"/>
    </row>
    <row r="839" spans="2:7" x14ac:dyDescent="0.25">
      <c r="B839" s="146"/>
      <c r="E839" s="161"/>
      <c r="G839" s="25"/>
    </row>
    <row r="840" spans="2:7" x14ac:dyDescent="0.25">
      <c r="B840" s="146"/>
      <c r="E840" s="161"/>
      <c r="G840" s="25"/>
    </row>
    <row r="841" spans="2:7" x14ac:dyDescent="0.25">
      <c r="B841" s="146"/>
      <c r="E841" s="161"/>
      <c r="G841" s="25"/>
    </row>
    <row r="842" spans="2:7" x14ac:dyDescent="0.25">
      <c r="B842" s="146"/>
      <c r="E842" s="161"/>
      <c r="G842" s="25"/>
    </row>
    <row r="843" spans="2:7" x14ac:dyDescent="0.25">
      <c r="B843" s="146"/>
      <c r="E843" s="161"/>
      <c r="G843" s="25"/>
    </row>
    <row r="844" spans="2:7" x14ac:dyDescent="0.25">
      <c r="B844" s="146"/>
      <c r="E844" s="161"/>
      <c r="G844" s="25"/>
    </row>
    <row r="845" spans="2:7" x14ac:dyDescent="0.25">
      <c r="B845" s="146"/>
      <c r="E845" s="161"/>
      <c r="G845" s="25"/>
    </row>
    <row r="846" spans="2:7" x14ac:dyDescent="0.25">
      <c r="B846" s="146"/>
      <c r="E846" s="161"/>
      <c r="G846" s="25"/>
    </row>
    <row r="847" spans="2:7" x14ac:dyDescent="0.25">
      <c r="B847" s="146"/>
      <c r="E847" s="161"/>
      <c r="G847" s="25"/>
    </row>
    <row r="848" spans="2:7" x14ac:dyDescent="0.25">
      <c r="B848" s="146"/>
      <c r="E848" s="161"/>
      <c r="G848" s="25"/>
    </row>
    <row r="849" spans="2:7" x14ac:dyDescent="0.25">
      <c r="B849" s="146"/>
      <c r="E849" s="161"/>
      <c r="G849" s="25"/>
    </row>
    <row r="850" spans="2:7" x14ac:dyDescent="0.25">
      <c r="B850" s="146"/>
      <c r="E850" s="161"/>
      <c r="G850" s="25"/>
    </row>
    <row r="851" spans="2:7" x14ac:dyDescent="0.25">
      <c r="B851" s="146"/>
      <c r="E851" s="161"/>
      <c r="G851" s="25"/>
    </row>
    <row r="852" spans="2:7" x14ac:dyDescent="0.25">
      <c r="B852" s="146"/>
      <c r="E852" s="161"/>
      <c r="G852" s="25"/>
    </row>
    <row r="853" spans="2:7" x14ac:dyDescent="0.25">
      <c r="B853" s="146"/>
      <c r="E853" s="161"/>
      <c r="G853" s="25"/>
    </row>
    <row r="854" spans="2:7" x14ac:dyDescent="0.25">
      <c r="B854" s="146"/>
      <c r="E854" s="161"/>
      <c r="G854" s="25"/>
    </row>
    <row r="855" spans="2:7" x14ac:dyDescent="0.25">
      <c r="B855" s="146"/>
      <c r="E855" s="161"/>
      <c r="G855" s="25"/>
    </row>
    <row r="856" spans="2:7" x14ac:dyDescent="0.25">
      <c r="B856" s="146"/>
      <c r="E856" s="161"/>
      <c r="G856" s="25"/>
    </row>
    <row r="857" spans="2:7" x14ac:dyDescent="0.25">
      <c r="B857" s="146"/>
      <c r="E857" s="161"/>
      <c r="G857" s="25"/>
    </row>
    <row r="858" spans="2:7" x14ac:dyDescent="0.25">
      <c r="B858" s="146"/>
      <c r="E858" s="161"/>
      <c r="G858" s="25"/>
    </row>
    <row r="859" spans="2:7" x14ac:dyDescent="0.25">
      <c r="B859" s="146"/>
      <c r="E859" s="161"/>
      <c r="G859" s="25"/>
    </row>
    <row r="860" spans="2:7" x14ac:dyDescent="0.25">
      <c r="B860" s="146"/>
      <c r="E860" s="161"/>
      <c r="G860" s="25"/>
    </row>
    <row r="861" spans="2:7" x14ac:dyDescent="0.25">
      <c r="B861" s="146"/>
      <c r="E861" s="161"/>
      <c r="G861" s="25"/>
    </row>
    <row r="862" spans="2:7" x14ac:dyDescent="0.25">
      <c r="B862" s="146"/>
      <c r="E862" s="161"/>
      <c r="G862" s="25"/>
    </row>
    <row r="863" spans="2:7" x14ac:dyDescent="0.25">
      <c r="B863" s="146"/>
      <c r="E863" s="161"/>
      <c r="G863" s="25"/>
    </row>
    <row r="864" spans="2:7" x14ac:dyDescent="0.25">
      <c r="B864" s="146"/>
      <c r="E864" s="161"/>
      <c r="G864" s="25"/>
    </row>
    <row r="865" spans="2:7" x14ac:dyDescent="0.25">
      <c r="B865" s="146"/>
      <c r="E865" s="161"/>
      <c r="G865" s="25"/>
    </row>
    <row r="866" spans="2:7" x14ac:dyDescent="0.25">
      <c r="B866" s="146"/>
      <c r="E866" s="161"/>
      <c r="G866" s="25"/>
    </row>
    <row r="867" spans="2:7" x14ac:dyDescent="0.25">
      <c r="B867" s="146"/>
      <c r="E867" s="161"/>
      <c r="G867" s="25"/>
    </row>
    <row r="868" spans="2:7" x14ac:dyDescent="0.25">
      <c r="B868" s="146"/>
      <c r="E868" s="161"/>
      <c r="G868" s="25"/>
    </row>
    <row r="869" spans="2:7" x14ac:dyDescent="0.25">
      <c r="B869" s="146"/>
      <c r="E869" s="161"/>
      <c r="G869" s="25"/>
    </row>
    <row r="870" spans="2:7" x14ac:dyDescent="0.25">
      <c r="B870" s="146"/>
      <c r="E870" s="161"/>
      <c r="G870" s="25"/>
    </row>
    <row r="871" spans="2:7" x14ac:dyDescent="0.25">
      <c r="B871" s="146"/>
      <c r="E871" s="161"/>
      <c r="G871" s="25"/>
    </row>
    <row r="872" spans="2:7" x14ac:dyDescent="0.25">
      <c r="B872" s="146"/>
      <c r="E872" s="161"/>
      <c r="G872" s="25"/>
    </row>
    <row r="873" spans="2:7" x14ac:dyDescent="0.25">
      <c r="B873" s="146"/>
      <c r="E873" s="161"/>
      <c r="G873" s="25"/>
    </row>
    <row r="874" spans="2:7" x14ac:dyDescent="0.25">
      <c r="B874" s="146"/>
      <c r="E874" s="161"/>
      <c r="G874" s="25"/>
    </row>
    <row r="875" spans="2:7" x14ac:dyDescent="0.25">
      <c r="B875" s="146"/>
      <c r="E875" s="161"/>
      <c r="G875" s="25"/>
    </row>
    <row r="876" spans="2:7" x14ac:dyDescent="0.25">
      <c r="B876" s="146"/>
      <c r="E876" s="161"/>
      <c r="G876" s="25"/>
    </row>
    <row r="877" spans="2:7" x14ac:dyDescent="0.25">
      <c r="B877" s="146"/>
      <c r="E877" s="161"/>
      <c r="G877" s="25"/>
    </row>
    <row r="878" spans="2:7" x14ac:dyDescent="0.25">
      <c r="B878" s="146"/>
      <c r="E878" s="161"/>
      <c r="G878" s="25"/>
    </row>
    <row r="879" spans="2:7" x14ac:dyDescent="0.25">
      <c r="B879" s="146"/>
      <c r="E879" s="161"/>
      <c r="G879" s="25"/>
    </row>
    <row r="880" spans="2:7" x14ac:dyDescent="0.25">
      <c r="B880" s="146"/>
      <c r="E880" s="161"/>
      <c r="G880" s="25"/>
    </row>
    <row r="881" spans="2:7" x14ac:dyDescent="0.25">
      <c r="B881" s="146"/>
      <c r="E881" s="161"/>
      <c r="G881" s="25"/>
    </row>
    <row r="882" spans="2:7" x14ac:dyDescent="0.25">
      <c r="B882" s="146"/>
      <c r="E882" s="161"/>
      <c r="G882" s="25"/>
    </row>
    <row r="883" spans="2:7" x14ac:dyDescent="0.25">
      <c r="B883" s="146"/>
      <c r="E883" s="161"/>
      <c r="G883" s="25"/>
    </row>
    <row r="884" spans="2:7" x14ac:dyDescent="0.25">
      <c r="B884" s="146"/>
      <c r="E884" s="161"/>
      <c r="G884" s="25"/>
    </row>
    <row r="885" spans="2:7" x14ac:dyDescent="0.25">
      <c r="B885" s="146"/>
      <c r="E885" s="161"/>
      <c r="G885" s="25"/>
    </row>
    <row r="886" spans="2:7" x14ac:dyDescent="0.25">
      <c r="B886" s="146"/>
      <c r="E886" s="161"/>
      <c r="G886" s="25"/>
    </row>
    <row r="887" spans="2:7" x14ac:dyDescent="0.25">
      <c r="B887" s="146"/>
      <c r="E887" s="161"/>
      <c r="G887" s="25"/>
    </row>
    <row r="888" spans="2:7" x14ac:dyDescent="0.25">
      <c r="B888" s="146"/>
      <c r="E888" s="161"/>
      <c r="G888" s="25"/>
    </row>
    <row r="889" spans="2:7" x14ac:dyDescent="0.25">
      <c r="B889" s="146"/>
      <c r="E889" s="161"/>
      <c r="G889" s="25"/>
    </row>
    <row r="890" spans="2:7" x14ac:dyDescent="0.25">
      <c r="B890" s="146"/>
      <c r="E890" s="161"/>
      <c r="G890" s="25"/>
    </row>
    <row r="891" spans="2:7" x14ac:dyDescent="0.25">
      <c r="B891" s="146"/>
      <c r="E891" s="161"/>
      <c r="G891" s="25"/>
    </row>
    <row r="892" spans="2:7" x14ac:dyDescent="0.25">
      <c r="B892" s="146"/>
      <c r="E892" s="161"/>
      <c r="G892" s="25"/>
    </row>
    <row r="893" spans="2:7" x14ac:dyDescent="0.25">
      <c r="B893" s="146"/>
      <c r="E893" s="161"/>
      <c r="G893" s="25"/>
    </row>
    <row r="894" spans="2:7" x14ac:dyDescent="0.25">
      <c r="B894" s="146"/>
      <c r="E894" s="161"/>
      <c r="G894" s="25"/>
    </row>
    <row r="895" spans="2:7" x14ac:dyDescent="0.25">
      <c r="B895" s="146"/>
      <c r="E895" s="161"/>
      <c r="G895" s="25"/>
    </row>
    <row r="896" spans="2:7" x14ac:dyDescent="0.25">
      <c r="B896" s="146"/>
      <c r="E896" s="161"/>
      <c r="G896" s="25"/>
    </row>
    <row r="897" spans="2:7" x14ac:dyDescent="0.25">
      <c r="B897" s="146"/>
      <c r="E897" s="161"/>
      <c r="G897" s="25"/>
    </row>
    <row r="898" spans="2:7" x14ac:dyDescent="0.25">
      <c r="B898" s="146"/>
      <c r="E898" s="161"/>
      <c r="G898" s="25"/>
    </row>
    <row r="899" spans="2:7" x14ac:dyDescent="0.25">
      <c r="B899" s="146"/>
      <c r="E899" s="161"/>
      <c r="G899" s="25"/>
    </row>
    <row r="900" spans="2:7" x14ac:dyDescent="0.25">
      <c r="B900" s="146"/>
      <c r="E900" s="161"/>
      <c r="G900" s="25"/>
    </row>
    <row r="901" spans="2:7" x14ac:dyDescent="0.25">
      <c r="B901" s="146"/>
      <c r="E901" s="161"/>
      <c r="G901" s="25"/>
    </row>
    <row r="902" spans="2:7" x14ac:dyDescent="0.25">
      <c r="B902" s="146"/>
      <c r="E902" s="161"/>
      <c r="G902" s="25"/>
    </row>
    <row r="903" spans="2:7" x14ac:dyDescent="0.25">
      <c r="B903" s="146"/>
      <c r="E903" s="161"/>
      <c r="G903" s="25"/>
    </row>
    <row r="904" spans="2:7" x14ac:dyDescent="0.25">
      <c r="B904" s="146"/>
      <c r="E904" s="161"/>
      <c r="G904" s="25"/>
    </row>
    <row r="905" spans="2:7" x14ac:dyDescent="0.25">
      <c r="B905" s="146"/>
      <c r="E905" s="161"/>
      <c r="G905" s="25"/>
    </row>
    <row r="906" spans="2:7" x14ac:dyDescent="0.25">
      <c r="B906" s="146"/>
      <c r="E906" s="161"/>
      <c r="G906" s="25"/>
    </row>
    <row r="907" spans="2:7" x14ac:dyDescent="0.25">
      <c r="B907" s="146"/>
      <c r="E907" s="161"/>
      <c r="G907" s="25"/>
    </row>
    <row r="908" spans="2:7" x14ac:dyDescent="0.25">
      <c r="B908" s="146"/>
      <c r="E908" s="161"/>
      <c r="G908" s="25"/>
    </row>
    <row r="909" spans="2:7" x14ac:dyDescent="0.25">
      <c r="B909" s="146"/>
      <c r="E909" s="161"/>
      <c r="G909" s="25"/>
    </row>
    <row r="910" spans="2:7" x14ac:dyDescent="0.25">
      <c r="B910" s="146"/>
      <c r="E910" s="161"/>
      <c r="G910" s="25"/>
    </row>
    <row r="911" spans="2:7" x14ac:dyDescent="0.25">
      <c r="B911" s="146"/>
      <c r="E911" s="161"/>
      <c r="G911" s="25"/>
    </row>
    <row r="912" spans="2:7" x14ac:dyDescent="0.25">
      <c r="B912" s="146"/>
      <c r="E912" s="161"/>
      <c r="G912" s="25"/>
    </row>
    <row r="913" spans="2:7" x14ac:dyDescent="0.25">
      <c r="B913" s="146"/>
      <c r="E913" s="161"/>
      <c r="G913" s="25"/>
    </row>
    <row r="914" spans="2:7" x14ac:dyDescent="0.25">
      <c r="B914" s="146"/>
      <c r="E914" s="161"/>
      <c r="G914" s="25"/>
    </row>
    <row r="915" spans="2:7" x14ac:dyDescent="0.25">
      <c r="B915" s="146"/>
      <c r="E915" s="161"/>
      <c r="G915" s="25"/>
    </row>
    <row r="916" spans="2:7" x14ac:dyDescent="0.25">
      <c r="B916" s="146"/>
      <c r="E916" s="161"/>
      <c r="G916" s="25"/>
    </row>
    <row r="917" spans="2:7" x14ac:dyDescent="0.25">
      <c r="B917" s="146"/>
      <c r="E917" s="161"/>
      <c r="G917" s="25"/>
    </row>
    <row r="918" spans="2:7" x14ac:dyDescent="0.25">
      <c r="B918" s="146"/>
      <c r="E918" s="161"/>
      <c r="G918" s="25"/>
    </row>
    <row r="919" spans="2:7" x14ac:dyDescent="0.25">
      <c r="B919" s="146"/>
      <c r="E919" s="161"/>
      <c r="G919" s="25"/>
    </row>
    <row r="920" spans="2:7" x14ac:dyDescent="0.25">
      <c r="B920" s="146"/>
      <c r="E920" s="161"/>
      <c r="G920" s="25"/>
    </row>
    <row r="921" spans="2:7" x14ac:dyDescent="0.25">
      <c r="B921" s="146"/>
      <c r="E921" s="161"/>
      <c r="G921" s="25"/>
    </row>
    <row r="922" spans="2:7" x14ac:dyDescent="0.25">
      <c r="B922" s="146"/>
      <c r="E922" s="161"/>
      <c r="G922" s="25"/>
    </row>
    <row r="923" spans="2:7" x14ac:dyDescent="0.25">
      <c r="B923" s="146"/>
      <c r="E923" s="161"/>
      <c r="G923" s="25"/>
    </row>
    <row r="924" spans="2:7" x14ac:dyDescent="0.25">
      <c r="B924" s="146"/>
      <c r="E924" s="161"/>
      <c r="G924" s="25"/>
    </row>
    <row r="925" spans="2:7" x14ac:dyDescent="0.25">
      <c r="B925" s="146"/>
      <c r="E925" s="161"/>
      <c r="G925" s="25"/>
    </row>
    <row r="926" spans="2:7" x14ac:dyDescent="0.25">
      <c r="B926" s="146"/>
      <c r="E926" s="161"/>
      <c r="G926" s="25"/>
    </row>
    <row r="927" spans="2:7" x14ac:dyDescent="0.25">
      <c r="B927" s="146"/>
      <c r="E927" s="161"/>
      <c r="G927" s="25"/>
    </row>
    <row r="928" spans="2:7" x14ac:dyDescent="0.25">
      <c r="B928" s="146"/>
      <c r="E928" s="161"/>
      <c r="G928" s="25"/>
    </row>
    <row r="929" spans="2:7" x14ac:dyDescent="0.25">
      <c r="B929" s="146"/>
      <c r="E929" s="161"/>
      <c r="G929" s="25"/>
    </row>
    <row r="930" spans="2:7" x14ac:dyDescent="0.25">
      <c r="B930" s="146"/>
      <c r="E930" s="161"/>
      <c r="G930" s="25"/>
    </row>
    <row r="931" spans="2:7" x14ac:dyDescent="0.25">
      <c r="B931" s="146"/>
      <c r="E931" s="161"/>
    </row>
    <row r="932" spans="2:7" x14ac:dyDescent="0.25">
      <c r="B932" s="146"/>
      <c r="E932" s="161"/>
    </row>
    <row r="933" spans="2:7" x14ac:dyDescent="0.25">
      <c r="B933" s="146"/>
      <c r="E933" s="161"/>
    </row>
    <row r="934" spans="2:7" x14ac:dyDescent="0.25">
      <c r="B934" s="146"/>
      <c r="E934" s="161"/>
    </row>
    <row r="935" spans="2:7" x14ac:dyDescent="0.25">
      <c r="B935" s="146"/>
      <c r="E935" s="161"/>
    </row>
    <row r="936" spans="2:7" x14ac:dyDescent="0.25">
      <c r="B936" s="146"/>
      <c r="E936" s="161"/>
    </row>
    <row r="937" spans="2:7" x14ac:dyDescent="0.25">
      <c r="B937" s="146"/>
      <c r="E937" s="161"/>
    </row>
    <row r="938" spans="2:7" x14ac:dyDescent="0.25">
      <c r="B938" s="146"/>
      <c r="E938" s="161"/>
    </row>
    <row r="939" spans="2:7" x14ac:dyDescent="0.25">
      <c r="B939" s="146"/>
      <c r="E939" s="161"/>
    </row>
    <row r="940" spans="2:7" x14ac:dyDescent="0.25">
      <c r="B940" s="146"/>
      <c r="E940" s="161"/>
    </row>
    <row r="941" spans="2:7" x14ac:dyDescent="0.25">
      <c r="B941" s="146"/>
      <c r="E941" s="161"/>
    </row>
    <row r="942" spans="2:7" x14ac:dyDescent="0.25">
      <c r="B942" s="146"/>
      <c r="E942" s="161"/>
    </row>
    <row r="943" spans="2:7" x14ac:dyDescent="0.25">
      <c r="B943" s="146"/>
      <c r="E943" s="161"/>
    </row>
    <row r="944" spans="2:7" x14ac:dyDescent="0.25">
      <c r="B944" s="146"/>
      <c r="E944" s="161"/>
    </row>
    <row r="945" spans="2:5" x14ac:dyDescent="0.25">
      <c r="B945" s="146"/>
      <c r="E945" s="161"/>
    </row>
    <row r="946" spans="2:5" x14ac:dyDescent="0.25">
      <c r="B946" s="146"/>
      <c r="E946" s="161"/>
    </row>
    <row r="947" spans="2:5" x14ac:dyDescent="0.25">
      <c r="B947" s="146"/>
      <c r="E947" s="161"/>
    </row>
    <row r="948" spans="2:5" x14ac:dyDescent="0.25">
      <c r="B948" s="146"/>
      <c r="E948" s="161"/>
    </row>
    <row r="949" spans="2:5" x14ac:dyDescent="0.25">
      <c r="B949" s="146"/>
      <c r="E949" s="161"/>
    </row>
    <row r="950" spans="2:5" x14ac:dyDescent="0.25">
      <c r="B950" s="146"/>
      <c r="E950" s="161"/>
    </row>
    <row r="951" spans="2:5" x14ac:dyDescent="0.25">
      <c r="B951" s="146"/>
      <c r="E951" s="161"/>
    </row>
    <row r="952" spans="2:5" x14ac:dyDescent="0.25">
      <c r="B952" s="146"/>
      <c r="E952" s="161"/>
    </row>
    <row r="953" spans="2:5" x14ac:dyDescent="0.25">
      <c r="B953" s="146"/>
      <c r="E953" s="161"/>
    </row>
    <row r="954" spans="2:5" x14ac:dyDescent="0.25">
      <c r="B954" s="146"/>
      <c r="E954" s="161"/>
    </row>
    <row r="955" spans="2:5" x14ac:dyDescent="0.25">
      <c r="B955" s="146"/>
      <c r="E955" s="161"/>
    </row>
    <row r="956" spans="2:5" x14ac:dyDescent="0.25">
      <c r="B956" s="146"/>
      <c r="E956" s="161"/>
    </row>
    <row r="957" spans="2:5" x14ac:dyDescent="0.25">
      <c r="B957" s="146"/>
      <c r="E957" s="161"/>
    </row>
    <row r="958" spans="2:5" x14ac:dyDescent="0.25">
      <c r="B958" s="146"/>
      <c r="E958" s="161"/>
    </row>
    <row r="959" spans="2:5" x14ac:dyDescent="0.25">
      <c r="B959" s="146"/>
      <c r="E959" s="161"/>
    </row>
    <row r="960" spans="2:5" x14ac:dyDescent="0.25">
      <c r="B960" s="146"/>
      <c r="E960" s="161"/>
    </row>
    <row r="961" spans="2:5" x14ac:dyDescent="0.25">
      <c r="B961" s="146"/>
      <c r="E961" s="161"/>
    </row>
    <row r="962" spans="2:5" x14ac:dyDescent="0.25">
      <c r="B962" s="146"/>
      <c r="E962" s="161"/>
    </row>
    <row r="963" spans="2:5" x14ac:dyDescent="0.25">
      <c r="B963" s="146"/>
      <c r="E963" s="161"/>
    </row>
    <row r="964" spans="2:5" x14ac:dyDescent="0.25">
      <c r="B964" s="146"/>
      <c r="E964" s="161"/>
    </row>
    <row r="965" spans="2:5" x14ac:dyDescent="0.25">
      <c r="B965" s="146"/>
      <c r="E965" s="161"/>
    </row>
    <row r="966" spans="2:5" x14ac:dyDescent="0.25">
      <c r="B966" s="146"/>
      <c r="E966" s="161"/>
    </row>
    <row r="967" spans="2:5" x14ac:dyDescent="0.25">
      <c r="B967" s="146"/>
      <c r="E967" s="161"/>
    </row>
    <row r="968" spans="2:5" x14ac:dyDescent="0.25">
      <c r="B968" s="146"/>
      <c r="E968" s="161"/>
    </row>
    <row r="969" spans="2:5" x14ac:dyDescent="0.25">
      <c r="B969" s="146"/>
      <c r="E969" s="161"/>
    </row>
    <row r="970" spans="2:5" x14ac:dyDescent="0.25">
      <c r="B970" s="146"/>
      <c r="E970" s="161"/>
    </row>
    <row r="971" spans="2:5" x14ac:dyDescent="0.25">
      <c r="B971" s="146"/>
      <c r="E971" s="161"/>
    </row>
    <row r="972" spans="2:5" x14ac:dyDescent="0.25">
      <c r="B972" s="146"/>
      <c r="E972" s="161"/>
    </row>
    <row r="973" spans="2:5" x14ac:dyDescent="0.25">
      <c r="B973" s="146"/>
      <c r="E973" s="161"/>
    </row>
    <row r="974" spans="2:5" x14ac:dyDescent="0.25">
      <c r="B974" s="146"/>
      <c r="E974" s="161"/>
    </row>
    <row r="975" spans="2:5" x14ac:dyDescent="0.25">
      <c r="B975" s="146"/>
      <c r="E975" s="161"/>
    </row>
    <row r="976" spans="2:5" x14ac:dyDescent="0.25">
      <c r="B976" s="146"/>
      <c r="E976" s="161"/>
    </row>
    <row r="977" spans="2:5" x14ac:dyDescent="0.25">
      <c r="B977" s="146"/>
      <c r="E977" s="161"/>
    </row>
    <row r="978" spans="2:5" x14ac:dyDescent="0.25">
      <c r="B978" s="146"/>
      <c r="E978" s="161"/>
    </row>
    <row r="979" spans="2:5" x14ac:dyDescent="0.25">
      <c r="B979" s="146"/>
      <c r="E979" s="161"/>
    </row>
    <row r="980" spans="2:5" x14ac:dyDescent="0.25">
      <c r="B980" s="146"/>
      <c r="E980" s="161"/>
    </row>
    <row r="981" spans="2:5" x14ac:dyDescent="0.25">
      <c r="B981" s="146"/>
      <c r="E981" s="161"/>
    </row>
    <row r="982" spans="2:5" x14ac:dyDescent="0.25">
      <c r="B982" s="146"/>
      <c r="E982" s="161"/>
    </row>
    <row r="983" spans="2:5" x14ac:dyDescent="0.25">
      <c r="B983" s="146"/>
      <c r="E983" s="161"/>
    </row>
    <row r="984" spans="2:5" x14ac:dyDescent="0.25">
      <c r="B984" s="146"/>
      <c r="E984" s="161"/>
    </row>
    <row r="985" spans="2:5" x14ac:dyDescent="0.25">
      <c r="B985" s="146"/>
      <c r="E985" s="161"/>
    </row>
    <row r="986" spans="2:5" x14ac:dyDescent="0.25">
      <c r="B986" s="146"/>
      <c r="E986" s="161"/>
    </row>
    <row r="987" spans="2:5" x14ac:dyDescent="0.25">
      <c r="B987" s="146"/>
      <c r="E987" s="161"/>
    </row>
    <row r="988" spans="2:5" x14ac:dyDescent="0.25">
      <c r="B988" s="146"/>
      <c r="E988" s="161"/>
    </row>
    <row r="989" spans="2:5" x14ac:dyDescent="0.25">
      <c r="B989" s="146"/>
      <c r="E989" s="161"/>
    </row>
    <row r="990" spans="2:5" x14ac:dyDescent="0.25">
      <c r="B990" s="146"/>
      <c r="E990" s="161"/>
    </row>
    <row r="991" spans="2:5" x14ac:dyDescent="0.25">
      <c r="B991" s="146"/>
      <c r="E991" s="161"/>
    </row>
    <row r="992" spans="2:5" x14ac:dyDescent="0.25">
      <c r="B992" s="146"/>
      <c r="E992" s="161"/>
    </row>
    <row r="993" spans="2:5" x14ac:dyDescent="0.25">
      <c r="B993" s="146"/>
      <c r="E993" s="161"/>
    </row>
    <row r="994" spans="2:5" x14ac:dyDescent="0.25">
      <c r="B994" s="146"/>
      <c r="E994" s="161"/>
    </row>
    <row r="995" spans="2:5" x14ac:dyDescent="0.25">
      <c r="B995" s="146"/>
      <c r="E995" s="161"/>
    </row>
    <row r="996" spans="2:5" x14ac:dyDescent="0.25">
      <c r="B996" s="146"/>
      <c r="E996" s="161"/>
    </row>
    <row r="997" spans="2:5" x14ac:dyDescent="0.25">
      <c r="B997" s="146"/>
      <c r="E997" s="161"/>
    </row>
    <row r="998" spans="2:5" x14ac:dyDescent="0.25">
      <c r="B998" s="146"/>
      <c r="E998" s="161"/>
    </row>
    <row r="999" spans="2:5" x14ac:dyDescent="0.25">
      <c r="B999" s="146"/>
      <c r="E999" s="161"/>
    </row>
    <row r="1000" spans="2:5" x14ac:dyDescent="0.25">
      <c r="B1000" s="146"/>
      <c r="E1000" s="161"/>
    </row>
    <row r="1001" spans="2:5" x14ac:dyDescent="0.25">
      <c r="B1001" s="146"/>
      <c r="E1001" s="161"/>
    </row>
    <row r="1002" spans="2:5" x14ac:dyDescent="0.25">
      <c r="B1002" s="146"/>
      <c r="E1002" s="161"/>
    </row>
    <row r="1003" spans="2:5" x14ac:dyDescent="0.25">
      <c r="B1003" s="146"/>
      <c r="E1003" s="161"/>
    </row>
    <row r="1004" spans="2:5" x14ac:dyDescent="0.25">
      <c r="B1004" s="146"/>
      <c r="E1004" s="161"/>
    </row>
    <row r="1005" spans="2:5" x14ac:dyDescent="0.25">
      <c r="B1005" s="146"/>
      <c r="E1005" s="161"/>
    </row>
    <row r="1006" spans="2:5" x14ac:dyDescent="0.25">
      <c r="B1006" s="146"/>
      <c r="E1006" s="161"/>
    </row>
    <row r="1007" spans="2:5" x14ac:dyDescent="0.25">
      <c r="B1007" s="146"/>
      <c r="E1007" s="161"/>
    </row>
    <row r="1008" spans="2:5" x14ac:dyDescent="0.25">
      <c r="B1008" s="146"/>
      <c r="E1008" s="161"/>
    </row>
    <row r="1009" spans="2:5" x14ac:dyDescent="0.25">
      <c r="B1009" s="146"/>
      <c r="E1009" s="161"/>
    </row>
    <row r="1010" spans="2:5" x14ac:dyDescent="0.25">
      <c r="B1010" s="146"/>
      <c r="E1010" s="161"/>
    </row>
    <row r="1011" spans="2:5" x14ac:dyDescent="0.25">
      <c r="B1011" s="146"/>
      <c r="E1011" s="161"/>
    </row>
    <row r="1012" spans="2:5" x14ac:dyDescent="0.25">
      <c r="B1012" s="146"/>
      <c r="E1012" s="161"/>
    </row>
    <row r="1013" spans="2:5" x14ac:dyDescent="0.25">
      <c r="B1013" s="146"/>
      <c r="E1013" s="161"/>
    </row>
    <row r="1014" spans="2:5" x14ac:dyDescent="0.25">
      <c r="B1014" s="146"/>
      <c r="E1014" s="161"/>
    </row>
    <row r="1015" spans="2:5" x14ac:dyDescent="0.25">
      <c r="B1015" s="146"/>
      <c r="E1015" s="161"/>
    </row>
    <row r="1016" spans="2:5" x14ac:dyDescent="0.25">
      <c r="B1016" s="146"/>
      <c r="E1016" s="161"/>
    </row>
    <row r="1017" spans="2:5" x14ac:dyDescent="0.25">
      <c r="B1017" s="146"/>
      <c r="E1017" s="161"/>
    </row>
    <row r="1018" spans="2:5" x14ac:dyDescent="0.25">
      <c r="B1018" s="146"/>
      <c r="E1018" s="161"/>
    </row>
    <row r="1019" spans="2:5" x14ac:dyDescent="0.25">
      <c r="B1019" s="146"/>
      <c r="E1019" s="161"/>
    </row>
    <row r="1020" spans="2:5" x14ac:dyDescent="0.25">
      <c r="B1020" s="146"/>
      <c r="E1020" s="161"/>
    </row>
    <row r="1021" spans="2:5" x14ac:dyDescent="0.25">
      <c r="B1021" s="146"/>
      <c r="E1021" s="161"/>
    </row>
    <row r="1022" spans="2:5" x14ac:dyDescent="0.25">
      <c r="B1022" s="146"/>
      <c r="E1022" s="161"/>
    </row>
    <row r="1023" spans="2:5" x14ac:dyDescent="0.25">
      <c r="B1023" s="146"/>
      <c r="E1023" s="161"/>
    </row>
    <row r="1024" spans="2:5" x14ac:dyDescent="0.25">
      <c r="B1024" s="146"/>
      <c r="E1024" s="161"/>
    </row>
    <row r="1025" spans="2:5" x14ac:dyDescent="0.25">
      <c r="B1025" s="146"/>
      <c r="E1025" s="161"/>
    </row>
    <row r="1026" spans="2:5" x14ac:dyDescent="0.25">
      <c r="B1026" s="146"/>
      <c r="E1026" s="161"/>
    </row>
    <row r="1027" spans="2:5" x14ac:dyDescent="0.25">
      <c r="B1027" s="146"/>
      <c r="E1027" s="161"/>
    </row>
    <row r="1028" spans="2:5" x14ac:dyDescent="0.25">
      <c r="B1028" s="146"/>
      <c r="E1028" s="161"/>
    </row>
    <row r="1029" spans="2:5" x14ac:dyDescent="0.25">
      <c r="B1029" s="146"/>
      <c r="E1029" s="161"/>
    </row>
    <row r="1030" spans="2:5" x14ac:dyDescent="0.25">
      <c r="B1030" s="146"/>
      <c r="E1030" s="161"/>
    </row>
    <row r="1031" spans="2:5" x14ac:dyDescent="0.25">
      <c r="B1031" s="146"/>
      <c r="E1031" s="161"/>
    </row>
    <row r="1032" spans="2:5" x14ac:dyDescent="0.25">
      <c r="B1032" s="146"/>
      <c r="E1032" s="161"/>
    </row>
    <row r="1033" spans="2:5" x14ac:dyDescent="0.25">
      <c r="B1033" s="146"/>
      <c r="E1033" s="161"/>
    </row>
    <row r="1034" spans="2:5" x14ac:dyDescent="0.25">
      <c r="B1034" s="146"/>
      <c r="E1034" s="161"/>
    </row>
    <row r="1035" spans="2:5" x14ac:dyDescent="0.25">
      <c r="B1035" s="146"/>
      <c r="E1035" s="161"/>
    </row>
    <row r="1036" spans="2:5" x14ac:dyDescent="0.25">
      <c r="B1036" s="146"/>
      <c r="E1036" s="161"/>
    </row>
    <row r="1037" spans="2:5" x14ac:dyDescent="0.25">
      <c r="B1037" s="146"/>
      <c r="E1037" s="161"/>
    </row>
    <row r="1038" spans="2:5" x14ac:dyDescent="0.25">
      <c r="B1038" s="146"/>
      <c r="E1038" s="161"/>
    </row>
    <row r="1039" spans="2:5" x14ac:dyDescent="0.25">
      <c r="B1039" s="146"/>
      <c r="E1039" s="161"/>
    </row>
    <row r="1040" spans="2:5" x14ac:dyDescent="0.25">
      <c r="B1040" s="146"/>
      <c r="E1040" s="161"/>
    </row>
    <row r="1041" spans="2:5" x14ac:dyDescent="0.25">
      <c r="B1041" s="146"/>
      <c r="E1041" s="161"/>
    </row>
    <row r="1042" spans="2:5" x14ac:dyDescent="0.25">
      <c r="B1042" s="146"/>
      <c r="E1042" s="161"/>
    </row>
    <row r="1043" spans="2:5" x14ac:dyDescent="0.25">
      <c r="B1043" s="146"/>
      <c r="E1043" s="161"/>
    </row>
    <row r="1044" spans="2:5" x14ac:dyDescent="0.25">
      <c r="B1044" s="146"/>
      <c r="E1044" s="161"/>
    </row>
    <row r="1045" spans="2:5" x14ac:dyDescent="0.25">
      <c r="B1045" s="146"/>
      <c r="E1045" s="161"/>
    </row>
    <row r="1046" spans="2:5" x14ac:dyDescent="0.25">
      <c r="B1046" s="146"/>
      <c r="E1046" s="161"/>
    </row>
    <row r="1047" spans="2:5" x14ac:dyDescent="0.25">
      <c r="B1047" s="146"/>
      <c r="E1047" s="161"/>
    </row>
    <row r="1048" spans="2:5" x14ac:dyDescent="0.25">
      <c r="B1048" s="146"/>
      <c r="E1048" s="161"/>
    </row>
    <row r="1049" spans="2:5" x14ac:dyDescent="0.25">
      <c r="B1049" s="146"/>
      <c r="E1049" s="161"/>
    </row>
    <row r="1050" spans="2:5" x14ac:dyDescent="0.25">
      <c r="B1050" s="146"/>
      <c r="E1050" s="161"/>
    </row>
    <row r="1051" spans="2:5" x14ac:dyDescent="0.25">
      <c r="B1051" s="146"/>
      <c r="E1051" s="161"/>
    </row>
    <row r="1052" spans="2:5" x14ac:dyDescent="0.25">
      <c r="B1052" s="146"/>
      <c r="E1052" s="161"/>
    </row>
    <row r="1053" spans="2:5" x14ac:dyDescent="0.25">
      <c r="B1053" s="146"/>
      <c r="E1053" s="161"/>
    </row>
    <row r="1054" spans="2:5" x14ac:dyDescent="0.25">
      <c r="B1054" s="146"/>
      <c r="E1054" s="161"/>
    </row>
    <row r="1055" spans="2:5" x14ac:dyDescent="0.25">
      <c r="B1055" s="146"/>
      <c r="E1055" s="161"/>
    </row>
    <row r="1056" spans="2:5" x14ac:dyDescent="0.25">
      <c r="B1056" s="146"/>
      <c r="E1056" s="161"/>
    </row>
    <row r="1057" spans="2:5" x14ac:dyDescent="0.25">
      <c r="B1057" s="146"/>
      <c r="E1057" s="161"/>
    </row>
    <row r="1058" spans="2:5" x14ac:dyDescent="0.25">
      <c r="B1058" s="146"/>
      <c r="E1058" s="161"/>
    </row>
    <row r="1059" spans="2:5" x14ac:dyDescent="0.25">
      <c r="B1059" s="146"/>
      <c r="E1059" s="161"/>
    </row>
    <row r="1060" spans="2:5" x14ac:dyDescent="0.25">
      <c r="B1060" s="146"/>
      <c r="E1060" s="161"/>
    </row>
    <row r="1061" spans="2:5" x14ac:dyDescent="0.25">
      <c r="B1061" s="146"/>
      <c r="E1061" s="161"/>
    </row>
    <row r="1062" spans="2:5" x14ac:dyDescent="0.25">
      <c r="B1062" s="146"/>
      <c r="E1062" s="161"/>
    </row>
    <row r="1063" spans="2:5" x14ac:dyDescent="0.25">
      <c r="B1063" s="146"/>
      <c r="E1063" s="161"/>
    </row>
    <row r="1064" spans="2:5" x14ac:dyDescent="0.25">
      <c r="B1064" s="146"/>
      <c r="E1064" s="161"/>
    </row>
    <row r="1065" spans="2:5" x14ac:dyDescent="0.25">
      <c r="B1065" s="146"/>
      <c r="E1065" s="161"/>
    </row>
    <row r="1066" spans="2:5" x14ac:dyDescent="0.25">
      <c r="B1066" s="146"/>
      <c r="E1066" s="161"/>
    </row>
    <row r="1067" spans="2:5" x14ac:dyDescent="0.25">
      <c r="B1067" s="146"/>
      <c r="E1067" s="161"/>
    </row>
    <row r="1068" spans="2:5" x14ac:dyDescent="0.25">
      <c r="B1068" s="146"/>
      <c r="E1068" s="161"/>
    </row>
    <row r="1069" spans="2:5" x14ac:dyDescent="0.25">
      <c r="B1069" s="146"/>
      <c r="E1069" s="161"/>
    </row>
    <row r="1070" spans="2:5" x14ac:dyDescent="0.25">
      <c r="B1070" s="146"/>
      <c r="E1070" s="161"/>
    </row>
    <row r="1071" spans="2:5" x14ac:dyDescent="0.25">
      <c r="B1071" s="146"/>
      <c r="E1071" s="161"/>
    </row>
    <row r="1072" spans="2:5" x14ac:dyDescent="0.25">
      <c r="B1072" s="146"/>
      <c r="E1072" s="161"/>
    </row>
    <row r="1073" spans="2:5" x14ac:dyDescent="0.25">
      <c r="B1073" s="146"/>
      <c r="E1073" s="161"/>
    </row>
    <row r="1074" spans="2:5" x14ac:dyDescent="0.25">
      <c r="B1074" s="146"/>
      <c r="E1074" s="161"/>
    </row>
    <row r="1075" spans="2:5" x14ac:dyDescent="0.25">
      <c r="B1075" s="146"/>
      <c r="E1075" s="161"/>
    </row>
    <row r="1076" spans="2:5" x14ac:dyDescent="0.25">
      <c r="B1076" s="146"/>
      <c r="E1076" s="161"/>
    </row>
    <row r="1077" spans="2:5" x14ac:dyDescent="0.25">
      <c r="B1077" s="146"/>
      <c r="E1077" s="161"/>
    </row>
    <row r="1078" spans="2:5" x14ac:dyDescent="0.25">
      <c r="B1078" s="146"/>
      <c r="E1078" s="161"/>
    </row>
    <row r="1079" spans="2:5" x14ac:dyDescent="0.25">
      <c r="B1079" s="146"/>
      <c r="E1079" s="161"/>
    </row>
    <row r="1080" spans="2:5" x14ac:dyDescent="0.25">
      <c r="B1080" s="146"/>
      <c r="E1080" s="161"/>
    </row>
    <row r="1081" spans="2:5" x14ac:dyDescent="0.25">
      <c r="B1081" s="146"/>
      <c r="E1081" s="161"/>
    </row>
    <row r="1082" spans="2:5" x14ac:dyDescent="0.25">
      <c r="B1082" s="146"/>
      <c r="E1082" s="161"/>
    </row>
    <row r="1083" spans="2:5" x14ac:dyDescent="0.25">
      <c r="B1083" s="146"/>
      <c r="E1083" s="161"/>
    </row>
    <row r="1084" spans="2:5" x14ac:dyDescent="0.25">
      <c r="B1084" s="146"/>
      <c r="E1084" s="161"/>
    </row>
    <row r="1085" spans="2:5" x14ac:dyDescent="0.25">
      <c r="B1085" s="146"/>
      <c r="E1085" s="161"/>
    </row>
    <row r="1086" spans="2:5" x14ac:dyDescent="0.25">
      <c r="B1086" s="146"/>
      <c r="E1086" s="161"/>
    </row>
    <row r="1087" spans="2:5" x14ac:dyDescent="0.25">
      <c r="B1087" s="146"/>
      <c r="E1087" s="161"/>
    </row>
    <row r="1088" spans="2:5" x14ac:dyDescent="0.25">
      <c r="B1088" s="146"/>
      <c r="E1088" s="161"/>
    </row>
    <row r="1089" spans="2:5" x14ac:dyDescent="0.25">
      <c r="B1089" s="146"/>
      <c r="E1089" s="161"/>
    </row>
    <row r="1090" spans="2:5" x14ac:dyDescent="0.25">
      <c r="B1090" s="146"/>
      <c r="E1090" s="161"/>
    </row>
    <row r="1091" spans="2:5" x14ac:dyDescent="0.25">
      <c r="B1091" s="146"/>
      <c r="E1091" s="161"/>
    </row>
    <row r="1092" spans="2:5" x14ac:dyDescent="0.25">
      <c r="B1092" s="146"/>
      <c r="E1092" s="161"/>
    </row>
    <row r="1093" spans="2:5" x14ac:dyDescent="0.25">
      <c r="B1093" s="146"/>
      <c r="E1093" s="161"/>
    </row>
    <row r="1094" spans="2:5" x14ac:dyDescent="0.25">
      <c r="B1094" s="146"/>
      <c r="E1094" s="161"/>
    </row>
    <row r="1095" spans="2:5" x14ac:dyDescent="0.25">
      <c r="B1095" s="146"/>
      <c r="E1095" s="161"/>
    </row>
    <row r="1096" spans="2:5" x14ac:dyDescent="0.25">
      <c r="B1096" s="146"/>
      <c r="E1096" s="161"/>
    </row>
    <row r="1097" spans="2:5" x14ac:dyDescent="0.25">
      <c r="B1097" s="146"/>
      <c r="E1097" s="161"/>
    </row>
    <row r="1098" spans="2:5" x14ac:dyDescent="0.25">
      <c r="B1098" s="146"/>
      <c r="E1098" s="161"/>
    </row>
    <row r="1099" spans="2:5" x14ac:dyDescent="0.25">
      <c r="B1099" s="146"/>
      <c r="E1099" s="161"/>
    </row>
    <row r="1100" spans="2:5" x14ac:dyDescent="0.25">
      <c r="B1100" s="146"/>
      <c r="E1100" s="161"/>
    </row>
    <row r="1101" spans="2:5" x14ac:dyDescent="0.25">
      <c r="B1101" s="146"/>
      <c r="E1101" s="161"/>
    </row>
    <row r="1102" spans="2:5" x14ac:dyDescent="0.25">
      <c r="B1102" s="146"/>
      <c r="E1102" s="161"/>
    </row>
    <row r="1103" spans="2:5" x14ac:dyDescent="0.25">
      <c r="B1103" s="146"/>
      <c r="E1103" s="161"/>
    </row>
    <row r="1104" spans="2:5" x14ac:dyDescent="0.25">
      <c r="B1104" s="146"/>
      <c r="E1104" s="161"/>
    </row>
    <row r="1105" spans="2:5" x14ac:dyDescent="0.25">
      <c r="B1105" s="146"/>
      <c r="E1105" s="161"/>
    </row>
    <row r="1106" spans="2:5" x14ac:dyDescent="0.25">
      <c r="B1106" s="146"/>
      <c r="E1106" s="161"/>
    </row>
    <row r="1107" spans="2:5" x14ac:dyDescent="0.25">
      <c r="B1107" s="146"/>
      <c r="E1107" s="161"/>
    </row>
    <row r="1108" spans="2:5" x14ac:dyDescent="0.25">
      <c r="B1108" s="146"/>
      <c r="E1108" s="161"/>
    </row>
    <row r="1109" spans="2:5" x14ac:dyDescent="0.25">
      <c r="B1109" s="146"/>
      <c r="E1109" s="161"/>
    </row>
    <row r="1110" spans="2:5" x14ac:dyDescent="0.25">
      <c r="B1110" s="146"/>
      <c r="E1110" s="161"/>
    </row>
    <row r="1111" spans="2:5" x14ac:dyDescent="0.25">
      <c r="B1111" s="146"/>
      <c r="E1111" s="161"/>
    </row>
    <row r="1112" spans="2:5" x14ac:dyDescent="0.25">
      <c r="B1112" s="146"/>
      <c r="E1112" s="161"/>
    </row>
    <row r="1113" spans="2:5" x14ac:dyDescent="0.25">
      <c r="B1113" s="146"/>
      <c r="E1113" s="161"/>
    </row>
    <row r="1114" spans="2:5" x14ac:dyDescent="0.25">
      <c r="B1114" s="146"/>
      <c r="E1114" s="161"/>
    </row>
    <row r="1115" spans="2:5" x14ac:dyDescent="0.25">
      <c r="B1115" s="146"/>
      <c r="E1115" s="161"/>
    </row>
    <row r="1116" spans="2:5" x14ac:dyDescent="0.25">
      <c r="B1116" s="146"/>
      <c r="E1116" s="161"/>
    </row>
    <row r="1117" spans="2:5" x14ac:dyDescent="0.25">
      <c r="B1117" s="146"/>
      <c r="E1117" s="161"/>
    </row>
    <row r="1118" spans="2:5" x14ac:dyDescent="0.25">
      <c r="B1118" s="146"/>
      <c r="E1118" s="161"/>
    </row>
    <row r="1119" spans="2:5" x14ac:dyDescent="0.25">
      <c r="B1119" s="146"/>
      <c r="E1119" s="161"/>
    </row>
    <row r="1120" spans="2:5" x14ac:dyDescent="0.25">
      <c r="B1120" s="146"/>
      <c r="E1120" s="161"/>
    </row>
    <row r="1121" spans="2:5" x14ac:dyDescent="0.25">
      <c r="B1121" s="146"/>
      <c r="E1121" s="161"/>
    </row>
    <row r="1122" spans="2:5" x14ac:dyDescent="0.25">
      <c r="B1122" s="146"/>
      <c r="E1122" s="161"/>
    </row>
    <row r="1123" spans="2:5" x14ac:dyDescent="0.25">
      <c r="B1123" s="146"/>
      <c r="E1123" s="161"/>
    </row>
    <row r="1124" spans="2:5" x14ac:dyDescent="0.25">
      <c r="B1124" s="146"/>
      <c r="E1124" s="161"/>
    </row>
    <row r="1125" spans="2:5" x14ac:dyDescent="0.25">
      <c r="B1125" s="146"/>
      <c r="E1125" s="161"/>
    </row>
    <row r="1126" spans="2:5" x14ac:dyDescent="0.25">
      <c r="B1126" s="146"/>
      <c r="E1126" s="161"/>
    </row>
    <row r="1127" spans="2:5" x14ac:dyDescent="0.25">
      <c r="B1127" s="146"/>
      <c r="E1127" s="161"/>
    </row>
    <row r="1128" spans="2:5" x14ac:dyDescent="0.25">
      <c r="B1128" s="146"/>
      <c r="E1128" s="161"/>
    </row>
    <row r="1129" spans="2:5" x14ac:dyDescent="0.25">
      <c r="B1129" s="146"/>
      <c r="E1129" s="161"/>
    </row>
    <row r="1130" spans="2:5" x14ac:dyDescent="0.25">
      <c r="B1130" s="146"/>
      <c r="E1130" s="161"/>
    </row>
    <row r="1131" spans="2:5" x14ac:dyDescent="0.25">
      <c r="B1131" s="146"/>
      <c r="E1131" s="161"/>
    </row>
    <row r="1132" spans="2:5" x14ac:dyDescent="0.25">
      <c r="B1132" s="146"/>
      <c r="E1132" s="161"/>
    </row>
    <row r="1133" spans="2:5" x14ac:dyDescent="0.25">
      <c r="B1133" s="146"/>
      <c r="E1133" s="161"/>
    </row>
    <row r="1134" spans="2:5" x14ac:dyDescent="0.25">
      <c r="B1134" s="146"/>
      <c r="E1134" s="161"/>
    </row>
    <row r="1135" spans="2:5" x14ac:dyDescent="0.25">
      <c r="B1135" s="146"/>
      <c r="E1135" s="161"/>
    </row>
    <row r="1136" spans="2:5" x14ac:dyDescent="0.25">
      <c r="B1136" s="146"/>
      <c r="E1136" s="161"/>
    </row>
    <row r="1137" spans="2:5" x14ac:dyDescent="0.25">
      <c r="B1137" s="146"/>
      <c r="E1137" s="161"/>
    </row>
    <row r="1138" spans="2:5" x14ac:dyDescent="0.25">
      <c r="B1138" s="146"/>
      <c r="E1138" s="161"/>
    </row>
    <row r="1139" spans="2:5" x14ac:dyDescent="0.25">
      <c r="B1139" s="146"/>
      <c r="E1139" s="161"/>
    </row>
    <row r="1140" spans="2:5" x14ac:dyDescent="0.25">
      <c r="B1140" s="146"/>
      <c r="E1140" s="161"/>
    </row>
    <row r="1141" spans="2:5" x14ac:dyDescent="0.25">
      <c r="B1141" s="146"/>
      <c r="E1141" s="161"/>
    </row>
    <row r="1142" spans="2:5" x14ac:dyDescent="0.25">
      <c r="B1142" s="146"/>
      <c r="E1142" s="161"/>
    </row>
    <row r="1143" spans="2:5" x14ac:dyDescent="0.25">
      <c r="B1143" s="146"/>
      <c r="E1143" s="161"/>
    </row>
    <row r="1144" spans="2:5" x14ac:dyDescent="0.25">
      <c r="B1144" s="146"/>
      <c r="E1144" s="161"/>
    </row>
    <row r="1145" spans="2:5" x14ac:dyDescent="0.25">
      <c r="B1145" s="146"/>
      <c r="E1145" s="161"/>
    </row>
    <row r="1146" spans="2:5" x14ac:dyDescent="0.25">
      <c r="B1146" s="146"/>
      <c r="E1146" s="161"/>
    </row>
    <row r="1147" spans="2:5" x14ac:dyDescent="0.25">
      <c r="B1147" s="146"/>
      <c r="E1147" s="161"/>
    </row>
    <row r="1148" spans="2:5" x14ac:dyDescent="0.25">
      <c r="B1148" s="146"/>
      <c r="E1148" s="161"/>
    </row>
    <row r="1149" spans="2:5" x14ac:dyDescent="0.25">
      <c r="B1149" s="146"/>
      <c r="E1149" s="161"/>
    </row>
    <row r="1150" spans="2:5" x14ac:dyDescent="0.25">
      <c r="B1150" s="146"/>
      <c r="E1150" s="161"/>
    </row>
    <row r="1151" spans="2:5" x14ac:dyDescent="0.25">
      <c r="B1151" s="146"/>
      <c r="E1151" s="161"/>
    </row>
    <row r="1152" spans="2:5" x14ac:dyDescent="0.25">
      <c r="B1152" s="146"/>
      <c r="E1152" s="161"/>
    </row>
    <row r="1153" spans="2:5" x14ac:dyDescent="0.25">
      <c r="B1153" s="146"/>
      <c r="E1153" s="161"/>
    </row>
    <row r="1154" spans="2:5" x14ac:dyDescent="0.25">
      <c r="B1154" s="146"/>
      <c r="E1154" s="161"/>
    </row>
    <row r="1155" spans="2:5" x14ac:dyDescent="0.25">
      <c r="B1155" s="146"/>
      <c r="E1155" s="161"/>
    </row>
    <row r="1156" spans="2:5" x14ac:dyDescent="0.25">
      <c r="B1156" s="146"/>
      <c r="E1156" s="161"/>
    </row>
    <row r="1157" spans="2:5" x14ac:dyDescent="0.25">
      <c r="B1157" s="146"/>
      <c r="E1157" s="161"/>
    </row>
    <row r="1158" spans="2:5" x14ac:dyDescent="0.25">
      <c r="B1158" s="146"/>
      <c r="E1158" s="161"/>
    </row>
    <row r="1159" spans="2:5" x14ac:dyDescent="0.25">
      <c r="B1159" s="146"/>
      <c r="E1159" s="161"/>
    </row>
    <row r="1160" spans="2:5" x14ac:dyDescent="0.25">
      <c r="B1160" s="146"/>
      <c r="E1160" s="161"/>
    </row>
    <row r="1161" spans="2:5" x14ac:dyDescent="0.25">
      <c r="B1161" s="146"/>
      <c r="E1161" s="161"/>
    </row>
    <row r="1162" spans="2:5" x14ac:dyDescent="0.25">
      <c r="B1162" s="146"/>
      <c r="E1162" s="161"/>
    </row>
    <row r="1163" spans="2:5" x14ac:dyDescent="0.25">
      <c r="B1163" s="146"/>
      <c r="E1163" s="161"/>
    </row>
    <row r="1164" spans="2:5" x14ac:dyDescent="0.25">
      <c r="B1164" s="146"/>
      <c r="E1164" s="161"/>
    </row>
    <row r="1165" spans="2:5" x14ac:dyDescent="0.25">
      <c r="B1165" s="146"/>
      <c r="E1165" s="161"/>
    </row>
    <row r="1166" spans="2:5" x14ac:dyDescent="0.25">
      <c r="B1166" s="146"/>
      <c r="E1166" s="161"/>
    </row>
    <row r="1167" spans="2:5" x14ac:dyDescent="0.25">
      <c r="B1167" s="146"/>
      <c r="E1167" s="161"/>
    </row>
    <row r="1168" spans="2:5" x14ac:dyDescent="0.25">
      <c r="B1168" s="146"/>
      <c r="E1168" s="161"/>
    </row>
    <row r="1169" spans="2:5" x14ac:dyDescent="0.25">
      <c r="B1169" s="146"/>
      <c r="E1169" s="163"/>
    </row>
    <row r="1170" spans="2:5" x14ac:dyDescent="0.25">
      <c r="B1170" s="146"/>
      <c r="E1170" s="163"/>
    </row>
    <row r="1171" spans="2:5" x14ac:dyDescent="0.25">
      <c r="B1171" s="146"/>
      <c r="E1171" s="163"/>
    </row>
    <row r="1172" spans="2:5" x14ac:dyDescent="0.25">
      <c r="B1172" s="146"/>
      <c r="E1172" s="163"/>
    </row>
    <row r="1173" spans="2:5" x14ac:dyDescent="0.25">
      <c r="B1173" s="146"/>
      <c r="E1173" s="163"/>
    </row>
    <row r="1174" spans="2:5" x14ac:dyDescent="0.25">
      <c r="B1174" s="150"/>
      <c r="E1174" s="163"/>
    </row>
    <row r="1175" spans="2:5" x14ac:dyDescent="0.25">
      <c r="B1175" s="150"/>
      <c r="E1175" s="163"/>
    </row>
  </sheetData>
  <autoFilter ref="B1:B1175"/>
  <conditionalFormatting sqref="G1:G1048576">
    <cfRule type="containsText" dxfId="11" priority="5" operator="containsText" text="Programmé">
      <formula>NOT(ISERROR(SEARCH("Programmé",G1)))</formula>
    </cfRule>
    <cfRule type="containsText" dxfId="10" priority="6" operator="containsText" text="en attente">
      <formula>NOT(ISERROR(SEARCH("en attente",G1)))</formula>
    </cfRule>
    <cfRule type="containsText" dxfId="9" priority="7" operator="containsText" text="en cours">
      <formula>NOT(ISERROR(SEARCH("en cours",G1)))</formula>
    </cfRule>
  </conditionalFormatting>
  <dataValidations count="3">
    <dataValidation type="list" allowBlank="1" showInputMessage="1" showErrorMessage="1" sqref="E3:E12 E40:E1168">
      <formula1>type</formula1>
    </dataValidation>
    <dataValidation type="list" allowBlank="1" showInputMessage="1" showErrorMessage="1" sqref="A3:A39 B3:B1173">
      <formula1>ccpda</formula1>
    </dataValidation>
    <dataValidation type="list" allowBlank="1" showInputMessage="1" showErrorMessage="1" sqref="K7 K47:K48 K50:K806">
      <formula1>Presta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1B004AA6-45D5-41B6-8CD6-6D257FA977A5}">
            <xm:f>NOT(ISERROR(SEARCH('listes déroulantes'!$D$1,G1)))</xm:f>
            <xm:f>'listes déroulantes'!$D$1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G1:G1048576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sqref="A1:B8"/>
    </sheetView>
  </sheetViews>
  <sheetFormatPr baseColWidth="10" defaultRowHeight="15" x14ac:dyDescent="0.25"/>
  <sheetData>
    <row r="1" spans="1:2" x14ac:dyDescent="0.25">
      <c r="A1" t="s">
        <v>187</v>
      </c>
      <c r="B1">
        <f>10/60</f>
        <v>0.16666666666666666</v>
      </c>
    </row>
    <row r="2" spans="1:2" x14ac:dyDescent="0.25">
      <c r="A2" t="s">
        <v>188</v>
      </c>
      <c r="B2" s="50">
        <f>15/60</f>
        <v>0.25</v>
      </c>
    </row>
    <row r="3" spans="1:2" x14ac:dyDescent="0.25">
      <c r="A3" t="s">
        <v>189</v>
      </c>
      <c r="B3" s="50">
        <f>20/60</f>
        <v>0.33333333333333331</v>
      </c>
    </row>
    <row r="4" spans="1:2" x14ac:dyDescent="0.25">
      <c r="A4" t="s">
        <v>169</v>
      </c>
      <c r="B4" s="50">
        <f>30/60</f>
        <v>0.5</v>
      </c>
    </row>
    <row r="5" spans="1:2" x14ac:dyDescent="0.25">
      <c r="A5" t="s">
        <v>190</v>
      </c>
      <c r="B5" s="50">
        <f>40/60</f>
        <v>0.66666666666666663</v>
      </c>
    </row>
    <row r="6" spans="1:2" x14ac:dyDescent="0.25">
      <c r="A6" t="s">
        <v>179</v>
      </c>
      <c r="B6" s="50">
        <f>45/60</f>
        <v>0.75</v>
      </c>
    </row>
    <row r="7" spans="1:2" x14ac:dyDescent="0.25">
      <c r="A7" t="s">
        <v>191</v>
      </c>
      <c r="B7" s="50">
        <f>50/60</f>
        <v>0.83333333333333337</v>
      </c>
    </row>
    <row r="8" spans="1:2" x14ac:dyDescent="0.25">
      <c r="A8" t="s">
        <v>192</v>
      </c>
      <c r="B8" s="50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>
      <selection activeCell="C30" sqref="C30"/>
    </sheetView>
  </sheetViews>
  <sheetFormatPr baseColWidth="10" defaultRowHeight="15" x14ac:dyDescent="0.25"/>
  <cols>
    <col min="1" max="1" width="18.7109375" customWidth="1"/>
    <col min="2" max="2" width="31" customWidth="1"/>
    <col min="3" max="3" width="28" customWidth="1"/>
    <col min="4" max="4" width="21.85546875" customWidth="1"/>
    <col min="6" max="6" width="16.28515625" customWidth="1"/>
  </cols>
  <sheetData>
    <row r="1" spans="1:6" x14ac:dyDescent="0.25">
      <c r="A1" s="3">
        <v>1</v>
      </c>
      <c r="B1" s="4" t="s">
        <v>3</v>
      </c>
      <c r="C1" s="15" t="s">
        <v>24</v>
      </c>
      <c r="D1" s="18" t="s">
        <v>31</v>
      </c>
      <c r="E1" s="16"/>
      <c r="F1" t="s">
        <v>76</v>
      </c>
    </row>
    <row r="2" spans="1:6" x14ac:dyDescent="0.25">
      <c r="A2" s="5">
        <v>2</v>
      </c>
      <c r="B2" s="6" t="s">
        <v>4</v>
      </c>
      <c r="C2" s="15" t="s">
        <v>25</v>
      </c>
      <c r="D2" s="19" t="s">
        <v>32</v>
      </c>
      <c r="E2" s="15"/>
      <c r="F2" t="s">
        <v>77</v>
      </c>
    </row>
    <row r="3" spans="1:6" x14ac:dyDescent="0.25">
      <c r="A3" s="5">
        <v>3</v>
      </c>
      <c r="B3" s="6" t="s">
        <v>5</v>
      </c>
      <c r="C3" s="15" t="s">
        <v>26</v>
      </c>
      <c r="D3" s="20" t="s">
        <v>33</v>
      </c>
      <c r="E3" s="17"/>
    </row>
    <row r="4" spans="1:6" x14ac:dyDescent="0.25">
      <c r="A4" s="3">
        <v>4</v>
      </c>
      <c r="B4" s="6" t="s">
        <v>6</v>
      </c>
      <c r="C4" s="141" t="s">
        <v>27</v>
      </c>
      <c r="D4" s="21" t="s">
        <v>91</v>
      </c>
      <c r="E4" s="14"/>
    </row>
    <row r="5" spans="1:6" x14ac:dyDescent="0.25">
      <c r="A5" s="5">
        <v>5</v>
      </c>
      <c r="B5" s="6" t="s">
        <v>7</v>
      </c>
      <c r="C5" s="15" t="s">
        <v>36</v>
      </c>
    </row>
    <row r="6" spans="1:6" x14ac:dyDescent="0.25">
      <c r="A6" s="5">
        <v>6</v>
      </c>
      <c r="B6" s="6" t="s">
        <v>8</v>
      </c>
      <c r="C6" s="143" t="s">
        <v>28</v>
      </c>
    </row>
    <row r="7" spans="1:6" x14ac:dyDescent="0.25">
      <c r="A7" s="3">
        <v>7</v>
      </c>
      <c r="B7" s="6" t="s">
        <v>48</v>
      </c>
      <c r="C7" s="142" t="s">
        <v>35</v>
      </c>
    </row>
    <row r="8" spans="1:6" ht="22.5" x14ac:dyDescent="0.25">
      <c r="A8" s="5">
        <v>8</v>
      </c>
      <c r="B8" s="6" t="s">
        <v>63</v>
      </c>
      <c r="C8" s="15" t="s">
        <v>29</v>
      </c>
    </row>
    <row r="9" spans="1:6" ht="22.5" x14ac:dyDescent="0.25">
      <c r="A9" s="5">
        <v>9</v>
      </c>
      <c r="B9" s="6" t="s">
        <v>62</v>
      </c>
      <c r="C9" s="14" t="s">
        <v>83</v>
      </c>
    </row>
    <row r="10" spans="1:6" ht="22.5" x14ac:dyDescent="0.25">
      <c r="A10" s="3">
        <v>10</v>
      </c>
      <c r="B10" s="6" t="s">
        <v>61</v>
      </c>
      <c r="C10" s="14" t="s">
        <v>65</v>
      </c>
    </row>
    <row r="11" spans="1:6" ht="22.5" x14ac:dyDescent="0.25">
      <c r="A11" s="5">
        <v>11</v>
      </c>
      <c r="B11" s="6" t="s">
        <v>64</v>
      </c>
      <c r="C11" s="14" t="s">
        <v>66</v>
      </c>
    </row>
    <row r="12" spans="1:6" ht="22.5" x14ac:dyDescent="0.25">
      <c r="A12" s="5">
        <v>12</v>
      </c>
      <c r="B12" s="6" t="s">
        <v>60</v>
      </c>
      <c r="C12" s="14" t="s">
        <v>67</v>
      </c>
    </row>
    <row r="13" spans="1:6" x14ac:dyDescent="0.25">
      <c r="A13" s="3">
        <v>13</v>
      </c>
      <c r="B13" s="6" t="s">
        <v>59</v>
      </c>
      <c r="C13" s="14" t="s">
        <v>69</v>
      </c>
    </row>
    <row r="14" spans="1:6" x14ac:dyDescent="0.25">
      <c r="A14" s="5">
        <v>14</v>
      </c>
      <c r="B14" s="6" t="s">
        <v>58</v>
      </c>
      <c r="C14" s="143" t="s">
        <v>71</v>
      </c>
    </row>
    <row r="15" spans="1:6" x14ac:dyDescent="0.25">
      <c r="A15" s="5">
        <v>15</v>
      </c>
      <c r="B15" s="6" t="s">
        <v>9</v>
      </c>
      <c r="C15" s="143" t="s">
        <v>72</v>
      </c>
    </row>
    <row r="16" spans="1:6" x14ac:dyDescent="0.25">
      <c r="A16" s="3">
        <v>16</v>
      </c>
      <c r="B16" s="6" t="s">
        <v>57</v>
      </c>
      <c r="C16" s="14" t="s">
        <v>73</v>
      </c>
    </row>
    <row r="17" spans="1:3" s="2" customFormat="1" x14ac:dyDescent="0.25">
      <c r="A17" s="3">
        <v>17</v>
      </c>
      <c r="B17" s="47" t="s">
        <v>46</v>
      </c>
      <c r="C17" s="14" t="s">
        <v>75</v>
      </c>
    </row>
    <row r="18" spans="1:3" x14ac:dyDescent="0.25">
      <c r="A18" s="5">
        <v>18</v>
      </c>
      <c r="B18" s="6" t="s">
        <v>56</v>
      </c>
      <c r="C18" s="15" t="s">
        <v>80</v>
      </c>
    </row>
    <row r="19" spans="1:3" x14ac:dyDescent="0.25">
      <c r="A19" s="5">
        <v>19</v>
      </c>
      <c r="B19" s="6" t="s">
        <v>10</v>
      </c>
      <c r="C19" s="15" t="s">
        <v>81</v>
      </c>
    </row>
    <row r="20" spans="1:3" x14ac:dyDescent="0.25">
      <c r="A20" s="5">
        <v>20</v>
      </c>
      <c r="B20" s="6" t="s">
        <v>52</v>
      </c>
      <c r="C20" s="143" t="s">
        <v>157</v>
      </c>
    </row>
    <row r="21" spans="1:3" x14ac:dyDescent="0.25">
      <c r="A21" s="3">
        <v>21</v>
      </c>
      <c r="B21" s="6" t="s">
        <v>53</v>
      </c>
      <c r="C21" s="143" t="s">
        <v>87</v>
      </c>
    </row>
    <row r="22" spans="1:3" x14ac:dyDescent="0.25">
      <c r="A22" s="5">
        <v>22</v>
      </c>
      <c r="B22" s="6" t="s">
        <v>54</v>
      </c>
      <c r="C22" s="143" t="s">
        <v>88</v>
      </c>
    </row>
    <row r="23" spans="1:3" x14ac:dyDescent="0.25">
      <c r="A23" s="5">
        <v>23</v>
      </c>
      <c r="B23" s="6" t="s">
        <v>55</v>
      </c>
      <c r="C23" s="14" t="s">
        <v>90</v>
      </c>
    </row>
    <row r="24" spans="1:3" x14ac:dyDescent="0.25">
      <c r="A24" s="3">
        <v>24</v>
      </c>
      <c r="B24" s="6" t="s">
        <v>11</v>
      </c>
      <c r="C24" s="143" t="s">
        <v>95</v>
      </c>
    </row>
    <row r="25" spans="1:3" x14ac:dyDescent="0.25">
      <c r="A25" s="5">
        <v>25</v>
      </c>
      <c r="B25" s="6" t="s">
        <v>12</v>
      </c>
      <c r="C25" s="15" t="s">
        <v>94</v>
      </c>
    </row>
    <row r="26" spans="1:3" x14ac:dyDescent="0.25">
      <c r="A26" s="5">
        <v>26</v>
      </c>
      <c r="B26" s="6" t="s">
        <v>13</v>
      </c>
      <c r="C26" s="14" t="s">
        <v>178</v>
      </c>
    </row>
    <row r="27" spans="1:3" x14ac:dyDescent="0.25">
      <c r="A27" s="3">
        <v>27</v>
      </c>
      <c r="B27" s="6" t="s">
        <v>14</v>
      </c>
    </row>
    <row r="28" spans="1:3" x14ac:dyDescent="0.25">
      <c r="A28" s="9">
        <v>28</v>
      </c>
      <c r="B28" s="6" t="s">
        <v>15</v>
      </c>
    </row>
    <row r="29" spans="1:3" x14ac:dyDescent="0.25">
      <c r="A29" s="7">
        <v>29</v>
      </c>
      <c r="B29" s="8" t="s">
        <v>16</v>
      </c>
    </row>
    <row r="30" spans="1:3" x14ac:dyDescent="0.25">
      <c r="A30" s="10">
        <v>30</v>
      </c>
      <c r="B30" s="11" t="s">
        <v>17</v>
      </c>
    </row>
    <row r="31" spans="1:3" x14ac:dyDescent="0.25">
      <c r="A31" s="12">
        <v>31</v>
      </c>
      <c r="B31" s="6" t="s">
        <v>51</v>
      </c>
    </row>
    <row r="32" spans="1:3" x14ac:dyDescent="0.25">
      <c r="A32" s="9">
        <v>32</v>
      </c>
      <c r="B32" s="6" t="s">
        <v>18</v>
      </c>
    </row>
    <row r="33" spans="1:2" x14ac:dyDescent="0.25">
      <c r="A33" s="5">
        <v>33</v>
      </c>
      <c r="B33" s="6" t="s">
        <v>49</v>
      </c>
    </row>
    <row r="34" spans="1:2" x14ac:dyDescent="0.25">
      <c r="A34" s="13">
        <v>34</v>
      </c>
      <c r="B34" s="6" t="s">
        <v>50</v>
      </c>
    </row>
    <row r="35" spans="1:2" x14ac:dyDescent="0.25">
      <c r="A35" s="46">
        <v>37</v>
      </c>
      <c r="B35" s="47" t="s">
        <v>42</v>
      </c>
    </row>
    <row r="36" spans="1:2" x14ac:dyDescent="0.25">
      <c r="A36" s="46">
        <v>38</v>
      </c>
      <c r="B36" s="47" t="s">
        <v>44</v>
      </c>
    </row>
    <row r="37" spans="1:2" x14ac:dyDescent="0.25">
      <c r="A37" s="46">
        <v>39</v>
      </c>
      <c r="B37" s="47" t="s">
        <v>45</v>
      </c>
    </row>
    <row r="38" spans="1:2" x14ac:dyDescent="0.25">
      <c r="A38" s="46">
        <v>40</v>
      </c>
      <c r="B38" s="47" t="s">
        <v>47</v>
      </c>
    </row>
    <row r="39" spans="1:2" x14ac:dyDescent="0.25">
      <c r="A39" s="46">
        <v>41</v>
      </c>
      <c r="B39" s="47" t="s">
        <v>38</v>
      </c>
    </row>
    <row r="40" spans="1:2" x14ac:dyDescent="0.25">
      <c r="A40" s="46">
        <v>42</v>
      </c>
      <c r="B40" s="47" t="s">
        <v>39</v>
      </c>
    </row>
    <row r="41" spans="1:2" x14ac:dyDescent="0.25">
      <c r="A41" s="46">
        <v>43</v>
      </c>
      <c r="B41" s="47" t="s">
        <v>43</v>
      </c>
    </row>
    <row r="42" spans="1:2" x14ac:dyDescent="0.25">
      <c r="A42" s="46">
        <v>44</v>
      </c>
      <c r="B42" s="47" t="s">
        <v>70</v>
      </c>
    </row>
    <row r="43" spans="1:2" x14ac:dyDescent="0.25">
      <c r="A43" s="46">
        <v>45</v>
      </c>
      <c r="B43" s="47" t="s">
        <v>93</v>
      </c>
    </row>
    <row r="44" spans="1:2" x14ac:dyDescent="0.25">
      <c r="A44" s="46">
        <v>46</v>
      </c>
      <c r="B44" s="47" t="s">
        <v>183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activeCell="L24" sqref="L24"/>
    </sheetView>
  </sheetViews>
  <sheetFormatPr baseColWidth="10" defaultRowHeight="15" x14ac:dyDescent="0.25"/>
  <cols>
    <col min="1" max="1" width="34.85546875" customWidth="1"/>
    <col min="2" max="2" width="15.42578125" customWidth="1"/>
    <col min="7" max="7" width="11.42578125" style="122"/>
  </cols>
  <sheetData>
    <row r="1" spans="1:9" s="125" customFormat="1" ht="27" customHeight="1" x14ac:dyDescent="0.3">
      <c r="A1" s="125" t="s">
        <v>143</v>
      </c>
      <c r="G1" s="131"/>
    </row>
    <row r="2" spans="1:9" s="125" customFormat="1" ht="28.5" customHeight="1" x14ac:dyDescent="0.3">
      <c r="A2" s="125" t="s">
        <v>148</v>
      </c>
      <c r="G2" s="131"/>
    </row>
    <row r="3" spans="1:9" s="125" customFormat="1" ht="36.75" customHeight="1" x14ac:dyDescent="0.3">
      <c r="A3" s="125" t="s">
        <v>144</v>
      </c>
      <c r="B3" s="125" t="s">
        <v>147</v>
      </c>
      <c r="G3" s="131"/>
    </row>
    <row r="4" spans="1:9" s="111" customFormat="1" ht="45" x14ac:dyDescent="0.25">
      <c r="A4" s="126"/>
      <c r="B4" s="128" t="s">
        <v>149</v>
      </c>
      <c r="C4" s="128" t="s">
        <v>150</v>
      </c>
      <c r="D4" s="128" t="s">
        <v>160</v>
      </c>
      <c r="E4" s="128" t="s">
        <v>176</v>
      </c>
      <c r="F4" s="135" t="s">
        <v>170</v>
      </c>
      <c r="G4" s="136" t="s">
        <v>172</v>
      </c>
    </row>
    <row r="5" spans="1:9" x14ac:dyDescent="0.25">
      <c r="A5" s="130" t="s">
        <v>145</v>
      </c>
      <c r="B5" s="1">
        <f>SUMPRODUCT((SuiviIntervention2018!$B$3:$B$999="Siège CC Porte de DrômArdèche")*(SuiviIntervention2018!$E$3:$E$999="Maçonnerie")*(SuiviIntervention2018!$L$3:$L$999))</f>
        <v>0</v>
      </c>
      <c r="C5" s="1">
        <f>SUMPRODUCT((SuiviIntervention2018!$B$3:$B$999="Siège CC Porte de DrômArdèche")*((SuiviIntervention2018!$E$3:$E$999="Eléctricité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60.5</v>
      </c>
      <c r="D5" s="1">
        <f>SUMPRODUCT((SuiviIntervention2018!$B$3:$B$999="Siège CC Porte de DrômArdèche")*((SuiviIntervention2018!$E$3:$E$999="Aménagements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52.599999999999994</v>
      </c>
      <c r="E5" s="1">
        <f>SUMPRODUCT((SuiviIntervention2018!$B$3:$B$999="Siège CC Porte de DrômArdèche")*((SuiviIntervention2018!$E$3:$E$999="Aménagements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52.599999999999994</v>
      </c>
      <c r="F5" s="127">
        <f>SUM(B5:E5)</f>
        <v>165.7</v>
      </c>
      <c r="G5" s="132" t="str">
        <f>IF(F5&lt;SuiviIntervention2018!$L$2,"oui","non")</f>
        <v>oui</v>
      </c>
      <c r="I5" s="24"/>
    </row>
    <row r="6" spans="1:9" s="50" customFormat="1" x14ac:dyDescent="0.25">
      <c r="A6" s="130" t="s">
        <v>17</v>
      </c>
      <c r="B6" s="1">
        <f>SUMPRODUCT((SuiviIntervention2018!$B$3:$B$999="Bureaux ADS")*(SuiviIntervention2018!$E$3:$E$999="Maçonnerie")*(SuiviIntervention2018!$L$3:$L$999))</f>
        <v>0</v>
      </c>
      <c r="C6" s="1">
        <f>SUMPRODUCT((SuiviIntervention2018!$B$3:$B$999="Bureaux ADS")*((SuiviIntervention2018!$E$3:$E$999="Eléctricité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</v>
      </c>
      <c r="D6" s="1">
        <f>SUMPRODUCT((SuiviIntervention2018!$B$3:$B$999="Bureaux ADS")*((SuiviIntervention2018!$E$3:$E$999="Eléctricité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</v>
      </c>
      <c r="E6" s="1">
        <f>SUMPRODUCT((SuiviIntervention2018!$B$3:$B$999="Bureaux ADS")*((SuiviIntervention2018!$E$3:$E$999="Aménagements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</v>
      </c>
      <c r="F6" s="127">
        <f t="shared" ref="F6:F17" si="0">SUM(B6:E6)</f>
        <v>3</v>
      </c>
      <c r="G6" s="132" t="str">
        <f>IF(F6&lt;SuiviIntervention2018!$L$2,"oui","non")</f>
        <v>oui</v>
      </c>
    </row>
    <row r="7" spans="1:9" x14ac:dyDescent="0.25">
      <c r="A7" s="130" t="s">
        <v>45</v>
      </c>
      <c r="B7" s="1">
        <f>SUMPRODUCT((SuiviIntervention2018!$B$3:$B$999="La Fabrique")*(SuiviIntervention2018!$E$3:$E$999="Maçonnerie")*(SuiviIntervention2018!$L$3:$L$999))</f>
        <v>0</v>
      </c>
      <c r="C7" s="1">
        <f>SUMPRODUCT((SuiviIntervention2018!$B$3:$B$999="La Fabrique")*((SuiviIntervention2018!$E$3:$E$999="Eléctricité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7.45</v>
      </c>
      <c r="D7" s="1">
        <f>SUMPRODUCT((SuiviIntervention2018!$B$3:$B$999="La Fabrique")*((SuiviIntervention2018!$E$3:$E$999="Eléctricité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7.45</v>
      </c>
      <c r="E7" s="1">
        <f>SUMPRODUCT((SuiviIntervention2018!$B$3:$B$999="La Fabrique")*((SuiviIntervention2018!$E$3:$E$999="Aménagements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5.25</v>
      </c>
      <c r="F7" s="127">
        <f t="shared" si="0"/>
        <v>20.149999999999999</v>
      </c>
      <c r="G7" s="132" t="str">
        <f>IF(F7&lt;SuiviIntervention2018!$L$2,"oui","non")</f>
        <v>oui</v>
      </c>
    </row>
    <row r="8" spans="1:9" x14ac:dyDescent="0.25">
      <c r="A8" s="130" t="s">
        <v>146</v>
      </c>
      <c r="B8" s="1">
        <f>SUMPRODUCT(((SuiviIntervention2018!$B$3:$B$999="Service Technique Albon")+(SuiviIntervention2018!$B$3:$B$999="Service Technique Zone CNR")+(SuiviIntervention2018!$B$3:$B$999="Service Technique ZA Les Iles"))*(SuiviIntervention2018!$E$3:$E$999="Maçonnerie")*(SuiviIntervention2018!$L$3:$L$999))</f>
        <v>0</v>
      </c>
      <c r="C8" s="1">
        <f>SUMPRODUCT(((SuiviIntervention2018!$B$3:$B$999="Service Technique Albon")+(SuiviIntervention2018!$B$3:$B$999="Service Technique Zone CNR")+(SuiviIntervention2018!$B$3:$B$999="Service Technique ZA Les Iles"))*((SuiviIntervention2018!$E$3:$E$999="Eléctricité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</v>
      </c>
      <c r="D8" s="1">
        <f>SUMPRODUCT(((SuiviIntervention2018!$B$3:$B$999="Service Technique Albon")+(SuiviIntervention2018!$B$3:$B$999="Service Technique Zone CNR")+(SuiviIntervention2018!$B$3:$B$999="Service Technique ZA Les Iles"))*((SuiviIntervention2018!$E$3:$E$999="Eléctricité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</v>
      </c>
      <c r="E8" s="1">
        <f>SUMPRODUCT(((SuiviIntervention2018!$B$3:$B$999="Service Technique Albon")+(SuiviIntervention2018!$B$3:$B$999="Service Technique Zone CNR")+(SuiviIntervention2018!$B$3:$B$999="Service Technique ZA Les Iles"))*((SuiviIntervention2018!$E$3:$E$999="Aménagements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</v>
      </c>
      <c r="F8" s="127">
        <f t="shared" si="0"/>
        <v>6</v>
      </c>
      <c r="G8" s="132" t="str">
        <f>IF(F8&lt;SuiviIntervention2018!$L$2,"oui","non")</f>
        <v>oui</v>
      </c>
    </row>
    <row r="9" spans="1:9" x14ac:dyDescent="0.25">
      <c r="A9" s="130" t="s">
        <v>151</v>
      </c>
      <c r="B9" s="1">
        <f>SUMPRODUCT(((SuiviIntervention2018!$B$3:$B$999="Centre aquatique Bleu Rive")+(SuiviIntervention2018!$B$3:$B$999="Piscine Bleu idéal hauterives")+(SuiviIntervention2018!$B$3:$B$999="Piscine Chateauneuf de galaure"))*(SuiviIntervention2018!$E$3:$E$999="Maçonnerie")*(SuiviIntervention2018!$L$3:$L$999))</f>
        <v>0</v>
      </c>
      <c r="C9" s="1">
        <f>SUMPRODUCT(((SuiviIntervention2018!$B$3:$B$999="Centre aquatique Bleu Rive")+(SuiviIntervention2018!$B$3:$B$999="Piscine Bleu idéal hauterives")+(SuiviIntervention2018!$B$3:$B$999="Piscine Chateauneuf de galaure"))*((SuiviIntervention2018!$E$3:$E$999="Eléctricité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38.849999999999994</v>
      </c>
      <c r="D9" s="1">
        <f>SUMPRODUCT(((SuiviIntervention2018!$B$3:$B$999="Centre aquatique Bleu Rive")+(SuiviIntervention2018!$B$3:$B$999="Piscine Bleu idéal hauterives")+(SuiviIntervention2018!$B$3:$B$999="Piscine Chateauneuf de galaure"))*((SuiviIntervention2018!$E$3:$E$999="Eléctricité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38.849999999999994</v>
      </c>
      <c r="E9" s="1">
        <f>SUMPRODUCT(((SuiviIntervention2018!$B$3:$B$999="Centre aquatique Bleu Rive")+(SuiviIntervention2018!$B$3:$B$999="Piscine Bleu idéal hauterives")+(SuiviIntervention2018!$B$3:$B$999="Piscine Chateauneuf de galaure"))*((SuiviIntervention2018!$E$3:$E$999="Aménagements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34.25</v>
      </c>
      <c r="F9" s="127">
        <f t="shared" si="0"/>
        <v>111.94999999999999</v>
      </c>
      <c r="G9" s="132" t="str">
        <f>IF(F9&lt;SuiviIntervention2018!$L$2,"oui","non")</f>
        <v>oui</v>
      </c>
    </row>
    <row r="10" spans="1:9" x14ac:dyDescent="0.25">
      <c r="A10" s="130" t="s">
        <v>159</v>
      </c>
      <c r="B10" s="1">
        <f>SUMPRODUCT(((SuiviIntervention2018!$B$3:$B$999="Tennis de table manthes")+(SuiviIntervention2018!$B$3:$B$999="Office du Tourisme Hautervives")+(SuiviIntervention2018!$B$3:$B$999="Boulodrome Anneyron")+(SuiviIntervention2018!$B$3:$B$999="La Tour d'Albon"))*(SuiviIntervention2018!$E$3:$E$999="Maçonnerie")*(SuiviIntervention2018!$L$3:$L$999))</f>
        <v>0</v>
      </c>
      <c r="C10" s="1">
        <f>SUMPRODUCT(((SuiviIntervention2018!$B$3:$B$999="Tennis de table manthes")+(SuiviIntervention2018!$B$3:$B$999="Office du Tourisme Hautervives")+(SuiviIntervention2018!$B$3:$B$999="Boulodrome Anneyron")+(SuiviIntervention2018!$B$3:$B$999="La Tour d'Albon"))*((SuiviIntervention2018!$E$3:$E$999="Eléctricité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30.2</v>
      </c>
      <c r="D10" s="1">
        <f>SUMPRODUCT(((SuiviIntervention2018!$B$3:$B$999="Tennis de table manthes")+(SuiviIntervention2018!$B$3:$B$999="Office du Tourisme Hautervives")+(SuiviIntervention2018!$B$3:$B$999="Boulodrome Anneyron")+(SuiviIntervention2018!$B$3:$B$999="La Tour d'Albon"))*((SuiviIntervention2018!$E$3:$E$999="Eléctricité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30.2</v>
      </c>
      <c r="E10" s="1">
        <f>SUMPRODUCT(((SuiviIntervention2018!$B$3:$B$999="Tennis de table manthes")+(SuiviIntervention2018!$B$3:$B$999="Office du Tourisme Hautervives")+(SuiviIntervention2018!$B$3:$B$999="Boulodrome Anneyron")+(SuiviIntervention2018!$B$3:$B$999="La Tour d'Albon"))*((SuiviIntervention2018!$E$3:$E$999="Aménagements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7.7</v>
      </c>
      <c r="F10" s="127">
        <f t="shared" si="0"/>
        <v>68.099999999999994</v>
      </c>
      <c r="G10" s="132" t="str">
        <f>IF(F10&lt;SuiviIntervention2018!$L$2,"oui","non")</f>
        <v>oui</v>
      </c>
    </row>
    <row r="11" spans="1:9" s="50" customFormat="1" x14ac:dyDescent="0.25">
      <c r="A11" s="130" t="s">
        <v>156</v>
      </c>
      <c r="B11" s="1">
        <f>SUMPRODUCT(((SuiviIntervention2018!$B$3:$B$999="Multi accueil La Bulle aux Merveilles Champagne")+(SuiviIntervention2018!$B$3:$B$999="Multi accueil Les Petits Loups ST Rambert")+(SuiviIntervention2018!$B$3:$B$999="Multi accueil Les Petits Loups de la valloire Manthes")+(SuiviIntervention2018!$B$3:$B$999="Multi accueil La Souris Verte Chateauneuf")+(SuiviIntervention2018!$B$3:$B$999="Multi accueil Colins Collines Hauterives")+(SuiviIntervention2018!$B$3:$B$999="Multi accueil Pom'Cerise Mureils")+(SuiviIntervention2018!$B$3:$B$999="Multi accueil Vanille Chocolat ST Uze")+(SuiviIntervention2018!$B$3:$B$999="Pôle accueil  Enfance les 2 Rives")+(SuiviIntervention2018!$B$3:$B$999="Micro crèche A petit pas Sarras")+(SuiviIntervention2018!$B$3:$B$999="Multi accueil La Farandole St Vallier")+(SuiviIntervention2018!$B$3:$B$999="RAM St Vallier")+(SuiviIntervention2018!$B$3:$B$999="RAM ANNEYRON"))*(SuiviIntervention2018!$E$3:$E$999="Maçonnerie")*(SuiviIntervention2018!$L$3:$L$999))</f>
        <v>0</v>
      </c>
      <c r="C11" s="1">
        <f>SUMPRODUCT(((SuiviIntervention2018!$B$3:$B$999="Multi accueil La Bulle aux Merveilles Champagne")+(SuiviIntervention2018!$B$3:$B$999="Multi accueil Les Petits Loups ST Rambert")+(SuiviIntervention2018!$B$3:$B$999="Multi accueil Les Petits Loups de la valloire Manthes")+(SuiviIntervention2018!$B$3:$B$999="Multi accueil La Souris Verte Chateauneuf")+(SuiviIntervention2018!$B$3:$B$999="Multi accueil Colins Collines Hauterives")+(SuiviIntervention2018!$B$3:$B$999="Multi accueil Pom'Cerise Mureils")+(SuiviIntervention2018!$B$3:$B$999="Multi accueil Vanille Chocolat ST Uze")+(SuiviIntervention2018!$B$3:$B$999="Pôle accueil  Enfance les 2 Rives")+(SuiviIntervention2018!$B$3:$B$999="Micro crèche A petit pas Sarras")+(SuiviIntervention2018!$B$3:$B$999="Multi accueil La Farandole St Vallier")+(SuiviIntervention2018!$B$3:$B$999="RAM St Vallier")+(SuiviIntervention2018!$B$3:$B$999="RAM ANNEYRON"))*((SuiviIntervention2018!$E$3:$E$999="Eléctricité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118.15000000000002</v>
      </c>
      <c r="D11" s="1">
        <f>SUMPRODUCT(((SuiviIntervention2018!$B$3:$B$999="Multi accueil La Bulle aux Merveilles Champagne")+(SuiviIntervention2018!$B$3:$B$999="Multi accueil Les Petits Loups ST Rambert")+(SuiviIntervention2018!$B$3:$B$999="Multi accueil Les Petits Loups de la valloire Manthes")+(SuiviIntervention2018!$B$3:$B$999="Multi accueil La Souris Verte Chateauneuf")+(SuiviIntervention2018!$B$3:$B$999="Multi accueil Colins Collines Hauterives")+(SuiviIntervention2018!$B$3:$B$999="Multi accueil Pom'Cerise Mureils")+(SuiviIntervention2018!$B$3:$B$999="Multi accueil Vanille Chocolat ST Uze")+(SuiviIntervention2018!$B$3:$B$999="Pôle accueil  Enfance les 2 Rives")+(SuiviIntervention2018!$B$3:$B$999="Micro crèche A petit pas Sarras")+(SuiviIntervention2018!$B$3:$B$999="Multi accueil La Farandole St Vallier")+(SuiviIntervention2018!$B$3:$B$999="RAM St Vallier")+(SuiviIntervention2018!$B$3:$B$999="RAM ANNEYRON"))*((SuiviIntervention2018!$E$3:$E$999="Eléctricité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118.15000000000002</v>
      </c>
      <c r="E11" s="1">
        <f>SUMPRODUCT(((SuiviIntervention2018!$B$3:$B$999="Multi accueil La Bulle aux Merveilles Champagne")+(SuiviIntervention2018!$B$3:$B$999="Multi accueil Les Petits Loups ST Rambert")+(SuiviIntervention2018!$B$3:$B$999="Multi accueil Les Petits Loups de la valloire Manthes")+(SuiviIntervention2018!$B$3:$B$999="Multi accueil La Souris Verte Chateauneuf")+(SuiviIntervention2018!$B$3:$B$999="Multi accueil Colins Collines Hauterives")+(SuiviIntervention2018!$B$3:$B$999="Multi accueil Pom'Cerise Mureils")+(SuiviIntervention2018!$B$3:$B$999="Multi accueil Vanille Chocolat ST Uze")+(SuiviIntervention2018!$B$3:$B$999="Pôle accueil  Enfance les 2 Rives")+(SuiviIntervention2018!$B$3:$B$999="Micro crèche A petit pas Sarras")+(SuiviIntervention2018!$B$3:$B$999="Multi accueil La Farandole St Vallier")+(SuiviIntervention2018!$B$3:$B$999="RAM St Vallier")+(SuiviIntervention2018!$B$3:$B$999="RAM ANNEYRON"))*((SuiviIntervention2018!$E$3:$E$999="Aménagements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112.60000000000002</v>
      </c>
      <c r="F11" s="127">
        <f t="shared" si="0"/>
        <v>348.90000000000009</v>
      </c>
      <c r="G11" s="132" t="str">
        <f>IF(F11&lt;SuiviIntervention2018!$L$2,"oui","non")</f>
        <v>oui</v>
      </c>
    </row>
    <row r="12" spans="1:9" s="50" customFormat="1" x14ac:dyDescent="0.25">
      <c r="A12" s="130" t="s">
        <v>153</v>
      </c>
      <c r="B12" s="1">
        <f>SUMPRODUCT(((SuiviIntervention2018!$B$3:$B$999="CLSH Lucienne Caillet ST Vallier")+(SuiviIntervention2018!$B$3:$B$999="CLSH HAUTERIVES")+(SuiviIntervention2018!$B$3:$B$999="CLSH ST UZE"))*(SuiviIntervention2018!$E$3:$E$999="Maçonnerie")*(SuiviIntervention2018!$L$3:$L$999))</f>
        <v>0</v>
      </c>
      <c r="C12" s="1">
        <f>SUMPRODUCT(((SuiviIntervention2018!$B$3:$B$999="CLSH Lucienne Caillet ST Vallier")+(SuiviIntervention2018!$B$3:$B$999="CLSH HAUTERIVES")+(SuiviIntervention2018!$B$3:$B$999="CLSH ST UZE"))*((SuiviIntervention2018!$E$3:$E$999="Eléctricité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22.6</v>
      </c>
      <c r="D12" s="1">
        <f>SUMPRODUCT(((SuiviIntervention2018!$B$3:$B$999="CLSH Lucienne Caillet ST Vallier")+(SuiviIntervention2018!$B$3:$B$999="CLSH HAUTERIVES")+(SuiviIntervention2018!$B$3:$B$999="CLSH ST UZE"))*((SuiviIntervention2018!$E$3:$E$999="Eléctricité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22.6</v>
      </c>
      <c r="E12" s="1">
        <f>SUMPRODUCT(((SuiviIntervention2018!$B$3:$B$999="CLSH Lucienne Caillet ST Vallier")+(SuiviIntervention2018!$B$3:$B$999="CLSH HAUTERIVES")+(SuiviIntervention2018!$B$3:$B$999="CLSH ST UZE"))*((SuiviIntervention2018!$E$3:$E$999="Aménagements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21.9</v>
      </c>
      <c r="F12" s="127">
        <f t="shared" si="0"/>
        <v>67.099999999999994</v>
      </c>
      <c r="G12" s="132" t="str">
        <f>IF(F12&lt;SuiviIntervention2018!$L$2,"oui","non")</f>
        <v>oui</v>
      </c>
    </row>
    <row r="13" spans="1:9" x14ac:dyDescent="0.25">
      <c r="A13" s="130" t="s">
        <v>175</v>
      </c>
      <c r="B13" s="1">
        <f>SUMPRODUCT(((SuiviIntervention2018!$B$3:$B$999="Pépinière Entreprises")+(SuiviIntervention2018!$B$3:$B$999="Maison Sabatier")+(SuiviIntervention2018!$B$3:$B$999="Locaux S.I.B.G.")+(SuiviIntervention2018!$B$3:$B$999="Atelier relais Zone CNR")+(SuiviIntervention2018!$B$3:$B$999="Restaurant du cœur")+(SuiviIntervention2018!$B$3:$B$999="Multi services ")+(SuiviIntervention2018!$B$3:$B$999="Boulangerie Eclassan")+(SuiviIntervention2018!$B$3:$B$999="Boulangerie la Motte")+(SuiviIntervention2018!$B$3:$B$999="Molteni batiment relais CNR"))*(SuiviIntervention2018!$E$3:$E$999="Maçonnerie")*(SuiviIntervention2018!$L$3:$L$999))</f>
        <v>0</v>
      </c>
      <c r="C13" s="1">
        <f>SUMPRODUCT(((SuiviIntervention2018!$B$3:$B$999="Pépinière Entreprises")+(SuiviIntervention2018!$B$3:$B$999="Maison Sabatier")+(SuiviIntervention2018!$B$3:$B$999="Locaux S.I.B.G.")+(SuiviIntervention2018!$B$3:$B$999="Atelier relais Zone CNR")+(SuiviIntervention2018!$B$3:$B$999="Restaurant du cœur")+(SuiviIntervention2018!$B$3:$B$999="Multi services ")+(SuiviIntervention2018!$B$3:$B$999="Boulangerie Eclassan")+(SuiviIntervention2018!$B$3:$B$999="Boulangerie la Motte")+(SuiviIntervention2018!$B$3:$B$999="Molteni batiment relais CNR"))*((SuiviIntervention2018!$E$3:$E$999="Eléctricité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1.95</v>
      </c>
      <c r="D13" s="1">
        <f>SUMPRODUCT(((SuiviIntervention2018!$B$3:$B$999="Pépinière Entreprises")+(SuiviIntervention2018!$B$3:$B$999="Maison Sabatier")+(SuiviIntervention2018!$B$3:$B$999="Locaux S.I.B.G.")+(SuiviIntervention2018!$B$3:$B$999="Atelier relais Zone CNR")+(SuiviIntervention2018!$B$3:$B$999="Restaurant du cœur")+(SuiviIntervention2018!$B$3:$B$999="Multi services ")+(SuiviIntervention2018!$B$3:$B$999="Boulangerie Eclassan")+(SuiviIntervention2018!$B$3:$B$999="Boulangerie la Motte")+(SuiviIntervention2018!$B$3:$B$999="Molteni batiment relais CNR"))*((SuiviIntervention2018!$E$3:$E$999="Eléctricité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1.95</v>
      </c>
      <c r="E13" s="1">
        <f>SUMPRODUCT(((SuiviIntervention2018!$B$3:$B$999="Pépinière Entreprises")+(SuiviIntervention2018!$B$3:$B$999="Maison Sabatier")+(SuiviIntervention2018!$B$3:$B$999="Locaux S.I.B.G.")+(SuiviIntervention2018!$B$3:$B$999="Atelier relais Zone CNR")+(SuiviIntervention2018!$B$3:$B$999="Restaurant du cœur")+(SuiviIntervention2018!$B$3:$B$999="Multi services ")+(SuiviIntervention2018!$B$3:$B$999="Boulangerie Eclassan")+(SuiviIntervention2018!$B$3:$B$999="Boulangerie la Motte")+(SuiviIntervention2018!$B$3:$B$999="Molteni batiment relais CNR"))*((SuiviIntervention2018!$E$3:$E$999="Aménagements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1.95</v>
      </c>
      <c r="F13" s="127">
        <f t="shared" si="0"/>
        <v>5.85</v>
      </c>
      <c r="G13" s="132" t="str">
        <f>IF(F13&lt;SuiviIntervention2018!$L$2,"oui","non")</f>
        <v>oui</v>
      </c>
    </row>
    <row r="14" spans="1:9" x14ac:dyDescent="0.25">
      <c r="A14" s="130" t="s">
        <v>93</v>
      </c>
      <c r="B14" s="1">
        <f>SUMPRODUCT((SuiviIntervention2018!$B$3:$B$999="STEP")*(SuiviIntervention2018!$E$3:$E$999="Maçonnerie")*(SuiviIntervention2018!$L$3:$L$999))</f>
        <v>0</v>
      </c>
      <c r="C14" s="1">
        <f>SUMPRODUCT((SuiviIntervention2018!$B$3:$B$999="STEP")*((SuiviIntervention2018!$E$3:$E$999="Eléctricité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0</v>
      </c>
      <c r="D14" s="1">
        <f>SUMPRODUCT((SuiviIntervention2018!$B$3:$B$999="STEP")*((SuiviIntervention2018!$E$3:$E$999="Eléctricité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0</v>
      </c>
      <c r="E14" s="1">
        <f>SUMPRODUCT((SuiviIntervention2018!$B$3:$B$999="STEP")*((SuiviIntervention2018!$E$3:$E$999="Aménagements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0</v>
      </c>
      <c r="F14" s="127">
        <f t="shared" si="0"/>
        <v>0</v>
      </c>
      <c r="G14" s="132" t="str">
        <f>IF(F14&lt;SuiviIntervention2018!$L$2,"oui","non")</f>
        <v>oui</v>
      </c>
    </row>
    <row r="15" spans="1:9" x14ac:dyDescent="0.25">
      <c r="A15" s="130" t="s">
        <v>70</v>
      </c>
      <c r="B15" s="1">
        <f>SUMPRODUCT((SuiviIntervention2018!$B$3:$B$999="ZA")*(SuiviIntervention2018!$E$3:$E$999="Maçonnerie")*(SuiviIntervention2018!$L$3:$L$999))</f>
        <v>0</v>
      </c>
      <c r="C15" s="1">
        <f>SUMPRODUCT((SuiviIntervention2018!$B$3:$B$999="ZA")*((SuiviIntervention2018!$E$3:$E$999="Eléctricité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0</v>
      </c>
      <c r="D15" s="1">
        <f>SUMPRODUCT((SuiviIntervention2018!$B$3:$B$999="ZA")*((SuiviIntervention2018!$E$3:$E$999="Eléctricité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0</v>
      </c>
      <c r="E15" s="1">
        <f>SUMPRODUCT((SuiviIntervention2018!$B$3:$B$999="ZA")*((SuiviIntervention2018!$E$3:$E$999="Aménagements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0</v>
      </c>
      <c r="F15" s="127">
        <f t="shared" si="0"/>
        <v>0</v>
      </c>
      <c r="G15" s="132" t="str">
        <f>IF(F15&lt;SuiviIntervention2018!$L$2,"oui","non")</f>
        <v>oui</v>
      </c>
    </row>
    <row r="16" spans="1:9" s="50" customFormat="1" x14ac:dyDescent="0.25">
      <c r="A16" s="130" t="s">
        <v>152</v>
      </c>
      <c r="B16" s="1">
        <f>SUMPRODUCT(((SuiviIntervention2018!$B$3:$B$999="MSP Andance")+(SuiviIntervention2018!$B$3:$B$999="MSP Anneyron")+(SuiviIntervention2018!$B$3:$B$999="MSP St Vallier")+(SuiviIntervention2018!$B$3:$B$999="Maison Sabatier MSP St Rambert"))*(SuiviIntervention2018!$E$3:$E$999="Maçonnerie")*(SuiviIntervention2018!$L$3:$L$999))</f>
        <v>0</v>
      </c>
      <c r="C16" s="1">
        <f>SUMPRODUCT(((SuiviIntervention2018!$B$3:$B$999="MSP Andance")+(SuiviIntervention2018!$B$3:$B$999="MSP Anneyron")+(SuiviIntervention2018!$B$3:$B$999="MSP St Vallier")+(SuiviIntervention2018!$B$3:$B$999="Maison Sabatier MSP St Rambert"))*((SuiviIntervention2018!$E$3:$E$999="Eléctricité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8.75</v>
      </c>
      <c r="D16" s="1">
        <f>SUMPRODUCT(((SuiviIntervention2018!$B$3:$B$999="MSP Andance")+(SuiviIntervention2018!$B$3:$B$999="MSP Anneyron")+(SuiviIntervention2018!$B$3:$B$999="MSP St Vallier")+(SuiviIntervention2018!$B$3:$B$999="Maison Sabatier MSP St Rambert"))*((SuiviIntervention2018!$E$3:$E$999="Eléctricité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8.75</v>
      </c>
      <c r="E16" s="1">
        <f>SUMPRODUCT(((SuiviIntervention2018!$B$3:$B$999="MSP Andance")+(SuiviIntervention2018!$B$3:$B$999="MSP Anneyron")+(SuiviIntervention2018!$B$3:$B$999="MSP St Vallier")+(SuiviIntervention2018!$B$3:$B$999="Maison Sabatier MSP St Rambert"))*((SuiviIntervention2018!$E$3:$E$999="Aménagements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6.9</v>
      </c>
      <c r="F16" s="127">
        <f t="shared" ref="F16" si="1">SUM(B16:E16)</f>
        <v>24.4</v>
      </c>
      <c r="G16" s="132" t="str">
        <f>IF(F16&lt;SuiviIntervention2018!$L$2,"oui","non")</f>
        <v>oui</v>
      </c>
    </row>
    <row r="17" spans="1:10" x14ac:dyDescent="0.25">
      <c r="A17" s="130" t="s">
        <v>154</v>
      </c>
      <c r="B17" s="1">
        <f>SUMPRODUCT((SuiviIntervention2018!$B$3:$B$999="AAGDV")*(SuiviIntervention2018!$E$3:$E$999="Maçonnerie")*(SuiviIntervention2018!$L$3:$L$999))</f>
        <v>0</v>
      </c>
      <c r="C17" s="1">
        <f>SUMPRODUCT((SuiviIntervention2018!$B$3:$B$999="AAGDV")*((SuiviIntervention2018!$E$3:$E$999="Eléctricité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23.5</v>
      </c>
      <c r="D17" s="1">
        <f>SUMPRODUCT((SuiviIntervention2018!$B$3:$B$999="AAGDV")*((SuiviIntervention2018!$E$3:$E$999="Eléctricité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23.5</v>
      </c>
      <c r="E17" s="1">
        <f>SUMPRODUCT((SuiviIntervention2018!$B$3:$B$999="AAGDV")*((SuiviIntervention2018!$E$3:$E$999="Aménagements extérieurs ")+(SuiviIntervention2018!$E$3:$E$999="Plomberie")+(SuiviIntervention2018!$E$3:$E$999="Menuiserie, huisserie,serrurerie")+(SuiviIntervention2018!$E$3:$E$999="Plâtrerie, peinture")+(SuiviIntervention2018!$E$3:$E$999="Electroménager")+(SuiviIntervention2018!$E$3:$E$999="Couverture, zinguerie")+(SuiviIntervention2018!$E$3:$E$999="Internet")+(SuiviIntervention2018!$E$3:$E$999="Ventilation")+(SuiviIntervention2018!$E$3:$E$999="Chauffage")+(SuiviIntervention2018!$E$3:$E$999="Carrelage"))*(SuiviIntervention2018!$L$3:$L$999))</f>
        <v>23.5</v>
      </c>
      <c r="F17" s="127">
        <f t="shared" si="0"/>
        <v>70.5</v>
      </c>
      <c r="G17" s="132" t="str">
        <f>IF(F17&lt;SuiviIntervention2018!$L$2,"oui","non")</f>
        <v>oui</v>
      </c>
    </row>
    <row r="18" spans="1:10" x14ac:dyDescent="0.25">
      <c r="A18" s="127" t="s">
        <v>171</v>
      </c>
      <c r="B18" s="127">
        <f>SUM(B5:B17)</f>
        <v>0</v>
      </c>
      <c r="C18" s="127">
        <f t="shared" ref="C18:E18" si="2">SUM(C5:C17)</f>
        <v>314.95000000000005</v>
      </c>
      <c r="D18" s="127">
        <f t="shared" si="2"/>
        <v>307.05</v>
      </c>
      <c r="E18" s="127">
        <f t="shared" si="2"/>
        <v>269.65000000000003</v>
      </c>
      <c r="F18" s="133">
        <f>SUM(F5:F17)</f>
        <v>891.65000000000009</v>
      </c>
      <c r="G18" s="132" t="str">
        <f>IF(F18&lt;SuiviIntervention2018!$L$2,"oui","non")</f>
        <v>oui</v>
      </c>
    </row>
    <row r="19" spans="1:10" x14ac:dyDescent="0.25">
      <c r="A19" s="129" t="s">
        <v>172</v>
      </c>
      <c r="B19" s="132" t="str">
        <f>IF(B18&lt;SuiviIntervention2018!$L$2,"oui","non")</f>
        <v>oui</v>
      </c>
      <c r="C19" s="132" t="str">
        <f>IF(C18&lt;SuiviIntervention2018!$L$2,"oui","non")</f>
        <v>oui</v>
      </c>
      <c r="D19" s="132" t="str">
        <f>IF(D18&lt;SuiviIntervention2018!$L$2,"oui","non")</f>
        <v>oui</v>
      </c>
      <c r="E19" s="132" t="str">
        <f>IF(E18&lt;SuiviIntervention2018!$L$2,"oui","non")</f>
        <v>oui</v>
      </c>
      <c r="F19" s="132" t="str">
        <f>IF(F18&lt;SuiviIntervention2018!$L$2,"oui","non")</f>
        <v>oui</v>
      </c>
      <c r="G19" s="134">
        <f>SuiviIntervention2018!$L$2</f>
        <v>919.20000000000061</v>
      </c>
      <c r="H19" t="s">
        <v>173</v>
      </c>
    </row>
    <row r="20" spans="1:10" x14ac:dyDescent="0.25">
      <c r="G20" s="122">
        <f>IF(G19&lt;&gt;F18,G19-F18,"")</f>
        <v>27.550000000000523</v>
      </c>
    </row>
    <row r="22" spans="1:10" ht="18.75" x14ac:dyDescent="0.3">
      <c r="A22" s="125" t="s">
        <v>174</v>
      </c>
      <c r="B22" s="125"/>
      <c r="C22" s="125"/>
      <c r="D22" s="125"/>
      <c r="E22" s="125"/>
      <c r="F22" s="125"/>
      <c r="G22" s="131"/>
      <c r="H22" s="125"/>
      <c r="I22" s="125"/>
      <c r="J22" s="125"/>
    </row>
    <row r="23" spans="1:10" ht="18.75" x14ac:dyDescent="0.3">
      <c r="A23" s="125" t="s">
        <v>148</v>
      </c>
      <c r="B23" s="125"/>
      <c r="C23" s="125"/>
      <c r="D23" s="125"/>
      <c r="E23" s="125"/>
      <c r="F23" s="125"/>
      <c r="G23" s="131"/>
      <c r="H23" s="125"/>
      <c r="I23" s="125"/>
      <c r="J23" s="125"/>
    </row>
    <row r="24" spans="1:10" ht="18.75" x14ac:dyDescent="0.3">
      <c r="A24" s="125" t="s">
        <v>144</v>
      </c>
      <c r="B24" s="125" t="s">
        <v>147</v>
      </c>
      <c r="C24" s="125"/>
      <c r="D24" s="125"/>
      <c r="E24" s="125"/>
      <c r="F24" s="125"/>
      <c r="G24" s="131"/>
      <c r="H24" s="125"/>
      <c r="I24" s="125"/>
      <c r="J24" s="125"/>
    </row>
    <row r="25" spans="1:10" ht="45" x14ac:dyDescent="0.25">
      <c r="A25" s="126"/>
      <c r="B25" s="128" t="s">
        <v>149</v>
      </c>
      <c r="C25" s="128" t="s">
        <v>150</v>
      </c>
      <c r="D25" s="128" t="s">
        <v>160</v>
      </c>
      <c r="E25" s="128" t="s">
        <v>176</v>
      </c>
      <c r="F25" s="135" t="s">
        <v>170</v>
      </c>
      <c r="G25" s="136" t="s">
        <v>172</v>
      </c>
      <c r="H25" s="111"/>
      <c r="I25" s="111"/>
      <c r="J25" s="111"/>
    </row>
    <row r="26" spans="1:10" x14ac:dyDescent="0.25">
      <c r="A26" s="130" t="s">
        <v>145</v>
      </c>
      <c r="B26" s="1" t="e">
        <f>SUMPRODUCT((SuiviIntervention2019!$B$3:$B$999="Siège CC Porte de DrômArdèche")*(SuiviIntervention2019!$E$3:$E$999="Maçonnerie")*(SuiviIntervention2019!$L$3:$L$999))</f>
        <v>#VALUE!</v>
      </c>
      <c r="C26" s="1" t="e">
        <f>SUMPRODUCT((SuiviIntervention2019!$B$3:$B$1000="Siège CC Porte de DrômArdèche")*((SuiviIntervention2019!$E$3:$E$1000="Eléctricité ")+(SuiviIntervention2019!$E$3:$E$1000="Plomberie")+(SuiviIntervention2019!$E$3:$E$1000="Menuiserie, huisserie,serrurerie")+(SuiviIntervention2019!$E$3:$E$1000="Plâtrerie, peinture")+(SuiviIntervention2019!$E$3:$E$1000="Electroménager")+(SuiviIntervention2019!$E$3:$E$1000="Couverture, zinguerie")+(SuiviIntervention2019!$E$3:$E$1000="Internet")+(SuiviIntervention2019!$E$3:$E$1000="Ventilation")+(SuiviIntervention2019!$E$3:$E$1000="Chauffage")+(SuiviIntervention2019!$E$3:$E$1000="Carrelage"))*(SuiviIntervention2019!$L$3:$L$1000))</f>
        <v>#VALUE!</v>
      </c>
      <c r="D26" s="1"/>
      <c r="E26" s="1"/>
      <c r="F26" s="127" t="e">
        <f>SUM(B26:E26)</f>
        <v>#VALUE!</v>
      </c>
      <c r="G26" s="132" t="e">
        <f>IF(F26&lt;SuiviIntervention2018!$L$2,"oui","non")</f>
        <v>#VALUE!</v>
      </c>
      <c r="H26" s="50"/>
      <c r="I26" s="24"/>
      <c r="J26" s="50"/>
    </row>
    <row r="27" spans="1:10" x14ac:dyDescent="0.25">
      <c r="A27" s="130" t="s">
        <v>17</v>
      </c>
      <c r="B27" s="1">
        <f>SUMPRODUCT((SuiviIntervention2018!$B$3:$B$999="Bureaux ADS")*(SuiviIntervention2018!$E$3:$E$999="Maçonnerie")*(SuiviIntervention2018!$L$3:$L$999))</f>
        <v>0</v>
      </c>
      <c r="C27" s="1" t="e">
        <f>SUMPRODUCT(((SuiviIntervention2019!$B$3:$B$1000="Bureaux ADS")*((SuiviIntervention2019!$E$3:$E$1000="Eléctricité ")+(SuiviIntervention2019!$E$3:$E$1000="Plomberie")+(SuiviIntervention2019!$E$3:$E$1000="Menuiserie, huisserie,serrurerie")+(SuiviIntervention2019!$E$3:$E$1000="Plâtrerie, peinture")+(SuiviIntervention2019!$E$3:$E$1000="Electroménager")+(SuiviIntervention2019!$E$3:$E$1000="Couverture, zinguerie")+(SuiviIntervention2019!$E$3:$E$1000="Internet")+(SuiviIntervention2019!$E$3:$E$1000="Ventilation")+(SuiviIntervention2019!$E$3:$E$1000="Chauffage")+(SuiviIntervention2019!$E$3:$E$1000="Carrelage"))*(SuiviIntervention2019!$L$3:$L$1000)))</f>
        <v>#VALUE!</v>
      </c>
      <c r="D27" s="1"/>
      <c r="E27" s="1"/>
      <c r="F27" s="127" t="e">
        <f t="shared" ref="F27:F38" si="3">SUM(B27:E27)</f>
        <v>#VALUE!</v>
      </c>
      <c r="G27" s="132" t="e">
        <f>IF(F27&lt;SuiviIntervention2018!$L$2,"oui","non")</f>
        <v>#VALUE!</v>
      </c>
      <c r="H27" s="50"/>
      <c r="I27" s="50"/>
      <c r="J27" s="50"/>
    </row>
    <row r="28" spans="1:10" x14ac:dyDescent="0.25">
      <c r="A28" s="130" t="s">
        <v>45</v>
      </c>
      <c r="B28" s="1">
        <f>SUMPRODUCT((SuiviIntervention2018!$B$3:$B$999="La Fabrique")*(SuiviIntervention2018!$E$3:$E$999="Maçonnerie")*(SuiviIntervention2018!$L$3:$L$999))</f>
        <v>0</v>
      </c>
      <c r="C28" s="1">
        <f>SUMPRODUCT(SuiviIntervention2019!$B$7:$B$832="La Fabrique")*((SuiviIntervention2019!$E$7:$E$832="Eléctricité ")+(SuiviIntervention2019!$E$7:$E$832="Plomberie")+(SuiviIntervention2019!$E$7:$E$832="Menuiserie, huisserie,serrurerie")+(SuiviIntervention2019!$E$7:$E$832="Plâtrerie, peinture")+(SuiviIntervention2019!$E$7:$E$832="Electroménager")+(SuiviIntervention2019!$E$7:$E$832="Couverture, zinguerie")+(SuiviIntervention2019!$E$7:$E$832="Internet")+(SuiviIntervention2019!$E$7:$E$832="Ventilation")+(SuiviIntervention2019!$E$7:$E$832="Chauffage")+(SuiviIntervention2019!$E$7:$E$832="Carrelage"))*(SuiviIntervention2018!$L$7:$L$831)</f>
        <v>0</v>
      </c>
      <c r="D28" s="1"/>
      <c r="E28" s="1"/>
      <c r="F28" s="127">
        <f t="shared" si="3"/>
        <v>0</v>
      </c>
      <c r="G28" s="132" t="str">
        <f>IF(F28&lt;SuiviIntervention2018!$L$2,"oui","non")</f>
        <v>oui</v>
      </c>
      <c r="H28" s="50"/>
      <c r="I28" s="50"/>
      <c r="J28" s="50"/>
    </row>
    <row r="29" spans="1:10" x14ac:dyDescent="0.25">
      <c r="A29" s="130" t="s">
        <v>146</v>
      </c>
      <c r="B29" s="1">
        <f>SUMPRODUCT(((SuiviIntervention2018!$B$3:$B$999="Service Technique Albon")+(SuiviIntervention2018!$B$3:$B$999="Service Technique Zone CNR")+(SuiviIntervention2018!$B$3:$B$999="Service Technique ZA Les Iles"))*(SuiviIntervention2018!$E$3:$E$999="Maçonnerie")*(SuiviIntervention2018!$L$3:$L$999))</f>
        <v>0</v>
      </c>
      <c r="C29" s="1">
        <f>SUMPRODUCT((SuiviIntervention2019!$B$3:$B$1000="Service Technique Albon")+(SuiviIntervention2019!$B$3:$B$1000="Service Technique Zone CNR")+(SuiviIntervention2019!$B$3:$B$1000="Service Technique ZA Les Iles"))*((SuiviIntervention2019!$E$3:$E$1000="Eléctricité ")+(SuiviIntervention2019!$E$3:$E$1000="Plomberie")+(SuiviIntervention2019!$E$3:$E$1000="Menuiserie, huisserie,serrurerie")+(SuiviIntervention2019!$E$3:$E$1000="Plâtrerie, peinture")+(SuiviIntervention2019!$E$3:$E$1000="Electroménager")+(SuiviIntervention2019!$E$3:$E$1000="Couverture, zinguerie")+(SuiviIntervention2019!$E$3:$E$1000="Internet")+(SuiviIntervention2019!$E$3:$E$1000="Ventilation")+(SuiviIntervention2019!$E$3:$E$1000="Chauffage")+(SuiviIntervention2019!$E$3:$E$1000="Carrelage"))*(SuiviIntervention2019!$L$3:$L$1000)</f>
        <v>0</v>
      </c>
      <c r="D29" s="1"/>
      <c r="E29" s="1"/>
      <c r="F29" s="127">
        <f t="shared" si="3"/>
        <v>0</v>
      </c>
      <c r="G29" s="132" t="str">
        <f>IF(F29&lt;SuiviIntervention2018!$L$2,"oui","non")</f>
        <v>oui</v>
      </c>
      <c r="H29" s="50"/>
      <c r="I29" s="50"/>
      <c r="J29" s="50"/>
    </row>
    <row r="30" spans="1:10" x14ac:dyDescent="0.25">
      <c r="A30" s="130" t="s">
        <v>151</v>
      </c>
      <c r="B30" s="1">
        <f>SUMPRODUCT(((SuiviIntervention2018!$B$3:$B$999="Centre aquatique Bleu Rive")+(SuiviIntervention2018!$B$3:$B$999="Piscine Bleu idéal hauterives")+(SuiviIntervention2018!$B$3:$B$999="Piscine Chateauneuf de galaure"))*(SuiviIntervention2018!$E$3:$E$999="Maçonnerie")*(SuiviIntervention2018!$L$3:$L$999))</f>
        <v>0</v>
      </c>
      <c r="C30" s="1">
        <f>SUMPRODUCT(((SuiviIntervention2018!$B$7:$B$831="Centre aquatique Bleu Rive")+(SuiviIntervention2018!$B$7:$B$831="Piscine Bleu idéal hauterives")+(SuiviIntervention2018!$B$7:$B$831="Piscine Chateauneuf de galaure"))*((SuiviIntervention2018!$E$7:$E$831="Eléctricité ")+(SuiviIntervention2018!$E$7:$E$831="Plomberie")+(SuiviIntervention2018!$E$7:$E$831="Menuiserie, huisserie,serrurerie")+(SuiviIntervention2018!$E$7:$E$831="Plâtrerie, peinture")+(SuiviIntervention2018!$E$7:$E$831="Electroménager")+(SuiviIntervention2018!$E$7:$E$831="Couverture, zinguerie")+(SuiviIntervention2018!$E$7:$E$831="Internet")+(SuiviIntervention2018!$E$7:$E$831="Ventilation")+(SuiviIntervention2018!$E$7:$E$831="Chauffage")+(SuiviIntervention2018!$E$7:$E$831="Carrelage"))*(SuiviIntervention2018!$L$7:$L$831))</f>
        <v>38.849999999999994</v>
      </c>
      <c r="D30" s="1"/>
      <c r="E30" s="1"/>
      <c r="F30" s="127">
        <f t="shared" si="3"/>
        <v>38.849999999999994</v>
      </c>
      <c r="G30" s="132" t="str">
        <f>IF(F30&lt;SuiviIntervention2018!$L$2,"oui","non")</f>
        <v>oui</v>
      </c>
      <c r="H30" s="50"/>
      <c r="I30" s="50"/>
      <c r="J30" s="50"/>
    </row>
    <row r="31" spans="1:10" x14ac:dyDescent="0.25">
      <c r="A31" s="130" t="s">
        <v>159</v>
      </c>
      <c r="B31" s="1">
        <f>SUMPRODUCT(((SuiviIntervention2018!$B$3:$B$999="Tennis de table manthes")+(SuiviIntervention2018!$B$3:$B$999="Office du Tourisme Hautervives")+(SuiviIntervention2018!$B$3:$B$999="Boulodrome Anneyron")+(SuiviIntervention2018!$B$3:$B$999="La Tour d'Albon"))*(SuiviIntervention2018!$E$3:$E$999="Maçonnerie")*(SuiviIntervention2018!$L$3:$L$999))</f>
        <v>0</v>
      </c>
      <c r="C31" s="1">
        <f>SUMPRODUCT(((SuiviIntervention2018!$B$7:$B$999="Tennis de table manthes")+(SuiviIntervention2018!$B$7:$B$999="Boulodrome Anneyron")+(SuiviIntervention2018!$B$7:$B$999="Office du Tourisme Hautervives")+(SuiviIntervention2018!$B$7:$B$999="La Tour d'Albon"))*((SuiviIntervention2018!$E$7:$E$999="Eléctricité ")+(SuiviIntervention2018!$E$7:$E$999="Plomberie")+(SuiviIntervention2018!$E$7:$E$999="Menuiserie, huisserie,serrurerie")+(SuiviIntervention2018!$E$7:$E$999="Plâtrerie, peinture")+(SuiviIntervention2018!$E$7:$E$999="Electroménager")+(SuiviIntervention2018!$E$7:$E$999="Couverture, zinguerie")+(SuiviIntervention2018!$E$7:$E$999="Internet")+(SuiviIntervention2018!$E$7:$E$999="Ventilation")+(SuiviIntervention2018!$E$7:$E$999="Chauffage")+(SuiviIntervention2018!$E$7:$E$999="Carrelage"))*(SuiviIntervention2018!$L$7:$L$999))</f>
        <v>30.2</v>
      </c>
      <c r="D31" s="1"/>
      <c r="E31" s="1"/>
      <c r="F31" s="127">
        <f t="shared" si="3"/>
        <v>30.2</v>
      </c>
      <c r="G31" s="132" t="str">
        <f>IF(F31&lt;SuiviIntervention2018!$L$2,"oui","non")</f>
        <v>oui</v>
      </c>
      <c r="H31" s="50"/>
      <c r="I31" s="50"/>
      <c r="J31" s="50"/>
    </row>
    <row r="32" spans="1:10" x14ac:dyDescent="0.25">
      <c r="A32" s="130" t="s">
        <v>156</v>
      </c>
      <c r="B32" s="1">
        <f>SUMPRODUCT(((SuiviIntervention2018!$B$3:$B$999="Multi accueil La Bulle aux Merveilles Champagne")+(SuiviIntervention2018!$B$3:$B$999="Multi accueil Les Petits Loups ST Rambert")+(SuiviIntervention2018!$B$3:$B$999="Multi accueil Les Petits Loups de la valloire Manthes")+(SuiviIntervention2018!$B$3:$B$999="Multi accueil La Souris Verte Chateauneuf")+(SuiviIntervention2018!$B$3:$B$999="Multi accueil Colins Collines Hauterives")+(SuiviIntervention2018!$B$3:$B$999="Multi accueil Pom'Cerise Mureils")+(SuiviIntervention2018!$B$3:$B$999="Multi accueil Vanille Chocolat ST Uze")+(SuiviIntervention2018!$B$3:$B$999="Pôle accueil  Enfance les 2 Rives")+(SuiviIntervention2018!$B$3:$B$999="Micro crèche A petit pas Sarras")+(SuiviIntervention2018!$B$3:$B$999="Multi accueil La Farandole St Vallier")+(SuiviIntervention2018!$B$3:$B$999="RAM St Vallier")+(SuiviIntervention2018!$B$3:$B$999="RAM ANNEYRON"))*(SuiviIntervention2018!$E$3:$E$999="Maçonnerie")*(SuiviIntervention2018!$L$3:$L$999))</f>
        <v>0</v>
      </c>
      <c r="C32" s="1">
        <f>SUMPRODUCT(((SuiviIntervention2018!$B$7:$B$831="Multi accueil La Bulle aux Merveilles Champagne")+(SuiviIntervention2018!$B$7:$B$831="Multi accueil Les Petits Loups ST Rambert")+(SuiviIntervention2018!$B$7:$B$831="Multi accueil Les Petits Loups de la valloire Manthes")+(SuiviIntervention2018!$B$7:$B$831="Multi accueil La Souris Verte Chateauneuf")+(SuiviIntervention2018!$B$7:$B$831="Multi accueil Colins Collines Hauterives")+(SuiviIntervention2018!$B$7:$B$831="Multi accueil Pom'Cerise Mureils")+(SuiviIntervention2018!$B$7:$B$831="Multi accueil Vanille Chocolat ST Uze")+(SuiviIntervention2018!$B$7:$B$831="Pôle accueil  Enfance les 2 Rives")+(SuiviIntervention2018!$B$7:$B$831="Micro crèche A petit pas Sarras")+(SuiviIntervention2018!$B$7:$B$831="Multi accueil La Farandole St Vallier")+(SuiviIntervention2018!$B$7:$B$831="RAM St Vallier")+(SuiviIntervention2018!$B$7:$B$831="RAM ANNEYRON"))*((SuiviIntervention2018!$E$7:$E$831="Eléctricité ")+(SuiviIntervention2018!$E$7:$E$831="Plomberie")+(SuiviIntervention2018!$E$7:$E$831="Menuiserie, huisserie,serrurerie")+(SuiviIntervention2018!$E$7:$E$831="Plâtrerie, peinture")+(SuiviIntervention2018!$E$7:$E$831="Electroménager")+(SuiviIntervention2018!$E$7:$E$831="Couverture, zinguerie")+(SuiviIntervention2018!$E$7:$E$831="Internet")+(SuiviIntervention2018!$E$7:$E$831="Ventilation")+(SuiviIntervention2018!$E$7:$E$831="Chauffage")+(SuiviIntervention2018!$E$7:$E$831="Carrelage"))*(SuiviIntervention2018!$L$7:$L$831))</f>
        <v>118.15000000000002</v>
      </c>
      <c r="D32" s="1"/>
      <c r="E32" s="1"/>
      <c r="F32" s="127">
        <f t="shared" si="3"/>
        <v>118.15000000000002</v>
      </c>
      <c r="G32" s="132" t="str">
        <f>IF(F32&lt;SuiviIntervention2018!$L$2,"oui","non")</f>
        <v>oui</v>
      </c>
      <c r="H32" s="50"/>
      <c r="I32" s="50"/>
      <c r="J32" s="50"/>
    </row>
    <row r="33" spans="1:10" x14ac:dyDescent="0.25">
      <c r="A33" s="130" t="s">
        <v>153</v>
      </c>
      <c r="B33" s="1">
        <f>SUMPRODUCT(((SuiviIntervention2018!$B$3:$B$999="CLSH Lucienne Caillet ST Vallier")+(SuiviIntervention2018!$B$3:$B$999="CLSH HAUTERIVES")+(SuiviIntervention2018!$B$3:$B$999="CLSH ST UZE"))*(SuiviIntervention2018!$E$3:$E$999="Maçonnerie")*(SuiviIntervention2018!$L$3:$L$999))</f>
        <v>0</v>
      </c>
      <c r="C33" s="1">
        <f>SUMPRODUCT((SuiviIntervention2018!$B$7:$B$831="Siège CC Porte de DrômArdèche")*((SuiviIntervention2018!$E$7:$E$831="Eléctricité ")+(SuiviIntervention2018!$E$7:$E$831="Plomberie")+(SuiviIntervention2018!$E$7:$E$831="Menuiserie, huisserie,serrurerie")+(SuiviIntervention2018!$E$7:$E$831="Plâtrerie, peinture")+(SuiviIntervention2018!$E$7:$E$831="Electroménager")+(SuiviIntervention2018!$E$7:$E$831="Couverture, zinguerie")+(SuiviIntervention2018!$E$7:$E$831="Internet")+(SuiviIntervention2018!$E$7:$E$831="Ventilation")+(SuiviIntervention2018!$E$7:$E$831="Chauffage")+(SuiviIntervention2018!$E$7:$E$831="Carrelage"))*(SuiviIntervention2018!$L$7:$L$831))</f>
        <v>60.5</v>
      </c>
      <c r="D33" s="1"/>
      <c r="E33" s="1"/>
      <c r="F33" s="127">
        <f t="shared" si="3"/>
        <v>60.5</v>
      </c>
      <c r="G33" s="132" t="str">
        <f>IF(F33&lt;SuiviIntervention2018!$L$2,"oui","non")</f>
        <v>oui</v>
      </c>
      <c r="H33" s="50"/>
      <c r="I33" s="50"/>
      <c r="J33" s="50"/>
    </row>
    <row r="34" spans="1:10" x14ac:dyDescent="0.25">
      <c r="A34" s="130" t="s">
        <v>175</v>
      </c>
      <c r="B34" s="1">
        <f>SUMPRODUCT(((SuiviIntervention2018!$B$3:$B$999="Pépinière Entreprises")+(SuiviIntervention2018!$B$3:$B$999="Maison Sabatier")+(SuiviIntervention2018!$B$3:$B$999="Locaux S.I.B.G.")+(SuiviIntervention2018!$B$3:$B$999="Atelier relais Zone CNR")+(SuiviIntervention2018!$B$3:$B$999="Restaurant du cœur")+(SuiviIntervention2018!$B$3:$B$999="Multi services ")+(SuiviIntervention2018!$B$3:$B$999="Boulangerie Eclassan")+(SuiviIntervention2018!$B$3:$B$999="Boulangerie la Motte")+(SuiviIntervention2018!$B$3:$B$999="Molteni batiment relais CNR"))*(SuiviIntervention2018!$E$3:$E$999="Maçonnerie")*(SuiviIntervention2018!$L$3:$L$999))</f>
        <v>0</v>
      </c>
      <c r="C34" s="1">
        <f>SUMPRODUCT((SuiviIntervention2018!$B$7:$B$831="Siège CC Porte de DrômArdèche")*((SuiviIntervention2018!$E$7:$E$831="Eléctricité ")+(SuiviIntervention2018!$E$7:$E$831="Plomberie")+(SuiviIntervention2018!$E$7:$E$831="Menuiserie, huisserie,serrurerie")+(SuiviIntervention2018!$E$7:$E$831="Plâtrerie, peinture")+(SuiviIntervention2018!$E$7:$E$831="Electroménager")+(SuiviIntervention2018!$E$7:$E$831="Couverture, zinguerie")+(SuiviIntervention2018!$E$7:$E$831="Internet")+(SuiviIntervention2018!$E$7:$E$831="Ventilation")+(SuiviIntervention2018!$E$7:$E$831="Chauffage")+(SuiviIntervention2018!$E$7:$E$831="Carrelage"))*(SuiviIntervention2018!$L$7:$L$831))</f>
        <v>60.5</v>
      </c>
      <c r="D34" s="1"/>
      <c r="E34" s="1"/>
      <c r="F34" s="127">
        <f t="shared" si="3"/>
        <v>60.5</v>
      </c>
      <c r="G34" s="132" t="str">
        <f>IF(F34&lt;SuiviIntervention2018!$L$2,"oui","non")</f>
        <v>oui</v>
      </c>
      <c r="H34" s="50"/>
      <c r="I34" s="50"/>
      <c r="J34" s="50"/>
    </row>
    <row r="35" spans="1:10" x14ac:dyDescent="0.25">
      <c r="A35" s="130" t="s">
        <v>93</v>
      </c>
      <c r="B35" s="1">
        <f>SUMPRODUCT((SuiviIntervention2018!$B$7:$B$999="STEP")*(SuiviIntervention2018!$E$7:$E$999="Maçonnerie")*(SuiviIntervention2018!$L$7:$L$999))</f>
        <v>0</v>
      </c>
      <c r="C35" s="1">
        <f>SUMPRODUCT((SuiviIntervention2018!$B$7:$B$831="Siège CC Porte de DrômArdèche")*((SuiviIntervention2018!$E$7:$E$831="Eléctricité ")+(SuiviIntervention2018!$E$7:$E$831="Plomberie")+(SuiviIntervention2018!$E$7:$E$831="Menuiserie, huisserie,serrurerie")+(SuiviIntervention2018!$E$7:$E$831="Plâtrerie, peinture")+(SuiviIntervention2018!$E$7:$E$831="Electroménager")+(SuiviIntervention2018!$E$7:$E$831="Couverture, zinguerie")+(SuiviIntervention2018!$E$7:$E$831="Internet")+(SuiviIntervention2018!$E$7:$E$831="Ventilation")+(SuiviIntervention2018!$E$7:$E$831="Chauffage")+(SuiviIntervention2018!$E$7:$E$831="Carrelage"))*(SuiviIntervention2018!$L$7:$L$831))</f>
        <v>60.5</v>
      </c>
      <c r="D35" s="1"/>
      <c r="E35" s="1"/>
      <c r="F35" s="127">
        <f t="shared" si="3"/>
        <v>60.5</v>
      </c>
      <c r="G35" s="132" t="str">
        <f>IF(F35&lt;SuiviIntervention2018!$L$2,"oui","non")</f>
        <v>oui</v>
      </c>
      <c r="H35" s="50"/>
      <c r="I35" s="50"/>
      <c r="J35" s="50"/>
    </row>
    <row r="36" spans="1:10" x14ac:dyDescent="0.25">
      <c r="A36" s="130" t="s">
        <v>70</v>
      </c>
      <c r="B36" s="1">
        <f>SUMPRODUCT((SuiviIntervention2018!$B$7:$B$999="ZA")*(SuiviIntervention2018!$E$7:$E$999="Maçonnerie")*(SuiviIntervention2018!$L$7:$L$999))</f>
        <v>0</v>
      </c>
      <c r="C36" s="1">
        <f>SUMPRODUCT((SuiviIntervention2018!$B$7:$B$831="Siège CC Porte de DrômArdèche")*((SuiviIntervention2018!$E$7:$E$831="Eléctricité ")+(SuiviIntervention2018!$E$7:$E$831="Plomberie")+(SuiviIntervention2018!$E$7:$E$831="Menuiserie, huisserie,serrurerie")+(SuiviIntervention2018!$E$7:$E$831="Plâtrerie, peinture")+(SuiviIntervention2018!$E$7:$E$831="Electroménager")+(SuiviIntervention2018!$E$7:$E$831="Couverture, zinguerie")+(SuiviIntervention2018!$E$7:$E$831="Internet")+(SuiviIntervention2018!$E$7:$E$831="Ventilation")+(SuiviIntervention2018!$E$7:$E$831="Chauffage")+(SuiviIntervention2018!$E$7:$E$831="Carrelage"))*(SuiviIntervention2018!$L$7:$L$831))</f>
        <v>60.5</v>
      </c>
      <c r="D36" s="1"/>
      <c r="E36" s="1"/>
      <c r="F36" s="127">
        <f t="shared" si="3"/>
        <v>60.5</v>
      </c>
      <c r="G36" s="132" t="str">
        <f>IF(F36&lt;SuiviIntervention2018!$L$2,"oui","non")</f>
        <v>oui</v>
      </c>
      <c r="H36" s="50"/>
      <c r="I36" s="50"/>
      <c r="J36" s="50"/>
    </row>
    <row r="37" spans="1:10" x14ac:dyDescent="0.25">
      <c r="A37" s="130" t="s">
        <v>152</v>
      </c>
      <c r="B37" s="1">
        <f>SUMPRODUCT(((SuiviIntervention2018!$B$7:$B$999="MSP Andance")+(SuiviIntervention2018!$B$7:$B$999="MSP Anneyron")+(SuiviIntervention2018!$B$7:$B$999="MSP St Vallier"))*(SuiviIntervention2018!$E$7:$E$999="Maçonnerie")*(SuiviIntervention2018!$L$7:$L$999))</f>
        <v>0</v>
      </c>
      <c r="C37" s="1">
        <f>SUMPRODUCT((SuiviIntervention2018!$B$7:$B$831="Siège CC Porte de DrômArdèche")*((SuiviIntervention2018!$E$7:$E$831="Eléctricité ")+(SuiviIntervention2018!$E$7:$E$831="Plomberie")+(SuiviIntervention2018!$E$7:$E$831="Menuiserie, huisserie,serrurerie")+(SuiviIntervention2018!$E$7:$E$831="Plâtrerie, peinture")+(SuiviIntervention2018!$E$7:$E$831="Electroménager")+(SuiviIntervention2018!$E$7:$E$831="Couverture, zinguerie")+(SuiviIntervention2018!$E$7:$E$831="Internet")+(SuiviIntervention2018!$E$7:$E$831="Ventilation")+(SuiviIntervention2018!$E$7:$E$831="Chauffage")+(SuiviIntervention2018!$E$7:$E$831="Carrelage"))*(SuiviIntervention2018!$L$7:$L$831))</f>
        <v>60.5</v>
      </c>
      <c r="D37" s="1"/>
      <c r="E37" s="1"/>
      <c r="F37" s="127">
        <f t="shared" si="3"/>
        <v>60.5</v>
      </c>
      <c r="G37" s="132" t="str">
        <f>IF(F37&lt;SuiviIntervention2018!$L$2,"oui","non")</f>
        <v>oui</v>
      </c>
      <c r="H37" s="50"/>
      <c r="I37" s="50"/>
      <c r="J37" s="50"/>
    </row>
    <row r="38" spans="1:10" x14ac:dyDescent="0.25">
      <c r="A38" s="130" t="s">
        <v>154</v>
      </c>
      <c r="B38" s="1">
        <f>SUMPRODUCT((SuiviIntervention2018!$B$7:$B$999="AAGDV")*(SuiviIntervention2018!$E$7:$E$999="Maçonnerie")*(SuiviIntervention2018!$L$7:$L$999))</f>
        <v>0</v>
      </c>
      <c r="C38" s="1">
        <f>SUMPRODUCT((SuiviIntervention2018!$B$7:$B$831="Siège CC Porte de DrômArdèche")*((SuiviIntervention2018!$E$7:$E$831="Eléctricité ")+(SuiviIntervention2018!$E$7:$E$831="Plomberie")+(SuiviIntervention2018!$E$7:$E$831="Menuiserie, huisserie,serrurerie")+(SuiviIntervention2018!$E$7:$E$831="Plâtrerie, peinture")+(SuiviIntervention2018!$E$7:$E$831="Electroménager")+(SuiviIntervention2018!$E$7:$E$831="Couverture, zinguerie")+(SuiviIntervention2018!$E$7:$E$831="Internet")+(SuiviIntervention2018!$E$7:$E$831="Ventilation")+(SuiviIntervention2018!$E$7:$E$831="Chauffage")+(SuiviIntervention2018!$E$7:$E$831="Carrelage"))*(SuiviIntervention2018!$L$7:$L$831))</f>
        <v>60.5</v>
      </c>
      <c r="D38" s="1"/>
      <c r="E38" s="1"/>
      <c r="F38" s="127">
        <f t="shared" si="3"/>
        <v>60.5</v>
      </c>
      <c r="G38" s="132" t="str">
        <f>IF(F38&lt;SuiviIntervention2018!$L$2,"oui","non")</f>
        <v>oui</v>
      </c>
      <c r="H38" s="50"/>
      <c r="I38" s="50"/>
      <c r="J38" s="50"/>
    </row>
    <row r="39" spans="1:10" x14ac:dyDescent="0.25">
      <c r="A39" s="127" t="s">
        <v>171</v>
      </c>
      <c r="B39" s="127" t="e">
        <f>SUM(B26:B38)</f>
        <v>#VALUE!</v>
      </c>
      <c r="C39" s="127" t="e">
        <f t="shared" ref="C39:E39" si="4">SUM(C26:C38)</f>
        <v>#VALUE!</v>
      </c>
      <c r="D39" s="127">
        <f t="shared" si="4"/>
        <v>0</v>
      </c>
      <c r="E39" s="127">
        <f t="shared" si="4"/>
        <v>0</v>
      </c>
      <c r="F39" s="133" t="e">
        <f>SUM(F26:F38)</f>
        <v>#VALUE!</v>
      </c>
      <c r="G39" s="132" t="e">
        <f>IF(F39&lt;SuiviIntervention2018!$L$2,"oui","non")</f>
        <v>#VALUE!</v>
      </c>
      <c r="H39" s="50"/>
      <c r="I39" s="50"/>
      <c r="J39" s="50"/>
    </row>
    <row r="40" spans="1:10" x14ac:dyDescent="0.25">
      <c r="A40" s="129" t="s">
        <v>172</v>
      </c>
      <c r="B40" s="132" t="e">
        <f>IF(B39&lt;SuiviIntervention2018!$L$2,"oui","non")</f>
        <v>#VALUE!</v>
      </c>
      <c r="C40" s="132" t="e">
        <f>IF(C39&lt;SuiviIntervention2018!$L$2,"oui","non")</f>
        <v>#VALUE!</v>
      </c>
      <c r="D40" s="132" t="str">
        <f>IF(D39&lt;SuiviIntervention2018!$L$2,"oui","non")</f>
        <v>oui</v>
      </c>
      <c r="E40" s="132" t="str">
        <f>IF(E39&lt;SuiviIntervention2018!$L$2,"oui","non")</f>
        <v>oui</v>
      </c>
      <c r="F40" s="132" t="e">
        <f>IF(F39&lt;SuiviIntervention2018!$L$2,"oui","non")</f>
        <v>#VALUE!</v>
      </c>
      <c r="G40" s="134">
        <f>SuiviIntervention2019!$L$2</f>
        <v>63.900000000000006</v>
      </c>
      <c r="H40" s="50" t="s">
        <v>173</v>
      </c>
      <c r="I40" s="50"/>
      <c r="J40" s="50"/>
    </row>
  </sheetData>
  <conditionalFormatting sqref="G5:G18">
    <cfRule type="cellIs" dxfId="7" priority="8" operator="equal">
      <formula>"non"</formula>
    </cfRule>
  </conditionalFormatting>
  <conditionalFormatting sqref="B19:F19">
    <cfRule type="cellIs" dxfId="6" priority="7" operator="equal">
      <formula>"non"</formula>
    </cfRule>
  </conditionalFormatting>
  <conditionalFormatting sqref="F18">
    <cfRule type="cellIs" dxfId="5" priority="5" operator="equal">
      <formula>$G$19</formula>
    </cfRule>
  </conditionalFormatting>
  <conditionalFormatting sqref="G26:G39">
    <cfRule type="cellIs" dxfId="4" priority="4" operator="equal">
      <formula>"non"</formula>
    </cfRule>
  </conditionalFormatting>
  <conditionalFormatting sqref="B40:F40">
    <cfRule type="cellIs" dxfId="3" priority="3" operator="equal">
      <formula>"non"</formula>
    </cfRule>
  </conditionalFormatting>
  <conditionalFormatting sqref="F39">
    <cfRule type="cellIs" dxfId="2" priority="1" operator="equal">
      <formula>$G$19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" operator="greaterThan" id="{5C873A55-BBBA-4B32-BE15-8452D0863D29}">
            <xm:f>SuiviIntervention2018!$L$2</xm:f>
            <x14:dxf>
              <fill>
                <patternFill>
                  <fgColor theme="9" tint="0.59996337778862885"/>
                  <bgColor rgb="FFFFC000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cellIs" priority="2" operator="greaterThan" id="{37F0B36D-B290-4310-BC73-78B988294701}">
            <xm:f>SuiviIntervention2018!$L$2</xm:f>
            <x14:dxf>
              <fill>
                <patternFill>
                  <fgColor theme="9" tint="0.59996337778862885"/>
                  <bgColor rgb="FFFFC000"/>
                </patternFill>
              </fill>
            </x14:dxf>
          </x14:cfRule>
          <xm:sqref>F39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Feuil4</vt:lpstr>
      <vt:lpstr>SuiviIntervention2018</vt:lpstr>
      <vt:lpstr>SuiviIntervention2019</vt:lpstr>
      <vt:lpstr>Feuil1</vt:lpstr>
      <vt:lpstr>listes déroulantes</vt:lpstr>
      <vt:lpstr>AnalytiqueBilan</vt:lpstr>
      <vt:lpstr>bat</vt:lpstr>
      <vt:lpstr>Batîments</vt:lpstr>
      <vt:lpstr>ccpda</vt:lpstr>
      <vt:lpstr>coul</vt:lpstr>
      <vt:lpstr>etat</vt:lpstr>
      <vt:lpstr>numero</vt:lpstr>
      <vt:lpstr>Presta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BONIN</dc:creator>
  <cp:lastModifiedBy>Stéphane HUBERT</cp:lastModifiedBy>
  <cp:lastPrinted>2018-11-23T17:06:49Z</cp:lastPrinted>
  <dcterms:created xsi:type="dcterms:W3CDTF">2014-02-24T11:21:44Z</dcterms:created>
  <dcterms:modified xsi:type="dcterms:W3CDTF">2019-02-21T15:45:12Z</dcterms:modified>
</cp:coreProperties>
</file>