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Base" sheetId="10" r:id="rId1"/>
    <sheet name="Avril" sheetId="1" r:id="rId2"/>
    <sheet name="Mai" sheetId="2" r:id="rId3"/>
    <sheet name="Juin" sheetId="3" r:id="rId4"/>
    <sheet name="Juillet" sheetId="4" r:id="rId5"/>
    <sheet name="Aout" sheetId="5" r:id="rId6"/>
    <sheet name="Septembre" sheetId="6" r:id="rId7"/>
    <sheet name="Octobre" sheetId="7" r:id="rId8"/>
    <sheet name="Novembre" sheetId="8" r:id="rId9"/>
    <sheet name="Décembre" sheetId="9" r:id="rId10"/>
  </sheets>
  <calcPr calcId="145621"/>
</workbook>
</file>

<file path=xl/calcChain.xml><?xml version="1.0" encoding="utf-8"?>
<calcChain xmlns="http://schemas.openxmlformats.org/spreadsheetml/2006/main">
  <c r="E3" i="10" l="1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2" i="10"/>
  <c r="B2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M73" i="9"/>
  <c r="G73" i="9"/>
  <c r="M72" i="9"/>
  <c r="G72" i="9"/>
  <c r="M71" i="9"/>
  <c r="G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M73" i="8"/>
  <c r="G73" i="8"/>
  <c r="M72" i="8"/>
  <c r="G72" i="8"/>
  <c r="M71" i="8"/>
  <c r="G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" i="8"/>
  <c r="E2" i="8"/>
  <c r="M73" i="7"/>
  <c r="G73" i="7"/>
  <c r="M72" i="7"/>
  <c r="G72" i="7"/>
  <c r="M71" i="7"/>
  <c r="G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1" i="7"/>
  <c r="E50" i="7"/>
  <c r="E49" i="7"/>
  <c r="E48" i="7"/>
  <c r="E47" i="7"/>
  <c r="E46" i="7"/>
  <c r="E45" i="7"/>
  <c r="E44" i="7"/>
  <c r="E43" i="7"/>
  <c r="E42" i="7"/>
  <c r="E41" i="7"/>
  <c r="E40" i="7"/>
  <c r="E39" i="7"/>
  <c r="E38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3" i="7"/>
  <c r="E2" i="7"/>
  <c r="M73" i="6"/>
  <c r="G73" i="6"/>
  <c r="M72" i="6"/>
  <c r="G72" i="6"/>
  <c r="M71" i="6"/>
  <c r="G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6" i="6"/>
  <c r="E55" i="6"/>
  <c r="E54" i="6"/>
  <c r="E53" i="6"/>
  <c r="E52" i="6"/>
  <c r="E51" i="6"/>
  <c r="E50" i="6"/>
  <c r="E49" i="6"/>
  <c r="E48" i="6"/>
  <c r="E47" i="6"/>
  <c r="E46" i="6"/>
  <c r="E45" i="6"/>
  <c r="E44" i="6"/>
  <c r="E43" i="6"/>
  <c r="E42" i="6"/>
  <c r="E41" i="6"/>
  <c r="E40" i="6"/>
  <c r="E39" i="6"/>
  <c r="E38" i="6"/>
  <c r="E37" i="6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3" i="6"/>
  <c r="E2" i="6"/>
  <c r="M73" i="5"/>
  <c r="G73" i="5"/>
  <c r="M72" i="5"/>
  <c r="G72" i="5"/>
  <c r="M71" i="5"/>
  <c r="G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  <c r="M73" i="4"/>
  <c r="G73" i="4"/>
  <c r="M72" i="4"/>
  <c r="G72" i="4"/>
  <c r="M71" i="4"/>
  <c r="G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2" i="3"/>
  <c r="P3" i="10"/>
  <c r="P4" i="10"/>
  <c r="P5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2" i="10"/>
  <c r="O3" i="10"/>
  <c r="O4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2" i="10"/>
  <c r="G71" i="2" l="1"/>
  <c r="M73" i="3"/>
  <c r="M72" i="3"/>
  <c r="M71" i="3"/>
  <c r="M73" i="2"/>
  <c r="M72" i="2"/>
  <c r="M71" i="2"/>
  <c r="G73" i="3"/>
  <c r="G72" i="3"/>
  <c r="G71" i="3"/>
  <c r="G72" i="2"/>
  <c r="N56" i="1"/>
  <c r="N55" i="1"/>
  <c r="G56" i="1"/>
  <c r="G55" i="1"/>
  <c r="N3" i="10"/>
  <c r="N4" i="10"/>
  <c r="N5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2" i="10"/>
  <c r="M3" i="10"/>
  <c r="M4" i="10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2" i="10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2" i="1"/>
  <c r="G73" i="2" l="1"/>
  <c r="C9" i="1"/>
  <c r="C10" i="1" s="1"/>
  <c r="C11" i="1" s="1"/>
  <c r="C6" i="1"/>
  <c r="C7" i="1" s="1"/>
  <c r="K6" i="2" l="1"/>
  <c r="K7" i="2"/>
  <c r="K8" i="2"/>
  <c r="K9" i="2"/>
  <c r="K4" i="2"/>
  <c r="K5" i="2"/>
  <c r="H6" i="1" l="1"/>
  <c r="H7" i="1" s="1"/>
  <c r="H8" i="1" s="1"/>
  <c r="H9" i="1" s="1"/>
  <c r="H10" i="1" s="1"/>
  <c r="H11" i="1" s="1"/>
  <c r="B5" i="1"/>
  <c r="B6" i="1" s="1"/>
  <c r="B7" i="1" s="1"/>
  <c r="B8" i="1" s="1"/>
  <c r="B9" i="1" s="1"/>
  <c r="B10" i="1" s="1"/>
  <c r="B11" i="1" s="1"/>
  <c r="N57" i="1" l="1"/>
  <c r="G57" i="1"/>
</calcChain>
</file>

<file path=xl/sharedStrings.xml><?xml version="1.0" encoding="utf-8"?>
<sst xmlns="http://schemas.openxmlformats.org/spreadsheetml/2006/main" count="573" uniqueCount="185">
  <si>
    <t>Client</t>
  </si>
  <si>
    <t>date de la demande</t>
  </si>
  <si>
    <t>date de la saisie</t>
  </si>
  <si>
    <t>date d'envoi</t>
  </si>
  <si>
    <t>date relance</t>
  </si>
  <si>
    <t>Nature</t>
  </si>
  <si>
    <t>Type</t>
  </si>
  <si>
    <t>Site</t>
  </si>
  <si>
    <t>Contact</t>
  </si>
  <si>
    <t>Montant HT</t>
  </si>
  <si>
    <t xml:space="preserve">Référence  REN-2015 / </t>
  </si>
  <si>
    <t>Total</t>
  </si>
  <si>
    <t>Total Retours</t>
  </si>
  <si>
    <t xml:space="preserve">CAMPANILE </t>
  </si>
  <si>
    <t>QUIMPER</t>
  </si>
  <si>
    <t>Hotte</t>
  </si>
  <si>
    <t>Caillas Elodie</t>
  </si>
  <si>
    <t>GESTIMMA</t>
  </si>
  <si>
    <t>2 et 2b rue colonel fonferrier</t>
  </si>
  <si>
    <t>Extracteur</t>
  </si>
  <si>
    <t>DREUX Nicolas</t>
  </si>
  <si>
    <t>Trainasses et conduits</t>
  </si>
  <si>
    <t>VMC Privative</t>
  </si>
  <si>
    <t>Ent VMC privative</t>
  </si>
  <si>
    <t>5 place des Gargots</t>
  </si>
  <si>
    <t>CURAGE EP</t>
  </si>
  <si>
    <t>Curage EU EV</t>
  </si>
  <si>
    <t>Tvx Assainissement</t>
  </si>
  <si>
    <t>FONCIA CORNAUD</t>
  </si>
  <si>
    <t>8 et 10 Rue de Pors Névez</t>
  </si>
  <si>
    <t>Ent Ext</t>
  </si>
  <si>
    <t>PRIGENT Sidonie</t>
  </si>
  <si>
    <t>Ent VMC co</t>
  </si>
  <si>
    <t>FONCIA GI</t>
  </si>
  <si>
    <t>Les Marines de l'ile Tudy</t>
  </si>
  <si>
    <t>LAMEZEC Valérie</t>
  </si>
  <si>
    <t>ARPEJ</t>
  </si>
  <si>
    <t>Résidence Liberté</t>
  </si>
  <si>
    <t>LAOUENAN Céline</t>
  </si>
  <si>
    <t>SCARMOR</t>
  </si>
  <si>
    <t>PLAINTEL</t>
  </si>
  <si>
    <t>Dératisation</t>
  </si>
  <si>
    <t>CORDON David</t>
  </si>
  <si>
    <t>Sanitation</t>
  </si>
  <si>
    <t>Résidence St Luc</t>
  </si>
  <si>
    <t>Résidence Recouvrance</t>
  </si>
  <si>
    <t>Ent VMC Co</t>
  </si>
  <si>
    <t>Résidence Technopole</t>
  </si>
  <si>
    <t>SEVELLEC Matthias</t>
  </si>
  <si>
    <t>Signature</t>
  </si>
  <si>
    <t>Date de Signature</t>
  </si>
  <si>
    <t>12 et 14 Rue de Vannes</t>
  </si>
  <si>
    <t>Cond VO</t>
  </si>
  <si>
    <t>BERNHARDT Benoît</t>
  </si>
  <si>
    <t>2 rue du Rouergue</t>
  </si>
  <si>
    <t>10 Rue du Rouergue</t>
  </si>
  <si>
    <t>BAIM</t>
  </si>
  <si>
    <t>8 rue de Lesneven</t>
  </si>
  <si>
    <t>POINOT gilles</t>
  </si>
  <si>
    <t>5 rue Cassard</t>
  </si>
  <si>
    <t>QUERE Pauline</t>
  </si>
  <si>
    <t>Résidence Saint Joseph</t>
  </si>
  <si>
    <t>SIMON Pol-Aurélien</t>
  </si>
  <si>
    <t>Nettoyage et désinfection VO</t>
  </si>
  <si>
    <t>Résidence Kheops</t>
  </si>
  <si>
    <t>CRUNELLE Estelle</t>
  </si>
  <si>
    <t>5 Rue du Petit Moulin</t>
  </si>
  <si>
    <t>Ramonage GB</t>
  </si>
  <si>
    <t>FIGUERES Cédric</t>
  </si>
  <si>
    <t>Le Grand Pavois</t>
  </si>
  <si>
    <t>Dépigeonnage par Pics</t>
  </si>
  <si>
    <t>DUIGOU Krystel</t>
  </si>
  <si>
    <t>AGENCE CENTRALE</t>
  </si>
  <si>
    <t>37 Rue Victor Hugo</t>
  </si>
  <si>
    <t>Désourisation</t>
  </si>
  <si>
    <t>GOASGUEN Erwan</t>
  </si>
  <si>
    <t>KREISKER</t>
  </si>
  <si>
    <t>Les Vieilles Murailles</t>
  </si>
  <si>
    <t>Ent Toit Terrasse</t>
  </si>
  <si>
    <t>LAMBERT Catherine</t>
  </si>
  <si>
    <t>26 Rue de la Source</t>
  </si>
  <si>
    <t>28 Rue Yves Collet</t>
  </si>
  <si>
    <t>Particulier</t>
  </si>
  <si>
    <t>3 Rue Jeanne d'Arc</t>
  </si>
  <si>
    <t>Désinsectisation</t>
  </si>
  <si>
    <t>Mme Jarnès</t>
  </si>
  <si>
    <t>Mme Salmon</t>
  </si>
  <si>
    <t>Foncia GI</t>
  </si>
  <si>
    <t>Ent Gaines</t>
  </si>
  <si>
    <t>LEVENES Elodie</t>
  </si>
  <si>
    <t>1 Rue René Clair</t>
  </si>
  <si>
    <t>3 Rue René Clair</t>
  </si>
  <si>
    <t>5 Rue René Clair</t>
  </si>
  <si>
    <t>Orange Marine</t>
  </si>
  <si>
    <t>Navire Raymond Croze</t>
  </si>
  <si>
    <t>WILLEMAIN Elodie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</si>
  <si>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</si>
  <si>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Belvia</t>
  </si>
  <si>
    <t>51 Rue Dr Yves Mear</t>
  </si>
  <si>
    <t>Désin-Derat</t>
  </si>
  <si>
    <t>Tx VMC</t>
  </si>
  <si>
    <t>BRILLET Lucie</t>
  </si>
  <si>
    <t>FONCIA CLB</t>
  </si>
  <si>
    <t>AIS</t>
  </si>
  <si>
    <t>COALLIA</t>
  </si>
  <si>
    <t>SEPTIME GESTION</t>
  </si>
  <si>
    <t>CENTRALE IMMOBILIERE</t>
  </si>
  <si>
    <t>BELVIA</t>
  </si>
  <si>
    <t>HF GESTION</t>
  </si>
  <si>
    <t>AIGUILLON CONSTRUCTION</t>
  </si>
  <si>
    <t>CABINET PEGASE</t>
  </si>
  <si>
    <t>ELORN IMMOBILIER</t>
  </si>
  <si>
    <t>SQUARE HABITAT</t>
  </si>
  <si>
    <t>THEPOT</t>
  </si>
  <si>
    <t>ROSMEUR GESTION</t>
  </si>
  <si>
    <t>HABITAT 29</t>
  </si>
  <si>
    <t>FT MARINE</t>
  </si>
  <si>
    <t>GROUPE BIGARD</t>
  </si>
  <si>
    <t>CARGILL</t>
  </si>
  <si>
    <t>AL PATRIMONIA</t>
  </si>
  <si>
    <t>ARMORIQUE HABITAT</t>
  </si>
  <si>
    <t>CABINET ABP</t>
  </si>
  <si>
    <t>CABINET KERJEAN</t>
  </si>
  <si>
    <t>CABINET ELYADE</t>
  </si>
  <si>
    <t>CABINET EPIDORIA</t>
  </si>
  <si>
    <t>CAMANILE</t>
  </si>
  <si>
    <t>AGROTECH FORMATION</t>
  </si>
  <si>
    <t>CENTRE KERAUDREN</t>
  </si>
  <si>
    <t>COFELY AXIMA</t>
  </si>
  <si>
    <t>ESPACIL HABITAT</t>
  </si>
  <si>
    <t>IMHOTEP</t>
  </si>
  <si>
    <t>INEO DEFENSE</t>
  </si>
  <si>
    <t>LE LOGIS BRETON</t>
  </si>
  <si>
    <t>ISS PROPRETE</t>
  </si>
  <si>
    <t>Ent VMC Priv</t>
  </si>
  <si>
    <t>Ent VMC Glob</t>
  </si>
  <si>
    <t>Curage EP EU EV</t>
  </si>
  <si>
    <t>Curage EU</t>
  </si>
  <si>
    <t>curage EV</t>
  </si>
  <si>
    <t>Désin VO</t>
  </si>
  <si>
    <t>Tvx VMC</t>
  </si>
  <si>
    <t>Derat - Désou</t>
  </si>
  <si>
    <t>Désin-Dérat</t>
  </si>
  <si>
    <t>Net. Toit/Terrasse</t>
  </si>
  <si>
    <t>DAAF</t>
  </si>
  <si>
    <t>Net. Désin VO</t>
  </si>
  <si>
    <t>Dépigeonnage par pics</t>
  </si>
  <si>
    <t>PARTICULIER</t>
  </si>
  <si>
    <t>COLLEGE DU VIZAC</t>
  </si>
  <si>
    <t>Rue Anne de Bretagne</t>
  </si>
  <si>
    <t>Mme GUILLOU</t>
  </si>
  <si>
    <t>MC DONALD</t>
  </si>
  <si>
    <t>BUFFALO</t>
  </si>
  <si>
    <t>PIZZERIA DEL ARTE</t>
  </si>
  <si>
    <t>BRIOCHE DORE</t>
  </si>
  <si>
    <t>HOPITAL</t>
  </si>
  <si>
    <t>Cumul HT concrétisés par Client</t>
  </si>
  <si>
    <t>Cumul HT Propositions par Client</t>
  </si>
  <si>
    <t>Nature Devis et Contrat</t>
  </si>
  <si>
    <t>Date de Réalisation de la Relance</t>
  </si>
  <si>
    <t>Date de Relance</t>
  </si>
  <si>
    <t>Date d'Envoi</t>
  </si>
  <si>
    <t>Date de la saisie</t>
  </si>
  <si>
    <t>Date de la Demande</t>
  </si>
  <si>
    <t>Total Contrat</t>
  </si>
  <si>
    <t>Total Devis</t>
  </si>
  <si>
    <t>Cumul HT Porpositions Contrat par Client</t>
  </si>
  <si>
    <t>Cumul HT Porpositions Devis par Client</t>
  </si>
  <si>
    <t>Cumul HTContrat par Client</t>
  </si>
  <si>
    <t>Cumul HT  Devis par Client</t>
  </si>
  <si>
    <t>Nom des feuilles</t>
  </si>
  <si>
    <t>Contrat</t>
  </si>
  <si>
    <t>Devis</t>
  </si>
  <si>
    <t>Avril!</t>
  </si>
  <si>
    <t>Mai!</t>
  </si>
  <si>
    <t>Juin!</t>
  </si>
  <si>
    <t>Juillet!</t>
  </si>
  <si>
    <t>Août!</t>
  </si>
  <si>
    <t>Septembre!</t>
  </si>
  <si>
    <t>Octobre!</t>
  </si>
  <si>
    <t>Novembre!</t>
  </si>
  <si>
    <t>Décembre!</t>
  </si>
  <si>
    <t>HOTEL PREMIERE CLASSE</t>
  </si>
  <si>
    <t>2 Allée Louis Jolivet</t>
  </si>
  <si>
    <t>Mr LE MANACH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</si>
</sst>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Verdana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" fontId="0" fillId="3" borderId="17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164" fontId="1" fillId="2" borderId="20" xfId="0" applyNumberFormat="1" applyFont="1" applyFill="1" applyBorder="1" applyAlignment="1">
      <alignment horizontal="center" vertical="center" wrapText="1"/>
    </xf>
    <xf numFmtId="164" fontId="1" fillId="2" borderId="21" xfId="0" applyNumberFormat="1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" fontId="0" fillId="3" borderId="3" xfId="0" applyNumberFormat="1" applyFill="1" applyBorder="1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5" borderId="29" xfId="0" applyFont="1" applyFill="1" applyBorder="1" applyAlignment="1">
      <alignment horizontal="center" vertical="center" wrapText="1"/>
    </xf>
    <xf numFmtId="0" fontId="3" fillId="5" borderId="30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16" fontId="0" fillId="0" borderId="18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31" xfId="0" applyNumberForma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64" fontId="2" fillId="0" borderId="32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4" fontId="2" fillId="0" borderId="35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8" xfId="0" quotePrefix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49" fontId="1" fillId="2" borderId="20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1" xfId="0" applyNumberFormat="1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readingOrder="2"/>
    </xf>
    <xf numFmtId="0" fontId="4" fillId="0" borderId="1" xfId="0" applyFont="1" applyBorder="1"/>
    <xf numFmtId="0" fontId="5" fillId="0" borderId="15" xfId="0" applyFont="1" applyBorder="1" applyAlignment="1">
      <alignment horizontal="left" vertical="center" readingOrder="2"/>
    </xf>
    <xf numFmtId="0" fontId="0" fillId="0" borderId="1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des propositions émises en valeur financière</a:t>
            </a:r>
          </a:p>
        </c:rich>
      </c:tx>
      <c:layout>
        <c:manualLayout>
          <c:xMode val="edge"/>
          <c:yMode val="edge"/>
          <c:x val="0.18777077865266842"/>
          <c:y val="2.7777777777777776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Avril!$F$55:$F$56</c:f>
              <c:strCache>
                <c:ptCount val="2"/>
                <c:pt idx="0">
                  <c:v>Total Contrat</c:v>
                </c:pt>
                <c:pt idx="1">
                  <c:v>Total Devis</c:v>
                </c:pt>
              </c:strCache>
            </c:strRef>
          </c:cat>
          <c:val>
            <c:numRef>
              <c:f>Avril!$G$55:$G$56</c:f>
              <c:numCache>
                <c:formatCode>#,##0.00\ "€"</c:formatCode>
                <c:ptCount val="2"/>
                <c:pt idx="0">
                  <c:v>18990.239999999994</c:v>
                </c:pt>
                <c:pt idx="1">
                  <c:v>9949.2199999999993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des propositions signées en valeur financière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Avril!$M$55:$M$56</c:f>
              <c:strCache>
                <c:ptCount val="2"/>
                <c:pt idx="0">
                  <c:v>Total Contrat</c:v>
                </c:pt>
                <c:pt idx="1">
                  <c:v>Total Devis</c:v>
                </c:pt>
              </c:strCache>
            </c:strRef>
          </c:cat>
          <c:val>
            <c:numRef>
              <c:f>Avril!$N$55:$N$56</c:f>
              <c:numCache>
                <c:formatCode>#,##0.00\ "€"</c:formatCode>
                <c:ptCount val="2"/>
                <c:pt idx="0">
                  <c:v>6143.7400000000007</c:v>
                </c:pt>
                <c:pt idx="1">
                  <c:v>4423.3900000000003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Mai!$F$71:$F$72</c:f>
              <c:strCache>
                <c:ptCount val="2"/>
                <c:pt idx="0">
                  <c:v>Total Contrat</c:v>
                </c:pt>
                <c:pt idx="1">
                  <c:v>Total Devis</c:v>
                </c:pt>
              </c:strCache>
            </c:strRef>
          </c:cat>
          <c:val>
            <c:numRef>
              <c:f>Mai!$G$71:$G$72</c:f>
              <c:numCache>
                <c:formatCode>#,##0.00\ "€"</c:formatCode>
                <c:ptCount val="2"/>
                <c:pt idx="0">
                  <c:v>517.83000000000004</c:v>
                </c:pt>
                <c:pt idx="1">
                  <c:v>1741.21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Mai!$L$71:$L$72</c:f>
              <c:strCache>
                <c:ptCount val="2"/>
                <c:pt idx="0">
                  <c:v>Total Contrat</c:v>
                </c:pt>
                <c:pt idx="1">
                  <c:v>Total Devis</c:v>
                </c:pt>
              </c:strCache>
            </c:strRef>
          </c:cat>
          <c:val>
            <c:numRef>
              <c:f>Mai!$M$71:$M$72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1438275</xdr:colOff>
      <xdr:row>57</xdr:row>
      <xdr:rowOff>185737</xdr:rowOff>
    </xdr:from>
    <xdr:to>
      <xdr:col>7</xdr:col>
      <xdr:colOff>923925</xdr:colOff>
      <xdr:row>72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152400</xdr:colOff>
      <xdr:row>58</xdr:row>
      <xdr:rowOff>4762</xdr:rowOff>
    </xdr:from>
    <xdr:to>
      <xdr:col>14</xdr:col>
      <xdr:colOff>742950</xdr:colOff>
      <xdr:row>72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74</xdr:row>
      <xdr:rowOff>4762</xdr:rowOff>
    </xdr:from>
    <xdr:to>
      <xdr:col>7</xdr:col>
      <xdr:colOff>28575</xdr:colOff>
      <xdr:row>88</xdr:row>
      <xdr:rowOff>80962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333375</xdr:colOff>
      <xdr:row>73</xdr:row>
      <xdr:rowOff>185737</xdr:rowOff>
    </xdr:from>
    <xdr:to>
      <xdr:col>14</xdr:col>
      <xdr:colOff>247650</xdr:colOff>
      <xdr:row>88</xdr:row>
      <xdr:rowOff>71437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1"/>
  <sheetViews>
    <sheetView tabSelected="1" workbookViewId="0">
      <selection activeCell="E2" sqref="E2:E51"/>
    </sheetView>
  </sheetViews>
  <sheetFormatPr baseColWidth="10" defaultRowHeight="15" x14ac:dyDescent="0.25"/>
  <cols>
    <col min="1" max="1" width="25.28515625" style="5" bestFit="1" customWidth="1"/>
    <col min="2" max="7" width="25.28515625" style="54" customWidth="1"/>
    <col min="8" max="8" width="21.28515625" style="5" bestFit="1" customWidth="1"/>
    <col min="9" max="9" width="11.42578125" style="11"/>
    <col min="11" max="11" width="11.42578125" style="11"/>
    <col min="13" max="13" width="32.140625" hidden="1" customWidth="1"/>
    <col min="14" max="14" width="30.28515625" hidden="1" customWidth="1"/>
    <col min="15" max="15" width="27.28515625" bestFit="1" customWidth="1"/>
  </cols>
  <sheetData>
    <row r="1" spans="1:16" s="56" customFormat="1" ht="32.25" thickBot="1" x14ac:dyDescent="0.3">
      <c r="A1" s="57" t="s">
        <v>0</v>
      </c>
      <c r="B1" s="58" t="s">
        <v>166</v>
      </c>
      <c r="C1" s="58" t="s">
        <v>167</v>
      </c>
      <c r="D1" s="58" t="s">
        <v>157</v>
      </c>
      <c r="E1" s="58" t="s">
        <v>168</v>
      </c>
      <c r="F1" s="58" t="s">
        <v>169</v>
      </c>
      <c r="G1" s="58" t="s">
        <v>156</v>
      </c>
      <c r="H1" s="58" t="s">
        <v>158</v>
      </c>
      <c r="I1" s="58" t="s">
        <v>6</v>
      </c>
      <c r="K1" s="55" t="s">
        <v>170</v>
      </c>
    </row>
    <row r="2" spans="1:16" ht="15.75" thickBot="1" x14ac:dyDescent="0.3">
      <c r="A2" s="59" t="s">
        <v>72</v>
      </c>
      <c r="B2" s="79" t="e">
        <f>SUMIF(Avril!$E:$E:'Décembre'!$E:$E,O2,Avril!$G:$G:'Décembre'!$G:$G)</f>
        <v>#VALUE!</v>
      </c>
      <c r="C2" s="75"/>
      <c r="D2" s="102"/>
      <c r="E2" s="60" t="e">
        <f>SUMIF(Avril!$E:$E:'Décembre'!$E:$E,A2,Avril!$G:$G:'Décembre'!$G:$G)</f>
        <v>#VALUE!</v>
      </c>
      <c r="F2" s="60"/>
      <c r="G2" s="60"/>
      <c r="H2" s="61" t="s">
        <v>134</v>
      </c>
      <c r="I2" s="63" t="s">
        <v>171</v>
      </c>
      <c r="K2" s="50" t="s">
        <v>173</v>
      </c>
      <c r="M2" t="str">
        <f>+A2&amp;$I$2</f>
        <v>AGENCE CENTRALEContrat</v>
      </c>
      <c r="N2" t="str">
        <f>+A2&amp;$I$3</f>
        <v>AGENCE CENTRALEDevis</v>
      </c>
      <c r="O2" t="str">
        <f>+A2&amp;$I$2</f>
        <v>AGENCE CENTRALEContrat</v>
      </c>
      <c r="P2" t="str">
        <f>+A2&amp;$I$3</f>
        <v>AGENCE CENTRALEDevis</v>
      </c>
    </row>
    <row r="3" spans="1:16" ht="15.75" thickBot="1" x14ac:dyDescent="0.3">
      <c r="A3" s="8" t="s">
        <v>126</v>
      </c>
      <c r="B3" s="79" t="e">
        <f>SUMIF(Avril!$E:$E:'Décembre'!$E:$E,O3,Avril!$G:$G:'Décembre'!$G:$G)</f>
        <v>#VALUE!</v>
      </c>
      <c r="C3" s="76"/>
      <c r="D3" s="100"/>
      <c r="E3" s="60" t="e">
        <f>SUMIF(Avril!$E:$E:'Décembre'!$E:$E,A3,Avril!$G:$G:'Décembre'!$G:$G)</f>
        <v>#VALUE!</v>
      </c>
      <c r="F3" s="5"/>
      <c r="G3" s="5"/>
      <c r="H3" s="7" t="s">
        <v>52</v>
      </c>
      <c r="I3" s="64" t="s">
        <v>172</v>
      </c>
      <c r="K3" s="52" t="s">
        <v>174</v>
      </c>
      <c r="M3" t="str">
        <f t="shared" ref="M3:M62" si="0">+A3&amp;$I$2</f>
        <v>AGROTECH FORMATIONContrat</v>
      </c>
      <c r="N3" t="str">
        <f t="shared" ref="N3:N62" si="1">+A3&amp;$I$3</f>
        <v>AGROTECH FORMATIONDevis</v>
      </c>
      <c r="O3" t="str">
        <f t="shared" ref="O3:O51" si="2">+A3&amp;$I$2</f>
        <v>AGROTECH FORMATIONContrat</v>
      </c>
      <c r="P3" t="str">
        <f t="shared" ref="P3:P51" si="3">+A3&amp;$I$3</f>
        <v>AGROTECH FORMATIONDevis</v>
      </c>
    </row>
    <row r="4" spans="1:16" ht="15.75" thickBot="1" x14ac:dyDescent="0.3">
      <c r="A4" s="8" t="s">
        <v>109</v>
      </c>
      <c r="B4" s="79" t="e">
        <f>SUMIF(Avril!$E:$E:'Décembre'!$E:$E,O4,Avril!$G:$G:'Décembre'!$G:$G)</f>
        <v>#VALUE!</v>
      </c>
      <c r="C4" s="76"/>
      <c r="D4" s="100"/>
      <c r="E4" s="60" t="e">
        <f>SUMIF(Avril!$E:$E:'Décembre'!$E:$E,A4,Avril!$G:$G:'Décembre'!$G:$G)</f>
        <v>#VALUE!</v>
      </c>
      <c r="F4" s="5"/>
      <c r="G4" s="5"/>
      <c r="H4" s="7" t="s">
        <v>136</v>
      </c>
      <c r="I4" s="54"/>
      <c r="K4" s="52" t="s">
        <v>175</v>
      </c>
      <c r="M4" t="str">
        <f t="shared" si="0"/>
        <v>AIGUILLON CONSTRUCTIONContrat</v>
      </c>
      <c r="N4" t="str">
        <f t="shared" si="1"/>
        <v>AIGUILLON CONSTRUCTIONDevis</v>
      </c>
      <c r="O4" t="str">
        <f t="shared" si="2"/>
        <v>AIGUILLON CONSTRUCTIONContrat</v>
      </c>
      <c r="P4" t="str">
        <f t="shared" si="3"/>
        <v>AIGUILLON CONSTRUCTIONDevis</v>
      </c>
    </row>
    <row r="5" spans="1:16" ht="15.75" thickBot="1" x14ac:dyDescent="0.3">
      <c r="A5" s="8" t="s">
        <v>103</v>
      </c>
      <c r="B5" s="79" t="e">
        <f>SUMIF(Avril!$E:$E:'Décembre'!$E:$E,O5,Avril!$G:$G:'Décembre'!$G:$G)</f>
        <v>#VALUE!</v>
      </c>
      <c r="C5" s="76"/>
      <c r="D5" s="100"/>
      <c r="E5" s="60" t="e">
        <f>SUMIF(Avril!$E:$E:'Décembre'!$E:$E,A5,Avril!$G:$G:'Décembre'!$G:$G)</f>
        <v>#VALUE!</v>
      </c>
      <c r="F5" s="5"/>
      <c r="G5" s="5"/>
      <c r="H5" s="7" t="s">
        <v>136</v>
      </c>
      <c r="I5" s="54"/>
      <c r="K5" s="52" t="s">
        <v>176</v>
      </c>
      <c r="M5" t="str">
        <f t="shared" si="0"/>
        <v>AISContrat</v>
      </c>
      <c r="N5" t="str">
        <f t="shared" si="1"/>
        <v>AISDevis</v>
      </c>
      <c r="O5" t="str">
        <f t="shared" si="2"/>
        <v>AISContrat</v>
      </c>
      <c r="P5" t="str">
        <f t="shared" si="3"/>
        <v>AISDevis</v>
      </c>
    </row>
    <row r="6" spans="1:16" ht="15.75" thickBot="1" x14ac:dyDescent="0.3">
      <c r="A6" s="8" t="s">
        <v>119</v>
      </c>
      <c r="B6" s="79" t="e">
        <f>SUMIF(Avril!$E:$E:'Décembre'!$E:$E,O6,Avril!$G:$G:'Décembre'!$G:$G)</f>
        <v>#VALUE!</v>
      </c>
      <c r="C6" s="76"/>
      <c r="D6" s="100"/>
      <c r="E6" s="60" t="e">
        <f>SUMIF(Avril!$E:$E:'Décembre'!$E:$E,A6,Avril!$G:$G:'Décembre'!$G:$G)</f>
        <v>#VALUE!</v>
      </c>
      <c r="F6" s="5"/>
      <c r="G6" s="5"/>
      <c r="H6" s="7" t="s">
        <v>137</v>
      </c>
      <c r="I6" s="54"/>
      <c r="K6" s="52" t="s">
        <v>177</v>
      </c>
      <c r="M6" t="str">
        <f t="shared" si="0"/>
        <v>AL PATRIMONIAContrat</v>
      </c>
      <c r="N6" t="str">
        <f t="shared" si="1"/>
        <v>AL PATRIMONIADevis</v>
      </c>
      <c r="O6" t="str">
        <f t="shared" si="2"/>
        <v>AL PATRIMONIAContrat</v>
      </c>
      <c r="P6" t="str">
        <f t="shared" si="3"/>
        <v>AL PATRIMONIADevis</v>
      </c>
    </row>
    <row r="7" spans="1:16" ht="15.75" thickBot="1" x14ac:dyDescent="0.3">
      <c r="A7" s="8" t="s">
        <v>120</v>
      </c>
      <c r="B7" s="79" t="e">
        <f>SUMIF(Avril!$E:$E:'Décembre'!$E:$E,O7,Avril!$G:$G:'Décembre'!$G:$G)</f>
        <v>#VALUE!</v>
      </c>
      <c r="C7" s="76"/>
      <c r="D7" s="100"/>
      <c r="E7" s="60" t="e">
        <f>SUMIF(Avril!$E:$E:'Décembre'!$E:$E,A7,Avril!$G:$G:'Décembre'!$G:$G)</f>
        <v>#VALUE!</v>
      </c>
      <c r="F7" s="5"/>
      <c r="G7" s="5"/>
      <c r="H7" s="7" t="s">
        <v>26</v>
      </c>
      <c r="I7" s="54"/>
      <c r="K7" s="52" t="s">
        <v>178</v>
      </c>
      <c r="M7" t="str">
        <f t="shared" si="0"/>
        <v>ARMORIQUE HABITATContrat</v>
      </c>
      <c r="N7" t="str">
        <f t="shared" si="1"/>
        <v>ARMORIQUE HABITATDevis</v>
      </c>
      <c r="O7" t="str">
        <f t="shared" si="2"/>
        <v>ARMORIQUE HABITATContrat</v>
      </c>
      <c r="P7" t="str">
        <f t="shared" si="3"/>
        <v>ARMORIQUE HABITATDevis</v>
      </c>
    </row>
    <row r="8" spans="1:16" ht="15.75" thickBot="1" x14ac:dyDescent="0.3">
      <c r="A8" s="8" t="s">
        <v>36</v>
      </c>
      <c r="B8" s="79" t="e">
        <f>SUMIF(Avril!$E:$E:'Décembre'!$E:$E,O8,Avril!$G:$G:'Décembre'!$G:$G)</f>
        <v>#VALUE!</v>
      </c>
      <c r="C8" s="76"/>
      <c r="D8" s="100"/>
      <c r="E8" s="60" t="e">
        <f>SUMIF(Avril!$E:$E:'Décembre'!$E:$E,A8,Avril!$G:$G:'Décembre'!$G:$G)</f>
        <v>#VALUE!</v>
      </c>
      <c r="F8" s="5"/>
      <c r="G8" s="5"/>
      <c r="H8" s="7" t="s">
        <v>138</v>
      </c>
      <c r="I8" s="54"/>
      <c r="K8" s="52" t="s">
        <v>179</v>
      </c>
      <c r="M8" t="str">
        <f t="shared" si="0"/>
        <v>ARPEJContrat</v>
      </c>
      <c r="N8" t="str">
        <f t="shared" si="1"/>
        <v>ARPEJDevis</v>
      </c>
      <c r="O8" t="str">
        <f t="shared" si="2"/>
        <v>ARPEJContrat</v>
      </c>
      <c r="P8" t="str">
        <f t="shared" si="3"/>
        <v>ARPEJDevis</v>
      </c>
    </row>
    <row r="9" spans="1:16" ht="15.75" thickBot="1" x14ac:dyDescent="0.3">
      <c r="A9" s="8" t="s">
        <v>56</v>
      </c>
      <c r="B9" s="79" t="e">
        <f>SUMIF(Avril!$E:$E:'Décembre'!$E:$E,O9,Avril!$G:$G:'Décembre'!$G:$G)</f>
        <v>#VALUE!</v>
      </c>
      <c r="C9" s="76"/>
      <c r="D9" s="100"/>
      <c r="E9" s="60" t="e">
        <f>SUMIF(Avril!$E:$E:'Décembre'!$E:$E,A9,Avril!$G:$G:'Décembre'!$G:$G)</f>
        <v>#VALUE!</v>
      </c>
      <c r="F9" s="5"/>
      <c r="G9" s="5"/>
      <c r="H9" s="7" t="s">
        <v>144</v>
      </c>
      <c r="I9" s="54"/>
      <c r="K9" s="52" t="s">
        <v>180</v>
      </c>
      <c r="M9" t="str">
        <f t="shared" si="0"/>
        <v>BAIMContrat</v>
      </c>
      <c r="N9" t="str">
        <f t="shared" si="1"/>
        <v>BAIMDevis</v>
      </c>
      <c r="O9" t="str">
        <f t="shared" si="2"/>
        <v>BAIMContrat</v>
      </c>
      <c r="P9" t="str">
        <f t="shared" si="3"/>
        <v>BAIMDevis</v>
      </c>
    </row>
    <row r="10" spans="1:16" ht="15.75" thickBot="1" x14ac:dyDescent="0.3">
      <c r="A10" s="8" t="s">
        <v>107</v>
      </c>
      <c r="B10" s="79" t="e">
        <f>SUMIF(Avril!$E:$E:'Décembre'!$E:$E,O10,Avril!$G:$G:'Décembre'!$G:$G)</f>
        <v>#VALUE!</v>
      </c>
      <c r="C10" s="76"/>
      <c r="D10" s="100"/>
      <c r="E10" s="60" t="e">
        <f>SUMIF(Avril!$E:$E:'Décembre'!$E:$E,A10,Avril!$G:$G:'Décembre'!$G:$G)</f>
        <v>#VALUE!</v>
      </c>
      <c r="F10" s="5"/>
      <c r="G10" s="5"/>
      <c r="H10" s="7" t="s">
        <v>146</v>
      </c>
      <c r="I10" s="54"/>
      <c r="K10" s="51" t="s">
        <v>181</v>
      </c>
      <c r="M10" t="str">
        <f t="shared" si="0"/>
        <v>BELVIAContrat</v>
      </c>
      <c r="N10" t="str">
        <f t="shared" si="1"/>
        <v>BELVIADevis</v>
      </c>
      <c r="O10" t="str">
        <f t="shared" si="2"/>
        <v>BELVIAContrat</v>
      </c>
      <c r="P10" t="str">
        <f t="shared" si="3"/>
        <v>BELVIADevis</v>
      </c>
    </row>
    <row r="11" spans="1:16" ht="15.75" thickBot="1" x14ac:dyDescent="0.3">
      <c r="A11" s="8" t="s">
        <v>154</v>
      </c>
      <c r="B11" s="79" t="e">
        <f>SUMIF(Avril!$E:$E:'Décembre'!$E:$E,O11,Avril!$G:$G:'Décembre'!$G:$G)</f>
        <v>#VALUE!</v>
      </c>
      <c r="C11" s="76"/>
      <c r="D11" s="100"/>
      <c r="E11" s="60" t="e">
        <f>SUMIF(Avril!$E:$E:'Décembre'!$E:$E,A11,Avril!$G:$G:'Décembre'!$G:$G)</f>
        <v>#VALUE!</v>
      </c>
      <c r="F11" s="5"/>
      <c r="G11" s="5"/>
      <c r="H11" s="7" t="s">
        <v>141</v>
      </c>
      <c r="I11" s="54"/>
      <c r="M11" t="str">
        <f t="shared" si="0"/>
        <v>BRIOCHE DOREContrat</v>
      </c>
      <c r="N11" t="str">
        <f t="shared" si="1"/>
        <v>BRIOCHE DOREDevis</v>
      </c>
      <c r="O11" t="str">
        <f t="shared" si="2"/>
        <v>BRIOCHE DOREContrat</v>
      </c>
      <c r="P11" t="str">
        <f t="shared" si="3"/>
        <v>BRIOCHE DOREDevis</v>
      </c>
    </row>
    <row r="12" spans="1:16" ht="15.75" thickBot="1" x14ac:dyDescent="0.3">
      <c r="A12" s="8" t="s">
        <v>152</v>
      </c>
      <c r="B12" s="79" t="e">
        <f>SUMIF(Avril!$E:$E:'Décembre'!$E:$E,O12,Avril!$G:$G:'Décembre'!$G:$G)</f>
        <v>#VALUE!</v>
      </c>
      <c r="C12" s="76"/>
      <c r="D12" s="101"/>
      <c r="E12" s="60" t="e">
        <f>SUMIF(Avril!$E:$E:'Décembre'!$E:$E,A12,Avril!$G:$G:'Décembre'!$G:$G)</f>
        <v>#VALUE!</v>
      </c>
      <c r="F12" s="5"/>
      <c r="G12" s="5"/>
      <c r="H12" s="7" t="s">
        <v>139</v>
      </c>
      <c r="I12" s="54"/>
      <c r="M12" t="str">
        <f t="shared" si="0"/>
        <v>BUFFALOContrat</v>
      </c>
      <c r="N12" t="str">
        <f t="shared" si="1"/>
        <v>BUFFALODevis</v>
      </c>
      <c r="O12" t="str">
        <f t="shared" si="2"/>
        <v>BUFFALOContrat</v>
      </c>
      <c r="P12" t="str">
        <f t="shared" si="3"/>
        <v>BUFFALODevis</v>
      </c>
    </row>
    <row r="13" spans="1:16" ht="15.75" thickBot="1" x14ac:dyDescent="0.3">
      <c r="A13" s="8" t="s">
        <v>121</v>
      </c>
      <c r="B13" s="79" t="e">
        <f>SUMIF(Avril!$E:$E:'Décembre'!$E:$E,O13,Avril!$G:$G:'Décembre'!$G:$G)</f>
        <v>#VALUE!</v>
      </c>
      <c r="C13" s="76"/>
      <c r="D13" s="101"/>
      <c r="E13" s="60" t="e">
        <f>SUMIF(Avril!$E:$E:'Décembre'!$E:$E,A13,Avril!$G:$G:'Décembre'!$G:$G)</f>
        <v>#VALUE!</v>
      </c>
      <c r="F13" s="5"/>
      <c r="G13" s="5"/>
      <c r="H13" s="7" t="s">
        <v>142</v>
      </c>
      <c r="I13" s="54"/>
      <c r="M13" t="str">
        <f t="shared" si="0"/>
        <v>CABINET ABPContrat</v>
      </c>
      <c r="N13" t="str">
        <f t="shared" si="1"/>
        <v>CABINET ABPDevis</v>
      </c>
      <c r="O13" t="str">
        <f t="shared" si="2"/>
        <v>CABINET ABPContrat</v>
      </c>
      <c r="P13" t="str">
        <f t="shared" si="3"/>
        <v>CABINET ABPDevis</v>
      </c>
    </row>
    <row r="14" spans="1:16" ht="15.75" thickBot="1" x14ac:dyDescent="0.3">
      <c r="A14" s="8" t="s">
        <v>123</v>
      </c>
      <c r="B14" s="79" t="e">
        <f>SUMIF(Avril!$E:$E:'Décembre'!$E:$E,O14,Avril!$G:$G:'Décembre'!$G:$G)</f>
        <v>#VALUE!</v>
      </c>
      <c r="C14" s="76"/>
      <c r="D14" s="101"/>
      <c r="E14" s="60" t="e">
        <f>SUMIF(Avril!$E:$E:'Décembre'!$E:$E,A14,Avril!$G:$G:'Décembre'!$G:$G)</f>
        <v>#VALUE!</v>
      </c>
      <c r="F14" s="5"/>
      <c r="G14" s="5"/>
      <c r="H14" s="7" t="s">
        <v>84</v>
      </c>
      <c r="I14" s="54"/>
      <c r="M14" t="str">
        <f t="shared" si="0"/>
        <v>CABINET ELYADEContrat</v>
      </c>
      <c r="N14" t="str">
        <f t="shared" si="1"/>
        <v>CABINET ELYADEDevis</v>
      </c>
      <c r="O14" t="str">
        <f t="shared" si="2"/>
        <v>CABINET ELYADEContrat</v>
      </c>
      <c r="P14" t="str">
        <f t="shared" si="3"/>
        <v>CABINET ELYADEDevis</v>
      </c>
    </row>
    <row r="15" spans="1:16" ht="15.75" thickBot="1" x14ac:dyDescent="0.3">
      <c r="A15" s="8" t="s">
        <v>124</v>
      </c>
      <c r="B15" s="79" t="e">
        <f>SUMIF(Avril!$E:$E:'Décembre'!$E:$E,O15,Avril!$G:$G:'Décembre'!$G:$G)</f>
        <v>#VALUE!</v>
      </c>
      <c r="C15" s="76"/>
      <c r="D15" s="101"/>
      <c r="E15" s="60" t="e">
        <f>SUMIF(Avril!$E:$E:'Décembre'!$E:$E,A15,Avril!$G:$G:'Décembre'!$G:$G)</f>
        <v>#VALUE!</v>
      </c>
      <c r="F15" s="5"/>
      <c r="G15" s="5"/>
      <c r="H15" s="7" t="s">
        <v>74</v>
      </c>
      <c r="I15" s="54"/>
      <c r="M15" t="str">
        <f t="shared" si="0"/>
        <v>CABINET EPIDORIAContrat</v>
      </c>
      <c r="N15" t="str">
        <f t="shared" si="1"/>
        <v>CABINET EPIDORIADevis</v>
      </c>
      <c r="O15" t="str">
        <f t="shared" si="2"/>
        <v>CABINET EPIDORIAContrat</v>
      </c>
      <c r="P15" t="str">
        <f t="shared" si="3"/>
        <v>CABINET EPIDORIADevis</v>
      </c>
    </row>
    <row r="16" spans="1:16" ht="15.75" thickBot="1" x14ac:dyDescent="0.3">
      <c r="A16" s="8" t="s">
        <v>122</v>
      </c>
      <c r="B16" s="79" t="e">
        <f>SUMIF(Avril!$E:$E:'Décembre'!$E:$E,O16,Avril!$G:$G:'Décembre'!$G:$G)</f>
        <v>#VALUE!</v>
      </c>
      <c r="C16" s="76"/>
      <c r="D16" s="101"/>
      <c r="E16" s="60" t="e">
        <f>SUMIF(Avril!$E:$E:'Décembre'!$E:$E,A16,Avril!$G:$G:'Décembre'!$G:$G)</f>
        <v>#VALUE!</v>
      </c>
      <c r="F16" s="5"/>
      <c r="G16" s="5"/>
      <c r="H16" s="7" t="s">
        <v>30</v>
      </c>
      <c r="I16" s="54"/>
      <c r="M16" t="str">
        <f t="shared" si="0"/>
        <v>CABINET KERJEANContrat</v>
      </c>
      <c r="N16" t="str">
        <f t="shared" si="1"/>
        <v>CABINET KERJEANDevis</v>
      </c>
      <c r="O16" t="str">
        <f t="shared" si="2"/>
        <v>CABINET KERJEANContrat</v>
      </c>
      <c r="P16" t="str">
        <f t="shared" si="3"/>
        <v>CABINET KERJEANDevis</v>
      </c>
    </row>
    <row r="17" spans="1:16" ht="15.75" thickBot="1" x14ac:dyDescent="0.3">
      <c r="A17" s="8" t="s">
        <v>110</v>
      </c>
      <c r="B17" s="79" t="e">
        <f>SUMIF(Avril!$E:$E:'Décembre'!$E:$E,O17,Avril!$G:$G:'Décembre'!$G:$G)</f>
        <v>#VALUE!</v>
      </c>
      <c r="C17" s="76"/>
      <c r="D17" s="101"/>
      <c r="E17" s="60" t="e">
        <f>SUMIF(Avril!$E:$E:'Décembre'!$E:$E,A17,Avril!$G:$G:'Décembre'!$G:$G)</f>
        <v>#VALUE!</v>
      </c>
      <c r="F17" s="5"/>
      <c r="G17" s="5"/>
      <c r="H17" s="7" t="s">
        <v>88</v>
      </c>
      <c r="I17" s="54"/>
      <c r="M17" t="str">
        <f t="shared" si="0"/>
        <v>CABINET PEGASEContrat</v>
      </c>
      <c r="N17" t="str">
        <f t="shared" si="1"/>
        <v>CABINET PEGASEDevis</v>
      </c>
      <c r="O17" t="str">
        <f t="shared" si="2"/>
        <v>CABINET PEGASEContrat</v>
      </c>
      <c r="P17" t="str">
        <f t="shared" si="3"/>
        <v>CABINET PEGASEDevis</v>
      </c>
    </row>
    <row r="18" spans="1:16" ht="15.75" thickBot="1" x14ac:dyDescent="0.3">
      <c r="A18" s="8" t="s">
        <v>125</v>
      </c>
      <c r="B18" s="79" t="e">
        <f>SUMIF(Avril!$E:$E:'Décembre'!$E:$E,O18,Avril!$G:$G:'Décembre'!$G:$G)</f>
        <v>#VALUE!</v>
      </c>
      <c r="C18" s="76"/>
      <c r="D18" s="101"/>
      <c r="E18" s="60" t="e">
        <f>SUMIF(Avril!$E:$E:'Décembre'!$E:$E,A18,Avril!$G:$G:'Décembre'!$G:$G)</f>
        <v>#VALUE!</v>
      </c>
      <c r="F18" s="5"/>
      <c r="G18" s="5"/>
      <c r="H18" s="7" t="s">
        <v>46</v>
      </c>
      <c r="I18" s="54"/>
      <c r="M18" t="str">
        <f t="shared" si="0"/>
        <v>CAMANILEContrat</v>
      </c>
      <c r="N18" t="str">
        <f t="shared" si="1"/>
        <v>CAMANILEDevis</v>
      </c>
      <c r="O18" t="str">
        <f t="shared" si="2"/>
        <v>CAMANILEContrat</v>
      </c>
      <c r="P18" t="str">
        <f t="shared" si="3"/>
        <v>CAMANILEDevis</v>
      </c>
    </row>
    <row r="19" spans="1:16" ht="15.75" thickBot="1" x14ac:dyDescent="0.3">
      <c r="A19" s="8" t="s">
        <v>118</v>
      </c>
      <c r="B19" s="79" t="e">
        <f>SUMIF(Avril!$E:$E:'Décembre'!$E:$E,O19,Avril!$G:$G:'Décembre'!$G:$G)</f>
        <v>#VALUE!</v>
      </c>
      <c r="C19" s="76"/>
      <c r="D19" s="101"/>
      <c r="E19" s="60" t="e">
        <f>SUMIF(Avril!$E:$E:'Décembre'!$E:$E,A19,Avril!$G:$G:'Décembre'!$G:$G)</f>
        <v>#VALUE!</v>
      </c>
      <c r="F19" s="5"/>
      <c r="G19" s="5"/>
      <c r="H19" s="7" t="s">
        <v>135</v>
      </c>
      <c r="I19" s="54"/>
      <c r="M19" t="str">
        <f t="shared" si="0"/>
        <v>CARGILLContrat</v>
      </c>
      <c r="N19" t="str">
        <f t="shared" si="1"/>
        <v>CARGILLDevis</v>
      </c>
      <c r="O19" t="str">
        <f t="shared" si="2"/>
        <v>CARGILLContrat</v>
      </c>
      <c r="P19" t="str">
        <f t="shared" si="3"/>
        <v>CARGILLDevis</v>
      </c>
    </row>
    <row r="20" spans="1:16" ht="15.75" thickBot="1" x14ac:dyDescent="0.3">
      <c r="A20" s="8" t="s">
        <v>106</v>
      </c>
      <c r="B20" s="79" t="e">
        <f>SUMIF(Avril!$E:$E:'Décembre'!$E:$E,O20,Avril!$G:$G:'Décembre'!$G:$G)</f>
        <v>#VALUE!</v>
      </c>
      <c r="C20" s="76"/>
      <c r="D20" s="101"/>
      <c r="E20" s="60" t="e">
        <f>SUMIF(Avril!$E:$E:'Décembre'!$E:$E,A20,Avril!$G:$G:'Décembre'!$G:$G)</f>
        <v>#VALUE!</v>
      </c>
      <c r="F20" s="5"/>
      <c r="G20" s="5"/>
      <c r="H20" s="7" t="s">
        <v>15</v>
      </c>
      <c r="I20" s="54"/>
      <c r="M20" t="str">
        <f t="shared" si="0"/>
        <v>CENTRALE IMMOBILIEREContrat</v>
      </c>
      <c r="N20" t="str">
        <f t="shared" si="1"/>
        <v>CENTRALE IMMOBILIEREDevis</v>
      </c>
      <c r="O20" t="str">
        <f t="shared" si="2"/>
        <v>CENTRALE IMMOBILIEREContrat</v>
      </c>
      <c r="P20" t="str">
        <f t="shared" si="3"/>
        <v>CENTRALE IMMOBILIEREDevis</v>
      </c>
    </row>
    <row r="21" spans="1:16" ht="15.75" thickBot="1" x14ac:dyDescent="0.3">
      <c r="A21" s="8" t="s">
        <v>127</v>
      </c>
      <c r="B21" s="79" t="e">
        <f>SUMIF(Avril!$E:$E:'Décembre'!$E:$E,O21,Avril!$G:$G:'Décembre'!$G:$G)</f>
        <v>#VALUE!</v>
      </c>
      <c r="C21" s="76"/>
      <c r="D21" s="101"/>
      <c r="E21" s="60" t="e">
        <f>SUMIF(Avril!$E:$E:'Décembre'!$E:$E,A21,Avril!$G:$G:'Décembre'!$G:$G)</f>
        <v>#VALUE!</v>
      </c>
      <c r="F21" s="5"/>
      <c r="G21" s="5"/>
      <c r="H21" s="7" t="s">
        <v>145</v>
      </c>
      <c r="I21" s="54"/>
      <c r="M21" t="str">
        <f t="shared" si="0"/>
        <v>CENTRE KERAUDRENContrat</v>
      </c>
      <c r="N21" t="str">
        <f t="shared" si="1"/>
        <v>CENTRE KERAUDRENDevis</v>
      </c>
      <c r="O21" t="str">
        <f t="shared" si="2"/>
        <v>CENTRE KERAUDRENContrat</v>
      </c>
      <c r="P21" t="str">
        <f t="shared" si="3"/>
        <v>CENTRE KERAUDRENDevis</v>
      </c>
    </row>
    <row r="22" spans="1:16" ht="15.75" thickBot="1" x14ac:dyDescent="0.3">
      <c r="A22" s="8" t="s">
        <v>104</v>
      </c>
      <c r="B22" s="79" t="e">
        <f>SUMIF(Avril!$E:$E:'Décembre'!$E:$E,O22,Avril!$G:$G:'Décembre'!$G:$G)</f>
        <v>#VALUE!</v>
      </c>
      <c r="C22" s="76"/>
      <c r="D22" s="101"/>
      <c r="E22" s="60" t="e">
        <f>SUMIF(Avril!$E:$E:'Décembre'!$E:$E,A22,Avril!$G:$G:'Décembre'!$G:$G)</f>
        <v>#VALUE!</v>
      </c>
      <c r="F22" s="5"/>
      <c r="G22" s="5"/>
      <c r="H22" s="7" t="s">
        <v>143</v>
      </c>
      <c r="I22" s="54"/>
      <c r="M22" t="str">
        <f t="shared" si="0"/>
        <v>COALLIAContrat</v>
      </c>
      <c r="N22" t="str">
        <f t="shared" si="1"/>
        <v>COALLIADevis</v>
      </c>
      <c r="O22" t="str">
        <f t="shared" si="2"/>
        <v>COALLIAContrat</v>
      </c>
      <c r="P22" t="str">
        <f t="shared" si="3"/>
        <v>COALLIADevis</v>
      </c>
    </row>
    <row r="23" spans="1:16" ht="15.75" thickBot="1" x14ac:dyDescent="0.3">
      <c r="A23" s="8" t="s">
        <v>128</v>
      </c>
      <c r="B23" s="79" t="e">
        <f>SUMIF(Avril!$E:$E:'Décembre'!$E:$E,O23,Avril!$G:$G:'Décembre'!$G:$G)</f>
        <v>#VALUE!</v>
      </c>
      <c r="C23" s="76"/>
      <c r="D23" s="101"/>
      <c r="E23" s="60" t="e">
        <f>SUMIF(Avril!$E:$E:'Décembre'!$E:$E,A23,Avril!$G:$G:'Décembre'!$G:$G)</f>
        <v>#VALUE!</v>
      </c>
      <c r="F23" s="5"/>
      <c r="G23" s="5"/>
      <c r="H23" s="7" t="s">
        <v>67</v>
      </c>
      <c r="I23" s="54"/>
      <c r="M23" t="str">
        <f t="shared" si="0"/>
        <v>COFELY AXIMAContrat</v>
      </c>
      <c r="N23" t="str">
        <f t="shared" si="1"/>
        <v>COFELY AXIMADevis</v>
      </c>
      <c r="O23" t="str">
        <f t="shared" si="2"/>
        <v>COFELY AXIMAContrat</v>
      </c>
      <c r="P23" t="str">
        <f t="shared" si="3"/>
        <v>COFELY AXIMADevis</v>
      </c>
    </row>
    <row r="24" spans="1:16" ht="15.75" thickBot="1" x14ac:dyDescent="0.3">
      <c r="A24" s="8" t="s">
        <v>148</v>
      </c>
      <c r="B24" s="79" t="e">
        <f>SUMIF(Avril!$E:$E:'Décembre'!$E:$E,O24,Avril!$G:$G:'Décembre'!$G:$G)</f>
        <v>#VALUE!</v>
      </c>
      <c r="C24" s="76"/>
      <c r="D24" s="101"/>
      <c r="E24" s="60" t="e">
        <f>SUMIF(Avril!$E:$E:'Décembre'!$E:$E,A24,Avril!$G:$G:'Décembre'!$G:$G)</f>
        <v>#VALUE!</v>
      </c>
      <c r="F24" s="5"/>
      <c r="G24" s="5"/>
      <c r="H24" s="7" t="s">
        <v>27</v>
      </c>
      <c r="I24" s="54"/>
      <c r="M24" t="str">
        <f t="shared" si="0"/>
        <v>COLLEGE DU VIZACContrat</v>
      </c>
      <c r="N24" t="str">
        <f t="shared" si="1"/>
        <v>COLLEGE DU VIZACDevis</v>
      </c>
      <c r="O24" t="str">
        <f t="shared" si="2"/>
        <v>COLLEGE DU VIZACContrat</v>
      </c>
      <c r="P24" t="str">
        <f t="shared" si="3"/>
        <v>COLLEGE DU VIZACDevis</v>
      </c>
    </row>
    <row r="25" spans="1:16" ht="15.75" thickBot="1" x14ac:dyDescent="0.3">
      <c r="A25" s="8" t="s">
        <v>111</v>
      </c>
      <c r="B25" s="79" t="e">
        <f>SUMIF(Avril!$E:$E:'Décembre'!$E:$E,O25,Avril!$G:$G:'Décembre'!$G:$G)</f>
        <v>#VALUE!</v>
      </c>
      <c r="C25" s="76"/>
      <c r="D25" s="101"/>
      <c r="E25" s="60" t="e">
        <f>SUMIF(Avril!$E:$E:'Décembre'!$E:$E,A25,Avril!$G:$G:'Décembre'!$G:$G)</f>
        <v>#VALUE!</v>
      </c>
      <c r="F25" s="5"/>
      <c r="G25" s="5"/>
      <c r="H25" s="7" t="s">
        <v>140</v>
      </c>
      <c r="I25" s="54"/>
      <c r="M25" t="str">
        <f t="shared" si="0"/>
        <v>ELORN IMMOBILIERContrat</v>
      </c>
      <c r="N25" t="str">
        <f t="shared" si="1"/>
        <v>ELORN IMMOBILIERDevis</v>
      </c>
      <c r="O25" t="str">
        <f t="shared" si="2"/>
        <v>ELORN IMMOBILIERContrat</v>
      </c>
      <c r="P25" t="str">
        <f t="shared" si="3"/>
        <v>ELORN IMMOBILIERDevis</v>
      </c>
    </row>
    <row r="26" spans="1:16" ht="15.75" thickBot="1" x14ac:dyDescent="0.3">
      <c r="A26" s="8" t="s">
        <v>129</v>
      </c>
      <c r="B26" s="79" t="e">
        <f>SUMIF(Avril!$E:$E:'Décembre'!$E:$E,O26,Avril!$G:$G:'Décembre'!$G:$G)</f>
        <v>#VALUE!</v>
      </c>
      <c r="C26" s="76"/>
      <c r="D26" s="101"/>
      <c r="E26" s="60" t="e">
        <f>SUMIF(Avril!$E:$E:'Décembre'!$E:$E,A26,Avril!$G:$G:'Décembre'!$G:$G)</f>
        <v>#VALUE!</v>
      </c>
      <c r="F26" s="5"/>
      <c r="G26" s="5"/>
      <c r="H26" s="7"/>
      <c r="I26" s="54"/>
      <c r="M26" t="str">
        <f t="shared" si="0"/>
        <v>ESPACIL HABITATContrat</v>
      </c>
      <c r="N26" t="str">
        <f t="shared" si="1"/>
        <v>ESPACIL HABITATDevis</v>
      </c>
      <c r="O26" t="str">
        <f t="shared" si="2"/>
        <v>ESPACIL HABITATContrat</v>
      </c>
      <c r="P26" t="str">
        <f t="shared" si="3"/>
        <v>ESPACIL HABITATDevis</v>
      </c>
    </row>
    <row r="27" spans="1:16" ht="15.75" thickBot="1" x14ac:dyDescent="0.3">
      <c r="A27" s="8" t="s">
        <v>102</v>
      </c>
      <c r="B27" s="79" t="e">
        <f>SUMIF(Avril!$E:$E:'Décembre'!$E:$E,O27,Avril!$G:$G:'Décembre'!$G:$G)</f>
        <v>#VALUE!</v>
      </c>
      <c r="C27" s="76"/>
      <c r="D27" s="101"/>
      <c r="E27" s="60" t="e">
        <f>SUMIF(Avril!$E:$E:'Décembre'!$E:$E,A27,Avril!$G:$G:'Décembre'!$G:$G)</f>
        <v>#VALUE!</v>
      </c>
      <c r="F27" s="5"/>
      <c r="G27" s="5"/>
      <c r="H27" s="7"/>
      <c r="I27" s="54"/>
      <c r="M27" t="str">
        <f t="shared" si="0"/>
        <v>FONCIA CLBContrat</v>
      </c>
      <c r="N27" t="str">
        <f t="shared" si="1"/>
        <v>FONCIA CLBDevis</v>
      </c>
      <c r="O27" t="str">
        <f t="shared" si="2"/>
        <v>FONCIA CLBContrat</v>
      </c>
      <c r="P27" t="str">
        <f t="shared" si="3"/>
        <v>FONCIA CLBDevis</v>
      </c>
    </row>
    <row r="28" spans="1:16" ht="15.75" thickBot="1" x14ac:dyDescent="0.3">
      <c r="A28" s="8" t="s">
        <v>28</v>
      </c>
      <c r="B28" s="79" t="e">
        <f>SUMIF(Avril!$E:$E:'Décembre'!$E:$E,O28,Avril!$G:$G:'Décembre'!$G:$G)</f>
        <v>#VALUE!</v>
      </c>
      <c r="C28" s="76"/>
      <c r="D28" s="101"/>
      <c r="E28" s="60" t="e">
        <f>SUMIF(Avril!$E:$E:'Décembre'!$E:$E,A28,Avril!$G:$G:'Décembre'!$G:$G)</f>
        <v>#VALUE!</v>
      </c>
      <c r="F28" s="5"/>
      <c r="G28" s="5"/>
      <c r="H28" s="7"/>
      <c r="I28" s="54"/>
      <c r="M28" t="str">
        <f t="shared" si="0"/>
        <v>FONCIA CORNAUDContrat</v>
      </c>
      <c r="N28" t="str">
        <f t="shared" si="1"/>
        <v>FONCIA CORNAUDDevis</v>
      </c>
      <c r="O28" t="str">
        <f t="shared" si="2"/>
        <v>FONCIA CORNAUDContrat</v>
      </c>
      <c r="P28" t="str">
        <f t="shared" si="3"/>
        <v>FONCIA CORNAUDDevis</v>
      </c>
    </row>
    <row r="29" spans="1:16" ht="15.75" thickBot="1" x14ac:dyDescent="0.3">
      <c r="A29" s="8" t="s">
        <v>33</v>
      </c>
      <c r="B29" s="79" t="e">
        <f>SUMIF(Avril!$E:$E:'Décembre'!$E:$E,O29,Avril!$G:$G:'Décembre'!$G:$G)</f>
        <v>#VALUE!</v>
      </c>
      <c r="C29" s="76"/>
      <c r="D29" s="101"/>
      <c r="E29" s="60" t="e">
        <f>SUMIF(Avril!$E:$E:'Décembre'!$E:$E,A29,Avril!$G:$G:'Décembre'!$G:$G)</f>
        <v>#VALUE!</v>
      </c>
      <c r="F29" s="5"/>
      <c r="G29" s="5"/>
      <c r="H29" s="7"/>
      <c r="I29" s="54"/>
      <c r="M29" t="str">
        <f t="shared" si="0"/>
        <v>FONCIA GIContrat</v>
      </c>
      <c r="N29" t="str">
        <f t="shared" si="1"/>
        <v>FONCIA GIDevis</v>
      </c>
      <c r="O29" t="str">
        <f t="shared" si="2"/>
        <v>FONCIA GIContrat</v>
      </c>
      <c r="P29" t="str">
        <f t="shared" si="3"/>
        <v>FONCIA GIDevis</v>
      </c>
    </row>
    <row r="30" spans="1:16" ht="15.75" thickBot="1" x14ac:dyDescent="0.3">
      <c r="A30" s="8" t="s">
        <v>116</v>
      </c>
      <c r="B30" s="79" t="e">
        <f>SUMIF(Avril!$E:$E:'Décembre'!$E:$E,O30,Avril!$G:$G:'Décembre'!$G:$G)</f>
        <v>#VALUE!</v>
      </c>
      <c r="C30" s="76"/>
      <c r="D30" s="101"/>
      <c r="E30" s="60" t="e">
        <f>SUMIF(Avril!$E:$E:'Décembre'!$E:$E,A30,Avril!$G:$G:'Décembre'!$G:$G)</f>
        <v>#VALUE!</v>
      </c>
      <c r="F30" s="5"/>
      <c r="G30" s="5"/>
      <c r="H30" s="7"/>
      <c r="I30" s="54"/>
      <c r="M30" t="str">
        <f t="shared" si="0"/>
        <v>FT MARINEContrat</v>
      </c>
      <c r="N30" t="str">
        <f t="shared" si="1"/>
        <v>FT MARINEDevis</v>
      </c>
      <c r="O30" t="str">
        <f t="shared" si="2"/>
        <v>FT MARINEContrat</v>
      </c>
      <c r="P30" t="str">
        <f t="shared" si="3"/>
        <v>FT MARINEDevis</v>
      </c>
    </row>
    <row r="31" spans="1:16" ht="15.75" thickBot="1" x14ac:dyDescent="0.3">
      <c r="A31" s="8" t="s">
        <v>17</v>
      </c>
      <c r="B31" s="79" t="e">
        <f>SUMIF(Avril!$E:$E:'Décembre'!$E:$E,O31,Avril!$G:$G:'Décembre'!$G:$G)</f>
        <v>#VALUE!</v>
      </c>
      <c r="C31" s="76"/>
      <c r="D31" s="101"/>
      <c r="E31" s="60" t="e">
        <f>SUMIF(Avril!$E:$E:'Décembre'!$E:$E,A31,Avril!$G:$G:'Décembre'!$G:$G)</f>
        <v>#VALUE!</v>
      </c>
      <c r="F31" s="5"/>
      <c r="G31" s="5"/>
      <c r="H31" s="7"/>
      <c r="I31" s="54"/>
      <c r="M31" t="str">
        <f t="shared" si="0"/>
        <v>GESTIMMAContrat</v>
      </c>
      <c r="N31" t="str">
        <f t="shared" si="1"/>
        <v>GESTIMMADevis</v>
      </c>
      <c r="O31" t="str">
        <f t="shared" si="2"/>
        <v>GESTIMMAContrat</v>
      </c>
      <c r="P31" t="str">
        <f t="shared" si="3"/>
        <v>GESTIMMADevis</v>
      </c>
    </row>
    <row r="32" spans="1:16" ht="15.75" thickBot="1" x14ac:dyDescent="0.3">
      <c r="A32" s="8" t="s">
        <v>117</v>
      </c>
      <c r="B32" s="79" t="e">
        <f>SUMIF(Avril!$E:$E:'Décembre'!$E:$E,O32,Avril!$G:$G:'Décembre'!$G:$G)</f>
        <v>#VALUE!</v>
      </c>
      <c r="C32" s="76"/>
      <c r="D32" s="101"/>
      <c r="E32" s="60" t="e">
        <f>SUMIF(Avril!$E:$E:'Décembre'!$E:$E,A32,Avril!$G:$G:'Décembre'!$G:$G)</f>
        <v>#VALUE!</v>
      </c>
      <c r="F32" s="5"/>
      <c r="G32" s="5"/>
      <c r="H32" s="7"/>
      <c r="I32" s="54"/>
      <c r="M32" t="str">
        <f t="shared" si="0"/>
        <v>GROUPE BIGARDContrat</v>
      </c>
      <c r="N32" t="str">
        <f t="shared" si="1"/>
        <v>GROUPE BIGARDDevis</v>
      </c>
      <c r="O32" t="str">
        <f t="shared" si="2"/>
        <v>GROUPE BIGARDContrat</v>
      </c>
      <c r="P32" t="str">
        <f t="shared" si="3"/>
        <v>GROUPE BIGARDDevis</v>
      </c>
    </row>
    <row r="33" spans="1:16" ht="15.75" thickBot="1" x14ac:dyDescent="0.3">
      <c r="A33" s="8" t="s">
        <v>115</v>
      </c>
      <c r="B33" s="79" t="e">
        <f>SUMIF(Avril!$E:$E:'Décembre'!$E:$E,O33,Avril!$G:$G:'Décembre'!$G:$G)</f>
        <v>#VALUE!</v>
      </c>
      <c r="C33" s="76"/>
      <c r="D33" s="101"/>
      <c r="E33" s="60" t="e">
        <f>SUMIF(Avril!$E:$E:'Décembre'!$E:$E,A33,Avril!$G:$G:'Décembre'!$G:$G)</f>
        <v>#VALUE!</v>
      </c>
      <c r="F33" s="5"/>
      <c r="G33" s="5"/>
      <c r="H33" s="7"/>
      <c r="I33" s="54"/>
      <c r="M33" t="str">
        <f t="shared" si="0"/>
        <v>HABITAT 29Contrat</v>
      </c>
      <c r="N33" t="str">
        <f t="shared" si="1"/>
        <v>HABITAT 29Devis</v>
      </c>
      <c r="O33" t="str">
        <f t="shared" si="2"/>
        <v>HABITAT 29Contrat</v>
      </c>
      <c r="P33" t="str">
        <f t="shared" si="3"/>
        <v>HABITAT 29Devis</v>
      </c>
    </row>
    <row r="34" spans="1:16" ht="15.75" thickBot="1" x14ac:dyDescent="0.3">
      <c r="A34" s="8" t="s">
        <v>108</v>
      </c>
      <c r="B34" s="79" t="e">
        <f>SUMIF(Avril!$E:$E:'Décembre'!$E:$E,O34,Avril!$G:$G:'Décembre'!$G:$G)</f>
        <v>#VALUE!</v>
      </c>
      <c r="C34" s="76"/>
      <c r="D34" s="101"/>
      <c r="E34" s="60" t="e">
        <f>SUMIF(Avril!$E:$E:'Décembre'!$E:$E,A34,Avril!$G:$G:'Décembre'!$G:$G)</f>
        <v>#VALUE!</v>
      </c>
      <c r="F34" s="5"/>
      <c r="G34" s="5"/>
      <c r="H34" s="7"/>
      <c r="I34" s="54"/>
      <c r="M34" t="str">
        <f t="shared" si="0"/>
        <v>HF GESTIONContrat</v>
      </c>
      <c r="N34" t="str">
        <f t="shared" si="1"/>
        <v>HF GESTIONDevis</v>
      </c>
      <c r="O34" t="str">
        <f t="shared" si="2"/>
        <v>HF GESTIONContrat</v>
      </c>
      <c r="P34" t="str">
        <f t="shared" si="3"/>
        <v>HF GESTIONDevis</v>
      </c>
    </row>
    <row r="35" spans="1:16" ht="15.75" thickBot="1" x14ac:dyDescent="0.3">
      <c r="A35" s="8" t="s">
        <v>155</v>
      </c>
      <c r="B35" s="79" t="e">
        <f>SUMIF(Avril!$E:$E:'Décembre'!$E:$E,O35,Avril!$G:$G:'Décembre'!$G:$G)</f>
        <v>#VALUE!</v>
      </c>
      <c r="C35" s="76"/>
      <c r="D35" s="101"/>
      <c r="E35" s="60" t="e">
        <f>SUMIF(Avril!$E:$E:'Décembre'!$E:$E,A35,Avril!$G:$G:'Décembre'!$G:$G)</f>
        <v>#VALUE!</v>
      </c>
      <c r="F35" s="5"/>
      <c r="G35" s="5"/>
      <c r="H35" s="7"/>
      <c r="I35" s="54"/>
      <c r="M35" t="str">
        <f t="shared" si="0"/>
        <v>HOPITALContrat</v>
      </c>
      <c r="N35" t="str">
        <f t="shared" si="1"/>
        <v>HOPITALDevis</v>
      </c>
      <c r="O35" t="str">
        <f t="shared" si="2"/>
        <v>HOPITALContrat</v>
      </c>
      <c r="P35" t="str">
        <f t="shared" si="3"/>
        <v>HOPITALDevis</v>
      </c>
    </row>
    <row r="36" spans="1:16" ht="15.75" thickBot="1" x14ac:dyDescent="0.3">
      <c r="A36" s="8" t="s">
        <v>182</v>
      </c>
      <c r="B36" s="79" t="e">
        <f>SUMIF(Avril!$E:$E:'Décembre'!$E:$E,O36,Avril!$G:$G:'Décembre'!$G:$G)</f>
        <v>#VALUE!</v>
      </c>
      <c r="C36" s="76"/>
      <c r="D36" s="101"/>
      <c r="E36" s="60" t="e">
        <f>SUMIF(Avril!$E:$E:'Décembre'!$E:$E,A36,Avril!$G:$G:'Décembre'!$G:$G)</f>
        <v>#VALUE!</v>
      </c>
      <c r="F36" s="5"/>
      <c r="G36" s="5"/>
      <c r="H36" s="7"/>
      <c r="I36" s="54"/>
      <c r="M36" t="str">
        <f t="shared" si="0"/>
        <v>HOTEL PREMIERE CLASSEContrat</v>
      </c>
      <c r="N36" t="str">
        <f t="shared" si="1"/>
        <v>HOTEL PREMIERE CLASSEDevis</v>
      </c>
      <c r="O36" t="str">
        <f t="shared" si="2"/>
        <v>HOTEL PREMIERE CLASSEContrat</v>
      </c>
      <c r="P36" t="str">
        <f t="shared" si="3"/>
        <v>HOTEL PREMIERE CLASSEDevis</v>
      </c>
    </row>
    <row r="37" spans="1:16" ht="15.75" thickBot="1" x14ac:dyDescent="0.3">
      <c r="A37" s="8" t="s">
        <v>130</v>
      </c>
      <c r="B37" s="79" t="e">
        <f>SUMIF(Avril!$E:$E:'Décembre'!$E:$E,O37,Avril!$G:$G:'Décembre'!$G:$G)</f>
        <v>#VALUE!</v>
      </c>
      <c r="C37" s="76"/>
      <c r="D37" s="101"/>
      <c r="E37" s="60" t="e">
        <f>SUMIF(Avril!$E:$E:'Décembre'!$E:$E,A37,Avril!$G:$G:'Décembre'!$G:$G)</f>
        <v>#VALUE!</v>
      </c>
      <c r="F37" s="5"/>
      <c r="G37" s="5"/>
      <c r="H37" s="7"/>
      <c r="I37" s="54"/>
      <c r="M37" t="str">
        <f t="shared" si="0"/>
        <v>IMHOTEPContrat</v>
      </c>
      <c r="N37" t="str">
        <f t="shared" si="1"/>
        <v>IMHOTEPDevis</v>
      </c>
      <c r="O37" t="str">
        <f t="shared" si="2"/>
        <v>IMHOTEPContrat</v>
      </c>
      <c r="P37" t="str">
        <f t="shared" si="3"/>
        <v>IMHOTEPDevis</v>
      </c>
    </row>
    <row r="38" spans="1:16" ht="15.75" thickBot="1" x14ac:dyDescent="0.3">
      <c r="A38" s="8" t="s">
        <v>131</v>
      </c>
      <c r="B38" s="79" t="e">
        <f>SUMIF(Avril!$E:$E:'Décembre'!$E:$E,O38,Avril!$G:$G:'Décembre'!$G:$G)</f>
        <v>#VALUE!</v>
      </c>
      <c r="C38" s="76"/>
      <c r="D38" s="101"/>
      <c r="E38" s="60" t="e">
        <f>SUMIF(Avril!$E:$E:'Décembre'!$E:$E,A38,Avril!$G:$G:'Décembre'!$G:$G)</f>
        <v>#VALUE!</v>
      </c>
      <c r="F38" s="5"/>
      <c r="G38" s="5"/>
      <c r="H38" s="7"/>
      <c r="I38" s="54"/>
      <c r="M38" t="str">
        <f t="shared" si="0"/>
        <v>INEO DEFENSEContrat</v>
      </c>
      <c r="N38" t="str">
        <f t="shared" si="1"/>
        <v>INEO DEFENSEDevis</v>
      </c>
      <c r="O38" t="str">
        <f t="shared" si="2"/>
        <v>INEO DEFENSEContrat</v>
      </c>
      <c r="P38" t="str">
        <f t="shared" si="3"/>
        <v>INEO DEFENSEDevis</v>
      </c>
    </row>
    <row r="39" spans="1:16" ht="15.75" thickBot="1" x14ac:dyDescent="0.3">
      <c r="A39" s="8" t="s">
        <v>133</v>
      </c>
      <c r="B39" s="79" t="e">
        <f>SUMIF(Avril!$E:$E:'Décembre'!$E:$E,O39,Avril!$G:$G:'Décembre'!$G:$G)</f>
        <v>#VALUE!</v>
      </c>
      <c r="C39" s="76"/>
      <c r="D39" s="101"/>
      <c r="E39" s="60" t="e">
        <f>SUMIF(Avril!$E:$E:'Décembre'!$E:$E,A39,Avril!$G:$G:'Décembre'!$G:$G)</f>
        <v>#VALUE!</v>
      </c>
      <c r="F39" s="5"/>
      <c r="G39" s="5"/>
      <c r="H39" s="7"/>
      <c r="I39" s="54"/>
      <c r="M39" t="str">
        <f t="shared" si="0"/>
        <v>ISS PROPRETEContrat</v>
      </c>
      <c r="N39" t="str">
        <f t="shared" si="1"/>
        <v>ISS PROPRETEDevis</v>
      </c>
      <c r="O39" t="str">
        <f t="shared" si="2"/>
        <v>ISS PROPRETEContrat</v>
      </c>
      <c r="P39" t="str">
        <f t="shared" si="3"/>
        <v>ISS PROPRETEDevis</v>
      </c>
    </row>
    <row r="40" spans="1:16" ht="15.75" thickBot="1" x14ac:dyDescent="0.3">
      <c r="A40" s="8" t="s">
        <v>76</v>
      </c>
      <c r="B40" s="79" t="e">
        <f>SUMIF(Avril!$E:$E:'Décembre'!$E:$E,O40,Avril!$G:$G:'Décembre'!$G:$G)</f>
        <v>#VALUE!</v>
      </c>
      <c r="C40" s="76"/>
      <c r="D40" s="101"/>
      <c r="E40" s="60" t="e">
        <f>SUMIF(Avril!$E:$E:'Décembre'!$E:$E,A40,Avril!$G:$G:'Décembre'!$G:$G)</f>
        <v>#VALUE!</v>
      </c>
      <c r="F40" s="5"/>
      <c r="G40" s="5"/>
      <c r="H40" s="7"/>
      <c r="I40" s="54"/>
      <c r="M40" t="str">
        <f t="shared" si="0"/>
        <v>KREISKERContrat</v>
      </c>
      <c r="N40" t="str">
        <f t="shared" si="1"/>
        <v>KREISKERDevis</v>
      </c>
      <c r="O40" t="str">
        <f t="shared" si="2"/>
        <v>KREISKERContrat</v>
      </c>
      <c r="P40" t="str">
        <f t="shared" si="3"/>
        <v>KREISKERDevis</v>
      </c>
    </row>
    <row r="41" spans="1:16" ht="15.75" thickBot="1" x14ac:dyDescent="0.3">
      <c r="A41" s="8" t="s">
        <v>132</v>
      </c>
      <c r="B41" s="79" t="e">
        <f>SUMIF(Avril!$E:$E:'Décembre'!$E:$E,O41,Avril!$G:$G:'Décembre'!$G:$G)</f>
        <v>#VALUE!</v>
      </c>
      <c r="C41" s="76"/>
      <c r="D41" s="101"/>
      <c r="E41" s="60" t="e">
        <f>SUMIF(Avril!$E:$E:'Décembre'!$E:$E,A41,Avril!$G:$G:'Décembre'!$G:$G)</f>
        <v>#VALUE!</v>
      </c>
      <c r="F41" s="5"/>
      <c r="G41" s="5"/>
      <c r="H41" s="7"/>
      <c r="I41" s="54"/>
      <c r="M41" t="str">
        <f t="shared" si="0"/>
        <v>LE LOGIS BRETONContrat</v>
      </c>
      <c r="N41" t="str">
        <f t="shared" si="1"/>
        <v>LE LOGIS BRETONDevis</v>
      </c>
      <c r="O41" t="str">
        <f t="shared" si="2"/>
        <v>LE LOGIS BRETONContrat</v>
      </c>
      <c r="P41" t="str">
        <f t="shared" si="3"/>
        <v>LE LOGIS BRETONDevis</v>
      </c>
    </row>
    <row r="42" spans="1:16" ht="15.75" thickBot="1" x14ac:dyDescent="0.3">
      <c r="A42" s="8" t="s">
        <v>151</v>
      </c>
      <c r="B42" s="79" t="e">
        <f>SUMIF(Avril!$E:$E:'Décembre'!$E:$E,O42,Avril!$G:$G:'Décembre'!$G:$G)</f>
        <v>#VALUE!</v>
      </c>
      <c r="C42" s="76"/>
      <c r="D42" s="101"/>
      <c r="E42" s="60" t="e">
        <f>SUMIF(Avril!$E:$E:'Décembre'!$E:$E,A42,Avril!$G:$G:'Décembre'!$G:$G)</f>
        <v>#VALUE!</v>
      </c>
      <c r="F42" s="5"/>
      <c r="G42" s="5"/>
      <c r="H42" s="7"/>
      <c r="I42" s="54"/>
      <c r="M42" t="str">
        <f t="shared" si="0"/>
        <v>MC DONALDContrat</v>
      </c>
      <c r="N42" t="str">
        <f t="shared" si="1"/>
        <v>MC DONALDDevis</v>
      </c>
      <c r="O42" t="str">
        <f t="shared" si="2"/>
        <v>MC DONALDContrat</v>
      </c>
      <c r="P42" t="str">
        <f t="shared" si="3"/>
        <v>MC DONALDDevis</v>
      </c>
    </row>
    <row r="43" spans="1:16" ht="15.75" thickBot="1" x14ac:dyDescent="0.3">
      <c r="A43" s="8" t="s">
        <v>147</v>
      </c>
      <c r="B43" s="79" t="e">
        <f>SUMIF(Avril!$E:$E:'Décembre'!$E:$E,O43,Avril!$G:$G:'Décembre'!$G:$G)</f>
        <v>#VALUE!</v>
      </c>
      <c r="C43" s="76"/>
      <c r="D43" s="101"/>
      <c r="E43" s="60" t="e">
        <f>SUMIF(Avril!$E:$E:'Décembre'!$E:$E,A43,Avril!$G:$G:'Décembre'!$G:$G)</f>
        <v>#VALUE!</v>
      </c>
      <c r="F43" s="5"/>
      <c r="G43" s="5"/>
      <c r="H43" s="7"/>
      <c r="I43" s="54"/>
      <c r="M43" t="str">
        <f t="shared" si="0"/>
        <v>PARTICULIERContrat</v>
      </c>
      <c r="N43" t="str">
        <f t="shared" si="1"/>
        <v>PARTICULIERDevis</v>
      </c>
      <c r="O43" t="str">
        <f t="shared" si="2"/>
        <v>PARTICULIERContrat</v>
      </c>
      <c r="P43" t="str">
        <f t="shared" si="3"/>
        <v>PARTICULIERDevis</v>
      </c>
    </row>
    <row r="44" spans="1:16" ht="15.75" thickBot="1" x14ac:dyDescent="0.3">
      <c r="A44" s="8" t="s">
        <v>153</v>
      </c>
      <c r="B44" s="79" t="e">
        <f>SUMIF(Avril!$E:$E:'Décembre'!$E:$E,O44,Avril!$G:$G:'Décembre'!$G:$G)</f>
        <v>#VALUE!</v>
      </c>
      <c r="C44" s="76"/>
      <c r="D44" s="101"/>
      <c r="E44" s="60" t="e">
        <f>SUMIF(Avril!$E:$E:'Décembre'!$E:$E,A44,Avril!$G:$G:'Décembre'!$G:$G)</f>
        <v>#VALUE!</v>
      </c>
      <c r="F44" s="5"/>
      <c r="G44" s="5"/>
      <c r="H44" s="7"/>
      <c r="I44" s="54"/>
      <c r="M44" t="str">
        <f t="shared" si="0"/>
        <v>PIZZERIA DEL ARTEContrat</v>
      </c>
      <c r="N44" t="str">
        <f t="shared" si="1"/>
        <v>PIZZERIA DEL ARTEDevis</v>
      </c>
      <c r="O44" t="str">
        <f t="shared" si="2"/>
        <v>PIZZERIA DEL ARTEContrat</v>
      </c>
      <c r="P44" t="str">
        <f t="shared" si="3"/>
        <v>PIZZERIA DEL ARTEDevis</v>
      </c>
    </row>
    <row r="45" spans="1:16" ht="15.75" thickBot="1" x14ac:dyDescent="0.3">
      <c r="A45" s="8" t="s">
        <v>114</v>
      </c>
      <c r="B45" s="79" t="e">
        <f>SUMIF(Avril!$E:$E:'Décembre'!$E:$E,O45,Avril!$G:$G:'Décembre'!$G:$G)</f>
        <v>#VALUE!</v>
      </c>
      <c r="C45" s="76"/>
      <c r="D45" s="101"/>
      <c r="E45" s="60" t="e">
        <f>SUMIF(Avril!$E:$E:'Décembre'!$E:$E,A45,Avril!$G:$G:'Décembre'!$G:$G)</f>
        <v>#VALUE!</v>
      </c>
      <c r="F45" s="5"/>
      <c r="G45" s="5"/>
      <c r="H45" s="7"/>
      <c r="I45" s="54"/>
      <c r="M45" t="str">
        <f t="shared" si="0"/>
        <v>ROSMEUR GESTIONContrat</v>
      </c>
      <c r="N45" t="str">
        <f t="shared" si="1"/>
        <v>ROSMEUR GESTIONDevis</v>
      </c>
      <c r="O45" t="str">
        <f t="shared" si="2"/>
        <v>ROSMEUR GESTIONContrat</v>
      </c>
      <c r="P45" t="str">
        <f t="shared" si="3"/>
        <v>ROSMEUR GESTIONDevis</v>
      </c>
    </row>
    <row r="46" spans="1:16" ht="15.75" thickBot="1" x14ac:dyDescent="0.3">
      <c r="A46" s="8" t="s">
        <v>39</v>
      </c>
      <c r="B46" s="79" t="e">
        <f>SUMIF(Avril!$E:$E:'Décembre'!$E:$E,O46,Avril!$G:$G:'Décembre'!$G:$G)</f>
        <v>#VALUE!</v>
      </c>
      <c r="C46" s="76"/>
      <c r="D46" s="101"/>
      <c r="E46" s="60" t="e">
        <f>SUMIF(Avril!$E:$E:'Décembre'!$E:$E,A46,Avril!$G:$G:'Décembre'!$G:$G)</f>
        <v>#VALUE!</v>
      </c>
      <c r="F46" s="5"/>
      <c r="G46" s="5"/>
      <c r="H46" s="7"/>
      <c r="I46" s="54"/>
      <c r="M46" t="str">
        <f t="shared" si="0"/>
        <v>SCARMORContrat</v>
      </c>
      <c r="N46" t="str">
        <f t="shared" si="1"/>
        <v>SCARMORDevis</v>
      </c>
      <c r="O46" t="str">
        <f t="shared" si="2"/>
        <v>SCARMORContrat</v>
      </c>
      <c r="P46" t="str">
        <f t="shared" si="3"/>
        <v>SCARMORDevis</v>
      </c>
    </row>
    <row r="47" spans="1:16" ht="15.75" thickBot="1" x14ac:dyDescent="0.3">
      <c r="A47" s="8" t="s">
        <v>105</v>
      </c>
      <c r="B47" s="79" t="e">
        <f>SUMIF(Avril!$E:$E:'Décembre'!$E:$E,O47,Avril!$G:$G:'Décembre'!$G:$G)</f>
        <v>#VALUE!</v>
      </c>
      <c r="C47" s="76"/>
      <c r="D47" s="101"/>
      <c r="E47" s="60" t="e">
        <f>SUMIF(Avril!$E:$E:'Décembre'!$E:$E,A47,Avril!$G:$G:'Décembre'!$G:$G)</f>
        <v>#VALUE!</v>
      </c>
      <c r="F47" s="5"/>
      <c r="G47" s="5"/>
      <c r="H47" s="7"/>
      <c r="I47" s="54"/>
      <c r="M47" t="str">
        <f t="shared" si="0"/>
        <v>SEPTIME GESTIONContrat</v>
      </c>
      <c r="N47" t="str">
        <f t="shared" si="1"/>
        <v>SEPTIME GESTIONDevis</v>
      </c>
      <c r="O47" t="str">
        <f t="shared" si="2"/>
        <v>SEPTIME GESTIONContrat</v>
      </c>
      <c r="P47" t="str">
        <f t="shared" si="3"/>
        <v>SEPTIME GESTIONDevis</v>
      </c>
    </row>
    <row r="48" spans="1:16" ht="15.75" thickBot="1" x14ac:dyDescent="0.3">
      <c r="A48" s="8" t="s">
        <v>112</v>
      </c>
      <c r="B48" s="79" t="e">
        <f>SUMIF(Avril!$E:$E:'Décembre'!$E:$E,O48,Avril!$G:$G:'Décembre'!$G:$G)</f>
        <v>#VALUE!</v>
      </c>
      <c r="C48" s="76"/>
      <c r="D48" s="101"/>
      <c r="E48" s="60" t="e">
        <f>SUMIF(Avril!$E:$E:'Décembre'!$E:$E,A48,Avril!$G:$G:'Décembre'!$G:$G)</f>
        <v>#VALUE!</v>
      </c>
      <c r="F48" s="5"/>
      <c r="G48" s="5"/>
      <c r="H48" s="7"/>
      <c r="I48" s="54"/>
      <c r="M48" t="str">
        <f t="shared" si="0"/>
        <v>SQUARE HABITATContrat</v>
      </c>
      <c r="N48" t="str">
        <f t="shared" si="1"/>
        <v>SQUARE HABITATDevis</v>
      </c>
      <c r="O48" t="str">
        <f t="shared" si="2"/>
        <v>SQUARE HABITATContrat</v>
      </c>
      <c r="P48" t="str">
        <f t="shared" si="3"/>
        <v>SQUARE HABITATDevis</v>
      </c>
    </row>
    <row r="49" spans="1:16" ht="15.75" thickBot="1" x14ac:dyDescent="0.3">
      <c r="A49" s="8" t="s">
        <v>113</v>
      </c>
      <c r="B49" s="79" t="e">
        <f>SUMIF(Avril!$E:$E:'Décembre'!$E:$E,O49,Avril!$G:$G:'Décembre'!$G:$G)</f>
        <v>#VALUE!</v>
      </c>
      <c r="C49" s="76"/>
      <c r="D49" s="5"/>
      <c r="E49" s="60" t="e">
        <f>SUMIF(Avril!$E:$E:'Décembre'!$E:$E,A49,Avril!$G:$G:'Décembre'!$G:$G)</f>
        <v>#VALUE!</v>
      </c>
      <c r="F49" s="5"/>
      <c r="G49" s="5"/>
      <c r="H49" s="7"/>
      <c r="I49" s="54"/>
      <c r="M49" t="str">
        <f t="shared" si="0"/>
        <v>THEPOTContrat</v>
      </c>
      <c r="N49" t="str">
        <f t="shared" si="1"/>
        <v>THEPOTDevis</v>
      </c>
      <c r="O49" t="str">
        <f t="shared" si="2"/>
        <v>THEPOTContrat</v>
      </c>
      <c r="P49" t="str">
        <f t="shared" si="3"/>
        <v>THEPOTDevis</v>
      </c>
    </row>
    <row r="50" spans="1:16" ht="15.75" thickBot="1" x14ac:dyDescent="0.3">
      <c r="A50" s="8"/>
      <c r="B50" s="79" t="e">
        <f>SUMIF(Avril!$E:$E:'Décembre'!$E:$E,O50,Avril!$G:$G:'Décembre'!$G:$G)</f>
        <v>#VALUE!</v>
      </c>
      <c r="C50" s="76"/>
      <c r="D50" s="5"/>
      <c r="E50" s="60" t="e">
        <f>SUMIF(Avril!$E:$E:'Décembre'!$E:$E,A50,Avril!$G:$G:'Décembre'!$G:$G)</f>
        <v>#VALUE!</v>
      </c>
      <c r="F50" s="5"/>
      <c r="G50" s="5"/>
      <c r="H50" s="7"/>
      <c r="I50" s="54"/>
      <c r="M50" t="str">
        <f t="shared" si="0"/>
        <v>Contrat</v>
      </c>
      <c r="N50" t="str">
        <f t="shared" si="1"/>
        <v>Devis</v>
      </c>
      <c r="O50" t="str">
        <f t="shared" si="2"/>
        <v>Contrat</v>
      </c>
      <c r="P50" t="str">
        <f t="shared" si="3"/>
        <v>Devis</v>
      </c>
    </row>
    <row r="51" spans="1:16" ht="15.75" thickBot="1" x14ac:dyDescent="0.3">
      <c r="A51" s="9"/>
      <c r="B51" s="79" t="e">
        <f>SUMIF(Avril!$E:$E:'Décembre'!$E:$E,O51,Avril!$G:$G:'Décembre'!$G:$G)</f>
        <v>#VALUE!</v>
      </c>
      <c r="C51" s="77"/>
      <c r="D51" s="10"/>
      <c r="E51" s="60" t="e">
        <f>SUMIF(Avril!$E:$E:'Décembre'!$E:$E,A51,Avril!$G:$G:'Décembre'!$G:$G)</f>
        <v>#VALUE!</v>
      </c>
      <c r="F51" s="10"/>
      <c r="G51" s="10"/>
      <c r="H51" s="24"/>
      <c r="I51" s="54"/>
      <c r="M51" t="str">
        <f t="shared" si="0"/>
        <v>Contrat</v>
      </c>
      <c r="N51" t="str">
        <f t="shared" si="1"/>
        <v>Devis</v>
      </c>
      <c r="O51" t="str">
        <f t="shared" si="2"/>
        <v>Contrat</v>
      </c>
      <c r="P51" t="str">
        <f t="shared" si="3"/>
        <v>Devis</v>
      </c>
    </row>
    <row r="52" spans="1:16" x14ac:dyDescent="0.25">
      <c r="A52" s="78"/>
      <c r="H52" s="78"/>
      <c r="M52" t="str">
        <f t="shared" si="0"/>
        <v>Contrat</v>
      </c>
      <c r="N52" t="str">
        <f t="shared" si="1"/>
        <v>Devis</v>
      </c>
    </row>
    <row r="53" spans="1:16" x14ac:dyDescent="0.25">
      <c r="A53" s="54"/>
      <c r="H53" s="54"/>
      <c r="M53" t="str">
        <f t="shared" si="0"/>
        <v>Contrat</v>
      </c>
      <c r="N53" t="str">
        <f t="shared" si="1"/>
        <v>Devis</v>
      </c>
    </row>
    <row r="54" spans="1:16" x14ac:dyDescent="0.25">
      <c r="A54" s="54"/>
      <c r="H54" s="54"/>
      <c r="M54" t="str">
        <f t="shared" si="0"/>
        <v>Contrat</v>
      </c>
      <c r="N54" t="str">
        <f t="shared" si="1"/>
        <v>Devis</v>
      </c>
    </row>
    <row r="55" spans="1:16" x14ac:dyDescent="0.25">
      <c r="A55" s="54"/>
      <c r="H55" s="54"/>
      <c r="M55" t="str">
        <f t="shared" si="0"/>
        <v>Contrat</v>
      </c>
      <c r="N55" t="str">
        <f t="shared" si="1"/>
        <v>Devis</v>
      </c>
    </row>
    <row r="56" spans="1:16" x14ac:dyDescent="0.25">
      <c r="A56" s="54"/>
      <c r="H56" s="54"/>
      <c r="M56" t="str">
        <f t="shared" si="0"/>
        <v>Contrat</v>
      </c>
      <c r="N56" t="str">
        <f t="shared" si="1"/>
        <v>Devis</v>
      </c>
    </row>
    <row r="57" spans="1:16" x14ac:dyDescent="0.25">
      <c r="A57" s="54"/>
      <c r="H57" s="54"/>
      <c r="M57" t="str">
        <f t="shared" si="0"/>
        <v>Contrat</v>
      </c>
      <c r="N57" t="str">
        <f t="shared" si="1"/>
        <v>Devis</v>
      </c>
    </row>
    <row r="58" spans="1:16" x14ac:dyDescent="0.25">
      <c r="A58" s="54"/>
      <c r="H58" s="54"/>
      <c r="M58" t="str">
        <f t="shared" si="0"/>
        <v>Contrat</v>
      </c>
      <c r="N58" t="str">
        <f t="shared" si="1"/>
        <v>Devis</v>
      </c>
    </row>
    <row r="59" spans="1:16" x14ac:dyDescent="0.25">
      <c r="A59" s="54"/>
      <c r="H59" s="54"/>
      <c r="M59" t="str">
        <f t="shared" si="0"/>
        <v>Contrat</v>
      </c>
      <c r="N59" t="str">
        <f t="shared" si="1"/>
        <v>Devis</v>
      </c>
    </row>
    <row r="60" spans="1:16" x14ac:dyDescent="0.25">
      <c r="A60" s="54"/>
      <c r="H60" s="54"/>
      <c r="M60" t="str">
        <f t="shared" si="0"/>
        <v>Contrat</v>
      </c>
      <c r="N60" t="str">
        <f t="shared" si="1"/>
        <v>Devis</v>
      </c>
    </row>
    <row r="61" spans="1:16" x14ac:dyDescent="0.25">
      <c r="A61" s="54"/>
      <c r="H61" s="54"/>
      <c r="M61" t="str">
        <f t="shared" si="0"/>
        <v>Contrat</v>
      </c>
      <c r="N61" t="str">
        <f t="shared" si="1"/>
        <v>Devis</v>
      </c>
    </row>
    <row r="62" spans="1:16" x14ac:dyDescent="0.25">
      <c r="A62" s="54"/>
      <c r="H62" s="54"/>
      <c r="M62" t="str">
        <f t="shared" si="0"/>
        <v>Contrat</v>
      </c>
      <c r="N62" t="str">
        <f t="shared" si="1"/>
        <v>Devis</v>
      </c>
    </row>
    <row r="63" spans="1:16" x14ac:dyDescent="0.25">
      <c r="A63" s="54"/>
      <c r="H63" s="54"/>
    </row>
    <row r="64" spans="1:16" x14ac:dyDescent="0.25">
      <c r="A64" s="54"/>
      <c r="H64" s="54"/>
    </row>
    <row r="65" spans="1:8" x14ac:dyDescent="0.25">
      <c r="A65" s="54"/>
      <c r="H65" s="54"/>
    </row>
    <row r="66" spans="1:8" x14ac:dyDescent="0.25">
      <c r="A66" s="54"/>
      <c r="H66" s="54"/>
    </row>
    <row r="67" spans="1:8" x14ac:dyDescent="0.25">
      <c r="A67" s="54"/>
      <c r="H67" s="54"/>
    </row>
    <row r="68" spans="1:8" x14ac:dyDescent="0.25">
      <c r="A68" s="54"/>
      <c r="H68" s="54"/>
    </row>
    <row r="69" spans="1:8" x14ac:dyDescent="0.25">
      <c r="A69" s="54"/>
      <c r="H69" s="54"/>
    </row>
    <row r="70" spans="1:8" x14ac:dyDescent="0.25">
      <c r="A70" s="54"/>
      <c r="H70" s="54"/>
    </row>
    <row r="71" spans="1:8" x14ac:dyDescent="0.25">
      <c r="A71" s="54"/>
      <c r="H71" s="54"/>
    </row>
  </sheetData>
  <sortState ref="A2:I49">
    <sortCondition ref="A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workbookViewId="0">
      <selection activeCell="M55" sqref="M55:N57"/>
    </sheetView>
  </sheetViews>
  <sheetFormatPr baseColWidth="10" defaultRowHeight="15" x14ac:dyDescent="0.25"/>
  <cols>
    <col min="2" max="2" width="17.42578125" bestFit="1" customWidth="1"/>
    <col min="3" max="3" width="26.85546875" bestFit="1" customWidth="1"/>
    <col min="4" max="4" width="11.42578125" style="87"/>
    <col min="5" max="5" width="14.5703125" style="90" hidden="1" customWidth="1"/>
    <col min="6" max="6" width="26.5703125" bestFit="1" customWidth="1"/>
    <col min="7" max="7" width="11.42578125" style="4"/>
    <col min="8" max="8" width="19" bestFit="1" customWidth="1"/>
    <col min="12" max="12" width="12.7109375" bestFit="1" customWidth="1"/>
    <col min="13" max="13" width="12.7109375" customWidth="1"/>
    <col min="14" max="14" width="11.42578125" style="25"/>
    <col min="15" max="15" width="11.42578125" style="11"/>
  </cols>
  <sheetData>
    <row r="1" spans="1:15" ht="63.75" thickBot="1" x14ac:dyDescent="0.3">
      <c r="A1" s="32" t="s">
        <v>10</v>
      </c>
      <c r="B1" s="33" t="s">
        <v>0</v>
      </c>
      <c r="C1" s="33" t="s">
        <v>7</v>
      </c>
      <c r="D1" s="81" t="s">
        <v>6</v>
      </c>
      <c r="E1" s="88"/>
      <c r="F1" s="33" t="s">
        <v>5</v>
      </c>
      <c r="G1" s="34" t="s">
        <v>9</v>
      </c>
      <c r="H1" s="33" t="s">
        <v>8</v>
      </c>
      <c r="I1" s="33" t="s">
        <v>163</v>
      </c>
      <c r="J1" s="33" t="s">
        <v>162</v>
      </c>
      <c r="K1" s="33" t="s">
        <v>161</v>
      </c>
      <c r="L1" s="33" t="s">
        <v>160</v>
      </c>
      <c r="M1" s="53" t="s">
        <v>159</v>
      </c>
      <c r="N1" s="35" t="s">
        <v>49</v>
      </c>
      <c r="O1" s="36" t="s">
        <v>50</v>
      </c>
    </row>
    <row r="2" spans="1:15" x14ac:dyDescent="0.25">
      <c r="A2" s="16">
        <v>777</v>
      </c>
      <c r="B2" s="17" t="s">
        <v>13</v>
      </c>
      <c r="C2" s="17" t="s">
        <v>14</v>
      </c>
      <c r="D2" s="80" t="s">
        <v>172</v>
      </c>
      <c r="E2" t="str">
        <f>+B2&amp;D2</f>
        <v>CAMPANILE Devis</v>
      </c>
      <c r="F2" s="17" t="s">
        <v>15</v>
      </c>
      <c r="G2" s="18">
        <v>472.01</v>
      </c>
      <c r="H2" s="17" t="s">
        <v>16</v>
      </c>
      <c r="I2" s="19">
        <v>42090</v>
      </c>
      <c r="J2" s="19">
        <v>42095</v>
      </c>
      <c r="K2" s="19">
        <v>42095</v>
      </c>
      <c r="L2" s="19">
        <v>42110</v>
      </c>
      <c r="M2" s="19"/>
      <c r="N2" s="18">
        <v>472.01</v>
      </c>
      <c r="O2" s="23">
        <v>42103</v>
      </c>
    </row>
    <row r="3" spans="1:15" x14ac:dyDescent="0.25">
      <c r="A3" s="39">
        <v>778</v>
      </c>
      <c r="B3" s="26" t="s">
        <v>13</v>
      </c>
      <c r="C3" s="26" t="s">
        <v>14</v>
      </c>
      <c r="D3" s="82" t="s">
        <v>171</v>
      </c>
      <c r="E3" t="str">
        <f t="shared" ref="E3:E54" si="0">+B3&amp;D3</f>
        <v>CAMPANILE Contrat</v>
      </c>
      <c r="F3" s="26" t="s">
        <v>15</v>
      </c>
      <c r="G3" s="27">
        <v>430.01</v>
      </c>
      <c r="H3" s="26" t="s">
        <v>16</v>
      </c>
      <c r="I3" s="38">
        <v>42090</v>
      </c>
      <c r="J3" s="38">
        <v>42095</v>
      </c>
      <c r="K3" s="38">
        <v>42095</v>
      </c>
      <c r="L3" s="38">
        <v>42110</v>
      </c>
      <c r="M3" s="38"/>
      <c r="N3" s="27">
        <v>0</v>
      </c>
      <c r="O3" s="28">
        <v>0</v>
      </c>
    </row>
    <row r="4" spans="1:15" x14ac:dyDescent="0.25">
      <c r="A4" s="8">
        <v>782</v>
      </c>
      <c r="B4" s="5" t="s">
        <v>17</v>
      </c>
      <c r="C4" s="5" t="s">
        <v>18</v>
      </c>
      <c r="D4" s="83" t="s">
        <v>171</v>
      </c>
      <c r="E4" t="str">
        <f t="shared" si="0"/>
        <v>GESTIMMAContrat</v>
      </c>
      <c r="F4" s="5" t="s">
        <v>19</v>
      </c>
      <c r="G4" s="6">
        <v>221</v>
      </c>
      <c r="H4" s="5" t="s">
        <v>20</v>
      </c>
      <c r="I4" s="12">
        <v>42081</v>
      </c>
      <c r="J4" s="13">
        <v>42095</v>
      </c>
      <c r="K4" s="13">
        <v>42096</v>
      </c>
      <c r="L4" s="13">
        <v>42127</v>
      </c>
      <c r="M4" s="13"/>
      <c r="N4" s="6"/>
      <c r="O4" s="7"/>
    </row>
    <row r="5" spans="1:15" x14ac:dyDescent="0.25">
      <c r="A5" s="8">
        <v>784</v>
      </c>
      <c r="B5" s="5" t="str">
        <f t="shared" ref="B5:B11" si="1">B4</f>
        <v>GESTIMMA</v>
      </c>
      <c r="C5" s="5" t="s">
        <v>18</v>
      </c>
      <c r="D5" s="83" t="s">
        <v>171</v>
      </c>
      <c r="E5" t="str">
        <f t="shared" si="0"/>
        <v>GESTIMMAContrat</v>
      </c>
      <c r="F5" s="5" t="s">
        <v>21</v>
      </c>
      <c r="G5" s="6">
        <v>262.74</v>
      </c>
      <c r="H5" s="5" t="s">
        <v>20</v>
      </c>
      <c r="I5" s="12">
        <v>42081</v>
      </c>
      <c r="J5" s="13">
        <v>42095</v>
      </c>
      <c r="K5" s="13">
        <v>42096</v>
      </c>
      <c r="L5" s="13">
        <v>42127</v>
      </c>
      <c r="M5" s="13"/>
      <c r="N5" s="6"/>
      <c r="O5" s="7"/>
    </row>
    <row r="6" spans="1:15" x14ac:dyDescent="0.25">
      <c r="A6" s="8">
        <v>786</v>
      </c>
      <c r="B6" s="5" t="str">
        <f t="shared" si="1"/>
        <v>GESTIMMA</v>
      </c>
      <c r="C6" s="5" t="str">
        <f>C5</f>
        <v>2 et 2b rue colonel fonferrier</v>
      </c>
      <c r="D6" s="83" t="s">
        <v>171</v>
      </c>
      <c r="E6" t="str">
        <f t="shared" si="0"/>
        <v>GESTIMMAContrat</v>
      </c>
      <c r="F6" s="5" t="s">
        <v>22</v>
      </c>
      <c r="G6" s="6">
        <v>679.16</v>
      </c>
      <c r="H6" s="6" t="str">
        <f t="shared" ref="H6:H11" si="2">H5</f>
        <v>DREUX Nicolas</v>
      </c>
      <c r="I6" s="13">
        <v>42088</v>
      </c>
      <c r="J6" s="13">
        <v>42095</v>
      </c>
      <c r="K6" s="13">
        <v>42096</v>
      </c>
      <c r="L6" s="13">
        <v>42127</v>
      </c>
      <c r="M6" s="13"/>
      <c r="N6" s="6"/>
      <c r="O6" s="5"/>
    </row>
    <row r="7" spans="1:15" x14ac:dyDescent="0.25">
      <c r="A7" s="8">
        <v>787</v>
      </c>
      <c r="B7" s="5" t="str">
        <f t="shared" si="1"/>
        <v>GESTIMMA</v>
      </c>
      <c r="C7" s="5" t="str">
        <f>C6</f>
        <v>2 et 2b rue colonel fonferrier</v>
      </c>
      <c r="D7" s="83" t="s">
        <v>172</v>
      </c>
      <c r="E7" t="str">
        <f t="shared" si="0"/>
        <v>GESTIMMADevis</v>
      </c>
      <c r="F7" s="5" t="s">
        <v>23</v>
      </c>
      <c r="G7" s="6">
        <v>842.48</v>
      </c>
      <c r="H7" s="6" t="str">
        <f t="shared" si="2"/>
        <v>DREUX Nicolas</v>
      </c>
      <c r="I7" s="13">
        <v>42088</v>
      </c>
      <c r="J7" s="13">
        <v>42095</v>
      </c>
      <c r="K7" s="13">
        <v>42096</v>
      </c>
      <c r="L7" s="13">
        <v>42127</v>
      </c>
      <c r="M7" s="67" t="s">
        <v>96</v>
      </c>
      <c r="N7" s="67"/>
      <c r="O7" s="67"/>
    </row>
    <row r="8" spans="1:15" x14ac:dyDescent="0.25">
      <c r="A8" s="29">
        <v>794</v>
      </c>
      <c r="B8" s="30" t="str">
        <f t="shared" si="1"/>
        <v>GESTIMMA</v>
      </c>
      <c r="C8" s="30" t="s">
        <v>24</v>
      </c>
      <c r="D8" s="84" t="s">
        <v>171</v>
      </c>
      <c r="E8" t="str">
        <f t="shared" si="0"/>
        <v>GESTIMMAContrat</v>
      </c>
      <c r="F8" s="30" t="s">
        <v>25</v>
      </c>
      <c r="G8" s="31">
        <v>843.94</v>
      </c>
      <c r="H8" s="31" t="str">
        <f t="shared" si="2"/>
        <v>DREUX Nicolas</v>
      </c>
      <c r="I8" s="41">
        <v>42089</v>
      </c>
      <c r="J8" s="41">
        <v>42095</v>
      </c>
      <c r="K8" s="41">
        <v>42096</v>
      </c>
      <c r="L8" s="41">
        <v>42127</v>
      </c>
      <c r="M8" s="41"/>
      <c r="N8" s="31">
        <v>843.94</v>
      </c>
      <c r="O8" s="40">
        <v>42135</v>
      </c>
    </row>
    <row r="9" spans="1:15" x14ac:dyDescent="0.25">
      <c r="A9" s="29">
        <v>795</v>
      </c>
      <c r="B9" s="30" t="str">
        <f t="shared" si="1"/>
        <v>GESTIMMA</v>
      </c>
      <c r="C9" s="30" t="str">
        <f>C8</f>
        <v>5 place des Gargots</v>
      </c>
      <c r="D9" s="30" t="s">
        <v>172</v>
      </c>
      <c r="E9" t="str">
        <f t="shared" si="0"/>
        <v>GESTIMMADevis</v>
      </c>
      <c r="F9" s="30" t="s">
        <v>26</v>
      </c>
      <c r="G9" s="31">
        <v>279.85000000000002</v>
      </c>
      <c r="H9" s="31" t="str">
        <f t="shared" si="2"/>
        <v>DREUX Nicolas</v>
      </c>
      <c r="I9" s="41">
        <v>42089</v>
      </c>
      <c r="J9" s="41">
        <v>42095</v>
      </c>
      <c r="K9" s="41">
        <v>42096</v>
      </c>
      <c r="L9" s="41">
        <v>42127</v>
      </c>
      <c r="M9" s="41"/>
      <c r="N9" s="31">
        <v>179.85</v>
      </c>
      <c r="O9" s="40">
        <v>42122</v>
      </c>
    </row>
    <row r="10" spans="1:15" x14ac:dyDescent="0.25">
      <c r="A10" s="29">
        <v>797</v>
      </c>
      <c r="B10" s="30" t="str">
        <f t="shared" si="1"/>
        <v>GESTIMMA</v>
      </c>
      <c r="C10" s="30" t="str">
        <f>C9</f>
        <v>5 place des Gargots</v>
      </c>
      <c r="D10" s="84" t="s">
        <v>171</v>
      </c>
      <c r="E10" t="str">
        <f t="shared" si="0"/>
        <v>GESTIMMAContrat</v>
      </c>
      <c r="F10" s="30" t="s">
        <v>26</v>
      </c>
      <c r="G10" s="31">
        <v>504.27</v>
      </c>
      <c r="H10" s="31" t="str">
        <f t="shared" si="2"/>
        <v>DREUX Nicolas</v>
      </c>
      <c r="I10" s="41">
        <v>42089</v>
      </c>
      <c r="J10" s="41">
        <v>42095</v>
      </c>
      <c r="K10" s="41">
        <v>42096</v>
      </c>
      <c r="L10" s="41">
        <v>42127</v>
      </c>
      <c r="M10" s="41"/>
      <c r="N10" s="31">
        <v>504.27</v>
      </c>
      <c r="O10" s="40">
        <v>42135</v>
      </c>
    </row>
    <row r="11" spans="1:15" x14ac:dyDescent="0.25">
      <c r="A11" s="29">
        <v>798</v>
      </c>
      <c r="B11" s="30" t="str">
        <f t="shared" si="1"/>
        <v>GESTIMMA</v>
      </c>
      <c r="C11" s="30" t="str">
        <f>C10</f>
        <v>5 place des Gargots</v>
      </c>
      <c r="D11" s="84" t="s">
        <v>172</v>
      </c>
      <c r="E11" t="str">
        <f t="shared" si="0"/>
        <v>GESTIMMADevis</v>
      </c>
      <c r="F11" s="30" t="s">
        <v>27</v>
      </c>
      <c r="G11" s="31">
        <v>339.89</v>
      </c>
      <c r="H11" s="31" t="str">
        <f t="shared" si="2"/>
        <v>DREUX Nicolas</v>
      </c>
      <c r="I11" s="41">
        <v>42089</v>
      </c>
      <c r="J11" s="41">
        <v>42095</v>
      </c>
      <c r="K11" s="41">
        <v>42096</v>
      </c>
      <c r="L11" s="41">
        <v>42127</v>
      </c>
      <c r="M11" s="41"/>
      <c r="N11" s="31">
        <v>339.89</v>
      </c>
      <c r="O11" s="40">
        <v>42122</v>
      </c>
    </row>
    <row r="12" spans="1:15" x14ac:dyDescent="0.25">
      <c r="A12" s="8">
        <v>840</v>
      </c>
      <c r="B12" s="5" t="s">
        <v>28</v>
      </c>
      <c r="C12" s="5" t="s">
        <v>29</v>
      </c>
      <c r="D12" s="83" t="s">
        <v>171</v>
      </c>
      <c r="E12" t="str">
        <f t="shared" si="0"/>
        <v>FONCIA CORNAUDContrat</v>
      </c>
      <c r="F12" s="5" t="s">
        <v>30</v>
      </c>
      <c r="G12" s="6">
        <v>130</v>
      </c>
      <c r="H12" s="5" t="s">
        <v>31</v>
      </c>
      <c r="I12" s="13">
        <v>42090</v>
      </c>
      <c r="J12" s="13">
        <v>42101</v>
      </c>
      <c r="K12" s="13">
        <v>42101</v>
      </c>
      <c r="L12" s="13">
        <v>42133</v>
      </c>
      <c r="M12" s="13"/>
      <c r="N12" s="6"/>
      <c r="O12" s="7"/>
    </row>
    <row r="13" spans="1:15" x14ac:dyDescent="0.25">
      <c r="A13" s="8">
        <v>842</v>
      </c>
      <c r="B13" s="5" t="s">
        <v>28</v>
      </c>
      <c r="C13" s="5" t="s">
        <v>29</v>
      </c>
      <c r="D13" s="83" t="s">
        <v>171</v>
      </c>
      <c r="E13" t="str">
        <f t="shared" si="0"/>
        <v>FONCIA CORNAUDContrat</v>
      </c>
      <c r="F13" s="5" t="s">
        <v>32</v>
      </c>
      <c r="G13" s="6">
        <v>522.89</v>
      </c>
      <c r="H13" s="5" t="s">
        <v>31</v>
      </c>
      <c r="I13" s="13">
        <v>42090</v>
      </c>
      <c r="J13" s="13">
        <v>42101</v>
      </c>
      <c r="K13" s="13">
        <v>42101</v>
      </c>
      <c r="L13" s="13">
        <v>42133</v>
      </c>
      <c r="M13" s="13"/>
      <c r="N13" s="6"/>
      <c r="O13" s="7"/>
    </row>
    <row r="14" spans="1:15" x14ac:dyDescent="0.25">
      <c r="A14" s="8">
        <v>843</v>
      </c>
      <c r="B14" s="5" t="s">
        <v>28</v>
      </c>
      <c r="C14" s="5" t="s">
        <v>29</v>
      </c>
      <c r="D14" s="83" t="s">
        <v>172</v>
      </c>
      <c r="E14" t="str">
        <f t="shared" si="0"/>
        <v>FONCIA CORNAUDDevis</v>
      </c>
      <c r="F14" s="5" t="s">
        <v>23</v>
      </c>
      <c r="G14" s="6">
        <v>1105.3599999999999</v>
      </c>
      <c r="H14" s="5" t="s">
        <v>31</v>
      </c>
      <c r="I14" s="13">
        <v>42090</v>
      </c>
      <c r="J14" s="13">
        <v>42101</v>
      </c>
      <c r="K14" s="13">
        <v>42101</v>
      </c>
      <c r="L14" s="13">
        <v>42133</v>
      </c>
      <c r="M14" s="13"/>
      <c r="N14" s="6"/>
      <c r="O14" s="7"/>
    </row>
    <row r="15" spans="1:15" x14ac:dyDescent="0.25">
      <c r="A15" s="8">
        <v>844</v>
      </c>
      <c r="B15" s="5" t="s">
        <v>28</v>
      </c>
      <c r="C15" s="5" t="s">
        <v>29</v>
      </c>
      <c r="D15" s="83" t="s">
        <v>171</v>
      </c>
      <c r="E15" t="str">
        <f t="shared" si="0"/>
        <v>FONCIA CORNAUDContrat</v>
      </c>
      <c r="F15" s="5" t="s">
        <v>23</v>
      </c>
      <c r="G15" s="6">
        <v>814.12</v>
      </c>
      <c r="H15" s="5" t="s">
        <v>31</v>
      </c>
      <c r="I15" s="13">
        <v>42090</v>
      </c>
      <c r="J15" s="13">
        <v>42101</v>
      </c>
      <c r="K15" s="13">
        <v>42101</v>
      </c>
      <c r="L15" s="13">
        <v>42133</v>
      </c>
      <c r="M15" s="13"/>
      <c r="N15" s="6"/>
      <c r="O15" s="7"/>
    </row>
    <row r="16" spans="1:15" x14ac:dyDescent="0.25">
      <c r="A16" s="8">
        <v>845</v>
      </c>
      <c r="B16" s="5" t="s">
        <v>33</v>
      </c>
      <c r="C16" s="5" t="s">
        <v>34</v>
      </c>
      <c r="D16" s="83" t="s">
        <v>171</v>
      </c>
      <c r="E16" t="str">
        <f t="shared" si="0"/>
        <v>FONCIA GIContrat</v>
      </c>
      <c r="F16" s="5" t="s">
        <v>30</v>
      </c>
      <c r="G16" s="6">
        <v>780.91</v>
      </c>
      <c r="H16" s="5" t="s">
        <v>35</v>
      </c>
      <c r="I16" s="13">
        <v>42089</v>
      </c>
      <c r="J16" s="13">
        <v>42101</v>
      </c>
      <c r="K16" s="13">
        <v>42101</v>
      </c>
      <c r="L16" s="13">
        <v>42133</v>
      </c>
      <c r="M16" s="13"/>
      <c r="N16" s="6"/>
      <c r="O16" s="7"/>
    </row>
    <row r="17" spans="1:15" x14ac:dyDescent="0.25">
      <c r="A17" s="8">
        <v>846</v>
      </c>
      <c r="B17" s="5" t="s">
        <v>33</v>
      </c>
      <c r="C17" s="5" t="s">
        <v>34</v>
      </c>
      <c r="D17" s="83" t="s">
        <v>171</v>
      </c>
      <c r="E17" t="str">
        <f t="shared" si="0"/>
        <v>FONCIA GIContrat</v>
      </c>
      <c r="F17" s="5" t="s">
        <v>32</v>
      </c>
      <c r="G17" s="6">
        <v>487.95</v>
      </c>
      <c r="H17" s="5" t="s">
        <v>35</v>
      </c>
      <c r="I17" s="13">
        <v>42089</v>
      </c>
      <c r="J17" s="13">
        <v>42101</v>
      </c>
      <c r="K17" s="13">
        <v>42101</v>
      </c>
      <c r="L17" s="13">
        <v>42133</v>
      </c>
      <c r="M17" s="13"/>
      <c r="N17" s="6"/>
      <c r="O17" s="7"/>
    </row>
    <row r="18" spans="1:15" x14ac:dyDescent="0.25">
      <c r="A18" s="8">
        <v>847</v>
      </c>
      <c r="B18" s="5" t="s">
        <v>33</v>
      </c>
      <c r="C18" s="5" t="s">
        <v>34</v>
      </c>
      <c r="D18" s="83" t="s">
        <v>172</v>
      </c>
      <c r="E18" t="str">
        <f t="shared" si="0"/>
        <v>FONCIA GIDevis</v>
      </c>
      <c r="F18" s="5" t="s">
        <v>23</v>
      </c>
      <c r="G18" s="6">
        <v>1783.48</v>
      </c>
      <c r="H18" s="5" t="s">
        <v>35</v>
      </c>
      <c r="I18" s="13">
        <v>42089</v>
      </c>
      <c r="J18" s="13">
        <v>42101</v>
      </c>
      <c r="K18" s="13">
        <v>42102</v>
      </c>
      <c r="L18" s="13">
        <v>42133</v>
      </c>
      <c r="M18" s="13"/>
      <c r="N18" s="6"/>
      <c r="O18" s="7"/>
    </row>
    <row r="19" spans="1:15" x14ac:dyDescent="0.25">
      <c r="A19" s="8">
        <v>848</v>
      </c>
      <c r="B19" s="5" t="s">
        <v>33</v>
      </c>
      <c r="C19" s="5" t="s">
        <v>34</v>
      </c>
      <c r="D19" s="83" t="s">
        <v>171</v>
      </c>
      <c r="E19" t="str">
        <f t="shared" si="0"/>
        <v>FONCIA GIContrat</v>
      </c>
      <c r="F19" s="5" t="s">
        <v>23</v>
      </c>
      <c r="G19" s="6">
        <v>1410.72</v>
      </c>
      <c r="H19" s="5" t="s">
        <v>35</v>
      </c>
      <c r="I19" s="13">
        <v>42089</v>
      </c>
      <c r="J19" s="13">
        <v>42101</v>
      </c>
      <c r="K19" s="13">
        <v>42102</v>
      </c>
      <c r="L19" s="13">
        <v>42133</v>
      </c>
      <c r="M19" s="13"/>
      <c r="N19" s="6"/>
      <c r="O19" s="7"/>
    </row>
    <row r="20" spans="1:15" x14ac:dyDescent="0.25">
      <c r="A20" s="29">
        <v>851</v>
      </c>
      <c r="B20" s="30" t="s">
        <v>39</v>
      </c>
      <c r="C20" s="30" t="s">
        <v>40</v>
      </c>
      <c r="D20" s="84" t="s">
        <v>172</v>
      </c>
      <c r="E20" t="str">
        <f t="shared" si="0"/>
        <v>SCARMORDevis</v>
      </c>
      <c r="F20" s="30" t="s">
        <v>41</v>
      </c>
      <c r="G20" s="31">
        <v>1199.1400000000001</v>
      </c>
      <c r="H20" s="30" t="s">
        <v>42</v>
      </c>
      <c r="I20" s="37">
        <v>42088</v>
      </c>
      <c r="J20" s="37">
        <v>42102</v>
      </c>
      <c r="K20" s="37">
        <v>42107</v>
      </c>
      <c r="L20" s="37">
        <v>42133</v>
      </c>
      <c r="M20" s="37"/>
      <c r="N20" s="31">
        <v>1199.1400000000001</v>
      </c>
      <c r="O20" s="40">
        <v>42110</v>
      </c>
    </row>
    <row r="21" spans="1:15" x14ac:dyDescent="0.25">
      <c r="A21" s="29">
        <v>852</v>
      </c>
      <c r="B21" s="30" t="s">
        <v>39</v>
      </c>
      <c r="C21" s="30" t="s">
        <v>40</v>
      </c>
      <c r="D21" s="84" t="s">
        <v>171</v>
      </c>
      <c r="E21" t="str">
        <f t="shared" si="0"/>
        <v>SCARMORContrat</v>
      </c>
      <c r="F21" s="30" t="s">
        <v>43</v>
      </c>
      <c r="G21" s="31">
        <v>4609.7700000000004</v>
      </c>
      <c r="H21" s="30" t="s">
        <v>42</v>
      </c>
      <c r="I21" s="37">
        <v>42088</v>
      </c>
      <c r="J21" s="37">
        <v>42102</v>
      </c>
      <c r="K21" s="37">
        <v>42107</v>
      </c>
      <c r="L21" s="37">
        <v>42133</v>
      </c>
      <c r="M21" s="37"/>
      <c r="N21" s="31">
        <v>4609.7700000000004</v>
      </c>
      <c r="O21" s="40">
        <v>42110</v>
      </c>
    </row>
    <row r="22" spans="1:15" x14ac:dyDescent="0.25">
      <c r="A22" s="8">
        <v>888</v>
      </c>
      <c r="B22" s="5" t="s">
        <v>36</v>
      </c>
      <c r="C22" s="5" t="s">
        <v>37</v>
      </c>
      <c r="D22" s="91" t="s">
        <v>171</v>
      </c>
      <c r="E22" t="str">
        <f t="shared" si="0"/>
        <v>ARPEJContrat</v>
      </c>
      <c r="F22" s="5" t="s">
        <v>30</v>
      </c>
      <c r="G22" s="6">
        <v>207.39</v>
      </c>
      <c r="H22" s="5" t="s">
        <v>38</v>
      </c>
      <c r="I22" s="13">
        <v>42088</v>
      </c>
      <c r="J22" s="13">
        <v>42101</v>
      </c>
      <c r="K22" s="13">
        <v>42102</v>
      </c>
      <c r="L22" s="13">
        <v>42133</v>
      </c>
      <c r="M22" s="13"/>
      <c r="N22" s="6"/>
      <c r="O22" s="7"/>
    </row>
    <row r="23" spans="1:15" x14ac:dyDescent="0.25">
      <c r="A23" s="8">
        <v>889</v>
      </c>
      <c r="B23" s="5" t="s">
        <v>36</v>
      </c>
      <c r="C23" s="5" t="s">
        <v>37</v>
      </c>
      <c r="D23" s="91" t="s">
        <v>171</v>
      </c>
      <c r="E23" t="str">
        <f t="shared" si="0"/>
        <v>ARPEJContrat</v>
      </c>
      <c r="F23" s="5" t="s">
        <v>32</v>
      </c>
      <c r="G23" s="6">
        <v>207.39</v>
      </c>
      <c r="H23" s="5" t="s">
        <v>38</v>
      </c>
      <c r="I23" s="13">
        <v>42088</v>
      </c>
      <c r="J23" s="13">
        <v>42101</v>
      </c>
      <c r="K23" s="13">
        <v>42102</v>
      </c>
      <c r="L23" s="13">
        <v>42133</v>
      </c>
      <c r="M23" s="13"/>
      <c r="N23" s="6"/>
      <c r="O23" s="7"/>
    </row>
    <row r="24" spans="1:15" x14ac:dyDescent="0.25">
      <c r="A24" s="8">
        <v>890</v>
      </c>
      <c r="B24" s="5" t="s">
        <v>36</v>
      </c>
      <c r="C24" s="5" t="s">
        <v>37</v>
      </c>
      <c r="D24" s="91" t="s">
        <v>171</v>
      </c>
      <c r="E24" t="str">
        <f t="shared" si="0"/>
        <v>ARPEJContrat</v>
      </c>
      <c r="F24" s="5" t="s">
        <v>23</v>
      </c>
      <c r="G24" s="6">
        <v>615.9</v>
      </c>
      <c r="H24" s="5" t="s">
        <v>38</v>
      </c>
      <c r="I24" s="13">
        <v>42089</v>
      </c>
      <c r="J24" s="13">
        <v>42102</v>
      </c>
      <c r="K24" s="13">
        <v>42102</v>
      </c>
      <c r="L24" s="13">
        <v>42133</v>
      </c>
      <c r="M24" s="13"/>
      <c r="N24" s="6"/>
      <c r="O24" s="7"/>
    </row>
    <row r="25" spans="1:15" x14ac:dyDescent="0.25">
      <c r="A25" s="8">
        <v>892</v>
      </c>
      <c r="B25" s="5" t="s">
        <v>36</v>
      </c>
      <c r="C25" s="5" t="s">
        <v>44</v>
      </c>
      <c r="D25" s="91" t="s">
        <v>171</v>
      </c>
      <c r="E25" t="str">
        <f t="shared" si="0"/>
        <v>ARPEJContrat</v>
      </c>
      <c r="F25" s="5" t="s">
        <v>30</v>
      </c>
      <c r="G25" s="6">
        <v>134.1</v>
      </c>
      <c r="H25" s="5" t="s">
        <v>38</v>
      </c>
      <c r="I25" s="13">
        <v>42089</v>
      </c>
      <c r="J25" s="13">
        <v>42102</v>
      </c>
      <c r="K25" s="13">
        <v>42102</v>
      </c>
      <c r="L25" s="13">
        <v>42133</v>
      </c>
      <c r="M25" s="13"/>
      <c r="N25" s="6"/>
      <c r="O25" s="7"/>
    </row>
    <row r="26" spans="1:15" x14ac:dyDescent="0.25">
      <c r="A26" s="8">
        <v>893</v>
      </c>
      <c r="B26" s="5" t="s">
        <v>36</v>
      </c>
      <c r="C26" s="5" t="s">
        <v>44</v>
      </c>
      <c r="D26" s="91" t="s">
        <v>171</v>
      </c>
      <c r="E26" t="str">
        <f t="shared" si="0"/>
        <v>ARPEJContrat</v>
      </c>
      <c r="F26" s="5" t="s">
        <v>32</v>
      </c>
      <c r="G26" s="6">
        <v>107.91</v>
      </c>
      <c r="H26" s="5" t="s">
        <v>38</v>
      </c>
      <c r="I26" s="13">
        <v>42089</v>
      </c>
      <c r="J26" s="13">
        <v>42102</v>
      </c>
      <c r="K26" s="13">
        <v>42102</v>
      </c>
      <c r="L26" s="13">
        <v>42133</v>
      </c>
      <c r="M26" s="13"/>
      <c r="N26" s="6"/>
      <c r="O26" s="7"/>
    </row>
    <row r="27" spans="1:15" x14ac:dyDescent="0.25">
      <c r="A27" s="8">
        <v>894</v>
      </c>
      <c r="B27" s="5" t="s">
        <v>36</v>
      </c>
      <c r="C27" s="5" t="s">
        <v>44</v>
      </c>
      <c r="D27" s="91" t="s">
        <v>171</v>
      </c>
      <c r="E27" t="str">
        <f t="shared" si="0"/>
        <v>ARPEJContrat</v>
      </c>
      <c r="F27" s="5" t="s">
        <v>23</v>
      </c>
      <c r="G27" s="6">
        <v>817.09</v>
      </c>
      <c r="H27" s="5" t="s">
        <v>38</v>
      </c>
      <c r="I27" s="13">
        <v>42089</v>
      </c>
      <c r="J27" s="13">
        <v>42102</v>
      </c>
      <c r="K27" s="13">
        <v>42102</v>
      </c>
      <c r="L27" s="13">
        <v>42133</v>
      </c>
      <c r="M27" s="13"/>
      <c r="N27" s="6"/>
      <c r="O27" s="7"/>
    </row>
    <row r="28" spans="1:15" x14ac:dyDescent="0.25">
      <c r="A28" s="8">
        <v>895</v>
      </c>
      <c r="B28" s="5" t="s">
        <v>36</v>
      </c>
      <c r="C28" s="5" t="s">
        <v>45</v>
      </c>
      <c r="D28" s="91" t="s">
        <v>171</v>
      </c>
      <c r="E28" t="str">
        <f t="shared" si="0"/>
        <v>ARPEJContrat</v>
      </c>
      <c r="F28" s="5" t="s">
        <v>30</v>
      </c>
      <c r="G28" s="6">
        <v>132.25</v>
      </c>
      <c r="H28" s="5" t="s">
        <v>38</v>
      </c>
      <c r="I28" s="13">
        <v>42089</v>
      </c>
      <c r="J28" s="13">
        <v>42102</v>
      </c>
      <c r="K28" s="13">
        <v>42102</v>
      </c>
      <c r="L28" s="13">
        <v>42133</v>
      </c>
      <c r="M28" s="13"/>
      <c r="N28" s="6"/>
      <c r="O28" s="7"/>
    </row>
    <row r="29" spans="1:15" x14ac:dyDescent="0.25">
      <c r="A29" s="8">
        <v>896</v>
      </c>
      <c r="B29" s="5" t="s">
        <v>36</v>
      </c>
      <c r="C29" s="5" t="s">
        <v>45</v>
      </c>
      <c r="D29" s="91" t="s">
        <v>171</v>
      </c>
      <c r="E29" t="str">
        <f t="shared" si="0"/>
        <v>ARPEJContrat</v>
      </c>
      <c r="F29" s="5" t="s">
        <v>46</v>
      </c>
      <c r="G29" s="6">
        <v>208.22</v>
      </c>
      <c r="H29" s="5" t="s">
        <v>38</v>
      </c>
      <c r="I29" s="13">
        <v>42089</v>
      </c>
      <c r="J29" s="13">
        <v>42102</v>
      </c>
      <c r="K29" s="13">
        <v>42102</v>
      </c>
      <c r="L29" s="13">
        <v>42133</v>
      </c>
      <c r="M29" s="13"/>
      <c r="N29" s="6"/>
      <c r="O29" s="7"/>
    </row>
    <row r="30" spans="1:15" x14ac:dyDescent="0.25">
      <c r="A30" s="8">
        <v>897</v>
      </c>
      <c r="B30" s="5" t="s">
        <v>36</v>
      </c>
      <c r="C30" s="5" t="s">
        <v>45</v>
      </c>
      <c r="D30" s="91" t="s">
        <v>171</v>
      </c>
      <c r="E30" t="str">
        <f t="shared" si="0"/>
        <v>ARPEJContrat</v>
      </c>
      <c r="F30" s="5" t="s">
        <v>23</v>
      </c>
      <c r="G30" s="6">
        <v>623.41</v>
      </c>
      <c r="H30" s="5" t="s">
        <v>38</v>
      </c>
      <c r="I30" s="13">
        <v>42089</v>
      </c>
      <c r="J30" s="13">
        <v>42102</v>
      </c>
      <c r="K30" s="13">
        <v>42102</v>
      </c>
      <c r="L30" s="13">
        <v>42133</v>
      </c>
      <c r="M30" s="13"/>
      <c r="N30" s="6"/>
      <c r="O30" s="7"/>
    </row>
    <row r="31" spans="1:15" x14ac:dyDescent="0.25">
      <c r="A31" s="8">
        <v>898</v>
      </c>
      <c r="B31" s="5" t="s">
        <v>36</v>
      </c>
      <c r="C31" s="5" t="s">
        <v>47</v>
      </c>
      <c r="D31" s="91" t="s">
        <v>171</v>
      </c>
      <c r="E31" t="str">
        <f t="shared" si="0"/>
        <v>ARPEJContrat</v>
      </c>
      <c r="F31" s="5" t="s">
        <v>30</v>
      </c>
      <c r="G31" s="6">
        <v>132.25</v>
      </c>
      <c r="H31" s="5" t="s">
        <v>48</v>
      </c>
      <c r="I31" s="13">
        <v>42089</v>
      </c>
      <c r="J31" s="13">
        <v>42102</v>
      </c>
      <c r="K31" s="13">
        <v>42114</v>
      </c>
      <c r="L31" s="13">
        <v>42133</v>
      </c>
      <c r="M31" s="13"/>
      <c r="N31" s="6"/>
      <c r="O31" s="7"/>
    </row>
    <row r="32" spans="1:15" x14ac:dyDescent="0.25">
      <c r="A32" s="8">
        <v>899</v>
      </c>
      <c r="B32" s="5" t="s">
        <v>36</v>
      </c>
      <c r="C32" s="5" t="s">
        <v>47</v>
      </c>
      <c r="D32" s="91" t="s">
        <v>171</v>
      </c>
      <c r="E32" t="str">
        <f t="shared" si="0"/>
        <v>ARPEJContrat</v>
      </c>
      <c r="F32" s="5" t="s">
        <v>32</v>
      </c>
      <c r="G32" s="6">
        <v>208.22</v>
      </c>
      <c r="H32" s="5" t="s">
        <v>48</v>
      </c>
      <c r="I32" s="13">
        <v>42089</v>
      </c>
      <c r="J32" s="13">
        <v>42102</v>
      </c>
      <c r="K32" s="13">
        <v>42114</v>
      </c>
      <c r="L32" s="13">
        <v>42133</v>
      </c>
      <c r="M32" s="13"/>
      <c r="N32" s="6"/>
      <c r="O32" s="7"/>
    </row>
    <row r="33" spans="1:15" x14ac:dyDescent="0.25">
      <c r="A33" s="8">
        <v>900</v>
      </c>
      <c r="B33" s="5" t="s">
        <v>36</v>
      </c>
      <c r="C33" s="5" t="s">
        <v>47</v>
      </c>
      <c r="D33" s="91" t="s">
        <v>171</v>
      </c>
      <c r="E33" t="str">
        <f t="shared" si="0"/>
        <v>ARPEJContrat</v>
      </c>
      <c r="F33" s="5" t="s">
        <v>23</v>
      </c>
      <c r="G33" s="6">
        <v>623.41</v>
      </c>
      <c r="H33" s="5" t="s">
        <v>48</v>
      </c>
      <c r="I33" s="13">
        <v>42089</v>
      </c>
      <c r="J33" s="13">
        <v>42102</v>
      </c>
      <c r="K33" s="13">
        <v>42114</v>
      </c>
      <c r="L33" s="13">
        <v>42133</v>
      </c>
      <c r="M33" s="13"/>
      <c r="N33" s="6"/>
      <c r="O33" s="7"/>
    </row>
    <row r="34" spans="1:15" x14ac:dyDescent="0.25">
      <c r="A34" s="29">
        <v>901</v>
      </c>
      <c r="B34" s="30" t="s">
        <v>33</v>
      </c>
      <c r="C34" s="30" t="s">
        <v>51</v>
      </c>
      <c r="D34" s="84" t="s">
        <v>172</v>
      </c>
      <c r="E34" t="str">
        <f t="shared" si="0"/>
        <v>FONCIA GIDevis</v>
      </c>
      <c r="F34" s="30" t="s">
        <v>52</v>
      </c>
      <c r="G34" s="31">
        <v>1250</v>
      </c>
      <c r="H34" s="30" t="s">
        <v>53</v>
      </c>
      <c r="I34" s="37">
        <v>42107</v>
      </c>
      <c r="J34" s="37">
        <v>42107</v>
      </c>
      <c r="K34" s="37">
        <v>42108</v>
      </c>
      <c r="L34" s="37">
        <v>42140</v>
      </c>
      <c r="M34" s="37"/>
      <c r="N34" s="31">
        <v>1250</v>
      </c>
      <c r="O34" s="40">
        <v>42116</v>
      </c>
    </row>
    <row r="35" spans="1:15" x14ac:dyDescent="0.25">
      <c r="A35" s="29">
        <v>902</v>
      </c>
      <c r="B35" s="30" t="s">
        <v>33</v>
      </c>
      <c r="C35" s="30" t="s">
        <v>54</v>
      </c>
      <c r="D35" s="84" t="s">
        <v>172</v>
      </c>
      <c r="E35" t="str">
        <f t="shared" si="0"/>
        <v>FONCIA GIDevis</v>
      </c>
      <c r="F35" s="30" t="s">
        <v>52</v>
      </c>
      <c r="G35" s="31">
        <v>491.25</v>
      </c>
      <c r="H35" s="30" t="s">
        <v>53</v>
      </c>
      <c r="I35" s="37">
        <v>42107</v>
      </c>
      <c r="J35" s="37">
        <v>42107</v>
      </c>
      <c r="K35" s="37">
        <v>42108</v>
      </c>
      <c r="L35" s="37">
        <v>42140</v>
      </c>
      <c r="M35" s="37"/>
      <c r="N35" s="31">
        <v>491.25</v>
      </c>
      <c r="O35" s="40">
        <v>42117</v>
      </c>
    </row>
    <row r="36" spans="1:15" x14ac:dyDescent="0.25">
      <c r="A36" s="29">
        <v>903</v>
      </c>
      <c r="B36" s="30" t="s">
        <v>33</v>
      </c>
      <c r="C36" s="30" t="s">
        <v>55</v>
      </c>
      <c r="D36" s="84" t="s">
        <v>172</v>
      </c>
      <c r="E36" t="str">
        <f t="shared" si="0"/>
        <v>FONCIA GIDevis</v>
      </c>
      <c r="F36" s="30" t="s">
        <v>52</v>
      </c>
      <c r="G36" s="31">
        <v>491.25</v>
      </c>
      <c r="H36" s="30" t="s">
        <v>53</v>
      </c>
      <c r="I36" s="37">
        <v>42107</v>
      </c>
      <c r="J36" s="37">
        <v>42107</v>
      </c>
      <c r="K36" s="37">
        <v>42108</v>
      </c>
      <c r="L36" s="37">
        <v>42140</v>
      </c>
      <c r="M36" s="37"/>
      <c r="N36" s="31">
        <v>491.25</v>
      </c>
      <c r="O36" s="40">
        <v>42116</v>
      </c>
    </row>
    <row r="37" spans="1:15" x14ac:dyDescent="0.25">
      <c r="A37" s="29">
        <v>907</v>
      </c>
      <c r="B37" s="30" t="s">
        <v>56</v>
      </c>
      <c r="C37" s="30" t="s">
        <v>57</v>
      </c>
      <c r="D37" s="84" t="s">
        <v>171</v>
      </c>
      <c r="E37" t="str">
        <f t="shared" si="0"/>
        <v>BAIMContrat</v>
      </c>
      <c r="F37" s="30" t="s">
        <v>63</v>
      </c>
      <c r="G37" s="31">
        <v>185.76</v>
      </c>
      <c r="H37" s="30" t="s">
        <v>58</v>
      </c>
      <c r="I37" s="37">
        <v>42097</v>
      </c>
      <c r="J37" s="37">
        <v>42108</v>
      </c>
      <c r="K37" s="37">
        <v>42108</v>
      </c>
      <c r="L37" s="37">
        <v>42140</v>
      </c>
      <c r="M37" s="37"/>
      <c r="N37" s="31">
        <v>185.76</v>
      </c>
      <c r="O37" s="40">
        <v>42114</v>
      </c>
    </row>
    <row r="38" spans="1:15" x14ac:dyDescent="0.25">
      <c r="A38" s="8">
        <v>908</v>
      </c>
      <c r="B38" s="5" t="s">
        <v>33</v>
      </c>
      <c r="C38" s="5" t="s">
        <v>59</v>
      </c>
      <c r="D38" s="83" t="s">
        <v>172</v>
      </c>
      <c r="E38" t="str">
        <f t="shared" si="0"/>
        <v>FONCIA GIDevis</v>
      </c>
      <c r="F38" s="5" t="s">
        <v>52</v>
      </c>
      <c r="G38" s="6">
        <v>262</v>
      </c>
      <c r="H38" s="5" t="s">
        <v>60</v>
      </c>
      <c r="I38" s="13">
        <v>42088</v>
      </c>
      <c r="J38" s="13">
        <v>42108</v>
      </c>
      <c r="K38" s="13">
        <v>42108</v>
      </c>
      <c r="L38" s="13">
        <v>42140</v>
      </c>
      <c r="M38" s="13"/>
      <c r="N38" s="6"/>
      <c r="O38" s="7"/>
    </row>
    <row r="39" spans="1:15" x14ac:dyDescent="0.25">
      <c r="A39" s="8">
        <v>909</v>
      </c>
      <c r="B39" s="5" t="s">
        <v>33</v>
      </c>
      <c r="C39" s="5" t="s">
        <v>61</v>
      </c>
      <c r="D39" s="83" t="s">
        <v>171</v>
      </c>
      <c r="E39" t="str">
        <f t="shared" si="0"/>
        <v>FONCIA GIContrat</v>
      </c>
      <c r="F39" s="5" t="s">
        <v>30</v>
      </c>
      <c r="G39" s="6">
        <v>150.5</v>
      </c>
      <c r="H39" s="5" t="s">
        <v>62</v>
      </c>
      <c r="I39" s="13">
        <v>42089</v>
      </c>
      <c r="J39" s="13">
        <v>42108</v>
      </c>
      <c r="K39" s="13">
        <v>42108</v>
      </c>
      <c r="L39" s="13">
        <v>42140</v>
      </c>
      <c r="M39" s="13"/>
      <c r="N39" s="6"/>
      <c r="O39" s="7"/>
    </row>
    <row r="40" spans="1:15" x14ac:dyDescent="0.25">
      <c r="A40" s="8">
        <v>910</v>
      </c>
      <c r="B40" s="5" t="s">
        <v>33</v>
      </c>
      <c r="C40" s="5" t="s">
        <v>61</v>
      </c>
      <c r="D40" s="83" t="s">
        <v>171</v>
      </c>
      <c r="E40" t="str">
        <f t="shared" si="0"/>
        <v>FONCIA GIContrat</v>
      </c>
      <c r="F40" s="5" t="s">
        <v>32</v>
      </c>
      <c r="G40" s="6">
        <v>216.31</v>
      </c>
      <c r="H40" s="5" t="s">
        <v>62</v>
      </c>
      <c r="I40" s="13">
        <v>42089</v>
      </c>
      <c r="J40" s="13">
        <v>42108</v>
      </c>
      <c r="K40" s="13">
        <v>42108</v>
      </c>
      <c r="L40" s="13">
        <v>42140</v>
      </c>
      <c r="M40" s="13"/>
      <c r="N40" s="6"/>
      <c r="O40" s="7"/>
    </row>
    <row r="41" spans="1:15" x14ac:dyDescent="0.25">
      <c r="A41" s="8">
        <v>911</v>
      </c>
      <c r="B41" s="5" t="s">
        <v>33</v>
      </c>
      <c r="C41" s="5" t="s">
        <v>61</v>
      </c>
      <c r="D41" s="83" t="s">
        <v>171</v>
      </c>
      <c r="E41" t="str">
        <f t="shared" si="0"/>
        <v>FONCIA GIContrat</v>
      </c>
      <c r="F41" s="5" t="s">
        <v>23</v>
      </c>
      <c r="G41" s="6">
        <v>237.56</v>
      </c>
      <c r="H41" s="5" t="s">
        <v>62</v>
      </c>
      <c r="I41" s="13">
        <v>42089</v>
      </c>
      <c r="J41" s="13">
        <v>42108</v>
      </c>
      <c r="K41" s="13">
        <v>42108</v>
      </c>
      <c r="L41" s="13">
        <v>42140</v>
      </c>
      <c r="M41" s="13"/>
      <c r="N41" s="6"/>
      <c r="O41" s="7"/>
    </row>
    <row r="42" spans="1:15" x14ac:dyDescent="0.25">
      <c r="A42" s="8">
        <v>937</v>
      </c>
      <c r="B42" s="5" t="s">
        <v>33</v>
      </c>
      <c r="C42" s="5" t="s">
        <v>69</v>
      </c>
      <c r="D42" s="83" t="s">
        <v>172</v>
      </c>
      <c r="E42" t="str">
        <f t="shared" si="0"/>
        <v>FONCIA GIDevis</v>
      </c>
      <c r="F42" s="5" t="s">
        <v>70</v>
      </c>
      <c r="G42" s="6">
        <v>271.36</v>
      </c>
      <c r="H42" s="5" t="s">
        <v>71</v>
      </c>
      <c r="I42" s="13">
        <v>42109</v>
      </c>
      <c r="J42" s="13">
        <v>42114</v>
      </c>
      <c r="K42" s="13">
        <v>42115</v>
      </c>
      <c r="L42" s="13">
        <v>42145</v>
      </c>
      <c r="M42" s="13"/>
      <c r="N42" s="6"/>
      <c r="O42" s="7"/>
    </row>
    <row r="43" spans="1:15" x14ac:dyDescent="0.25">
      <c r="A43" s="8">
        <v>938</v>
      </c>
      <c r="B43" s="5" t="s">
        <v>33</v>
      </c>
      <c r="C43" s="5" t="s">
        <v>64</v>
      </c>
      <c r="D43" s="83" t="s">
        <v>172</v>
      </c>
      <c r="E43" t="str">
        <f t="shared" si="0"/>
        <v>FONCIA GIDevis</v>
      </c>
      <c r="F43" s="5" t="s">
        <v>23</v>
      </c>
      <c r="G43" s="6">
        <v>514.92999999999995</v>
      </c>
      <c r="H43" s="5" t="s">
        <v>65</v>
      </c>
      <c r="I43" s="13">
        <v>42109</v>
      </c>
      <c r="J43" s="13">
        <v>42114</v>
      </c>
      <c r="K43" s="13">
        <v>42114</v>
      </c>
      <c r="L43" s="13">
        <v>42145</v>
      </c>
      <c r="M43" s="13"/>
      <c r="N43" s="6"/>
      <c r="O43" s="7"/>
    </row>
    <row r="44" spans="1:15" x14ac:dyDescent="0.25">
      <c r="A44" s="8">
        <v>939</v>
      </c>
      <c r="B44" s="5" t="s">
        <v>33</v>
      </c>
      <c r="C44" s="5" t="s">
        <v>64</v>
      </c>
      <c r="D44" s="83" t="s">
        <v>171</v>
      </c>
      <c r="E44" t="str">
        <f t="shared" si="0"/>
        <v>FONCIA GIContrat</v>
      </c>
      <c r="F44" s="5" t="s">
        <v>23</v>
      </c>
      <c r="G44" s="6">
        <v>372.45</v>
      </c>
      <c r="H44" s="5" t="s">
        <v>65</v>
      </c>
      <c r="I44" s="13">
        <v>42109</v>
      </c>
      <c r="J44" s="13">
        <v>42114</v>
      </c>
      <c r="K44" s="13">
        <v>42114</v>
      </c>
      <c r="L44" s="13">
        <v>42145</v>
      </c>
      <c r="M44" s="13"/>
      <c r="N44" s="6"/>
      <c r="O44" s="7"/>
    </row>
    <row r="45" spans="1:15" x14ac:dyDescent="0.25">
      <c r="A45" s="8">
        <v>940</v>
      </c>
      <c r="B45" s="5" t="s">
        <v>33</v>
      </c>
      <c r="C45" s="5" t="s">
        <v>64</v>
      </c>
      <c r="D45" s="83" t="s">
        <v>171</v>
      </c>
      <c r="E45" t="str">
        <f t="shared" si="0"/>
        <v>FONCIA GIContrat</v>
      </c>
      <c r="F45" s="5" t="s">
        <v>32</v>
      </c>
      <c r="G45" s="6">
        <v>230.26</v>
      </c>
      <c r="H45" s="5" t="s">
        <v>65</v>
      </c>
      <c r="I45" s="13">
        <v>42109</v>
      </c>
      <c r="J45" s="13">
        <v>42114</v>
      </c>
      <c r="K45" s="13">
        <v>42114</v>
      </c>
      <c r="L45" s="13">
        <v>42145</v>
      </c>
      <c r="M45" s="13"/>
      <c r="N45" s="6"/>
      <c r="O45" s="7"/>
    </row>
    <row r="46" spans="1:15" x14ac:dyDescent="0.25">
      <c r="A46" s="8">
        <v>941</v>
      </c>
      <c r="B46" s="5" t="s">
        <v>33</v>
      </c>
      <c r="C46" s="5" t="s">
        <v>64</v>
      </c>
      <c r="D46" s="83" t="s">
        <v>171</v>
      </c>
      <c r="E46" t="str">
        <f t="shared" si="0"/>
        <v>FONCIA GIContrat</v>
      </c>
      <c r="F46" s="5" t="s">
        <v>30</v>
      </c>
      <c r="G46" s="6">
        <v>110.5</v>
      </c>
      <c r="H46" s="5" t="s">
        <v>65</v>
      </c>
      <c r="I46" s="13">
        <v>42109</v>
      </c>
      <c r="J46" s="13">
        <v>42114</v>
      </c>
      <c r="K46" s="13">
        <v>42114</v>
      </c>
      <c r="L46" s="13">
        <v>42145</v>
      </c>
      <c r="M46" s="13"/>
      <c r="N46" s="6"/>
      <c r="O46" s="7"/>
    </row>
    <row r="47" spans="1:15" x14ac:dyDescent="0.25">
      <c r="A47" s="8">
        <v>942</v>
      </c>
      <c r="B47" s="5" t="s">
        <v>33</v>
      </c>
      <c r="C47" s="5" t="s">
        <v>66</v>
      </c>
      <c r="D47" s="83" t="s">
        <v>171</v>
      </c>
      <c r="E47" t="str">
        <f t="shared" si="0"/>
        <v>FONCIA GIContrat</v>
      </c>
      <c r="F47" s="5" t="s">
        <v>67</v>
      </c>
      <c r="G47" s="6">
        <v>382.31</v>
      </c>
      <c r="H47" s="5" t="s">
        <v>68</v>
      </c>
      <c r="I47" s="13">
        <v>42109</v>
      </c>
      <c r="J47" s="13">
        <v>42114</v>
      </c>
      <c r="K47" s="13">
        <v>42115</v>
      </c>
      <c r="L47" s="13">
        <v>42145</v>
      </c>
      <c r="M47" s="13"/>
      <c r="N47" s="6"/>
      <c r="O47" s="7"/>
    </row>
    <row r="48" spans="1:15" x14ac:dyDescent="0.25">
      <c r="A48" s="8">
        <v>943</v>
      </c>
      <c r="B48" s="5" t="s">
        <v>72</v>
      </c>
      <c r="C48" s="5" t="s">
        <v>73</v>
      </c>
      <c r="D48" s="83" t="s">
        <v>172</v>
      </c>
      <c r="E48" t="str">
        <f t="shared" si="0"/>
        <v>AGENCE CENTRALEDevis</v>
      </c>
      <c r="F48" s="5" t="s">
        <v>74</v>
      </c>
      <c r="G48" s="6">
        <v>105</v>
      </c>
      <c r="H48" s="5" t="s">
        <v>75</v>
      </c>
      <c r="I48" s="13">
        <v>42109</v>
      </c>
      <c r="J48" s="13">
        <v>42114</v>
      </c>
      <c r="K48" s="13">
        <v>42115</v>
      </c>
      <c r="L48" s="13">
        <v>42145</v>
      </c>
      <c r="M48" s="13"/>
      <c r="N48" s="6"/>
      <c r="O48" s="7"/>
    </row>
    <row r="49" spans="1:15" x14ac:dyDescent="0.25">
      <c r="A49" s="8">
        <v>945</v>
      </c>
      <c r="B49" s="5" t="s">
        <v>72</v>
      </c>
      <c r="C49" s="5" t="s">
        <v>73</v>
      </c>
      <c r="D49" s="83" t="s">
        <v>171</v>
      </c>
      <c r="E49" t="str">
        <f t="shared" si="0"/>
        <v>AGENCE CENTRALEContrat</v>
      </c>
      <c r="F49" s="5" t="s">
        <v>74</v>
      </c>
      <c r="G49" s="6">
        <v>195</v>
      </c>
      <c r="H49" s="5" t="s">
        <v>75</v>
      </c>
      <c r="I49" s="13">
        <v>42109</v>
      </c>
      <c r="J49" s="13">
        <v>42114</v>
      </c>
      <c r="K49" s="13">
        <v>42115</v>
      </c>
      <c r="L49" s="13">
        <v>42145</v>
      </c>
      <c r="M49" s="13"/>
      <c r="N49" s="6"/>
      <c r="O49" s="7"/>
    </row>
    <row r="50" spans="1:15" x14ac:dyDescent="0.25">
      <c r="A50" s="8">
        <v>949</v>
      </c>
      <c r="B50" s="5" t="s">
        <v>76</v>
      </c>
      <c r="C50" s="5" t="s">
        <v>77</v>
      </c>
      <c r="D50" s="83" t="s">
        <v>172</v>
      </c>
      <c r="E50" t="str">
        <f t="shared" si="0"/>
        <v>KREISKERDevis</v>
      </c>
      <c r="F50" s="5" t="s">
        <v>78</v>
      </c>
      <c r="G50" s="6">
        <v>541.22</v>
      </c>
      <c r="H50" s="5" t="s">
        <v>79</v>
      </c>
      <c r="I50" s="13">
        <v>42109</v>
      </c>
      <c r="J50" s="13">
        <v>42115</v>
      </c>
      <c r="K50" s="13">
        <v>42115</v>
      </c>
      <c r="L50" s="13">
        <v>42145</v>
      </c>
      <c r="M50" s="65"/>
      <c r="N50" s="21"/>
      <c r="O50" s="7"/>
    </row>
    <row r="51" spans="1:15" x14ac:dyDescent="0.25">
      <c r="A51" s="8">
        <v>950</v>
      </c>
      <c r="B51" s="5" t="s">
        <v>76</v>
      </c>
      <c r="C51" s="5" t="s">
        <v>77</v>
      </c>
      <c r="D51" s="83" t="s">
        <v>171</v>
      </c>
      <c r="E51" t="str">
        <f t="shared" si="0"/>
        <v>KREISKERContrat</v>
      </c>
      <c r="F51" s="5" t="s">
        <v>78</v>
      </c>
      <c r="G51" s="6">
        <v>391.87</v>
      </c>
      <c r="H51" s="5" t="s">
        <v>79</v>
      </c>
      <c r="I51" s="13">
        <v>42109</v>
      </c>
      <c r="J51" s="13">
        <v>42115</v>
      </c>
      <c r="K51" s="13">
        <v>42115</v>
      </c>
      <c r="L51" s="13">
        <v>42145</v>
      </c>
      <c r="M51" s="65"/>
      <c r="N51" s="21"/>
      <c r="O51" s="7"/>
    </row>
    <row r="52" spans="1:15" x14ac:dyDescent="0.25">
      <c r="A52" s="8">
        <v>951</v>
      </c>
      <c r="B52" s="5" t="s">
        <v>17</v>
      </c>
      <c r="C52" s="5" t="s">
        <v>80</v>
      </c>
      <c r="D52" s="83" t="s">
        <v>171</v>
      </c>
      <c r="E52" t="str">
        <f t="shared" si="0"/>
        <v>GESTIMMAContrat</v>
      </c>
      <c r="F52" s="5" t="s">
        <v>67</v>
      </c>
      <c r="G52" s="6">
        <v>230.76</v>
      </c>
      <c r="H52" s="5" t="s">
        <v>20</v>
      </c>
      <c r="I52" s="13">
        <v>42109</v>
      </c>
      <c r="J52" s="13">
        <v>42115</v>
      </c>
      <c r="K52" s="13">
        <v>42115</v>
      </c>
      <c r="L52" s="13">
        <v>42145</v>
      </c>
      <c r="M52" s="65"/>
      <c r="N52" s="21"/>
      <c r="O52" s="7"/>
    </row>
    <row r="53" spans="1:15" x14ac:dyDescent="0.25">
      <c r="A53" s="8">
        <v>952</v>
      </c>
      <c r="B53" s="5" t="s">
        <v>17</v>
      </c>
      <c r="C53" s="5" t="s">
        <v>81</v>
      </c>
      <c r="D53" s="83" t="s">
        <v>171</v>
      </c>
      <c r="E53" t="str">
        <f t="shared" si="0"/>
        <v>GESTIMMAContrat</v>
      </c>
      <c r="F53" s="5" t="s">
        <v>30</v>
      </c>
      <c r="G53" s="6">
        <v>110.5</v>
      </c>
      <c r="H53" s="5" t="s">
        <v>20</v>
      </c>
      <c r="I53" s="13">
        <v>42109</v>
      </c>
      <c r="J53" s="13">
        <v>42115</v>
      </c>
      <c r="K53" s="13">
        <v>42115</v>
      </c>
      <c r="L53" s="13">
        <v>42145</v>
      </c>
      <c r="M53" s="65"/>
      <c r="N53" s="21"/>
      <c r="O53" s="7"/>
    </row>
    <row r="54" spans="1:15" ht="15.75" thickBot="1" x14ac:dyDescent="0.3">
      <c r="A54" s="9">
        <v>953</v>
      </c>
      <c r="B54" s="10" t="s">
        <v>17</v>
      </c>
      <c r="C54" s="10" t="s">
        <v>81</v>
      </c>
      <c r="D54" s="85" t="s">
        <v>171</v>
      </c>
      <c r="E54" t="str">
        <f t="shared" si="0"/>
        <v>GESTIMMAContrat</v>
      </c>
      <c r="F54" s="62" t="s">
        <v>67</v>
      </c>
      <c r="G54" s="68">
        <v>461.44</v>
      </c>
      <c r="H54" s="10" t="s">
        <v>20</v>
      </c>
      <c r="I54" s="49">
        <v>42109</v>
      </c>
      <c r="J54" s="49">
        <v>42115</v>
      </c>
      <c r="K54" s="49">
        <v>42115</v>
      </c>
      <c r="L54" s="49">
        <v>42145</v>
      </c>
      <c r="M54" s="66"/>
      <c r="N54" s="22"/>
      <c r="O54" s="24"/>
    </row>
    <row r="55" spans="1:15" x14ac:dyDescent="0.25">
      <c r="A55" s="11"/>
      <c r="B55" s="11"/>
      <c r="C55" s="11"/>
      <c r="D55" s="86"/>
      <c r="E55" s="89"/>
      <c r="F55" s="71" t="s">
        <v>164</v>
      </c>
      <c r="G55" s="72">
        <f>SUMIF(D:D,"Contrat",G:G)</f>
        <v>18990.239999999994</v>
      </c>
      <c r="H55" s="11"/>
      <c r="I55" s="11"/>
      <c r="J55" s="11"/>
      <c r="K55" s="11"/>
      <c r="M55" s="71" t="s">
        <v>164</v>
      </c>
      <c r="N55" s="72">
        <f>SUMIF(D:D,"Contrat",N:N)</f>
        <v>6143.7400000000007</v>
      </c>
    </row>
    <row r="56" spans="1:15" x14ac:dyDescent="0.25">
      <c r="F56" s="73" t="s">
        <v>165</v>
      </c>
      <c r="G56" s="74">
        <f>SUMIF(D:D,"Devis",G:G)</f>
        <v>9949.2199999999993</v>
      </c>
      <c r="M56" s="73" t="s">
        <v>165</v>
      </c>
      <c r="N56" s="74">
        <f>SUMIF(D:D,"Devis",N:N)</f>
        <v>4423.3900000000003</v>
      </c>
    </row>
    <row r="57" spans="1:15" ht="15.75" thickBot="1" x14ac:dyDescent="0.3">
      <c r="F57" s="70" t="s">
        <v>11</v>
      </c>
      <c r="G57" s="69">
        <f>SUM(G2:G54)</f>
        <v>28939.460000000003</v>
      </c>
      <c r="M57" s="70" t="s">
        <v>12</v>
      </c>
      <c r="N57" s="69">
        <f>SUM(N2:N54)</f>
        <v>10567.130000000001</v>
      </c>
    </row>
  </sheetData>
  <sortState ref="A2:M71">
    <sortCondition ref="A34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activeCell="I74" sqref="I74"/>
    </sheetView>
  </sheetViews>
  <sheetFormatPr baseColWidth="10" defaultRowHeight="15" x14ac:dyDescent="0.25"/>
  <cols>
    <col min="2" max="2" width="22.7109375" bestFit="1" customWidth="1"/>
    <col min="3" max="3" width="21.28515625" bestFit="1" customWidth="1"/>
    <col min="5" max="5" width="6.7109375" style="90" hidden="1" customWidth="1"/>
    <col min="6" max="6" width="15.5703125" bestFit="1" customWidth="1"/>
    <col min="7" max="7" width="11.42578125" style="4"/>
    <col min="8" max="8" width="17.28515625" bestFit="1" customWidth="1"/>
    <col min="12" max="12" width="12.7109375" bestFit="1" customWidth="1"/>
  </cols>
  <sheetData>
    <row r="1" spans="1:14" ht="48" thickBot="1" x14ac:dyDescent="0.3">
      <c r="A1" s="1" t="s">
        <v>10</v>
      </c>
      <c r="B1" s="2" t="s">
        <v>0</v>
      </c>
      <c r="C1" s="2" t="s">
        <v>7</v>
      </c>
      <c r="D1" s="2" t="s">
        <v>6</v>
      </c>
      <c r="E1" s="88"/>
      <c r="F1" s="2" t="s">
        <v>5</v>
      </c>
      <c r="G1" s="43" t="s">
        <v>9</v>
      </c>
      <c r="H1" s="2" t="s">
        <v>8</v>
      </c>
      <c r="I1" s="2" t="s">
        <v>1</v>
      </c>
      <c r="J1" s="2" t="s">
        <v>2</v>
      </c>
      <c r="K1" s="2" t="s">
        <v>3</v>
      </c>
      <c r="L1" s="2" t="s">
        <v>4</v>
      </c>
      <c r="M1" s="14" t="s">
        <v>49</v>
      </c>
      <c r="N1" s="3" t="s">
        <v>50</v>
      </c>
    </row>
    <row r="2" spans="1:14" x14ac:dyDescent="0.25">
      <c r="A2" s="44">
        <v>1044</v>
      </c>
      <c r="B2" s="45" t="s">
        <v>82</v>
      </c>
      <c r="C2" s="45" t="s">
        <v>83</v>
      </c>
      <c r="D2" s="45" t="s">
        <v>171</v>
      </c>
      <c r="E2" t="str">
        <f>+B2&amp;D2</f>
        <v>ParticulierContrat</v>
      </c>
      <c r="F2" s="45" t="s">
        <v>84</v>
      </c>
      <c r="G2" s="46">
        <v>58.33</v>
      </c>
      <c r="H2" s="45" t="s">
        <v>85</v>
      </c>
      <c r="I2" s="47">
        <v>42114</v>
      </c>
      <c r="J2" s="47">
        <v>42129</v>
      </c>
      <c r="K2" s="47">
        <v>42129</v>
      </c>
      <c r="L2" s="47">
        <v>42149</v>
      </c>
      <c r="M2" s="42"/>
      <c r="N2" s="48"/>
    </row>
    <row r="3" spans="1:14" x14ac:dyDescent="0.25">
      <c r="A3" s="8">
        <v>1045</v>
      </c>
      <c r="B3" s="45" t="s">
        <v>82</v>
      </c>
      <c r="C3" s="45" t="s">
        <v>83</v>
      </c>
      <c r="D3" s="45" t="s">
        <v>171</v>
      </c>
      <c r="E3" t="str">
        <f t="shared" ref="E3:E54" si="0">+B3&amp;D3</f>
        <v>ParticulierContrat</v>
      </c>
      <c r="F3" s="45" t="s">
        <v>84</v>
      </c>
      <c r="G3" s="6">
        <v>116.66</v>
      </c>
      <c r="H3" s="5" t="s">
        <v>86</v>
      </c>
      <c r="I3" s="13">
        <v>42114</v>
      </c>
      <c r="J3" s="13">
        <v>42129</v>
      </c>
      <c r="K3" s="13">
        <v>42129</v>
      </c>
      <c r="L3" s="13">
        <v>42149</v>
      </c>
      <c r="M3" s="15"/>
      <c r="N3" s="7"/>
    </row>
    <row r="4" spans="1:14" x14ac:dyDescent="0.25">
      <c r="A4" s="8">
        <v>1049</v>
      </c>
      <c r="B4" s="5" t="s">
        <v>87</v>
      </c>
      <c r="C4" s="5" t="s">
        <v>90</v>
      </c>
      <c r="D4" s="45" t="s">
        <v>171</v>
      </c>
      <c r="E4" t="str">
        <f t="shared" si="0"/>
        <v>Foncia GIContrat</v>
      </c>
      <c r="F4" s="5" t="s">
        <v>88</v>
      </c>
      <c r="G4" s="6">
        <v>126.3</v>
      </c>
      <c r="H4" s="5" t="s">
        <v>89</v>
      </c>
      <c r="I4" s="5"/>
      <c r="J4" s="13">
        <v>42129</v>
      </c>
      <c r="K4" s="13">
        <f t="shared" ref="K4:K9" si="1">$J$4</f>
        <v>42129</v>
      </c>
      <c r="L4" s="13">
        <v>42149</v>
      </c>
      <c r="M4" s="15"/>
      <c r="N4" s="7"/>
    </row>
    <row r="5" spans="1:14" x14ac:dyDescent="0.25">
      <c r="A5" s="8">
        <v>1050</v>
      </c>
      <c r="B5" s="5" t="s">
        <v>87</v>
      </c>
      <c r="C5" s="5" t="s">
        <v>90</v>
      </c>
      <c r="D5" s="5" t="s">
        <v>172</v>
      </c>
      <c r="E5" t="str">
        <f t="shared" si="0"/>
        <v>Foncia GIDevis</v>
      </c>
      <c r="F5" s="5" t="s">
        <v>88</v>
      </c>
      <c r="G5" s="6">
        <v>193.32</v>
      </c>
      <c r="H5" s="5" t="s">
        <v>89</v>
      </c>
      <c r="I5" s="5"/>
      <c r="J5" s="13">
        <v>42129</v>
      </c>
      <c r="K5" s="13">
        <f t="shared" si="1"/>
        <v>42129</v>
      </c>
      <c r="L5" s="13">
        <v>42149</v>
      </c>
      <c r="M5" s="15"/>
      <c r="N5" s="7"/>
    </row>
    <row r="6" spans="1:14" x14ac:dyDescent="0.25">
      <c r="A6" s="8">
        <v>1051</v>
      </c>
      <c r="B6" s="5" t="s">
        <v>87</v>
      </c>
      <c r="C6" s="5" t="s">
        <v>91</v>
      </c>
      <c r="D6" s="5" t="s">
        <v>171</v>
      </c>
      <c r="E6" t="str">
        <f t="shared" si="0"/>
        <v>Foncia GIContrat</v>
      </c>
      <c r="F6" s="5" t="s">
        <v>88</v>
      </c>
      <c r="G6" s="6">
        <v>90.24</v>
      </c>
      <c r="H6" s="5" t="s">
        <v>89</v>
      </c>
      <c r="I6" s="5"/>
      <c r="J6" s="13">
        <v>42129</v>
      </c>
      <c r="K6" s="13">
        <f t="shared" si="1"/>
        <v>42129</v>
      </c>
      <c r="L6" s="13">
        <v>42149</v>
      </c>
      <c r="M6" s="15"/>
      <c r="N6" s="7"/>
    </row>
    <row r="7" spans="1:14" x14ac:dyDescent="0.25">
      <c r="A7" s="8">
        <v>1052</v>
      </c>
      <c r="B7" s="5" t="s">
        <v>87</v>
      </c>
      <c r="C7" s="5" t="s">
        <v>91</v>
      </c>
      <c r="D7" s="5" t="s">
        <v>172</v>
      </c>
      <c r="E7" t="str">
        <f t="shared" si="0"/>
        <v>Foncia GIDevis</v>
      </c>
      <c r="F7" s="5" t="s">
        <v>88</v>
      </c>
      <c r="G7" s="6">
        <v>138.11000000000001</v>
      </c>
      <c r="H7" s="5" t="s">
        <v>89</v>
      </c>
      <c r="I7" s="5"/>
      <c r="J7" s="13">
        <v>42129</v>
      </c>
      <c r="K7" s="13">
        <f t="shared" si="1"/>
        <v>42129</v>
      </c>
      <c r="L7" s="13">
        <v>42149</v>
      </c>
      <c r="M7" s="15"/>
      <c r="N7" s="7"/>
    </row>
    <row r="8" spans="1:14" x14ac:dyDescent="0.25">
      <c r="A8" s="8">
        <v>1053</v>
      </c>
      <c r="B8" s="5" t="s">
        <v>87</v>
      </c>
      <c r="C8" s="5" t="s">
        <v>92</v>
      </c>
      <c r="D8" s="5" t="s">
        <v>171</v>
      </c>
      <c r="E8" t="str">
        <f t="shared" si="0"/>
        <v>Foncia GIContrat</v>
      </c>
      <c r="F8" s="5" t="s">
        <v>88</v>
      </c>
      <c r="G8" s="6">
        <v>126.3</v>
      </c>
      <c r="H8" s="5" t="s">
        <v>89</v>
      </c>
      <c r="I8" s="5"/>
      <c r="J8" s="13">
        <v>42129</v>
      </c>
      <c r="K8" s="13">
        <f t="shared" si="1"/>
        <v>42129</v>
      </c>
      <c r="L8" s="13">
        <v>42149</v>
      </c>
      <c r="M8" s="15"/>
      <c r="N8" s="7"/>
    </row>
    <row r="9" spans="1:14" x14ac:dyDescent="0.25">
      <c r="A9" s="8">
        <v>1054</v>
      </c>
      <c r="B9" s="5" t="s">
        <v>87</v>
      </c>
      <c r="C9" s="5" t="s">
        <v>92</v>
      </c>
      <c r="D9" s="5" t="s">
        <v>172</v>
      </c>
      <c r="E9" t="str">
        <f t="shared" si="0"/>
        <v>Foncia GIDevis</v>
      </c>
      <c r="F9" s="5" t="s">
        <v>88</v>
      </c>
      <c r="G9" s="6">
        <v>193.32</v>
      </c>
      <c r="H9" s="5" t="s">
        <v>89</v>
      </c>
      <c r="I9" s="5"/>
      <c r="J9" s="13">
        <v>42129</v>
      </c>
      <c r="K9" s="13">
        <f t="shared" si="1"/>
        <v>42129</v>
      </c>
      <c r="L9" s="13">
        <v>42149</v>
      </c>
      <c r="M9" s="15"/>
      <c r="N9" s="7"/>
    </row>
    <row r="10" spans="1:14" x14ac:dyDescent="0.25">
      <c r="A10" s="8">
        <v>1080</v>
      </c>
      <c r="B10" s="5" t="s">
        <v>93</v>
      </c>
      <c r="C10" s="5" t="s">
        <v>94</v>
      </c>
      <c r="D10" s="5" t="s">
        <v>172</v>
      </c>
      <c r="E10" t="str">
        <f t="shared" si="0"/>
        <v>Orange MarineDevis</v>
      </c>
      <c r="F10" s="5" t="s">
        <v>99</v>
      </c>
      <c r="G10" s="6">
        <v>270</v>
      </c>
      <c r="H10" s="5" t="s">
        <v>95</v>
      </c>
      <c r="I10" s="13">
        <v>42128</v>
      </c>
      <c r="J10" s="13">
        <v>42136</v>
      </c>
      <c r="K10" s="13">
        <v>42137</v>
      </c>
      <c r="L10" s="13">
        <v>42145</v>
      </c>
      <c r="M10" s="15"/>
      <c r="N10" s="7"/>
    </row>
    <row r="11" spans="1:14" x14ac:dyDescent="0.25">
      <c r="A11" s="8">
        <v>1083</v>
      </c>
      <c r="B11" s="5" t="s">
        <v>97</v>
      </c>
      <c r="C11" s="5" t="s">
        <v>98</v>
      </c>
      <c r="D11" s="5" t="s">
        <v>172</v>
      </c>
      <c r="E11" t="str">
        <f t="shared" si="0"/>
        <v>BelviaDevis</v>
      </c>
      <c r="F11" s="5" t="s">
        <v>100</v>
      </c>
      <c r="G11" s="6">
        <v>258.63</v>
      </c>
      <c r="H11" s="5" t="s">
        <v>101</v>
      </c>
      <c r="I11" s="13">
        <v>42136</v>
      </c>
      <c r="J11" s="13">
        <v>42137</v>
      </c>
      <c r="K11" s="13">
        <v>42137</v>
      </c>
      <c r="L11" s="13">
        <v>42171</v>
      </c>
      <c r="M11" s="15"/>
      <c r="N11" s="7"/>
    </row>
    <row r="12" spans="1:14" x14ac:dyDescent="0.25">
      <c r="A12" s="8">
        <v>1085</v>
      </c>
      <c r="B12" s="5" t="s">
        <v>148</v>
      </c>
      <c r="C12" s="5" t="s">
        <v>149</v>
      </c>
      <c r="D12" s="5" t="s">
        <v>172</v>
      </c>
      <c r="E12" t="str">
        <f t="shared" si="0"/>
        <v>COLLEGE DU VIZACDevis</v>
      </c>
      <c r="F12" s="5" t="s">
        <v>84</v>
      </c>
      <c r="G12" s="6">
        <v>302.83</v>
      </c>
      <c r="H12" s="5" t="s">
        <v>150</v>
      </c>
      <c r="I12" s="13">
        <v>42135</v>
      </c>
      <c r="J12" s="13">
        <v>42137</v>
      </c>
      <c r="K12" s="13">
        <v>42137</v>
      </c>
      <c r="L12" s="13">
        <v>42145</v>
      </c>
      <c r="M12" s="15"/>
      <c r="N12" s="7"/>
    </row>
    <row r="13" spans="1:14" x14ac:dyDescent="0.25">
      <c r="A13" s="92">
        <v>1091</v>
      </c>
      <c r="B13" s="8" t="s">
        <v>182</v>
      </c>
      <c r="C13" s="5" t="s">
        <v>183</v>
      </c>
      <c r="D13" s="5" t="s">
        <v>172</v>
      </c>
      <c r="E13" t="e">
        <f>+#REF!&amp;D13</f>
        <v>#REF!</v>
      </c>
      <c r="F13" s="5" t="s">
        <v>84</v>
      </c>
      <c r="G13" s="6">
        <v>385</v>
      </c>
      <c r="H13" s="5" t="s">
        <v>184</v>
      </c>
      <c r="I13" s="13">
        <v>42135</v>
      </c>
      <c r="J13" s="13">
        <v>42142</v>
      </c>
      <c r="K13" s="13">
        <v>42142</v>
      </c>
      <c r="L13" s="13">
        <v>42145</v>
      </c>
      <c r="M13" s="15"/>
      <c r="N13" s="7"/>
    </row>
    <row r="14" spans="1:14" x14ac:dyDescent="0.25">
      <c r="A14" s="8"/>
      <c r="B14" s="5"/>
      <c r="C14" s="5"/>
      <c r="D14" s="5"/>
      <c r="E14" t="str">
        <f t="shared" si="0"/>
        <v/>
      </c>
      <c r="F14" s="5"/>
      <c r="G14" s="6"/>
      <c r="H14" s="5"/>
      <c r="I14" s="5"/>
      <c r="J14" s="5"/>
      <c r="K14" s="5"/>
      <c r="L14" s="5"/>
      <c r="M14" s="15"/>
      <c r="N14" s="7"/>
    </row>
    <row r="15" spans="1:14" x14ac:dyDescent="0.25">
      <c r="A15" s="8"/>
      <c r="B15" s="5"/>
      <c r="C15" s="5"/>
      <c r="D15" s="5"/>
      <c r="E15" t="str">
        <f t="shared" si="0"/>
        <v/>
      </c>
      <c r="F15" s="5"/>
      <c r="G15" s="6"/>
      <c r="H15" s="5"/>
      <c r="I15" s="5"/>
      <c r="J15" s="5"/>
      <c r="K15" s="5"/>
      <c r="L15" s="5"/>
      <c r="M15" s="15"/>
      <c r="N15" s="7"/>
    </row>
    <row r="16" spans="1:14" x14ac:dyDescent="0.25">
      <c r="A16" s="8"/>
      <c r="B16" s="5"/>
      <c r="C16" s="5"/>
      <c r="D16" s="5"/>
      <c r="E16" t="str">
        <f t="shared" si="0"/>
        <v/>
      </c>
      <c r="F16" s="5"/>
      <c r="G16" s="6"/>
      <c r="H16" s="5"/>
      <c r="I16" s="5"/>
      <c r="J16" s="5"/>
      <c r="K16" s="5"/>
      <c r="L16" s="5"/>
      <c r="M16" s="15"/>
      <c r="N16" s="7"/>
    </row>
    <row r="17" spans="1:14" x14ac:dyDescent="0.25">
      <c r="A17" s="8"/>
      <c r="B17" s="5"/>
      <c r="C17" s="5"/>
      <c r="D17" s="5"/>
      <c r="E17" t="str">
        <f t="shared" si="0"/>
        <v/>
      </c>
      <c r="F17" s="5"/>
      <c r="G17" s="6"/>
      <c r="H17" s="5"/>
      <c r="I17" s="5"/>
      <c r="J17" s="5"/>
      <c r="K17" s="5"/>
      <c r="L17" s="5"/>
      <c r="M17" s="15"/>
      <c r="N17" s="7"/>
    </row>
    <row r="18" spans="1:14" x14ac:dyDescent="0.25">
      <c r="A18" s="8"/>
      <c r="B18" s="5"/>
      <c r="C18" s="5"/>
      <c r="D18" s="5"/>
      <c r="E18" t="str">
        <f t="shared" si="0"/>
        <v/>
      </c>
      <c r="F18" s="5"/>
      <c r="G18" s="6"/>
      <c r="H18" s="5"/>
      <c r="I18" s="5"/>
      <c r="J18" s="5"/>
      <c r="K18" s="5"/>
      <c r="L18" s="5"/>
      <c r="M18" s="15"/>
      <c r="N18" s="7"/>
    </row>
    <row r="19" spans="1:14" x14ac:dyDescent="0.25">
      <c r="A19" s="8"/>
      <c r="B19" s="5"/>
      <c r="C19" s="5"/>
      <c r="D19" s="5"/>
      <c r="E19" t="str">
        <f t="shared" si="0"/>
        <v/>
      </c>
      <c r="F19" s="5"/>
      <c r="G19" s="6"/>
      <c r="H19" s="5"/>
      <c r="I19" s="5"/>
      <c r="J19" s="5"/>
      <c r="K19" s="5"/>
      <c r="L19" s="5"/>
      <c r="M19" s="15"/>
      <c r="N19" s="7"/>
    </row>
    <row r="20" spans="1:14" x14ac:dyDescent="0.25">
      <c r="A20" s="8"/>
      <c r="B20" s="5"/>
      <c r="C20" s="5"/>
      <c r="D20" s="5"/>
      <c r="E20" t="str">
        <f t="shared" si="0"/>
        <v/>
      </c>
      <c r="F20" s="5"/>
      <c r="G20" s="6"/>
      <c r="H20" s="5"/>
      <c r="I20" s="5"/>
      <c r="J20" s="5"/>
      <c r="K20" s="5"/>
      <c r="L20" s="5"/>
      <c r="M20" s="15"/>
      <c r="N20" s="7"/>
    </row>
    <row r="21" spans="1:14" x14ac:dyDescent="0.25">
      <c r="A21" s="8"/>
      <c r="B21" s="5"/>
      <c r="C21" s="5"/>
      <c r="D21" s="5"/>
      <c r="E21" t="str">
        <f t="shared" si="0"/>
        <v/>
      </c>
      <c r="F21" s="5"/>
      <c r="G21" s="6"/>
      <c r="H21" s="5"/>
      <c r="I21" s="5"/>
      <c r="J21" s="5"/>
      <c r="K21" s="5"/>
      <c r="L21" s="5"/>
      <c r="M21" s="15"/>
      <c r="N21" s="7"/>
    </row>
    <row r="22" spans="1:14" x14ac:dyDescent="0.25">
      <c r="A22" s="8"/>
      <c r="B22" s="5"/>
      <c r="C22" s="5"/>
      <c r="D22" s="5"/>
      <c r="E22" t="str">
        <f t="shared" si="0"/>
        <v/>
      </c>
      <c r="F22" s="5"/>
      <c r="G22" s="6"/>
      <c r="H22" s="5"/>
      <c r="I22" s="5"/>
      <c r="J22" s="5"/>
      <c r="K22" s="5"/>
      <c r="L22" s="5"/>
      <c r="M22" s="15"/>
      <c r="N22" s="7"/>
    </row>
    <row r="23" spans="1:14" x14ac:dyDescent="0.25">
      <c r="A23" s="8"/>
      <c r="B23" s="5"/>
      <c r="C23" s="5"/>
      <c r="D23" s="5"/>
      <c r="E23" t="str">
        <f t="shared" si="0"/>
        <v/>
      </c>
      <c r="F23" s="5"/>
      <c r="G23" s="6"/>
      <c r="H23" s="5"/>
      <c r="I23" s="5"/>
      <c r="J23" s="5"/>
      <c r="K23" s="5"/>
      <c r="L23" s="5"/>
      <c r="M23" s="15"/>
      <c r="N23" s="7"/>
    </row>
    <row r="24" spans="1:14" x14ac:dyDescent="0.25">
      <c r="A24" s="8"/>
      <c r="B24" s="5"/>
      <c r="C24" s="5"/>
      <c r="D24" s="5"/>
      <c r="E24" t="str">
        <f t="shared" si="0"/>
        <v/>
      </c>
      <c r="F24" s="5"/>
      <c r="G24" s="6"/>
      <c r="H24" s="5"/>
      <c r="I24" s="5"/>
      <c r="J24" s="5"/>
      <c r="K24" s="5"/>
      <c r="L24" s="5"/>
      <c r="M24" s="15"/>
      <c r="N24" s="7"/>
    </row>
    <row r="25" spans="1:14" x14ac:dyDescent="0.25">
      <c r="A25" s="8"/>
      <c r="B25" s="5"/>
      <c r="C25" s="5"/>
      <c r="D25" s="5"/>
      <c r="E25" t="str">
        <f t="shared" si="0"/>
        <v/>
      </c>
      <c r="F25" s="5"/>
      <c r="G25" s="6"/>
      <c r="H25" s="5"/>
      <c r="I25" s="5"/>
      <c r="J25" s="5"/>
      <c r="K25" s="5"/>
      <c r="L25" s="5"/>
      <c r="M25" s="15"/>
      <c r="N25" s="7"/>
    </row>
    <row r="26" spans="1:14" x14ac:dyDescent="0.25">
      <c r="A26" s="8"/>
      <c r="B26" s="5"/>
      <c r="C26" s="5"/>
      <c r="D26" s="5"/>
      <c r="E26" t="str">
        <f t="shared" si="0"/>
        <v/>
      </c>
      <c r="F26" s="5"/>
      <c r="G26" s="6"/>
      <c r="H26" s="5"/>
      <c r="I26" s="5"/>
      <c r="J26" s="5"/>
      <c r="K26" s="5"/>
      <c r="L26" s="5"/>
      <c r="M26" s="15"/>
      <c r="N26" s="7"/>
    </row>
    <row r="27" spans="1:14" x14ac:dyDescent="0.25">
      <c r="A27" s="8"/>
      <c r="B27" s="5"/>
      <c r="C27" s="5"/>
      <c r="D27" s="5"/>
      <c r="E27" t="str">
        <f t="shared" si="0"/>
        <v/>
      </c>
      <c r="F27" s="5"/>
      <c r="G27" s="6"/>
      <c r="H27" s="5"/>
      <c r="I27" s="5"/>
      <c r="J27" s="5"/>
      <c r="K27" s="5"/>
      <c r="L27" s="5"/>
      <c r="M27" s="15"/>
      <c r="N27" s="7"/>
    </row>
    <row r="28" spans="1:14" x14ac:dyDescent="0.25">
      <c r="A28" s="8"/>
      <c r="B28" s="5"/>
      <c r="C28" s="5"/>
      <c r="D28" s="5"/>
      <c r="E28" t="str">
        <f t="shared" si="0"/>
        <v/>
      </c>
      <c r="F28" s="5"/>
      <c r="G28" s="6"/>
      <c r="H28" s="5"/>
      <c r="I28" s="5"/>
      <c r="J28" s="5"/>
      <c r="K28" s="5"/>
      <c r="L28" s="5"/>
      <c r="M28" s="15"/>
      <c r="N28" s="7"/>
    </row>
    <row r="29" spans="1:14" x14ac:dyDescent="0.25">
      <c r="A29" s="8"/>
      <c r="B29" s="5"/>
      <c r="C29" s="5"/>
      <c r="D29" s="5"/>
      <c r="E29" t="str">
        <f t="shared" si="0"/>
        <v/>
      </c>
      <c r="F29" s="5"/>
      <c r="G29" s="6"/>
      <c r="H29" s="5"/>
      <c r="I29" s="5"/>
      <c r="J29" s="5"/>
      <c r="K29" s="5"/>
      <c r="L29" s="5"/>
      <c r="M29" s="15"/>
      <c r="N29" s="7"/>
    </row>
    <row r="30" spans="1:14" x14ac:dyDescent="0.25">
      <c r="A30" s="8"/>
      <c r="B30" s="5"/>
      <c r="C30" s="5"/>
      <c r="D30" s="5"/>
      <c r="E30" t="str">
        <f t="shared" si="0"/>
        <v/>
      </c>
      <c r="F30" s="5"/>
      <c r="G30" s="6"/>
      <c r="H30" s="5"/>
      <c r="I30" s="5"/>
      <c r="J30" s="5"/>
      <c r="K30" s="5"/>
      <c r="L30" s="5"/>
      <c r="M30" s="15"/>
      <c r="N30" s="7"/>
    </row>
    <row r="31" spans="1:14" x14ac:dyDescent="0.25">
      <c r="A31" s="8"/>
      <c r="B31" s="5"/>
      <c r="C31" s="5"/>
      <c r="D31" s="5"/>
      <c r="E31" t="str">
        <f t="shared" si="0"/>
        <v/>
      </c>
      <c r="F31" s="5"/>
      <c r="G31" s="6"/>
      <c r="H31" s="5"/>
      <c r="I31" s="5"/>
      <c r="J31" s="5"/>
      <c r="K31" s="5"/>
      <c r="L31" s="5"/>
      <c r="M31" s="15"/>
      <c r="N31" s="7"/>
    </row>
    <row r="32" spans="1:14" x14ac:dyDescent="0.25">
      <c r="A32" s="8"/>
      <c r="B32" s="5"/>
      <c r="C32" s="5"/>
      <c r="D32" s="5"/>
      <c r="E32" t="str">
        <f t="shared" si="0"/>
        <v/>
      </c>
      <c r="F32" s="5"/>
      <c r="G32" s="6"/>
      <c r="H32" s="5"/>
      <c r="I32" s="5"/>
      <c r="J32" s="5"/>
      <c r="K32" s="5"/>
      <c r="L32" s="5"/>
      <c r="M32" s="15"/>
      <c r="N32" s="7"/>
    </row>
    <row r="33" spans="1:14" x14ac:dyDescent="0.25">
      <c r="A33" s="8"/>
      <c r="B33" s="5"/>
      <c r="C33" s="5"/>
      <c r="D33" s="5"/>
      <c r="E33" t="str">
        <f t="shared" si="0"/>
        <v/>
      </c>
      <c r="F33" s="5"/>
      <c r="G33" s="6"/>
      <c r="H33" s="5"/>
      <c r="I33" s="5"/>
      <c r="J33" s="5"/>
      <c r="K33" s="5"/>
      <c r="L33" s="5"/>
      <c r="M33" s="15"/>
      <c r="N33" s="7"/>
    </row>
    <row r="34" spans="1:14" x14ac:dyDescent="0.25">
      <c r="A34" s="8"/>
      <c r="B34" s="5"/>
      <c r="C34" s="5"/>
      <c r="D34" s="5"/>
      <c r="E34" t="str">
        <f t="shared" si="0"/>
        <v/>
      </c>
      <c r="F34" s="5"/>
      <c r="G34" s="6"/>
      <c r="H34" s="5"/>
      <c r="I34" s="5"/>
      <c r="J34" s="5"/>
      <c r="K34" s="5"/>
      <c r="L34" s="5"/>
      <c r="M34" s="15"/>
      <c r="N34" s="7"/>
    </row>
    <row r="35" spans="1:14" x14ac:dyDescent="0.25">
      <c r="A35" s="8"/>
      <c r="B35" s="5"/>
      <c r="C35" s="5"/>
      <c r="D35" s="5"/>
      <c r="E35" t="str">
        <f t="shared" si="0"/>
        <v/>
      </c>
      <c r="F35" s="5"/>
      <c r="G35" s="6"/>
      <c r="H35" s="5"/>
      <c r="I35" s="5"/>
      <c r="J35" s="5"/>
      <c r="K35" s="5"/>
      <c r="L35" s="5"/>
      <c r="M35" s="15"/>
      <c r="N35" s="7"/>
    </row>
    <row r="36" spans="1:14" x14ac:dyDescent="0.25">
      <c r="A36" s="8"/>
      <c r="B36" s="5"/>
      <c r="C36" s="5"/>
      <c r="D36" s="5"/>
      <c r="E36" t="str">
        <f t="shared" si="0"/>
        <v/>
      </c>
      <c r="F36" s="5"/>
      <c r="G36" s="6"/>
      <c r="H36" s="5"/>
      <c r="I36" s="5"/>
      <c r="J36" s="5"/>
      <c r="K36" s="5"/>
      <c r="L36" s="5"/>
      <c r="M36" s="15"/>
      <c r="N36" s="7"/>
    </row>
    <row r="37" spans="1:14" x14ac:dyDescent="0.25">
      <c r="A37" s="8"/>
      <c r="B37" s="5"/>
      <c r="C37" s="5"/>
      <c r="D37" s="5"/>
      <c r="E37" t="str">
        <f t="shared" si="0"/>
        <v/>
      </c>
      <c r="F37" s="5"/>
      <c r="G37" s="6"/>
      <c r="H37" s="5"/>
      <c r="I37" s="5"/>
      <c r="J37" s="5"/>
      <c r="K37" s="5"/>
      <c r="L37" s="5"/>
      <c r="M37" s="15"/>
      <c r="N37" s="7"/>
    </row>
    <row r="38" spans="1:14" x14ac:dyDescent="0.25">
      <c r="A38" s="8"/>
      <c r="B38" s="5"/>
      <c r="C38" s="5"/>
      <c r="D38" s="5"/>
      <c r="E38" t="str">
        <f t="shared" si="0"/>
        <v/>
      </c>
      <c r="F38" s="5"/>
      <c r="G38" s="6"/>
      <c r="H38" s="5"/>
      <c r="I38" s="5"/>
      <c r="J38" s="5"/>
      <c r="K38" s="5"/>
      <c r="L38" s="5"/>
      <c r="M38" s="15"/>
      <c r="N38" s="7"/>
    </row>
    <row r="39" spans="1:14" x14ac:dyDescent="0.25">
      <c r="A39" s="8"/>
      <c r="B39" s="5"/>
      <c r="C39" s="5"/>
      <c r="D39" s="5"/>
      <c r="E39" t="str">
        <f t="shared" si="0"/>
        <v/>
      </c>
      <c r="F39" s="5"/>
      <c r="G39" s="6"/>
      <c r="H39" s="5"/>
      <c r="I39" s="5"/>
      <c r="J39" s="5"/>
      <c r="K39" s="5"/>
      <c r="L39" s="5"/>
      <c r="M39" s="15"/>
      <c r="N39" s="7"/>
    </row>
    <row r="40" spans="1:14" x14ac:dyDescent="0.25">
      <c r="A40" s="8"/>
      <c r="B40" s="5"/>
      <c r="C40" s="5"/>
      <c r="D40" s="5"/>
      <c r="E40" t="str">
        <f t="shared" si="0"/>
        <v/>
      </c>
      <c r="F40" s="5"/>
      <c r="G40" s="6"/>
      <c r="H40" s="5"/>
      <c r="I40" s="5"/>
      <c r="J40" s="5"/>
      <c r="K40" s="5"/>
      <c r="L40" s="5"/>
      <c r="M40" s="15"/>
      <c r="N40" s="7"/>
    </row>
    <row r="41" spans="1:14" x14ac:dyDescent="0.25">
      <c r="A41" s="8"/>
      <c r="B41" s="5"/>
      <c r="C41" s="5"/>
      <c r="D41" s="5"/>
      <c r="E41" t="str">
        <f t="shared" si="0"/>
        <v/>
      </c>
      <c r="F41" s="5"/>
      <c r="G41" s="6"/>
      <c r="H41" s="5"/>
      <c r="I41" s="5"/>
      <c r="J41" s="5"/>
      <c r="K41" s="5"/>
      <c r="L41" s="5"/>
      <c r="M41" s="15"/>
      <c r="N41" s="7"/>
    </row>
    <row r="42" spans="1:14" x14ac:dyDescent="0.25">
      <c r="A42" s="8"/>
      <c r="B42" s="5"/>
      <c r="C42" s="5"/>
      <c r="D42" s="5"/>
      <c r="E42" t="str">
        <f t="shared" si="0"/>
        <v/>
      </c>
      <c r="F42" s="5"/>
      <c r="G42" s="6"/>
      <c r="H42" s="5"/>
      <c r="I42" s="5"/>
      <c r="J42" s="5"/>
      <c r="K42" s="5"/>
      <c r="L42" s="5"/>
      <c r="M42" s="15"/>
      <c r="N42" s="7"/>
    </row>
    <row r="43" spans="1:14" x14ac:dyDescent="0.25">
      <c r="A43" s="8"/>
      <c r="B43" s="5"/>
      <c r="C43" s="5"/>
      <c r="D43" s="5"/>
      <c r="E43" t="str">
        <f t="shared" si="0"/>
        <v/>
      </c>
      <c r="F43" s="5"/>
      <c r="G43" s="6"/>
      <c r="H43" s="5"/>
      <c r="I43" s="5"/>
      <c r="J43" s="5"/>
      <c r="K43" s="5"/>
      <c r="L43" s="5"/>
      <c r="M43" s="15"/>
      <c r="N43" s="7"/>
    </row>
    <row r="44" spans="1:14" x14ac:dyDescent="0.25">
      <c r="A44" s="8"/>
      <c r="B44" s="5"/>
      <c r="C44" s="5"/>
      <c r="D44" s="5"/>
      <c r="E44" t="str">
        <f t="shared" si="0"/>
        <v/>
      </c>
      <c r="F44" s="5"/>
      <c r="G44" s="6"/>
      <c r="H44" s="5"/>
      <c r="I44" s="5"/>
      <c r="J44" s="5"/>
      <c r="K44" s="5"/>
      <c r="L44" s="5"/>
      <c r="M44" s="15"/>
      <c r="N44" s="7"/>
    </row>
    <row r="45" spans="1:14" x14ac:dyDescent="0.25">
      <c r="A45" s="8"/>
      <c r="B45" s="5"/>
      <c r="C45" s="5"/>
      <c r="D45" s="5"/>
      <c r="E45" t="str">
        <f t="shared" si="0"/>
        <v/>
      </c>
      <c r="F45" s="5"/>
      <c r="G45" s="6"/>
      <c r="H45" s="5"/>
      <c r="I45" s="5"/>
      <c r="J45" s="5"/>
      <c r="K45" s="5"/>
      <c r="L45" s="5"/>
      <c r="M45" s="15"/>
      <c r="N45" s="7"/>
    </row>
    <row r="46" spans="1:14" x14ac:dyDescent="0.25">
      <c r="A46" s="8"/>
      <c r="B46" s="5"/>
      <c r="C46" s="5"/>
      <c r="D46" s="5"/>
      <c r="E46" t="str">
        <f t="shared" si="0"/>
        <v/>
      </c>
      <c r="F46" s="5"/>
      <c r="G46" s="6"/>
      <c r="H46" s="5"/>
      <c r="I46" s="5"/>
      <c r="J46" s="5"/>
      <c r="K46" s="5"/>
      <c r="L46" s="5"/>
      <c r="M46" s="15"/>
      <c r="N46" s="7"/>
    </row>
    <row r="47" spans="1:14" x14ac:dyDescent="0.25">
      <c r="A47" s="8"/>
      <c r="B47" s="5"/>
      <c r="C47" s="5"/>
      <c r="D47" s="5"/>
      <c r="E47" t="str">
        <f t="shared" si="0"/>
        <v/>
      </c>
      <c r="F47" s="5"/>
      <c r="G47" s="6"/>
      <c r="H47" s="5"/>
      <c r="I47" s="5"/>
      <c r="J47" s="5"/>
      <c r="K47" s="5"/>
      <c r="L47" s="5"/>
      <c r="M47" s="15"/>
      <c r="N47" s="7"/>
    </row>
    <row r="48" spans="1:14" x14ac:dyDescent="0.25">
      <c r="A48" s="8"/>
      <c r="B48" s="5"/>
      <c r="C48" s="5"/>
      <c r="D48" s="5"/>
      <c r="E48" t="str">
        <f t="shared" si="0"/>
        <v/>
      </c>
      <c r="F48" s="5"/>
      <c r="G48" s="6"/>
      <c r="H48" s="5"/>
      <c r="I48" s="5"/>
      <c r="J48" s="5"/>
      <c r="K48" s="5"/>
      <c r="L48" s="5"/>
      <c r="M48" s="15"/>
      <c r="N48" s="7"/>
    </row>
    <row r="49" spans="1:14" x14ac:dyDescent="0.25">
      <c r="A49" s="8"/>
      <c r="B49" s="5"/>
      <c r="C49" s="5"/>
      <c r="D49" s="5"/>
      <c r="E49" t="str">
        <f t="shared" si="0"/>
        <v/>
      </c>
      <c r="F49" s="5"/>
      <c r="G49" s="6"/>
      <c r="H49" s="5"/>
      <c r="I49" s="5"/>
      <c r="J49" s="5"/>
      <c r="K49" s="5"/>
      <c r="L49" s="5"/>
      <c r="M49" s="15"/>
      <c r="N49" s="7"/>
    </row>
    <row r="50" spans="1:14" x14ac:dyDescent="0.25">
      <c r="A50" s="8"/>
      <c r="B50" s="5"/>
      <c r="C50" s="5"/>
      <c r="D50" s="5"/>
      <c r="E50" t="str">
        <f t="shared" si="0"/>
        <v/>
      </c>
      <c r="F50" s="5"/>
      <c r="G50" s="6"/>
      <c r="H50" s="5"/>
      <c r="I50" s="5"/>
      <c r="J50" s="5"/>
      <c r="K50" s="5"/>
      <c r="L50" s="5"/>
      <c r="M50" s="15"/>
      <c r="N50" s="7"/>
    </row>
    <row r="51" spans="1:14" x14ac:dyDescent="0.25">
      <c r="A51" s="8"/>
      <c r="B51" s="5"/>
      <c r="C51" s="5"/>
      <c r="D51" s="5"/>
      <c r="E51" t="str">
        <f t="shared" si="0"/>
        <v/>
      </c>
      <c r="F51" s="5"/>
      <c r="G51" s="6"/>
      <c r="H51" s="5"/>
      <c r="I51" s="5"/>
      <c r="J51" s="5"/>
      <c r="K51" s="5"/>
      <c r="L51" s="5"/>
      <c r="M51" s="15"/>
      <c r="N51" s="7"/>
    </row>
    <row r="52" spans="1:14" x14ac:dyDescent="0.25">
      <c r="A52" s="8"/>
      <c r="B52" s="5"/>
      <c r="C52" s="5"/>
      <c r="D52" s="5"/>
      <c r="E52" t="str">
        <f t="shared" si="0"/>
        <v/>
      </c>
      <c r="F52" s="5"/>
      <c r="G52" s="6"/>
      <c r="H52" s="5"/>
      <c r="I52" s="5"/>
      <c r="J52" s="5"/>
      <c r="K52" s="5"/>
      <c r="L52" s="5"/>
      <c r="M52" s="15"/>
      <c r="N52" s="7"/>
    </row>
    <row r="53" spans="1:14" x14ac:dyDescent="0.25">
      <c r="A53" s="8"/>
      <c r="B53" s="5"/>
      <c r="C53" s="5"/>
      <c r="D53" s="5"/>
      <c r="E53" t="str">
        <f t="shared" si="0"/>
        <v/>
      </c>
      <c r="F53" s="5"/>
      <c r="G53" s="6"/>
      <c r="H53" s="5"/>
      <c r="I53" s="5"/>
      <c r="J53" s="5"/>
      <c r="K53" s="5"/>
      <c r="L53" s="5"/>
      <c r="M53" s="15"/>
      <c r="N53" s="7"/>
    </row>
    <row r="54" spans="1:14" x14ac:dyDescent="0.25">
      <c r="A54" s="8"/>
      <c r="B54" s="5"/>
      <c r="C54" s="5"/>
      <c r="D54" s="5"/>
      <c r="E54" t="str">
        <f t="shared" si="0"/>
        <v/>
      </c>
      <c r="F54" s="5"/>
      <c r="G54" s="6"/>
      <c r="H54" s="5"/>
      <c r="I54" s="5"/>
      <c r="J54" s="5"/>
      <c r="K54" s="5"/>
      <c r="L54" s="5"/>
      <c r="M54" s="15"/>
      <c r="N54" s="7"/>
    </row>
    <row r="55" spans="1:14" x14ac:dyDescent="0.25">
      <c r="A55" s="8"/>
      <c r="B55" s="5"/>
      <c r="C55" s="5"/>
      <c r="D55" s="5"/>
      <c r="E55" s="89"/>
      <c r="F55" s="5"/>
      <c r="G55" s="6"/>
      <c r="H55" s="5"/>
      <c r="I55" s="5"/>
      <c r="J55" s="5"/>
      <c r="K55" s="5"/>
      <c r="L55" s="5"/>
      <c r="M55" s="15"/>
      <c r="N55" s="7"/>
    </row>
    <row r="56" spans="1:14" x14ac:dyDescent="0.25">
      <c r="A56" s="8"/>
      <c r="B56" s="5"/>
      <c r="C56" s="5"/>
      <c r="D56" s="5"/>
      <c r="F56" s="5"/>
      <c r="G56" s="6"/>
      <c r="H56" s="5"/>
      <c r="I56" s="5"/>
      <c r="J56" s="5"/>
      <c r="K56" s="5"/>
      <c r="L56" s="5"/>
      <c r="M56" s="15"/>
      <c r="N56" s="7"/>
    </row>
    <row r="57" spans="1:14" x14ac:dyDescent="0.25">
      <c r="A57" s="8"/>
      <c r="B57" s="5"/>
      <c r="C57" s="5"/>
      <c r="D57" s="5"/>
      <c r="F57" s="5"/>
      <c r="G57" s="6"/>
      <c r="H57" s="5"/>
      <c r="I57" s="5"/>
      <c r="J57" s="5"/>
      <c r="K57" s="5"/>
      <c r="L57" s="5"/>
      <c r="M57" s="15"/>
      <c r="N57" s="7"/>
    </row>
    <row r="58" spans="1:14" x14ac:dyDescent="0.25">
      <c r="A58" s="8"/>
      <c r="B58" s="5"/>
      <c r="C58" s="5"/>
      <c r="D58" s="5"/>
      <c r="F58" s="5"/>
      <c r="G58" s="6"/>
      <c r="H58" s="5"/>
      <c r="I58" s="5"/>
      <c r="J58" s="5"/>
      <c r="K58" s="5"/>
      <c r="L58" s="5"/>
      <c r="M58" s="15"/>
      <c r="N58" s="7"/>
    </row>
    <row r="59" spans="1:14" x14ac:dyDescent="0.25">
      <c r="A59" s="8"/>
      <c r="B59" s="5"/>
      <c r="C59" s="5"/>
      <c r="D59" s="5"/>
      <c r="F59" s="5"/>
      <c r="G59" s="6"/>
      <c r="H59" s="5"/>
      <c r="I59" s="5"/>
      <c r="J59" s="5"/>
      <c r="K59" s="5"/>
      <c r="L59" s="5"/>
      <c r="M59" s="15"/>
      <c r="N59" s="7"/>
    </row>
    <row r="60" spans="1:14" x14ac:dyDescent="0.25">
      <c r="A60" s="8"/>
      <c r="B60" s="5"/>
      <c r="C60" s="5"/>
      <c r="D60" s="5"/>
      <c r="F60" s="5"/>
      <c r="G60" s="6"/>
      <c r="H60" s="5"/>
      <c r="I60" s="5"/>
      <c r="J60" s="5"/>
      <c r="K60" s="5"/>
      <c r="L60" s="5"/>
      <c r="M60" s="15"/>
      <c r="N60" s="7"/>
    </row>
    <row r="61" spans="1:14" x14ac:dyDescent="0.25">
      <c r="A61" s="8"/>
      <c r="B61" s="5"/>
      <c r="C61" s="5"/>
      <c r="D61" s="5"/>
      <c r="F61" s="5"/>
      <c r="G61" s="6"/>
      <c r="H61" s="5"/>
      <c r="I61" s="5"/>
      <c r="J61" s="5"/>
      <c r="K61" s="5"/>
      <c r="L61" s="5"/>
      <c r="M61" s="15"/>
      <c r="N61" s="7"/>
    </row>
    <row r="62" spans="1:14" x14ac:dyDescent="0.25">
      <c r="A62" s="8"/>
      <c r="B62" s="5"/>
      <c r="C62" s="5"/>
      <c r="D62" s="5"/>
      <c r="F62" s="5"/>
      <c r="G62" s="6"/>
      <c r="H62" s="5"/>
      <c r="I62" s="5"/>
      <c r="J62" s="5"/>
      <c r="K62" s="5"/>
      <c r="L62" s="5"/>
      <c r="M62" s="15"/>
      <c r="N62" s="7"/>
    </row>
    <row r="63" spans="1:14" x14ac:dyDescent="0.25">
      <c r="A63" s="8"/>
      <c r="B63" s="5"/>
      <c r="C63" s="5"/>
      <c r="D63" s="5"/>
      <c r="F63" s="5"/>
      <c r="G63" s="6"/>
      <c r="H63" s="5"/>
      <c r="I63" s="5"/>
      <c r="J63" s="5"/>
      <c r="K63" s="5"/>
      <c r="L63" s="5"/>
      <c r="M63" s="15"/>
      <c r="N63" s="7"/>
    </row>
    <row r="64" spans="1:14" x14ac:dyDescent="0.25">
      <c r="A64" s="8"/>
      <c r="B64" s="5"/>
      <c r="C64" s="5"/>
      <c r="D64" s="5"/>
      <c r="F64" s="5"/>
      <c r="G64" s="6"/>
      <c r="H64" s="5"/>
      <c r="I64" s="5"/>
      <c r="J64" s="5"/>
      <c r="K64" s="5"/>
      <c r="L64" s="5"/>
      <c r="M64" s="15"/>
      <c r="N64" s="7"/>
    </row>
    <row r="65" spans="1:14" x14ac:dyDescent="0.25">
      <c r="A65" s="8"/>
      <c r="B65" s="5"/>
      <c r="C65" s="5"/>
      <c r="D65" s="5"/>
      <c r="F65" s="5"/>
      <c r="G65" s="6"/>
      <c r="H65" s="5"/>
      <c r="I65" s="5"/>
      <c r="J65" s="5"/>
      <c r="K65" s="5"/>
      <c r="L65" s="5"/>
      <c r="M65" s="15"/>
      <c r="N65" s="7"/>
    </row>
    <row r="66" spans="1:14" x14ac:dyDescent="0.25">
      <c r="A66" s="8"/>
      <c r="B66" s="5"/>
      <c r="C66" s="5"/>
      <c r="D66" s="5"/>
      <c r="F66" s="5"/>
      <c r="G66" s="6"/>
      <c r="H66" s="5"/>
      <c r="I66" s="5"/>
      <c r="J66" s="5"/>
      <c r="K66" s="5"/>
      <c r="L66" s="5"/>
      <c r="M66" s="15"/>
      <c r="N66" s="7"/>
    </row>
    <row r="67" spans="1:14" x14ac:dyDescent="0.25">
      <c r="A67" s="8"/>
      <c r="B67" s="5"/>
      <c r="C67" s="5"/>
      <c r="D67" s="5"/>
      <c r="F67" s="5"/>
      <c r="G67" s="6"/>
      <c r="H67" s="5"/>
      <c r="I67" s="5"/>
      <c r="J67" s="5"/>
      <c r="K67" s="5"/>
      <c r="L67" s="5"/>
      <c r="M67" s="15"/>
      <c r="N67" s="7"/>
    </row>
    <row r="68" spans="1:14" x14ac:dyDescent="0.25">
      <c r="A68" s="8"/>
      <c r="B68" s="5"/>
      <c r="C68" s="5"/>
      <c r="D68" s="5"/>
      <c r="F68" s="5"/>
      <c r="G68" s="6"/>
      <c r="H68" s="5"/>
      <c r="I68" s="5"/>
      <c r="J68" s="5"/>
      <c r="K68" s="5"/>
      <c r="L68" s="5"/>
      <c r="M68" s="15"/>
      <c r="N68" s="7"/>
    </row>
    <row r="69" spans="1:14" x14ac:dyDescent="0.25">
      <c r="A69" s="8"/>
      <c r="B69" s="5"/>
      <c r="C69" s="5"/>
      <c r="D69" s="5"/>
      <c r="F69" s="5"/>
      <c r="G69" s="6"/>
      <c r="H69" s="5"/>
      <c r="I69" s="5"/>
      <c r="J69" s="5"/>
      <c r="K69" s="5"/>
      <c r="L69" s="5"/>
      <c r="M69" s="15"/>
      <c r="N69" s="7"/>
    </row>
    <row r="70" spans="1:14" ht="15.75" thickBot="1" x14ac:dyDescent="0.3">
      <c r="A70" s="8"/>
      <c r="B70" s="5"/>
      <c r="C70" s="10"/>
      <c r="D70" s="5"/>
      <c r="F70" s="5"/>
      <c r="G70" s="20"/>
      <c r="H70" s="10"/>
      <c r="I70" s="10"/>
      <c r="J70" s="10"/>
      <c r="K70" s="10"/>
      <c r="L70" s="62"/>
      <c r="M70" s="93"/>
      <c r="N70" s="24"/>
    </row>
    <row r="71" spans="1:14" x14ac:dyDescent="0.25">
      <c r="A71" s="11"/>
      <c r="B71" s="11"/>
      <c r="C71" s="11"/>
      <c r="D71" s="11"/>
      <c r="F71" s="71" t="s">
        <v>164</v>
      </c>
      <c r="G71" s="72">
        <f>SUMIF(D:D,"Contrat",G:G)</f>
        <v>517.83000000000004</v>
      </c>
      <c r="H71" s="11"/>
      <c r="I71" s="11"/>
      <c r="J71" s="11"/>
      <c r="K71" s="11"/>
      <c r="L71" s="94" t="s">
        <v>164</v>
      </c>
      <c r="M71" s="95">
        <f>SUMIF(C:C,"Contrat",M:M)</f>
        <v>0</v>
      </c>
      <c r="N71" s="11"/>
    </row>
    <row r="72" spans="1:14" x14ac:dyDescent="0.25">
      <c r="F72" s="73" t="s">
        <v>165</v>
      </c>
      <c r="G72" s="74">
        <f>SUMIF(D:D,"Devis",G:G)</f>
        <v>1741.21</v>
      </c>
      <c r="L72" s="96" t="s">
        <v>165</v>
      </c>
      <c r="M72" s="97">
        <f>SUMIF(C:C,"Devis",M:M)</f>
        <v>0</v>
      </c>
    </row>
    <row r="73" spans="1:14" ht="15.75" thickBot="1" x14ac:dyDescent="0.3">
      <c r="F73" s="70" t="s">
        <v>11</v>
      </c>
      <c r="G73" s="69">
        <f>SUM(G71,G72)</f>
        <v>2259.04</v>
      </c>
      <c r="L73" s="98" t="s">
        <v>12</v>
      </c>
      <c r="M73" s="99">
        <f>SUM(M18:M70)</f>
        <v>0</v>
      </c>
    </row>
  </sheetData>
  <sortState ref="A2:M71">
    <sortCondition ref="A1"/>
  </sortState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Base!$I$2:$I$3</xm:f>
          </x14:formula1>
          <xm:sqref>E12:E70 D13:D70</xm:sqref>
        </x14:dataValidation>
        <x14:dataValidation type="list" allowBlank="1" showInputMessage="1" showErrorMessage="1">
          <x14:formula1>
            <xm:f>Base!$A:$A</xm:f>
          </x14:formula1>
          <xm:sqref>B12:B13 A14:B70</xm:sqref>
        </x14:dataValidation>
        <x14:dataValidation type="list" allowBlank="1" showInputMessage="1" showErrorMessage="1">
          <x14:formula1>
            <xm:f>Base!$H:$H</xm:f>
          </x14:formula1>
          <xm:sqref>F12:F70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Base!$I$2:$I$3</xm:f>
          </x14:formula1>
          <xm:sqref>D2:D70</xm:sqref>
        </x14:dataValidation>
        <x14:dataValidation type="list" allowBlank="1" showInputMessage="1" showErrorMessage="1">
          <x14:formula1>
            <xm:f>Base!$A:$A</xm:f>
          </x14:formula1>
          <xm:sqref>B2:B70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Base!$A:$A</xm:f>
          </x14:formula1>
          <xm:sqref>B2:B70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Base!$I$2:$I$3</xm:f>
          </x14:formula1>
          <xm:sqref>D2:D70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Base!$A:$A</xm:f>
          </x14:formula1>
          <xm:sqref>B2:B70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Base!$I$2:$I$3</xm:f>
          </x14:formula1>
          <xm:sqref>D2:D70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Base!$A:$A</xm:f>
          </x14:formula1>
          <xm:sqref>B2:B70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Base!$I$2:$I$3</xm:f>
          </x14:formula1>
          <xm:sqref>D2:D70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Base!$A:$A</xm:f>
          </x14:formula1>
          <xm:sqref>B2:B70</xm:sqref>
        </x14:dataValidation>
        <x14:dataValidation type="list" allowBlank="1" showInputMessage="1" showErrorMessage="1">
          <x14:formula1>
            <xm:f>Base!$I$2:$I$3</xm:f>
          </x14:formula1>
          <xm:sqref>D2:D70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workbookViewId="0">
      <selection sqref="A1:N104857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Base!$I$2:$I$3</xm:f>
          </x14:formula1>
          <xm:sqref>D2:D70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Base!$A:$A</xm:f>
          </x14:formula1>
          <xm:sqref>B2:B70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opLeftCell="A61" workbookViewId="0">
      <selection activeCell="O16" sqref="O16"/>
    </sheetView>
  </sheetViews>
  <sheetFormatPr baseColWidth="10" defaultRowHeight="15" x14ac:dyDescent="0.25"/>
  <cols>
    <col min="5" max="5" width="0" hidden="1" customWidth="1"/>
    <col min="6" max="6" width="12.42578125" bestFit="1" customWidth="1"/>
    <col min="12" max="12" width="12.7109375" bestFit="1" customWidth="1"/>
  </cols>
  <sheetData>
    <row r="1" spans="1:14" ht="48" thickBot="1" x14ac:dyDescent="0.3">
      <c r="A1" s="32" t="s">
        <v>10</v>
      </c>
      <c r="B1" s="33" t="s">
        <v>0</v>
      </c>
      <c r="C1" s="33" t="s">
        <v>7</v>
      </c>
      <c r="D1" s="33" t="s">
        <v>6</v>
      </c>
      <c r="E1" s="33"/>
      <c r="F1" s="33" t="s">
        <v>5</v>
      </c>
      <c r="G1" s="33" t="s">
        <v>9</v>
      </c>
      <c r="H1" s="33" t="s">
        <v>8</v>
      </c>
      <c r="I1" s="33" t="s">
        <v>1</v>
      </c>
      <c r="J1" s="33" t="s">
        <v>2</v>
      </c>
      <c r="K1" s="33" t="s">
        <v>3</v>
      </c>
      <c r="L1" s="33" t="s">
        <v>4</v>
      </c>
      <c r="M1" s="53" t="s">
        <v>49</v>
      </c>
      <c r="N1" s="36" t="s">
        <v>50</v>
      </c>
    </row>
    <row r="2" spans="1:14" x14ac:dyDescent="0.25">
      <c r="A2" s="106"/>
      <c r="B2" s="104"/>
      <c r="C2" s="104"/>
      <c r="D2" s="104"/>
      <c r="E2" s="103" t="str">
        <f>+B2&amp;D2</f>
        <v/>
      </c>
      <c r="F2" s="104"/>
      <c r="G2" s="104"/>
      <c r="H2" s="104"/>
      <c r="I2" s="104"/>
      <c r="J2" s="104"/>
      <c r="K2" s="104"/>
      <c r="L2" s="104"/>
      <c r="M2" s="104"/>
      <c r="N2" s="48"/>
    </row>
    <row r="3" spans="1:14" x14ac:dyDescent="0.25">
      <c r="A3" s="107"/>
      <c r="B3" s="103"/>
      <c r="C3" s="103"/>
      <c r="D3" s="103"/>
      <c r="E3" s="103" t="str">
        <f t="shared" ref="E3:E66" si="0">+B3&amp;D3</f>
        <v/>
      </c>
      <c r="F3" s="103"/>
      <c r="G3" s="103"/>
      <c r="H3" s="103"/>
      <c r="I3" s="103"/>
      <c r="J3" s="103"/>
      <c r="K3" s="103"/>
      <c r="L3" s="103"/>
      <c r="M3" s="103"/>
      <c r="N3" s="108"/>
    </row>
    <row r="4" spans="1:14" x14ac:dyDescent="0.25">
      <c r="A4" s="107"/>
      <c r="B4" s="103"/>
      <c r="C4" s="103"/>
      <c r="D4" s="103"/>
      <c r="E4" s="103" t="str">
        <f t="shared" si="0"/>
        <v/>
      </c>
      <c r="F4" s="103"/>
      <c r="G4" s="103"/>
      <c r="H4" s="103"/>
      <c r="I4" s="103"/>
      <c r="J4" s="103"/>
      <c r="K4" s="103"/>
      <c r="L4" s="103"/>
      <c r="M4" s="103"/>
      <c r="N4" s="108"/>
    </row>
    <row r="5" spans="1:14" x14ac:dyDescent="0.25">
      <c r="A5" s="107"/>
      <c r="B5" s="103"/>
      <c r="C5" s="103"/>
      <c r="D5" s="103"/>
      <c r="E5" s="103" t="str">
        <f t="shared" si="0"/>
        <v/>
      </c>
      <c r="F5" s="103"/>
      <c r="G5" s="103"/>
      <c r="H5" s="103"/>
      <c r="I5" s="103"/>
      <c r="J5" s="103"/>
      <c r="K5" s="103"/>
      <c r="L5" s="103"/>
      <c r="M5" s="103"/>
      <c r="N5" s="108"/>
    </row>
    <row r="6" spans="1:14" x14ac:dyDescent="0.25">
      <c r="A6" s="107"/>
      <c r="B6" s="103"/>
      <c r="C6" s="103"/>
      <c r="D6" s="103"/>
      <c r="E6" s="103" t="str">
        <f t="shared" si="0"/>
        <v/>
      </c>
      <c r="F6" s="103"/>
      <c r="G6" s="103"/>
      <c r="H6" s="103"/>
      <c r="I6" s="103"/>
      <c r="J6" s="103"/>
      <c r="K6" s="103"/>
      <c r="L6" s="103"/>
      <c r="M6" s="103"/>
      <c r="N6" s="108"/>
    </row>
    <row r="7" spans="1:14" x14ac:dyDescent="0.25">
      <c r="A7" s="107"/>
      <c r="B7" s="103"/>
      <c r="C7" s="103"/>
      <c r="D7" s="103"/>
      <c r="E7" s="103" t="str">
        <f t="shared" si="0"/>
        <v/>
      </c>
      <c r="F7" s="103"/>
      <c r="G7" s="103"/>
      <c r="H7" s="103"/>
      <c r="I7" s="103"/>
      <c r="J7" s="103"/>
      <c r="K7" s="103"/>
      <c r="L7" s="103"/>
      <c r="M7" s="103"/>
      <c r="N7" s="108"/>
    </row>
    <row r="8" spans="1:14" x14ac:dyDescent="0.25">
      <c r="A8" s="107"/>
      <c r="B8" s="103"/>
      <c r="C8" s="103"/>
      <c r="D8" s="103"/>
      <c r="E8" s="103" t="str">
        <f t="shared" si="0"/>
        <v/>
      </c>
      <c r="F8" s="103"/>
      <c r="G8" s="103"/>
      <c r="H8" s="103"/>
      <c r="I8" s="103"/>
      <c r="J8" s="103"/>
      <c r="K8" s="103"/>
      <c r="L8" s="103"/>
      <c r="M8" s="103"/>
      <c r="N8" s="108"/>
    </row>
    <row r="9" spans="1:14" x14ac:dyDescent="0.25">
      <c r="A9" s="107"/>
      <c r="B9" s="103"/>
      <c r="C9" s="103"/>
      <c r="D9" s="103"/>
      <c r="E9" s="103" t="str">
        <f t="shared" si="0"/>
        <v/>
      </c>
      <c r="F9" s="103"/>
      <c r="G9" s="103"/>
      <c r="H9" s="103"/>
      <c r="I9" s="103"/>
      <c r="J9" s="103"/>
      <c r="K9" s="103"/>
      <c r="L9" s="103"/>
      <c r="M9" s="103"/>
      <c r="N9" s="108"/>
    </row>
    <row r="10" spans="1:14" x14ac:dyDescent="0.25">
      <c r="A10" s="107"/>
      <c r="B10" s="103"/>
      <c r="C10" s="103"/>
      <c r="D10" s="103"/>
      <c r="E10" s="103" t="str">
        <f t="shared" si="0"/>
        <v/>
      </c>
      <c r="F10" s="103"/>
      <c r="G10" s="103"/>
      <c r="H10" s="103"/>
      <c r="I10" s="103"/>
      <c r="J10" s="103"/>
      <c r="K10" s="103"/>
      <c r="L10" s="103"/>
      <c r="M10" s="103"/>
      <c r="N10" s="108"/>
    </row>
    <row r="11" spans="1:14" x14ac:dyDescent="0.25">
      <c r="A11" s="107"/>
      <c r="B11" s="103"/>
      <c r="C11" s="103"/>
      <c r="D11" s="103"/>
      <c r="E11" s="103" t="str">
        <f t="shared" si="0"/>
        <v/>
      </c>
      <c r="F11" s="103"/>
      <c r="G11" s="103"/>
      <c r="H11" s="103"/>
      <c r="I11" s="103"/>
      <c r="J11" s="103"/>
      <c r="K11" s="103"/>
      <c r="L11" s="103"/>
      <c r="M11" s="103"/>
      <c r="N11" s="108"/>
    </row>
    <row r="12" spans="1:14" x14ac:dyDescent="0.25">
      <c r="A12" s="107"/>
      <c r="B12" s="103"/>
      <c r="C12" s="103"/>
      <c r="D12" s="103"/>
      <c r="E12" s="103" t="str">
        <f t="shared" si="0"/>
        <v/>
      </c>
      <c r="F12" s="103"/>
      <c r="G12" s="103"/>
      <c r="H12" s="103"/>
      <c r="I12" s="103"/>
      <c r="J12" s="103"/>
      <c r="K12" s="103"/>
      <c r="L12" s="103"/>
      <c r="M12" s="103"/>
      <c r="N12" s="108"/>
    </row>
    <row r="13" spans="1:14" x14ac:dyDescent="0.25">
      <c r="A13" s="107"/>
      <c r="B13" s="103"/>
      <c r="C13" s="103"/>
      <c r="D13" s="103"/>
      <c r="E13" s="103" t="str">
        <f t="shared" si="0"/>
        <v/>
      </c>
      <c r="F13" s="103"/>
      <c r="G13" s="103"/>
      <c r="H13" s="103"/>
      <c r="I13" s="103"/>
      <c r="J13" s="103"/>
      <c r="K13" s="103"/>
      <c r="L13" s="103"/>
      <c r="M13" s="103"/>
      <c r="N13" s="108"/>
    </row>
    <row r="14" spans="1:14" x14ac:dyDescent="0.25">
      <c r="A14" s="107"/>
      <c r="B14" s="103"/>
      <c r="C14" s="103"/>
      <c r="D14" s="103"/>
      <c r="E14" s="103" t="str">
        <f t="shared" si="0"/>
        <v/>
      </c>
      <c r="F14" s="103"/>
      <c r="G14" s="103"/>
      <c r="H14" s="103"/>
      <c r="I14" s="103"/>
      <c r="J14" s="103"/>
      <c r="K14" s="103"/>
      <c r="L14" s="103"/>
      <c r="M14" s="103"/>
      <c r="N14" s="108"/>
    </row>
    <row r="15" spans="1:14" x14ac:dyDescent="0.25">
      <c r="A15" s="107"/>
      <c r="B15" s="103"/>
      <c r="C15" s="103"/>
      <c r="D15" s="103"/>
      <c r="E15" s="103" t="str">
        <f t="shared" si="0"/>
        <v/>
      </c>
      <c r="F15" s="103"/>
      <c r="G15" s="103"/>
      <c r="H15" s="103"/>
      <c r="I15" s="103"/>
      <c r="J15" s="103"/>
      <c r="K15" s="103"/>
      <c r="L15" s="103"/>
      <c r="M15" s="103"/>
      <c r="N15" s="108"/>
    </row>
    <row r="16" spans="1:14" x14ac:dyDescent="0.25">
      <c r="A16" s="107"/>
      <c r="B16" s="103"/>
      <c r="C16" s="103"/>
      <c r="D16" s="103"/>
      <c r="E16" s="103" t="str">
        <f t="shared" si="0"/>
        <v/>
      </c>
      <c r="F16" s="103"/>
      <c r="G16" s="103"/>
      <c r="H16" s="103"/>
      <c r="I16" s="103"/>
      <c r="J16" s="103"/>
      <c r="K16" s="103"/>
      <c r="L16" s="103"/>
      <c r="M16" s="103"/>
      <c r="N16" s="108"/>
    </row>
    <row r="17" spans="1:14" x14ac:dyDescent="0.25">
      <c r="A17" s="107"/>
      <c r="B17" s="103"/>
      <c r="C17" s="103"/>
      <c r="D17" s="103"/>
      <c r="E17" s="103" t="str">
        <f t="shared" si="0"/>
        <v/>
      </c>
      <c r="F17" s="103"/>
      <c r="G17" s="103"/>
      <c r="H17" s="103"/>
      <c r="I17" s="103"/>
      <c r="J17" s="103"/>
      <c r="K17" s="103"/>
      <c r="L17" s="103"/>
      <c r="M17" s="103"/>
      <c r="N17" s="108"/>
    </row>
    <row r="18" spans="1:14" x14ac:dyDescent="0.25">
      <c r="A18" s="107"/>
      <c r="B18" s="103"/>
      <c r="C18" s="103"/>
      <c r="D18" s="103"/>
      <c r="E18" s="103" t="str">
        <f t="shared" si="0"/>
        <v/>
      </c>
      <c r="F18" s="103"/>
      <c r="G18" s="103"/>
      <c r="H18" s="103"/>
      <c r="I18" s="103"/>
      <c r="J18" s="103"/>
      <c r="K18" s="103"/>
      <c r="L18" s="103"/>
      <c r="M18" s="103"/>
      <c r="N18" s="108"/>
    </row>
    <row r="19" spans="1:14" x14ac:dyDescent="0.25">
      <c r="A19" s="107"/>
      <c r="B19" s="103"/>
      <c r="C19" s="103"/>
      <c r="D19" s="103"/>
      <c r="E19" s="103" t="str">
        <f t="shared" si="0"/>
        <v/>
      </c>
      <c r="F19" s="103"/>
      <c r="G19" s="103"/>
      <c r="H19" s="103"/>
      <c r="I19" s="103"/>
      <c r="J19" s="103"/>
      <c r="K19" s="103"/>
      <c r="L19" s="103"/>
      <c r="M19" s="103"/>
      <c r="N19" s="108"/>
    </row>
    <row r="20" spans="1:14" x14ac:dyDescent="0.25">
      <c r="A20" s="107"/>
      <c r="B20" s="103"/>
      <c r="C20" s="103"/>
      <c r="D20" s="103"/>
      <c r="E20" s="103" t="str">
        <f t="shared" si="0"/>
        <v/>
      </c>
      <c r="F20" s="103"/>
      <c r="G20" s="103"/>
      <c r="H20" s="103"/>
      <c r="I20" s="103"/>
      <c r="J20" s="103"/>
      <c r="K20" s="103"/>
      <c r="L20" s="103"/>
      <c r="M20" s="103"/>
      <c r="N20" s="108"/>
    </row>
    <row r="21" spans="1:14" x14ac:dyDescent="0.25">
      <c r="A21" s="107"/>
      <c r="B21" s="103"/>
      <c r="C21" s="103"/>
      <c r="D21" s="103"/>
      <c r="E21" s="103" t="str">
        <f t="shared" si="0"/>
        <v/>
      </c>
      <c r="F21" s="103"/>
      <c r="G21" s="103"/>
      <c r="H21" s="103"/>
      <c r="I21" s="103"/>
      <c r="J21" s="103"/>
      <c r="K21" s="103"/>
      <c r="L21" s="103"/>
      <c r="M21" s="103"/>
      <c r="N21" s="108"/>
    </row>
    <row r="22" spans="1:14" x14ac:dyDescent="0.25">
      <c r="A22" s="107"/>
      <c r="B22" s="103"/>
      <c r="C22" s="103"/>
      <c r="D22" s="103"/>
      <c r="E22" s="103" t="str">
        <f t="shared" si="0"/>
        <v/>
      </c>
      <c r="F22" s="103"/>
      <c r="G22" s="103"/>
      <c r="H22" s="103"/>
      <c r="I22" s="103"/>
      <c r="J22" s="103"/>
      <c r="K22" s="103"/>
      <c r="L22" s="103"/>
      <c r="M22" s="103"/>
      <c r="N22" s="108"/>
    </row>
    <row r="23" spans="1:14" x14ac:dyDescent="0.25">
      <c r="A23" s="107"/>
      <c r="B23" s="103"/>
      <c r="C23" s="103"/>
      <c r="D23" s="103"/>
      <c r="E23" s="103" t="str">
        <f t="shared" si="0"/>
        <v/>
      </c>
      <c r="F23" s="103"/>
      <c r="G23" s="103"/>
      <c r="H23" s="103"/>
      <c r="I23" s="103"/>
      <c r="J23" s="103"/>
      <c r="K23" s="103"/>
      <c r="L23" s="103"/>
      <c r="M23" s="103"/>
      <c r="N23" s="108"/>
    </row>
    <row r="24" spans="1:14" x14ac:dyDescent="0.25">
      <c r="A24" s="107"/>
      <c r="B24" s="103"/>
      <c r="C24" s="103"/>
      <c r="D24" s="103"/>
      <c r="E24" s="103" t="str">
        <f t="shared" si="0"/>
        <v/>
      </c>
      <c r="F24" s="103"/>
      <c r="G24" s="103"/>
      <c r="H24" s="103"/>
      <c r="I24" s="103"/>
      <c r="J24" s="103"/>
      <c r="K24" s="103"/>
      <c r="L24" s="103"/>
      <c r="M24" s="103"/>
      <c r="N24" s="108"/>
    </row>
    <row r="25" spans="1:14" x14ac:dyDescent="0.25">
      <c r="A25" s="107"/>
      <c r="B25" s="103"/>
      <c r="C25" s="103"/>
      <c r="D25" s="103"/>
      <c r="E25" s="103" t="str">
        <f t="shared" si="0"/>
        <v/>
      </c>
      <c r="F25" s="103"/>
      <c r="G25" s="103"/>
      <c r="H25" s="103"/>
      <c r="I25" s="103"/>
      <c r="J25" s="103"/>
      <c r="K25" s="103"/>
      <c r="L25" s="103"/>
      <c r="M25" s="103"/>
      <c r="N25" s="108"/>
    </row>
    <row r="26" spans="1:14" x14ac:dyDescent="0.25">
      <c r="A26" s="107"/>
      <c r="B26" s="103"/>
      <c r="C26" s="103"/>
      <c r="D26" s="103"/>
      <c r="E26" s="103" t="str">
        <f t="shared" si="0"/>
        <v/>
      </c>
      <c r="F26" s="103"/>
      <c r="G26" s="103"/>
      <c r="H26" s="103"/>
      <c r="I26" s="103"/>
      <c r="J26" s="103"/>
      <c r="K26" s="103"/>
      <c r="L26" s="103"/>
      <c r="M26" s="103"/>
      <c r="N26" s="108"/>
    </row>
    <row r="27" spans="1:14" x14ac:dyDescent="0.25">
      <c r="A27" s="107"/>
      <c r="B27" s="103"/>
      <c r="C27" s="103"/>
      <c r="D27" s="103"/>
      <c r="E27" s="103" t="str">
        <f t="shared" si="0"/>
        <v/>
      </c>
      <c r="F27" s="103"/>
      <c r="G27" s="103"/>
      <c r="H27" s="103"/>
      <c r="I27" s="103"/>
      <c r="J27" s="103"/>
      <c r="K27" s="103"/>
      <c r="L27" s="103"/>
      <c r="M27" s="103"/>
      <c r="N27" s="108"/>
    </row>
    <row r="28" spans="1:14" x14ac:dyDescent="0.25">
      <c r="A28" s="107"/>
      <c r="B28" s="103"/>
      <c r="C28" s="103"/>
      <c r="D28" s="103"/>
      <c r="E28" s="103" t="str">
        <f t="shared" si="0"/>
        <v/>
      </c>
      <c r="F28" s="103"/>
      <c r="G28" s="103"/>
      <c r="H28" s="103"/>
      <c r="I28" s="103"/>
      <c r="J28" s="103"/>
      <c r="K28" s="103"/>
      <c r="L28" s="103"/>
      <c r="M28" s="103"/>
      <c r="N28" s="108"/>
    </row>
    <row r="29" spans="1:14" x14ac:dyDescent="0.25">
      <c r="A29" s="107"/>
      <c r="B29" s="103"/>
      <c r="C29" s="103"/>
      <c r="D29" s="103"/>
      <c r="E29" s="103" t="str">
        <f t="shared" si="0"/>
        <v/>
      </c>
      <c r="F29" s="103"/>
      <c r="G29" s="103"/>
      <c r="H29" s="103"/>
      <c r="I29" s="103"/>
      <c r="J29" s="103"/>
      <c r="K29" s="103"/>
      <c r="L29" s="103"/>
      <c r="M29" s="103"/>
      <c r="N29" s="108"/>
    </row>
    <row r="30" spans="1:14" x14ac:dyDescent="0.25">
      <c r="A30" s="107"/>
      <c r="B30" s="103"/>
      <c r="C30" s="103"/>
      <c r="D30" s="103"/>
      <c r="E30" s="103" t="str">
        <f t="shared" si="0"/>
        <v/>
      </c>
      <c r="F30" s="103"/>
      <c r="G30" s="103"/>
      <c r="H30" s="103"/>
      <c r="I30" s="103"/>
      <c r="J30" s="103"/>
      <c r="K30" s="103"/>
      <c r="L30" s="103"/>
      <c r="M30" s="103"/>
      <c r="N30" s="108"/>
    </row>
    <row r="31" spans="1:14" x14ac:dyDescent="0.25">
      <c r="A31" s="107"/>
      <c r="B31" s="103"/>
      <c r="C31" s="103"/>
      <c r="D31" s="103"/>
      <c r="E31" s="103" t="str">
        <f t="shared" si="0"/>
        <v/>
      </c>
      <c r="F31" s="103"/>
      <c r="G31" s="103"/>
      <c r="H31" s="103"/>
      <c r="I31" s="103"/>
      <c r="J31" s="103"/>
      <c r="K31" s="103"/>
      <c r="L31" s="103"/>
      <c r="M31" s="103"/>
      <c r="N31" s="108"/>
    </row>
    <row r="32" spans="1:14" x14ac:dyDescent="0.25">
      <c r="A32" s="107"/>
      <c r="B32" s="103"/>
      <c r="C32" s="103"/>
      <c r="D32" s="103"/>
      <c r="E32" s="103" t="str">
        <f t="shared" si="0"/>
        <v/>
      </c>
      <c r="F32" s="103"/>
      <c r="G32" s="103"/>
      <c r="H32" s="103"/>
      <c r="I32" s="103"/>
      <c r="J32" s="103"/>
      <c r="K32" s="103"/>
      <c r="L32" s="103"/>
      <c r="M32" s="103"/>
      <c r="N32" s="108"/>
    </row>
    <row r="33" spans="1:14" x14ac:dyDescent="0.25">
      <c r="A33" s="107"/>
      <c r="B33" s="103"/>
      <c r="C33" s="103"/>
      <c r="D33" s="103"/>
      <c r="E33" s="103" t="str">
        <f t="shared" si="0"/>
        <v/>
      </c>
      <c r="F33" s="103"/>
      <c r="G33" s="103"/>
      <c r="H33" s="103"/>
      <c r="I33" s="103"/>
      <c r="J33" s="103"/>
      <c r="K33" s="103"/>
      <c r="L33" s="103"/>
      <c r="M33" s="103"/>
      <c r="N33" s="108"/>
    </row>
    <row r="34" spans="1:14" x14ac:dyDescent="0.25">
      <c r="A34" s="107"/>
      <c r="B34" s="103"/>
      <c r="C34" s="103"/>
      <c r="D34" s="103"/>
      <c r="E34" s="103" t="str">
        <f t="shared" si="0"/>
        <v/>
      </c>
      <c r="F34" s="103"/>
      <c r="G34" s="103"/>
      <c r="H34" s="103"/>
      <c r="I34" s="103"/>
      <c r="J34" s="103"/>
      <c r="K34" s="103"/>
      <c r="L34" s="103"/>
      <c r="M34" s="103"/>
      <c r="N34" s="108"/>
    </row>
    <row r="35" spans="1:14" x14ac:dyDescent="0.25">
      <c r="A35" s="107"/>
      <c r="B35" s="103"/>
      <c r="C35" s="103"/>
      <c r="D35" s="103"/>
      <c r="E35" s="103" t="str">
        <f t="shared" si="0"/>
        <v/>
      </c>
      <c r="F35" s="103"/>
      <c r="G35" s="103"/>
      <c r="H35" s="103"/>
      <c r="I35" s="103"/>
      <c r="J35" s="103"/>
      <c r="K35" s="103"/>
      <c r="L35" s="103"/>
      <c r="M35" s="103"/>
      <c r="N35" s="108"/>
    </row>
    <row r="36" spans="1:14" x14ac:dyDescent="0.25">
      <c r="A36" s="107"/>
      <c r="B36" s="103"/>
      <c r="C36" s="103"/>
      <c r="D36" s="103"/>
      <c r="E36" s="103" t="str">
        <f t="shared" si="0"/>
        <v/>
      </c>
      <c r="F36" s="103"/>
      <c r="G36" s="103"/>
      <c r="H36" s="103"/>
      <c r="I36" s="103"/>
      <c r="J36" s="103"/>
      <c r="K36" s="103"/>
      <c r="L36" s="103"/>
      <c r="M36" s="103"/>
      <c r="N36" s="108"/>
    </row>
    <row r="37" spans="1:14" x14ac:dyDescent="0.25">
      <c r="A37" s="107"/>
      <c r="B37" s="103"/>
      <c r="C37" s="103"/>
      <c r="D37" s="103"/>
      <c r="E37" s="103" t="str">
        <f t="shared" si="0"/>
        <v/>
      </c>
      <c r="F37" s="103"/>
      <c r="G37" s="103"/>
      <c r="H37" s="103"/>
      <c r="I37" s="103"/>
      <c r="J37" s="103"/>
      <c r="K37" s="103"/>
      <c r="L37" s="103"/>
      <c r="M37" s="103"/>
      <c r="N37" s="108"/>
    </row>
    <row r="38" spans="1:14" x14ac:dyDescent="0.25">
      <c r="A38" s="107"/>
      <c r="B38" s="103"/>
      <c r="C38" s="103"/>
      <c r="D38" s="103"/>
      <c r="E38" s="103" t="str">
        <f t="shared" si="0"/>
        <v/>
      </c>
      <c r="F38" s="103"/>
      <c r="G38" s="103"/>
      <c r="H38" s="103"/>
      <c r="I38" s="103"/>
      <c r="J38" s="103"/>
      <c r="K38" s="103"/>
      <c r="L38" s="103"/>
      <c r="M38" s="103"/>
      <c r="N38" s="108"/>
    </row>
    <row r="39" spans="1:14" x14ac:dyDescent="0.25">
      <c r="A39" s="107"/>
      <c r="B39" s="103"/>
      <c r="C39" s="103"/>
      <c r="D39" s="103"/>
      <c r="E39" s="103" t="str">
        <f t="shared" si="0"/>
        <v/>
      </c>
      <c r="F39" s="103"/>
      <c r="G39" s="103"/>
      <c r="H39" s="103"/>
      <c r="I39" s="103"/>
      <c r="J39" s="103"/>
      <c r="K39" s="103"/>
      <c r="L39" s="103"/>
      <c r="M39" s="103"/>
      <c r="N39" s="108"/>
    </row>
    <row r="40" spans="1:14" x14ac:dyDescent="0.25">
      <c r="A40" s="107"/>
      <c r="B40" s="103"/>
      <c r="C40" s="103"/>
      <c r="D40" s="103"/>
      <c r="E40" s="103" t="str">
        <f t="shared" si="0"/>
        <v/>
      </c>
      <c r="F40" s="103"/>
      <c r="G40" s="103"/>
      <c r="H40" s="103"/>
      <c r="I40" s="103"/>
      <c r="J40" s="103"/>
      <c r="K40" s="103"/>
      <c r="L40" s="103"/>
      <c r="M40" s="103"/>
      <c r="N40" s="108"/>
    </row>
    <row r="41" spans="1:14" x14ac:dyDescent="0.25">
      <c r="A41" s="107"/>
      <c r="B41" s="103"/>
      <c r="C41" s="103"/>
      <c r="D41" s="103"/>
      <c r="E41" s="103" t="str">
        <f t="shared" si="0"/>
        <v/>
      </c>
      <c r="F41" s="103"/>
      <c r="G41" s="103"/>
      <c r="H41" s="103"/>
      <c r="I41" s="103"/>
      <c r="J41" s="103"/>
      <c r="K41" s="103"/>
      <c r="L41" s="103"/>
      <c r="M41" s="103"/>
      <c r="N41" s="108"/>
    </row>
    <row r="42" spans="1:14" x14ac:dyDescent="0.25">
      <c r="A42" s="107"/>
      <c r="B42" s="103"/>
      <c r="C42" s="103"/>
      <c r="D42" s="103"/>
      <c r="E42" s="103" t="str">
        <f t="shared" si="0"/>
        <v/>
      </c>
      <c r="F42" s="103"/>
      <c r="G42" s="103"/>
      <c r="H42" s="103"/>
      <c r="I42" s="103"/>
      <c r="J42" s="103"/>
      <c r="K42" s="103"/>
      <c r="L42" s="103"/>
      <c r="M42" s="103"/>
      <c r="N42" s="108"/>
    </row>
    <row r="43" spans="1:14" x14ac:dyDescent="0.25">
      <c r="A43" s="107"/>
      <c r="B43" s="103"/>
      <c r="C43" s="103"/>
      <c r="D43" s="103"/>
      <c r="E43" s="103" t="str">
        <f t="shared" si="0"/>
        <v/>
      </c>
      <c r="F43" s="103"/>
      <c r="G43" s="103"/>
      <c r="H43" s="103"/>
      <c r="I43" s="103"/>
      <c r="J43" s="103"/>
      <c r="K43" s="103"/>
      <c r="L43" s="103"/>
      <c r="M43" s="103"/>
      <c r="N43" s="108"/>
    </row>
    <row r="44" spans="1:14" x14ac:dyDescent="0.25">
      <c r="A44" s="107"/>
      <c r="B44" s="103"/>
      <c r="C44" s="103"/>
      <c r="D44" s="103"/>
      <c r="E44" s="103" t="str">
        <f t="shared" si="0"/>
        <v/>
      </c>
      <c r="F44" s="103"/>
      <c r="G44" s="103"/>
      <c r="H44" s="103"/>
      <c r="I44" s="103"/>
      <c r="J44" s="103"/>
      <c r="K44" s="103"/>
      <c r="L44" s="103"/>
      <c r="M44" s="103"/>
      <c r="N44" s="108"/>
    </row>
    <row r="45" spans="1:14" x14ac:dyDescent="0.25">
      <c r="A45" s="107"/>
      <c r="B45" s="103"/>
      <c r="C45" s="103"/>
      <c r="D45" s="103"/>
      <c r="E45" s="103" t="str">
        <f t="shared" si="0"/>
        <v/>
      </c>
      <c r="F45" s="103"/>
      <c r="G45" s="103"/>
      <c r="H45" s="103"/>
      <c r="I45" s="103"/>
      <c r="J45" s="103"/>
      <c r="K45" s="103"/>
      <c r="L45" s="103"/>
      <c r="M45" s="103"/>
      <c r="N45" s="108"/>
    </row>
    <row r="46" spans="1:14" x14ac:dyDescent="0.25">
      <c r="A46" s="107"/>
      <c r="B46" s="103"/>
      <c r="C46" s="103"/>
      <c r="D46" s="103"/>
      <c r="E46" s="103" t="str">
        <f t="shared" si="0"/>
        <v/>
      </c>
      <c r="F46" s="103"/>
      <c r="G46" s="103"/>
      <c r="H46" s="103"/>
      <c r="I46" s="103"/>
      <c r="J46" s="103"/>
      <c r="K46" s="103"/>
      <c r="L46" s="103"/>
      <c r="M46" s="103"/>
      <c r="N46" s="108"/>
    </row>
    <row r="47" spans="1:14" x14ac:dyDescent="0.25">
      <c r="A47" s="107"/>
      <c r="B47" s="103"/>
      <c r="C47" s="103"/>
      <c r="D47" s="103"/>
      <c r="E47" s="103" t="str">
        <f t="shared" si="0"/>
        <v/>
      </c>
      <c r="F47" s="103"/>
      <c r="G47" s="103"/>
      <c r="H47" s="103"/>
      <c r="I47" s="103"/>
      <c r="J47" s="103"/>
      <c r="K47" s="103"/>
      <c r="L47" s="103"/>
      <c r="M47" s="103"/>
      <c r="N47" s="108"/>
    </row>
    <row r="48" spans="1:14" x14ac:dyDescent="0.25">
      <c r="A48" s="107"/>
      <c r="B48" s="103"/>
      <c r="C48" s="103"/>
      <c r="D48" s="103"/>
      <c r="E48" s="103" t="str">
        <f t="shared" si="0"/>
        <v/>
      </c>
      <c r="F48" s="103"/>
      <c r="G48" s="103"/>
      <c r="H48" s="103"/>
      <c r="I48" s="103"/>
      <c r="J48" s="103"/>
      <c r="K48" s="103"/>
      <c r="L48" s="103"/>
      <c r="M48" s="103"/>
      <c r="N48" s="108"/>
    </row>
    <row r="49" spans="1:14" x14ac:dyDescent="0.25">
      <c r="A49" s="107"/>
      <c r="B49" s="103"/>
      <c r="C49" s="103"/>
      <c r="D49" s="103"/>
      <c r="E49" s="103" t="str">
        <f t="shared" si="0"/>
        <v/>
      </c>
      <c r="F49" s="103"/>
      <c r="G49" s="103"/>
      <c r="H49" s="103"/>
      <c r="I49" s="103"/>
      <c r="J49" s="103"/>
      <c r="K49" s="103"/>
      <c r="L49" s="103"/>
      <c r="M49" s="103"/>
      <c r="N49" s="108"/>
    </row>
    <row r="50" spans="1:14" x14ac:dyDescent="0.25">
      <c r="A50" s="107"/>
      <c r="B50" s="103"/>
      <c r="C50" s="103"/>
      <c r="D50" s="103"/>
      <c r="E50" s="103" t="str">
        <f t="shared" si="0"/>
        <v/>
      </c>
      <c r="F50" s="103"/>
      <c r="G50" s="103"/>
      <c r="H50" s="103"/>
      <c r="I50" s="103"/>
      <c r="J50" s="103"/>
      <c r="K50" s="103"/>
      <c r="L50" s="103"/>
      <c r="M50" s="103"/>
      <c r="N50" s="108"/>
    </row>
    <row r="51" spans="1:14" x14ac:dyDescent="0.25">
      <c r="A51" s="107"/>
      <c r="B51" s="103"/>
      <c r="C51" s="103"/>
      <c r="D51" s="103"/>
      <c r="E51" s="103" t="str">
        <f t="shared" si="0"/>
        <v/>
      </c>
      <c r="F51" s="103"/>
      <c r="G51" s="103"/>
      <c r="H51" s="103"/>
      <c r="I51" s="103"/>
      <c r="J51" s="103"/>
      <c r="K51" s="103"/>
      <c r="L51" s="103"/>
      <c r="M51" s="103"/>
      <c r="N51" s="108"/>
    </row>
    <row r="52" spans="1:14" x14ac:dyDescent="0.25">
      <c r="A52" s="107"/>
      <c r="B52" s="103"/>
      <c r="C52" s="103"/>
      <c r="D52" s="103"/>
      <c r="E52" s="103" t="str">
        <f t="shared" si="0"/>
        <v/>
      </c>
      <c r="F52" s="103"/>
      <c r="G52" s="103"/>
      <c r="H52" s="103"/>
      <c r="I52" s="103"/>
      <c r="J52" s="103"/>
      <c r="K52" s="103"/>
      <c r="L52" s="103"/>
      <c r="M52" s="103"/>
      <c r="N52" s="108"/>
    </row>
    <row r="53" spans="1:14" x14ac:dyDescent="0.25">
      <c r="A53" s="107"/>
      <c r="B53" s="103"/>
      <c r="C53" s="103"/>
      <c r="D53" s="103"/>
      <c r="E53" s="103" t="str">
        <f t="shared" si="0"/>
        <v/>
      </c>
      <c r="F53" s="103"/>
      <c r="G53" s="103"/>
      <c r="H53" s="103"/>
      <c r="I53" s="103"/>
      <c r="J53" s="103"/>
      <c r="K53" s="103"/>
      <c r="L53" s="103"/>
      <c r="M53" s="103"/>
      <c r="N53" s="108"/>
    </row>
    <row r="54" spans="1:14" x14ac:dyDescent="0.25">
      <c r="A54" s="107"/>
      <c r="B54" s="103"/>
      <c r="C54" s="103"/>
      <c r="D54" s="103"/>
      <c r="E54" s="103" t="str">
        <f t="shared" si="0"/>
        <v/>
      </c>
      <c r="F54" s="103"/>
      <c r="G54" s="103"/>
      <c r="H54" s="103"/>
      <c r="I54" s="103"/>
      <c r="J54" s="103"/>
      <c r="K54" s="103"/>
      <c r="L54" s="103"/>
      <c r="M54" s="103"/>
      <c r="N54" s="108"/>
    </row>
    <row r="55" spans="1:14" x14ac:dyDescent="0.25">
      <c r="A55" s="107"/>
      <c r="B55" s="103"/>
      <c r="C55" s="103"/>
      <c r="D55" s="103"/>
      <c r="E55" s="103" t="str">
        <f t="shared" si="0"/>
        <v/>
      </c>
      <c r="F55" s="103"/>
      <c r="G55" s="103"/>
      <c r="H55" s="103"/>
      <c r="I55" s="103"/>
      <c r="J55" s="103"/>
      <c r="K55" s="103"/>
      <c r="L55" s="103"/>
      <c r="M55" s="103"/>
      <c r="N55" s="108"/>
    </row>
    <row r="56" spans="1:14" x14ac:dyDescent="0.25">
      <c r="A56" s="107"/>
      <c r="B56" s="103"/>
      <c r="C56" s="103"/>
      <c r="D56" s="103"/>
      <c r="E56" s="103" t="str">
        <f t="shared" si="0"/>
        <v/>
      </c>
      <c r="F56" s="103"/>
      <c r="G56" s="103"/>
      <c r="H56" s="103"/>
      <c r="I56" s="103"/>
      <c r="J56" s="103"/>
      <c r="K56" s="103"/>
      <c r="L56" s="103"/>
      <c r="M56" s="103"/>
      <c r="N56" s="108"/>
    </row>
    <row r="57" spans="1:14" x14ac:dyDescent="0.25">
      <c r="A57" s="107"/>
      <c r="B57" s="103"/>
      <c r="C57" s="103"/>
      <c r="D57" s="103"/>
      <c r="E57" s="103" t="str">
        <f t="shared" si="0"/>
        <v/>
      </c>
      <c r="F57" s="103"/>
      <c r="G57" s="103"/>
      <c r="H57" s="103"/>
      <c r="I57" s="103"/>
      <c r="J57" s="103"/>
      <c r="K57" s="103"/>
      <c r="L57" s="103"/>
      <c r="M57" s="103"/>
      <c r="N57" s="108"/>
    </row>
    <row r="58" spans="1:14" x14ac:dyDescent="0.25">
      <c r="A58" s="107"/>
      <c r="B58" s="103"/>
      <c r="C58" s="103"/>
      <c r="D58" s="103"/>
      <c r="E58" s="103" t="str">
        <f t="shared" si="0"/>
        <v/>
      </c>
      <c r="F58" s="103"/>
      <c r="G58" s="103"/>
      <c r="H58" s="103"/>
      <c r="I58" s="103"/>
      <c r="J58" s="103"/>
      <c r="K58" s="103"/>
      <c r="L58" s="103"/>
      <c r="M58" s="103"/>
      <c r="N58" s="108"/>
    </row>
    <row r="59" spans="1:14" x14ac:dyDescent="0.25">
      <c r="A59" s="107"/>
      <c r="B59" s="103"/>
      <c r="C59" s="103"/>
      <c r="D59" s="103"/>
      <c r="E59" s="103" t="str">
        <f t="shared" si="0"/>
        <v/>
      </c>
      <c r="F59" s="103"/>
      <c r="G59" s="103"/>
      <c r="H59" s="103"/>
      <c r="I59" s="103"/>
      <c r="J59" s="103"/>
      <c r="K59" s="103"/>
      <c r="L59" s="103"/>
      <c r="M59" s="103"/>
      <c r="N59" s="108"/>
    </row>
    <row r="60" spans="1:14" x14ac:dyDescent="0.25">
      <c r="A60" s="107"/>
      <c r="B60" s="103"/>
      <c r="C60" s="103"/>
      <c r="D60" s="103"/>
      <c r="E60" s="103" t="str">
        <f t="shared" si="0"/>
        <v/>
      </c>
      <c r="F60" s="103"/>
      <c r="G60" s="103"/>
      <c r="H60" s="103"/>
      <c r="I60" s="103"/>
      <c r="J60" s="103"/>
      <c r="K60" s="103"/>
      <c r="L60" s="103"/>
      <c r="M60" s="103"/>
      <c r="N60" s="108"/>
    </row>
    <row r="61" spans="1:14" x14ac:dyDescent="0.25">
      <c r="A61" s="107"/>
      <c r="B61" s="103"/>
      <c r="C61" s="103"/>
      <c r="D61" s="103"/>
      <c r="E61" s="103" t="str">
        <f t="shared" si="0"/>
        <v/>
      </c>
      <c r="F61" s="103"/>
      <c r="G61" s="103"/>
      <c r="H61" s="103"/>
      <c r="I61" s="103"/>
      <c r="J61" s="103"/>
      <c r="K61" s="103"/>
      <c r="L61" s="103"/>
      <c r="M61" s="103"/>
      <c r="N61" s="108"/>
    </row>
    <row r="62" spans="1:14" x14ac:dyDescent="0.25">
      <c r="A62" s="107"/>
      <c r="B62" s="103"/>
      <c r="C62" s="103"/>
      <c r="D62" s="103"/>
      <c r="E62" s="103" t="str">
        <f t="shared" si="0"/>
        <v/>
      </c>
      <c r="F62" s="103"/>
      <c r="G62" s="103"/>
      <c r="H62" s="103"/>
      <c r="I62" s="103"/>
      <c r="J62" s="103"/>
      <c r="K62" s="103"/>
      <c r="L62" s="103"/>
      <c r="M62" s="103"/>
      <c r="N62" s="108"/>
    </row>
    <row r="63" spans="1:14" x14ac:dyDescent="0.25">
      <c r="A63" s="107"/>
      <c r="B63" s="103"/>
      <c r="C63" s="103"/>
      <c r="D63" s="103"/>
      <c r="E63" s="103" t="str">
        <f t="shared" si="0"/>
        <v/>
      </c>
      <c r="F63" s="103"/>
      <c r="G63" s="103"/>
      <c r="H63" s="103"/>
      <c r="I63" s="103"/>
      <c r="J63" s="103"/>
      <c r="K63" s="103"/>
      <c r="L63" s="103"/>
      <c r="M63" s="103"/>
      <c r="N63" s="108"/>
    </row>
    <row r="64" spans="1:14" x14ac:dyDescent="0.25">
      <c r="A64" s="107"/>
      <c r="B64" s="103"/>
      <c r="C64" s="103"/>
      <c r="D64" s="103"/>
      <c r="E64" s="103" t="str">
        <f t="shared" si="0"/>
        <v/>
      </c>
      <c r="F64" s="103"/>
      <c r="G64" s="103"/>
      <c r="H64" s="103"/>
      <c r="I64" s="103"/>
      <c r="J64" s="103"/>
      <c r="K64" s="103"/>
      <c r="L64" s="103"/>
      <c r="M64" s="103"/>
      <c r="N64" s="108"/>
    </row>
    <row r="65" spans="1:14" x14ac:dyDescent="0.25">
      <c r="A65" s="107"/>
      <c r="B65" s="103"/>
      <c r="C65" s="103"/>
      <c r="D65" s="103"/>
      <c r="E65" s="103" t="str">
        <f t="shared" si="0"/>
        <v/>
      </c>
      <c r="F65" s="103"/>
      <c r="G65" s="103"/>
      <c r="H65" s="103"/>
      <c r="I65" s="103"/>
      <c r="J65" s="103"/>
      <c r="K65" s="103"/>
      <c r="L65" s="103"/>
      <c r="M65" s="103"/>
      <c r="N65" s="108"/>
    </row>
    <row r="66" spans="1:14" x14ac:dyDescent="0.25">
      <c r="A66" s="107"/>
      <c r="B66" s="103"/>
      <c r="C66" s="103"/>
      <c r="D66" s="103"/>
      <c r="E66" s="103" t="str">
        <f t="shared" si="0"/>
        <v/>
      </c>
      <c r="F66" s="103"/>
      <c r="G66" s="103"/>
      <c r="H66" s="103"/>
      <c r="I66" s="103"/>
      <c r="J66" s="103"/>
      <c r="K66" s="103"/>
      <c r="L66" s="103"/>
      <c r="M66" s="103"/>
      <c r="N66" s="108"/>
    </row>
    <row r="67" spans="1:14" x14ac:dyDescent="0.25">
      <c r="A67" s="107"/>
      <c r="B67" s="103"/>
      <c r="C67" s="103"/>
      <c r="D67" s="103"/>
      <c r="E67" s="103" t="str">
        <f t="shared" ref="E67:E70" si="1">+B67&amp;D67</f>
        <v/>
      </c>
      <c r="F67" s="103"/>
      <c r="G67" s="103"/>
      <c r="H67" s="103"/>
      <c r="I67" s="103"/>
      <c r="J67" s="103"/>
      <c r="K67" s="103"/>
      <c r="L67" s="103"/>
      <c r="M67" s="103"/>
      <c r="N67" s="108"/>
    </row>
    <row r="68" spans="1:14" x14ac:dyDescent="0.25">
      <c r="A68" s="107"/>
      <c r="B68" s="103"/>
      <c r="C68" s="103"/>
      <c r="D68" s="103"/>
      <c r="E68" s="103" t="str">
        <f t="shared" si="1"/>
        <v/>
      </c>
      <c r="F68" s="103"/>
      <c r="G68" s="103"/>
      <c r="H68" s="103"/>
      <c r="I68" s="103"/>
      <c r="J68" s="103"/>
      <c r="K68" s="103"/>
      <c r="L68" s="103"/>
      <c r="M68" s="103"/>
      <c r="N68" s="108"/>
    </row>
    <row r="69" spans="1:14" x14ac:dyDescent="0.25">
      <c r="A69" s="107"/>
      <c r="B69" s="103"/>
      <c r="C69" s="103"/>
      <c r="D69" s="103"/>
      <c r="E69" s="103" t="str">
        <f t="shared" si="1"/>
        <v/>
      </c>
      <c r="F69" s="103"/>
      <c r="G69" s="103"/>
      <c r="H69" s="103"/>
      <c r="I69" s="103"/>
      <c r="J69" s="103"/>
      <c r="K69" s="103"/>
      <c r="L69" s="103"/>
      <c r="M69" s="103"/>
      <c r="N69" s="108"/>
    </row>
    <row r="70" spans="1:14" ht="15.75" thickBot="1" x14ac:dyDescent="0.3">
      <c r="A70" s="109"/>
      <c r="B70" s="105"/>
      <c r="C70" s="105"/>
      <c r="D70" s="105"/>
      <c r="E70" s="103" t="str">
        <f t="shared" si="1"/>
        <v/>
      </c>
      <c r="F70" s="111"/>
      <c r="G70" s="111"/>
      <c r="H70" s="105"/>
      <c r="I70" s="105"/>
      <c r="J70" s="105"/>
      <c r="K70" s="105"/>
      <c r="L70" s="111"/>
      <c r="M70" s="111"/>
      <c r="N70" s="110"/>
    </row>
    <row r="71" spans="1:14" x14ac:dyDescent="0.25">
      <c r="F71" s="94" t="s">
        <v>164</v>
      </c>
      <c r="G71" s="95">
        <f>SUMIF(D:D,"Contrat",G:G)</f>
        <v>0</v>
      </c>
      <c r="L71" s="94" t="s">
        <v>164</v>
      </c>
      <c r="M71" s="95">
        <f>SUMIF(C:C,"Contrat",M:M)</f>
        <v>0</v>
      </c>
    </row>
    <row r="72" spans="1:14" x14ac:dyDescent="0.25">
      <c r="F72" s="96" t="s">
        <v>165</v>
      </c>
      <c r="G72" s="97">
        <f>SUMIF(D:D,"Devis",G:G)</f>
        <v>0</v>
      </c>
      <c r="L72" s="96" t="s">
        <v>165</v>
      </c>
      <c r="M72" s="97">
        <f>SUMIF(C:C,"Devis",M:M)</f>
        <v>0</v>
      </c>
    </row>
    <row r="73" spans="1:14" ht="15.75" thickBot="1" x14ac:dyDescent="0.3">
      <c r="F73" s="98" t="s">
        <v>11</v>
      </c>
      <c r="G73" s="99">
        <f>SUM(G18:G70)</f>
        <v>0</v>
      </c>
      <c r="L73" s="98" t="s">
        <v>12</v>
      </c>
      <c r="M73" s="99">
        <f>SUM(M18:M70)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Base!$I$2:$I$3</xm:f>
          </x14:formula1>
          <xm:sqref>D2:D70</xm:sqref>
        </x14:dataValidation>
        <x14:dataValidation type="list" allowBlank="1" showInputMessage="1" showErrorMessage="1">
          <x14:formula1>
            <xm:f>Base!$H:$H</xm:f>
          </x14:formula1>
          <xm:sqref>F2:F70</xm:sqref>
        </x14:dataValidation>
        <x14:dataValidation type="list" allowBlank="1" showInputMessage="1" showErrorMessage="1">
          <x14:formula1>
            <xm:f>Base!$A:$A</xm:f>
          </x14:formula1>
          <xm:sqref>B2:B70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>ISS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Guenoden, Klervi</dc:creator>
  <cp:lastModifiedBy>Guenoden, Klervi</cp:lastModifiedBy>
  <dcterms:created xsi:type="dcterms:W3CDTF">2015-03-31T14:03:42Z</dcterms:created>
  <dcterms:modified xsi:type="dcterms:W3CDTF">2015-05-18T10:05:18Z</dcterms:modified>
</cp:coreProperties>
</file>