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60" windowWidth="21360" windowHeight="10065" tabRatio="848" activeTab="6"/>
  </bookViews>
  <sheets>
    <sheet name="Micros" sheetId="41" r:id="rId1"/>
    <sheet name="Carte Restaurant" sheetId="1" r:id="rId2"/>
    <sheet name="Index" sheetId="40" r:id="rId3"/>
    <sheet name="Entrees" sheetId="11" r:id="rId4"/>
    <sheet name="Graph_Entrees" sheetId="43" r:id="rId5"/>
    <sheet name="Plats" sheetId="44" r:id="rId6"/>
    <sheet name="Graph_Entrees2" sheetId="49" r:id="rId7"/>
  </sheets>
  <definedNames>
    <definedName name="_xlnm.Print_Area" localSheetId="3">Entrees!$A$1:$I$22</definedName>
    <definedName name="_xlnm.Print_Area" localSheetId="5">Plats!$A$1:$I$22</definedName>
  </definedNames>
  <calcPr calcId="145621"/>
</workbook>
</file>

<file path=xl/calcChain.xml><?xml version="1.0" encoding="utf-8"?>
<calcChain xmlns="http://schemas.openxmlformats.org/spreadsheetml/2006/main">
  <c r="F20" i="11" l="1"/>
  <c r="E20" i="11"/>
  <c r="G20" i="11" s="1"/>
  <c r="H20" i="11" s="1"/>
  <c r="C20" i="11"/>
  <c r="B20" i="11"/>
  <c r="F19" i="11"/>
  <c r="E19" i="11"/>
  <c r="G19" i="11" s="1"/>
  <c r="H19" i="11" s="1"/>
  <c r="C19" i="11"/>
  <c r="B19" i="11"/>
  <c r="F18" i="11"/>
  <c r="E18" i="11"/>
  <c r="G18" i="11" s="1"/>
  <c r="H18" i="11" s="1"/>
  <c r="C18" i="11"/>
  <c r="B18" i="11"/>
  <c r="F17" i="11"/>
  <c r="E17" i="11"/>
  <c r="G17" i="11" s="1"/>
  <c r="H17" i="11" s="1"/>
  <c r="C17" i="11"/>
  <c r="B17" i="11"/>
  <c r="F16" i="11"/>
  <c r="E16" i="11"/>
  <c r="G16" i="11" s="1"/>
  <c r="H16" i="11" s="1"/>
  <c r="C16" i="11"/>
  <c r="B16" i="11"/>
  <c r="F15" i="11"/>
  <c r="E15" i="11"/>
  <c r="G15" i="11" s="1"/>
  <c r="H15" i="11" s="1"/>
  <c r="C15" i="11"/>
  <c r="B15" i="11"/>
  <c r="F14" i="11"/>
  <c r="E14" i="11"/>
  <c r="G14" i="11" s="1"/>
  <c r="H14" i="11" s="1"/>
  <c r="C14" i="11"/>
  <c r="B14" i="11"/>
  <c r="F13" i="11"/>
  <c r="E13" i="11"/>
  <c r="G13" i="11" s="1"/>
  <c r="H13" i="11" s="1"/>
  <c r="C13" i="11"/>
  <c r="B13" i="11"/>
  <c r="F12" i="11"/>
  <c r="E12" i="11"/>
  <c r="G12" i="11" s="1"/>
  <c r="H12" i="11" s="1"/>
  <c r="C12" i="11"/>
  <c r="B12" i="11"/>
  <c r="F11" i="11"/>
  <c r="E11" i="11"/>
  <c r="G11" i="11" s="1"/>
  <c r="H11" i="11" s="1"/>
  <c r="C11" i="11"/>
  <c r="B11" i="11"/>
  <c r="F10" i="11"/>
  <c r="E10" i="11"/>
  <c r="G10" i="11" s="1"/>
  <c r="H10" i="11" s="1"/>
  <c r="C10" i="11"/>
  <c r="B10" i="11"/>
  <c r="F9" i="11"/>
  <c r="E9" i="11"/>
  <c r="G9" i="11" s="1"/>
  <c r="H9" i="11" s="1"/>
  <c r="C9" i="11"/>
  <c r="B9" i="11"/>
  <c r="F8" i="11"/>
  <c r="E8" i="11"/>
  <c r="G8" i="11" s="1"/>
  <c r="H8" i="11" s="1"/>
  <c r="C8" i="11"/>
  <c r="B8" i="11"/>
  <c r="F7" i="11"/>
  <c r="E7" i="11"/>
  <c r="G7" i="11" s="1"/>
  <c r="H7" i="11" s="1"/>
  <c r="C7" i="11"/>
  <c r="B7" i="11"/>
  <c r="F6" i="11"/>
  <c r="E6" i="11"/>
  <c r="G6" i="11" s="1"/>
  <c r="H6" i="11" s="1"/>
  <c r="C6" i="11"/>
  <c r="B6" i="11"/>
  <c r="F5" i="11"/>
  <c r="E5" i="11"/>
  <c r="G5" i="11" s="1"/>
  <c r="H5" i="11" s="1"/>
  <c r="C5" i="11"/>
  <c r="B5" i="11"/>
  <c r="F4" i="11"/>
  <c r="E4" i="11"/>
  <c r="G4" i="11" s="1"/>
  <c r="H4" i="11" s="1"/>
  <c r="C4" i="11"/>
  <c r="B4" i="11"/>
  <c r="F3" i="11"/>
  <c r="E3" i="11"/>
  <c r="G3" i="11" s="1"/>
  <c r="H3" i="11" s="1"/>
  <c r="C3" i="11"/>
  <c r="B3" i="11"/>
  <c r="B20" i="44"/>
  <c r="B19" i="44"/>
  <c r="B18" i="44"/>
  <c r="B17" i="44"/>
  <c r="B16" i="44"/>
  <c r="B15" i="44"/>
  <c r="B14" i="44"/>
  <c r="B13" i="44"/>
  <c r="B12" i="44"/>
  <c r="B11" i="44"/>
  <c r="B10" i="44"/>
  <c r="B9" i="44"/>
  <c r="B8" i="44"/>
  <c r="B7" i="44"/>
  <c r="B6" i="44"/>
  <c r="B5" i="44"/>
  <c r="B4" i="44"/>
  <c r="B3" i="44"/>
  <c r="I20" i="44"/>
  <c r="I19" i="44"/>
  <c r="I18" i="44"/>
  <c r="I17" i="44"/>
  <c r="I16" i="44"/>
  <c r="I15" i="44"/>
  <c r="I14" i="44"/>
  <c r="I13" i="44"/>
  <c r="I12" i="44"/>
  <c r="I11" i="44"/>
  <c r="I10" i="44"/>
  <c r="I9" i="44"/>
  <c r="I8" i="44"/>
  <c r="I7" i="44"/>
  <c r="I6" i="44"/>
  <c r="I5" i="44"/>
  <c r="I4" i="44"/>
  <c r="I3" i="44"/>
  <c r="H20" i="44"/>
  <c r="H19" i="44"/>
  <c r="H18" i="44"/>
  <c r="H17" i="44"/>
  <c r="H16" i="44"/>
  <c r="H15" i="44"/>
  <c r="H14" i="44"/>
  <c r="H13" i="44"/>
  <c r="H12" i="44"/>
  <c r="H11" i="44"/>
  <c r="H10" i="44"/>
  <c r="H9" i="44"/>
  <c r="H8" i="44"/>
  <c r="H7" i="44"/>
  <c r="H6" i="44"/>
  <c r="H5" i="44"/>
  <c r="H4" i="44"/>
  <c r="H3" i="44"/>
  <c r="G20" i="44"/>
  <c r="G19" i="44"/>
  <c r="G18" i="44"/>
  <c r="G17" i="44"/>
  <c r="G16" i="44"/>
  <c r="G15" i="44"/>
  <c r="G14" i="44"/>
  <c r="G13" i="44"/>
  <c r="G12" i="44"/>
  <c r="G11" i="44"/>
  <c r="G10" i="44"/>
  <c r="G9" i="44"/>
  <c r="G8" i="44"/>
  <c r="G7" i="44"/>
  <c r="G6" i="44"/>
  <c r="G5" i="44"/>
  <c r="G4" i="44"/>
  <c r="G3" i="44"/>
  <c r="F20" i="44"/>
  <c r="E20" i="44"/>
  <c r="C20" i="44"/>
  <c r="F19" i="44"/>
  <c r="E19" i="44"/>
  <c r="C19" i="44"/>
  <c r="F18" i="44"/>
  <c r="E18" i="44"/>
  <c r="C18" i="44"/>
  <c r="F17" i="44"/>
  <c r="E17" i="44"/>
  <c r="C17" i="44"/>
  <c r="F16" i="44"/>
  <c r="E16" i="44"/>
  <c r="C16" i="44"/>
  <c r="F15" i="44"/>
  <c r="E15" i="44"/>
  <c r="C15" i="44"/>
  <c r="F14" i="44"/>
  <c r="E14" i="44"/>
  <c r="C14" i="44"/>
  <c r="F13" i="44"/>
  <c r="E13" i="44"/>
  <c r="C13" i="44"/>
  <c r="F12" i="44"/>
  <c r="E12" i="44"/>
  <c r="C12" i="44"/>
  <c r="F11" i="44"/>
  <c r="E11" i="44"/>
  <c r="C11" i="44"/>
  <c r="F10" i="44"/>
  <c r="E10" i="44"/>
  <c r="C10" i="44"/>
  <c r="F9" i="44"/>
  <c r="E9" i="44"/>
  <c r="C9" i="44"/>
  <c r="F8" i="44"/>
  <c r="E8" i="44"/>
  <c r="C8" i="44"/>
  <c r="F7" i="44"/>
  <c r="E7" i="44"/>
  <c r="C7" i="44"/>
  <c r="F6" i="44"/>
  <c r="E6" i="44"/>
  <c r="C6" i="44"/>
  <c r="F5" i="44"/>
  <c r="E5" i="44"/>
  <c r="C5" i="44"/>
  <c r="F4" i="44"/>
  <c r="E4" i="44"/>
  <c r="C4" i="44"/>
  <c r="F3" i="44"/>
  <c r="E3" i="44"/>
  <c r="C3" i="44"/>
  <c r="A18" i="44"/>
  <c r="A17" i="44"/>
  <c r="A16" i="44"/>
  <c r="A15" i="44"/>
  <c r="A14" i="44"/>
  <c r="A13" i="44"/>
  <c r="A12" i="44"/>
  <c r="A11" i="44"/>
  <c r="A10" i="44"/>
  <c r="A9" i="44"/>
  <c r="A8" i="44"/>
  <c r="A7" i="44"/>
  <c r="A6" i="44"/>
  <c r="A5" i="44"/>
  <c r="A4" i="44"/>
  <c r="A3" i="44"/>
  <c r="A36" i="1" l="1"/>
  <c r="E21" i="44" l="1"/>
  <c r="C22" i="44"/>
  <c r="C21" i="44"/>
  <c r="L4" i="44"/>
  <c r="A3" i="11"/>
  <c r="D3" i="44" l="1"/>
  <c r="D5" i="44"/>
  <c r="D9" i="44"/>
  <c r="D13" i="44"/>
  <c r="D17" i="44"/>
  <c r="D4" i="44"/>
  <c r="D8" i="44"/>
  <c r="D12" i="44"/>
  <c r="D16" i="44"/>
  <c r="D20" i="44"/>
  <c r="D7" i="44"/>
  <c r="D11" i="44"/>
  <c r="D15" i="44"/>
  <c r="D19" i="44"/>
  <c r="D6" i="44"/>
  <c r="D10" i="44"/>
  <c r="D14" i="44"/>
  <c r="D18" i="44"/>
  <c r="B131" i="44"/>
  <c r="B130" i="44"/>
  <c r="B129" i="44"/>
  <c r="B128" i="44"/>
  <c r="B127" i="44"/>
  <c r="B126" i="44"/>
  <c r="B125" i="44"/>
  <c r="H21" i="44"/>
  <c r="I22" i="44" s="1"/>
  <c r="D21" i="44" l="1"/>
  <c r="E22" i="44" s="1"/>
  <c r="L3" i="44"/>
  <c r="B123" i="44" l="1"/>
  <c r="B121" i="44"/>
  <c r="B119" i="44"/>
  <c r="B117" i="44"/>
  <c r="B115" i="44"/>
  <c r="B113" i="44"/>
  <c r="B111" i="44"/>
  <c r="B109" i="44"/>
  <c r="B107" i="44"/>
  <c r="B105" i="44"/>
  <c r="B103" i="44"/>
  <c r="B101" i="44"/>
  <c r="B99" i="44"/>
  <c r="B97" i="44"/>
  <c r="B95" i="44"/>
  <c r="B93" i="44"/>
  <c r="B91" i="44"/>
  <c r="B89" i="44"/>
  <c r="B87" i="44"/>
  <c r="B85" i="44"/>
  <c r="B124" i="44"/>
  <c r="B122" i="44"/>
  <c r="B120" i="44"/>
  <c r="B118" i="44"/>
  <c r="B116" i="44"/>
  <c r="B114" i="44"/>
  <c r="B112" i="44"/>
  <c r="B110" i="44"/>
  <c r="B108" i="44"/>
  <c r="B106" i="44"/>
  <c r="B104" i="44"/>
  <c r="B102" i="44"/>
  <c r="B100" i="44"/>
  <c r="B98" i="44"/>
  <c r="B96" i="44"/>
  <c r="B94" i="44"/>
  <c r="B92" i="44"/>
  <c r="B90" i="44"/>
  <c r="B88" i="44"/>
  <c r="B86" i="44"/>
  <c r="C131" i="44"/>
  <c r="C130" i="44"/>
  <c r="C129" i="44"/>
  <c r="C128" i="44"/>
  <c r="C127" i="44"/>
  <c r="C126" i="44"/>
  <c r="C125" i="44"/>
  <c r="C124" i="44"/>
  <c r="C123" i="44"/>
  <c r="C122" i="44"/>
  <c r="C121" i="44"/>
  <c r="C120" i="44"/>
  <c r="C119" i="44"/>
  <c r="C118" i="44"/>
  <c r="C117" i="44"/>
  <c r="C116" i="44"/>
  <c r="C115" i="44"/>
  <c r="C114" i="44"/>
  <c r="C113" i="44"/>
  <c r="C112" i="44"/>
  <c r="C111" i="44"/>
  <c r="C110" i="44"/>
  <c r="C109" i="44"/>
  <c r="C108" i="44"/>
  <c r="C107" i="44"/>
  <c r="C106" i="44"/>
  <c r="C105" i="44"/>
  <c r="C104" i="44"/>
  <c r="C103" i="44"/>
  <c r="C102" i="44"/>
  <c r="C101" i="44"/>
  <c r="C100" i="44"/>
  <c r="C99" i="44"/>
  <c r="C98" i="44"/>
  <c r="C97" i="44"/>
  <c r="C96" i="44"/>
  <c r="C95" i="44"/>
  <c r="C94" i="44"/>
  <c r="C93" i="44"/>
  <c r="C92" i="44"/>
  <c r="C91" i="44"/>
  <c r="C90" i="44"/>
  <c r="C89" i="44"/>
  <c r="C88" i="44"/>
  <c r="C87" i="44"/>
  <c r="C86" i="44"/>
  <c r="C85" i="44"/>
  <c r="C84" i="44"/>
  <c r="C83" i="44"/>
  <c r="C82" i="44"/>
  <c r="C81" i="44"/>
  <c r="C80" i="44"/>
  <c r="C79" i="44"/>
  <c r="C78" i="44"/>
  <c r="C77" i="44"/>
  <c r="C76" i="44"/>
  <c r="C75" i="44"/>
  <c r="C74" i="44"/>
  <c r="C73" i="44"/>
  <c r="C72" i="44"/>
  <c r="C71" i="44"/>
  <c r="C70" i="44"/>
  <c r="C69" i="44"/>
  <c r="C68" i="44"/>
  <c r="C67" i="44"/>
  <c r="C66" i="44"/>
  <c r="C65" i="44"/>
  <c r="C64" i="44"/>
  <c r="C63" i="44"/>
  <c r="C62" i="44"/>
  <c r="C61" i="44"/>
  <c r="C60" i="44"/>
  <c r="C59" i="44"/>
  <c r="C58" i="44"/>
  <c r="C57" i="44"/>
  <c r="C56" i="44"/>
  <c r="C55" i="44"/>
  <c r="C54" i="44"/>
  <c r="C53" i="44"/>
  <c r="C52" i="44"/>
  <c r="C51" i="44"/>
  <c r="C50" i="44"/>
  <c r="C49" i="44"/>
  <c r="C47" i="44"/>
  <c r="C48" i="44"/>
  <c r="B83" i="44"/>
  <c r="B81" i="44"/>
  <c r="B79" i="44"/>
  <c r="B77" i="44"/>
  <c r="B75" i="44"/>
  <c r="B73" i="44"/>
  <c r="B71" i="44"/>
  <c r="B69" i="44"/>
  <c r="B67" i="44"/>
  <c r="B65" i="44"/>
  <c r="B63" i="44"/>
  <c r="B61" i="44"/>
  <c r="B59" i="44"/>
  <c r="B57" i="44"/>
  <c r="B55" i="44"/>
  <c r="B53" i="44"/>
  <c r="B51" i="44"/>
  <c r="B49" i="44"/>
  <c r="B47" i="44"/>
  <c r="B84" i="44"/>
  <c r="B82" i="44"/>
  <c r="B80" i="44"/>
  <c r="B78" i="44"/>
  <c r="B76" i="44"/>
  <c r="B74" i="44"/>
  <c r="B72" i="44"/>
  <c r="B70" i="44"/>
  <c r="B68" i="44"/>
  <c r="B66" i="44"/>
  <c r="B64" i="44"/>
  <c r="B62" i="44"/>
  <c r="B60" i="44"/>
  <c r="B58" i="44"/>
  <c r="B56" i="44"/>
  <c r="B54" i="44"/>
  <c r="B52" i="44"/>
  <c r="B50" i="44"/>
  <c r="B48" i="44"/>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15" i="1"/>
  <c r="I14" i="1"/>
  <c r="I13" i="1"/>
  <c r="I12" i="1"/>
  <c r="I11" i="1"/>
  <c r="I10" i="1"/>
  <c r="I9" i="1"/>
  <c r="I8" i="1"/>
  <c r="I7" i="1"/>
  <c r="I6" i="1"/>
  <c r="I5" i="1"/>
  <c r="I4" i="1"/>
  <c r="I3" i="1"/>
  <c r="I2" i="1"/>
  <c r="A20" i="11"/>
  <c r="A19" i="11"/>
  <c r="A18" i="11"/>
  <c r="A17" i="11"/>
  <c r="A16" i="11"/>
  <c r="A15" i="11"/>
  <c r="A14" i="11"/>
  <c r="A13" i="11"/>
  <c r="A12" i="11"/>
  <c r="A11" i="11"/>
  <c r="A10" i="11"/>
  <c r="A9" i="11"/>
  <c r="A8" i="11"/>
  <c r="A7" i="11"/>
  <c r="A6" i="11"/>
  <c r="A5" i="11"/>
  <c r="A4" i="11"/>
  <c r="H142" i="1"/>
  <c r="G142" i="1"/>
  <c r="G141" i="1"/>
  <c r="E141" i="1"/>
  <c r="H141" i="1" s="1"/>
  <c r="G140" i="1"/>
  <c r="E140" i="1"/>
  <c r="H140" i="1" s="1"/>
  <c r="H139" i="1"/>
  <c r="G139" i="1"/>
  <c r="H138" i="1"/>
  <c r="G138" i="1"/>
  <c r="H137" i="1"/>
  <c r="G137" i="1"/>
  <c r="H136" i="1"/>
  <c r="G136" i="1"/>
  <c r="H135" i="1"/>
  <c r="G135" i="1"/>
  <c r="H134" i="1"/>
  <c r="G134" i="1"/>
  <c r="H133" i="1"/>
  <c r="G133" i="1"/>
  <c r="H132" i="1"/>
  <c r="G132" i="1"/>
  <c r="H131" i="1"/>
  <c r="G131" i="1"/>
  <c r="H130" i="1"/>
  <c r="G130" i="1"/>
  <c r="G129" i="1"/>
  <c r="H129" i="1"/>
  <c r="G128" i="1"/>
  <c r="H128" i="1"/>
  <c r="G127" i="1"/>
  <c r="H127" i="1"/>
  <c r="A127" i="1"/>
  <c r="A128" i="1" s="1"/>
  <c r="A129" i="1" s="1"/>
  <c r="A130" i="1" s="1"/>
  <c r="A131" i="1" s="1"/>
  <c r="A132" i="1" s="1"/>
  <c r="A133" i="1" s="1"/>
  <c r="A134" i="1" s="1"/>
  <c r="A135" i="1" s="1"/>
  <c r="A136" i="1" s="1"/>
  <c r="A137" i="1" s="1"/>
  <c r="A138" i="1" s="1"/>
  <c r="A139" i="1" s="1"/>
  <c r="A140" i="1" s="1"/>
  <c r="A141" i="1" s="1"/>
  <c r="A142" i="1" s="1"/>
  <c r="H126" i="1"/>
  <c r="G126" i="1"/>
  <c r="F126" i="1"/>
  <c r="E126" i="1"/>
  <c r="D126" i="1"/>
  <c r="C126" i="1"/>
  <c r="B126" i="1"/>
  <c r="H124" i="1"/>
  <c r="G124" i="1"/>
  <c r="H123" i="1"/>
  <c r="G123" i="1"/>
  <c r="H122" i="1"/>
  <c r="G122" i="1"/>
  <c r="H121" i="1"/>
  <c r="G121" i="1"/>
  <c r="H120" i="1"/>
  <c r="G120" i="1"/>
  <c r="H119" i="1"/>
  <c r="G119" i="1"/>
  <c r="H118" i="1"/>
  <c r="G118" i="1"/>
  <c r="H117" i="1"/>
  <c r="G117" i="1"/>
  <c r="A117" i="1"/>
  <c r="A118" i="1" s="1"/>
  <c r="A119" i="1" s="1"/>
  <c r="A120" i="1" s="1"/>
  <c r="A121" i="1" s="1"/>
  <c r="A122" i="1" s="1"/>
  <c r="A123" i="1" s="1"/>
  <c r="A124" i="1" s="1"/>
  <c r="H116" i="1"/>
  <c r="G116" i="1"/>
  <c r="F116" i="1"/>
  <c r="E116" i="1"/>
  <c r="D116" i="1"/>
  <c r="C116" i="1"/>
  <c r="B116" i="1"/>
  <c r="H114" i="1"/>
  <c r="G114" i="1"/>
  <c r="H113" i="1"/>
  <c r="G113" i="1"/>
  <c r="H112" i="1"/>
  <c r="G112" i="1"/>
  <c r="H111" i="1"/>
  <c r="G111" i="1"/>
  <c r="H110" i="1"/>
  <c r="G110" i="1"/>
  <c r="H109" i="1"/>
  <c r="G109" i="1"/>
  <c r="H108" i="1"/>
  <c r="G108" i="1"/>
  <c r="H107" i="1"/>
  <c r="G107" i="1"/>
  <c r="H106" i="1"/>
  <c r="G106" i="1"/>
  <c r="H105" i="1"/>
  <c r="G105" i="1"/>
  <c r="A105" i="1"/>
  <c r="A106" i="1" s="1"/>
  <c r="A107" i="1" s="1"/>
  <c r="A108" i="1" s="1"/>
  <c r="A109" i="1" s="1"/>
  <c r="A110" i="1" s="1"/>
  <c r="A111" i="1" s="1"/>
  <c r="A112" i="1" s="1"/>
  <c r="A113" i="1" s="1"/>
  <c r="A114" i="1" s="1"/>
  <c r="H104" i="1"/>
  <c r="G104" i="1"/>
  <c r="F104" i="1"/>
  <c r="E104" i="1"/>
  <c r="D104" i="1"/>
  <c r="C104" i="1"/>
  <c r="B104" i="1"/>
  <c r="H102" i="1"/>
  <c r="G102" i="1"/>
  <c r="H101" i="1"/>
  <c r="G101" i="1"/>
  <c r="H100" i="1"/>
  <c r="G100" i="1"/>
  <c r="H99" i="1"/>
  <c r="G99" i="1"/>
  <c r="H98" i="1"/>
  <c r="G98" i="1"/>
  <c r="H97" i="1"/>
  <c r="G97" i="1"/>
  <c r="A97" i="1"/>
  <c r="A98" i="1" s="1"/>
  <c r="A99" i="1" s="1"/>
  <c r="A100" i="1" s="1"/>
  <c r="A101" i="1" s="1"/>
  <c r="A102" i="1" s="1"/>
  <c r="H96" i="1"/>
  <c r="G96" i="1"/>
  <c r="F96" i="1"/>
  <c r="E96" i="1"/>
  <c r="D96" i="1"/>
  <c r="C96" i="1"/>
  <c r="B96" i="1"/>
  <c r="H94" i="1"/>
  <c r="G94" i="1"/>
  <c r="H93" i="1"/>
  <c r="G93" i="1"/>
  <c r="H92" i="1"/>
  <c r="G92" i="1"/>
  <c r="H91" i="1"/>
  <c r="G91" i="1"/>
  <c r="H90" i="1"/>
  <c r="G90" i="1"/>
  <c r="H89" i="1"/>
  <c r="G89" i="1"/>
  <c r="H88" i="1"/>
  <c r="G88" i="1"/>
  <c r="A88" i="1"/>
  <c r="A89" i="1" s="1"/>
  <c r="A90" i="1" s="1"/>
  <c r="A91" i="1" s="1"/>
  <c r="A92" i="1" s="1"/>
  <c r="A93" i="1" s="1"/>
  <c r="A94" i="1" s="1"/>
  <c r="H87" i="1"/>
  <c r="G87" i="1"/>
  <c r="F87" i="1"/>
  <c r="E87" i="1"/>
  <c r="D87" i="1"/>
  <c r="C87" i="1"/>
  <c r="B87" i="1"/>
  <c r="H85" i="1"/>
  <c r="G85" i="1"/>
  <c r="H84" i="1"/>
  <c r="G84" i="1"/>
  <c r="H83" i="1"/>
  <c r="G83" i="1"/>
  <c r="H82" i="1"/>
  <c r="G82" i="1"/>
  <c r="H81" i="1"/>
  <c r="G81" i="1"/>
  <c r="H80" i="1"/>
  <c r="G80" i="1"/>
  <c r="H79" i="1"/>
  <c r="G79" i="1"/>
  <c r="H78" i="1"/>
  <c r="G78" i="1"/>
  <c r="H77" i="1"/>
  <c r="G77" i="1"/>
  <c r="H76" i="1"/>
  <c r="G76" i="1"/>
  <c r="H75" i="1"/>
  <c r="G75" i="1"/>
  <c r="H74" i="1"/>
  <c r="G74" i="1"/>
  <c r="A74" i="1"/>
  <c r="A75" i="1" s="1"/>
  <c r="A76" i="1" s="1"/>
  <c r="A77" i="1" s="1"/>
  <c r="A78" i="1" s="1"/>
  <c r="A79" i="1" s="1"/>
  <c r="A80" i="1" s="1"/>
  <c r="A81" i="1" s="1"/>
  <c r="A82" i="1" s="1"/>
  <c r="A83" i="1" s="1"/>
  <c r="A84" i="1" s="1"/>
  <c r="A85" i="1" s="1"/>
  <c r="H73" i="1"/>
  <c r="G73" i="1"/>
  <c r="F73" i="1"/>
  <c r="E73" i="1"/>
  <c r="D73" i="1"/>
  <c r="C73" i="1"/>
  <c r="B73" i="1"/>
  <c r="H70" i="1"/>
  <c r="G70" i="1"/>
  <c r="H69" i="1"/>
  <c r="G69" i="1"/>
  <c r="A69" i="1"/>
  <c r="A70" i="1" s="1"/>
  <c r="H68" i="1"/>
  <c r="G68" i="1"/>
  <c r="F68" i="1"/>
  <c r="E68" i="1"/>
  <c r="D68" i="1"/>
  <c r="C68" i="1"/>
  <c r="B68" i="1"/>
  <c r="H65" i="1"/>
  <c r="G65" i="1"/>
  <c r="H64" i="1"/>
  <c r="G64" i="1"/>
  <c r="H63" i="1"/>
  <c r="G63" i="1"/>
  <c r="H62" i="1"/>
  <c r="G62" i="1"/>
  <c r="H61" i="1"/>
  <c r="G61" i="1"/>
  <c r="H60" i="1"/>
  <c r="G60" i="1"/>
  <c r="H59" i="1"/>
  <c r="G59" i="1"/>
  <c r="H58" i="1"/>
  <c r="G58" i="1"/>
  <c r="G57" i="1"/>
  <c r="H57" i="1"/>
  <c r="H56" i="1"/>
  <c r="G56" i="1"/>
  <c r="G55" i="1"/>
  <c r="H55" i="1"/>
  <c r="G54" i="1"/>
  <c r="H54" i="1"/>
  <c r="G53" i="1"/>
  <c r="H53" i="1"/>
  <c r="G52" i="1"/>
  <c r="E52" i="1"/>
  <c r="H52" i="1" s="1"/>
  <c r="G51" i="1"/>
  <c r="H51" i="1"/>
  <c r="G50" i="1"/>
  <c r="H50" i="1"/>
  <c r="A50" i="1"/>
  <c r="A51" i="1" s="1"/>
  <c r="A52" i="1" s="1"/>
  <c r="A53" i="1" s="1"/>
  <c r="A54" i="1" s="1"/>
  <c r="A55" i="1" s="1"/>
  <c r="A56" i="1" s="1"/>
  <c r="A57" i="1" s="1"/>
  <c r="A58" i="1" s="1"/>
  <c r="A59" i="1" s="1"/>
  <c r="A60" i="1" s="1"/>
  <c r="A61" i="1" s="1"/>
  <c r="A62" i="1" s="1"/>
  <c r="A63" i="1" s="1"/>
  <c r="A64" i="1" s="1"/>
  <c r="A65" i="1" s="1"/>
  <c r="G49" i="1"/>
  <c r="H49" i="1"/>
  <c r="A49" i="1"/>
  <c r="H48" i="1"/>
  <c r="G48" i="1"/>
  <c r="F48" i="1"/>
  <c r="E48" i="1"/>
  <c r="D48" i="1"/>
  <c r="C48" i="1"/>
  <c r="B48" i="1"/>
  <c r="H45" i="1"/>
  <c r="G45" i="1"/>
  <c r="H44" i="1"/>
  <c r="G44" i="1"/>
  <c r="H43" i="1"/>
  <c r="G43" i="1"/>
  <c r="H42" i="1"/>
  <c r="G42" i="1"/>
  <c r="H41" i="1"/>
  <c r="G41" i="1"/>
  <c r="H40" i="1"/>
  <c r="G40" i="1"/>
  <c r="A40" i="1"/>
  <c r="A41" i="1" s="1"/>
  <c r="A42" i="1" s="1"/>
  <c r="A43" i="1" s="1"/>
  <c r="A44" i="1" s="1"/>
  <c r="A45" i="1" s="1"/>
  <c r="H39" i="1"/>
  <c r="G39" i="1"/>
  <c r="F39" i="1"/>
  <c r="E39" i="1"/>
  <c r="D39" i="1"/>
  <c r="C39" i="1"/>
  <c r="B39" i="1"/>
  <c r="H37" i="1"/>
  <c r="G37" i="1"/>
  <c r="H36" i="1"/>
  <c r="G36" i="1"/>
  <c r="H35" i="1"/>
  <c r="G35" i="1"/>
  <c r="H34" i="1"/>
  <c r="G34" i="1"/>
  <c r="H33" i="1"/>
  <c r="G33" i="1"/>
  <c r="H32" i="1"/>
  <c r="G32" i="1"/>
  <c r="H31" i="1"/>
  <c r="G31" i="1"/>
  <c r="H30" i="1"/>
  <c r="G30" i="1"/>
  <c r="H29" i="1"/>
  <c r="G29" i="1"/>
  <c r="G28" i="1"/>
  <c r="H28" i="1"/>
  <c r="G27" i="1"/>
  <c r="H27" i="1"/>
  <c r="G26" i="1"/>
  <c r="H26" i="1"/>
  <c r="G25" i="1"/>
  <c r="H25" i="1"/>
  <c r="G24" i="1"/>
  <c r="H24" i="1"/>
  <c r="G23" i="1"/>
  <c r="H23" i="1"/>
  <c r="H22" i="1"/>
  <c r="G22" i="1"/>
  <c r="A22" i="1"/>
  <c r="A23" i="1" s="1"/>
  <c r="A24" i="1" s="1"/>
  <c r="A25" i="1" s="1"/>
  <c r="A26" i="1" s="1"/>
  <c r="A27" i="1" s="1"/>
  <c r="A28" i="1" s="1"/>
  <c r="A29" i="1" s="1"/>
  <c r="A30" i="1" s="1"/>
  <c r="A31" i="1" s="1"/>
  <c r="A32" i="1" s="1"/>
  <c r="A33" i="1" s="1"/>
  <c r="A34" i="1" s="1"/>
  <c r="A35" i="1" s="1"/>
  <c r="A37" i="1" s="1"/>
  <c r="H21" i="1"/>
  <c r="G21" i="1"/>
  <c r="F21" i="1"/>
  <c r="E21" i="1"/>
  <c r="D21" i="1"/>
  <c r="C21" i="1"/>
  <c r="B21" i="1"/>
  <c r="H19" i="1"/>
  <c r="G19" i="1"/>
  <c r="H18" i="1"/>
  <c r="G18" i="1"/>
  <c r="H17" i="1"/>
  <c r="G17" i="1"/>
  <c r="H16" i="1"/>
  <c r="G16" i="1"/>
  <c r="H15" i="1"/>
  <c r="G15" i="1"/>
  <c r="H14" i="1"/>
  <c r="G14" i="1"/>
  <c r="H13" i="1"/>
  <c r="G13" i="1"/>
  <c r="H12" i="1"/>
  <c r="G12" i="1"/>
  <c r="H11" i="1"/>
  <c r="G11" i="1"/>
  <c r="H10" i="1"/>
  <c r="G10" i="1"/>
  <c r="H9" i="1"/>
  <c r="G9" i="1"/>
  <c r="H8" i="1"/>
  <c r="G8" i="1"/>
  <c r="H7" i="1"/>
  <c r="G7" i="1"/>
  <c r="G6" i="1"/>
  <c r="H6" i="1"/>
  <c r="G5" i="1"/>
  <c r="H5" i="1"/>
  <c r="G4" i="1"/>
  <c r="H4" i="1"/>
  <c r="G3" i="1"/>
  <c r="H3" i="1"/>
  <c r="G2" i="1"/>
  <c r="H2" i="1"/>
  <c r="A2" i="1"/>
  <c r="A3" i="1" s="1"/>
  <c r="A4" i="1" s="1"/>
  <c r="A5" i="1" s="1"/>
  <c r="A6" i="1" s="1"/>
  <c r="A7" i="1" s="1"/>
  <c r="A8" i="1" s="1"/>
  <c r="A9" i="1" s="1"/>
  <c r="A10" i="1" s="1"/>
  <c r="A11" i="1" s="1"/>
  <c r="A12" i="1" s="1"/>
  <c r="A13" i="1" s="1"/>
  <c r="A14" i="1" s="1"/>
  <c r="A15" i="1" s="1"/>
  <c r="A16" i="1" s="1"/>
  <c r="A17" i="1" s="1"/>
  <c r="A18" i="1" s="1"/>
  <c r="A19" i="1" s="1"/>
  <c r="E21" i="11" l="1"/>
  <c r="C22" i="11"/>
  <c r="L4" i="11" l="1"/>
  <c r="C21" i="11"/>
  <c r="D6" i="11" l="1"/>
  <c r="D5" i="11"/>
  <c r="D4" i="11"/>
  <c r="D3" i="11"/>
  <c r="D7" i="11"/>
  <c r="D9" i="11"/>
  <c r="D11" i="11"/>
  <c r="D13" i="11"/>
  <c r="D15" i="11"/>
  <c r="D17" i="11"/>
  <c r="D19" i="11"/>
  <c r="D18" i="11"/>
  <c r="D8" i="11"/>
  <c r="D10" i="11"/>
  <c r="D12" i="11"/>
  <c r="D14" i="11"/>
  <c r="D16" i="11"/>
  <c r="D20" i="11"/>
  <c r="H21" i="11"/>
  <c r="I22" i="11" s="1"/>
  <c r="L3" i="11" l="1"/>
  <c r="C47" i="11" s="1"/>
  <c r="D21" i="11"/>
  <c r="E22" i="11" s="1"/>
  <c r="B47" i="11" s="1"/>
  <c r="I6" i="11" l="1"/>
  <c r="I7" i="11"/>
  <c r="I15" i="11"/>
  <c r="I8" i="11"/>
  <c r="I16" i="11"/>
  <c r="I3" i="11"/>
  <c r="I13" i="11"/>
  <c r="I18" i="11"/>
  <c r="I14" i="11"/>
  <c r="I4" i="11"/>
  <c r="I11" i="11"/>
  <c r="I19" i="11"/>
  <c r="I12" i="11"/>
  <c r="I5" i="11"/>
  <c r="I9" i="11"/>
  <c r="I17" i="11"/>
  <c r="I10" i="11"/>
  <c r="I20" i="11"/>
  <c r="B49" i="11"/>
  <c r="B51" i="11"/>
  <c r="B53" i="11"/>
  <c r="B55" i="11"/>
  <c r="B57" i="11"/>
  <c r="B59" i="11"/>
  <c r="B61" i="11"/>
  <c r="B63" i="11"/>
  <c r="B48" i="11"/>
  <c r="B50" i="11"/>
  <c r="B52" i="11"/>
  <c r="B54" i="11"/>
  <c r="B56" i="11"/>
  <c r="B58" i="11"/>
  <c r="B60" i="11"/>
  <c r="B62" i="11"/>
  <c r="B64" i="11"/>
  <c r="C65" i="11"/>
  <c r="C48" i="11"/>
  <c r="C49" i="11"/>
  <c r="C50" i="11"/>
  <c r="C51" i="11"/>
  <c r="C52" i="11"/>
  <c r="C53" i="11"/>
  <c r="C54" i="11"/>
  <c r="C55" i="11"/>
  <c r="C56" i="11"/>
  <c r="C57" i="11"/>
  <c r="C58" i="11"/>
  <c r="C59" i="11"/>
  <c r="C60" i="11"/>
  <c r="C61" i="11"/>
  <c r="C62" i="11"/>
  <c r="C63" i="11"/>
  <c r="C64" i="11"/>
  <c r="B78" i="11"/>
  <c r="B82" i="11"/>
  <c r="B86" i="11"/>
  <c r="B90" i="11"/>
  <c r="B94" i="11"/>
  <c r="B98" i="11"/>
  <c r="B102" i="11"/>
  <c r="B106" i="11"/>
  <c r="B110" i="11"/>
  <c r="B114" i="11"/>
  <c r="B118" i="11"/>
  <c r="B122" i="11"/>
  <c r="B126" i="11"/>
  <c r="B130" i="11"/>
  <c r="B81" i="11"/>
  <c r="B85" i="11"/>
  <c r="B89" i="11"/>
  <c r="B93" i="11"/>
  <c r="B97" i="11"/>
  <c r="B101" i="11"/>
  <c r="B105" i="11"/>
  <c r="B109" i="11"/>
  <c r="B113" i="11"/>
  <c r="B117" i="11"/>
  <c r="B121" i="11"/>
  <c r="B125" i="11"/>
  <c r="B129" i="11"/>
  <c r="B80" i="11"/>
  <c r="B84" i="11"/>
  <c r="B88" i="11"/>
  <c r="B92" i="11"/>
  <c r="B96" i="11"/>
  <c r="B100" i="11"/>
  <c r="B104" i="11"/>
  <c r="B108" i="11"/>
  <c r="B112" i="11"/>
  <c r="B116" i="11"/>
  <c r="B120" i="11"/>
  <c r="B124" i="11"/>
  <c r="B128" i="11"/>
  <c r="B79" i="11"/>
  <c r="B83" i="11"/>
  <c r="B87" i="11"/>
  <c r="B91" i="11"/>
  <c r="B95" i="11"/>
  <c r="B99" i="11"/>
  <c r="B103" i="11"/>
  <c r="B107" i="11"/>
  <c r="B111" i="11"/>
  <c r="B115" i="11"/>
  <c r="B119" i="11"/>
  <c r="B123" i="11"/>
  <c r="B127" i="11"/>
  <c r="B131" i="11"/>
  <c r="B65" i="11"/>
  <c r="B67" i="11"/>
  <c r="B69" i="11"/>
  <c r="B71" i="11"/>
  <c r="B73" i="11"/>
  <c r="B75" i="11"/>
  <c r="B77" i="11"/>
  <c r="B66" i="11"/>
  <c r="B68" i="11"/>
  <c r="B70" i="11"/>
  <c r="B72" i="11"/>
  <c r="B74" i="11"/>
  <c r="B76" i="11"/>
  <c r="C69" i="11"/>
  <c r="C71" i="11"/>
  <c r="C73" i="11"/>
  <c r="C75" i="11"/>
  <c r="C68" i="11"/>
  <c r="C70" i="11"/>
  <c r="C72" i="11"/>
  <c r="C74" i="11"/>
  <c r="C131" i="11"/>
  <c r="C130" i="11"/>
  <c r="C129" i="11"/>
  <c r="C128" i="11"/>
  <c r="C127" i="11"/>
  <c r="C126" i="11"/>
  <c r="C125" i="11"/>
  <c r="C124" i="11"/>
  <c r="C123" i="11"/>
  <c r="C122" i="11"/>
  <c r="C121" i="11"/>
  <c r="C120" i="11"/>
  <c r="C119" i="11"/>
  <c r="C118" i="11"/>
  <c r="C117" i="11"/>
  <c r="C116" i="11"/>
  <c r="C115" i="11"/>
  <c r="C114" i="11"/>
  <c r="C113" i="11"/>
  <c r="C112" i="11"/>
  <c r="C111" i="11"/>
  <c r="C110" i="11"/>
  <c r="C109" i="11"/>
  <c r="C108" i="11"/>
  <c r="C107" i="11"/>
  <c r="C106" i="11"/>
  <c r="C105" i="11"/>
  <c r="C104" i="11"/>
  <c r="C103" i="11"/>
  <c r="C102" i="11"/>
  <c r="C101" i="11"/>
  <c r="C100" i="11"/>
  <c r="C99" i="11"/>
  <c r="C98" i="11"/>
  <c r="C97" i="11"/>
  <c r="C96" i="11"/>
  <c r="C95" i="11"/>
  <c r="C94" i="11"/>
  <c r="C93" i="11"/>
  <c r="C92" i="11"/>
  <c r="C91" i="11"/>
  <c r="C90" i="11"/>
  <c r="C89" i="11"/>
  <c r="C88" i="11"/>
  <c r="C87" i="11"/>
  <c r="C86" i="11"/>
  <c r="C85" i="11"/>
  <c r="C84" i="11"/>
  <c r="C83" i="11"/>
  <c r="C82" i="11"/>
  <c r="C81" i="11"/>
  <c r="C80" i="11"/>
  <c r="C79" i="11"/>
  <c r="C78" i="11"/>
  <c r="C77" i="11"/>
  <c r="C76" i="11"/>
  <c r="C67" i="11"/>
  <c r="C66" i="11"/>
</calcChain>
</file>

<file path=xl/sharedStrings.xml><?xml version="1.0" encoding="utf-8"?>
<sst xmlns="http://schemas.openxmlformats.org/spreadsheetml/2006/main" count="4681" uniqueCount="2343">
  <si>
    <t>Noms des plats</t>
  </si>
  <si>
    <t>NB U vendues</t>
  </si>
  <si>
    <t>% ventes</t>
  </si>
  <si>
    <t>TOTAL</t>
  </si>
  <si>
    <t xml:space="preserve">Nombre de référence </t>
  </si>
  <si>
    <t xml:space="preserve">Moyenne des ventes </t>
  </si>
  <si>
    <t xml:space="preserve">Marge brute </t>
  </si>
  <si>
    <t>Marge brute moyenne</t>
  </si>
  <si>
    <t xml:space="preserve">Classement </t>
  </si>
  <si>
    <t>Marge maximum</t>
  </si>
  <si>
    <t>Pourcentage des ventes maximum</t>
  </si>
  <si>
    <t>Entrées</t>
  </si>
  <si>
    <t>Plats</t>
  </si>
  <si>
    <t>Desserts</t>
  </si>
  <si>
    <t>Salade de poulet Buddha Bar</t>
  </si>
  <si>
    <t>Poulet grillé aux cinq parfums</t>
  </si>
  <si>
    <t>Canard laqué aux fruits confits</t>
  </si>
  <si>
    <t>Riz gluant</t>
  </si>
  <si>
    <t>Allumettes croustillantes chocolat</t>
  </si>
  <si>
    <t>Ass partage</t>
  </si>
  <si>
    <t>Accompagnements plats</t>
  </si>
  <si>
    <t>sont les plats « vedette » du restaurant. Il faut donc veiller à maintenir leur qualité et</t>
  </si>
  <si>
    <t>à faire leur promotion.</t>
  </si>
  <si>
    <t>mais avec une faible marge de contribution. Ils sont populaires, mais peu ou moins</t>
  </si>
  <si>
    <t>rentables. Toutefois, on considère qu’ils sont indispensables dans une gamme. En</t>
  </si>
  <si>
    <t>effet, ces plats offrent un bon rapport qualité / prix et contribuent à la réputation</t>
  </si>
  <si>
    <t>d’un restaurant. Il convient donc d’en maintenir le prix et la qualité, mais sans</t>
  </si>
  <si>
    <t>chercher à les mettre trop en avant. Au cas où l’on voudrait en augmenter le prix, il</t>
  </si>
  <si>
    <t>faudrait le faire avec beaucoup de précaution.</t>
  </si>
  <si>
    <t>mais dégagent une marge de contribution élevée. Si on peut en déduire que ces</t>
  </si>
  <si>
    <t>plats sont peu populaires, ils présentent l’avantage d’être rentables. Qualifiés de</t>
  </si>
  <si>
    <t>dilemmes : il faut tenter de rechercher la ou les raisons de leur impopularité en</t>
  </si>
  <si>
    <t>agissant sur le nom, la présentation, le prix, l’emplacement sur la carte. On peut</t>
  </si>
  <si>
    <t>aussi, selon les cas, revoir la composition de la ou des garnitures. Enfin, si la</t>
  </si>
  <si>
    <t>demande de ce type de plats est très faible, il faut les retirer, d’autant plus s’ils</t>
  </si>
  <si>
    <t>exigent beaucoup de travail et si la date limite de consommation des produits est</t>
  </si>
  <si>
    <t>courte.</t>
  </si>
  <si>
    <t>défauts ! Si une augmentation de leur prix ne modifie pas leur classement, il</t>
  </si>
  <si>
    <t>devront être retirés de la carte.</t>
  </si>
  <si>
    <t>Le restaurateur est parfois tenté de les garder de peur de décevoir ses clients.</t>
  </si>
  <si>
    <t>Dans un tel cas, la solution éventuelle pourrait consister à ne les proposer qu’à la</t>
  </si>
  <si>
    <t>demande.</t>
  </si>
  <si>
    <r>
      <rPr>
        <b/>
        <sz val="11"/>
        <color theme="1"/>
        <rFont val="Calibri"/>
        <family val="2"/>
        <scheme val="minor"/>
      </rPr>
      <t>Étoile :</t>
    </r>
    <r>
      <rPr>
        <sz val="11"/>
        <color theme="1"/>
        <rFont val="Calibri"/>
        <family val="2"/>
        <scheme val="minor"/>
      </rPr>
      <t xml:space="preserve"> les plats classés dans ce groupe sont à la fois populaires et rentables. Ce</t>
    </r>
  </si>
  <si>
    <r>
      <rPr>
        <b/>
        <sz val="11"/>
        <color theme="1"/>
        <rFont val="Calibri"/>
        <family val="2"/>
        <scheme val="minor"/>
      </rPr>
      <t>Vache à lait (ou cheval de labour) :</t>
    </r>
    <r>
      <rPr>
        <sz val="11"/>
        <color theme="1"/>
        <rFont val="Calibri"/>
        <family val="2"/>
        <scheme val="minor"/>
      </rPr>
      <t xml:space="preserve"> Ces plats sont à haut pourcentage de ventes,</t>
    </r>
  </si>
  <si>
    <r>
      <rPr>
        <b/>
        <sz val="11"/>
        <color theme="1"/>
        <rFont val="Calibri"/>
        <family val="2"/>
        <scheme val="minor"/>
      </rPr>
      <t>Dilemme (ou énigme) :</t>
    </r>
    <r>
      <rPr>
        <sz val="11"/>
        <color theme="1"/>
        <rFont val="Calibri"/>
        <family val="2"/>
        <scheme val="minor"/>
      </rPr>
      <t xml:space="preserve"> ces plats se vendent peu (faible pourcentage de ventes),</t>
    </r>
  </si>
  <si>
    <r>
      <rPr>
        <b/>
        <sz val="11"/>
        <color theme="1"/>
        <rFont val="Calibri"/>
        <family val="2"/>
        <scheme val="minor"/>
      </rPr>
      <t>Poids mort (ou chien) :</t>
    </r>
    <r>
      <rPr>
        <sz val="11"/>
        <color theme="1"/>
        <rFont val="Calibri"/>
        <family val="2"/>
        <scheme val="minor"/>
      </rPr>
      <t xml:space="preserve"> ni populaires, ni rentables, ces plats cumulent tous les</t>
    </r>
  </si>
  <si>
    <t>Code article</t>
  </si>
  <si>
    <t>Libellé Micros</t>
  </si>
  <si>
    <t>Libellé Arti</t>
  </si>
  <si>
    <t>Coût</t>
  </si>
  <si>
    <t>PV TTC</t>
  </si>
  <si>
    <t>PV HTHS</t>
  </si>
  <si>
    <t>Ratio cost</t>
  </si>
  <si>
    <t>2023699</t>
  </si>
  <si>
    <t>Salad homard</t>
  </si>
  <si>
    <t>Salade de homard</t>
  </si>
  <si>
    <t>2023702</t>
  </si>
  <si>
    <t>New indian samo</t>
  </si>
  <si>
    <t>New indian samossa</t>
  </si>
  <si>
    <t>2023703</t>
  </si>
  <si>
    <t>Bo bun crevette</t>
  </si>
  <si>
    <t>Bobun</t>
  </si>
  <si>
    <t>2023704</t>
  </si>
  <si>
    <t>Asperge grillé</t>
  </si>
  <si>
    <t>Asperges grillées</t>
  </si>
  <si>
    <t>2023705</t>
  </si>
  <si>
    <t>Salad poulpe</t>
  </si>
  <si>
    <t>Salade de poulpes</t>
  </si>
  <si>
    <t>2023706</t>
  </si>
  <si>
    <t>Edamane</t>
  </si>
  <si>
    <t>2023707</t>
  </si>
  <si>
    <t>Salad Wakame</t>
  </si>
  <si>
    <t>Salade wakame</t>
  </si>
  <si>
    <t>2023708</t>
  </si>
  <si>
    <t>Salad poulet</t>
  </si>
  <si>
    <t>2023709</t>
  </si>
  <si>
    <t>Roul print creve</t>
  </si>
  <si>
    <t>Rouleaux de printemps aux crevettes</t>
  </si>
  <si>
    <t>2023710</t>
  </si>
  <si>
    <t>Salad exotic</t>
  </si>
  <si>
    <t>Salade Exotique aux pousses de soja &amp; basilic thai</t>
  </si>
  <si>
    <t>2023711</t>
  </si>
  <si>
    <t>Salad papaye</t>
  </si>
  <si>
    <t>Salade de Papaye verte à la Thaie</t>
  </si>
  <si>
    <t>2023712</t>
  </si>
  <si>
    <t>Tartare saumon</t>
  </si>
  <si>
    <t>Tartare de Saumon épicé à l'avocat et au Pamplemousse rose</t>
  </si>
  <si>
    <t>2023713</t>
  </si>
  <si>
    <t>Bœuf tataki</t>
  </si>
  <si>
    <t>2023714</t>
  </si>
  <si>
    <t>Tofu snacké</t>
  </si>
  <si>
    <t>Tofu snacké &amp; légumes sautées aux noix de cajou</t>
  </si>
  <si>
    <t>2023715</t>
  </si>
  <si>
    <t>Calamar grenoui</t>
  </si>
  <si>
    <t>Calamars &amp; cuisses de grenouilles au sel &amp; poivre</t>
  </si>
  <si>
    <t>2023716</t>
  </si>
  <si>
    <t>Ass vapeur</t>
  </si>
  <si>
    <t>Assortiment de vapeurs buddha bar "dim sum"</t>
  </si>
  <si>
    <t>2023717</t>
  </si>
  <si>
    <t>Roul print frit</t>
  </si>
  <si>
    <t>Rouleaux de printemps frits à la vietnamienne</t>
  </si>
  <si>
    <t>2023718</t>
  </si>
  <si>
    <t>Tom Yum soup</t>
  </si>
  <si>
    <t>2023719</t>
  </si>
  <si>
    <t>Wagyu</t>
  </si>
  <si>
    <t>2023721</t>
  </si>
  <si>
    <t>Tataki saumon</t>
  </si>
  <si>
    <t>Tataki de saumon</t>
  </si>
  <si>
    <t>2023722</t>
  </si>
  <si>
    <t>Loup grille</t>
  </si>
  <si>
    <t>Loup grillé façon terriyaki</t>
  </si>
  <si>
    <t>2023723</t>
  </si>
  <si>
    <t>Camerone</t>
  </si>
  <si>
    <t>Camerone grillé sauce piri piri</t>
  </si>
  <si>
    <t>2023724</t>
  </si>
  <si>
    <t>Cote agneau</t>
  </si>
  <si>
    <t>Côte d'agneau laquée</t>
  </si>
  <si>
    <t>2023725</t>
  </si>
  <si>
    <t>Porc caramel</t>
  </si>
  <si>
    <t>Mignon de porc au caramel</t>
  </si>
  <si>
    <t>2023726</t>
  </si>
  <si>
    <t>Curry agneau</t>
  </si>
  <si>
    <t>Curry d'agneau</t>
  </si>
  <si>
    <t>2023727</t>
  </si>
  <si>
    <t>Curry rouge</t>
  </si>
  <si>
    <t>Curry rouge de crevettes à la thaie</t>
  </si>
  <si>
    <t>2023728</t>
  </si>
  <si>
    <t>Black Cod</t>
  </si>
  <si>
    <t>Black Cod Roti sauce miso et yuzu</t>
  </si>
  <si>
    <t>2023729</t>
  </si>
  <si>
    <t>Tempura crevet</t>
  </si>
  <si>
    <t>Tempura de petites crevettes et mayonnaises épicée</t>
  </si>
  <si>
    <t>2023730</t>
  </si>
  <si>
    <t>Bar chili</t>
  </si>
  <si>
    <t>Bar du Chili à la Japonaise</t>
  </si>
  <si>
    <t>2023731</t>
  </si>
  <si>
    <t>Poulet grillé</t>
  </si>
  <si>
    <t>2023732</t>
  </si>
  <si>
    <t>Bœuf sauté</t>
  </si>
  <si>
    <t>Bœuf sauté au Basilic Thai</t>
  </si>
  <si>
    <t>2023733</t>
  </si>
  <si>
    <t>Curry légume</t>
  </si>
  <si>
    <t>Curry légumes</t>
  </si>
  <si>
    <t>2024277</t>
  </si>
  <si>
    <t>Mignonboeuf</t>
  </si>
  <si>
    <t>Mignon de bœuf</t>
  </si>
  <si>
    <t>2023734</t>
  </si>
  <si>
    <t>Canard laqué</t>
  </si>
  <si>
    <t>2023735</t>
  </si>
  <si>
    <t>Riz vapeur</t>
  </si>
  <si>
    <t>2023736</t>
  </si>
  <si>
    <t>2023737</t>
  </si>
  <si>
    <t>Riz shangai</t>
  </si>
  <si>
    <t>Riz à la shanghaienne</t>
  </si>
  <si>
    <t>2023738</t>
  </si>
  <si>
    <t>Nouille sauté</t>
  </si>
  <si>
    <t>Nouilles sautées Buddha Bar</t>
  </si>
  <si>
    <t>2023739</t>
  </si>
  <si>
    <t>Salad saison</t>
  </si>
  <si>
    <t>Salade de Saison Vinaigrette Jalapenos</t>
  </si>
  <si>
    <t>2023740</t>
  </si>
  <si>
    <t>Légum Wok</t>
  </si>
  <si>
    <t>Légumes sautés au Wok</t>
  </si>
  <si>
    <t>Expériences</t>
  </si>
  <si>
    <t>Créations sashimi</t>
  </si>
  <si>
    <t>2023741</t>
  </si>
  <si>
    <t>N.S YellowTail</t>
  </si>
  <si>
    <t>N.S Yellow Tail Hummus Lime Sasimi</t>
  </si>
  <si>
    <t>2023742</t>
  </si>
  <si>
    <t>Avocado tofu</t>
  </si>
  <si>
    <t>Avocado Tofu Roll</t>
  </si>
  <si>
    <t>2023743</t>
  </si>
  <si>
    <t>Unagi Breath</t>
  </si>
  <si>
    <t>Unagi Breath Roll</t>
  </si>
  <si>
    <t>2023744</t>
  </si>
  <si>
    <t>Wild Schrimp</t>
  </si>
  <si>
    <t>Wild Shrimp n'amaebi tempura Roll (Wild Schrimp Tempura roll)</t>
  </si>
  <si>
    <t>2023745</t>
  </si>
  <si>
    <t>Kiuri pop</t>
  </si>
  <si>
    <t>2023746</t>
  </si>
  <si>
    <t>N.S Suzuki</t>
  </si>
  <si>
    <t>N.S Suzuki ceviche</t>
  </si>
  <si>
    <t>2023747</t>
  </si>
  <si>
    <t>Pro shu to</t>
  </si>
  <si>
    <t>Pro shu to roll</t>
  </si>
  <si>
    <t>2023748</t>
  </si>
  <si>
    <t>Spicy saumon</t>
  </si>
  <si>
    <t>spicy saumon skinn roll (new style spicy saumon)</t>
  </si>
  <si>
    <t>2023749</t>
  </si>
  <si>
    <t>N.S Salmon</t>
  </si>
  <si>
    <t>N.S Salmon Sashimi (6)</t>
  </si>
  <si>
    <t>2023750</t>
  </si>
  <si>
    <t>Yellowtail tata</t>
  </si>
  <si>
    <t>N.S Yellow Tail Tataki à l'huile de Truffe</t>
  </si>
  <si>
    <t>2023751</t>
  </si>
  <si>
    <t>Buddha Roll</t>
  </si>
  <si>
    <t>Buddha Bar Roll</t>
  </si>
  <si>
    <t>2023752</t>
  </si>
  <si>
    <t>Spicy yellowtail</t>
  </si>
  <si>
    <t>Spicy Yellow Tail</t>
  </si>
  <si>
    <t>2023753</t>
  </si>
  <si>
    <t>Spicycrab mango</t>
  </si>
  <si>
    <t>Spicy Crab &amp; Mango Roll</t>
  </si>
  <si>
    <t>2023754</t>
  </si>
  <si>
    <t>BLT soft</t>
  </si>
  <si>
    <t>BLT Soft Shell Carb roll</t>
  </si>
  <si>
    <t>2023755</t>
  </si>
  <si>
    <t>Lobster</t>
  </si>
  <si>
    <t>Lobster Tempura Roll</t>
  </si>
  <si>
    <t>2023756</t>
  </si>
  <si>
    <t>Ginger Phila</t>
  </si>
  <si>
    <t>Ginger Philadelphia Tempura Roll</t>
  </si>
  <si>
    <t>2023757</t>
  </si>
  <si>
    <t>Saumon riz crous</t>
  </si>
  <si>
    <t>Saumon Epicé et Riz Croustillant</t>
  </si>
  <si>
    <t>Sélection Buddha Bar</t>
  </si>
  <si>
    <t>Sélection</t>
  </si>
  <si>
    <t>2023758</t>
  </si>
  <si>
    <t>Sélect 88€</t>
  </si>
  <si>
    <t>Sélection 88 € Sashimi, Sushi, Roll personnes supp</t>
  </si>
  <si>
    <t>2023759</t>
  </si>
  <si>
    <t>Sélect 44€</t>
  </si>
  <si>
    <t>Sélection 44 € Sashimi, Sushi, Roll 34p 2 personnes</t>
  </si>
  <si>
    <t>Sushis classiques</t>
  </si>
  <si>
    <t>Sushi</t>
  </si>
  <si>
    <t>2023760</t>
  </si>
  <si>
    <t>Ssi Cobia</t>
  </si>
  <si>
    <t>Cobia</t>
  </si>
  <si>
    <t>2023761</t>
  </si>
  <si>
    <t>Ssi Shake</t>
  </si>
  <si>
    <t>Shake</t>
  </si>
  <si>
    <t>2023762</t>
  </si>
  <si>
    <t>Ssi Suzuki</t>
  </si>
  <si>
    <t>Suzuki</t>
  </si>
  <si>
    <t>2023763</t>
  </si>
  <si>
    <t>Ssi Shake tata</t>
  </si>
  <si>
    <t>Shake tataki</t>
  </si>
  <si>
    <t>2023764</t>
  </si>
  <si>
    <t>Ssi Ebi</t>
  </si>
  <si>
    <t>Ebi</t>
  </si>
  <si>
    <t>2023765</t>
  </si>
  <si>
    <t>Ssi Kani</t>
  </si>
  <si>
    <t>Kani</t>
  </si>
  <si>
    <t>2023766</t>
  </si>
  <si>
    <t>Ssi Unagi</t>
  </si>
  <si>
    <t>Unagi</t>
  </si>
  <si>
    <t>2023767</t>
  </si>
  <si>
    <t>Ssi Amaebi</t>
  </si>
  <si>
    <t>Amaebi</t>
  </si>
  <si>
    <t>2023768</t>
  </si>
  <si>
    <t>Ssi Homard</t>
  </si>
  <si>
    <t>Homard</t>
  </si>
  <si>
    <t>2023769</t>
  </si>
  <si>
    <t>Ssi Jkura</t>
  </si>
  <si>
    <t>Jkura</t>
  </si>
  <si>
    <t>2023770</t>
  </si>
  <si>
    <t>Ssi Hamachi</t>
  </si>
  <si>
    <t>Hamachi</t>
  </si>
  <si>
    <t>2023771</t>
  </si>
  <si>
    <t>Ssi ass 8p</t>
  </si>
  <si>
    <t>Assortiment 8p Shake, Suzuki, Hamachi, Amaebi</t>
  </si>
  <si>
    <t>Sashimi 3p</t>
  </si>
  <si>
    <t>2023772</t>
  </si>
  <si>
    <t>Sas3p Shake</t>
  </si>
  <si>
    <t>2023773</t>
  </si>
  <si>
    <t>Sas3p Hamachi</t>
  </si>
  <si>
    <t>2023774</t>
  </si>
  <si>
    <t>Sas3p Suzuki</t>
  </si>
  <si>
    <t>2023775</t>
  </si>
  <si>
    <t>Sas3p Cobia</t>
  </si>
  <si>
    <t>2023776</t>
  </si>
  <si>
    <t>Sas3p Unagi</t>
  </si>
  <si>
    <t>2023777</t>
  </si>
  <si>
    <t>Sas3p Shake tata</t>
  </si>
  <si>
    <t>2023778</t>
  </si>
  <si>
    <t>Sashi ass 12p</t>
  </si>
  <si>
    <t>Assortiment 12 p Shake, Suzuki, Hamachi, Shake tataki</t>
  </si>
  <si>
    <t>Sashimi 5p</t>
  </si>
  <si>
    <t>2023779</t>
  </si>
  <si>
    <t>Sas5p Shake</t>
  </si>
  <si>
    <t>2023780</t>
  </si>
  <si>
    <t>Sas5p Hamachi</t>
  </si>
  <si>
    <t>2023781</t>
  </si>
  <si>
    <t>Sas5p Suzuki</t>
  </si>
  <si>
    <t>2023782</t>
  </si>
  <si>
    <t>Sas5p Cobia</t>
  </si>
  <si>
    <t>2023783</t>
  </si>
  <si>
    <t>Sas5p Unagi</t>
  </si>
  <si>
    <t>2023784</t>
  </si>
  <si>
    <t>Sas5p Shake tata</t>
  </si>
  <si>
    <t>Maki 4p</t>
  </si>
  <si>
    <t>2023785</t>
  </si>
  <si>
    <t>Mak4p Shake</t>
  </si>
  <si>
    <t>2023786</t>
  </si>
  <si>
    <t>Mak4p Kappa</t>
  </si>
  <si>
    <t>Kappa</t>
  </si>
  <si>
    <t>2023787</t>
  </si>
  <si>
    <t>Mak4p Saumon</t>
  </si>
  <si>
    <t>Saumon avocat</t>
  </si>
  <si>
    <t>2023788</t>
  </si>
  <si>
    <t>Mak4p california</t>
  </si>
  <si>
    <t>California</t>
  </si>
  <si>
    <t>2023789</t>
  </si>
  <si>
    <t>Mak4p N.S Cali</t>
  </si>
  <si>
    <t>New Style California</t>
  </si>
  <si>
    <t>2023790</t>
  </si>
  <si>
    <t>Mak4p Red fire</t>
  </si>
  <si>
    <t>Red Fire Dragon</t>
  </si>
  <si>
    <t>2023792</t>
  </si>
  <si>
    <t>Mak4p Pink Lady</t>
  </si>
  <si>
    <t>Pink Lady</t>
  </si>
  <si>
    <t>2023794</t>
  </si>
  <si>
    <t>Mak4p salmon</t>
  </si>
  <si>
    <t>Philadelphia Salmon</t>
  </si>
  <si>
    <t>2023795</t>
  </si>
  <si>
    <t>Mak ass 12p</t>
  </si>
  <si>
    <t>Assortiment 12p New style California, Red Fire Dragon, Saumon Avocat</t>
  </si>
  <si>
    <t>2023796</t>
  </si>
  <si>
    <t>Sauce soja ssglu</t>
  </si>
  <si>
    <t>Sauce soja sans gluten</t>
  </si>
  <si>
    <t>Assortiment</t>
  </si>
  <si>
    <t>2023797</t>
  </si>
  <si>
    <t>Mak8p Shake</t>
  </si>
  <si>
    <t>2023798</t>
  </si>
  <si>
    <t>Mak8p Kappa</t>
  </si>
  <si>
    <t>2023799</t>
  </si>
  <si>
    <t>Mak8p Saumon</t>
  </si>
  <si>
    <t>2023800</t>
  </si>
  <si>
    <t>Mak8p california</t>
  </si>
  <si>
    <t>2023801</t>
  </si>
  <si>
    <t>Mak8p N.S Cali</t>
  </si>
  <si>
    <t>2023802</t>
  </si>
  <si>
    <t>Mak8p Red fire</t>
  </si>
  <si>
    <t>2023803</t>
  </si>
  <si>
    <t>Mak8p Pink Lady</t>
  </si>
  <si>
    <t>2023804</t>
  </si>
  <si>
    <t>Mak8p salmon</t>
  </si>
  <si>
    <t>2023805</t>
  </si>
  <si>
    <t>Tarte fraise</t>
  </si>
  <si>
    <t>Tarte aux fraises</t>
  </si>
  <si>
    <t>2023806</t>
  </si>
  <si>
    <t>Barre pistache</t>
  </si>
  <si>
    <t>2023807</t>
  </si>
  <si>
    <t>Baba exotique</t>
  </si>
  <si>
    <t>Baba aux fruits</t>
  </si>
  <si>
    <t>2023808</t>
  </si>
  <si>
    <t>Cheesecake</t>
  </si>
  <si>
    <t>Cheesecake aux fruits rouges</t>
  </si>
  <si>
    <t>2023809</t>
  </si>
  <si>
    <t>Trio creme</t>
  </si>
  <si>
    <t>Trio de crème brulées</t>
  </si>
  <si>
    <t>2023810</t>
  </si>
  <si>
    <t>Ass fruit rg</t>
  </si>
  <si>
    <t>Assiette fruits rouges</t>
  </si>
  <si>
    <t>2023811</t>
  </si>
  <si>
    <t>Assiette partage</t>
  </si>
  <si>
    <t>2023812</t>
  </si>
  <si>
    <t>Ass fruit exo</t>
  </si>
  <si>
    <t>Assiette de fruits exotiques</t>
  </si>
  <si>
    <t>2023813</t>
  </si>
  <si>
    <t>Assor mochi</t>
  </si>
  <si>
    <t>Assortiments mochi glacés</t>
  </si>
  <si>
    <t>2023814</t>
  </si>
  <si>
    <t>Fondant choco</t>
  </si>
  <si>
    <t>Fondant chocolat</t>
  </si>
  <si>
    <t>2023815</t>
  </si>
  <si>
    <t>Allumet crous</t>
  </si>
  <si>
    <t>2023816</t>
  </si>
  <si>
    <t>Pavlova</t>
  </si>
  <si>
    <t>2023817</t>
  </si>
  <si>
    <t>Hot fudge</t>
  </si>
  <si>
    <t>2023818</t>
  </si>
  <si>
    <t>Glace 1b</t>
  </si>
  <si>
    <t>Glace 1 boule</t>
  </si>
  <si>
    <t>2023819</t>
  </si>
  <si>
    <t>Glace 2b</t>
  </si>
  <si>
    <t>Glace 2 boules</t>
  </si>
  <si>
    <t>2023820</t>
  </si>
  <si>
    <t>Glace 3b</t>
  </si>
  <si>
    <t>Glace 3 boules</t>
  </si>
  <si>
    <t>Qt vendues</t>
  </si>
  <si>
    <t>Cat</t>
  </si>
  <si>
    <t>Fam</t>
  </si>
  <si>
    <t>Code Article MICROS</t>
  </si>
  <si>
    <t>Description MICROS</t>
  </si>
  <si>
    <t>Qté Ventes MICROS</t>
  </si>
  <si>
    <t>PV U TTC</t>
  </si>
  <si>
    <t>Montant Ventes MICROS TTC</t>
  </si>
  <si>
    <t>TVA</t>
  </si>
  <si>
    <t>02</t>
  </si>
  <si>
    <t>02009</t>
  </si>
  <si>
    <t>1017736</t>
  </si>
  <si>
    <t xml:space="preserve">POMMERY BRUT    </t>
  </si>
  <si>
    <t>20,0</t>
  </si>
  <si>
    <t>1212056</t>
  </si>
  <si>
    <t>VEUVE DEVAUX RS</t>
  </si>
  <si>
    <t>2007686</t>
  </si>
  <si>
    <t xml:space="preserve">CRISTAL RS 05   </t>
  </si>
  <si>
    <t>2009220</t>
  </si>
  <si>
    <t>D.PERIGNON 04</t>
  </si>
  <si>
    <t>2014453</t>
  </si>
  <si>
    <t>MG CRISTAL 06</t>
  </si>
  <si>
    <t>925927</t>
  </si>
  <si>
    <t>BILLECART ROSE</t>
  </si>
  <si>
    <t xml:space="preserve">BILLECART ROSE  </t>
  </si>
  <si>
    <t>926671</t>
  </si>
  <si>
    <t>L. PERRIER RS</t>
  </si>
  <si>
    <t>926698</t>
  </si>
  <si>
    <t>MG L.PERRIER SA</t>
  </si>
  <si>
    <t>926701</t>
  </si>
  <si>
    <t>L.PERRIER SA</t>
  </si>
  <si>
    <t>926891</t>
  </si>
  <si>
    <t>MUMM</t>
  </si>
  <si>
    <t>926903</t>
  </si>
  <si>
    <t>CRAMANT BL/BL</t>
  </si>
  <si>
    <t>926971</t>
  </si>
  <si>
    <t>PERRIER JOUET</t>
  </si>
  <si>
    <t xml:space="preserve">PERRIER JOUET   </t>
  </si>
  <si>
    <t>927295</t>
  </si>
  <si>
    <t>RUINART ROSE</t>
  </si>
  <si>
    <t>927324</t>
  </si>
  <si>
    <t>R DE RUINART</t>
  </si>
  <si>
    <t xml:space="preserve">R DE RUINART    </t>
  </si>
  <si>
    <t>943771</t>
  </si>
  <si>
    <t>MOET SA</t>
  </si>
  <si>
    <t>977090</t>
  </si>
  <si>
    <t>RUINART BLC/BLC</t>
  </si>
  <si>
    <t xml:space="preserve">RUINART BLC/BLC </t>
  </si>
  <si>
    <t>BOISS CHAMPAGNES</t>
  </si>
  <si>
    <t>02010</t>
  </si>
  <si>
    <t>1026923</t>
  </si>
  <si>
    <t>LEOV.BARTON 01</t>
  </si>
  <si>
    <t>1029884</t>
  </si>
  <si>
    <t>MONTROSE 01</t>
  </si>
  <si>
    <t>1057017</t>
  </si>
  <si>
    <t xml:space="preserve">PAPE CLEMENT 02 </t>
  </si>
  <si>
    <t>1086416</t>
  </si>
  <si>
    <t>SOCIANDO 03</t>
  </si>
  <si>
    <t>1128778</t>
  </si>
  <si>
    <t>1/2 SIRAN 04</t>
  </si>
  <si>
    <t>1129703</t>
  </si>
  <si>
    <t xml:space="preserve">PAVILLON RG04   </t>
  </si>
  <si>
    <t>1130763</t>
  </si>
  <si>
    <t>CONSEILLANTE 04</t>
  </si>
  <si>
    <t>1132970</t>
  </si>
  <si>
    <t>PEZ 04</t>
  </si>
  <si>
    <t>1295963</t>
  </si>
  <si>
    <t>CHASSE SPLEEN 07</t>
  </si>
  <si>
    <t>1296827</t>
  </si>
  <si>
    <t>ANGELUS 07</t>
  </si>
  <si>
    <t>1441035</t>
  </si>
  <si>
    <t>COTE ROTIE09</t>
  </si>
  <si>
    <t xml:space="preserve">COTE ROTIE09    </t>
  </si>
  <si>
    <t>2006372</t>
  </si>
  <si>
    <t xml:space="preserve">POMMARD 11      </t>
  </si>
  <si>
    <t>2010305</t>
  </si>
  <si>
    <t>VOLNAY 11</t>
  </si>
  <si>
    <t xml:space="preserve">VOLNAY 11       </t>
  </si>
  <si>
    <t>2012894</t>
  </si>
  <si>
    <t xml:space="preserve">BARON L09       </t>
  </si>
  <si>
    <t>2013360</t>
  </si>
  <si>
    <t>BATARD 11</t>
  </si>
  <si>
    <t>2013700</t>
  </si>
  <si>
    <t>PIBARNON RG09</t>
  </si>
  <si>
    <t>2013919</t>
  </si>
  <si>
    <t>CHASS.CAIL12</t>
  </si>
  <si>
    <t xml:space="preserve">CHASS.CAIL12    </t>
  </si>
  <si>
    <t>2014184</t>
  </si>
  <si>
    <t>CONDRIEU 12</t>
  </si>
  <si>
    <t>2014189</t>
  </si>
  <si>
    <t xml:space="preserve">PULIGNY FOL10   </t>
  </si>
  <si>
    <t>2014312</t>
  </si>
  <si>
    <t>PINOT GRIGIO10</t>
  </si>
  <si>
    <t xml:space="preserve">PINOT GRIGIO10  </t>
  </si>
  <si>
    <t>2014456</t>
  </si>
  <si>
    <t>ST JOSEPH BL13</t>
  </si>
  <si>
    <t>2014888</t>
  </si>
  <si>
    <t>P.FUISSE TETE12</t>
  </si>
  <si>
    <t>2015060</t>
  </si>
  <si>
    <t>LIQUIERE RG13</t>
  </si>
  <si>
    <t>2015123</t>
  </si>
  <si>
    <t>1/2 CH.FOURCH 11</t>
  </si>
  <si>
    <t>2015149</t>
  </si>
  <si>
    <t>FIGUIERE RG12</t>
  </si>
  <si>
    <t xml:space="preserve">FIGUIERE RG12   </t>
  </si>
  <si>
    <t>2015173</t>
  </si>
  <si>
    <t xml:space="preserve">MG REDON RG11   </t>
  </si>
  <si>
    <t>2015174</t>
  </si>
  <si>
    <t>1/2 REDON RG11</t>
  </si>
  <si>
    <t xml:space="preserve">1/2 REDON RG11  </t>
  </si>
  <si>
    <t>2015175</t>
  </si>
  <si>
    <t>MT REDON RG11</t>
  </si>
  <si>
    <t>2015210</t>
  </si>
  <si>
    <t>SELLE RS13</t>
  </si>
  <si>
    <t xml:space="preserve">SELLE RS13      </t>
  </si>
  <si>
    <t>2015295</t>
  </si>
  <si>
    <t>CHIANTI FONT.10</t>
  </si>
  <si>
    <t xml:space="preserve">CHIANTI FONT.10 </t>
  </si>
  <si>
    <t>2015318</t>
  </si>
  <si>
    <t xml:space="preserve">BRUNELLO PAC09  </t>
  </si>
  <si>
    <t>2015502</t>
  </si>
  <si>
    <t>CROZES COM12</t>
  </si>
  <si>
    <t xml:space="preserve">CROZES COM12    </t>
  </si>
  <si>
    <t>2015557</t>
  </si>
  <si>
    <t>BARBEYROL.RS13</t>
  </si>
  <si>
    <t>2015863</t>
  </si>
  <si>
    <t>BELLET RG10</t>
  </si>
  <si>
    <t xml:space="preserve">BELLET RG10     </t>
  </si>
  <si>
    <t>2016889</t>
  </si>
  <si>
    <t>NT ST GEORGES 12</t>
  </si>
  <si>
    <t>2016971</t>
  </si>
  <si>
    <t>MEURS.CHEV.12</t>
  </si>
  <si>
    <t xml:space="preserve">MEURS.CHEV.12   </t>
  </si>
  <si>
    <t>2017168</t>
  </si>
  <si>
    <t>1/2 SANCERRE 13</t>
  </si>
  <si>
    <t xml:space="preserve">1/2 SANCERRE 13 </t>
  </si>
  <si>
    <t>2017623</t>
  </si>
  <si>
    <t>1/2 REDON BL13</t>
  </si>
  <si>
    <t xml:space="preserve">1/2 REDON BL13  </t>
  </si>
  <si>
    <t>2017624</t>
  </si>
  <si>
    <t>MT REDON BL13</t>
  </si>
  <si>
    <t>2017829</t>
  </si>
  <si>
    <t>MONTLOUIS BOU.11</t>
  </si>
  <si>
    <t>2017849</t>
  </si>
  <si>
    <t>MIREILLE BL13</t>
  </si>
  <si>
    <t xml:space="preserve">MIREILLE BL13   </t>
  </si>
  <si>
    <t>2017945</t>
  </si>
  <si>
    <t>BELLET BL13</t>
  </si>
  <si>
    <t xml:space="preserve">BELLET BL13     </t>
  </si>
  <si>
    <t>2018258</t>
  </si>
  <si>
    <t>CHARD.SEGUIN13</t>
  </si>
  <si>
    <t xml:space="preserve">CHARD.SEGUIN13  </t>
  </si>
  <si>
    <t>2018570</t>
  </si>
  <si>
    <t>SANC.BOURG11</t>
  </si>
  <si>
    <t>2018910</t>
  </si>
  <si>
    <t>ST JO.POMPEE 12</t>
  </si>
  <si>
    <t>2019955</t>
  </si>
  <si>
    <t>TRIANS RG09</t>
  </si>
  <si>
    <t xml:space="preserve">TRIANS RG09     </t>
  </si>
  <si>
    <t>2020865</t>
  </si>
  <si>
    <t>CHARD.OLIVE G.12</t>
  </si>
  <si>
    <t>2021396</t>
  </si>
  <si>
    <t>MG MINUTY RS14</t>
  </si>
  <si>
    <t>2021633</t>
  </si>
  <si>
    <t>1/2 FIGUIER.RS14</t>
  </si>
  <si>
    <t>2021634</t>
  </si>
  <si>
    <t>FIGUIERE RS14</t>
  </si>
  <si>
    <t xml:space="preserve">FIGUIERE RS14   </t>
  </si>
  <si>
    <t>2021823</t>
  </si>
  <si>
    <t>MINUTY RS14</t>
  </si>
  <si>
    <t xml:space="preserve">MINUTY RS14     </t>
  </si>
  <si>
    <t>2021903</t>
  </si>
  <si>
    <t>P.FUISSE TETE13</t>
  </si>
  <si>
    <t>2021966</t>
  </si>
  <si>
    <t>GAVOTY BL14</t>
  </si>
  <si>
    <t xml:space="preserve">GAVOTY BL14     </t>
  </si>
  <si>
    <t>2021992</t>
  </si>
  <si>
    <t>MIRAVAL RS14</t>
  </si>
  <si>
    <t xml:space="preserve">MIRAVAL RS14    </t>
  </si>
  <si>
    <t>2022088</t>
  </si>
  <si>
    <t>TOKAJI 08</t>
  </si>
  <si>
    <t>2022972</t>
  </si>
  <si>
    <t xml:space="preserve">CROZES COL14    </t>
  </si>
  <si>
    <t>2023111</t>
  </si>
  <si>
    <t>SANCERRE RES.14</t>
  </si>
  <si>
    <t xml:space="preserve">SANCERRE RES.14 </t>
  </si>
  <si>
    <t>2023153</t>
  </si>
  <si>
    <t>VAUDOIS RS14</t>
  </si>
  <si>
    <t xml:space="preserve">VAUDOIS RS14    </t>
  </si>
  <si>
    <t>2023191</t>
  </si>
  <si>
    <t>V.MIRAVAL RS14</t>
  </si>
  <si>
    <t xml:space="preserve">V.MIRAVAL RS14  </t>
  </si>
  <si>
    <t>2023240</t>
  </si>
  <si>
    <t>CHAB.FOURC12</t>
  </si>
  <si>
    <t xml:space="preserve">CHAB.FOURC12    </t>
  </si>
  <si>
    <t>2023388</t>
  </si>
  <si>
    <t>PINOT RG 12</t>
  </si>
  <si>
    <t>2023616</t>
  </si>
  <si>
    <t>V.PINOT NOIR12</t>
  </si>
  <si>
    <t xml:space="preserve">V.PINOT NOIR12  </t>
  </si>
  <si>
    <t>2024157</t>
  </si>
  <si>
    <t>V.VAUDOIS RS14</t>
  </si>
  <si>
    <t xml:space="preserve">V.VAUDOIS RS14  </t>
  </si>
  <si>
    <t>2024158</t>
  </si>
  <si>
    <t>V.GAVOTY BL14</t>
  </si>
  <si>
    <t xml:space="preserve">V.GAVOTY BL14   </t>
  </si>
  <si>
    <t>778091</t>
  </si>
  <si>
    <t>LEOVILLE L.C.98</t>
  </si>
  <si>
    <t>782891</t>
  </si>
  <si>
    <t>1/2 HT BRION 98</t>
  </si>
  <si>
    <t>783578</t>
  </si>
  <si>
    <t>MISSION HB 95</t>
  </si>
  <si>
    <t>BOISS VINS</t>
  </si>
  <si>
    <t>02011</t>
  </si>
  <si>
    <t>1132081</t>
  </si>
  <si>
    <t>BT RUSSIAN PLAT.</t>
  </si>
  <si>
    <t>1132566</t>
  </si>
  <si>
    <t>BT IMPERIA</t>
  </si>
  <si>
    <t>1393301</t>
  </si>
  <si>
    <t>KIMOTO</t>
  </si>
  <si>
    <t>2003299</t>
  </si>
  <si>
    <t>30.TAKARA</t>
  </si>
  <si>
    <t xml:space="preserve">30.TAKARA       </t>
  </si>
  <si>
    <t>2008857</t>
  </si>
  <si>
    <t>64.KIMOTO JUNMAI</t>
  </si>
  <si>
    <t>2012626</t>
  </si>
  <si>
    <t>18.SHOCHIKUBAI</t>
  </si>
  <si>
    <t xml:space="preserve">18.SHOCHIKUBAI  </t>
  </si>
  <si>
    <t>2015132</t>
  </si>
  <si>
    <t>APEROL</t>
  </si>
  <si>
    <t>805167</t>
  </si>
  <si>
    <t>BT RED LABEL</t>
  </si>
  <si>
    <t>805360</t>
  </si>
  <si>
    <t>BT JACK DANIELS</t>
  </si>
  <si>
    <t>805491</t>
  </si>
  <si>
    <t>BT BOMBAY</t>
  </si>
  <si>
    <t>BOISS SPIRITUEUX</t>
  </si>
  <si>
    <t>02012</t>
  </si>
  <si>
    <t>1138319</t>
  </si>
  <si>
    <t>ASASHI</t>
  </si>
  <si>
    <t xml:space="preserve">ASASHI          </t>
  </si>
  <si>
    <t>1432374</t>
  </si>
  <si>
    <t>CORONA 35.5CL</t>
  </si>
  <si>
    <t xml:space="preserve">CORONA 35.5CL   </t>
  </si>
  <si>
    <t>2013713</t>
  </si>
  <si>
    <t>COEDO RURI</t>
  </si>
  <si>
    <t xml:space="preserve">COEDO RURI      </t>
  </si>
  <si>
    <t>939501</t>
  </si>
  <si>
    <t>BUCKLER SS ALC.</t>
  </si>
  <si>
    <t>10</t>
  </si>
  <si>
    <t xml:space="preserve">BUCKLER SS ALC. </t>
  </si>
  <si>
    <t>939595</t>
  </si>
  <si>
    <t>KIRIN</t>
  </si>
  <si>
    <t xml:space="preserve">KIRIN           </t>
  </si>
  <si>
    <t>939771</t>
  </si>
  <si>
    <t>HEINEKEN 33CL</t>
  </si>
  <si>
    <t xml:space="preserve">HEINEKEN 33CL   </t>
  </si>
  <si>
    <t>939931</t>
  </si>
  <si>
    <t>SINGHA</t>
  </si>
  <si>
    <t xml:space="preserve">SINGHA          </t>
  </si>
  <si>
    <t>BOISS BIERES</t>
  </si>
  <si>
    <t>02013</t>
  </si>
  <si>
    <t>1169529</t>
  </si>
  <si>
    <t>JUS FRAISE</t>
  </si>
  <si>
    <t xml:space="preserve">JUS FRAISE      </t>
  </si>
  <si>
    <t>1169537</t>
  </si>
  <si>
    <t>JUS MANGUE</t>
  </si>
  <si>
    <t xml:space="preserve">JUS MANGUE      </t>
  </si>
  <si>
    <t>1169633</t>
  </si>
  <si>
    <t>JUS PECHE</t>
  </si>
  <si>
    <t xml:space="preserve">JUS PECHE       </t>
  </si>
  <si>
    <t>1170351</t>
  </si>
  <si>
    <t>JUS FR.PASSION</t>
  </si>
  <si>
    <t>2013680</t>
  </si>
  <si>
    <t>JUS LITCHEE</t>
  </si>
  <si>
    <t xml:space="preserve">JUS LITCHEE     </t>
  </si>
  <si>
    <t>BOISS JUS DE FRUITS &amp; NECTARS</t>
  </si>
  <si>
    <t>02015</t>
  </si>
  <si>
    <t>1245069</t>
  </si>
  <si>
    <t>EVIAN 75CL</t>
  </si>
  <si>
    <t xml:space="preserve">EVIAN 75CL      </t>
  </si>
  <si>
    <t>1245106</t>
  </si>
  <si>
    <t>BADOIT 75CL</t>
  </si>
  <si>
    <t xml:space="preserve">BADOIT 75CL     </t>
  </si>
  <si>
    <t>1347882</t>
  </si>
  <si>
    <t>1/3 EVIAN</t>
  </si>
  <si>
    <t>#VALEURMULTI</t>
  </si>
  <si>
    <t xml:space="preserve">1/3 EVIAN       </t>
  </si>
  <si>
    <t>940465</t>
  </si>
  <si>
    <t>1/3 PERRIER</t>
  </si>
  <si>
    <t xml:space="preserve">1/3 PERRIER     </t>
  </si>
  <si>
    <t>BOISS EAUX</t>
  </si>
  <si>
    <t>02016</t>
  </si>
  <si>
    <t>1245051</t>
  </si>
  <si>
    <t>COCA ZERO</t>
  </si>
  <si>
    <t xml:space="preserve">COCA ZERO       </t>
  </si>
  <si>
    <t>1383074</t>
  </si>
  <si>
    <t>GINGER ALE 18CL</t>
  </si>
  <si>
    <t xml:space="preserve">GINGER ALE 18CL </t>
  </si>
  <si>
    <t>1383269</t>
  </si>
  <si>
    <t>TONIC 18CL</t>
  </si>
  <si>
    <t xml:space="preserve">TONIC 18CL      </t>
  </si>
  <si>
    <t>1383939</t>
  </si>
  <si>
    <t>SCHWEPPES LEMON</t>
  </si>
  <si>
    <t xml:space="preserve">SCHWEPPES LEMON </t>
  </si>
  <si>
    <t>2012368</t>
  </si>
  <si>
    <t>RED BULL ZERO</t>
  </si>
  <si>
    <t xml:space="preserve">RED BULL ZERO   </t>
  </si>
  <si>
    <t>2017435</t>
  </si>
  <si>
    <t>SEVEN UP 33CL</t>
  </si>
  <si>
    <t xml:space="preserve">SEVEN UP 33CL   </t>
  </si>
  <si>
    <t>925521</t>
  </si>
  <si>
    <t>COCA LIGHT 33</t>
  </si>
  <si>
    <t xml:space="preserve">COCA LIGHT 33   </t>
  </si>
  <si>
    <t>925530</t>
  </si>
  <si>
    <t>COCA COLA</t>
  </si>
  <si>
    <t xml:space="preserve">COCA COLA       </t>
  </si>
  <si>
    <t>925628</t>
  </si>
  <si>
    <t>ORANGINA</t>
  </si>
  <si>
    <t xml:space="preserve">ORANGINA        </t>
  </si>
  <si>
    <t>978501</t>
  </si>
  <si>
    <t>RED BULL</t>
  </si>
  <si>
    <t xml:space="preserve">RED BULL        </t>
  </si>
  <si>
    <t>BOISS SOFT</t>
  </si>
  <si>
    <t>BOISSONS</t>
  </si>
  <si>
    <t>91</t>
  </si>
  <si>
    <t>91911</t>
  </si>
  <si>
    <t>1142131</t>
  </si>
  <si>
    <t>CAFE AU LAIT</t>
  </si>
  <si>
    <t xml:space="preserve">CAFE AU LAIT    </t>
  </si>
  <si>
    <t>1142182</t>
  </si>
  <si>
    <t xml:space="preserve">CHOCOLAT CHAUD  </t>
  </si>
  <si>
    <t>1142502</t>
  </si>
  <si>
    <t>DECAFEINE</t>
  </si>
  <si>
    <t xml:space="preserve">DECAFEINE       </t>
  </si>
  <si>
    <t>1142511</t>
  </si>
  <si>
    <t>EXPRESSO</t>
  </si>
  <si>
    <t xml:space="preserve">EXPRESSO        </t>
  </si>
  <si>
    <t>1150385</t>
  </si>
  <si>
    <t>CITRON PRESSE</t>
  </si>
  <si>
    <t xml:space="preserve">CITRON PRESSE   </t>
  </si>
  <si>
    <t>1165747</t>
  </si>
  <si>
    <t>PAMPLEM. PRESSE</t>
  </si>
  <si>
    <t>1166011</t>
  </si>
  <si>
    <t>ORANGE PRESSEE</t>
  </si>
  <si>
    <t xml:space="preserve">ORANGE PRESSEE  </t>
  </si>
  <si>
    <t>1166117</t>
  </si>
  <si>
    <t>DOUBLE EXPRESSO</t>
  </si>
  <si>
    <t xml:space="preserve">DOUBLE EXPRESSO </t>
  </si>
  <si>
    <t>1166133</t>
  </si>
  <si>
    <t>CAFE AMERICAIN</t>
  </si>
  <si>
    <t xml:space="preserve">CAFE AMERICAIN  </t>
  </si>
  <si>
    <t>1166141</t>
  </si>
  <si>
    <t>CAFE NOISETTE</t>
  </si>
  <si>
    <t xml:space="preserve">CAFE NOISETTE   </t>
  </si>
  <si>
    <t>1166150</t>
  </si>
  <si>
    <t>CAPPUCCINO</t>
  </si>
  <si>
    <t xml:space="preserve">CAPPUCCINO      </t>
  </si>
  <si>
    <t>1166176</t>
  </si>
  <si>
    <t>INFUSION</t>
  </si>
  <si>
    <t xml:space="preserve">INFUSION        </t>
  </si>
  <si>
    <t>1342011</t>
  </si>
  <si>
    <t>MACCHIATO</t>
  </si>
  <si>
    <t xml:space="preserve">MACCHIATO       </t>
  </si>
  <si>
    <t>SALAD HOMARD</t>
  </si>
  <si>
    <t>NEW INDIAN SAMO</t>
  </si>
  <si>
    <t xml:space="preserve">NEW INDIAN SAMO </t>
  </si>
  <si>
    <t>BO BUN CREVETTE</t>
  </si>
  <si>
    <t xml:space="preserve">BO BUN CREVETTE </t>
  </si>
  <si>
    <t>ASPERGE GRILLE</t>
  </si>
  <si>
    <t xml:space="preserve">ASPERGE GRILLE  </t>
  </si>
  <si>
    <t>SALAD POULPE</t>
  </si>
  <si>
    <t xml:space="preserve">SALAD POULPE    </t>
  </si>
  <si>
    <t>EDAMANE</t>
  </si>
  <si>
    <t xml:space="preserve">EDAMANE         </t>
  </si>
  <si>
    <t>SALAD WAKAME</t>
  </si>
  <si>
    <t xml:space="preserve">SALAD WAKAME    </t>
  </si>
  <si>
    <t>SALAD POULET</t>
  </si>
  <si>
    <t xml:space="preserve">SALAD POULET    </t>
  </si>
  <si>
    <t>ROUL.PRINT.CREV.</t>
  </si>
  <si>
    <t>SALAD EXOTIC</t>
  </si>
  <si>
    <t xml:space="preserve">SALAD EXOTIC    </t>
  </si>
  <si>
    <t>SALAD PAPAYE</t>
  </si>
  <si>
    <t xml:space="preserve">SALAD PAPAYE    </t>
  </si>
  <si>
    <t>TARTARE SAUMON</t>
  </si>
  <si>
    <t xml:space="preserve">TARTARE SAUMON  </t>
  </si>
  <si>
    <t>BOEUF TATAKI</t>
  </si>
  <si>
    <t xml:space="preserve">BOEUF TATAKI    </t>
  </si>
  <si>
    <t>TOFU SNACKE</t>
  </si>
  <si>
    <t xml:space="preserve">TOFU SNACKE     </t>
  </si>
  <si>
    <t>CALAM.GRENOUILLE</t>
  </si>
  <si>
    <t>ASS.VAPEUR</t>
  </si>
  <si>
    <t xml:space="preserve">ASS.VAPEUR      </t>
  </si>
  <si>
    <t>ROUL.PRINT.FRIT</t>
  </si>
  <si>
    <t xml:space="preserve">ROUL.PRINT.FRIT </t>
  </si>
  <si>
    <t>TOM YUM SOUP</t>
  </si>
  <si>
    <t xml:space="preserve">TOM YUM SOUP    </t>
  </si>
  <si>
    <t>WAGYU</t>
  </si>
  <si>
    <t xml:space="preserve">WAGYU           </t>
  </si>
  <si>
    <t>TATAKI SAUMON</t>
  </si>
  <si>
    <t xml:space="preserve">TATAKI SAUMON   </t>
  </si>
  <si>
    <t>LOUP GRILLE</t>
  </si>
  <si>
    <t xml:space="preserve">LOUP GRILLE     </t>
  </si>
  <si>
    <t>CAMERONE</t>
  </si>
  <si>
    <t xml:space="preserve">CAMERONE        </t>
  </si>
  <si>
    <t>CARRE AGNEAU</t>
  </si>
  <si>
    <t xml:space="preserve">CARRE AGNEAU    </t>
  </si>
  <si>
    <t>PORC CARAMEL</t>
  </si>
  <si>
    <t xml:space="preserve">PORC CARAMEL    </t>
  </si>
  <si>
    <t>CURRY AGNEAU</t>
  </si>
  <si>
    <t xml:space="preserve">CURRY AGNEAU    </t>
  </si>
  <si>
    <t>CURRY ROUGE</t>
  </si>
  <si>
    <t xml:space="preserve">CURRY ROUGE     </t>
  </si>
  <si>
    <t>BLACK COD</t>
  </si>
  <si>
    <t xml:space="preserve">BLACK COD       </t>
  </si>
  <si>
    <t>TEMPURA CREVET</t>
  </si>
  <si>
    <t xml:space="preserve">TEMPURA CREVET  </t>
  </si>
  <si>
    <t>BAR CHILI</t>
  </si>
  <si>
    <t xml:space="preserve">BAR CHILI       </t>
  </si>
  <si>
    <t>POULET GRILLE</t>
  </si>
  <si>
    <t xml:space="preserve">POULET GRILLE   </t>
  </si>
  <si>
    <t>BOEUF SAUTE</t>
  </si>
  <si>
    <t xml:space="preserve">BOEUF SAUTE     </t>
  </si>
  <si>
    <t>CURRY LEGUMES</t>
  </si>
  <si>
    <t xml:space="preserve">CURRY LEGUMES   </t>
  </si>
  <si>
    <t>CANARD LAQUE</t>
  </si>
  <si>
    <t xml:space="preserve">CANARD LAQUE    </t>
  </si>
  <si>
    <t>RIZ VAPEUR</t>
  </si>
  <si>
    <t xml:space="preserve">RIZ VAPEUR      </t>
  </si>
  <si>
    <t>RIZ GLUANT</t>
  </si>
  <si>
    <t xml:space="preserve">RIZ GLUANT      </t>
  </si>
  <si>
    <t>RIZ SHANGHAI</t>
  </si>
  <si>
    <t xml:space="preserve">RIZ SHANGHAI    </t>
  </si>
  <si>
    <t>NOUILLE SAUTE</t>
  </si>
  <si>
    <t xml:space="preserve">NOUILLE SAUTE   </t>
  </si>
  <si>
    <t>SALAD SAISON</t>
  </si>
  <si>
    <t xml:space="preserve">SALAD SAISON    </t>
  </si>
  <si>
    <t>LEGUM WOK</t>
  </si>
  <si>
    <t xml:space="preserve">LEGUM WOK       </t>
  </si>
  <si>
    <t>N.S YELLOW TAIL</t>
  </si>
  <si>
    <t xml:space="preserve">N.S YELLOW TAIL </t>
  </si>
  <si>
    <t>AVOCADO TOFU</t>
  </si>
  <si>
    <t xml:space="preserve">AVOCADO TOFU    </t>
  </si>
  <si>
    <t>UNAGI BREATH</t>
  </si>
  <si>
    <t xml:space="preserve">UNAGI BREATH    </t>
  </si>
  <si>
    <t>WILD SCHRIMP</t>
  </si>
  <si>
    <t xml:space="preserve">WILD SCHRIMP    </t>
  </si>
  <si>
    <t>N.S SUZUKI</t>
  </si>
  <si>
    <t xml:space="preserve">N.S SUZUKI      </t>
  </si>
  <si>
    <t>PRO SHU TO</t>
  </si>
  <si>
    <t>SPICY SAUMON</t>
  </si>
  <si>
    <t xml:space="preserve">SPICY SAUMON    </t>
  </si>
  <si>
    <t>N.S SALMON</t>
  </si>
  <si>
    <t xml:space="preserve">N.S SALMON      </t>
  </si>
  <si>
    <t>YELLOWTAIL TATA</t>
  </si>
  <si>
    <t xml:space="preserve">YELLOWTAIL TATA </t>
  </si>
  <si>
    <t>BUDDHA ROLL</t>
  </si>
  <si>
    <t xml:space="preserve">BUDDHA ROLL     </t>
  </si>
  <si>
    <t>SPICY YELLOWTAIL</t>
  </si>
  <si>
    <t>SPICYCRAB MANGO</t>
  </si>
  <si>
    <t xml:space="preserve">SPICYCRAB MANGO </t>
  </si>
  <si>
    <t>BLT SOFT</t>
  </si>
  <si>
    <t xml:space="preserve">BLT SOFT        </t>
  </si>
  <si>
    <t>LOBSTER</t>
  </si>
  <si>
    <t xml:space="preserve">LOBSTER         </t>
  </si>
  <si>
    <t>GINGER PHILA</t>
  </si>
  <si>
    <t xml:space="preserve">GINGER PHILA    </t>
  </si>
  <si>
    <t>SAUMON RIZ CROUS</t>
  </si>
  <si>
    <t>SELECT.SASH.88E</t>
  </si>
  <si>
    <t xml:space="preserve">SELECT.SASH.88E </t>
  </si>
  <si>
    <t>SELECT.SASH.44E</t>
  </si>
  <si>
    <t xml:space="preserve">SELECT.SASH.44E </t>
  </si>
  <si>
    <t>SSI COBIA</t>
  </si>
  <si>
    <t xml:space="preserve">SSI COBIA       </t>
  </si>
  <si>
    <t>SSI SHAKE</t>
  </si>
  <si>
    <t xml:space="preserve">SSI SHAKE       </t>
  </si>
  <si>
    <t>SSI SUZUKI</t>
  </si>
  <si>
    <t>SSI SHAKE TATA</t>
  </si>
  <si>
    <t xml:space="preserve">SSI SHAKE TATA  </t>
  </si>
  <si>
    <t>SSI EBI</t>
  </si>
  <si>
    <t xml:space="preserve">SSI EBI         </t>
  </si>
  <si>
    <t>SSI KANI</t>
  </si>
  <si>
    <t xml:space="preserve">SSI KANI        </t>
  </si>
  <si>
    <t>SSI UNAGI</t>
  </si>
  <si>
    <t xml:space="preserve">SSI UNAGI       </t>
  </si>
  <si>
    <t>SSI AMAEBI</t>
  </si>
  <si>
    <t xml:space="preserve">SSI AMAEBI      </t>
  </si>
  <si>
    <t>SSI HOMARD</t>
  </si>
  <si>
    <t xml:space="preserve">SSI HOMARD      </t>
  </si>
  <si>
    <t>SSI JKURA</t>
  </si>
  <si>
    <t xml:space="preserve">SSI JKURA       </t>
  </si>
  <si>
    <t>SSI HAMACHI</t>
  </si>
  <si>
    <t xml:space="preserve">SSI HAMACHI     </t>
  </si>
  <si>
    <t>SSI.ASS.8P</t>
  </si>
  <si>
    <t xml:space="preserve">SSI.ASS.8P      </t>
  </si>
  <si>
    <t>SASS 3P SHAKE</t>
  </si>
  <si>
    <t xml:space="preserve">SASS 3P SHAKE   </t>
  </si>
  <si>
    <t>SAS3P HAMACHI</t>
  </si>
  <si>
    <t xml:space="preserve">SAS3P HAMACHI   </t>
  </si>
  <si>
    <t>SAS3P SUZUKI</t>
  </si>
  <si>
    <t>SAS3P COBIA</t>
  </si>
  <si>
    <t>SAS3P UNAGI</t>
  </si>
  <si>
    <t xml:space="preserve">SAS3P UNAGI     </t>
  </si>
  <si>
    <t>SAS3P SHAKE TAT</t>
  </si>
  <si>
    <t>SASHI ASS 12P</t>
  </si>
  <si>
    <t xml:space="preserve">SASHI ASS 12P   </t>
  </si>
  <si>
    <t>SAS5P SHAKE</t>
  </si>
  <si>
    <t xml:space="preserve">SAS5P SHAKE     </t>
  </si>
  <si>
    <t xml:space="preserve">SAS5P HAMACHI   </t>
  </si>
  <si>
    <t>SAS5P SUZUKI</t>
  </si>
  <si>
    <t xml:space="preserve">SAS5P SUZUKI    </t>
  </si>
  <si>
    <t>SAS5P COBIA</t>
  </si>
  <si>
    <t xml:space="preserve">SAS5P COBIA     </t>
  </si>
  <si>
    <t>SAS5P UNAGI</t>
  </si>
  <si>
    <t xml:space="preserve">SAS5P UNAGI     </t>
  </si>
  <si>
    <t>SAS5P SHAKE TAT</t>
  </si>
  <si>
    <t xml:space="preserve">SAS5P SHAKE TAT </t>
  </si>
  <si>
    <t>MAK4P SHAKE</t>
  </si>
  <si>
    <t>MAK4P KAPPA</t>
  </si>
  <si>
    <t xml:space="preserve">MAK4P KAPPA     </t>
  </si>
  <si>
    <t>MAK4P SAUMON</t>
  </si>
  <si>
    <t xml:space="preserve">MAK4P SAUMON    </t>
  </si>
  <si>
    <t>MAK4P CALIFORNIA</t>
  </si>
  <si>
    <t>MAK4P N.S CALI</t>
  </si>
  <si>
    <t xml:space="preserve">MAK4P N.S CALI  </t>
  </si>
  <si>
    <t>MAK4P RED FIRE</t>
  </si>
  <si>
    <t xml:space="preserve">MAK4P RED FIRE  </t>
  </si>
  <si>
    <t>MAK4P PINK LADY</t>
  </si>
  <si>
    <t>MAK4P SALMON</t>
  </si>
  <si>
    <t xml:space="preserve">MAK4P SALMON    </t>
  </si>
  <si>
    <t>MAK ASS 12P</t>
  </si>
  <si>
    <t xml:space="preserve">MAK ASS 12P     </t>
  </si>
  <si>
    <t>SAUCE SOJA SSGLU</t>
  </si>
  <si>
    <t>MAK8P SHAKE</t>
  </si>
  <si>
    <t xml:space="preserve">MAK8P SHAKE     </t>
  </si>
  <si>
    <t>MAK8P KAPPA</t>
  </si>
  <si>
    <t>MAK8P SAUMON</t>
  </si>
  <si>
    <t xml:space="preserve">MAK8P SAUMON    </t>
  </si>
  <si>
    <t>MAK8P CALIFORNIA</t>
  </si>
  <si>
    <t>MAK8P N.S CALI</t>
  </si>
  <si>
    <t xml:space="preserve">MAK8P N.S CALI  </t>
  </si>
  <si>
    <t>MAK8P RED FIRE</t>
  </si>
  <si>
    <t xml:space="preserve">MAK8P RED FIRE  </t>
  </si>
  <si>
    <t>MAK8P PINK LADY</t>
  </si>
  <si>
    <t xml:space="preserve">MAK8P PINK LADY </t>
  </si>
  <si>
    <t>MAK8P SALMON</t>
  </si>
  <si>
    <t xml:space="preserve">MAK8P SALMON    </t>
  </si>
  <si>
    <t>TARTE FRAISE</t>
  </si>
  <si>
    <t xml:space="preserve">TARTE FRAISE    </t>
  </si>
  <si>
    <t>BARRE PISTACHE</t>
  </si>
  <si>
    <t xml:space="preserve">BARRE PISTACHE  </t>
  </si>
  <si>
    <t>BABA EXOTIQUE</t>
  </si>
  <si>
    <t xml:space="preserve">BABA EXOTIQUE   </t>
  </si>
  <si>
    <t>CHEESECAKE</t>
  </si>
  <si>
    <t xml:space="preserve">CHEESECAKE      </t>
  </si>
  <si>
    <t>TRIO CREME</t>
  </si>
  <si>
    <t xml:space="preserve">TRIO CREME      </t>
  </si>
  <si>
    <t>ASS.FRUIT RG</t>
  </si>
  <si>
    <t xml:space="preserve">ASS.FRUIT RG    </t>
  </si>
  <si>
    <t>ASS.PARTAGE</t>
  </si>
  <si>
    <t xml:space="preserve">ASS.PARTAGE     </t>
  </si>
  <si>
    <t>ASS.FRUIT EXO</t>
  </si>
  <si>
    <t xml:space="preserve">ASS.FRUIT EXO   </t>
  </si>
  <si>
    <t>ASS MOCHI</t>
  </si>
  <si>
    <t xml:space="preserve">ASS MOCHI       </t>
  </si>
  <si>
    <t>FONDANT CHOCO</t>
  </si>
  <si>
    <t xml:space="preserve">FONDANT CHOCO   </t>
  </si>
  <si>
    <t>ALLUMET CROUS</t>
  </si>
  <si>
    <t xml:space="preserve">ALLUMET CROUS   </t>
  </si>
  <si>
    <t>PAVLOVA</t>
  </si>
  <si>
    <t xml:space="preserve">PAVLOVA         </t>
  </si>
  <si>
    <t>HOT FUDGE</t>
  </si>
  <si>
    <t xml:space="preserve">HOT FUDGE       </t>
  </si>
  <si>
    <t>GLACE 1 B</t>
  </si>
  <si>
    <t xml:space="preserve">GLACE 1 B       </t>
  </si>
  <si>
    <t>GLACE 2 B</t>
  </si>
  <si>
    <t xml:space="preserve">GLACE 2 B       </t>
  </si>
  <si>
    <t>GLACE 3 B</t>
  </si>
  <si>
    <t xml:space="preserve">GLACE 3 B       </t>
  </si>
  <si>
    <t>2023909</t>
  </si>
  <si>
    <t>GINGER PHILA ROL</t>
  </si>
  <si>
    <t>2023910</t>
  </si>
  <si>
    <t>UNAGI ROLL</t>
  </si>
  <si>
    <t xml:space="preserve">UNAGI ROLL      </t>
  </si>
  <si>
    <t>2023911</t>
  </si>
  <si>
    <t>RED FIRE DRAGON</t>
  </si>
  <si>
    <t xml:space="preserve">RED FIRE DRAGON </t>
  </si>
  <si>
    <t>2023912</t>
  </si>
  <si>
    <t>N.S CALIFORNIA</t>
  </si>
  <si>
    <t xml:space="preserve">N.S CALIFORNIA  </t>
  </si>
  <si>
    <t>2023913</t>
  </si>
  <si>
    <t>2023914</t>
  </si>
  <si>
    <t>N.S YELLOWTAIL</t>
  </si>
  <si>
    <t xml:space="preserve">N.S YELLOWTAIL  </t>
  </si>
  <si>
    <t>2023915</t>
  </si>
  <si>
    <t>2023916</t>
  </si>
  <si>
    <t>SPICY CRAB</t>
  </si>
  <si>
    <t xml:space="preserve">SPICY CRAB      </t>
  </si>
  <si>
    <t>2023917</t>
  </si>
  <si>
    <t>KIURI POP</t>
  </si>
  <si>
    <t xml:space="preserve">KIURI POP       </t>
  </si>
  <si>
    <t>2023918</t>
  </si>
  <si>
    <t>AVOCADO</t>
  </si>
  <si>
    <t xml:space="preserve">AVOCADO         </t>
  </si>
  <si>
    <t>2023919</t>
  </si>
  <si>
    <t>2023920</t>
  </si>
  <si>
    <t>MINI BOBUN</t>
  </si>
  <si>
    <t xml:space="preserve">MINI BOBUN      </t>
  </si>
  <si>
    <t>2023921</t>
  </si>
  <si>
    <t>RAVIOLI VAPEUR</t>
  </si>
  <si>
    <t xml:space="preserve">RAVIOLI VAPEUR  </t>
  </si>
  <si>
    <t>2023922</t>
  </si>
  <si>
    <t>SPRING ROLL</t>
  </si>
  <si>
    <t xml:space="preserve">SPRING ROLL     </t>
  </si>
  <si>
    <t>2023923</t>
  </si>
  <si>
    <t>GYOZA POULET</t>
  </si>
  <si>
    <t xml:space="preserve">GYOZA POULET    </t>
  </si>
  <si>
    <t>2023924</t>
  </si>
  <si>
    <t>ROCK SHRIMP</t>
  </si>
  <si>
    <t xml:space="preserve">ROCK SHRIMP     </t>
  </si>
  <si>
    <t>2023925</t>
  </si>
  <si>
    <t>BROCHET.POULET</t>
  </si>
  <si>
    <t xml:space="preserve">BROCHET.POULET  </t>
  </si>
  <si>
    <t>2023926</t>
  </si>
  <si>
    <t>ASS MAKI 12P</t>
  </si>
  <si>
    <t xml:space="preserve">ASS MAKI 12P    </t>
  </si>
  <si>
    <t>2023927</t>
  </si>
  <si>
    <t>ASS MAKI 24P</t>
  </si>
  <si>
    <t>2023928</t>
  </si>
  <si>
    <t>ASS SASHI 12P</t>
  </si>
  <si>
    <t xml:space="preserve">ASS SASHI 12P   </t>
  </si>
  <si>
    <t>2023929</t>
  </si>
  <si>
    <t>ASS SSI MAKI 18P</t>
  </si>
  <si>
    <t>2023930</t>
  </si>
  <si>
    <t>ASS SSI SASH 20P</t>
  </si>
  <si>
    <t>2023931</t>
  </si>
  <si>
    <t>SSI 2P HAMACHI</t>
  </si>
  <si>
    <t xml:space="preserve">SSI 2P HAMACHI  </t>
  </si>
  <si>
    <t>2023932</t>
  </si>
  <si>
    <t>SSI 2P SHAKE</t>
  </si>
  <si>
    <t xml:space="preserve">SSI 2P SHAKE    </t>
  </si>
  <si>
    <t>2023933</t>
  </si>
  <si>
    <t>SSI 2P SUZUKI</t>
  </si>
  <si>
    <t xml:space="preserve">SSI 2P SUZUKI   </t>
  </si>
  <si>
    <t>2023934</t>
  </si>
  <si>
    <t>SSI 2P KANI</t>
  </si>
  <si>
    <t>2023935</t>
  </si>
  <si>
    <t>SSI 2P COBIA</t>
  </si>
  <si>
    <t xml:space="preserve">SSI 2P COBIA    </t>
  </si>
  <si>
    <t>2023936</t>
  </si>
  <si>
    <t>SAS3P SHAKE</t>
  </si>
  <si>
    <t xml:space="preserve">SAS3P SHAKE     </t>
  </si>
  <si>
    <t>2023937</t>
  </si>
  <si>
    <t>2023938</t>
  </si>
  <si>
    <t xml:space="preserve">SAS3P SUZUKI    </t>
  </si>
  <si>
    <t>2023939</t>
  </si>
  <si>
    <t xml:space="preserve">SAS3P COBIA     </t>
  </si>
  <si>
    <t>2023940</t>
  </si>
  <si>
    <t>2023941</t>
  </si>
  <si>
    <t>SAS3P TATAKI</t>
  </si>
  <si>
    <t xml:space="preserve">SAS3P TATAKI    </t>
  </si>
  <si>
    <t>2023944</t>
  </si>
  <si>
    <t>2023945</t>
  </si>
  <si>
    <t>SALADE WAKAME</t>
  </si>
  <si>
    <t xml:space="preserve">SALADE WAKAME   </t>
  </si>
  <si>
    <t>2023946</t>
  </si>
  <si>
    <t xml:space="preserve">MAK4P SHAKE     </t>
  </si>
  <si>
    <t>2023947</t>
  </si>
  <si>
    <t>2023948</t>
  </si>
  <si>
    <t>2023949</t>
  </si>
  <si>
    <t>2023951</t>
  </si>
  <si>
    <t xml:space="preserve">MAK4P PINK LADY </t>
  </si>
  <si>
    <t>2023952</t>
  </si>
  <si>
    <t>2023953</t>
  </si>
  <si>
    <t>2023955</t>
  </si>
  <si>
    <t>2023956</t>
  </si>
  <si>
    <t>2023957</t>
  </si>
  <si>
    <t>2023958</t>
  </si>
  <si>
    <t>2023960</t>
  </si>
  <si>
    <t>2023961</t>
  </si>
  <si>
    <t>2023962</t>
  </si>
  <si>
    <t>2023963</t>
  </si>
  <si>
    <t>2023964</t>
  </si>
  <si>
    <t>2023966</t>
  </si>
  <si>
    <t>2023968</t>
  </si>
  <si>
    <t>2023970</t>
  </si>
  <si>
    <t>2023971</t>
  </si>
  <si>
    <t>2023972</t>
  </si>
  <si>
    <t>2023973</t>
  </si>
  <si>
    <t>2023974</t>
  </si>
  <si>
    <t>2023976</t>
  </si>
  <si>
    <t>2023977</t>
  </si>
  <si>
    <t>2023978</t>
  </si>
  <si>
    <t>2023979</t>
  </si>
  <si>
    <t>2023980</t>
  </si>
  <si>
    <t>2023981</t>
  </si>
  <si>
    <t>2023982</t>
  </si>
  <si>
    <t>2023983</t>
  </si>
  <si>
    <t>2023984</t>
  </si>
  <si>
    <t>2023986</t>
  </si>
  <si>
    <t>2023987</t>
  </si>
  <si>
    <t>2023988</t>
  </si>
  <si>
    <t>ASS SSI SAS 20P</t>
  </si>
  <si>
    <t xml:space="preserve">ASS SSI SAS 20P </t>
  </si>
  <si>
    <t>2023990</t>
  </si>
  <si>
    <t>2023991</t>
  </si>
  <si>
    <t>2023992</t>
  </si>
  <si>
    <t>2023993</t>
  </si>
  <si>
    <t>2023994</t>
  </si>
  <si>
    <t>2023995</t>
  </si>
  <si>
    <t>2023996</t>
  </si>
  <si>
    <t>2023997</t>
  </si>
  <si>
    <t>2023999</t>
  </si>
  <si>
    <t>2024003</t>
  </si>
  <si>
    <t>2024004</t>
  </si>
  <si>
    <t>2024005</t>
  </si>
  <si>
    <t>2024006</t>
  </si>
  <si>
    <t>2024007</t>
  </si>
  <si>
    <t>2024008</t>
  </si>
  <si>
    <t>2024009</t>
  </si>
  <si>
    <t>2024010</t>
  </si>
  <si>
    <t>2024011</t>
  </si>
  <si>
    <t>2024012</t>
  </si>
  <si>
    <t>2024013</t>
  </si>
  <si>
    <t>2024015</t>
  </si>
  <si>
    <t>2024017</t>
  </si>
  <si>
    <t>2024020</t>
  </si>
  <si>
    <t>MIGNON BOEUF</t>
  </si>
  <si>
    <t xml:space="preserve">MIGNON BOEUF    </t>
  </si>
  <si>
    <t>FT PRODUITS FINIS NOURRITURE</t>
  </si>
  <si>
    <t>FT NOURRITURE CAFET</t>
  </si>
  <si>
    <t>93</t>
  </si>
  <si>
    <t>93931</t>
  </si>
  <si>
    <t>1141631</t>
  </si>
  <si>
    <t>CAIPIRINHA</t>
  </si>
  <si>
    <t xml:space="preserve">CAIPIRINHA      </t>
  </si>
  <si>
    <t>1141657</t>
  </si>
  <si>
    <t>NEGRONI</t>
  </si>
  <si>
    <t xml:space="preserve">NEGRONI         </t>
  </si>
  <si>
    <t>1141665</t>
  </si>
  <si>
    <t>DAIQUIRI</t>
  </si>
  <si>
    <t xml:space="preserve">DAIQUIRI        </t>
  </si>
  <si>
    <t>1141690</t>
  </si>
  <si>
    <t>OLD FASHIONED</t>
  </si>
  <si>
    <t xml:space="preserve">OLD FASHIONED   </t>
  </si>
  <si>
    <t>1141745</t>
  </si>
  <si>
    <t>IRISH COFFEE</t>
  </si>
  <si>
    <t>1141761</t>
  </si>
  <si>
    <t>PINA COLADA</t>
  </si>
  <si>
    <t xml:space="preserve">PINA COLADA     </t>
  </si>
  <si>
    <t>1141788</t>
  </si>
  <si>
    <t>AMERICANO</t>
  </si>
  <si>
    <t>1141809</t>
  </si>
  <si>
    <t xml:space="preserve">BLOODY MARY     </t>
  </si>
  <si>
    <t>1141825</t>
  </si>
  <si>
    <t>DRY MARTINI</t>
  </si>
  <si>
    <t>1141841</t>
  </si>
  <si>
    <t>MARGARITA</t>
  </si>
  <si>
    <t xml:space="preserve">MARGARITA       </t>
  </si>
  <si>
    <t>1141884</t>
  </si>
  <si>
    <t>GIN FIZZ</t>
  </si>
  <si>
    <t>1141892</t>
  </si>
  <si>
    <t>BELLINI</t>
  </si>
  <si>
    <t xml:space="preserve">BELLINI         </t>
  </si>
  <si>
    <t>1141905</t>
  </si>
  <si>
    <t>ROSSINI</t>
  </si>
  <si>
    <t>1141956</t>
  </si>
  <si>
    <t>VIRGIN COLADA</t>
  </si>
  <si>
    <t>1144516</t>
  </si>
  <si>
    <t>MOJITO</t>
  </si>
  <si>
    <t xml:space="preserve">MOJITO          </t>
  </si>
  <si>
    <t>1165296</t>
  </si>
  <si>
    <t>CAIPIROSKA</t>
  </si>
  <si>
    <t>1165510</t>
  </si>
  <si>
    <t>SEX ON THE BEACH</t>
  </si>
  <si>
    <t>1165579</t>
  </si>
  <si>
    <t>COSMOPOLITAN</t>
  </si>
  <si>
    <t xml:space="preserve">COSMOPOLITAN    </t>
  </si>
  <si>
    <t>1165923</t>
  </si>
  <si>
    <t>CUBA LIBRE</t>
  </si>
  <si>
    <t>1165931</t>
  </si>
  <si>
    <t>LONG ISLAND</t>
  </si>
  <si>
    <t xml:space="preserve">LONG ISLAND     </t>
  </si>
  <si>
    <t>1166248</t>
  </si>
  <si>
    <t>KIR ROYAL</t>
  </si>
  <si>
    <t xml:space="preserve">KIR ROYAL       </t>
  </si>
  <si>
    <t>1177828</t>
  </si>
  <si>
    <t>KIR</t>
  </si>
  <si>
    <t xml:space="preserve">KIR             </t>
  </si>
  <si>
    <t>1187487</t>
  </si>
  <si>
    <t>MAI TAI</t>
  </si>
  <si>
    <t xml:space="preserve">MAI TAI         </t>
  </si>
  <si>
    <t>1187516</t>
  </si>
  <si>
    <t>AMARETTO SOUR</t>
  </si>
  <si>
    <t xml:space="preserve">AMARETTO SOUR   </t>
  </si>
  <si>
    <t>1223960</t>
  </si>
  <si>
    <t>CHAMPAGNE COCKT.</t>
  </si>
  <si>
    <t>1225210</t>
  </si>
  <si>
    <t>SCOTCH SOUR</t>
  </si>
  <si>
    <t xml:space="preserve">SCOTCH SOUR     </t>
  </si>
  <si>
    <t>1274628</t>
  </si>
  <si>
    <t>PISCINE</t>
  </si>
  <si>
    <t xml:space="preserve">PISCINE         </t>
  </si>
  <si>
    <t>1274636</t>
  </si>
  <si>
    <t>PISCINE RS</t>
  </si>
  <si>
    <t>1286451</t>
  </si>
  <si>
    <t>TENTATION</t>
  </si>
  <si>
    <t xml:space="preserve">TENTATION       </t>
  </si>
  <si>
    <t>1297205</t>
  </si>
  <si>
    <t>VIRGIN MOJITO</t>
  </si>
  <si>
    <t xml:space="preserve">VIRGIN MOJITO   </t>
  </si>
  <si>
    <t>1307160</t>
  </si>
  <si>
    <t>BORA BORA</t>
  </si>
  <si>
    <t xml:space="preserve">BORA BORA       </t>
  </si>
  <si>
    <t>1308111</t>
  </si>
  <si>
    <t>P.MARTINI G</t>
  </si>
  <si>
    <t xml:space="preserve">P.MARTINI G     </t>
  </si>
  <si>
    <t>1308120</t>
  </si>
  <si>
    <t>P.MARTINI V</t>
  </si>
  <si>
    <t>1348754</t>
  </si>
  <si>
    <t>BUBBLE WAP</t>
  </si>
  <si>
    <t xml:space="preserve">BUBBLE WAP      </t>
  </si>
  <si>
    <t>1348906</t>
  </si>
  <si>
    <t>RASBERRY SAKETIN</t>
  </si>
  <si>
    <t>1349108</t>
  </si>
  <si>
    <t>WHITE RUSSIAN</t>
  </si>
  <si>
    <t>1350133</t>
  </si>
  <si>
    <t>PIMMS N1</t>
  </si>
  <si>
    <t>1350184</t>
  </si>
  <si>
    <t>MOSCOW MULE</t>
  </si>
  <si>
    <t xml:space="preserve">MOSCOW MULE     </t>
  </si>
  <si>
    <t>1350424</t>
  </si>
  <si>
    <t xml:space="preserve">B 52            </t>
  </si>
  <si>
    <t>1351814</t>
  </si>
  <si>
    <t>VESPER</t>
  </si>
  <si>
    <t xml:space="preserve">VESPER          </t>
  </si>
  <si>
    <t>1353553</t>
  </si>
  <si>
    <t>VODKATINI</t>
  </si>
  <si>
    <t>1365141</t>
  </si>
  <si>
    <t>SPRITZ CHAMP.</t>
  </si>
  <si>
    <t xml:space="preserve">SPRITZ CHAMP.   </t>
  </si>
  <si>
    <t>1393168</t>
  </si>
  <si>
    <t>ALOHA</t>
  </si>
  <si>
    <t xml:space="preserve">ALOHA           </t>
  </si>
  <si>
    <t>1393272</t>
  </si>
  <si>
    <t>ELECTRIC DAIQUIR</t>
  </si>
  <si>
    <t>1393336</t>
  </si>
  <si>
    <t>SAKE LITCHEE</t>
  </si>
  <si>
    <t xml:space="preserve">SAKE LITCHEE    </t>
  </si>
  <si>
    <t>1393379</t>
  </si>
  <si>
    <t>OH MY DOG</t>
  </si>
  <si>
    <t xml:space="preserve">OH MY DOG       </t>
  </si>
  <si>
    <t>1401181</t>
  </si>
  <si>
    <t>VIRGIN DAIQUIRI</t>
  </si>
  <si>
    <t xml:space="preserve">VIRGIN DAIQUIRI </t>
  </si>
  <si>
    <t>1403531</t>
  </si>
  <si>
    <t>BOURBON SOUR</t>
  </si>
  <si>
    <t>1404699</t>
  </si>
  <si>
    <t>EXPRESSO MARTINI</t>
  </si>
  <si>
    <t>1405328</t>
  </si>
  <si>
    <t>LITCHEE MARTINI</t>
  </si>
  <si>
    <t xml:space="preserve">LITCHEE MARTINI </t>
  </si>
  <si>
    <t>1408489</t>
  </si>
  <si>
    <t>SHOT SAUZA</t>
  </si>
  <si>
    <t>1408500</t>
  </si>
  <si>
    <t>SHOT GREY GOOSE</t>
  </si>
  <si>
    <t xml:space="preserve">SHOT GREY GOOSE </t>
  </si>
  <si>
    <t>1408518</t>
  </si>
  <si>
    <t>SHOT BELVEDERE</t>
  </si>
  <si>
    <t>1408526</t>
  </si>
  <si>
    <t>SHOT PATRON KF</t>
  </si>
  <si>
    <t>1410909</t>
  </si>
  <si>
    <t>SHOT PATRON SIL.</t>
  </si>
  <si>
    <t>1450062</t>
  </si>
  <si>
    <t>WARSOW MOJITO</t>
  </si>
  <si>
    <t xml:space="preserve">WARSOW MOJITO   </t>
  </si>
  <si>
    <t>1463744</t>
  </si>
  <si>
    <t>SHOT RUSSIAN PLA</t>
  </si>
  <si>
    <t>1492289</t>
  </si>
  <si>
    <t>APEROL SPRITZ</t>
  </si>
  <si>
    <t xml:space="preserve">APEROL SPRITZ   </t>
  </si>
  <si>
    <t>2002846</t>
  </si>
  <si>
    <t>PINKY SPARKLING</t>
  </si>
  <si>
    <t xml:space="preserve">PINKY SPARKLING </t>
  </si>
  <si>
    <t>2005545</t>
  </si>
  <si>
    <t>PASSION TINI</t>
  </si>
  <si>
    <t>2009357</t>
  </si>
  <si>
    <t>PORN STAR</t>
  </si>
  <si>
    <t>2013833</t>
  </si>
  <si>
    <t>MANGO GRENADE</t>
  </si>
  <si>
    <t xml:space="preserve">MANGO GRENADE   </t>
  </si>
  <si>
    <t>2017595</t>
  </si>
  <si>
    <t>CAIPIASIAN</t>
  </si>
  <si>
    <t xml:space="preserve">CAIPIASIAN      </t>
  </si>
  <si>
    <t>2017596</t>
  </si>
  <si>
    <t>APPLE CUC</t>
  </si>
  <si>
    <t xml:space="preserve">APPLE CUC       </t>
  </si>
  <si>
    <t>2017597</t>
  </si>
  <si>
    <t>LITCHI ISLAND</t>
  </si>
  <si>
    <t xml:space="preserve">LITCHI ISLAND   </t>
  </si>
  <si>
    <t>2017598</t>
  </si>
  <si>
    <t>ROYAL JASMIN</t>
  </si>
  <si>
    <t xml:space="preserve">ROYAL JASMIN    </t>
  </si>
  <si>
    <t>2020590</t>
  </si>
  <si>
    <t>N.STYLE FIZZ</t>
  </si>
  <si>
    <t>2020592</t>
  </si>
  <si>
    <t>FRENCH JULEP</t>
  </si>
  <si>
    <t xml:space="preserve">FRENCH JULEP    </t>
  </si>
  <si>
    <t>2020594</t>
  </si>
  <si>
    <t>CHOCOTINI</t>
  </si>
  <si>
    <t xml:space="preserve">CHOCOTINI       </t>
  </si>
  <si>
    <t>2020595</t>
  </si>
  <si>
    <t>JACK &amp; JULEP</t>
  </si>
  <si>
    <t xml:space="preserve">JACK &amp; JULEP    </t>
  </si>
  <si>
    <t>2020597</t>
  </si>
  <si>
    <t>GOLD &amp; GINGER</t>
  </si>
  <si>
    <t xml:space="preserve">GOLD &amp; GINGER   </t>
  </si>
  <si>
    <t>FT CREATIONS COCKTAILS</t>
  </si>
  <si>
    <t>93932</t>
  </si>
  <si>
    <t>1139362</t>
  </si>
  <si>
    <t>J.WALKER BLACK</t>
  </si>
  <si>
    <t xml:space="preserve">J.WALKER BLACK  </t>
  </si>
  <si>
    <t>1139389</t>
  </si>
  <si>
    <t>SOUTHERN COMFORT</t>
  </si>
  <si>
    <t>1139565</t>
  </si>
  <si>
    <t>GLENMORAGIE 18A</t>
  </si>
  <si>
    <t xml:space="preserve">GLENMORAGIE 18A </t>
  </si>
  <si>
    <t>1139645</t>
  </si>
  <si>
    <t>JACK DANIELS</t>
  </si>
  <si>
    <t xml:space="preserve">JACK DANIELS    </t>
  </si>
  <si>
    <t>1139653</t>
  </si>
  <si>
    <t>MAKERS MARK</t>
  </si>
  <si>
    <t>1139670</t>
  </si>
  <si>
    <t xml:space="preserve">JAMESON         </t>
  </si>
  <si>
    <t>1139688</t>
  </si>
  <si>
    <t xml:space="preserve">BEEFEATER       </t>
  </si>
  <si>
    <t>1139696</t>
  </si>
  <si>
    <t>BOMBAY</t>
  </si>
  <si>
    <t xml:space="preserve">BOMBAY          </t>
  </si>
  <si>
    <t>1139768</t>
  </si>
  <si>
    <t>HENDRICKS</t>
  </si>
  <si>
    <t xml:space="preserve">HENDRICKS       </t>
  </si>
  <si>
    <t>1139881</t>
  </si>
  <si>
    <t>TANQUERAY</t>
  </si>
  <si>
    <t xml:space="preserve">TANQUERAY       </t>
  </si>
  <si>
    <t>1139899</t>
  </si>
  <si>
    <t>TANQUERAY TEN</t>
  </si>
  <si>
    <t xml:space="preserve">TANQUERAY TEN   </t>
  </si>
  <si>
    <t>1140005</t>
  </si>
  <si>
    <t>BELVEDERE</t>
  </si>
  <si>
    <t xml:space="preserve">BELVEDERE       </t>
  </si>
  <si>
    <t>1140072</t>
  </si>
  <si>
    <t>GREY GOOSE</t>
  </si>
  <si>
    <t xml:space="preserve">GREY GOOSE      </t>
  </si>
  <si>
    <t>1140101</t>
  </si>
  <si>
    <t>GREYG.CITRON</t>
  </si>
  <si>
    <t>1140179</t>
  </si>
  <si>
    <t>BAILEYS</t>
  </si>
  <si>
    <t>1140195</t>
  </si>
  <si>
    <t>COINTREAU</t>
  </si>
  <si>
    <t>1140232</t>
  </si>
  <si>
    <t>GET 27</t>
  </si>
  <si>
    <t xml:space="preserve">GET 27          </t>
  </si>
  <si>
    <t>1140275</t>
  </si>
  <si>
    <t>LIQUEUR LITCHEE</t>
  </si>
  <si>
    <t>1140321</t>
  </si>
  <si>
    <t>FRANGELICO</t>
  </si>
  <si>
    <t>1140347</t>
  </si>
  <si>
    <t>JAGERMEISTER</t>
  </si>
  <si>
    <t>1140451</t>
  </si>
  <si>
    <t>HAVANA CLUB</t>
  </si>
  <si>
    <t>1140460</t>
  </si>
  <si>
    <t>HAVANA 7 ANS</t>
  </si>
  <si>
    <t xml:space="preserve">HAVANA 7 ANS    </t>
  </si>
  <si>
    <t>1140507</t>
  </si>
  <si>
    <t>MALIBU</t>
  </si>
  <si>
    <t>1140831</t>
  </si>
  <si>
    <t>SAMBUCA MOLINARI</t>
  </si>
  <si>
    <t>1140849</t>
  </si>
  <si>
    <t>CAMPARI</t>
  </si>
  <si>
    <t xml:space="preserve">CAMPARI         </t>
  </si>
  <si>
    <t>1140857</t>
  </si>
  <si>
    <t>MARTINI BLANC</t>
  </si>
  <si>
    <t xml:space="preserve">MARTINI BLANC   </t>
  </si>
  <si>
    <t>1140865</t>
  </si>
  <si>
    <t>MARTINI DRY</t>
  </si>
  <si>
    <t xml:space="preserve">MARTINI DRY     </t>
  </si>
  <si>
    <t>1140873</t>
  </si>
  <si>
    <t>MARTINI ROUGE</t>
  </si>
  <si>
    <t xml:space="preserve">MARTINI ROUGE   </t>
  </si>
  <si>
    <t>1140890</t>
  </si>
  <si>
    <t>RICARD</t>
  </si>
  <si>
    <t xml:space="preserve">RICARD          </t>
  </si>
  <si>
    <t>1144313</t>
  </si>
  <si>
    <t>TIO PEPE</t>
  </si>
  <si>
    <t>1145383</t>
  </si>
  <si>
    <t>AMARETTO SARONNO</t>
  </si>
  <si>
    <t>1164779</t>
  </si>
  <si>
    <t>JB RARE</t>
  </si>
  <si>
    <t xml:space="preserve">JB RARE         </t>
  </si>
  <si>
    <t>1164912</t>
  </si>
  <si>
    <t xml:space="preserve">OBAN 14A        </t>
  </si>
  <si>
    <t>1166256</t>
  </si>
  <si>
    <t>JUS CRANBERRY</t>
  </si>
  <si>
    <t xml:space="preserve">JUS CRANBERRY   </t>
  </si>
  <si>
    <t>1166264</t>
  </si>
  <si>
    <t>JUS TOMATE</t>
  </si>
  <si>
    <t xml:space="preserve">JUS TOMATE      </t>
  </si>
  <si>
    <t>1166272</t>
  </si>
  <si>
    <t>JUS ANANAS</t>
  </si>
  <si>
    <t xml:space="preserve">JUS ANANAS      </t>
  </si>
  <si>
    <t>1166328</t>
  </si>
  <si>
    <t>CHIVAS 12A</t>
  </si>
  <si>
    <t xml:space="preserve">CHIVAS 12A      </t>
  </si>
  <si>
    <t>1166336</t>
  </si>
  <si>
    <t>J.WALKER RED</t>
  </si>
  <si>
    <t xml:space="preserve">J.WALKER RED    </t>
  </si>
  <si>
    <t>1166379</t>
  </si>
  <si>
    <t>GLENLIVET</t>
  </si>
  <si>
    <t>1166408</t>
  </si>
  <si>
    <t>HENNESSY XO</t>
  </si>
  <si>
    <t xml:space="preserve">HENNESSY XO     </t>
  </si>
  <si>
    <t>1166993</t>
  </si>
  <si>
    <t>BIERE PANACHE</t>
  </si>
  <si>
    <t>1169262</t>
  </si>
  <si>
    <t>C.DEVAUX ROSE</t>
  </si>
  <si>
    <t xml:space="preserve">C.DEVAUX ROSE   </t>
  </si>
  <si>
    <t>1169490</t>
  </si>
  <si>
    <t>CREME PECHE</t>
  </si>
  <si>
    <t xml:space="preserve">CREME PECHE     </t>
  </si>
  <si>
    <t>1183566</t>
  </si>
  <si>
    <t>JUS ORANGE</t>
  </si>
  <si>
    <t xml:space="preserve">JUS ORANGE      </t>
  </si>
  <si>
    <t>1183988</t>
  </si>
  <si>
    <t>HAVANA ANEJO AMB</t>
  </si>
  <si>
    <t>1183996</t>
  </si>
  <si>
    <t>ELDORADO DEM.15A</t>
  </si>
  <si>
    <t>1184016</t>
  </si>
  <si>
    <t>MATHUSALEM 15A</t>
  </si>
  <si>
    <t>1184850</t>
  </si>
  <si>
    <t>COUPE MUMM</t>
  </si>
  <si>
    <t xml:space="preserve">COUPE MUMM      </t>
  </si>
  <si>
    <t>1187559</t>
  </si>
  <si>
    <t>LAGAVULIN 16A</t>
  </si>
  <si>
    <t xml:space="preserve">LAGAVULIN 16A   </t>
  </si>
  <si>
    <t>1194978</t>
  </si>
  <si>
    <t>CROWN ROYAL</t>
  </si>
  <si>
    <t>1199963</t>
  </si>
  <si>
    <t>RAMOS PINTO TAW.</t>
  </si>
  <si>
    <t>1238862</t>
  </si>
  <si>
    <t>C.RUINART BL/BL</t>
  </si>
  <si>
    <t xml:space="preserve">C.RUINART BL/BL </t>
  </si>
  <si>
    <t>1263427</t>
  </si>
  <si>
    <t>BACARDI RESERVA</t>
  </si>
  <si>
    <t xml:space="preserve">BACARDI RESERVA </t>
  </si>
  <si>
    <t>1268640</t>
  </si>
  <si>
    <t>SIROP GRENAD.</t>
  </si>
  <si>
    <t xml:space="preserve">SIROP GRENAD.   </t>
  </si>
  <si>
    <t>1273490</t>
  </si>
  <si>
    <t>CIROC SNACK</t>
  </si>
  <si>
    <t>1273641</t>
  </si>
  <si>
    <t>SIROP MENTHE M.</t>
  </si>
  <si>
    <t>1273852</t>
  </si>
  <si>
    <t>SIROP FRAISE</t>
  </si>
  <si>
    <t>1286223</t>
  </si>
  <si>
    <t>1286231</t>
  </si>
  <si>
    <t>JUS POMME</t>
  </si>
  <si>
    <t xml:space="preserve">JUS POMME       </t>
  </si>
  <si>
    <t>1286266</t>
  </si>
  <si>
    <t>JUS PAMPLEMOUSSE</t>
  </si>
  <si>
    <t>1289731</t>
  </si>
  <si>
    <t>CALV.HORS AGE</t>
  </si>
  <si>
    <t>1290871</t>
  </si>
  <si>
    <t>AMARO MONTENEGRO</t>
  </si>
  <si>
    <t>1299999</t>
  </si>
  <si>
    <t>APPLETON WHITE</t>
  </si>
  <si>
    <t>1341350</t>
  </si>
  <si>
    <t>CREME D.CASSIS</t>
  </si>
  <si>
    <t xml:space="preserve">CREME D.CASSIS  </t>
  </si>
  <si>
    <t>1351638</t>
  </si>
  <si>
    <t>VODKA GET</t>
  </si>
  <si>
    <t>1353094</t>
  </si>
  <si>
    <t>PATRON SILVER</t>
  </si>
  <si>
    <t xml:space="preserve">PATRON SILVER   </t>
  </si>
  <si>
    <t>1353107</t>
  </si>
  <si>
    <t>PATRON CAFE</t>
  </si>
  <si>
    <t>1353115</t>
  </si>
  <si>
    <t>PATRON AMBRE</t>
  </si>
  <si>
    <t>1369811</t>
  </si>
  <si>
    <t>PATRON PLATINIUM</t>
  </si>
  <si>
    <t>1379631</t>
  </si>
  <si>
    <t>RIVIERE 8A</t>
  </si>
  <si>
    <t>1386945</t>
  </si>
  <si>
    <t>RUSSIAN PLAT.</t>
  </si>
  <si>
    <t xml:space="preserve">RUSSIAN PLAT.   </t>
  </si>
  <si>
    <t>1387737</t>
  </si>
  <si>
    <t>HIBIKI 17A</t>
  </si>
  <si>
    <t>1395091</t>
  </si>
  <si>
    <t>SAUZA HORNITOS</t>
  </si>
  <si>
    <t>1395462</t>
  </si>
  <si>
    <t>RON ZACAPA 23A</t>
  </si>
  <si>
    <t xml:space="preserve">RON ZACAPA 23A  </t>
  </si>
  <si>
    <t>1395471</t>
  </si>
  <si>
    <t>GLENFIDDICH 21A</t>
  </si>
  <si>
    <t>1397177</t>
  </si>
  <si>
    <t>JUS KIWI</t>
  </si>
  <si>
    <t>1398049</t>
  </si>
  <si>
    <t>V.PIBARNON 09</t>
  </si>
  <si>
    <t xml:space="preserve">V.PIBARNON 09   </t>
  </si>
  <si>
    <t>1405755</t>
  </si>
  <si>
    <t>JUS BANANE</t>
  </si>
  <si>
    <t xml:space="preserve">JUS BANANE      </t>
  </si>
  <si>
    <t>1448595</t>
  </si>
  <si>
    <t>BELUGA GOLD</t>
  </si>
  <si>
    <t>1452666</t>
  </si>
  <si>
    <t>VODKA BELUGA SIL</t>
  </si>
  <si>
    <t>1469100</t>
  </si>
  <si>
    <t xml:space="preserve">10CL BOMBAY     </t>
  </si>
  <si>
    <t>1469118</t>
  </si>
  <si>
    <t>10CL TANQUERAY</t>
  </si>
  <si>
    <t>1469151</t>
  </si>
  <si>
    <t>10CL BELVEDERE</t>
  </si>
  <si>
    <t>1469169</t>
  </si>
  <si>
    <t>10CL GREY GOOSE</t>
  </si>
  <si>
    <t>1469177</t>
  </si>
  <si>
    <t>10CL KETEL ONE</t>
  </si>
  <si>
    <t>2002638</t>
  </si>
  <si>
    <t>LIMONCELLO</t>
  </si>
  <si>
    <t xml:space="preserve">LIMONCELLO      </t>
  </si>
  <si>
    <t>2003531</t>
  </si>
  <si>
    <t>V.PLUM TAKARA</t>
  </si>
  <si>
    <t xml:space="preserve">V.PLUM TAKARA   </t>
  </si>
  <si>
    <t>2006824</t>
  </si>
  <si>
    <t>ABSOLUT ELYX</t>
  </si>
  <si>
    <t>2008304</t>
  </si>
  <si>
    <t>MACALLAN RUBY</t>
  </si>
  <si>
    <t xml:space="preserve">MACALLAN RUBY   </t>
  </si>
  <si>
    <t>2009878</t>
  </si>
  <si>
    <t>MACALLAN AMBER</t>
  </si>
  <si>
    <t xml:space="preserve">MACALLAN AMBER  </t>
  </si>
  <si>
    <t>2017750</t>
  </si>
  <si>
    <t>V.SANCERRE RES14</t>
  </si>
  <si>
    <t>2018658</t>
  </si>
  <si>
    <t>V.MONBRISON 03</t>
  </si>
  <si>
    <t xml:space="preserve">V.MONBRISON 03  </t>
  </si>
  <si>
    <t>2018946</t>
  </si>
  <si>
    <t>V.CHARD.SEG13</t>
  </si>
  <si>
    <t xml:space="preserve">V.CHARD.SEG13   </t>
  </si>
  <si>
    <t>2019910</t>
  </si>
  <si>
    <t>SAILOR &amp; JERRY</t>
  </si>
  <si>
    <t>2019936</t>
  </si>
  <si>
    <t>V.JOSEPH RG12</t>
  </si>
  <si>
    <t xml:space="preserve">V.JOSEPH RG12   </t>
  </si>
  <si>
    <t>2020315</t>
  </si>
  <si>
    <t xml:space="preserve">MOUNT G.EXTRA   </t>
  </si>
  <si>
    <t>2020650</t>
  </si>
  <si>
    <t>V.CHABLIS 12</t>
  </si>
  <si>
    <t xml:space="preserve">V.CHABLIS 12    </t>
  </si>
  <si>
    <t>2023069</t>
  </si>
  <si>
    <t>V.TOKAJI 08</t>
  </si>
  <si>
    <t>FT BOISSONS AU VERRE</t>
  </si>
  <si>
    <t>FT BOISSONS AU  VERRE COCKTAILS</t>
  </si>
  <si>
    <t>10000000</t>
  </si>
  <si>
    <t>THE</t>
  </si>
  <si>
    <t xml:space="preserve">THE             </t>
  </si>
  <si>
    <t>10000014</t>
  </si>
  <si>
    <t>THE MENTHE FRAIC</t>
  </si>
  <si>
    <t>1396078</t>
  </si>
  <si>
    <t>TETE BLANC 15CM</t>
  </si>
  <si>
    <t>1396490</t>
  </si>
  <si>
    <t>COMPIL CD III</t>
  </si>
  <si>
    <t>1396633</t>
  </si>
  <si>
    <t>DVD OCEAN</t>
  </si>
  <si>
    <t>1404306</t>
  </si>
  <si>
    <t>CD LITTLE B.II</t>
  </si>
  <si>
    <t>1481871</t>
  </si>
  <si>
    <t>TETE SILVER 15CM</t>
  </si>
  <si>
    <t>1481897</t>
  </si>
  <si>
    <t xml:space="preserve">TETE ROUGE 7CM  </t>
  </si>
  <si>
    <t>2006407</t>
  </si>
  <si>
    <t>BUDDHA ATT.04</t>
  </si>
  <si>
    <t>2014</t>
  </si>
  <si>
    <t>FFT BOISSON</t>
  </si>
  <si>
    <t>20166</t>
  </si>
  <si>
    <t>RAVIOLI</t>
  </si>
  <si>
    <t>2016763</t>
  </si>
  <si>
    <t>COMPIL CD 16</t>
  </si>
  <si>
    <t xml:space="preserve">COMPIL CD 16    </t>
  </si>
  <si>
    <t>2017</t>
  </si>
  <si>
    <t>FFT SOFTS</t>
  </si>
  <si>
    <t>2018448</t>
  </si>
  <si>
    <t>CD IBIZA</t>
  </si>
  <si>
    <t xml:space="preserve">CD IBIZA        </t>
  </si>
  <si>
    <t>20243</t>
  </si>
  <si>
    <t>SCE SOJA SS GLUT</t>
  </si>
  <si>
    <t>21006</t>
  </si>
  <si>
    <t>21018</t>
  </si>
  <si>
    <t>VAPEUR CREVETTE</t>
  </si>
  <si>
    <t xml:space="preserve">VAPEUR CREVETTE </t>
  </si>
  <si>
    <t>3</t>
  </si>
  <si>
    <t>CARAFE</t>
  </si>
  <si>
    <t xml:space="preserve">CARAFE          </t>
  </si>
  <si>
    <t>30</t>
  </si>
  <si>
    <t>* CUISINE</t>
  </si>
  <si>
    <t>31</t>
  </si>
  <si>
    <t>* BOISSON</t>
  </si>
  <si>
    <t>31000</t>
  </si>
  <si>
    <t>FILET MIGNON</t>
  </si>
  <si>
    <t xml:space="preserve">FILET MIGNON    </t>
  </si>
  <si>
    <t>391</t>
  </si>
  <si>
    <t xml:space="preserve">NATURE          </t>
  </si>
  <si>
    <t>396</t>
  </si>
  <si>
    <t>EPICE</t>
  </si>
  <si>
    <t xml:space="preserve">EPICE           </t>
  </si>
  <si>
    <t>41065</t>
  </si>
  <si>
    <t>DINER ESPRIT</t>
  </si>
  <si>
    <t xml:space="preserve">DINER ESPRIT    </t>
  </si>
  <si>
    <t>41068</t>
  </si>
  <si>
    <t>ASSORT.MAKI 12</t>
  </si>
  <si>
    <t>51005</t>
  </si>
  <si>
    <t>MESCLUN</t>
  </si>
  <si>
    <t xml:space="preserve">MESCLUN         </t>
  </si>
  <si>
    <t>557</t>
  </si>
  <si>
    <t>MENTHE</t>
  </si>
  <si>
    <t xml:space="preserve">MENTHE          </t>
  </si>
  <si>
    <t>61014</t>
  </si>
  <si>
    <t>DESS. PARTAGE</t>
  </si>
  <si>
    <t xml:space="preserve">DESS. PARTAGE   </t>
  </si>
  <si>
    <t>61041</t>
  </si>
  <si>
    <t>DESS.PRESTIGE</t>
  </si>
  <si>
    <t>80100</t>
  </si>
  <si>
    <t>SHISHA COMPOS</t>
  </si>
  <si>
    <t xml:space="preserve">SHISHA COMPOS   </t>
  </si>
  <si>
    <t>80101</t>
  </si>
  <si>
    <t>SHISHAS SUGG</t>
  </si>
  <si>
    <t>80108</t>
  </si>
  <si>
    <t>SHISHA CREATIONS</t>
  </si>
  <si>
    <t>80251</t>
  </si>
  <si>
    <t>POMMES</t>
  </si>
  <si>
    <t xml:space="preserve">POMMES          </t>
  </si>
  <si>
    <t>80252</t>
  </si>
  <si>
    <t>MELON</t>
  </si>
  <si>
    <t>80253</t>
  </si>
  <si>
    <t>ANANAS</t>
  </si>
  <si>
    <t>80255</t>
  </si>
  <si>
    <t>PAMPLEMOUSSE</t>
  </si>
  <si>
    <t xml:space="preserve">PAMPLEMOUSSE    </t>
  </si>
  <si>
    <t>80268</t>
  </si>
  <si>
    <t>LAIT</t>
  </si>
  <si>
    <t>80306</t>
  </si>
  <si>
    <t>DIAMOND</t>
  </si>
  <si>
    <t>80369</t>
  </si>
  <si>
    <t>KISS COOL</t>
  </si>
  <si>
    <t xml:space="preserve">KISS COOL       </t>
  </si>
  <si>
    <t>80370</t>
  </si>
  <si>
    <t>SWEET DREAM</t>
  </si>
  <si>
    <t xml:space="preserve">SWEET DREAM     </t>
  </si>
  <si>
    <t>80371</t>
  </si>
  <si>
    <t>PARADISE</t>
  </si>
  <si>
    <t xml:space="preserve">PARADISE        </t>
  </si>
  <si>
    <t>80372</t>
  </si>
  <si>
    <t>TOTAL Général</t>
  </si>
  <si>
    <t>PRIX MOYEN TTC</t>
  </si>
  <si>
    <t>PVHTHS</t>
  </si>
  <si>
    <t>Coût U</t>
  </si>
  <si>
    <t>Marge U</t>
  </si>
  <si>
    <t>Code Micros</t>
  </si>
  <si>
    <t>1186812</t>
  </si>
  <si>
    <t>MG RUINART BL</t>
  </si>
  <si>
    <t xml:space="preserve">MG RUINART BL   </t>
  </si>
  <si>
    <t xml:space="preserve">VEUVE DEVAUX RS </t>
  </si>
  <si>
    <t>1351689</t>
  </si>
  <si>
    <t>JERO RUINART BL</t>
  </si>
  <si>
    <t>2001806</t>
  </si>
  <si>
    <t xml:space="preserve">MG CRISTAL 05   </t>
  </si>
  <si>
    <t>CRISTAL RS 05</t>
  </si>
  <si>
    <t>2009219</t>
  </si>
  <si>
    <t>D.PERIGNON RS03</t>
  </si>
  <si>
    <t xml:space="preserve">D.PERIGNON 04   </t>
  </si>
  <si>
    <t>2014454</t>
  </si>
  <si>
    <t>CRISTAL BL06</t>
  </si>
  <si>
    <t xml:space="preserve">CRISTAL BL06    </t>
  </si>
  <si>
    <t>2018514</t>
  </si>
  <si>
    <t>D.RUINART RS02</t>
  </si>
  <si>
    <t>926583</t>
  </si>
  <si>
    <t>LANSON RS</t>
  </si>
  <si>
    <t xml:space="preserve">LANSON RS       </t>
  </si>
  <si>
    <t xml:space="preserve">L. PERRIER RS   </t>
  </si>
  <si>
    <t xml:space="preserve">L.PERRIER SA    </t>
  </si>
  <si>
    <t xml:space="preserve">MUMM            </t>
  </si>
  <si>
    <t xml:space="preserve">RUINART ROSE    </t>
  </si>
  <si>
    <t xml:space="preserve">MOET SA         </t>
  </si>
  <si>
    <t>977719</t>
  </si>
  <si>
    <t xml:space="preserve">LANSON BLACK    </t>
  </si>
  <si>
    <t>1025672</t>
  </si>
  <si>
    <t>MG SIRAN 01</t>
  </si>
  <si>
    <t>1028718</t>
  </si>
  <si>
    <t>PALMER 01</t>
  </si>
  <si>
    <t xml:space="preserve">SOCIANDO 03     </t>
  </si>
  <si>
    <t>1093544</t>
  </si>
  <si>
    <t>1/2 BEYCHEVELL03</t>
  </si>
  <si>
    <t>1095152</t>
  </si>
  <si>
    <t>1/2 LEO.BARTON03</t>
  </si>
  <si>
    <t xml:space="preserve">1/2 SIRAN 04    </t>
  </si>
  <si>
    <t>PAVILLON RG04</t>
  </si>
  <si>
    <t xml:space="preserve">CONSEILLANTE 04 </t>
  </si>
  <si>
    <t xml:space="preserve">PEZ 04          </t>
  </si>
  <si>
    <t>1295998</t>
  </si>
  <si>
    <t>FORT LATOUR 07</t>
  </si>
  <si>
    <t>1392587</t>
  </si>
  <si>
    <t>PLUM TAKARA</t>
  </si>
  <si>
    <t xml:space="preserve">PLUM TAKARA     </t>
  </si>
  <si>
    <t>1460252</t>
  </si>
  <si>
    <t>POMEROL CACHER05</t>
  </si>
  <si>
    <t>2003441</t>
  </si>
  <si>
    <t xml:space="preserve">BAROLO VIG08    </t>
  </si>
  <si>
    <t>POMMARD 11</t>
  </si>
  <si>
    <t>2007237</t>
  </si>
  <si>
    <t>GEWURTZ.SEIG.07</t>
  </si>
  <si>
    <t>2007239</t>
  </si>
  <si>
    <t>RIESLING 07</t>
  </si>
  <si>
    <t xml:space="preserve">RIESLING 07     </t>
  </si>
  <si>
    <t>2012893</t>
  </si>
  <si>
    <t>MG BARON L09</t>
  </si>
  <si>
    <t>BARON L09</t>
  </si>
  <si>
    <t>2013619</t>
  </si>
  <si>
    <t>CHABLIS BLANCH09</t>
  </si>
  <si>
    <t xml:space="preserve">PIBARNON RG09   </t>
  </si>
  <si>
    <t>2013916</t>
  </si>
  <si>
    <t>PULIGNY CHAR12</t>
  </si>
  <si>
    <t>PULIGNY FOL10</t>
  </si>
  <si>
    <t>2015052</t>
  </si>
  <si>
    <t>GAVOTY BL 13</t>
  </si>
  <si>
    <t xml:space="preserve">GAVOTY BL 13    </t>
  </si>
  <si>
    <t xml:space="preserve">LIQUIERE RG13   </t>
  </si>
  <si>
    <t>2015121</t>
  </si>
  <si>
    <t>MG CHABLIS FO.11</t>
  </si>
  <si>
    <t>2015152</t>
  </si>
  <si>
    <t>1/2 FIGUIER.RS13</t>
  </si>
  <si>
    <t>MG REDON RG11</t>
  </si>
  <si>
    <t xml:space="preserve">MT REDON RG11   </t>
  </si>
  <si>
    <t>2015197</t>
  </si>
  <si>
    <t xml:space="preserve">MG SELLE RS13   </t>
  </si>
  <si>
    <t>2015199</t>
  </si>
  <si>
    <t>1/2 SELLE RS13</t>
  </si>
  <si>
    <t>BRUNELLO PAC09</t>
  </si>
  <si>
    <t>2015558</t>
  </si>
  <si>
    <t>MG BARBEYR.RS13</t>
  </si>
  <si>
    <t>2017084</t>
  </si>
  <si>
    <t>1/2 MIREILLE 13</t>
  </si>
  <si>
    <t xml:space="preserve">1/2 MIREILLE 13 </t>
  </si>
  <si>
    <t>2017186</t>
  </si>
  <si>
    <t>MG MIREILLE BL13</t>
  </si>
  <si>
    <t>2017692</t>
  </si>
  <si>
    <t>P.QUINTESSENCE 1</t>
  </si>
  <si>
    <t xml:space="preserve">ST JO.POMPEE 12 </t>
  </si>
  <si>
    <t>2020831</t>
  </si>
  <si>
    <t>CLOS LOS SIETE12</t>
  </si>
  <si>
    <t xml:space="preserve">MG MINUTY RS14  </t>
  </si>
  <si>
    <t xml:space="preserve">P.FUISSE TETE13 </t>
  </si>
  <si>
    <t>2022063</t>
  </si>
  <si>
    <t>MAS DAUMAS 12</t>
  </si>
  <si>
    <t>2022668</t>
  </si>
  <si>
    <t>SELLE RS14</t>
  </si>
  <si>
    <t>CROZES COL14</t>
  </si>
  <si>
    <t>2023184</t>
  </si>
  <si>
    <t>SAUV.HILL BL14</t>
  </si>
  <si>
    <t xml:space="preserve">SAUV.HILL BL14  </t>
  </si>
  <si>
    <t>780861</t>
  </si>
  <si>
    <t>MG MARQUIS 96</t>
  </si>
  <si>
    <t>786390</t>
  </si>
  <si>
    <t>BEAUREGARD 98</t>
  </si>
  <si>
    <t>788416</t>
  </si>
  <si>
    <t xml:space="preserve">PETRUS 96       </t>
  </si>
  <si>
    <t>1039783</t>
  </si>
  <si>
    <t>BT CHIVAS</t>
  </si>
  <si>
    <t>1061278</t>
  </si>
  <si>
    <t>BT HAVANA 3ANS</t>
  </si>
  <si>
    <t>1079435</t>
  </si>
  <si>
    <t>BT STOLICH. ELIT</t>
  </si>
  <si>
    <t>1101461</t>
  </si>
  <si>
    <t>BT BELVEDERE</t>
  </si>
  <si>
    <t xml:space="preserve">BT BELVEDERE    </t>
  </si>
  <si>
    <t xml:space="preserve">BT IMPERIA      </t>
  </si>
  <si>
    <t>1138685</t>
  </si>
  <si>
    <t>BT HENDRICKS</t>
  </si>
  <si>
    <t xml:space="preserve">KIMOTO          </t>
  </si>
  <si>
    <t>1393459</t>
  </si>
  <si>
    <t>TAKARA</t>
  </si>
  <si>
    <t>1394937</t>
  </si>
  <si>
    <t>BT SAUZA HORNIT.</t>
  </si>
  <si>
    <t>1444906</t>
  </si>
  <si>
    <t>BT BELUGA SILVER</t>
  </si>
  <si>
    <t>2008858</t>
  </si>
  <si>
    <t>30.MOI PETILLANT</t>
  </si>
  <si>
    <t>2015932</t>
  </si>
  <si>
    <t>MG BELVEDERE LUM</t>
  </si>
  <si>
    <t>948117</t>
  </si>
  <si>
    <t>BT JAMESON</t>
  </si>
  <si>
    <t>960520</t>
  </si>
  <si>
    <t>BT GREY GOOSE</t>
  </si>
  <si>
    <t xml:space="preserve">BT GREY GOOSE   </t>
  </si>
  <si>
    <t xml:space="preserve">JUS FR.PASSION  </t>
  </si>
  <si>
    <t>2013681</t>
  </si>
  <si>
    <t>JUS MANDARINE</t>
  </si>
  <si>
    <t>1137754</t>
  </si>
  <si>
    <t>VOSS PLATE</t>
  </si>
  <si>
    <t>1421501</t>
  </si>
  <si>
    <t>GINGER BEER</t>
  </si>
  <si>
    <t xml:space="preserve">GINGER BEER     </t>
  </si>
  <si>
    <t>925441</t>
  </si>
  <si>
    <t>BITTER SAN PELL.</t>
  </si>
  <si>
    <t xml:space="preserve">PAMPLEM. PRESSE </t>
  </si>
  <si>
    <t>1166125</t>
  </si>
  <si>
    <t>DOUBLE DECA</t>
  </si>
  <si>
    <t>1346679</t>
  </si>
  <si>
    <t>DECA AMERICAIN</t>
  </si>
  <si>
    <t xml:space="preserve">DECA AMERICAIN  </t>
  </si>
  <si>
    <t>SAS5P HAMACHI</t>
  </si>
  <si>
    <t>2023998</t>
  </si>
  <si>
    <t>2024000</t>
  </si>
  <si>
    <t>SAS3P SHAKE TATA</t>
  </si>
  <si>
    <t>1141201</t>
  </si>
  <si>
    <t>APPLE MARTINI</t>
  </si>
  <si>
    <t xml:space="preserve">APPLE MARTINI   </t>
  </si>
  <si>
    <t xml:space="preserve">AMERICANO       </t>
  </si>
  <si>
    <t>BLOODY MARY</t>
  </si>
  <si>
    <t>1141817</t>
  </si>
  <si>
    <t>MANHATTAN</t>
  </si>
  <si>
    <t xml:space="preserve">DRY MARTINI     </t>
  </si>
  <si>
    <t>1141876</t>
  </si>
  <si>
    <t>BLACK RUSSIAN</t>
  </si>
  <si>
    <t xml:space="preserve">ROSSINI         </t>
  </si>
  <si>
    <t>1141948</t>
  </si>
  <si>
    <t>PARADISE SS ALC.</t>
  </si>
  <si>
    <t xml:space="preserve">CAIPIROSKA      </t>
  </si>
  <si>
    <t>1165712</t>
  </si>
  <si>
    <t>MOJITO ROY.MUMM</t>
  </si>
  <si>
    <t xml:space="preserve">MOJITO ROY.MUMM </t>
  </si>
  <si>
    <t xml:space="preserve">CUBA LIBRE      </t>
  </si>
  <si>
    <t>1194206</t>
  </si>
  <si>
    <t>KAMIKAZE</t>
  </si>
  <si>
    <t>1199200</t>
  </si>
  <si>
    <t>SINGAPORE SLING</t>
  </si>
  <si>
    <t>1246846</t>
  </si>
  <si>
    <t>B &amp; B</t>
  </si>
  <si>
    <t xml:space="preserve">PISCINE RS      </t>
  </si>
  <si>
    <t>1288034</t>
  </si>
  <si>
    <t>TOM COLLINS</t>
  </si>
  <si>
    <t xml:space="preserve">P.MARTINI V     </t>
  </si>
  <si>
    <t xml:space="preserve">WHITE RUSSIAN   </t>
  </si>
  <si>
    <t>B 52</t>
  </si>
  <si>
    <t xml:space="preserve">VODKATINI       </t>
  </si>
  <si>
    <t>1396828</t>
  </si>
  <si>
    <t>FRENCH MARTINI</t>
  </si>
  <si>
    <t>1402773</t>
  </si>
  <si>
    <t>JAGER BOMB</t>
  </si>
  <si>
    <t xml:space="preserve">SHOT SAUZA      </t>
  </si>
  <si>
    <t xml:space="preserve">SHOT BELVEDERE  </t>
  </si>
  <si>
    <t xml:space="preserve">PORN STAR       </t>
  </si>
  <si>
    <t>2011868</t>
  </si>
  <si>
    <t>SHOT PAT.AMBRE</t>
  </si>
  <si>
    <t>2014196</t>
  </si>
  <si>
    <t xml:space="preserve">SHOT ABSO.ELYX  </t>
  </si>
  <si>
    <t>2015913</t>
  </si>
  <si>
    <t>SHOT JAGER</t>
  </si>
  <si>
    <t>2018302</t>
  </si>
  <si>
    <t>MARTINI ROYAL</t>
  </si>
  <si>
    <t xml:space="preserve">MARTINI ROYAL   </t>
  </si>
  <si>
    <t xml:space="preserve">N.STYLE FIZZ    </t>
  </si>
  <si>
    <t>2023401</t>
  </si>
  <si>
    <t>CAMPARI SPRITZ</t>
  </si>
  <si>
    <t>JAMESON</t>
  </si>
  <si>
    <t>BEEFEATER</t>
  </si>
  <si>
    <t xml:space="preserve">BAILEYS         </t>
  </si>
  <si>
    <t xml:space="preserve">COINTREAU       </t>
  </si>
  <si>
    <t>1140312</t>
  </si>
  <si>
    <t>DRAMBUIE</t>
  </si>
  <si>
    <t xml:space="preserve">FRANGELICO      </t>
  </si>
  <si>
    <t xml:space="preserve">HAVANA CLUB     </t>
  </si>
  <si>
    <t xml:space="preserve">MALIBU          </t>
  </si>
  <si>
    <t>1140822</t>
  </si>
  <si>
    <t>GRAPPA FRAGOLINO</t>
  </si>
  <si>
    <t>1155400</t>
  </si>
  <si>
    <t>POIRE WILLIAMINE</t>
  </si>
  <si>
    <t>OBAN 14A</t>
  </si>
  <si>
    <t>1165051</t>
  </si>
  <si>
    <t>AMARO DI AVERNA</t>
  </si>
  <si>
    <t>1165149</t>
  </si>
  <si>
    <t xml:space="preserve">FERNET BRANCA   </t>
  </si>
  <si>
    <t>1166192</t>
  </si>
  <si>
    <t>MANZANITA</t>
  </si>
  <si>
    <t>1166395</t>
  </si>
  <si>
    <t>REMY MARTIN VSOP</t>
  </si>
  <si>
    <t>1183355</t>
  </si>
  <si>
    <t xml:space="preserve">LILLET BL       </t>
  </si>
  <si>
    <t xml:space="preserve">MATHUSALEM 15A  </t>
  </si>
  <si>
    <t>1184307</t>
  </si>
  <si>
    <t>REMY MARTIN XO</t>
  </si>
  <si>
    <t xml:space="preserve">REMY MARTIN XO  </t>
  </si>
  <si>
    <t>1184585</t>
  </si>
  <si>
    <t>GET 31</t>
  </si>
  <si>
    <t>1184657</t>
  </si>
  <si>
    <t>FRAMBOISE SAUV.</t>
  </si>
  <si>
    <t xml:space="preserve">FRAMBOISE SAUV. </t>
  </si>
  <si>
    <t>1184913</t>
  </si>
  <si>
    <t>CHIVAS R.SALUTE</t>
  </si>
  <si>
    <t>1194581</t>
  </si>
  <si>
    <t>BUSHMILLS BLACK</t>
  </si>
  <si>
    <t xml:space="preserve">BUSHMILLS BLACK </t>
  </si>
  <si>
    <t>1194943</t>
  </si>
  <si>
    <t>JACK SINGLE B.</t>
  </si>
  <si>
    <t>1246820</t>
  </si>
  <si>
    <t>KETEL ONE</t>
  </si>
  <si>
    <t xml:space="preserve">KETEL ONE       </t>
  </si>
  <si>
    <t>1256981</t>
  </si>
  <si>
    <t>G. MARNIER LOUIS</t>
  </si>
  <si>
    <t>1267111</t>
  </si>
  <si>
    <t xml:space="preserve">MURE            </t>
  </si>
  <si>
    <t xml:space="preserve">CIROC SNACK     </t>
  </si>
  <si>
    <t xml:space="preserve">SIROP MENTHE M. </t>
  </si>
  <si>
    <t>1273650</t>
  </si>
  <si>
    <t>SIROP ORGEAT M.</t>
  </si>
  <si>
    <t xml:space="preserve">SIROP ORGEAT M. </t>
  </si>
  <si>
    <t xml:space="preserve">SIROP FRAISE    </t>
  </si>
  <si>
    <t>1286240</t>
  </si>
  <si>
    <t>JUS PASSION</t>
  </si>
  <si>
    <t xml:space="preserve">JUS PASSION     </t>
  </si>
  <si>
    <t xml:space="preserve">CALV.HORS AGE   </t>
  </si>
  <si>
    <t xml:space="preserve">VODKA GET       </t>
  </si>
  <si>
    <t xml:space="preserve">PATRON AMBRE    </t>
  </si>
  <si>
    <t xml:space="preserve">RIVIERE 8A      </t>
  </si>
  <si>
    <t>1379665</t>
  </si>
  <si>
    <t>ST GERMAIN</t>
  </si>
  <si>
    <t xml:space="preserve">HIBIKI 17A      </t>
  </si>
  <si>
    <t>1388060</t>
  </si>
  <si>
    <t>1393678</t>
  </si>
  <si>
    <t>MIRABELLE METTE</t>
  </si>
  <si>
    <t>1395585</t>
  </si>
  <si>
    <t>COAL LLA 18A</t>
  </si>
  <si>
    <t>1397169</t>
  </si>
  <si>
    <t xml:space="preserve">JUS KIWI        </t>
  </si>
  <si>
    <t>1397193</t>
  </si>
  <si>
    <t>1405317</t>
  </si>
  <si>
    <t>MOZART BLACK</t>
  </si>
  <si>
    <t>1422184</t>
  </si>
  <si>
    <t>ANGOSTURA 1924</t>
  </si>
  <si>
    <t>10CL BOMBAY</t>
  </si>
  <si>
    <t>1469134</t>
  </si>
  <si>
    <t>10CL HENDRICKS</t>
  </si>
  <si>
    <t xml:space="preserve">10CL HENDRICKS  </t>
  </si>
  <si>
    <t xml:space="preserve">10CL BELVEDERE  </t>
  </si>
  <si>
    <t xml:space="preserve">10CL GREY GOOSE </t>
  </si>
  <si>
    <t xml:space="preserve">10CL KETEL ONE  </t>
  </si>
  <si>
    <t>2002270</t>
  </si>
  <si>
    <t>FINE WHITE GRAH.</t>
  </si>
  <si>
    <t>2003227</t>
  </si>
  <si>
    <t>ABSINTHE PERNOD</t>
  </si>
  <si>
    <t xml:space="preserve">ABSINTHE PERNOD </t>
  </si>
  <si>
    <t>2006238</t>
  </si>
  <si>
    <t>HUDSON MANHATTAN</t>
  </si>
  <si>
    <t xml:space="preserve">ABSOLUT ELYX    </t>
  </si>
  <si>
    <t>2009729</t>
  </si>
  <si>
    <t>YOICHI 15A</t>
  </si>
  <si>
    <t xml:space="preserve">YOICHI 15A      </t>
  </si>
  <si>
    <t>2009730</t>
  </si>
  <si>
    <t>NIKKA TAZKET.21A</t>
  </si>
  <si>
    <t>2011583</t>
  </si>
  <si>
    <t>V.MAURY 09</t>
  </si>
  <si>
    <t>2011807</t>
  </si>
  <si>
    <t>SHOT SAMBUCA</t>
  </si>
  <si>
    <t>2012452</t>
  </si>
  <si>
    <t>10CL CIROC</t>
  </si>
  <si>
    <t>2012802</t>
  </si>
  <si>
    <t xml:space="preserve">FRAMBOISE       </t>
  </si>
  <si>
    <t>2016692</t>
  </si>
  <si>
    <t>V.GAVOTY BL13</t>
  </si>
  <si>
    <t xml:space="preserve">V.GAVOTY BL13   </t>
  </si>
  <si>
    <t>2020312</t>
  </si>
  <si>
    <t>MOUNT G.BLACK</t>
  </si>
  <si>
    <t xml:space="preserve">MOUNT G.BLACK   </t>
  </si>
  <si>
    <t>MOUNT G.EXTRA</t>
  </si>
  <si>
    <t>2020956</t>
  </si>
  <si>
    <t xml:space="preserve">OGNOAS 70       </t>
  </si>
  <si>
    <t xml:space="preserve">V.TOKAJI 08     </t>
  </si>
  <si>
    <t>1017</t>
  </si>
  <si>
    <t>MENU JAVA</t>
  </si>
  <si>
    <t xml:space="preserve">MENU JAVA       </t>
  </si>
  <si>
    <t>11000</t>
  </si>
  <si>
    <t>SALADE POULET</t>
  </si>
  <si>
    <t xml:space="preserve">SALADE POULET   </t>
  </si>
  <si>
    <t>11001</t>
  </si>
  <si>
    <t>11002</t>
  </si>
  <si>
    <t>SUMMER ROLLS</t>
  </si>
  <si>
    <t xml:space="preserve">SUMMER ROLLS    </t>
  </si>
  <si>
    <t>11003</t>
  </si>
  <si>
    <t>SALADE PAPAYE</t>
  </si>
  <si>
    <t xml:space="preserve">SALADE PAPAYE   </t>
  </si>
  <si>
    <t>11007</t>
  </si>
  <si>
    <t>SALADE BOEUF</t>
  </si>
  <si>
    <t xml:space="preserve">SALADE BOEUF    </t>
  </si>
  <si>
    <t>11009</t>
  </si>
  <si>
    <t>ROUL.PRINT FRIT</t>
  </si>
  <si>
    <t xml:space="preserve">ROUL.PRINT FRIT </t>
  </si>
  <si>
    <t>11020</t>
  </si>
  <si>
    <t>FOIE GRAS</t>
  </si>
  <si>
    <t xml:space="preserve">FOIE GRAS       </t>
  </si>
  <si>
    <t>11027</t>
  </si>
  <si>
    <t>GYOZA</t>
  </si>
  <si>
    <t xml:space="preserve">GYOZA           </t>
  </si>
  <si>
    <t>11029</t>
  </si>
  <si>
    <t>SAL.WAKAME</t>
  </si>
  <si>
    <t xml:space="preserve">SAL.WAKAME      </t>
  </si>
  <si>
    <t>11039</t>
  </si>
  <si>
    <t>TARTARE Y/Y</t>
  </si>
  <si>
    <t xml:space="preserve">TARTARE Y/Y     </t>
  </si>
  <si>
    <t>11042</t>
  </si>
  <si>
    <t>TOFU GRILLE</t>
  </si>
  <si>
    <t xml:space="preserve">TOFU GRILLE     </t>
  </si>
  <si>
    <t>11044</t>
  </si>
  <si>
    <t xml:space="preserve">SAL.EXOTIQUE    </t>
  </si>
  <si>
    <t>1396019</t>
  </si>
  <si>
    <t xml:space="preserve">DRAPS GEISHA    </t>
  </si>
  <si>
    <t>1396035</t>
  </si>
  <si>
    <t>TETE BLEUE 15CM</t>
  </si>
  <si>
    <t>1396086</t>
  </si>
  <si>
    <t>TETE AZUR 7CM</t>
  </si>
  <si>
    <t>1396115</t>
  </si>
  <si>
    <t>TETE ROSE 7CM</t>
  </si>
  <si>
    <t>1396123</t>
  </si>
  <si>
    <t>TETE BLANC 7CM</t>
  </si>
  <si>
    <t>1396174</t>
  </si>
  <si>
    <t>T-SHIRT ANGEL</t>
  </si>
  <si>
    <t>1396561</t>
  </si>
  <si>
    <t>COMPIL CD VIII</t>
  </si>
  <si>
    <t>1396588</t>
  </si>
  <si>
    <t>COMPIL CD IX</t>
  </si>
  <si>
    <t xml:space="preserve">CD LITTLE B.II  </t>
  </si>
  <si>
    <t>1432420</t>
  </si>
  <si>
    <t>TSHIRT SWAROVSKI</t>
  </si>
  <si>
    <t>1469185</t>
  </si>
  <si>
    <t>10CL BELUGA SILV</t>
  </si>
  <si>
    <t>178</t>
  </si>
  <si>
    <t>SHOT</t>
  </si>
  <si>
    <t>2002997</t>
  </si>
  <si>
    <t>COMPIL CD 14</t>
  </si>
  <si>
    <t>2005557</t>
  </si>
  <si>
    <t xml:space="preserve">CD LITTLE B.IV  </t>
  </si>
  <si>
    <t>2006409</t>
  </si>
  <si>
    <t xml:space="preserve">BUDDHA ATT.06   </t>
  </si>
  <si>
    <t>2006750</t>
  </si>
  <si>
    <t>CD LITTLE B.V</t>
  </si>
  <si>
    <t>2008782</t>
  </si>
  <si>
    <t>COMPIL CD 15</t>
  </si>
  <si>
    <t xml:space="preserve">FFT BOISSON     </t>
  </si>
  <si>
    <t xml:space="preserve">RAVIOLI         </t>
  </si>
  <si>
    <t>2016740</t>
  </si>
  <si>
    <t>CD BEST OF</t>
  </si>
  <si>
    <t xml:space="preserve">CD BEST OF      </t>
  </si>
  <si>
    <t xml:space="preserve">FFT SOFTS       </t>
  </si>
  <si>
    <t>2020734</t>
  </si>
  <si>
    <t xml:space="preserve">BUDDHA H.PARIS  </t>
  </si>
  <si>
    <t>2021502</t>
  </si>
  <si>
    <t>BUDDHA CLASSICAL</t>
  </si>
  <si>
    <t>2023253</t>
  </si>
  <si>
    <t>21000</t>
  </si>
  <si>
    <t>ROUL.PRINTEMPS</t>
  </si>
  <si>
    <t xml:space="preserve">ROUL.PRINTEMPS  </t>
  </si>
  <si>
    <t>21001</t>
  </si>
  <si>
    <t>21002</t>
  </si>
  <si>
    <t>ASSORT VAPEUR</t>
  </si>
  <si>
    <t xml:space="preserve">ASSORT VAPEUR   </t>
  </si>
  <si>
    <t>21005</t>
  </si>
  <si>
    <t>21007</t>
  </si>
  <si>
    <t>RIZ SHANGHAI.</t>
  </si>
  <si>
    <t xml:space="preserve">RIZ SHANGHAI.   </t>
  </si>
  <si>
    <t>21008</t>
  </si>
  <si>
    <t>NOUILLES</t>
  </si>
  <si>
    <t xml:space="preserve">NOUILLES        </t>
  </si>
  <si>
    <t>21011</t>
  </si>
  <si>
    <t>21014</t>
  </si>
  <si>
    <t>21020</t>
  </si>
  <si>
    <t>SOUPE TOM YUM</t>
  </si>
  <si>
    <t xml:space="preserve">SOUPE TOM YUM   </t>
  </si>
  <si>
    <t>21036</t>
  </si>
  <si>
    <t>SOUPE BOEUF</t>
  </si>
  <si>
    <t xml:space="preserve">SOUPE BOEUF     </t>
  </si>
  <si>
    <t xml:space="preserve">* CUISINE       </t>
  </si>
  <si>
    <t>30138</t>
  </si>
  <si>
    <t>COTE PORC BBQ</t>
  </si>
  <si>
    <t xml:space="preserve">COTE PORC BBQ   </t>
  </si>
  <si>
    <t>31001</t>
  </si>
  <si>
    <t>BOEUF BASILIC</t>
  </si>
  <si>
    <t xml:space="preserve">BOEUF BASILIC   </t>
  </si>
  <si>
    <t>31002</t>
  </si>
  <si>
    <t>31003</t>
  </si>
  <si>
    <t>COTE AGNEAU</t>
  </si>
  <si>
    <t xml:space="preserve">COTE AGNEAU     </t>
  </si>
  <si>
    <t>31005</t>
  </si>
  <si>
    <t>31007</t>
  </si>
  <si>
    <t>CURRY ROUGE THAI</t>
  </si>
  <si>
    <t>31008</t>
  </si>
  <si>
    <t>31012</t>
  </si>
  <si>
    <t>CURRY POULET</t>
  </si>
  <si>
    <t xml:space="preserve">CURRY POULET    </t>
  </si>
  <si>
    <t>NATURE</t>
  </si>
  <si>
    <t>397</t>
  </si>
  <si>
    <t>ASS A PART</t>
  </si>
  <si>
    <t>40010</t>
  </si>
  <si>
    <t>LOUP</t>
  </si>
  <si>
    <t xml:space="preserve">LOUP            </t>
  </si>
  <si>
    <t>40021</t>
  </si>
  <si>
    <t xml:space="preserve">SEAFOOD SALAD   </t>
  </si>
  <si>
    <t>40081</t>
  </si>
  <si>
    <t>ST JACQ.YUZU</t>
  </si>
  <si>
    <t xml:space="preserve">ST JACQ.YUZU    </t>
  </si>
  <si>
    <t>41</t>
  </si>
  <si>
    <t>* VIN</t>
  </si>
  <si>
    <t>41002</t>
  </si>
  <si>
    <t>BUDDHA ROLLS</t>
  </si>
  <si>
    <t xml:space="preserve">BUDDHA ROLLS    </t>
  </si>
  <si>
    <t>41005</t>
  </si>
  <si>
    <t>NEW STYLE SAUM.</t>
  </si>
  <si>
    <t xml:space="preserve">NEW STYLE SAUM. </t>
  </si>
  <si>
    <t>41006</t>
  </si>
  <si>
    <t>41010</t>
  </si>
  <si>
    <t>SUSHI TAKO</t>
  </si>
  <si>
    <t xml:space="preserve">SUSHI TAKO      </t>
  </si>
  <si>
    <t>41011</t>
  </si>
  <si>
    <t>SUSHI.SAKE</t>
  </si>
  <si>
    <t xml:space="preserve">SUSHI.SAKE      </t>
  </si>
  <si>
    <t>41012</t>
  </si>
  <si>
    <t>SUSHI SUZUKI</t>
  </si>
  <si>
    <t xml:space="preserve">SUSHI SUZUKI    </t>
  </si>
  <si>
    <t>41015</t>
  </si>
  <si>
    <t>SUSHI TATAKI</t>
  </si>
  <si>
    <t xml:space="preserve">SUSHI TATAKI    </t>
  </si>
  <si>
    <t>41016</t>
  </si>
  <si>
    <t>SUSHI EBI</t>
  </si>
  <si>
    <t xml:space="preserve">SUSHI EBI       </t>
  </si>
  <si>
    <t>41017</t>
  </si>
  <si>
    <t>SUSHI UNAGI</t>
  </si>
  <si>
    <t xml:space="preserve">SUSHI UNAGI     </t>
  </si>
  <si>
    <t>41018</t>
  </si>
  <si>
    <t xml:space="preserve">SUSHI AMAEBI    </t>
  </si>
  <si>
    <t>41019</t>
  </si>
  <si>
    <t>SUSHI KANI</t>
  </si>
  <si>
    <t xml:space="preserve">SUSHI KANI      </t>
  </si>
  <si>
    <t>41020</t>
  </si>
  <si>
    <t>SUSHI HAMACHI</t>
  </si>
  <si>
    <t xml:space="preserve">SUSHI HAMACHI   </t>
  </si>
  <si>
    <t>41022</t>
  </si>
  <si>
    <t xml:space="preserve">SUSHI HIRAME    </t>
  </si>
  <si>
    <t>41023</t>
  </si>
  <si>
    <t>SUSHI IKURA</t>
  </si>
  <si>
    <t xml:space="preserve">SUSHI IKURA     </t>
  </si>
  <si>
    <t>41028</t>
  </si>
  <si>
    <t>SASH.SAKE</t>
  </si>
  <si>
    <t xml:space="preserve">SASH.SAKE       </t>
  </si>
  <si>
    <t>41029</t>
  </si>
  <si>
    <t>SASH.HAMACHI</t>
  </si>
  <si>
    <t xml:space="preserve">SASH.HAMACHI    </t>
  </si>
  <si>
    <t>41030</t>
  </si>
  <si>
    <t>SASH.SUZUKI</t>
  </si>
  <si>
    <t xml:space="preserve">SASH.SUZUKI     </t>
  </si>
  <si>
    <t>41032</t>
  </si>
  <si>
    <t>SASH.TAKO</t>
  </si>
  <si>
    <t xml:space="preserve">SASH.TAKO       </t>
  </si>
  <si>
    <t>41033</t>
  </si>
  <si>
    <t>SASH.TATAKI</t>
  </si>
  <si>
    <t xml:space="preserve">SASH.TATAKI     </t>
  </si>
  <si>
    <t>41034</t>
  </si>
  <si>
    <t>SASH.HIRAME</t>
  </si>
  <si>
    <t xml:space="preserve">SASH.HIRAME     </t>
  </si>
  <si>
    <t>41037</t>
  </si>
  <si>
    <t>12 SASHIMIS</t>
  </si>
  <si>
    <t xml:space="preserve">12 SASHIMIS     </t>
  </si>
  <si>
    <t>41038</t>
  </si>
  <si>
    <t>24 SASHIMIS</t>
  </si>
  <si>
    <t xml:space="preserve">24 SASHIMIS     </t>
  </si>
  <si>
    <t>41039</t>
  </si>
  <si>
    <t>SELEC.2 BUDDHA</t>
  </si>
  <si>
    <t xml:space="preserve">SELEC.2 BUDDHA  </t>
  </si>
  <si>
    <t>41040</t>
  </si>
  <si>
    <t>MAKI SAUMON</t>
  </si>
  <si>
    <t xml:space="preserve">MAKI SAUMON     </t>
  </si>
  <si>
    <t>41041</t>
  </si>
  <si>
    <t>MAKI CONCOMBRE</t>
  </si>
  <si>
    <t xml:space="preserve">MAKI CONCOMBRE  </t>
  </si>
  <si>
    <t>41042</t>
  </si>
  <si>
    <t>MAKI CALIFORNIA</t>
  </si>
  <si>
    <t xml:space="preserve">MAKI CALIFORNIA </t>
  </si>
  <si>
    <t>41045</t>
  </si>
  <si>
    <t>MAKI SPICY</t>
  </si>
  <si>
    <t xml:space="preserve">MAKI SPICY      </t>
  </si>
  <si>
    <t>41046</t>
  </si>
  <si>
    <t>MAKI SAUM.AVOC</t>
  </si>
  <si>
    <t xml:space="preserve">MAKI SAUM.AVOC  </t>
  </si>
  <si>
    <t>41050</t>
  </si>
  <si>
    <t>MAKI DRAGON</t>
  </si>
  <si>
    <t xml:space="preserve">MAKI DRAGON     </t>
  </si>
  <si>
    <t>41051</t>
  </si>
  <si>
    <t>MAKI FIRE DRAG.</t>
  </si>
  <si>
    <t xml:space="preserve">MAKI FIRE DRAG. </t>
  </si>
  <si>
    <t>41053</t>
  </si>
  <si>
    <t>MAKI P.LADY</t>
  </si>
  <si>
    <t xml:space="preserve">MAKI P.LADY     </t>
  </si>
  <si>
    <t>41056</t>
  </si>
  <si>
    <t>41057</t>
  </si>
  <si>
    <t>CROUSTI.SAUMON</t>
  </si>
  <si>
    <t xml:space="preserve">CROUSTI.SAUMON  </t>
  </si>
  <si>
    <t>41059</t>
  </si>
  <si>
    <t>COD ROTI</t>
  </si>
  <si>
    <t xml:space="preserve">COD ROTI        </t>
  </si>
  <si>
    <t>41061</t>
  </si>
  <si>
    <t>41066</t>
  </si>
  <si>
    <t>MAKI NEW STYLE</t>
  </si>
  <si>
    <t xml:space="preserve">MAKI NEW STYLE  </t>
  </si>
  <si>
    <t xml:space="preserve">ASSORT.MAKI 12  </t>
  </si>
  <si>
    <t>41070</t>
  </si>
  <si>
    <t>RIZ SAUMON</t>
  </si>
  <si>
    <t xml:space="preserve">RIZ SAUMON      </t>
  </si>
  <si>
    <t>41072</t>
  </si>
  <si>
    <t>SELEC.1 BUDDHA</t>
  </si>
  <si>
    <t xml:space="preserve">SELEC.1 BUDDHA  </t>
  </si>
  <si>
    <t>41076</t>
  </si>
  <si>
    <t>ASSORT.SASHIMI</t>
  </si>
  <si>
    <t xml:space="preserve">ASSORT.SASHIMI  </t>
  </si>
  <si>
    <t>41077</t>
  </si>
  <si>
    <t>NIGIRI ASSORT.</t>
  </si>
  <si>
    <t xml:space="preserve">NIGIRI ASSORT.  </t>
  </si>
  <si>
    <t>41090</t>
  </si>
  <si>
    <t xml:space="preserve">N.STYLE YELLOW  </t>
  </si>
  <si>
    <t>41097</t>
  </si>
  <si>
    <t>YELLOWT.TATAKI</t>
  </si>
  <si>
    <t xml:space="preserve">YELLOWT.TATAKI  </t>
  </si>
  <si>
    <t>41101</t>
  </si>
  <si>
    <t>SASH.UNAGI</t>
  </si>
  <si>
    <t xml:space="preserve">SASH.UNAGI      </t>
  </si>
  <si>
    <t>41112</t>
  </si>
  <si>
    <t>UNAGI ROLL6</t>
  </si>
  <si>
    <t xml:space="preserve">UNAGI ROLL6     </t>
  </si>
  <si>
    <t>41133</t>
  </si>
  <si>
    <t>MAKI PHILADELPH.</t>
  </si>
  <si>
    <t>41134</t>
  </si>
  <si>
    <t>SPICY YELLOW.</t>
  </si>
  <si>
    <t xml:space="preserve">SPICY YELLOW.   </t>
  </si>
  <si>
    <t>41135</t>
  </si>
  <si>
    <t>WILD SHRIMP</t>
  </si>
  <si>
    <t xml:space="preserve">WILD SHRIMP     </t>
  </si>
  <si>
    <t>41140</t>
  </si>
  <si>
    <t>N.S PINK LADY</t>
  </si>
  <si>
    <t xml:space="preserve">N.S PINK LADY   </t>
  </si>
  <si>
    <t>41142</t>
  </si>
  <si>
    <t>ASSORT.MAKI 24</t>
  </si>
  <si>
    <t xml:space="preserve">ASSORT.MAKI 24  </t>
  </si>
  <si>
    <t>41150</t>
  </si>
  <si>
    <t>AVOCADO ROLL</t>
  </si>
  <si>
    <t xml:space="preserve">AVOCADO ROLL    </t>
  </si>
  <si>
    <t>41152</t>
  </si>
  <si>
    <t>GINGER ROLL</t>
  </si>
  <si>
    <t xml:space="preserve">GINGER ROLL     </t>
  </si>
  <si>
    <t>41153</t>
  </si>
  <si>
    <t>PAD THAI</t>
  </si>
  <si>
    <t xml:space="preserve">PAD THAI        </t>
  </si>
  <si>
    <t>41164</t>
  </si>
  <si>
    <t>41166</t>
  </si>
  <si>
    <t>41172</t>
  </si>
  <si>
    <t>ASS.MAK.SUSH</t>
  </si>
  <si>
    <t xml:space="preserve">ASS.MAK.SUSH    </t>
  </si>
  <si>
    <t>41173</t>
  </si>
  <si>
    <t>ASS.SUSH.SASH</t>
  </si>
  <si>
    <t xml:space="preserve">ASS.SUSH.SASH   </t>
  </si>
  <si>
    <t>41177</t>
  </si>
  <si>
    <t>N.S CALIF</t>
  </si>
  <si>
    <t xml:space="preserve">N.S CALIF       </t>
  </si>
  <si>
    <t>41178</t>
  </si>
  <si>
    <t>FLAT FISH ROLL</t>
  </si>
  <si>
    <t xml:space="preserve">FLAT FISH ROLL  </t>
  </si>
  <si>
    <t>41179</t>
  </si>
  <si>
    <t>N.S ASSORT</t>
  </si>
  <si>
    <t xml:space="preserve">N.S ASSORT      </t>
  </si>
  <si>
    <t>41180</t>
  </si>
  <si>
    <t>SCALLOPS ROLL</t>
  </si>
  <si>
    <t xml:space="preserve">SCALLOPS ROLL   </t>
  </si>
  <si>
    <t>41181</t>
  </si>
  <si>
    <t>N.S CRAB</t>
  </si>
  <si>
    <t xml:space="preserve">N.S CRAB        </t>
  </si>
  <si>
    <t>41183</t>
  </si>
  <si>
    <t>BLT ROLL</t>
  </si>
  <si>
    <t xml:space="preserve">BLT ROLL        </t>
  </si>
  <si>
    <t>51000</t>
  </si>
  <si>
    <t>EDAMAME</t>
  </si>
  <si>
    <t xml:space="preserve">EDAMAME         </t>
  </si>
  <si>
    <t>51006</t>
  </si>
  <si>
    <t>LEGUMES SAUTES</t>
  </si>
  <si>
    <t xml:space="preserve">LEGUMES SAUTES  </t>
  </si>
  <si>
    <t>51007</t>
  </si>
  <si>
    <t>51009</t>
  </si>
  <si>
    <t>SAMOSSA VEGET.</t>
  </si>
  <si>
    <t xml:space="preserve">SAMOSSA VEGET.  </t>
  </si>
  <si>
    <t>51010</t>
  </si>
  <si>
    <t>SAL.SAISON</t>
  </si>
  <si>
    <t xml:space="preserve">SAL.SAISON      </t>
  </si>
  <si>
    <t>60015</t>
  </si>
  <si>
    <t>FRUITS EXOTIQUES</t>
  </si>
  <si>
    <t>60021</t>
  </si>
  <si>
    <t>GLACE 2 BOULES</t>
  </si>
  <si>
    <t xml:space="preserve">GLACE 2 BOULES  </t>
  </si>
  <si>
    <t>60133</t>
  </si>
  <si>
    <t>ASSORT.MOCHI</t>
  </si>
  <si>
    <t xml:space="preserve">ASSORT.MOCHI    </t>
  </si>
  <si>
    <t>60135</t>
  </si>
  <si>
    <t>DOME HYBISCUS</t>
  </si>
  <si>
    <t xml:space="preserve">DOME HYBISCUS   </t>
  </si>
  <si>
    <t>60197</t>
  </si>
  <si>
    <t>GLACE 1 BOULE</t>
  </si>
  <si>
    <t xml:space="preserve">GLACE 1 BOULE   </t>
  </si>
  <si>
    <t>60244</t>
  </si>
  <si>
    <t>CHEESE CAKE</t>
  </si>
  <si>
    <t xml:space="preserve">CHEESE CAKE     </t>
  </si>
  <si>
    <t>60249</t>
  </si>
  <si>
    <t>TARTE POIRES</t>
  </si>
  <si>
    <t xml:space="preserve">TARTE POIRES    </t>
  </si>
  <si>
    <t>60314</t>
  </si>
  <si>
    <t>ASSIET.PARTAGE</t>
  </si>
  <si>
    <t xml:space="preserve">ASSIET.PARTAGE  </t>
  </si>
  <si>
    <t>60315</t>
  </si>
  <si>
    <t>CAFE GOURMAND</t>
  </si>
  <si>
    <t xml:space="preserve">CAFE GOURMAND   </t>
  </si>
  <si>
    <t>60322</t>
  </si>
  <si>
    <t>BARRE COCO</t>
  </si>
  <si>
    <t xml:space="preserve">BARRE COCO      </t>
  </si>
  <si>
    <t>60323</t>
  </si>
  <si>
    <t>61000</t>
  </si>
  <si>
    <t>PALETTE GLACES</t>
  </si>
  <si>
    <t xml:space="preserve">PALETTE GLACES  </t>
  </si>
  <si>
    <t>61001</t>
  </si>
  <si>
    <t>61004</t>
  </si>
  <si>
    <t>TRIO CREMES</t>
  </si>
  <si>
    <t xml:space="preserve">TRIO CREMES     </t>
  </si>
  <si>
    <t>61006</t>
  </si>
  <si>
    <t>61008</t>
  </si>
  <si>
    <t>ALLUMETTE CHOCO</t>
  </si>
  <si>
    <t xml:space="preserve">ALLUMETTE CHOCO </t>
  </si>
  <si>
    <t>61016</t>
  </si>
  <si>
    <t>DESS.JAVA</t>
  </si>
  <si>
    <t xml:space="preserve">DESS.JAVA       </t>
  </si>
  <si>
    <t>61022</t>
  </si>
  <si>
    <t>RIZ MANGUE</t>
  </si>
  <si>
    <t xml:space="preserve">RIZ MANGUE      </t>
  </si>
  <si>
    <t xml:space="preserve">DESS.PRESTIGE   </t>
  </si>
  <si>
    <t xml:space="preserve">SHISHAS SUGG    </t>
  </si>
  <si>
    <t xml:space="preserve">ANANAS          </t>
  </si>
  <si>
    <t xml:space="preserve">LAIT            </t>
  </si>
  <si>
    <t>80272</t>
  </si>
  <si>
    <t>JUS FRUITS</t>
  </si>
  <si>
    <t>80273</t>
  </si>
  <si>
    <t>JUS FR.FRAIS</t>
  </si>
  <si>
    <t>80307</t>
  </si>
  <si>
    <t>810 Articles</t>
  </si>
  <si>
    <t>4 245 Couverts</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</si>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</sst>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quot;Edamame&quot;"/>
    <numFmt numFmtId="165" formatCode="&quot;Rouleaux printemps&quot;"/>
    <numFmt numFmtId="166" formatCode="###\ ##0.00"/>
  </numFmts>
  <fonts count="21" x14ac:knownFonts="1">
    <font>
      <sz val="11"/>
      <color theme="1"/>
      <name val="Calibri"/>
      <family val="2"/>
      <scheme val="minor"/>
    </font>
    <font>
      <sz val="11"/>
      <color theme="1"/>
      <name val="Calibri"/>
      <family val="2"/>
      <scheme val="minor"/>
    </font>
    <font>
      <sz val="10"/>
      <color theme="3"/>
      <name val="Times New Roman"/>
      <family val="1"/>
    </font>
    <font>
      <i/>
      <sz val="11"/>
      <color theme="3"/>
      <name val="Times New Roman"/>
      <family val="1"/>
    </font>
    <font>
      <sz val="16"/>
      <color theme="3"/>
      <name val="Lucida Handwriting"/>
      <family val="4"/>
    </font>
    <font>
      <sz val="10"/>
      <name val="Arial"/>
      <family val="2"/>
    </font>
    <font>
      <sz val="10"/>
      <name val="Arial"/>
      <family val="2"/>
    </font>
    <font>
      <b/>
      <sz val="11"/>
      <color theme="1"/>
      <name val="Calibri"/>
      <family val="2"/>
      <scheme val="minor"/>
    </font>
    <font>
      <sz val="10"/>
      <name val="Times New Roman"/>
      <family val="1"/>
    </font>
    <font>
      <b/>
      <sz val="11"/>
      <color theme="0"/>
      <name val="Calibri"/>
      <family val="2"/>
      <scheme val="minor"/>
    </font>
    <font>
      <i/>
      <sz val="8"/>
      <name val="Calibri"/>
      <family val="2"/>
      <scheme val="minor"/>
    </font>
    <font>
      <sz val="6"/>
      <color indexed="8"/>
      <name val="Arial"/>
      <family val="2"/>
    </font>
    <font>
      <b/>
      <sz val="9"/>
      <color indexed="9"/>
      <name val="Arial"/>
    </font>
    <font>
      <b/>
      <i/>
      <sz val="9"/>
      <color indexed="12"/>
      <name val="Arial"/>
    </font>
    <font>
      <b/>
      <sz val="9"/>
      <color indexed="8"/>
      <name val="Arial"/>
    </font>
    <font>
      <sz val="9"/>
      <color indexed="8"/>
      <name val="Arial"/>
    </font>
    <font>
      <b/>
      <sz val="9"/>
      <color indexed="21"/>
      <name val="Arial"/>
    </font>
    <font>
      <b/>
      <sz val="9"/>
      <color indexed="63"/>
      <name val="Arial"/>
    </font>
    <font>
      <b/>
      <sz val="8"/>
      <color indexed="12"/>
      <name val="Arial"/>
    </font>
    <font>
      <b/>
      <sz val="9"/>
      <color indexed="12"/>
      <name val="Arial"/>
    </font>
    <font>
      <b/>
      <sz val="9"/>
      <color indexed="60"/>
      <name val="Arial"/>
    </font>
  </fonts>
  <fills count="9">
    <fill>
      <patternFill patternType="none"/>
    </fill>
    <fill>
      <patternFill patternType="gray125"/>
    </fill>
    <fill>
      <patternFill patternType="solid">
        <fgColor rgb="FF99FFCC"/>
        <bgColor indexed="64"/>
      </patternFill>
    </fill>
    <fill>
      <patternFill patternType="solid">
        <fgColor rgb="FFFFCCFF"/>
        <bgColor indexed="64"/>
      </patternFill>
    </fill>
    <fill>
      <patternFill patternType="solid">
        <fgColor theme="0"/>
        <bgColor indexed="64"/>
      </patternFill>
    </fill>
    <fill>
      <patternFill patternType="solid">
        <fgColor theme="0" tint="-0.34998626667073579"/>
        <bgColor indexed="64"/>
      </patternFill>
    </fill>
    <fill>
      <patternFill patternType="solid">
        <fgColor rgb="FF00B0F0"/>
        <bgColor indexed="64"/>
      </patternFill>
    </fill>
    <fill>
      <patternFill patternType="solid">
        <fgColor indexed="9"/>
        <bgColor indexed="9"/>
      </patternFill>
    </fill>
    <fill>
      <patternFill patternType="solid">
        <fgColor indexed="30"/>
        <bgColor indexed="9"/>
      </patternFill>
    </fill>
  </fills>
  <borders count="22">
    <border>
      <left/>
      <right/>
      <top/>
      <bottom/>
      <diagonal/>
    </border>
    <border>
      <left style="medium">
        <color theme="3"/>
      </left>
      <right style="medium">
        <color theme="3"/>
      </right>
      <top style="medium">
        <color theme="3"/>
      </top>
      <bottom style="medium">
        <color theme="3"/>
      </bottom>
      <diagonal/>
    </border>
    <border>
      <left style="medium">
        <color theme="3"/>
      </left>
      <right/>
      <top/>
      <bottom style="medium">
        <color theme="3"/>
      </bottom>
      <diagonal/>
    </border>
    <border>
      <left/>
      <right/>
      <top/>
      <bottom style="medium">
        <color theme="3"/>
      </bottom>
      <diagonal/>
    </border>
    <border>
      <left style="medium">
        <color theme="3"/>
      </left>
      <right style="medium">
        <color theme="3"/>
      </right>
      <top style="medium">
        <color theme="3"/>
      </top>
      <bottom/>
      <diagonal/>
    </border>
    <border>
      <left style="medium">
        <color theme="3"/>
      </left>
      <right style="medium">
        <color theme="3"/>
      </right>
      <top/>
      <bottom/>
      <diagonal/>
    </border>
    <border>
      <left style="medium">
        <color theme="3"/>
      </left>
      <right style="medium">
        <color theme="3"/>
      </right>
      <top/>
      <bottom style="medium">
        <color theme="3"/>
      </bottom>
      <diagonal/>
    </border>
    <border>
      <left style="medium">
        <color theme="3"/>
      </left>
      <right/>
      <top style="medium">
        <color theme="3"/>
      </top>
      <bottom style="medium">
        <color theme="3"/>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right style="medium">
        <color theme="3"/>
      </right>
      <top/>
      <bottom/>
      <diagonal/>
    </border>
    <border>
      <left/>
      <right style="medium">
        <color theme="3"/>
      </right>
      <top/>
      <bottom style="medium">
        <color theme="3"/>
      </bottom>
      <diagonal/>
    </border>
    <border>
      <left/>
      <right style="medium">
        <color theme="3"/>
      </right>
      <top style="medium">
        <color theme="3"/>
      </top>
      <bottom style="medium">
        <color theme="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54"/>
      </left>
      <right style="thin">
        <color indexed="54"/>
      </right>
      <top style="thin">
        <color indexed="54"/>
      </top>
      <bottom style="thin">
        <color indexed="55"/>
      </bottom>
      <diagonal/>
    </border>
    <border>
      <left style="thin">
        <color indexed="31"/>
      </left>
      <right style="thin">
        <color indexed="31"/>
      </right>
      <top style="thin">
        <color indexed="31"/>
      </top>
      <bottom style="thin">
        <color indexed="31"/>
      </bottom>
      <diagonal/>
    </border>
    <border>
      <left style="thin">
        <color indexed="32"/>
      </left>
      <right style="thin">
        <color indexed="32"/>
      </right>
      <top style="thin">
        <color indexed="31"/>
      </top>
      <bottom style="thin">
        <color indexed="32"/>
      </bottom>
      <diagonal/>
    </border>
  </borders>
  <cellStyleXfs count="5">
    <xf numFmtId="0" fontId="0" fillId="0" borderId="0"/>
    <xf numFmtId="43" fontId="1" fillId="0" borderId="0" applyFont="0" applyFill="0" applyBorder="0" applyAlignment="0" applyProtection="0"/>
    <xf numFmtId="0" fontId="5" fillId="0" borderId="0"/>
    <xf numFmtId="0" fontId="6" fillId="0" borderId="0"/>
    <xf numFmtId="9" fontId="1" fillId="0" borderId="0" applyFont="0" applyFill="0" applyBorder="0" applyAlignment="0" applyProtection="0"/>
  </cellStyleXfs>
  <cellXfs count="143">
    <xf numFmtId="0" fontId="0" fillId="0" borderId="0" xfId="0"/>
    <xf numFmtId="0" fontId="2" fillId="0" borderId="0" xfId="0" applyFont="1"/>
    <xf numFmtId="0" fontId="2" fillId="0" borderId="10" xfId="0" applyFont="1" applyBorder="1"/>
    <xf numFmtId="0" fontId="2" fillId="0" borderId="3" xfId="0" applyFont="1" applyBorder="1"/>
    <xf numFmtId="43" fontId="2" fillId="3" borderId="3" xfId="0" applyNumberFormat="1" applyFont="1" applyFill="1" applyBorder="1"/>
    <xf numFmtId="43" fontId="2" fillId="3" borderId="12" xfId="0" applyNumberFormat="1" applyFont="1" applyFill="1" applyBorder="1"/>
    <xf numFmtId="0" fontId="2" fillId="0" borderId="0" xfId="0" applyFont="1" applyAlignment="1">
      <alignment horizontal="right" vertical="center"/>
    </xf>
    <xf numFmtId="0" fontId="2" fillId="0" borderId="0" xfId="0" applyFont="1" applyAlignment="1">
      <alignment vertical="center"/>
    </xf>
    <xf numFmtId="43" fontId="2" fillId="0" borderId="0" xfId="0" applyNumberFormat="1" applyFont="1" applyAlignment="1">
      <alignment vertical="center"/>
    </xf>
    <xf numFmtId="0" fontId="2" fillId="2" borderId="8" xfId="0" applyFont="1" applyFill="1" applyBorder="1"/>
    <xf numFmtId="43" fontId="2" fillId="2" borderId="9" xfId="1" applyFont="1" applyFill="1" applyBorder="1"/>
    <xf numFmtId="0" fontId="2" fillId="4" borderId="4"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9" xfId="0" applyFont="1" applyFill="1" applyBorder="1"/>
    <xf numFmtId="43" fontId="2" fillId="4" borderId="9" xfId="1" applyFont="1" applyFill="1" applyBorder="1"/>
    <xf numFmtId="43" fontId="2" fillId="4" borderId="9" xfId="0" applyNumberFormat="1" applyFont="1" applyFill="1" applyBorder="1"/>
    <xf numFmtId="0" fontId="2" fillId="4" borderId="10" xfId="0" applyFont="1" applyFill="1" applyBorder="1"/>
    <xf numFmtId="0" fontId="2" fillId="4" borderId="0" xfId="0" applyFont="1" applyFill="1" applyBorder="1"/>
    <xf numFmtId="43" fontId="2" fillId="4" borderId="0" xfId="1" applyFont="1" applyFill="1" applyBorder="1"/>
    <xf numFmtId="43" fontId="2" fillId="4" borderId="0" xfId="0" applyNumberFormat="1" applyFont="1" applyFill="1" applyBorder="1"/>
    <xf numFmtId="0" fontId="2" fillId="4" borderId="11" xfId="0" applyFont="1" applyFill="1" applyBorder="1"/>
    <xf numFmtId="43" fontId="2" fillId="4" borderId="3" xfId="1" applyFont="1" applyFill="1" applyBorder="1"/>
    <xf numFmtId="0" fontId="2" fillId="4" borderId="6" xfId="0" applyFont="1" applyFill="1" applyBorder="1"/>
    <xf numFmtId="0" fontId="2" fillId="4" borderId="4" xfId="0" applyFont="1" applyFill="1" applyBorder="1"/>
    <xf numFmtId="0" fontId="2" fillId="4" borderId="2" xfId="0" applyFont="1" applyFill="1" applyBorder="1"/>
    <xf numFmtId="0" fontId="4" fillId="4" borderId="8" xfId="0" applyFont="1" applyFill="1" applyBorder="1"/>
    <xf numFmtId="0" fontId="4" fillId="4" borderId="1" xfId="0" applyFont="1" applyFill="1" applyBorder="1"/>
    <xf numFmtId="0" fontId="2" fillId="0" borderId="9" xfId="0" applyFont="1" applyBorder="1"/>
    <xf numFmtId="0" fontId="0" fillId="5" borderId="0" xfId="0" applyFill="1"/>
    <xf numFmtId="0" fontId="8" fillId="0" borderId="0" xfId="0" applyFont="1"/>
    <xf numFmtId="0" fontId="9" fillId="6" borderId="14" xfId="0" applyFont="1" applyFill="1" applyBorder="1" applyAlignment="1">
      <alignment horizontal="center" vertical="center"/>
    </xf>
    <xf numFmtId="43" fontId="9" fillId="6" borderId="14" xfId="1" applyFont="1" applyFill="1" applyBorder="1" applyAlignment="1">
      <alignment horizontal="center" vertical="center"/>
    </xf>
    <xf numFmtId="10" fontId="0" fillId="0" borderId="15" xfId="0" applyNumberFormat="1" applyFill="1" applyBorder="1" applyAlignment="1">
      <alignment horizontal="center"/>
    </xf>
    <xf numFmtId="43" fontId="0" fillId="0" borderId="15" xfId="1" applyFont="1" applyFill="1" applyBorder="1"/>
    <xf numFmtId="10" fontId="0" fillId="0" borderId="15" xfId="4" applyNumberFormat="1" applyFont="1" applyFill="1" applyBorder="1"/>
    <xf numFmtId="10" fontId="0" fillId="0" borderId="16" xfId="0" applyNumberFormat="1" applyFill="1" applyBorder="1" applyAlignment="1">
      <alignment horizontal="center"/>
    </xf>
    <xf numFmtId="43" fontId="0" fillId="0" borderId="16" xfId="1" applyFont="1" applyFill="1" applyBorder="1"/>
    <xf numFmtId="10" fontId="0" fillId="0" borderId="16" xfId="0" applyNumberFormat="1" applyFill="1" applyBorder="1"/>
    <xf numFmtId="10" fontId="0" fillId="0" borderId="18" xfId="0" applyNumberFormat="1" applyFill="1" applyBorder="1"/>
    <xf numFmtId="10" fontId="0" fillId="0" borderId="18" xfId="0" applyNumberFormat="1" applyFill="1" applyBorder="1" applyAlignment="1">
      <alignment horizontal="center"/>
    </xf>
    <xf numFmtId="43" fontId="0" fillId="0" borderId="18" xfId="1" applyFont="1" applyFill="1" applyBorder="1"/>
    <xf numFmtId="0" fontId="0" fillId="0" borderId="0" xfId="0" applyAlignment="1">
      <alignment horizontal="center"/>
    </xf>
    <xf numFmtId="43" fontId="0" fillId="0" borderId="0" xfId="1" applyFont="1"/>
    <xf numFmtId="10" fontId="0" fillId="0" borderId="15" xfId="0" applyNumberFormat="1" applyFill="1" applyBorder="1"/>
    <xf numFmtId="10" fontId="0" fillId="0" borderId="15" xfId="0" applyNumberFormat="1" applyBorder="1"/>
    <xf numFmtId="10" fontId="0" fillId="0" borderId="15" xfId="0" applyNumberFormat="1" applyBorder="1" applyAlignment="1">
      <alignment horizontal="center"/>
    </xf>
    <xf numFmtId="43" fontId="0" fillId="0" borderId="15" xfId="1" applyFont="1" applyBorder="1"/>
    <xf numFmtId="10" fontId="0" fillId="0" borderId="16" xfId="0" applyNumberFormat="1" applyBorder="1"/>
    <xf numFmtId="10" fontId="0" fillId="0" borderId="16" xfId="0" applyNumberFormat="1" applyBorder="1" applyAlignment="1">
      <alignment horizontal="center"/>
    </xf>
    <xf numFmtId="43" fontId="0" fillId="0" borderId="16" xfId="1" applyFont="1" applyBorder="1"/>
    <xf numFmtId="10" fontId="0" fillId="0" borderId="18" xfId="0" applyNumberFormat="1" applyBorder="1"/>
    <xf numFmtId="10" fontId="0" fillId="0" borderId="18" xfId="0" applyNumberFormat="1" applyBorder="1" applyAlignment="1">
      <alignment horizontal="center"/>
    </xf>
    <xf numFmtId="43" fontId="0" fillId="0" borderId="18" xfId="1" applyFont="1" applyBorder="1"/>
    <xf numFmtId="0" fontId="0" fillId="0" borderId="15" xfId="0" applyFill="1" applyBorder="1" applyAlignment="1">
      <alignment horizontal="center" vertical="center"/>
    </xf>
    <xf numFmtId="43" fontId="0" fillId="0" borderId="15" xfId="1" applyFont="1" applyFill="1" applyBorder="1" applyAlignment="1">
      <alignment horizontal="center" vertical="center"/>
    </xf>
    <xf numFmtId="0" fontId="0" fillId="0" borderId="16" xfId="0" applyFill="1" applyBorder="1" applyAlignment="1">
      <alignment horizontal="center" vertical="center"/>
    </xf>
    <xf numFmtId="43" fontId="0" fillId="0" borderId="16" xfId="1" applyFont="1" applyFill="1" applyBorder="1" applyAlignment="1">
      <alignment horizontal="center" vertical="center"/>
    </xf>
    <xf numFmtId="0" fontId="0" fillId="0" borderId="16" xfId="0" applyBorder="1" applyAlignment="1">
      <alignment horizontal="center" vertical="center"/>
    </xf>
    <xf numFmtId="43" fontId="0" fillId="0" borderId="16" xfId="1" applyFont="1" applyBorder="1" applyAlignment="1">
      <alignment horizontal="center" vertical="center"/>
    </xf>
    <xf numFmtId="0" fontId="0" fillId="0" borderId="18" xfId="0" applyBorder="1" applyAlignment="1">
      <alignment horizontal="center" vertical="center"/>
    </xf>
    <xf numFmtId="43" fontId="0" fillId="0" borderId="18" xfId="1" applyFont="1" applyFill="1" applyBorder="1" applyAlignment="1">
      <alignment horizontal="center" vertical="center"/>
    </xf>
    <xf numFmtId="43" fontId="0" fillId="0" borderId="18" xfId="1" applyFont="1" applyBorder="1" applyAlignment="1">
      <alignment horizontal="center" vertical="center"/>
    </xf>
    <xf numFmtId="10" fontId="0" fillId="0" borderId="0" xfId="0" applyNumberFormat="1" applyBorder="1" applyAlignment="1">
      <alignment horizontal="center"/>
    </xf>
    <xf numFmtId="10" fontId="0" fillId="0" borderId="0" xfId="0" applyNumberFormat="1" applyBorder="1"/>
    <xf numFmtId="43" fontId="0" fillId="0" borderId="0" xfId="1" applyFont="1" applyBorder="1"/>
    <xf numFmtId="0" fontId="10" fillId="0" borderId="16" xfId="0" applyFont="1" applyBorder="1" applyAlignment="1">
      <alignment horizontal="center" vertical="center"/>
    </xf>
    <xf numFmtId="0" fontId="10" fillId="0" borderId="18" xfId="0" applyFont="1" applyBorder="1" applyAlignment="1">
      <alignment horizontal="center" vertical="center"/>
    </xf>
    <xf numFmtId="0" fontId="10" fillId="0" borderId="15" xfId="0" applyFont="1" applyBorder="1" applyAlignment="1">
      <alignment horizontal="center" vertical="center"/>
    </xf>
    <xf numFmtId="0" fontId="0" fillId="0" borderId="0" xfId="0" applyAlignment="1">
      <alignment horizontal="center" vertical="center"/>
    </xf>
    <xf numFmtId="0" fontId="0" fillId="0" borderId="0" xfId="0" applyBorder="1" applyAlignment="1">
      <alignment horizontal="center" vertical="center"/>
    </xf>
    <xf numFmtId="0" fontId="10" fillId="0" borderId="15" xfId="0" applyFont="1" applyFill="1" applyBorder="1" applyAlignment="1">
      <alignment horizontal="center" vertical="center"/>
    </xf>
    <xf numFmtId="0" fontId="0" fillId="0" borderId="0" xfId="0" applyFill="1"/>
    <xf numFmtId="0" fontId="10" fillId="0" borderId="16"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18" xfId="0" applyFont="1" applyFill="1" applyBorder="1" applyAlignment="1">
      <alignment horizontal="center" vertical="center"/>
    </xf>
    <xf numFmtId="49" fontId="11" fillId="7" borderId="0" xfId="0" applyNumberFormat="1" applyFont="1" applyFill="1" applyAlignment="1">
      <alignment horizontal="left"/>
    </xf>
    <xf numFmtId="49" fontId="11" fillId="7" borderId="0" xfId="1" applyNumberFormat="1" applyFont="1" applyFill="1" applyAlignment="1">
      <alignment horizontal="left"/>
    </xf>
    <xf numFmtId="49" fontId="0" fillId="0" borderId="0" xfId="0" applyNumberFormat="1"/>
    <xf numFmtId="49" fontId="9" fillId="6" borderId="14" xfId="0" applyNumberFormat="1" applyFont="1" applyFill="1" applyBorder="1" applyAlignment="1">
      <alignment horizontal="center" vertical="center"/>
    </xf>
    <xf numFmtId="49" fontId="0" fillId="0" borderId="15" xfId="1" applyNumberFormat="1" applyFont="1" applyFill="1" applyBorder="1" applyAlignment="1">
      <alignment horizontal="center"/>
    </xf>
    <xf numFmtId="49" fontId="0" fillId="0" borderId="16" xfId="1" applyNumberFormat="1" applyFont="1" applyFill="1" applyBorder="1" applyAlignment="1">
      <alignment horizontal="center"/>
    </xf>
    <xf numFmtId="49" fontId="0" fillId="0" borderId="18" xfId="1" applyNumberFormat="1" applyFont="1" applyFill="1" applyBorder="1" applyAlignment="1">
      <alignment horizontal="center"/>
    </xf>
    <xf numFmtId="49" fontId="0" fillId="0" borderId="0" xfId="0" applyNumberFormat="1" applyAlignment="1">
      <alignment horizontal="center"/>
    </xf>
    <xf numFmtId="49" fontId="7" fillId="6" borderId="14" xfId="0" applyNumberFormat="1" applyFont="1" applyFill="1" applyBorder="1" applyAlignment="1">
      <alignment horizontal="center"/>
    </xf>
    <xf numFmtId="49" fontId="0" fillId="0" borderId="15" xfId="1" applyNumberFormat="1" applyFont="1" applyBorder="1" applyAlignment="1">
      <alignment horizontal="center"/>
    </xf>
    <xf numFmtId="49" fontId="0" fillId="0" borderId="18" xfId="1" applyNumberFormat="1" applyFont="1" applyBorder="1" applyAlignment="1">
      <alignment horizontal="center"/>
    </xf>
    <xf numFmtId="49" fontId="0" fillId="0" borderId="15" xfId="1" applyNumberFormat="1" applyFont="1" applyFill="1" applyBorder="1" applyAlignment="1">
      <alignment horizontal="center" vertical="center"/>
    </xf>
    <xf numFmtId="49" fontId="0" fillId="0" borderId="16" xfId="1" applyNumberFormat="1" applyFont="1" applyFill="1" applyBorder="1" applyAlignment="1">
      <alignment horizontal="center" vertical="center"/>
    </xf>
    <xf numFmtId="49" fontId="0" fillId="0" borderId="16" xfId="1" applyNumberFormat="1" applyFont="1" applyBorder="1" applyAlignment="1">
      <alignment horizontal="center" vertical="center"/>
    </xf>
    <xf numFmtId="49" fontId="0" fillId="0" borderId="18" xfId="1" applyNumberFormat="1" applyFont="1" applyBorder="1" applyAlignment="1">
      <alignment horizontal="center" vertical="center"/>
    </xf>
    <xf numFmtId="49" fontId="0" fillId="0" borderId="16" xfId="1" applyNumberFormat="1" applyFont="1" applyBorder="1" applyAlignment="1">
      <alignment horizontal="center"/>
    </xf>
    <xf numFmtId="49" fontId="0" fillId="0" borderId="0" xfId="0" applyNumberFormat="1" applyBorder="1" applyAlignment="1">
      <alignment horizontal="center"/>
    </xf>
    <xf numFmtId="0" fontId="2" fillId="4" borderId="8"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10" xfId="0" applyFont="1" applyFill="1" applyBorder="1" applyAlignment="1">
      <alignment horizontal="center" vertical="center"/>
    </xf>
    <xf numFmtId="165" fontId="2" fillId="0" borderId="0" xfId="1" applyNumberFormat="1" applyFont="1" applyFill="1" applyBorder="1"/>
    <xf numFmtId="164" fontId="8" fillId="0" borderId="0" xfId="1" applyNumberFormat="1" applyFont="1" applyFill="1" applyBorder="1"/>
    <xf numFmtId="0" fontId="8" fillId="0" borderId="0" xfId="0" applyFont="1" applyFill="1"/>
    <xf numFmtId="43" fontId="2" fillId="0" borderId="0" xfId="1" applyFont="1"/>
    <xf numFmtId="0" fontId="2" fillId="0" borderId="1" xfId="0" applyFont="1" applyBorder="1" applyAlignment="1">
      <alignment horizontal="center" vertical="center"/>
    </xf>
    <xf numFmtId="43" fontId="2" fillId="4" borderId="4" xfId="1" applyFont="1" applyFill="1" applyBorder="1" applyAlignment="1">
      <alignment horizontal="center" vertical="center" wrapText="1"/>
    </xf>
    <xf numFmtId="43" fontId="2" fillId="4" borderId="5" xfId="1" applyFont="1" applyFill="1" applyBorder="1" applyAlignment="1">
      <alignment horizontal="center" vertical="center" wrapText="1"/>
    </xf>
    <xf numFmtId="2" fontId="2" fillId="0" borderId="0" xfId="0" applyNumberFormat="1" applyFont="1"/>
    <xf numFmtId="2" fontId="2" fillId="4" borderId="7" xfId="0" applyNumberFormat="1" applyFont="1" applyFill="1" applyBorder="1" applyAlignment="1">
      <alignment horizontal="center" vertical="center"/>
    </xf>
    <xf numFmtId="2" fontId="2" fillId="4" borderId="13" xfId="0" applyNumberFormat="1" applyFont="1" applyFill="1" applyBorder="1" applyAlignment="1">
      <alignment horizontal="center" vertical="center"/>
    </xf>
    <xf numFmtId="2" fontId="2" fillId="4" borderId="5" xfId="1" applyNumberFormat="1" applyFont="1" applyFill="1" applyBorder="1" applyProtection="1">
      <protection locked="0"/>
    </xf>
    <xf numFmtId="2" fontId="2" fillId="4" borderId="6" xfId="1" applyNumberFormat="1" applyFont="1" applyFill="1" applyBorder="1" applyProtection="1">
      <protection locked="0"/>
    </xf>
    <xf numFmtId="2" fontId="2" fillId="4" borderId="5" xfId="4" applyNumberFormat="1" applyFont="1" applyFill="1" applyBorder="1"/>
    <xf numFmtId="2" fontId="2" fillId="4" borderId="6" xfId="4" applyNumberFormat="1" applyFont="1" applyFill="1" applyBorder="1"/>
    <xf numFmtId="0" fontId="2" fillId="4" borderId="4" xfId="1" applyNumberFormat="1" applyFont="1" applyFill="1" applyBorder="1"/>
    <xf numFmtId="0" fontId="2" fillId="4" borderId="5" xfId="1" applyNumberFormat="1" applyFont="1" applyFill="1" applyBorder="1"/>
    <xf numFmtId="0" fontId="2" fillId="4" borderId="6" xfId="1" applyNumberFormat="1" applyFont="1" applyFill="1" applyBorder="1"/>
    <xf numFmtId="0" fontId="8" fillId="0" borderId="0" xfId="0" applyNumberFormat="1" applyFont="1"/>
    <xf numFmtId="43" fontId="2" fillId="0" borderId="0" xfId="1" applyFont="1" applyAlignment="1">
      <alignment vertical="center"/>
    </xf>
    <xf numFmtId="49" fontId="12" fillId="8" borderId="19" xfId="0" applyNumberFormat="1" applyFont="1" applyFill="1" applyBorder="1" applyAlignment="1">
      <alignment horizontal="left" vertical="center"/>
    </xf>
    <xf numFmtId="49" fontId="12" fillId="8" borderId="19" xfId="0" applyNumberFormat="1" applyFont="1" applyFill="1" applyBorder="1" applyAlignment="1">
      <alignment horizontal="center" vertical="center" wrapText="1"/>
    </xf>
    <xf numFmtId="49" fontId="12" fillId="8" borderId="19" xfId="0" applyNumberFormat="1" applyFont="1" applyFill="1" applyBorder="1" applyAlignment="1">
      <alignment horizontal="left" vertical="center" wrapText="1"/>
    </xf>
    <xf numFmtId="49" fontId="12" fillId="8" borderId="19" xfId="0" applyNumberFormat="1" applyFont="1" applyFill="1" applyBorder="1" applyAlignment="1">
      <alignment horizontal="right" vertical="center" wrapText="1"/>
    </xf>
    <xf numFmtId="49" fontId="13" fillId="7" borderId="0" xfId="0" applyNumberFormat="1" applyFont="1" applyFill="1" applyAlignment="1">
      <alignment horizontal="center"/>
    </xf>
    <xf numFmtId="49" fontId="14" fillId="7" borderId="20" xfId="0" applyNumberFormat="1" applyFont="1" applyFill="1" applyBorder="1" applyAlignment="1">
      <alignment horizontal="center"/>
    </xf>
    <xf numFmtId="49" fontId="15" fillId="7" borderId="20" xfId="0" applyNumberFormat="1" applyFont="1" applyFill="1" applyBorder="1" applyAlignment="1">
      <alignment horizontal="left"/>
    </xf>
    <xf numFmtId="166" fontId="15" fillId="7" borderId="20" xfId="0" applyNumberFormat="1" applyFont="1" applyFill="1" applyBorder="1" applyAlignment="1">
      <alignment horizontal="right"/>
    </xf>
    <xf numFmtId="49" fontId="16" fillId="7" borderId="20" xfId="0" applyNumberFormat="1" applyFont="1" applyFill="1" applyBorder="1" applyAlignment="1">
      <alignment horizontal="center"/>
    </xf>
    <xf numFmtId="0" fontId="13" fillId="7" borderId="0" xfId="0" applyFont="1" applyFill="1" applyAlignment="1">
      <alignment horizontal="center"/>
    </xf>
    <xf numFmtId="0" fontId="17" fillId="7" borderId="0" xfId="0" applyFont="1" applyFill="1" applyAlignment="1">
      <alignment vertical="center"/>
    </xf>
    <xf numFmtId="49" fontId="18" fillId="7" borderId="0" xfId="0" applyNumberFormat="1" applyFont="1" applyFill="1" applyAlignment="1">
      <alignment horizontal="left" wrapText="1"/>
    </xf>
    <xf numFmtId="166" fontId="19" fillId="7" borderId="20" xfId="0" applyNumberFormat="1" applyFont="1" applyFill="1" applyBorder="1" applyAlignment="1">
      <alignment horizontal="right"/>
    </xf>
    <xf numFmtId="0" fontId="17" fillId="7" borderId="21" xfId="0" applyFont="1" applyFill="1" applyBorder="1" applyAlignment="1">
      <alignment vertical="center"/>
    </xf>
    <xf numFmtId="0" fontId="13" fillId="7" borderId="0" xfId="0" applyFont="1" applyFill="1" applyAlignment="1">
      <alignment horizontal="right"/>
    </xf>
    <xf numFmtId="0" fontId="19" fillId="7" borderId="0" xfId="0" applyFont="1" applyFill="1" applyAlignment="1">
      <alignment horizontal="left"/>
    </xf>
    <xf numFmtId="0" fontId="19" fillId="7" borderId="0" xfId="0" applyFont="1" applyFill="1" applyAlignment="1">
      <alignment horizontal="right"/>
    </xf>
    <xf numFmtId="49" fontId="13" fillId="7" borderId="20" xfId="0" applyNumberFormat="1" applyFont="1" applyFill="1" applyBorder="1" applyAlignment="1">
      <alignment horizontal="center"/>
    </xf>
    <xf numFmtId="49" fontId="17" fillId="7" borderId="0" xfId="0" applyNumberFormat="1" applyFont="1" applyFill="1" applyAlignment="1">
      <alignment vertical="center"/>
    </xf>
    <xf numFmtId="49" fontId="19" fillId="7" borderId="20" xfId="0" applyNumberFormat="1" applyFont="1" applyFill="1" applyBorder="1" applyAlignment="1">
      <alignment horizontal="center"/>
    </xf>
    <xf numFmtId="49" fontId="20" fillId="7" borderId="20" xfId="0" applyNumberFormat="1" applyFont="1" applyFill="1" applyBorder="1" applyAlignment="1">
      <alignment horizontal="center"/>
    </xf>
    <xf numFmtId="0" fontId="20" fillId="7" borderId="20" xfId="0" applyFont="1" applyFill="1" applyBorder="1" applyAlignment="1">
      <alignment horizontal="right"/>
    </xf>
    <xf numFmtId="43" fontId="2" fillId="4" borderId="9" xfId="1" applyNumberFormat="1" applyFont="1" applyFill="1" applyBorder="1"/>
    <xf numFmtId="49" fontId="2" fillId="4" borderId="4" xfId="1" applyNumberFormat="1" applyFont="1" applyFill="1" applyBorder="1" applyAlignment="1">
      <alignment horizontal="center" vertical="center" wrapText="1"/>
    </xf>
    <xf numFmtId="43" fontId="2" fillId="3" borderId="3" xfId="1" applyFont="1" applyFill="1" applyBorder="1"/>
    <xf numFmtId="49" fontId="19" fillId="7" borderId="20" xfId="0" applyNumberFormat="1" applyFont="1" applyFill="1" applyBorder="1" applyAlignment="1">
      <alignment horizontal="left"/>
    </xf>
    <xf numFmtId="0" fontId="2" fillId="4" borderId="4" xfId="0" applyFont="1" applyFill="1" applyBorder="1" applyAlignment="1">
      <alignment horizontal="center"/>
    </xf>
    <xf numFmtId="0" fontId="2" fillId="4" borderId="6" xfId="0" applyFont="1" applyFill="1" applyBorder="1" applyAlignment="1">
      <alignment horizontal="center"/>
    </xf>
  </cellXfs>
  <cellStyles count="5">
    <cellStyle name="Milliers" xfId="1" builtinId="3"/>
    <cellStyle name="Normal" xfId="0" builtinId="0"/>
    <cellStyle name="Normal 2" xfId="2"/>
    <cellStyle name="Normal 3" xfId="3"/>
    <cellStyle name="Pourcentage" xfId="4" builtinId="5"/>
  </cellStyles>
  <dxfs count="8">
    <dxf>
      <font>
        <color rgb="FF006100"/>
      </font>
      <fill>
        <patternFill>
          <bgColor rgb="FFC6EFCE"/>
        </patternFill>
      </fill>
    </dxf>
    <dxf>
      <fill>
        <patternFill>
          <bgColor rgb="FF00B050"/>
        </patternFill>
      </fill>
    </dxf>
    <dxf>
      <font>
        <color rgb="FF9C6500"/>
      </font>
      <fill>
        <patternFill>
          <bgColor rgb="FFFFEB9C"/>
        </patternFill>
      </fill>
    </dxf>
    <dxf>
      <fill>
        <patternFill>
          <bgColor rgb="FFFFC7CE"/>
        </patternFill>
      </fill>
    </dxf>
    <dxf>
      <font>
        <color rgb="FF006100"/>
      </font>
      <fill>
        <patternFill>
          <bgColor rgb="FFC6EFCE"/>
        </patternFill>
      </fill>
    </dxf>
    <dxf>
      <fill>
        <patternFill>
          <bgColor rgb="FF00B050"/>
        </patternFill>
      </fill>
    </dxf>
    <dxf>
      <font>
        <color rgb="FF9C6500"/>
      </font>
      <fill>
        <patternFill>
          <bgColor rgb="FFFFEB9C"/>
        </patternFill>
      </fill>
    </dxf>
    <dxf>
      <fill>
        <patternFill>
          <bgColor rgb="FFFFC7CE"/>
        </patternFill>
      </fill>
    </dxf>
  </dxfs>
  <tableStyles count="0" defaultTableStyle="TableStyleMedium2" defaultPivotStyle="PivotStyleLight16"/>
  <colors>
    <mruColors>
      <color rgb="FFCFF00A"/>
      <color rgb="FF558F21"/>
      <color rgb="FF5665F4"/>
      <color rgb="FFF99DE7"/>
      <color rgb="FF10DA9B"/>
      <color rgb="FFFFCCFF"/>
      <color rgb="FF99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strRef>
              <c:f>Entrees!$C$46</c:f>
              <c:strCache>
                <c:ptCount val="1"/>
                <c:pt idx="0">
                  <c:v>Marge U</c:v>
                </c:pt>
              </c:strCache>
            </c:strRef>
          </c:tx>
          <c:spPr>
            <a:ln w="28575" cap="rnd" cmpd="sng" algn="ctr">
              <a:solidFill>
                <a:srgbClr val="C0504D">
                  <a:lumMod val="100000"/>
                </a:srgbClr>
              </a:solidFill>
              <a:prstDash val="solid"/>
              <a:round/>
              <a:headEnd type="none" w="med" len="med"/>
              <a:tailEnd type="none" w="med" len="med"/>
            </a:ln>
          </c:spPr>
          <c:marker>
            <c:symbol val="none"/>
          </c:marker>
          <c:xVal>
            <c:numRef>
              <c:f>Entrees!$D$47:$D$70</c:f>
              <c:numCache>
                <c:formatCode>General</c:formatCode>
                <c:ptCount val="24"/>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numCache>
            </c:numRef>
          </c:xVal>
          <c:yVal>
            <c:numRef>
              <c:f>Entrees!$C$47:$C$70</c:f>
              <c:numCache>
                <c:formatCode>_(* #,##0.00_);_(* \(#,##0.00\);_(* "-"??_);_(@_)</c:formatCode>
                <c:ptCount val="24"/>
                <c:pt idx="0">
                  <c:v>11.395926908928224</c:v>
                </c:pt>
                <c:pt idx="1">
                  <c:v>11.395926908928224</c:v>
                </c:pt>
                <c:pt idx="2">
                  <c:v>11.395926908928224</c:v>
                </c:pt>
                <c:pt idx="3">
                  <c:v>11.395926908928224</c:v>
                </c:pt>
                <c:pt idx="4">
                  <c:v>11.395926908928224</c:v>
                </c:pt>
                <c:pt idx="5">
                  <c:v>11.395926908928224</c:v>
                </c:pt>
                <c:pt idx="6">
                  <c:v>11.395926908928224</c:v>
                </c:pt>
                <c:pt idx="7">
                  <c:v>11.395926908928224</c:v>
                </c:pt>
                <c:pt idx="8">
                  <c:v>11.395926908928224</c:v>
                </c:pt>
                <c:pt idx="9">
                  <c:v>11.395926908928224</c:v>
                </c:pt>
                <c:pt idx="10">
                  <c:v>11.395926908928224</c:v>
                </c:pt>
                <c:pt idx="11">
                  <c:v>11.395926908928224</c:v>
                </c:pt>
                <c:pt idx="12">
                  <c:v>11.395926908928224</c:v>
                </c:pt>
                <c:pt idx="13">
                  <c:v>11.395926908928224</c:v>
                </c:pt>
                <c:pt idx="14">
                  <c:v>11.395926908928224</c:v>
                </c:pt>
                <c:pt idx="15">
                  <c:v>11.395926908928224</c:v>
                </c:pt>
                <c:pt idx="16">
                  <c:v>11.395926908928224</c:v>
                </c:pt>
                <c:pt idx="17">
                  <c:v>11.395926908928224</c:v>
                </c:pt>
                <c:pt idx="18">
                  <c:v>11.395926908928224</c:v>
                </c:pt>
                <c:pt idx="19">
                  <c:v>11.395926908928224</c:v>
                </c:pt>
                <c:pt idx="20">
                  <c:v>11.395926908928224</c:v>
                </c:pt>
                <c:pt idx="21">
                  <c:v>11.395926908928224</c:v>
                </c:pt>
                <c:pt idx="22">
                  <c:v>11.395926908928224</c:v>
                </c:pt>
                <c:pt idx="23">
                  <c:v>11.395926908928224</c:v>
                </c:pt>
              </c:numCache>
            </c:numRef>
          </c:yVal>
          <c:smooth val="0"/>
        </c:ser>
        <c:ser>
          <c:idx val="1"/>
          <c:order val="1"/>
          <c:tx>
            <c:strRef>
              <c:f>Entrees!$B$46</c:f>
              <c:strCache>
                <c:ptCount val="1"/>
                <c:pt idx="0">
                  <c:v>% ventes</c:v>
                </c:pt>
              </c:strCache>
            </c:strRef>
          </c:tx>
          <c:spPr>
            <a:ln w="28575">
              <a:solidFill>
                <a:srgbClr val="4F81BD">
                  <a:lumMod val="100000"/>
                </a:srgbClr>
              </a:solidFill>
            </a:ln>
          </c:spPr>
          <c:marker>
            <c:symbol val="none"/>
          </c:marker>
          <c:xVal>
            <c:numRef>
              <c:f>Entrees!$B$47:$B$84</c:f>
              <c:numCache>
                <c:formatCode>_(* #,##0.00_);_(* \(#,##0.00\);_(* "-"??_);_(@_)</c:formatCode>
                <c:ptCount val="38"/>
                <c:pt idx="0">
                  <c:v>5.5555555555555554</c:v>
                </c:pt>
                <c:pt idx="1">
                  <c:v>5.5555555555555554</c:v>
                </c:pt>
                <c:pt idx="2">
                  <c:v>5.5555555555555554</c:v>
                </c:pt>
                <c:pt idx="3">
                  <c:v>5.5555555555555554</c:v>
                </c:pt>
                <c:pt idx="4">
                  <c:v>5.5555555555555554</c:v>
                </c:pt>
                <c:pt idx="5">
                  <c:v>5.5555555555555554</c:v>
                </c:pt>
                <c:pt idx="6">
                  <c:v>5.5555555555555554</c:v>
                </c:pt>
                <c:pt idx="7">
                  <c:v>5.5555555555555554</c:v>
                </c:pt>
                <c:pt idx="8">
                  <c:v>5.5555555555555554</c:v>
                </c:pt>
                <c:pt idx="9">
                  <c:v>5.5555555555555554</c:v>
                </c:pt>
                <c:pt idx="10">
                  <c:v>5.5555555555555554</c:v>
                </c:pt>
                <c:pt idx="11">
                  <c:v>5.5555555555555554</c:v>
                </c:pt>
                <c:pt idx="12">
                  <c:v>5.5555555555555554</c:v>
                </c:pt>
                <c:pt idx="13">
                  <c:v>5.5555555555555554</c:v>
                </c:pt>
                <c:pt idx="14">
                  <c:v>5.5555555555555554</c:v>
                </c:pt>
                <c:pt idx="15">
                  <c:v>5.5555555555555554</c:v>
                </c:pt>
                <c:pt idx="16">
                  <c:v>5.5555555555555554</c:v>
                </c:pt>
                <c:pt idx="17">
                  <c:v>5.5555555555555554</c:v>
                </c:pt>
                <c:pt idx="18">
                  <c:v>5.5555555555555554</c:v>
                </c:pt>
                <c:pt idx="19">
                  <c:v>5.5555555555555554</c:v>
                </c:pt>
                <c:pt idx="20">
                  <c:v>5.5555555555555554</c:v>
                </c:pt>
                <c:pt idx="21">
                  <c:v>5.5555555555555554</c:v>
                </c:pt>
                <c:pt idx="22">
                  <c:v>5.5555555555555554</c:v>
                </c:pt>
                <c:pt idx="23">
                  <c:v>5.5555555555555554</c:v>
                </c:pt>
                <c:pt idx="24">
                  <c:v>5.5555555555555554</c:v>
                </c:pt>
                <c:pt idx="25">
                  <c:v>5.5555555555555554</c:v>
                </c:pt>
                <c:pt idx="26">
                  <c:v>5.5555555555555554</c:v>
                </c:pt>
                <c:pt idx="27">
                  <c:v>5.5555555555555554</c:v>
                </c:pt>
                <c:pt idx="28">
                  <c:v>5.5555555555555554</c:v>
                </c:pt>
                <c:pt idx="29">
                  <c:v>5.5555555555555554</c:v>
                </c:pt>
                <c:pt idx="30">
                  <c:v>5.5555555555555554</c:v>
                </c:pt>
                <c:pt idx="31">
                  <c:v>5.5555555555555554</c:v>
                </c:pt>
                <c:pt idx="32">
                  <c:v>5.5555555555555554</c:v>
                </c:pt>
                <c:pt idx="33">
                  <c:v>5.5555555555555554</c:v>
                </c:pt>
                <c:pt idx="34">
                  <c:v>5.5555555555555554</c:v>
                </c:pt>
                <c:pt idx="35">
                  <c:v>5.5555555555555554</c:v>
                </c:pt>
                <c:pt idx="36">
                  <c:v>5.5555555555555554</c:v>
                </c:pt>
                <c:pt idx="37">
                  <c:v>5.5555555555555554</c:v>
                </c:pt>
              </c:numCache>
            </c:numRef>
          </c:xVal>
          <c:yVal>
            <c:numRef>
              <c:f>Entrees!$D$47:$D$70</c:f>
              <c:numCache>
                <c:formatCode>General</c:formatCode>
                <c:ptCount val="24"/>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numCache>
            </c:numRef>
          </c:yVal>
          <c:smooth val="0"/>
        </c:ser>
        <c:ser>
          <c:idx val="2"/>
          <c:order val="2"/>
          <c:tx>
            <c:strRef>
              <c:f>Entrees!$B$25:$B$42</c:f>
              <c:strCache>
                <c:ptCount val="1"/>
                <c:pt idx="0">
                  <c:v>Salad homard New indian samo Bo bun crevette Asperge grillé Salad poulpe Edamane Salad Wakame Salad poulet Roul print creve Salad exotic Salad papaye Tartare saumon Bœuf tataki Tofu snacké Calamar grenoui Ass vapeur Roul print frit Tom Yum soup</c:v>
                </c:pt>
              </c:strCache>
            </c:strRef>
          </c:tx>
          <c:spPr>
            <a:ln w="28575">
              <a:noFill/>
            </a:ln>
          </c:spPr>
          <c:dLbls>
            <c:dLbl>
              <c:idx val="0"/>
              <c:tx>
                <c:rich>
                  <a:bodyPr/>
                  <a:lstStyle/>
                  <a:p>
                    <a:r>
                      <a:t>Salad homard</a:t>
                    </a:r>
                  </a:p>
                </c:rich>
              </c:tx>
              <c:showLegendKey val="0"/>
              <c:showVal val="1"/>
              <c:showCatName val="0"/>
              <c:showSerName val="0"/>
              <c:showPercent val="0"/>
              <c:showBubbleSize val="0"/>
            </c:dLbl>
            <c:dLbl>
              <c:idx val="1"/>
              <c:tx>
                <c:rich>
                  <a:bodyPr/>
                  <a:lstStyle/>
                  <a:p>
                    <a:r>
                      <a:t>New indian samo</a:t>
                    </a:r>
                  </a:p>
                </c:rich>
              </c:tx>
              <c:showLegendKey val="0"/>
              <c:showVal val="1"/>
              <c:showCatName val="0"/>
              <c:showSerName val="0"/>
              <c:showPercent val="0"/>
              <c:showBubbleSize val="0"/>
            </c:dLbl>
            <c:dLbl>
              <c:idx val="2"/>
              <c:tx>
                <c:rich>
                  <a:bodyPr/>
                  <a:lstStyle/>
                  <a:p>
                    <a:r>
                      <a:t>Bo bun crevette</a:t>
                    </a:r>
                  </a:p>
                </c:rich>
              </c:tx>
              <c:showLegendKey val="0"/>
              <c:showVal val="1"/>
              <c:showCatName val="0"/>
              <c:showSerName val="0"/>
              <c:showPercent val="0"/>
              <c:showBubbleSize val="0"/>
            </c:dLbl>
            <c:dLbl>
              <c:idx val="3"/>
              <c:tx>
                <c:rich>
                  <a:bodyPr/>
                  <a:lstStyle/>
                  <a:p>
                    <a:r>
                      <a:t>Asperge grillé</a:t>
                    </a:r>
                  </a:p>
                </c:rich>
              </c:tx>
              <c:showLegendKey val="0"/>
              <c:showVal val="1"/>
              <c:showCatName val="0"/>
              <c:showSerName val="0"/>
              <c:showPercent val="0"/>
              <c:showBubbleSize val="0"/>
            </c:dLbl>
            <c:dLbl>
              <c:idx val="4"/>
              <c:tx>
                <c:rich>
                  <a:bodyPr/>
                  <a:lstStyle/>
                  <a:p>
                    <a:r>
                      <a:t>Salad poulpe</a:t>
                    </a:r>
                  </a:p>
                </c:rich>
              </c:tx>
              <c:showLegendKey val="0"/>
              <c:showVal val="1"/>
              <c:showCatName val="0"/>
              <c:showSerName val="0"/>
              <c:showPercent val="0"/>
              <c:showBubbleSize val="0"/>
            </c:dLbl>
            <c:dLbl>
              <c:idx val="5"/>
              <c:tx>
                <c:rich>
                  <a:bodyPr/>
                  <a:lstStyle/>
                  <a:p>
                    <a:r>
                      <a:t>Edamane</a:t>
                    </a:r>
                  </a:p>
                </c:rich>
              </c:tx>
              <c:showLegendKey val="0"/>
              <c:showVal val="1"/>
              <c:showCatName val="0"/>
              <c:showSerName val="0"/>
              <c:showPercent val="0"/>
              <c:showBubbleSize val="0"/>
            </c:dLbl>
            <c:dLbl>
              <c:idx val="6"/>
              <c:tx>
                <c:rich>
                  <a:bodyPr/>
                  <a:lstStyle/>
                  <a:p>
                    <a:r>
                      <a:t>Salad Wakame</a:t>
                    </a:r>
                  </a:p>
                </c:rich>
              </c:tx>
              <c:showLegendKey val="0"/>
              <c:showVal val="1"/>
              <c:showCatName val="0"/>
              <c:showSerName val="0"/>
              <c:showPercent val="0"/>
              <c:showBubbleSize val="0"/>
            </c:dLbl>
            <c:dLbl>
              <c:idx val="7"/>
              <c:tx>
                <c:rich>
                  <a:bodyPr/>
                  <a:lstStyle/>
                  <a:p>
                    <a:r>
                      <a:t>Salad poulet</a:t>
                    </a:r>
                  </a:p>
                </c:rich>
              </c:tx>
              <c:showLegendKey val="0"/>
              <c:showVal val="1"/>
              <c:showCatName val="0"/>
              <c:showSerName val="0"/>
              <c:showPercent val="0"/>
              <c:showBubbleSize val="0"/>
            </c:dLbl>
            <c:dLbl>
              <c:idx val="8"/>
              <c:tx>
                <c:rich>
                  <a:bodyPr/>
                  <a:lstStyle/>
                  <a:p>
                    <a:r>
                      <a:t>Roul print creve</a:t>
                    </a:r>
                  </a:p>
                </c:rich>
              </c:tx>
              <c:showLegendKey val="0"/>
              <c:showVal val="1"/>
              <c:showCatName val="0"/>
              <c:showSerName val="0"/>
              <c:showPercent val="0"/>
              <c:showBubbleSize val="0"/>
            </c:dLbl>
            <c:dLbl>
              <c:idx val="9"/>
              <c:tx>
                <c:rich>
                  <a:bodyPr/>
                  <a:lstStyle/>
                  <a:p>
                    <a:r>
                      <a:t>Salad exotic</a:t>
                    </a:r>
                  </a:p>
                </c:rich>
              </c:tx>
              <c:showLegendKey val="0"/>
              <c:showVal val="1"/>
              <c:showCatName val="0"/>
              <c:showSerName val="0"/>
              <c:showPercent val="0"/>
              <c:showBubbleSize val="0"/>
            </c:dLbl>
            <c:dLbl>
              <c:idx val="10"/>
              <c:tx>
                <c:rich>
                  <a:bodyPr/>
                  <a:lstStyle/>
                  <a:p>
                    <a:r>
                      <a:t>Salad papaye</a:t>
                    </a:r>
                  </a:p>
                </c:rich>
              </c:tx>
              <c:showLegendKey val="0"/>
              <c:showVal val="1"/>
              <c:showCatName val="0"/>
              <c:showSerName val="0"/>
              <c:showPercent val="0"/>
              <c:showBubbleSize val="0"/>
            </c:dLbl>
            <c:dLbl>
              <c:idx val="11"/>
              <c:tx>
                <c:rich>
                  <a:bodyPr/>
                  <a:lstStyle/>
                  <a:p>
                    <a:r>
                      <a:t>Tartare saumon</a:t>
                    </a:r>
                  </a:p>
                </c:rich>
              </c:tx>
              <c:showLegendKey val="0"/>
              <c:showVal val="1"/>
              <c:showCatName val="0"/>
              <c:showSerName val="0"/>
              <c:showPercent val="0"/>
              <c:showBubbleSize val="0"/>
            </c:dLbl>
            <c:dLbl>
              <c:idx val="12"/>
              <c:tx>
                <c:rich>
                  <a:bodyPr/>
                  <a:lstStyle/>
                  <a:p>
                    <a:r>
                      <a:t>Bœuf tataki</a:t>
                    </a:r>
                  </a:p>
                </c:rich>
              </c:tx>
              <c:showLegendKey val="0"/>
              <c:showVal val="1"/>
              <c:showCatName val="0"/>
              <c:showSerName val="0"/>
              <c:showPercent val="0"/>
              <c:showBubbleSize val="0"/>
            </c:dLbl>
            <c:dLbl>
              <c:idx val="13"/>
              <c:tx>
                <c:rich>
                  <a:bodyPr/>
                  <a:lstStyle/>
                  <a:p>
                    <a:r>
                      <a:t>Tofu snacké</a:t>
                    </a:r>
                  </a:p>
                </c:rich>
              </c:tx>
              <c:showLegendKey val="0"/>
              <c:showVal val="1"/>
              <c:showCatName val="0"/>
              <c:showSerName val="0"/>
              <c:showPercent val="0"/>
              <c:showBubbleSize val="0"/>
            </c:dLbl>
            <c:dLbl>
              <c:idx val="14"/>
              <c:tx>
                <c:rich>
                  <a:bodyPr/>
                  <a:lstStyle/>
                  <a:p>
                    <a:r>
                      <a:t>Calamar grenoui</a:t>
                    </a:r>
                  </a:p>
                </c:rich>
              </c:tx>
              <c:showLegendKey val="0"/>
              <c:showVal val="1"/>
              <c:showCatName val="0"/>
              <c:showSerName val="0"/>
              <c:showPercent val="0"/>
              <c:showBubbleSize val="0"/>
            </c:dLbl>
            <c:dLbl>
              <c:idx val="15"/>
              <c:tx>
                <c:rich>
                  <a:bodyPr/>
                  <a:lstStyle/>
                  <a:p>
                    <a:r>
                      <a:t>Ass vapeur</a:t>
                    </a:r>
                  </a:p>
                </c:rich>
              </c:tx>
              <c:showLegendKey val="0"/>
              <c:showVal val="1"/>
              <c:showCatName val="0"/>
              <c:showSerName val="0"/>
              <c:showPercent val="0"/>
              <c:showBubbleSize val="0"/>
            </c:dLbl>
            <c:dLbl>
              <c:idx val="16"/>
              <c:tx>
                <c:rich>
                  <a:bodyPr/>
                  <a:lstStyle/>
                  <a:p>
                    <a:r>
                      <a:t>Roul print frit</a:t>
                    </a:r>
                  </a:p>
                </c:rich>
              </c:tx>
              <c:showLegendKey val="0"/>
              <c:showVal val="1"/>
              <c:showCatName val="0"/>
              <c:showSerName val="0"/>
              <c:showPercent val="0"/>
              <c:showBubbleSize val="0"/>
            </c:dLbl>
            <c:dLbl>
              <c:idx val="17"/>
              <c:tx>
                <c:rich>
                  <a:bodyPr/>
                  <a:lstStyle/>
                  <a:p>
                    <a:r>
                      <a:t>Tom Yum soup</a:t>
                    </a:r>
                  </a:p>
                </c:rich>
              </c:tx>
              <c:showLegendKey val="0"/>
              <c:showVal val="1"/>
              <c:showCatName val="0"/>
              <c:showSerName val="0"/>
              <c:showPercent val="0"/>
              <c:showBubbleSize val="0"/>
            </c:dLbl>
            <c:showLegendKey val="0"/>
            <c:showVal val="0"/>
            <c:showCatName val="0"/>
            <c:showSerName val="0"/>
            <c:showPercent val="0"/>
            <c:showBubbleSize val="0"/>
          </c:dLbls>
          <c:xVal>
            <c:numRef>
              <c:f>Entrees!$C$25:$C$42</c:f>
              <c:numCache>
                <c:formatCode>0.00</c:formatCode>
                <c:ptCount val="18"/>
                <c:pt idx="0">
                  <c:v>1.2417218543046358</c:v>
                </c:pt>
                <c:pt idx="1">
                  <c:v>3.5596026490066226</c:v>
                </c:pt>
                <c:pt idx="2">
                  <c:v>1.73841059602649</c:v>
                </c:pt>
                <c:pt idx="3">
                  <c:v>0.91059602649006621</c:v>
                </c:pt>
                <c:pt idx="4">
                  <c:v>2.8973509933774833</c:v>
                </c:pt>
                <c:pt idx="5">
                  <c:v>13.079470198675496</c:v>
                </c:pt>
                <c:pt idx="6">
                  <c:v>3.8079470198675498</c:v>
                </c:pt>
                <c:pt idx="7">
                  <c:v>15.397350993377485</c:v>
                </c:pt>
                <c:pt idx="8">
                  <c:v>5.298013245033113</c:v>
                </c:pt>
                <c:pt idx="9">
                  <c:v>1.1589403973509933</c:v>
                </c:pt>
                <c:pt idx="10">
                  <c:v>3.4768211920529799</c:v>
                </c:pt>
                <c:pt idx="11">
                  <c:v>8.0298013245033104</c:v>
                </c:pt>
                <c:pt idx="12">
                  <c:v>1.9867549668874174</c:v>
                </c:pt>
                <c:pt idx="13">
                  <c:v>1.73841059602649</c:v>
                </c:pt>
                <c:pt idx="14">
                  <c:v>3.7251655629139075</c:v>
                </c:pt>
                <c:pt idx="15">
                  <c:v>10.347682119205299</c:v>
                </c:pt>
                <c:pt idx="16">
                  <c:v>18.046357615894042</c:v>
                </c:pt>
                <c:pt idx="17">
                  <c:v>3.5596026490066226</c:v>
                </c:pt>
              </c:numCache>
            </c:numRef>
          </c:xVal>
          <c:yVal>
            <c:numRef>
              <c:f>Entrees!$D$25:$D$42</c:f>
              <c:numCache>
                <c:formatCode>0.00</c:formatCode>
                <c:ptCount val="18"/>
                <c:pt idx="0">
                  <c:v>20.032283304787001</c:v>
                </c:pt>
                <c:pt idx="1">
                  <c:v>11.127287547336723</c:v>
                </c:pt>
                <c:pt idx="2">
                  <c:v>15.760948863940298</c:v>
                </c:pt>
                <c:pt idx="3">
                  <c:v>11.29081898620068</c:v>
                </c:pt>
                <c:pt idx="4">
                  <c:v>13.264954115463055</c:v>
                </c:pt>
                <c:pt idx="5">
                  <c:v>2.9125691699604745</c:v>
                </c:pt>
                <c:pt idx="6">
                  <c:v>4.6835968379446644</c:v>
                </c:pt>
                <c:pt idx="7">
                  <c:v>13.900276679841898</c:v>
                </c:pt>
                <c:pt idx="8">
                  <c:v>14.462845849802374</c:v>
                </c:pt>
                <c:pt idx="9">
                  <c:v>12.139762845849802</c:v>
                </c:pt>
                <c:pt idx="10">
                  <c:v>11.20822134387352</c:v>
                </c:pt>
                <c:pt idx="11">
                  <c:v>13.950790513833992</c:v>
                </c:pt>
                <c:pt idx="12">
                  <c:v>16.174901185770754</c:v>
                </c:pt>
                <c:pt idx="13">
                  <c:v>13.401304347826089</c:v>
                </c:pt>
                <c:pt idx="14">
                  <c:v>12.229249011857709</c:v>
                </c:pt>
                <c:pt idx="15">
                  <c:v>11.648735177865614</c:v>
                </c:pt>
                <c:pt idx="16">
                  <c:v>11.79822134387352</c:v>
                </c:pt>
                <c:pt idx="17">
                  <c:v>14.864901185770753</c:v>
                </c:pt>
              </c:numCache>
            </c:numRef>
          </c:yVal>
          <c:smooth val="0"/>
        </c:ser>
        <c:dLbls>
          <c:showLegendKey val="0"/>
          <c:showVal val="0"/>
          <c:showCatName val="0"/>
          <c:showSerName val="0"/>
          <c:showPercent val="0"/>
          <c:showBubbleSize val="0"/>
        </c:dLbls>
        <c:axId val="108255488"/>
        <c:axId val="107958272"/>
      </c:scatterChart>
      <c:valAx>
        <c:axId val="108255488"/>
        <c:scaling>
          <c:orientation val="minMax"/>
        </c:scaling>
        <c:delete val="0"/>
        <c:axPos val="b"/>
        <c:numFmt formatCode="General" sourceLinked="1"/>
        <c:majorTickMark val="out"/>
        <c:minorTickMark val="none"/>
        <c:tickLblPos val="nextTo"/>
        <c:crossAx val="107958272"/>
        <c:crosses val="autoZero"/>
        <c:crossBetween val="midCat"/>
      </c:valAx>
      <c:valAx>
        <c:axId val="107958272"/>
        <c:scaling>
          <c:orientation val="minMax"/>
        </c:scaling>
        <c:delete val="0"/>
        <c:axPos val="l"/>
        <c:majorGridlines/>
        <c:numFmt formatCode="_(* #,##0.00_);_(* \(#,##0.00\);_(* &quot;-&quot;??_);_(@_)" sourceLinked="1"/>
        <c:majorTickMark val="out"/>
        <c:minorTickMark val="none"/>
        <c:tickLblPos val="nextTo"/>
        <c:crossAx val="108255488"/>
        <c:crosses val="autoZero"/>
        <c:crossBetween val="midCat"/>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strRef>
              <c:f>Entrees!$C$46</c:f>
              <c:strCache>
                <c:ptCount val="1"/>
                <c:pt idx="0">
                  <c:v>Marge U</c:v>
                </c:pt>
              </c:strCache>
            </c:strRef>
          </c:tx>
          <c:spPr>
            <a:ln w="28575" cap="rnd" cmpd="sng" algn="ctr">
              <a:solidFill>
                <a:srgbClr val="C0504D">
                  <a:lumMod val="100000"/>
                </a:srgbClr>
              </a:solidFill>
              <a:prstDash val="solid"/>
              <a:round/>
              <a:headEnd type="none" w="med" len="med"/>
              <a:tailEnd type="none" w="med" len="med"/>
            </a:ln>
          </c:spPr>
          <c:marker>
            <c:symbol val="none"/>
          </c:marker>
          <c:xVal>
            <c:numRef>
              <c:f>Entrees!$D$47:$D$70</c:f>
              <c:numCache>
                <c:formatCode>General</c:formatCode>
                <c:ptCount val="24"/>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numCache>
            </c:numRef>
          </c:xVal>
          <c:yVal>
            <c:numRef>
              <c:f>Entrees!$C$47:$C$70</c:f>
              <c:numCache>
                <c:formatCode>_(* #,##0.00_);_(* \(#,##0.00\);_(* "-"??_);_(@_)</c:formatCode>
                <c:ptCount val="24"/>
                <c:pt idx="0">
                  <c:v>11.395926908928224</c:v>
                </c:pt>
                <c:pt idx="1">
                  <c:v>11.395926908928224</c:v>
                </c:pt>
                <c:pt idx="2">
                  <c:v>11.395926908928224</c:v>
                </c:pt>
                <c:pt idx="3">
                  <c:v>11.395926908928224</c:v>
                </c:pt>
                <c:pt idx="4">
                  <c:v>11.395926908928224</c:v>
                </c:pt>
                <c:pt idx="5">
                  <c:v>11.395926908928224</c:v>
                </c:pt>
                <c:pt idx="6">
                  <c:v>11.395926908928224</c:v>
                </c:pt>
                <c:pt idx="7">
                  <c:v>11.395926908928224</c:v>
                </c:pt>
                <c:pt idx="8">
                  <c:v>11.395926908928224</c:v>
                </c:pt>
                <c:pt idx="9">
                  <c:v>11.395926908928224</c:v>
                </c:pt>
                <c:pt idx="10">
                  <c:v>11.395926908928224</c:v>
                </c:pt>
                <c:pt idx="11">
                  <c:v>11.395926908928224</c:v>
                </c:pt>
                <c:pt idx="12">
                  <c:v>11.395926908928224</c:v>
                </c:pt>
                <c:pt idx="13">
                  <c:v>11.395926908928224</c:v>
                </c:pt>
                <c:pt idx="14">
                  <c:v>11.395926908928224</c:v>
                </c:pt>
                <c:pt idx="15">
                  <c:v>11.395926908928224</c:v>
                </c:pt>
                <c:pt idx="16">
                  <c:v>11.395926908928224</c:v>
                </c:pt>
                <c:pt idx="17">
                  <c:v>11.395926908928224</c:v>
                </c:pt>
                <c:pt idx="18">
                  <c:v>11.395926908928224</c:v>
                </c:pt>
                <c:pt idx="19">
                  <c:v>11.395926908928224</c:v>
                </c:pt>
                <c:pt idx="20">
                  <c:v>11.395926908928224</c:v>
                </c:pt>
                <c:pt idx="21">
                  <c:v>11.395926908928224</c:v>
                </c:pt>
                <c:pt idx="22">
                  <c:v>11.395926908928224</c:v>
                </c:pt>
                <c:pt idx="23">
                  <c:v>11.395926908928224</c:v>
                </c:pt>
              </c:numCache>
            </c:numRef>
          </c:yVal>
          <c:smooth val="0"/>
        </c:ser>
        <c:ser>
          <c:idx val="1"/>
          <c:order val="1"/>
          <c:tx>
            <c:strRef>
              <c:f>Entrees!$B$46</c:f>
              <c:strCache>
                <c:ptCount val="1"/>
                <c:pt idx="0">
                  <c:v>% ventes</c:v>
                </c:pt>
              </c:strCache>
            </c:strRef>
          </c:tx>
          <c:spPr>
            <a:ln w="28575">
              <a:solidFill>
                <a:srgbClr val="4F81BD">
                  <a:lumMod val="100000"/>
                </a:srgbClr>
              </a:solidFill>
            </a:ln>
          </c:spPr>
          <c:marker>
            <c:symbol val="none"/>
          </c:marker>
          <c:xVal>
            <c:numRef>
              <c:f>Entrees!$B$47:$B$84</c:f>
              <c:numCache>
                <c:formatCode>_(* #,##0.00_);_(* \(#,##0.00\);_(* "-"??_);_(@_)</c:formatCode>
                <c:ptCount val="38"/>
                <c:pt idx="0">
                  <c:v>5.5555555555555554</c:v>
                </c:pt>
                <c:pt idx="1">
                  <c:v>5.5555555555555554</c:v>
                </c:pt>
                <c:pt idx="2">
                  <c:v>5.5555555555555554</c:v>
                </c:pt>
                <c:pt idx="3">
                  <c:v>5.5555555555555554</c:v>
                </c:pt>
                <c:pt idx="4">
                  <c:v>5.5555555555555554</c:v>
                </c:pt>
                <c:pt idx="5">
                  <c:v>5.5555555555555554</c:v>
                </c:pt>
                <c:pt idx="6">
                  <c:v>5.5555555555555554</c:v>
                </c:pt>
                <c:pt idx="7">
                  <c:v>5.5555555555555554</c:v>
                </c:pt>
                <c:pt idx="8">
                  <c:v>5.5555555555555554</c:v>
                </c:pt>
                <c:pt idx="9">
                  <c:v>5.5555555555555554</c:v>
                </c:pt>
                <c:pt idx="10">
                  <c:v>5.5555555555555554</c:v>
                </c:pt>
                <c:pt idx="11">
                  <c:v>5.5555555555555554</c:v>
                </c:pt>
                <c:pt idx="12">
                  <c:v>5.5555555555555554</c:v>
                </c:pt>
                <c:pt idx="13">
                  <c:v>5.5555555555555554</c:v>
                </c:pt>
                <c:pt idx="14">
                  <c:v>5.5555555555555554</c:v>
                </c:pt>
                <c:pt idx="15">
                  <c:v>5.5555555555555554</c:v>
                </c:pt>
                <c:pt idx="16">
                  <c:v>5.5555555555555554</c:v>
                </c:pt>
                <c:pt idx="17">
                  <c:v>5.5555555555555554</c:v>
                </c:pt>
                <c:pt idx="18">
                  <c:v>5.5555555555555554</c:v>
                </c:pt>
                <c:pt idx="19">
                  <c:v>5.5555555555555554</c:v>
                </c:pt>
                <c:pt idx="20">
                  <c:v>5.5555555555555554</c:v>
                </c:pt>
                <c:pt idx="21">
                  <c:v>5.5555555555555554</c:v>
                </c:pt>
                <c:pt idx="22">
                  <c:v>5.5555555555555554</c:v>
                </c:pt>
                <c:pt idx="23">
                  <c:v>5.5555555555555554</c:v>
                </c:pt>
                <c:pt idx="24">
                  <c:v>5.5555555555555554</c:v>
                </c:pt>
                <c:pt idx="25">
                  <c:v>5.5555555555555554</c:v>
                </c:pt>
                <c:pt idx="26">
                  <c:v>5.5555555555555554</c:v>
                </c:pt>
                <c:pt idx="27">
                  <c:v>5.5555555555555554</c:v>
                </c:pt>
                <c:pt idx="28">
                  <c:v>5.5555555555555554</c:v>
                </c:pt>
                <c:pt idx="29">
                  <c:v>5.5555555555555554</c:v>
                </c:pt>
                <c:pt idx="30">
                  <c:v>5.5555555555555554</c:v>
                </c:pt>
                <c:pt idx="31">
                  <c:v>5.5555555555555554</c:v>
                </c:pt>
                <c:pt idx="32">
                  <c:v>5.5555555555555554</c:v>
                </c:pt>
                <c:pt idx="33">
                  <c:v>5.5555555555555554</c:v>
                </c:pt>
                <c:pt idx="34">
                  <c:v>5.5555555555555554</c:v>
                </c:pt>
                <c:pt idx="35">
                  <c:v>5.5555555555555554</c:v>
                </c:pt>
                <c:pt idx="36">
                  <c:v>5.5555555555555554</c:v>
                </c:pt>
                <c:pt idx="37">
                  <c:v>5.5555555555555554</c:v>
                </c:pt>
              </c:numCache>
            </c:numRef>
          </c:xVal>
          <c:yVal>
            <c:numRef>
              <c:f>Entrees!$D$47:$D$70</c:f>
              <c:numCache>
                <c:formatCode>General</c:formatCode>
                <c:ptCount val="24"/>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numCache>
            </c:numRef>
          </c:yVal>
          <c:smooth val="0"/>
        </c:ser>
        <c:ser>
          <c:idx val="2"/>
          <c:order val="2"/>
          <c:tx>
            <c:strRef>
              <c:f>Entrees!$B$25:$B$42</c:f>
              <c:strCache>
                <c:ptCount val="1"/>
                <c:pt idx="0">
                  <c:v>Salad homard New indian samo Bo bun crevette Asperge grillé Salad poulpe Edamane Salad Wakame Salad poulet Roul print creve Salad exotic Salad papaye Tartare saumon Bœuf tataki Tofu snacké Calamar grenoui Ass vapeur Roul print frit Tom Yum soup</c:v>
                </c:pt>
              </c:strCache>
            </c:strRef>
          </c:tx>
          <c:spPr>
            <a:ln w="28575">
              <a:noFill/>
            </a:ln>
          </c:spPr>
          <c:dLbls>
            <c:dLbl>
              <c:idx val="0"/>
              <c:layout/>
              <c:tx>
                <c:rich>
                  <a:bodyPr/>
                  <a:lstStyle/>
                  <a:p>
                    <a:r>
                      <a:rPr lang="fr-FR"/>
                      <a:t>Salad homard</a:t>
                    </a:r>
                  </a:p>
                </c:rich>
              </c:tx>
              <c:showLegendKey val="0"/>
              <c:showVal val="1"/>
              <c:showCatName val="0"/>
              <c:showSerName val="0"/>
              <c:showPercent val="0"/>
              <c:showBubbleSize val="0"/>
            </c:dLbl>
            <c:dLbl>
              <c:idx val="1"/>
              <c:layout/>
              <c:tx>
                <c:rich>
                  <a:bodyPr/>
                  <a:lstStyle/>
                  <a:p>
                    <a:r>
                      <a:rPr lang="fr-FR"/>
                      <a:t>New indian samo</a:t>
                    </a:r>
                  </a:p>
                </c:rich>
              </c:tx>
              <c:showLegendKey val="0"/>
              <c:showVal val="1"/>
              <c:showCatName val="0"/>
              <c:showSerName val="0"/>
              <c:showPercent val="0"/>
              <c:showBubbleSize val="0"/>
            </c:dLbl>
            <c:dLbl>
              <c:idx val="2"/>
              <c:layout/>
              <c:tx>
                <c:rich>
                  <a:bodyPr/>
                  <a:lstStyle/>
                  <a:p>
                    <a:r>
                      <a:rPr lang="fr-FR"/>
                      <a:t>Bo bun crevette</a:t>
                    </a:r>
                  </a:p>
                </c:rich>
              </c:tx>
              <c:showLegendKey val="0"/>
              <c:showVal val="1"/>
              <c:showCatName val="0"/>
              <c:showSerName val="0"/>
              <c:showPercent val="0"/>
              <c:showBubbleSize val="0"/>
            </c:dLbl>
            <c:dLbl>
              <c:idx val="3"/>
              <c:layout/>
              <c:tx>
                <c:rich>
                  <a:bodyPr/>
                  <a:lstStyle/>
                  <a:p>
                    <a:r>
                      <a:rPr lang="fr-FR"/>
                      <a:t>Asperge grillé</a:t>
                    </a:r>
                  </a:p>
                </c:rich>
              </c:tx>
              <c:showLegendKey val="0"/>
              <c:showVal val="1"/>
              <c:showCatName val="0"/>
              <c:showSerName val="0"/>
              <c:showPercent val="0"/>
              <c:showBubbleSize val="0"/>
            </c:dLbl>
            <c:dLbl>
              <c:idx val="4"/>
              <c:layout/>
              <c:tx>
                <c:rich>
                  <a:bodyPr/>
                  <a:lstStyle/>
                  <a:p>
                    <a:r>
                      <a:rPr lang="fr-FR"/>
                      <a:t>Salad poulpe</a:t>
                    </a:r>
                  </a:p>
                </c:rich>
              </c:tx>
              <c:showLegendKey val="0"/>
              <c:showVal val="1"/>
              <c:showCatName val="0"/>
              <c:showSerName val="0"/>
              <c:showPercent val="0"/>
              <c:showBubbleSize val="0"/>
            </c:dLbl>
            <c:dLbl>
              <c:idx val="5"/>
              <c:layout/>
              <c:tx>
                <c:rich>
                  <a:bodyPr/>
                  <a:lstStyle/>
                  <a:p>
                    <a:r>
                      <a:rPr lang="fr-FR"/>
                      <a:t>Edamane</a:t>
                    </a:r>
                  </a:p>
                </c:rich>
              </c:tx>
              <c:showLegendKey val="0"/>
              <c:showVal val="1"/>
              <c:showCatName val="0"/>
              <c:showSerName val="0"/>
              <c:showPercent val="0"/>
              <c:showBubbleSize val="0"/>
            </c:dLbl>
            <c:dLbl>
              <c:idx val="6"/>
              <c:layout/>
              <c:tx>
                <c:rich>
                  <a:bodyPr/>
                  <a:lstStyle/>
                  <a:p>
                    <a:r>
                      <a:rPr lang="fr-FR"/>
                      <a:t>Salad Wakame</a:t>
                    </a:r>
                  </a:p>
                </c:rich>
              </c:tx>
              <c:showLegendKey val="0"/>
              <c:showVal val="1"/>
              <c:showCatName val="0"/>
              <c:showSerName val="0"/>
              <c:showPercent val="0"/>
              <c:showBubbleSize val="0"/>
            </c:dLbl>
            <c:dLbl>
              <c:idx val="7"/>
              <c:layout/>
              <c:tx>
                <c:rich>
                  <a:bodyPr/>
                  <a:lstStyle/>
                  <a:p>
                    <a:r>
                      <a:rPr lang="fr-FR"/>
                      <a:t>Salad poulet</a:t>
                    </a:r>
                  </a:p>
                </c:rich>
              </c:tx>
              <c:showLegendKey val="0"/>
              <c:showVal val="1"/>
              <c:showCatName val="0"/>
              <c:showSerName val="0"/>
              <c:showPercent val="0"/>
              <c:showBubbleSize val="0"/>
            </c:dLbl>
            <c:dLbl>
              <c:idx val="8"/>
              <c:layout/>
              <c:tx>
                <c:rich>
                  <a:bodyPr/>
                  <a:lstStyle/>
                  <a:p>
                    <a:r>
                      <a:rPr lang="fr-FR"/>
                      <a:t>Roul print creve</a:t>
                    </a:r>
                  </a:p>
                </c:rich>
              </c:tx>
              <c:showLegendKey val="0"/>
              <c:showVal val="1"/>
              <c:showCatName val="0"/>
              <c:showSerName val="0"/>
              <c:showPercent val="0"/>
              <c:showBubbleSize val="0"/>
            </c:dLbl>
            <c:dLbl>
              <c:idx val="9"/>
              <c:layout/>
              <c:tx>
                <c:rich>
                  <a:bodyPr/>
                  <a:lstStyle/>
                  <a:p>
                    <a:r>
                      <a:rPr lang="fr-FR"/>
                      <a:t>Salad exotic</a:t>
                    </a:r>
                  </a:p>
                </c:rich>
              </c:tx>
              <c:showLegendKey val="0"/>
              <c:showVal val="1"/>
              <c:showCatName val="0"/>
              <c:showSerName val="0"/>
              <c:showPercent val="0"/>
              <c:showBubbleSize val="0"/>
            </c:dLbl>
            <c:dLbl>
              <c:idx val="10"/>
              <c:layout/>
              <c:tx>
                <c:rich>
                  <a:bodyPr/>
                  <a:lstStyle/>
                  <a:p>
                    <a:r>
                      <a:rPr lang="fr-FR"/>
                      <a:t>Salad papaye</a:t>
                    </a:r>
                  </a:p>
                </c:rich>
              </c:tx>
              <c:showLegendKey val="0"/>
              <c:showVal val="1"/>
              <c:showCatName val="0"/>
              <c:showSerName val="0"/>
              <c:showPercent val="0"/>
              <c:showBubbleSize val="0"/>
            </c:dLbl>
            <c:dLbl>
              <c:idx val="11"/>
              <c:layout/>
              <c:tx>
                <c:rich>
                  <a:bodyPr/>
                  <a:lstStyle/>
                  <a:p>
                    <a:r>
                      <a:rPr lang="fr-FR"/>
                      <a:t>Tartare saumon</a:t>
                    </a:r>
                  </a:p>
                </c:rich>
              </c:tx>
              <c:showLegendKey val="0"/>
              <c:showVal val="1"/>
              <c:showCatName val="0"/>
              <c:showSerName val="0"/>
              <c:showPercent val="0"/>
              <c:showBubbleSize val="0"/>
            </c:dLbl>
            <c:dLbl>
              <c:idx val="12"/>
              <c:layout/>
              <c:tx>
                <c:rich>
                  <a:bodyPr/>
                  <a:lstStyle/>
                  <a:p>
                    <a:r>
                      <a:rPr lang="fr-FR"/>
                      <a:t>Bœuf tataki</a:t>
                    </a:r>
                  </a:p>
                </c:rich>
              </c:tx>
              <c:showLegendKey val="0"/>
              <c:showVal val="1"/>
              <c:showCatName val="0"/>
              <c:showSerName val="0"/>
              <c:showPercent val="0"/>
              <c:showBubbleSize val="0"/>
            </c:dLbl>
            <c:dLbl>
              <c:idx val="13"/>
              <c:layout/>
              <c:tx>
                <c:rich>
                  <a:bodyPr/>
                  <a:lstStyle/>
                  <a:p>
                    <a:r>
                      <a:rPr lang="fr-FR"/>
                      <a:t>Tofu snacké</a:t>
                    </a:r>
                  </a:p>
                </c:rich>
              </c:tx>
              <c:showLegendKey val="0"/>
              <c:showVal val="1"/>
              <c:showCatName val="0"/>
              <c:showSerName val="0"/>
              <c:showPercent val="0"/>
              <c:showBubbleSize val="0"/>
            </c:dLbl>
            <c:dLbl>
              <c:idx val="14"/>
              <c:layout/>
              <c:tx>
                <c:rich>
                  <a:bodyPr/>
                  <a:lstStyle/>
                  <a:p>
                    <a:r>
                      <a:rPr lang="fr-FR"/>
                      <a:t>Calamar grenoui</a:t>
                    </a:r>
                  </a:p>
                </c:rich>
              </c:tx>
              <c:showLegendKey val="0"/>
              <c:showVal val="1"/>
              <c:showCatName val="0"/>
              <c:showSerName val="0"/>
              <c:showPercent val="0"/>
              <c:showBubbleSize val="0"/>
            </c:dLbl>
            <c:dLbl>
              <c:idx val="15"/>
              <c:layout/>
              <c:tx>
                <c:rich>
                  <a:bodyPr/>
                  <a:lstStyle/>
                  <a:p>
                    <a:r>
                      <a:rPr lang="fr-FR"/>
                      <a:t>Ass vapeur</a:t>
                    </a:r>
                  </a:p>
                </c:rich>
              </c:tx>
              <c:showLegendKey val="0"/>
              <c:showVal val="1"/>
              <c:showCatName val="0"/>
              <c:showSerName val="0"/>
              <c:showPercent val="0"/>
              <c:showBubbleSize val="0"/>
            </c:dLbl>
            <c:dLbl>
              <c:idx val="16"/>
              <c:layout/>
              <c:tx>
                <c:rich>
                  <a:bodyPr/>
                  <a:lstStyle/>
                  <a:p>
                    <a:r>
                      <a:rPr lang="fr-FR"/>
                      <a:t>Roul print frit</a:t>
                    </a:r>
                  </a:p>
                </c:rich>
              </c:tx>
              <c:showLegendKey val="0"/>
              <c:showVal val="1"/>
              <c:showCatName val="0"/>
              <c:showSerName val="0"/>
              <c:showPercent val="0"/>
              <c:showBubbleSize val="0"/>
            </c:dLbl>
            <c:dLbl>
              <c:idx val="17"/>
              <c:layout/>
              <c:tx>
                <c:rich>
                  <a:bodyPr/>
                  <a:lstStyle/>
                  <a:p>
                    <a:r>
                      <a:rPr lang="fr-FR"/>
                      <a:t>Tom Yum soup</a:t>
                    </a:r>
                  </a:p>
                </c:rich>
              </c:tx>
              <c:showLegendKey val="0"/>
              <c:showVal val="1"/>
              <c:showCatName val="0"/>
              <c:showSerName val="0"/>
              <c:showPercent val="0"/>
              <c:showBubbleSize val="0"/>
            </c:dLbl>
            <c:showLegendKey val="0"/>
            <c:showVal val="0"/>
            <c:showCatName val="0"/>
            <c:showSerName val="0"/>
            <c:showPercent val="0"/>
            <c:showBubbleSize val="0"/>
          </c:dLbls>
          <c:xVal>
            <c:numRef>
              <c:f>Entrees!$C$25:$C$42</c:f>
              <c:numCache>
                <c:formatCode>0.00</c:formatCode>
                <c:ptCount val="18"/>
                <c:pt idx="0">
                  <c:v>1.2417218543046358</c:v>
                </c:pt>
                <c:pt idx="1">
                  <c:v>3.5596026490066226</c:v>
                </c:pt>
                <c:pt idx="2">
                  <c:v>1.73841059602649</c:v>
                </c:pt>
                <c:pt idx="3">
                  <c:v>0.91059602649006621</c:v>
                </c:pt>
                <c:pt idx="4">
                  <c:v>2.8973509933774833</c:v>
                </c:pt>
                <c:pt idx="5">
                  <c:v>13.079470198675496</c:v>
                </c:pt>
                <c:pt idx="6">
                  <c:v>3.8079470198675498</c:v>
                </c:pt>
                <c:pt idx="7">
                  <c:v>15.397350993377485</c:v>
                </c:pt>
                <c:pt idx="8">
                  <c:v>5.298013245033113</c:v>
                </c:pt>
                <c:pt idx="9">
                  <c:v>1.1589403973509933</c:v>
                </c:pt>
                <c:pt idx="10">
                  <c:v>3.4768211920529799</c:v>
                </c:pt>
                <c:pt idx="11">
                  <c:v>8.0298013245033104</c:v>
                </c:pt>
                <c:pt idx="12">
                  <c:v>1.9867549668874174</c:v>
                </c:pt>
                <c:pt idx="13">
                  <c:v>1.73841059602649</c:v>
                </c:pt>
                <c:pt idx="14">
                  <c:v>3.7251655629139075</c:v>
                </c:pt>
                <c:pt idx="15">
                  <c:v>10.347682119205299</c:v>
                </c:pt>
                <c:pt idx="16">
                  <c:v>18.046357615894042</c:v>
                </c:pt>
                <c:pt idx="17">
                  <c:v>3.5596026490066226</c:v>
                </c:pt>
              </c:numCache>
            </c:numRef>
          </c:xVal>
          <c:yVal>
            <c:numRef>
              <c:f>Entrees!$D$25:$D$42</c:f>
              <c:numCache>
                <c:formatCode>0.00</c:formatCode>
                <c:ptCount val="18"/>
                <c:pt idx="0">
                  <c:v>20.032283304787001</c:v>
                </c:pt>
                <c:pt idx="1">
                  <c:v>11.127287547336723</c:v>
                </c:pt>
                <c:pt idx="2">
                  <c:v>15.760948863940298</c:v>
                </c:pt>
                <c:pt idx="3">
                  <c:v>11.29081898620068</c:v>
                </c:pt>
                <c:pt idx="4">
                  <c:v>13.264954115463055</c:v>
                </c:pt>
                <c:pt idx="5">
                  <c:v>2.9125691699604745</c:v>
                </c:pt>
                <c:pt idx="6">
                  <c:v>4.6835968379446644</c:v>
                </c:pt>
                <c:pt idx="7">
                  <c:v>13.900276679841898</c:v>
                </c:pt>
                <c:pt idx="8">
                  <c:v>14.462845849802374</c:v>
                </c:pt>
                <c:pt idx="9">
                  <c:v>12.139762845849802</c:v>
                </c:pt>
                <c:pt idx="10">
                  <c:v>11.20822134387352</c:v>
                </c:pt>
                <c:pt idx="11">
                  <c:v>13.950790513833992</c:v>
                </c:pt>
                <c:pt idx="12">
                  <c:v>16.174901185770754</c:v>
                </c:pt>
                <c:pt idx="13">
                  <c:v>13.401304347826089</c:v>
                </c:pt>
                <c:pt idx="14">
                  <c:v>12.229249011857709</c:v>
                </c:pt>
                <c:pt idx="15">
                  <c:v>11.648735177865614</c:v>
                </c:pt>
                <c:pt idx="16">
                  <c:v>11.79822134387352</c:v>
                </c:pt>
                <c:pt idx="17">
                  <c:v>14.864901185770753</c:v>
                </c:pt>
              </c:numCache>
            </c:numRef>
          </c:yVal>
          <c:smooth val="0"/>
        </c:ser>
        <c:dLbls>
          <c:showLegendKey val="0"/>
          <c:showVal val="0"/>
          <c:showCatName val="0"/>
          <c:showSerName val="0"/>
          <c:showPercent val="0"/>
          <c:showBubbleSize val="0"/>
        </c:dLbls>
        <c:axId val="98086912"/>
        <c:axId val="98088448"/>
      </c:scatterChart>
      <c:valAx>
        <c:axId val="98086912"/>
        <c:scaling>
          <c:orientation val="minMax"/>
        </c:scaling>
        <c:delete val="0"/>
        <c:axPos val="b"/>
        <c:numFmt formatCode="General" sourceLinked="1"/>
        <c:majorTickMark val="out"/>
        <c:minorTickMark val="none"/>
        <c:tickLblPos val="nextTo"/>
        <c:crossAx val="98088448"/>
        <c:crosses val="autoZero"/>
        <c:crossBetween val="midCat"/>
      </c:valAx>
      <c:valAx>
        <c:axId val="98088448"/>
        <c:scaling>
          <c:orientation val="minMax"/>
        </c:scaling>
        <c:delete val="0"/>
        <c:axPos val="l"/>
        <c:majorGridlines/>
        <c:numFmt formatCode="_(* #,##0.00_);_(* \(#,##0.00\);_(* &quot;-&quot;??_);_(@_)" sourceLinked="1"/>
        <c:majorTickMark val="out"/>
        <c:minorTickMark val="none"/>
        <c:tickLblPos val="nextTo"/>
        <c:crossAx val="98086912"/>
        <c:crosses val="autoZero"/>
        <c:crossBetween val="midCat"/>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16</xdr:col>
      <xdr:colOff>389715</xdr:colOff>
      <xdr:row>9</xdr:row>
      <xdr:rowOff>161714</xdr:rowOff>
    </xdr:to>
    <xdr:pic>
      <xdr:nvPicPr>
        <xdr:cNvPr id="2" name="Image 1"/>
        <xdr:cNvPicPr>
          <a:picLocks noChangeAspect="1"/>
        </xdr:cNvPicPr>
      </xdr:nvPicPr>
      <xdr:blipFill>
        <a:blip xmlns:r="http://schemas.openxmlformats.org/officeDocument/2006/relationships" r:embed="rId1"/>
        <a:stretch>
          <a:fillRect/>
        </a:stretch>
      </xdr:blipFill>
      <xdr:spPr>
        <a:xfrm>
          <a:off x="6096000" y="190500"/>
          <a:ext cx="6485715" cy="16857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369794</xdr:colOff>
      <xdr:row>16</xdr:row>
      <xdr:rowOff>33617</xdr:rowOff>
    </xdr:from>
    <xdr:to>
      <xdr:col>10</xdr:col>
      <xdr:colOff>1479177</xdr:colOff>
      <xdr:row>17</xdr:row>
      <xdr:rowOff>11206</xdr:rowOff>
    </xdr:to>
    <xdr:sp macro="[0]!Macro_AWorksheet" textlink="">
      <xdr:nvSpPr>
        <xdr:cNvPr id="2" name="Rectangle 1"/>
        <xdr:cNvSpPr/>
      </xdr:nvSpPr>
      <xdr:spPr>
        <a:xfrm>
          <a:off x="13122088" y="5020235"/>
          <a:ext cx="1871383" cy="291353"/>
        </a:xfrm>
        <a:prstGeom prst="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fr-FR" sz="1400" b="1"/>
            <a:t>Faire tourner acro</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593912</xdr:colOff>
      <xdr:row>5</xdr:row>
      <xdr:rowOff>78441</xdr:rowOff>
    </xdr:from>
    <xdr:to>
      <xdr:col>16</xdr:col>
      <xdr:colOff>268941</xdr:colOff>
      <xdr:row>7</xdr:row>
      <xdr:rowOff>134471</xdr:rowOff>
    </xdr:to>
    <xdr:sp macro="[0]!EffaceEtique" textlink="">
      <xdr:nvSpPr>
        <xdr:cNvPr id="3" name="Rectangle 2"/>
        <xdr:cNvSpPr/>
      </xdr:nvSpPr>
      <xdr:spPr>
        <a:xfrm>
          <a:off x="12886765" y="1030941"/>
          <a:ext cx="1199029" cy="437030"/>
        </a:xfrm>
        <a:prstGeom prst="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fr-FR" sz="1400" b="1"/>
            <a:t>Effacer nom</a:t>
          </a:r>
        </a:p>
      </xdr:txBody>
    </xdr:sp>
    <xdr:clientData/>
  </xdr:twoCellAnchor>
  <xdr:twoCellAnchor>
    <xdr:from>
      <xdr:col>0</xdr:col>
      <xdr:colOff>100853</xdr:colOff>
      <xdr:row>0</xdr:row>
      <xdr:rowOff>56029</xdr:rowOff>
    </xdr:from>
    <xdr:to>
      <xdr:col>17</xdr:col>
      <xdr:colOff>750794</xdr:colOff>
      <xdr:row>31</xdr:row>
      <xdr:rowOff>44824</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470646</xdr:colOff>
      <xdr:row>0</xdr:row>
      <xdr:rowOff>67236</xdr:rowOff>
    </xdr:from>
    <xdr:to>
      <xdr:col>17</xdr:col>
      <xdr:colOff>750793</xdr:colOff>
      <xdr:row>2</xdr:row>
      <xdr:rowOff>33618</xdr:rowOff>
    </xdr:to>
    <xdr:sp macro="" textlink="">
      <xdr:nvSpPr>
        <xdr:cNvPr id="5" name="Rectangle 4"/>
        <xdr:cNvSpPr/>
      </xdr:nvSpPr>
      <xdr:spPr>
        <a:xfrm>
          <a:off x="13525499" y="67236"/>
          <a:ext cx="1804147" cy="347382"/>
        </a:xfrm>
        <a:prstGeom prst="rect">
          <a:avLst/>
        </a:prstGeom>
        <a:solidFill>
          <a:srgbClr val="00B050"/>
        </a:solidFill>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fr-FR" sz="1800" b="1"/>
            <a:t>Etoile</a:t>
          </a:r>
        </a:p>
      </xdr:txBody>
    </xdr:sp>
    <xdr:clientData/>
  </xdr:twoCellAnchor>
  <xdr:twoCellAnchor>
    <xdr:from>
      <xdr:col>0</xdr:col>
      <xdr:colOff>112059</xdr:colOff>
      <xdr:row>0</xdr:row>
      <xdr:rowOff>67235</xdr:rowOff>
    </xdr:from>
    <xdr:to>
      <xdr:col>1</xdr:col>
      <xdr:colOff>515471</xdr:colOff>
      <xdr:row>2</xdr:row>
      <xdr:rowOff>33617</xdr:rowOff>
    </xdr:to>
    <xdr:sp macro="" textlink="">
      <xdr:nvSpPr>
        <xdr:cNvPr id="6" name="Rectangle 5"/>
        <xdr:cNvSpPr/>
      </xdr:nvSpPr>
      <xdr:spPr>
        <a:xfrm>
          <a:off x="112059" y="67235"/>
          <a:ext cx="1804147" cy="347382"/>
        </a:xfrm>
        <a:prstGeom prst="rect">
          <a:avLst/>
        </a:prstGeom>
        <a:solidFill>
          <a:schemeClr val="accent3">
            <a:lumMod val="60000"/>
            <a:lumOff val="40000"/>
          </a:schemeClr>
        </a:solidFill>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fr-FR" sz="1800" b="1"/>
            <a:t>Cheval de</a:t>
          </a:r>
          <a:r>
            <a:rPr lang="fr-FR" sz="1800" b="1" baseline="0"/>
            <a:t> </a:t>
          </a:r>
          <a:r>
            <a:rPr lang="fr-FR" sz="1800" b="1"/>
            <a:t>labour</a:t>
          </a:r>
        </a:p>
      </xdr:txBody>
    </xdr:sp>
    <xdr:clientData/>
  </xdr:twoCellAnchor>
  <xdr:twoCellAnchor>
    <xdr:from>
      <xdr:col>0</xdr:col>
      <xdr:colOff>112058</xdr:colOff>
      <xdr:row>31</xdr:row>
      <xdr:rowOff>56029</xdr:rowOff>
    </xdr:from>
    <xdr:to>
      <xdr:col>1</xdr:col>
      <xdr:colOff>515470</xdr:colOff>
      <xdr:row>33</xdr:row>
      <xdr:rowOff>22411</xdr:rowOff>
    </xdr:to>
    <xdr:sp macro="" textlink="">
      <xdr:nvSpPr>
        <xdr:cNvPr id="7" name="Rectangle 6"/>
        <xdr:cNvSpPr/>
      </xdr:nvSpPr>
      <xdr:spPr>
        <a:xfrm>
          <a:off x="112058" y="5961529"/>
          <a:ext cx="1804147" cy="347382"/>
        </a:xfrm>
        <a:prstGeom prst="rect">
          <a:avLst/>
        </a:prstGeom>
        <a:solidFill>
          <a:srgbClr val="CFF00A"/>
        </a:solidFill>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fr-FR" sz="1800" b="1"/>
            <a:t>Enigme</a:t>
          </a:r>
        </a:p>
      </xdr:txBody>
    </xdr:sp>
    <xdr:clientData/>
  </xdr:twoCellAnchor>
  <xdr:twoCellAnchor>
    <xdr:from>
      <xdr:col>15</xdr:col>
      <xdr:colOff>493059</xdr:colOff>
      <xdr:row>31</xdr:row>
      <xdr:rowOff>67236</xdr:rowOff>
    </xdr:from>
    <xdr:to>
      <xdr:col>18</xdr:col>
      <xdr:colOff>11206</xdr:colOff>
      <xdr:row>33</xdr:row>
      <xdr:rowOff>33618</xdr:rowOff>
    </xdr:to>
    <xdr:sp macro="" textlink="">
      <xdr:nvSpPr>
        <xdr:cNvPr id="8" name="Rectangle 7"/>
        <xdr:cNvSpPr/>
      </xdr:nvSpPr>
      <xdr:spPr>
        <a:xfrm>
          <a:off x="13547912" y="5972736"/>
          <a:ext cx="1804147" cy="347382"/>
        </a:xfrm>
        <a:prstGeom prst="rect">
          <a:avLst/>
        </a:prstGeom>
        <a:solidFill>
          <a:srgbClr val="FF0000"/>
        </a:solidFill>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fr-FR" sz="1800" b="1"/>
            <a:t>Chien</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593912</xdr:colOff>
      <xdr:row>5</xdr:row>
      <xdr:rowOff>78441</xdr:rowOff>
    </xdr:from>
    <xdr:to>
      <xdr:col>16</xdr:col>
      <xdr:colOff>268941</xdr:colOff>
      <xdr:row>7</xdr:row>
      <xdr:rowOff>134471</xdr:rowOff>
    </xdr:to>
    <xdr:sp macro="[0]!EffaceEtique" textlink="">
      <xdr:nvSpPr>
        <xdr:cNvPr id="2" name="Rectangle 1"/>
        <xdr:cNvSpPr/>
      </xdr:nvSpPr>
      <xdr:spPr>
        <a:xfrm>
          <a:off x="12881162" y="1030941"/>
          <a:ext cx="1199029" cy="437030"/>
        </a:xfrm>
        <a:prstGeom prst="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fr-FR" sz="1400" b="1"/>
            <a:t>Effacer nom</a:t>
          </a:r>
        </a:p>
      </xdr:txBody>
    </xdr:sp>
    <xdr:clientData/>
  </xdr:twoCellAnchor>
  <xdr:twoCellAnchor>
    <xdr:from>
      <xdr:col>0</xdr:col>
      <xdr:colOff>100853</xdr:colOff>
      <xdr:row>0</xdr:row>
      <xdr:rowOff>56029</xdr:rowOff>
    </xdr:from>
    <xdr:to>
      <xdr:col>17</xdr:col>
      <xdr:colOff>750794</xdr:colOff>
      <xdr:row>31</xdr:row>
      <xdr:rowOff>44824</xdr:rowOff>
    </xdr:to>
    <xdr:graphicFrame macro="">
      <xdr:nvGraphicFramePr>
        <xdr:cNvPr id="3"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470646</xdr:colOff>
      <xdr:row>0</xdr:row>
      <xdr:rowOff>67236</xdr:rowOff>
    </xdr:from>
    <xdr:to>
      <xdr:col>17</xdr:col>
      <xdr:colOff>750793</xdr:colOff>
      <xdr:row>2</xdr:row>
      <xdr:rowOff>33618</xdr:rowOff>
    </xdr:to>
    <xdr:sp macro="" textlink="">
      <xdr:nvSpPr>
        <xdr:cNvPr id="4" name="Rectangle 3"/>
        <xdr:cNvSpPr/>
      </xdr:nvSpPr>
      <xdr:spPr>
        <a:xfrm>
          <a:off x="13519896" y="67236"/>
          <a:ext cx="1804147" cy="347382"/>
        </a:xfrm>
        <a:prstGeom prst="rect">
          <a:avLst/>
        </a:prstGeom>
        <a:solidFill>
          <a:srgbClr val="00B050"/>
        </a:solidFill>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fr-FR" sz="1800" b="1"/>
            <a:t>Etoile</a:t>
          </a:r>
        </a:p>
      </xdr:txBody>
    </xdr:sp>
    <xdr:clientData/>
  </xdr:twoCellAnchor>
  <xdr:twoCellAnchor>
    <xdr:from>
      <xdr:col>0</xdr:col>
      <xdr:colOff>112059</xdr:colOff>
      <xdr:row>0</xdr:row>
      <xdr:rowOff>67235</xdr:rowOff>
    </xdr:from>
    <xdr:to>
      <xdr:col>1</xdr:col>
      <xdr:colOff>515471</xdr:colOff>
      <xdr:row>2</xdr:row>
      <xdr:rowOff>33617</xdr:rowOff>
    </xdr:to>
    <xdr:sp macro="" textlink="">
      <xdr:nvSpPr>
        <xdr:cNvPr id="5" name="Rectangle 4"/>
        <xdr:cNvSpPr/>
      </xdr:nvSpPr>
      <xdr:spPr>
        <a:xfrm>
          <a:off x="112059" y="67235"/>
          <a:ext cx="1803587" cy="347382"/>
        </a:xfrm>
        <a:prstGeom prst="rect">
          <a:avLst/>
        </a:prstGeom>
        <a:solidFill>
          <a:schemeClr val="accent3">
            <a:lumMod val="60000"/>
            <a:lumOff val="40000"/>
          </a:schemeClr>
        </a:solidFill>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fr-FR" sz="1800" b="1"/>
            <a:t>Cheval de</a:t>
          </a:r>
          <a:r>
            <a:rPr lang="fr-FR" sz="1800" b="1" baseline="0"/>
            <a:t> </a:t>
          </a:r>
          <a:r>
            <a:rPr lang="fr-FR" sz="1800" b="1"/>
            <a:t>labour</a:t>
          </a:r>
        </a:p>
      </xdr:txBody>
    </xdr:sp>
    <xdr:clientData/>
  </xdr:twoCellAnchor>
  <xdr:twoCellAnchor>
    <xdr:from>
      <xdr:col>0</xdr:col>
      <xdr:colOff>112058</xdr:colOff>
      <xdr:row>31</xdr:row>
      <xdr:rowOff>56029</xdr:rowOff>
    </xdr:from>
    <xdr:to>
      <xdr:col>1</xdr:col>
      <xdr:colOff>515470</xdr:colOff>
      <xdr:row>33</xdr:row>
      <xdr:rowOff>22411</xdr:rowOff>
    </xdr:to>
    <xdr:sp macro="" textlink="">
      <xdr:nvSpPr>
        <xdr:cNvPr id="6" name="Rectangle 5"/>
        <xdr:cNvSpPr/>
      </xdr:nvSpPr>
      <xdr:spPr>
        <a:xfrm>
          <a:off x="112058" y="5961529"/>
          <a:ext cx="1803587" cy="347382"/>
        </a:xfrm>
        <a:prstGeom prst="rect">
          <a:avLst/>
        </a:prstGeom>
        <a:solidFill>
          <a:srgbClr val="CFF00A"/>
        </a:solidFill>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fr-FR" sz="1800" b="1"/>
            <a:t>Enigme</a:t>
          </a:r>
        </a:p>
      </xdr:txBody>
    </xdr:sp>
    <xdr:clientData/>
  </xdr:twoCellAnchor>
  <xdr:twoCellAnchor>
    <xdr:from>
      <xdr:col>15</xdr:col>
      <xdr:colOff>493059</xdr:colOff>
      <xdr:row>31</xdr:row>
      <xdr:rowOff>67236</xdr:rowOff>
    </xdr:from>
    <xdr:to>
      <xdr:col>18</xdr:col>
      <xdr:colOff>11206</xdr:colOff>
      <xdr:row>33</xdr:row>
      <xdr:rowOff>33618</xdr:rowOff>
    </xdr:to>
    <xdr:sp macro="" textlink="">
      <xdr:nvSpPr>
        <xdr:cNvPr id="7" name="Rectangle 6"/>
        <xdr:cNvSpPr/>
      </xdr:nvSpPr>
      <xdr:spPr>
        <a:xfrm>
          <a:off x="13542309" y="5972736"/>
          <a:ext cx="1804147" cy="347382"/>
        </a:xfrm>
        <a:prstGeom prst="rect">
          <a:avLst/>
        </a:prstGeom>
        <a:solidFill>
          <a:srgbClr val="FF0000"/>
        </a:solidFill>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fr-FR" sz="1800" b="1"/>
            <a:t>Chien</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1405"/>
  <sheetViews>
    <sheetView workbookViewId="0">
      <selection activeCell="E15" sqref="E15"/>
    </sheetView>
  </sheetViews>
  <sheetFormatPr baseColWidth="10" defaultRowHeight="15" x14ac:dyDescent="0.25"/>
  <cols>
    <col min="1" max="1" width="0.5703125" style="77" customWidth="1"/>
    <col min="2" max="2" width="3.7109375" customWidth="1"/>
    <col min="3" max="3" width="7.28515625" customWidth="1"/>
    <col min="4" max="4" width="15.140625" customWidth="1"/>
    <col min="5" max="5" width="30" customWidth="1"/>
    <col min="6" max="6" width="11.140625" customWidth="1"/>
    <col min="7" max="7" width="8.85546875" customWidth="1"/>
    <col min="8" max="8" width="15.5703125" customWidth="1"/>
    <col min="9" max="9" width="6.5703125" customWidth="1"/>
  </cols>
  <sheetData>
    <row r="1" spans="1:9" ht="24" x14ac:dyDescent="0.25">
      <c r="A1" s="75"/>
      <c r="B1" s="115" t="s">
        <v>381</v>
      </c>
      <c r="C1" s="115" t="s">
        <v>382</v>
      </c>
      <c r="D1" s="116" t="s">
        <v>383</v>
      </c>
      <c r="E1" s="117" t="s">
        <v>384</v>
      </c>
      <c r="F1" s="118" t="s">
        <v>385</v>
      </c>
      <c r="G1" s="118" t="s">
        <v>386</v>
      </c>
      <c r="H1" s="118" t="s">
        <v>387</v>
      </c>
      <c r="I1" s="116" t="s">
        <v>388</v>
      </c>
    </row>
    <row r="2" spans="1:9" x14ac:dyDescent="0.25">
      <c r="A2" s="76"/>
      <c r="B2" s="119" t="s">
        <v>389</v>
      </c>
      <c r="C2" s="119" t="s">
        <v>390</v>
      </c>
      <c r="D2" s="120" t="s">
        <v>391</v>
      </c>
      <c r="E2" s="121" t="s">
        <v>392</v>
      </c>
      <c r="F2" s="122">
        <v>1</v>
      </c>
      <c r="G2" s="122">
        <v>95</v>
      </c>
      <c r="H2" s="122">
        <v>95</v>
      </c>
      <c r="I2" s="123" t="s">
        <v>393</v>
      </c>
    </row>
    <row r="3" spans="1:9" x14ac:dyDescent="0.25">
      <c r="A3" s="76"/>
      <c r="B3" s="124"/>
      <c r="C3" s="124"/>
      <c r="D3" s="120" t="s">
        <v>1647</v>
      </c>
      <c r="E3" s="121" t="s">
        <v>1648</v>
      </c>
      <c r="F3" s="122">
        <v>10</v>
      </c>
      <c r="G3" s="122">
        <v>360</v>
      </c>
      <c r="H3" s="122">
        <v>3600</v>
      </c>
      <c r="I3" s="123" t="s">
        <v>393</v>
      </c>
    </row>
    <row r="4" spans="1:9" x14ac:dyDescent="0.25">
      <c r="A4" s="76"/>
      <c r="B4" s="124"/>
      <c r="C4" s="124"/>
      <c r="D4" s="120" t="s">
        <v>1647</v>
      </c>
      <c r="E4" s="121" t="s">
        <v>1649</v>
      </c>
      <c r="F4" s="122">
        <v>3</v>
      </c>
      <c r="G4" s="122">
        <v>360</v>
      </c>
      <c r="H4" s="122">
        <v>1080</v>
      </c>
      <c r="I4" s="123" t="s">
        <v>393</v>
      </c>
    </row>
    <row r="5" spans="1:9" x14ac:dyDescent="0.25">
      <c r="A5" s="76"/>
      <c r="B5" s="124"/>
      <c r="C5" s="124"/>
      <c r="D5" s="120" t="s">
        <v>394</v>
      </c>
      <c r="E5" s="121" t="s">
        <v>395</v>
      </c>
      <c r="F5" s="122">
        <v>1</v>
      </c>
      <c r="G5" s="122">
        <v>100</v>
      </c>
      <c r="H5" s="122">
        <v>100</v>
      </c>
      <c r="I5" s="123" t="s">
        <v>393</v>
      </c>
    </row>
    <row r="6" spans="1:9" x14ac:dyDescent="0.25">
      <c r="A6" s="76"/>
      <c r="B6" s="124"/>
      <c r="C6" s="124"/>
      <c r="D6" s="120" t="s">
        <v>394</v>
      </c>
      <c r="E6" s="121" t="s">
        <v>1650</v>
      </c>
      <c r="F6" s="122">
        <v>1</v>
      </c>
      <c r="G6" s="122">
        <v>80</v>
      </c>
      <c r="H6" s="122">
        <v>80</v>
      </c>
      <c r="I6" s="123" t="s">
        <v>393</v>
      </c>
    </row>
    <row r="7" spans="1:9" x14ac:dyDescent="0.25">
      <c r="A7" s="76"/>
      <c r="B7" s="124"/>
      <c r="C7" s="124"/>
      <c r="D7" s="120" t="s">
        <v>1651</v>
      </c>
      <c r="E7" s="121" t="s">
        <v>1652</v>
      </c>
      <c r="F7" s="122">
        <v>2</v>
      </c>
      <c r="G7" s="122">
        <v>1300</v>
      </c>
      <c r="H7" s="122">
        <v>2600</v>
      </c>
      <c r="I7" s="123" t="s">
        <v>393</v>
      </c>
    </row>
    <row r="8" spans="1:9" x14ac:dyDescent="0.25">
      <c r="A8" s="76"/>
      <c r="B8" s="124"/>
      <c r="C8" s="124"/>
      <c r="D8" s="120" t="s">
        <v>1653</v>
      </c>
      <c r="E8" s="121" t="s">
        <v>1654</v>
      </c>
      <c r="F8" s="122">
        <v>1</v>
      </c>
      <c r="G8" s="122">
        <v>1000</v>
      </c>
      <c r="H8" s="122">
        <v>1000</v>
      </c>
      <c r="I8" s="123" t="s">
        <v>393</v>
      </c>
    </row>
    <row r="9" spans="1:9" x14ac:dyDescent="0.25">
      <c r="A9" s="76"/>
      <c r="B9" s="124"/>
      <c r="C9" s="124"/>
      <c r="D9" s="120" t="s">
        <v>396</v>
      </c>
      <c r="E9" s="121" t="s">
        <v>1655</v>
      </c>
      <c r="F9" s="122">
        <v>1</v>
      </c>
      <c r="G9" s="122">
        <v>700</v>
      </c>
      <c r="H9" s="122">
        <v>700</v>
      </c>
      <c r="I9" s="123" t="s">
        <v>393</v>
      </c>
    </row>
    <row r="10" spans="1:9" x14ac:dyDescent="0.25">
      <c r="A10" s="76"/>
      <c r="B10" s="124"/>
      <c r="C10" s="124"/>
      <c r="D10" s="120" t="s">
        <v>396</v>
      </c>
      <c r="E10" s="121" t="s">
        <v>397</v>
      </c>
      <c r="F10" s="122">
        <v>1</v>
      </c>
      <c r="G10" s="122">
        <v>700</v>
      </c>
      <c r="H10" s="122">
        <v>700</v>
      </c>
      <c r="I10" s="123" t="s">
        <v>393</v>
      </c>
    </row>
    <row r="11" spans="1:9" x14ac:dyDescent="0.25">
      <c r="A11" s="76"/>
      <c r="B11" s="124"/>
      <c r="C11" s="124"/>
      <c r="D11" s="120" t="s">
        <v>1656</v>
      </c>
      <c r="E11" s="121" t="s">
        <v>1657</v>
      </c>
      <c r="F11" s="122">
        <v>1</v>
      </c>
      <c r="G11" s="122">
        <v>800</v>
      </c>
      <c r="H11" s="122">
        <v>800</v>
      </c>
      <c r="I11" s="123" t="s">
        <v>393</v>
      </c>
    </row>
    <row r="12" spans="1:9" x14ac:dyDescent="0.25">
      <c r="A12" s="76"/>
      <c r="B12" s="124"/>
      <c r="C12" s="124"/>
      <c r="D12" s="120" t="s">
        <v>398</v>
      </c>
      <c r="E12" s="121" t="s">
        <v>399</v>
      </c>
      <c r="F12" s="122">
        <v>5</v>
      </c>
      <c r="G12" s="122">
        <v>400</v>
      </c>
      <c r="H12" s="122">
        <v>2000</v>
      </c>
      <c r="I12" s="123" t="s">
        <v>393</v>
      </c>
    </row>
    <row r="13" spans="1:9" x14ac:dyDescent="0.25">
      <c r="A13" s="76"/>
      <c r="B13" s="124"/>
      <c r="C13" s="124"/>
      <c r="D13" s="120" t="s">
        <v>398</v>
      </c>
      <c r="E13" s="121" t="s">
        <v>1658</v>
      </c>
      <c r="F13" s="122">
        <v>2</v>
      </c>
      <c r="G13" s="122">
        <v>400</v>
      </c>
      <c r="H13" s="122">
        <v>800</v>
      </c>
      <c r="I13" s="123" t="s">
        <v>393</v>
      </c>
    </row>
    <row r="14" spans="1:9" x14ac:dyDescent="0.25">
      <c r="A14" s="76"/>
      <c r="B14" s="124"/>
      <c r="C14" s="124"/>
      <c r="D14" s="120" t="s">
        <v>400</v>
      </c>
      <c r="E14" s="121" t="s">
        <v>401</v>
      </c>
      <c r="F14" s="122">
        <v>1</v>
      </c>
      <c r="G14" s="122">
        <v>1000</v>
      </c>
      <c r="H14" s="122">
        <v>1000</v>
      </c>
      <c r="I14" s="123" t="s">
        <v>393</v>
      </c>
    </row>
    <row r="15" spans="1:9" x14ac:dyDescent="0.25">
      <c r="A15" s="76"/>
      <c r="B15" s="124"/>
      <c r="C15" s="124"/>
      <c r="D15" s="120" t="s">
        <v>1659</v>
      </c>
      <c r="E15" s="121" t="s">
        <v>1660</v>
      </c>
      <c r="F15" s="122">
        <v>3</v>
      </c>
      <c r="G15" s="122">
        <v>400</v>
      </c>
      <c r="H15" s="122">
        <v>1200</v>
      </c>
      <c r="I15" s="123" t="s">
        <v>393</v>
      </c>
    </row>
    <row r="16" spans="1:9" x14ac:dyDescent="0.25">
      <c r="A16" s="76"/>
      <c r="B16" s="124"/>
      <c r="C16" s="124"/>
      <c r="D16" s="120" t="s">
        <v>1659</v>
      </c>
      <c r="E16" s="121" t="s">
        <v>1661</v>
      </c>
      <c r="F16" s="122">
        <v>1</v>
      </c>
      <c r="G16" s="122">
        <v>400</v>
      </c>
      <c r="H16" s="122">
        <v>400</v>
      </c>
      <c r="I16" s="123" t="s">
        <v>393</v>
      </c>
    </row>
    <row r="17" spans="1:9" x14ac:dyDescent="0.25">
      <c r="A17" s="76"/>
      <c r="B17" s="124"/>
      <c r="C17" s="124"/>
      <c r="D17" s="120" t="s">
        <v>1662</v>
      </c>
      <c r="E17" s="121" t="s">
        <v>1663</v>
      </c>
      <c r="F17" s="122">
        <v>1</v>
      </c>
      <c r="G17" s="122">
        <v>480</v>
      </c>
      <c r="H17" s="122">
        <v>480</v>
      </c>
      <c r="I17" s="123" t="s">
        <v>393</v>
      </c>
    </row>
    <row r="18" spans="1:9" x14ac:dyDescent="0.25">
      <c r="A18" s="76"/>
      <c r="B18" s="124"/>
      <c r="C18" s="124"/>
      <c r="D18" s="120" t="s">
        <v>402</v>
      </c>
      <c r="E18" s="121" t="s">
        <v>403</v>
      </c>
      <c r="F18" s="122">
        <v>15</v>
      </c>
      <c r="G18" s="122">
        <v>145</v>
      </c>
      <c r="H18" s="122">
        <v>2175</v>
      </c>
      <c r="I18" s="123" t="s">
        <v>393</v>
      </c>
    </row>
    <row r="19" spans="1:9" x14ac:dyDescent="0.25">
      <c r="A19" s="76"/>
      <c r="B19" s="124"/>
      <c r="C19" s="124"/>
      <c r="D19" s="120" t="s">
        <v>402</v>
      </c>
      <c r="E19" s="121" t="s">
        <v>404</v>
      </c>
      <c r="F19" s="122">
        <v>3</v>
      </c>
      <c r="G19" s="122">
        <v>145</v>
      </c>
      <c r="H19" s="122">
        <v>435</v>
      </c>
      <c r="I19" s="123" t="s">
        <v>393</v>
      </c>
    </row>
    <row r="20" spans="1:9" x14ac:dyDescent="0.25">
      <c r="A20" s="76"/>
      <c r="B20" s="124"/>
      <c r="C20" s="124"/>
      <c r="D20" s="120" t="s">
        <v>1664</v>
      </c>
      <c r="E20" s="121" t="s">
        <v>1665</v>
      </c>
      <c r="F20" s="122">
        <v>2</v>
      </c>
      <c r="G20" s="122">
        <v>110</v>
      </c>
      <c r="H20" s="122">
        <v>220</v>
      </c>
      <c r="I20" s="123" t="s">
        <v>393</v>
      </c>
    </row>
    <row r="21" spans="1:9" x14ac:dyDescent="0.25">
      <c r="A21" s="76"/>
      <c r="B21" s="124"/>
      <c r="C21" s="124"/>
      <c r="D21" s="120" t="s">
        <v>1664</v>
      </c>
      <c r="E21" s="121" t="s">
        <v>1666</v>
      </c>
      <c r="F21" s="122">
        <v>4</v>
      </c>
      <c r="G21" s="122">
        <v>110</v>
      </c>
      <c r="H21" s="122">
        <v>440</v>
      </c>
      <c r="I21" s="123" t="s">
        <v>393</v>
      </c>
    </row>
    <row r="22" spans="1:9" x14ac:dyDescent="0.25">
      <c r="A22" s="76"/>
      <c r="B22" s="124"/>
      <c r="C22" s="124"/>
      <c r="D22" s="120" t="s">
        <v>405</v>
      </c>
      <c r="E22" s="121" t="s">
        <v>406</v>
      </c>
      <c r="F22" s="122">
        <v>6</v>
      </c>
      <c r="G22" s="122">
        <v>190</v>
      </c>
      <c r="H22" s="122">
        <v>1140</v>
      </c>
      <c r="I22" s="123" t="s">
        <v>393</v>
      </c>
    </row>
    <row r="23" spans="1:9" x14ac:dyDescent="0.25">
      <c r="A23" s="76"/>
      <c r="B23" s="124"/>
      <c r="C23" s="124"/>
      <c r="D23" s="120" t="s">
        <v>405</v>
      </c>
      <c r="E23" s="121" t="s">
        <v>1667</v>
      </c>
      <c r="F23" s="122">
        <v>3</v>
      </c>
      <c r="G23" s="122">
        <v>190</v>
      </c>
      <c r="H23" s="122">
        <v>570</v>
      </c>
      <c r="I23" s="123" t="s">
        <v>393</v>
      </c>
    </row>
    <row r="24" spans="1:9" x14ac:dyDescent="0.25">
      <c r="A24" s="76"/>
      <c r="B24" s="124"/>
      <c r="C24" s="124"/>
      <c r="D24" s="120" t="s">
        <v>407</v>
      </c>
      <c r="E24" s="121" t="s">
        <v>408</v>
      </c>
      <c r="F24" s="122">
        <v>13</v>
      </c>
      <c r="G24" s="122">
        <v>210</v>
      </c>
      <c r="H24" s="122">
        <v>2730</v>
      </c>
      <c r="I24" s="123" t="s">
        <v>393</v>
      </c>
    </row>
    <row r="25" spans="1:9" x14ac:dyDescent="0.25">
      <c r="A25" s="76"/>
      <c r="B25" s="124"/>
      <c r="C25" s="124"/>
      <c r="D25" s="120" t="s">
        <v>409</v>
      </c>
      <c r="E25" s="121" t="s">
        <v>410</v>
      </c>
      <c r="F25" s="122">
        <v>12</v>
      </c>
      <c r="G25" s="122">
        <v>105</v>
      </c>
      <c r="H25" s="122">
        <v>1260</v>
      </c>
      <c r="I25" s="123" t="s">
        <v>393</v>
      </c>
    </row>
    <row r="26" spans="1:9" x14ac:dyDescent="0.25">
      <c r="A26" s="76"/>
      <c r="B26" s="124"/>
      <c r="C26" s="124"/>
      <c r="D26" s="120" t="s">
        <v>409</v>
      </c>
      <c r="E26" s="121" t="s">
        <v>1668</v>
      </c>
      <c r="F26" s="122">
        <v>1</v>
      </c>
      <c r="G26" s="122">
        <v>105</v>
      </c>
      <c r="H26" s="122">
        <v>105</v>
      </c>
      <c r="I26" s="123" t="s">
        <v>393</v>
      </c>
    </row>
    <row r="27" spans="1:9" x14ac:dyDescent="0.25">
      <c r="A27" s="76"/>
      <c r="B27" s="124"/>
      <c r="C27" s="124"/>
      <c r="D27" s="120" t="s">
        <v>411</v>
      </c>
      <c r="E27" s="121" t="s">
        <v>412</v>
      </c>
      <c r="F27" s="122">
        <v>18</v>
      </c>
      <c r="G27" s="122">
        <v>86.666666666666671</v>
      </c>
      <c r="H27" s="122">
        <v>1560</v>
      </c>
      <c r="I27" s="123" t="s">
        <v>393</v>
      </c>
    </row>
    <row r="28" spans="1:9" x14ac:dyDescent="0.25">
      <c r="A28" s="76"/>
      <c r="B28" s="124"/>
      <c r="C28" s="124"/>
      <c r="D28" s="120" t="s">
        <v>411</v>
      </c>
      <c r="E28" s="121" t="s">
        <v>1669</v>
      </c>
      <c r="F28" s="122">
        <v>5</v>
      </c>
      <c r="G28" s="122">
        <v>90</v>
      </c>
      <c r="H28" s="122">
        <v>450</v>
      </c>
      <c r="I28" s="123" t="s">
        <v>393</v>
      </c>
    </row>
    <row r="29" spans="1:9" x14ac:dyDescent="0.25">
      <c r="A29" s="76"/>
      <c r="B29" s="124"/>
      <c r="C29" s="124"/>
      <c r="D29" s="120" t="s">
        <v>413</v>
      </c>
      <c r="E29" s="121" t="s">
        <v>414</v>
      </c>
      <c r="F29" s="122">
        <v>2</v>
      </c>
      <c r="G29" s="122">
        <v>210</v>
      </c>
      <c r="H29" s="122">
        <v>420</v>
      </c>
      <c r="I29" s="123" t="s">
        <v>393</v>
      </c>
    </row>
    <row r="30" spans="1:9" x14ac:dyDescent="0.25">
      <c r="A30" s="76"/>
      <c r="B30" s="124"/>
      <c r="C30" s="124"/>
      <c r="D30" s="120" t="s">
        <v>415</v>
      </c>
      <c r="E30" s="121" t="s">
        <v>416</v>
      </c>
      <c r="F30" s="122">
        <v>13</v>
      </c>
      <c r="G30" s="122">
        <v>98.07692307692308</v>
      </c>
      <c r="H30" s="122">
        <v>1275</v>
      </c>
      <c r="I30" s="123" t="s">
        <v>393</v>
      </c>
    </row>
    <row r="31" spans="1:9" x14ac:dyDescent="0.25">
      <c r="A31" s="76"/>
      <c r="B31" s="124"/>
      <c r="C31" s="124"/>
      <c r="D31" s="120" t="s">
        <v>415</v>
      </c>
      <c r="E31" s="121" t="s">
        <v>417</v>
      </c>
      <c r="F31" s="122">
        <v>5</v>
      </c>
      <c r="G31" s="122">
        <v>100</v>
      </c>
      <c r="H31" s="122">
        <v>500</v>
      </c>
      <c r="I31" s="123" t="s">
        <v>393</v>
      </c>
    </row>
    <row r="32" spans="1:9" x14ac:dyDescent="0.25">
      <c r="A32" s="76"/>
      <c r="B32" s="124"/>
      <c r="C32" s="124"/>
      <c r="D32" s="120" t="s">
        <v>418</v>
      </c>
      <c r="E32" s="121" t="s">
        <v>419</v>
      </c>
      <c r="F32" s="122">
        <v>9</v>
      </c>
      <c r="G32" s="122">
        <v>160</v>
      </c>
      <c r="H32" s="122">
        <v>1440</v>
      </c>
      <c r="I32" s="123" t="s">
        <v>393</v>
      </c>
    </row>
    <row r="33" spans="1:9" x14ac:dyDescent="0.25">
      <c r="A33" s="76"/>
      <c r="B33" s="124"/>
      <c r="C33" s="124"/>
      <c r="D33" s="120" t="s">
        <v>418</v>
      </c>
      <c r="E33" s="121" t="s">
        <v>1670</v>
      </c>
      <c r="F33" s="122">
        <v>2</v>
      </c>
      <c r="G33" s="122">
        <v>160</v>
      </c>
      <c r="H33" s="122">
        <v>320</v>
      </c>
      <c r="I33" s="123" t="s">
        <v>393</v>
      </c>
    </row>
    <row r="34" spans="1:9" x14ac:dyDescent="0.25">
      <c r="A34" s="76"/>
      <c r="B34" s="124"/>
      <c r="C34" s="124"/>
      <c r="D34" s="120" t="s">
        <v>420</v>
      </c>
      <c r="E34" s="121" t="s">
        <v>421</v>
      </c>
      <c r="F34" s="122">
        <v>21</v>
      </c>
      <c r="G34" s="122">
        <v>107.14285714285714</v>
      </c>
      <c r="H34" s="122">
        <v>2250</v>
      </c>
      <c r="I34" s="123" t="s">
        <v>393</v>
      </c>
    </row>
    <row r="35" spans="1:9" x14ac:dyDescent="0.25">
      <c r="A35" s="76"/>
      <c r="B35" s="124"/>
      <c r="C35" s="124"/>
      <c r="D35" s="120" t="s">
        <v>420</v>
      </c>
      <c r="E35" s="121" t="s">
        <v>422</v>
      </c>
      <c r="F35" s="122">
        <v>6</v>
      </c>
      <c r="G35" s="122">
        <v>103.33333333333333</v>
      </c>
      <c r="H35" s="122">
        <v>620</v>
      </c>
      <c r="I35" s="123" t="s">
        <v>393</v>
      </c>
    </row>
    <row r="36" spans="1:9" x14ac:dyDescent="0.25">
      <c r="A36" s="76"/>
      <c r="B36" s="124"/>
      <c r="C36" s="124"/>
      <c r="D36" s="120" t="s">
        <v>423</v>
      </c>
      <c r="E36" s="121" t="s">
        <v>424</v>
      </c>
      <c r="F36" s="122">
        <v>21</v>
      </c>
      <c r="G36" s="122">
        <v>109.04761904761905</v>
      </c>
      <c r="H36" s="122">
        <v>2290</v>
      </c>
      <c r="I36" s="123" t="s">
        <v>393</v>
      </c>
    </row>
    <row r="37" spans="1:9" x14ac:dyDescent="0.25">
      <c r="A37" s="76"/>
      <c r="B37" s="124"/>
      <c r="C37" s="124"/>
      <c r="D37" s="120" t="s">
        <v>423</v>
      </c>
      <c r="E37" s="121" t="s">
        <v>1671</v>
      </c>
      <c r="F37" s="122">
        <v>8</v>
      </c>
      <c r="G37" s="122">
        <v>107.5</v>
      </c>
      <c r="H37" s="122">
        <v>860</v>
      </c>
      <c r="I37" s="123" t="s">
        <v>393</v>
      </c>
    </row>
    <row r="38" spans="1:9" x14ac:dyDescent="0.25">
      <c r="A38" s="76"/>
      <c r="B38" s="124"/>
      <c r="C38" s="124"/>
      <c r="D38" s="120" t="s">
        <v>425</v>
      </c>
      <c r="E38" s="121" t="s">
        <v>426</v>
      </c>
      <c r="F38" s="122">
        <v>24</v>
      </c>
      <c r="G38" s="122">
        <v>180</v>
      </c>
      <c r="H38" s="122">
        <v>4320</v>
      </c>
      <c r="I38" s="123" t="s">
        <v>393</v>
      </c>
    </row>
    <row r="39" spans="1:9" x14ac:dyDescent="0.25">
      <c r="A39" s="76"/>
      <c r="B39" s="124"/>
      <c r="C39" s="124"/>
      <c r="D39" s="120" t="s">
        <v>425</v>
      </c>
      <c r="E39" s="121" t="s">
        <v>427</v>
      </c>
      <c r="F39" s="122">
        <v>9</v>
      </c>
      <c r="G39" s="122">
        <v>180</v>
      </c>
      <c r="H39" s="122">
        <v>1620</v>
      </c>
      <c r="I39" s="123" t="s">
        <v>393</v>
      </c>
    </row>
    <row r="40" spans="1:9" x14ac:dyDescent="0.25">
      <c r="A40" s="76"/>
      <c r="B40" s="124"/>
      <c r="C40" s="124"/>
      <c r="D40" s="120" t="s">
        <v>1672</v>
      </c>
      <c r="E40" s="121" t="s">
        <v>1673</v>
      </c>
      <c r="F40" s="122">
        <v>2</v>
      </c>
      <c r="G40" s="122">
        <v>90</v>
      </c>
      <c r="H40" s="122">
        <v>180</v>
      </c>
      <c r="I40" s="123" t="s">
        <v>393</v>
      </c>
    </row>
    <row r="41" spans="1:9" x14ac:dyDescent="0.25">
      <c r="A41" s="76"/>
      <c r="B41" s="125"/>
      <c r="C41" s="124"/>
      <c r="D41" s="119" t="s">
        <v>390</v>
      </c>
      <c r="E41" s="126" t="s">
        <v>428</v>
      </c>
      <c r="F41" s="127">
        <v>239</v>
      </c>
      <c r="G41" s="128"/>
      <c r="H41" s="127">
        <v>43815</v>
      </c>
      <c r="I41" s="125"/>
    </row>
    <row r="42" spans="1:9" x14ac:dyDescent="0.25">
      <c r="A42" s="76"/>
      <c r="B42" s="125"/>
      <c r="C42" s="124"/>
      <c r="D42" s="129"/>
      <c r="E42" s="130"/>
      <c r="F42" s="131"/>
      <c r="G42" s="125"/>
      <c r="H42" s="131"/>
      <c r="I42" s="125"/>
    </row>
    <row r="43" spans="1:9" x14ac:dyDescent="0.25">
      <c r="A43" s="76"/>
      <c r="B43" s="124"/>
      <c r="C43" s="119" t="s">
        <v>429</v>
      </c>
      <c r="D43" s="120" t="s">
        <v>1674</v>
      </c>
      <c r="E43" s="121" t="s">
        <v>1675</v>
      </c>
      <c r="F43" s="122">
        <v>1</v>
      </c>
      <c r="G43" s="122">
        <v>240</v>
      </c>
      <c r="H43" s="122">
        <v>240</v>
      </c>
      <c r="I43" s="123" t="s">
        <v>393</v>
      </c>
    </row>
    <row r="44" spans="1:9" x14ac:dyDescent="0.25">
      <c r="A44" s="76"/>
      <c r="B44" s="124"/>
      <c r="C44" s="124"/>
      <c r="D44" s="120" t="s">
        <v>430</v>
      </c>
      <c r="E44" s="121" t="s">
        <v>431</v>
      </c>
      <c r="F44" s="122">
        <v>3</v>
      </c>
      <c r="G44" s="122">
        <v>210</v>
      </c>
      <c r="H44" s="122">
        <v>630</v>
      </c>
      <c r="I44" s="123" t="s">
        <v>393</v>
      </c>
    </row>
    <row r="45" spans="1:9" x14ac:dyDescent="0.25">
      <c r="A45" s="76"/>
      <c r="B45" s="124"/>
      <c r="C45" s="124"/>
      <c r="D45" s="120" t="s">
        <v>1676</v>
      </c>
      <c r="E45" s="121" t="s">
        <v>1677</v>
      </c>
      <c r="F45" s="122">
        <v>1</v>
      </c>
      <c r="G45" s="122">
        <v>650</v>
      </c>
      <c r="H45" s="122">
        <v>650</v>
      </c>
      <c r="I45" s="123" t="s">
        <v>393</v>
      </c>
    </row>
    <row r="46" spans="1:9" x14ac:dyDescent="0.25">
      <c r="A46" s="76"/>
      <c r="B46" s="124"/>
      <c r="C46" s="124"/>
      <c r="D46" s="120" t="s">
        <v>432</v>
      </c>
      <c r="E46" s="121" t="s">
        <v>433</v>
      </c>
      <c r="F46" s="122">
        <v>2</v>
      </c>
      <c r="G46" s="122">
        <v>235</v>
      </c>
      <c r="H46" s="122">
        <v>470</v>
      </c>
      <c r="I46" s="123" t="s">
        <v>393</v>
      </c>
    </row>
    <row r="47" spans="1:9" x14ac:dyDescent="0.25">
      <c r="A47" s="76"/>
      <c r="B47" s="124"/>
      <c r="C47" s="124"/>
      <c r="D47" s="120" t="s">
        <v>434</v>
      </c>
      <c r="E47" s="121" t="s">
        <v>435</v>
      </c>
      <c r="F47" s="122">
        <v>3</v>
      </c>
      <c r="G47" s="122">
        <v>240</v>
      </c>
      <c r="H47" s="122">
        <v>720</v>
      </c>
      <c r="I47" s="123" t="s">
        <v>393</v>
      </c>
    </row>
    <row r="48" spans="1:9" x14ac:dyDescent="0.25">
      <c r="A48" s="76"/>
      <c r="B48" s="124"/>
      <c r="C48" s="124"/>
      <c r="D48" s="120" t="s">
        <v>436</v>
      </c>
      <c r="E48" s="121" t="s">
        <v>437</v>
      </c>
      <c r="F48" s="122">
        <v>1</v>
      </c>
      <c r="G48" s="122">
        <v>110</v>
      </c>
      <c r="H48" s="122">
        <v>110</v>
      </c>
      <c r="I48" s="123" t="s">
        <v>393</v>
      </c>
    </row>
    <row r="49" spans="1:9" x14ac:dyDescent="0.25">
      <c r="A49" s="76"/>
      <c r="B49" s="124"/>
      <c r="C49" s="124"/>
      <c r="D49" s="120" t="s">
        <v>436</v>
      </c>
      <c r="E49" s="121" t="s">
        <v>1678</v>
      </c>
      <c r="F49" s="122">
        <v>2</v>
      </c>
      <c r="G49" s="122">
        <v>110</v>
      </c>
      <c r="H49" s="122">
        <v>220</v>
      </c>
      <c r="I49" s="123" t="s">
        <v>393</v>
      </c>
    </row>
    <row r="50" spans="1:9" x14ac:dyDescent="0.25">
      <c r="A50" s="76"/>
      <c r="B50" s="124"/>
      <c r="C50" s="124"/>
      <c r="D50" s="120" t="s">
        <v>1679</v>
      </c>
      <c r="E50" s="121" t="s">
        <v>1680</v>
      </c>
      <c r="F50" s="122">
        <v>1</v>
      </c>
      <c r="G50" s="122">
        <v>90</v>
      </c>
      <c r="H50" s="122">
        <v>90</v>
      </c>
      <c r="I50" s="123" t="s">
        <v>393</v>
      </c>
    </row>
    <row r="51" spans="1:9" x14ac:dyDescent="0.25">
      <c r="A51" s="76"/>
      <c r="B51" s="124"/>
      <c r="C51" s="124"/>
      <c r="D51" s="120" t="s">
        <v>1681</v>
      </c>
      <c r="E51" s="121" t="s">
        <v>1682</v>
      </c>
      <c r="F51" s="122">
        <v>1</v>
      </c>
      <c r="G51" s="122">
        <v>95</v>
      </c>
      <c r="H51" s="122">
        <v>95</v>
      </c>
      <c r="I51" s="123" t="s">
        <v>393</v>
      </c>
    </row>
    <row r="52" spans="1:9" x14ac:dyDescent="0.25">
      <c r="A52" s="76"/>
      <c r="B52" s="124"/>
      <c r="C52" s="124"/>
      <c r="D52" s="120" t="s">
        <v>438</v>
      </c>
      <c r="E52" s="121" t="s">
        <v>439</v>
      </c>
      <c r="F52" s="122">
        <v>5</v>
      </c>
      <c r="G52" s="122">
        <v>45</v>
      </c>
      <c r="H52" s="122">
        <v>225</v>
      </c>
      <c r="I52" s="123" t="s">
        <v>393</v>
      </c>
    </row>
    <row r="53" spans="1:9" x14ac:dyDescent="0.25">
      <c r="A53" s="76"/>
      <c r="B53" s="124"/>
      <c r="C53" s="124"/>
      <c r="D53" s="120" t="s">
        <v>438</v>
      </c>
      <c r="E53" s="121" t="s">
        <v>1683</v>
      </c>
      <c r="F53" s="122">
        <v>1</v>
      </c>
      <c r="G53" s="122">
        <v>45</v>
      </c>
      <c r="H53" s="122">
        <v>45</v>
      </c>
      <c r="I53" s="123" t="s">
        <v>393</v>
      </c>
    </row>
    <row r="54" spans="1:9" x14ac:dyDescent="0.25">
      <c r="A54" s="76"/>
      <c r="B54" s="124"/>
      <c r="C54" s="124"/>
      <c r="D54" s="120" t="s">
        <v>440</v>
      </c>
      <c r="E54" s="121" t="s">
        <v>1684</v>
      </c>
      <c r="F54" s="122">
        <v>8</v>
      </c>
      <c r="G54" s="122">
        <v>140</v>
      </c>
      <c r="H54" s="122">
        <v>1120</v>
      </c>
      <c r="I54" s="123" t="s">
        <v>393</v>
      </c>
    </row>
    <row r="55" spans="1:9" x14ac:dyDescent="0.25">
      <c r="A55" s="76"/>
      <c r="B55" s="124"/>
      <c r="C55" s="124"/>
      <c r="D55" s="120" t="s">
        <v>440</v>
      </c>
      <c r="E55" s="121" t="s">
        <v>441</v>
      </c>
      <c r="F55" s="122">
        <v>6</v>
      </c>
      <c r="G55" s="122">
        <v>140</v>
      </c>
      <c r="H55" s="122">
        <v>840</v>
      </c>
      <c r="I55" s="123" t="s">
        <v>393</v>
      </c>
    </row>
    <row r="56" spans="1:9" x14ac:dyDescent="0.25">
      <c r="A56" s="76"/>
      <c r="B56" s="124"/>
      <c r="C56" s="124"/>
      <c r="D56" s="120" t="s">
        <v>442</v>
      </c>
      <c r="E56" s="121" t="s">
        <v>443</v>
      </c>
      <c r="F56" s="122">
        <v>2</v>
      </c>
      <c r="G56" s="122">
        <v>240</v>
      </c>
      <c r="H56" s="122">
        <v>480</v>
      </c>
      <c r="I56" s="123" t="s">
        <v>393</v>
      </c>
    </row>
    <row r="57" spans="1:9" x14ac:dyDescent="0.25">
      <c r="A57" s="76"/>
      <c r="B57" s="124"/>
      <c r="C57" s="124"/>
      <c r="D57" s="120" t="s">
        <v>442</v>
      </c>
      <c r="E57" s="121" t="s">
        <v>1685</v>
      </c>
      <c r="F57" s="122">
        <v>1</v>
      </c>
      <c r="G57" s="122">
        <v>240</v>
      </c>
      <c r="H57" s="122">
        <v>240</v>
      </c>
      <c r="I57" s="123" t="s">
        <v>393</v>
      </c>
    </row>
    <row r="58" spans="1:9" x14ac:dyDescent="0.25">
      <c r="A58" s="76"/>
      <c r="B58" s="124"/>
      <c r="C58" s="124"/>
      <c r="D58" s="120" t="s">
        <v>444</v>
      </c>
      <c r="E58" s="121" t="s">
        <v>445</v>
      </c>
      <c r="F58" s="122">
        <v>15</v>
      </c>
      <c r="G58" s="122">
        <v>95</v>
      </c>
      <c r="H58" s="122">
        <v>1425</v>
      </c>
      <c r="I58" s="123" t="s">
        <v>393</v>
      </c>
    </row>
    <row r="59" spans="1:9" x14ac:dyDescent="0.25">
      <c r="A59" s="76"/>
      <c r="B59" s="124"/>
      <c r="C59" s="124"/>
      <c r="D59" s="120" t="s">
        <v>444</v>
      </c>
      <c r="E59" s="121" t="s">
        <v>1686</v>
      </c>
      <c r="F59" s="122">
        <v>1</v>
      </c>
      <c r="G59" s="122">
        <v>95</v>
      </c>
      <c r="H59" s="122">
        <v>95</v>
      </c>
      <c r="I59" s="123" t="s">
        <v>393</v>
      </c>
    </row>
    <row r="60" spans="1:9" x14ac:dyDescent="0.25">
      <c r="A60" s="76"/>
      <c r="B60" s="124"/>
      <c r="C60" s="124"/>
      <c r="D60" s="120" t="s">
        <v>446</v>
      </c>
      <c r="E60" s="121" t="s">
        <v>447</v>
      </c>
      <c r="F60" s="122">
        <v>4</v>
      </c>
      <c r="G60" s="122">
        <v>115</v>
      </c>
      <c r="H60" s="122">
        <v>460</v>
      </c>
      <c r="I60" s="123" t="s">
        <v>393</v>
      </c>
    </row>
    <row r="61" spans="1:9" x14ac:dyDescent="0.25">
      <c r="A61" s="76"/>
      <c r="B61" s="124"/>
      <c r="C61" s="124"/>
      <c r="D61" s="120" t="s">
        <v>1687</v>
      </c>
      <c r="E61" s="121" t="s">
        <v>1688</v>
      </c>
      <c r="F61" s="122">
        <v>2</v>
      </c>
      <c r="G61" s="122">
        <v>450</v>
      </c>
      <c r="H61" s="122">
        <v>900</v>
      </c>
      <c r="I61" s="123" t="s">
        <v>393</v>
      </c>
    </row>
    <row r="62" spans="1:9" x14ac:dyDescent="0.25">
      <c r="A62" s="76"/>
      <c r="B62" s="124"/>
      <c r="C62" s="124"/>
      <c r="D62" s="120" t="s">
        <v>448</v>
      </c>
      <c r="E62" s="121" t="s">
        <v>449</v>
      </c>
      <c r="F62" s="122">
        <v>1</v>
      </c>
      <c r="G62" s="122">
        <v>680</v>
      </c>
      <c r="H62" s="122">
        <v>680</v>
      </c>
      <c r="I62" s="123" t="s">
        <v>393</v>
      </c>
    </row>
    <row r="63" spans="1:9" x14ac:dyDescent="0.25">
      <c r="A63" s="76"/>
      <c r="B63" s="124"/>
      <c r="C63" s="124"/>
      <c r="D63" s="120" t="s">
        <v>1689</v>
      </c>
      <c r="E63" s="121" t="s">
        <v>1690</v>
      </c>
      <c r="F63" s="122">
        <v>3</v>
      </c>
      <c r="G63" s="122">
        <v>40</v>
      </c>
      <c r="H63" s="122">
        <v>120</v>
      </c>
      <c r="I63" s="123" t="s">
        <v>393</v>
      </c>
    </row>
    <row r="64" spans="1:9" x14ac:dyDescent="0.25">
      <c r="A64" s="76"/>
      <c r="B64" s="124"/>
      <c r="C64" s="124"/>
      <c r="D64" s="120" t="s">
        <v>1689</v>
      </c>
      <c r="E64" s="121" t="s">
        <v>1691</v>
      </c>
      <c r="F64" s="122">
        <v>1</v>
      </c>
      <c r="G64" s="122">
        <v>40</v>
      </c>
      <c r="H64" s="122">
        <v>40</v>
      </c>
      <c r="I64" s="123" t="s">
        <v>393</v>
      </c>
    </row>
    <row r="65" spans="1:9" x14ac:dyDescent="0.25">
      <c r="A65" s="76"/>
      <c r="B65" s="124"/>
      <c r="C65" s="124"/>
      <c r="D65" s="120" t="s">
        <v>450</v>
      </c>
      <c r="E65" s="121" t="s">
        <v>451</v>
      </c>
      <c r="F65" s="122">
        <v>2</v>
      </c>
      <c r="G65" s="122">
        <v>150</v>
      </c>
      <c r="H65" s="122">
        <v>300</v>
      </c>
      <c r="I65" s="123" t="s">
        <v>393</v>
      </c>
    </row>
    <row r="66" spans="1:9" x14ac:dyDescent="0.25">
      <c r="A66" s="76"/>
      <c r="B66" s="124"/>
      <c r="C66" s="124"/>
      <c r="D66" s="120" t="s">
        <v>450</v>
      </c>
      <c r="E66" s="121" t="s">
        <v>452</v>
      </c>
      <c r="F66" s="122">
        <v>1</v>
      </c>
      <c r="G66" s="122">
        <v>150</v>
      </c>
      <c r="H66" s="122">
        <v>150</v>
      </c>
      <c r="I66" s="123" t="s">
        <v>393</v>
      </c>
    </row>
    <row r="67" spans="1:9" x14ac:dyDescent="0.25">
      <c r="A67" s="76"/>
      <c r="B67" s="124"/>
      <c r="C67" s="124"/>
      <c r="D67" s="120" t="s">
        <v>1692</v>
      </c>
      <c r="E67" s="121" t="s">
        <v>1693</v>
      </c>
      <c r="F67" s="122">
        <v>1</v>
      </c>
      <c r="G67" s="122">
        <v>135</v>
      </c>
      <c r="H67" s="122">
        <v>135</v>
      </c>
      <c r="I67" s="123" t="s">
        <v>393</v>
      </c>
    </row>
    <row r="68" spans="1:9" x14ac:dyDescent="0.25">
      <c r="A68" s="76"/>
      <c r="B68" s="124"/>
      <c r="C68" s="124"/>
      <c r="D68" s="120" t="s">
        <v>1694</v>
      </c>
      <c r="E68" s="121" t="s">
        <v>1695</v>
      </c>
      <c r="F68" s="122">
        <v>2</v>
      </c>
      <c r="G68" s="122">
        <v>290</v>
      </c>
      <c r="H68" s="122">
        <v>580</v>
      </c>
      <c r="I68" s="123" t="s">
        <v>393</v>
      </c>
    </row>
    <row r="69" spans="1:9" x14ac:dyDescent="0.25">
      <c r="A69" s="76"/>
      <c r="B69" s="124"/>
      <c r="C69" s="124"/>
      <c r="D69" s="120" t="s">
        <v>453</v>
      </c>
      <c r="E69" s="121" t="s">
        <v>1696</v>
      </c>
      <c r="F69" s="122">
        <v>1</v>
      </c>
      <c r="G69" s="122">
        <v>230</v>
      </c>
      <c r="H69" s="122">
        <v>230</v>
      </c>
      <c r="I69" s="123" t="s">
        <v>393</v>
      </c>
    </row>
    <row r="70" spans="1:9" x14ac:dyDescent="0.25">
      <c r="A70" s="76"/>
      <c r="B70" s="124"/>
      <c r="C70" s="124"/>
      <c r="D70" s="120" t="s">
        <v>453</v>
      </c>
      <c r="E70" s="121" t="s">
        <v>454</v>
      </c>
      <c r="F70" s="122">
        <v>1</v>
      </c>
      <c r="G70" s="122">
        <v>230</v>
      </c>
      <c r="H70" s="122">
        <v>230</v>
      </c>
      <c r="I70" s="123" t="s">
        <v>393</v>
      </c>
    </row>
    <row r="71" spans="1:9" x14ac:dyDescent="0.25">
      <c r="A71" s="76"/>
      <c r="B71" s="124"/>
      <c r="C71" s="124"/>
      <c r="D71" s="120" t="s">
        <v>1697</v>
      </c>
      <c r="E71" s="121" t="s">
        <v>1698</v>
      </c>
      <c r="F71" s="122">
        <v>1</v>
      </c>
      <c r="G71" s="122">
        <v>140</v>
      </c>
      <c r="H71" s="122">
        <v>140</v>
      </c>
      <c r="I71" s="123" t="s">
        <v>393</v>
      </c>
    </row>
    <row r="72" spans="1:9" x14ac:dyDescent="0.25">
      <c r="A72" s="76"/>
      <c r="B72" s="124"/>
      <c r="C72" s="124"/>
      <c r="D72" s="120" t="s">
        <v>1699</v>
      </c>
      <c r="E72" s="121" t="s">
        <v>1700</v>
      </c>
      <c r="F72" s="122">
        <v>1</v>
      </c>
      <c r="G72" s="122">
        <v>156</v>
      </c>
      <c r="H72" s="122">
        <v>156</v>
      </c>
      <c r="I72" s="123" t="s">
        <v>393</v>
      </c>
    </row>
    <row r="73" spans="1:9" x14ac:dyDescent="0.25">
      <c r="A73" s="76"/>
      <c r="B73" s="124"/>
      <c r="C73" s="124"/>
      <c r="D73" s="120" t="s">
        <v>1699</v>
      </c>
      <c r="E73" s="121" t="s">
        <v>1701</v>
      </c>
      <c r="F73" s="122">
        <v>2</v>
      </c>
      <c r="G73" s="122">
        <v>156</v>
      </c>
      <c r="H73" s="122">
        <v>312</v>
      </c>
      <c r="I73" s="123" t="s">
        <v>393</v>
      </c>
    </row>
    <row r="74" spans="1:9" x14ac:dyDescent="0.25">
      <c r="A74" s="76"/>
      <c r="B74" s="124"/>
      <c r="C74" s="124"/>
      <c r="D74" s="120" t="s">
        <v>455</v>
      </c>
      <c r="E74" s="121" t="s">
        <v>456</v>
      </c>
      <c r="F74" s="122">
        <v>3</v>
      </c>
      <c r="G74" s="122">
        <v>100</v>
      </c>
      <c r="H74" s="122">
        <v>300</v>
      </c>
      <c r="I74" s="123" t="s">
        <v>393</v>
      </c>
    </row>
    <row r="75" spans="1:9" x14ac:dyDescent="0.25">
      <c r="A75" s="76"/>
      <c r="B75" s="124"/>
      <c r="C75" s="124"/>
      <c r="D75" s="120" t="s">
        <v>455</v>
      </c>
      <c r="E75" s="121" t="s">
        <v>457</v>
      </c>
      <c r="F75" s="122">
        <v>2</v>
      </c>
      <c r="G75" s="122">
        <v>100</v>
      </c>
      <c r="H75" s="122">
        <v>200</v>
      </c>
      <c r="I75" s="123" t="s">
        <v>393</v>
      </c>
    </row>
    <row r="76" spans="1:9" x14ac:dyDescent="0.25">
      <c r="A76" s="76"/>
      <c r="B76" s="124"/>
      <c r="C76" s="124"/>
      <c r="D76" s="120" t="s">
        <v>1702</v>
      </c>
      <c r="E76" s="121" t="s">
        <v>1703</v>
      </c>
      <c r="F76" s="122">
        <v>5</v>
      </c>
      <c r="G76" s="122">
        <v>330</v>
      </c>
      <c r="H76" s="122">
        <v>1650</v>
      </c>
      <c r="I76" s="123" t="s">
        <v>393</v>
      </c>
    </row>
    <row r="77" spans="1:9" x14ac:dyDescent="0.25">
      <c r="A77" s="76"/>
      <c r="B77" s="124"/>
      <c r="C77" s="124"/>
      <c r="D77" s="120" t="s">
        <v>458</v>
      </c>
      <c r="E77" s="121" t="s">
        <v>1704</v>
      </c>
      <c r="F77" s="122">
        <v>3</v>
      </c>
      <c r="G77" s="122">
        <v>170</v>
      </c>
      <c r="H77" s="122">
        <v>510</v>
      </c>
      <c r="I77" s="123" t="s">
        <v>393</v>
      </c>
    </row>
    <row r="78" spans="1:9" x14ac:dyDescent="0.25">
      <c r="A78" s="76"/>
      <c r="B78" s="124"/>
      <c r="C78" s="124"/>
      <c r="D78" s="120" t="s">
        <v>458</v>
      </c>
      <c r="E78" s="121" t="s">
        <v>459</v>
      </c>
      <c r="F78" s="122">
        <v>3</v>
      </c>
      <c r="G78" s="122">
        <v>170</v>
      </c>
      <c r="H78" s="122">
        <v>510</v>
      </c>
      <c r="I78" s="123" t="s">
        <v>393</v>
      </c>
    </row>
    <row r="79" spans="1:9" x14ac:dyDescent="0.25">
      <c r="A79" s="76"/>
      <c r="B79" s="124"/>
      <c r="C79" s="124"/>
      <c r="D79" s="120" t="s">
        <v>460</v>
      </c>
      <c r="E79" s="121" t="s">
        <v>461</v>
      </c>
      <c r="F79" s="122">
        <v>1</v>
      </c>
      <c r="G79" s="122">
        <v>550</v>
      </c>
      <c r="H79" s="122">
        <v>550</v>
      </c>
      <c r="I79" s="123" t="s">
        <v>393</v>
      </c>
    </row>
    <row r="80" spans="1:9" x14ac:dyDescent="0.25">
      <c r="A80" s="76"/>
      <c r="B80" s="124"/>
      <c r="C80" s="124"/>
      <c r="D80" s="120" t="s">
        <v>1705</v>
      </c>
      <c r="E80" s="121" t="s">
        <v>1706</v>
      </c>
      <c r="F80" s="122">
        <v>2</v>
      </c>
      <c r="G80" s="122">
        <v>190</v>
      </c>
      <c r="H80" s="122">
        <v>380</v>
      </c>
      <c r="I80" s="123" t="s">
        <v>393</v>
      </c>
    </row>
    <row r="81" spans="1:9" x14ac:dyDescent="0.25">
      <c r="A81" s="76"/>
      <c r="B81" s="124"/>
      <c r="C81" s="124"/>
      <c r="D81" s="120" t="s">
        <v>462</v>
      </c>
      <c r="E81" s="121" t="s">
        <v>463</v>
      </c>
      <c r="F81" s="122">
        <v>2</v>
      </c>
      <c r="G81" s="122">
        <v>88</v>
      </c>
      <c r="H81" s="122">
        <v>176</v>
      </c>
      <c r="I81" s="123" t="s">
        <v>393</v>
      </c>
    </row>
    <row r="82" spans="1:9" x14ac:dyDescent="0.25">
      <c r="A82" s="76"/>
      <c r="B82" s="124"/>
      <c r="C82" s="124"/>
      <c r="D82" s="120" t="s">
        <v>462</v>
      </c>
      <c r="E82" s="121" t="s">
        <v>1707</v>
      </c>
      <c r="F82" s="122">
        <v>1</v>
      </c>
      <c r="G82" s="122">
        <v>88</v>
      </c>
      <c r="H82" s="122">
        <v>88</v>
      </c>
      <c r="I82" s="123" t="s">
        <v>393</v>
      </c>
    </row>
    <row r="83" spans="1:9" x14ac:dyDescent="0.25">
      <c r="A83" s="76"/>
      <c r="B83" s="124"/>
      <c r="C83" s="124"/>
      <c r="D83" s="120" t="s">
        <v>1708</v>
      </c>
      <c r="E83" s="121" t="s">
        <v>1709</v>
      </c>
      <c r="F83" s="122">
        <v>4</v>
      </c>
      <c r="G83" s="122">
        <v>140</v>
      </c>
      <c r="H83" s="122">
        <v>560</v>
      </c>
      <c r="I83" s="123" t="s">
        <v>393</v>
      </c>
    </row>
    <row r="84" spans="1:9" x14ac:dyDescent="0.25">
      <c r="A84" s="76"/>
      <c r="B84" s="124"/>
      <c r="C84" s="124"/>
      <c r="D84" s="120" t="s">
        <v>464</v>
      </c>
      <c r="E84" s="121" t="s">
        <v>465</v>
      </c>
      <c r="F84" s="122">
        <v>1</v>
      </c>
      <c r="G84" s="122">
        <v>210</v>
      </c>
      <c r="H84" s="122">
        <v>210</v>
      </c>
      <c r="I84" s="123" t="s">
        <v>393</v>
      </c>
    </row>
    <row r="85" spans="1:9" x14ac:dyDescent="0.25">
      <c r="A85" s="76"/>
      <c r="B85" s="124"/>
      <c r="C85" s="124"/>
      <c r="D85" s="120" t="s">
        <v>464</v>
      </c>
      <c r="E85" s="121" t="s">
        <v>466</v>
      </c>
      <c r="F85" s="122">
        <v>2</v>
      </c>
      <c r="G85" s="122">
        <v>210</v>
      </c>
      <c r="H85" s="122">
        <v>420</v>
      </c>
      <c r="I85" s="123" t="s">
        <v>393</v>
      </c>
    </row>
    <row r="86" spans="1:9" x14ac:dyDescent="0.25">
      <c r="A86" s="76"/>
      <c r="B86" s="124"/>
      <c r="C86" s="124"/>
      <c r="D86" s="120" t="s">
        <v>467</v>
      </c>
      <c r="E86" s="121" t="s">
        <v>468</v>
      </c>
      <c r="F86" s="122">
        <v>1</v>
      </c>
      <c r="G86" s="122">
        <v>110</v>
      </c>
      <c r="H86" s="122">
        <v>110</v>
      </c>
      <c r="I86" s="123" t="s">
        <v>393</v>
      </c>
    </row>
    <row r="87" spans="1:9" x14ac:dyDescent="0.25">
      <c r="A87" s="76"/>
      <c r="B87" s="124"/>
      <c r="C87" s="124"/>
      <c r="D87" s="120" t="s">
        <v>469</v>
      </c>
      <c r="E87" s="121" t="s">
        <v>1710</v>
      </c>
      <c r="F87" s="122">
        <v>1</v>
      </c>
      <c r="G87" s="122">
        <v>380</v>
      </c>
      <c r="H87" s="122">
        <v>380</v>
      </c>
      <c r="I87" s="123" t="s">
        <v>393</v>
      </c>
    </row>
    <row r="88" spans="1:9" x14ac:dyDescent="0.25">
      <c r="A88" s="76"/>
      <c r="B88" s="124"/>
      <c r="C88" s="124"/>
      <c r="D88" s="120" t="s">
        <v>469</v>
      </c>
      <c r="E88" s="121" t="s">
        <v>470</v>
      </c>
      <c r="F88" s="122">
        <v>2</v>
      </c>
      <c r="G88" s="122">
        <v>380</v>
      </c>
      <c r="H88" s="122">
        <v>760</v>
      </c>
      <c r="I88" s="123" t="s">
        <v>393</v>
      </c>
    </row>
    <row r="89" spans="1:9" x14ac:dyDescent="0.25">
      <c r="A89" s="76"/>
      <c r="B89" s="124"/>
      <c r="C89" s="124"/>
      <c r="D89" s="120" t="s">
        <v>471</v>
      </c>
      <c r="E89" s="121" t="s">
        <v>472</v>
      </c>
      <c r="F89" s="122">
        <v>15</v>
      </c>
      <c r="G89" s="122">
        <v>65</v>
      </c>
      <c r="H89" s="122">
        <v>975</v>
      </c>
      <c r="I89" s="123" t="s">
        <v>393</v>
      </c>
    </row>
    <row r="90" spans="1:9" x14ac:dyDescent="0.25">
      <c r="A90" s="76"/>
      <c r="B90" s="124"/>
      <c r="C90" s="124"/>
      <c r="D90" s="120" t="s">
        <v>471</v>
      </c>
      <c r="E90" s="121" t="s">
        <v>473</v>
      </c>
      <c r="F90" s="122">
        <v>2</v>
      </c>
      <c r="G90" s="122">
        <v>65</v>
      </c>
      <c r="H90" s="122">
        <v>130</v>
      </c>
      <c r="I90" s="123" t="s">
        <v>393</v>
      </c>
    </row>
    <row r="91" spans="1:9" x14ac:dyDescent="0.25">
      <c r="A91" s="76"/>
      <c r="B91" s="124"/>
      <c r="C91" s="124"/>
      <c r="D91" s="120" t="s">
        <v>474</v>
      </c>
      <c r="E91" s="121" t="s">
        <v>475</v>
      </c>
      <c r="F91" s="122">
        <v>6</v>
      </c>
      <c r="G91" s="122">
        <v>65</v>
      </c>
      <c r="H91" s="122">
        <v>390</v>
      </c>
      <c r="I91" s="123" t="s">
        <v>393</v>
      </c>
    </row>
    <row r="92" spans="1:9" x14ac:dyDescent="0.25">
      <c r="A92" s="76"/>
      <c r="B92" s="124"/>
      <c r="C92" s="124"/>
      <c r="D92" s="120" t="s">
        <v>476</v>
      </c>
      <c r="E92" s="121" t="s">
        <v>477</v>
      </c>
      <c r="F92" s="122">
        <v>2</v>
      </c>
      <c r="G92" s="122">
        <v>0</v>
      </c>
      <c r="H92" s="122">
        <v>0</v>
      </c>
      <c r="I92" s="123" t="s">
        <v>393</v>
      </c>
    </row>
    <row r="93" spans="1:9" x14ac:dyDescent="0.25">
      <c r="A93" s="76"/>
      <c r="B93" s="124"/>
      <c r="C93" s="124"/>
      <c r="D93" s="120" t="s">
        <v>1711</v>
      </c>
      <c r="E93" s="121" t="s">
        <v>1712</v>
      </c>
      <c r="F93" s="122">
        <v>3</v>
      </c>
      <c r="G93" s="122">
        <v>49</v>
      </c>
      <c r="H93" s="122">
        <v>147</v>
      </c>
      <c r="I93" s="123" t="s">
        <v>393</v>
      </c>
    </row>
    <row r="94" spans="1:9" x14ac:dyDescent="0.25">
      <c r="A94" s="76"/>
      <c r="B94" s="124"/>
      <c r="C94" s="124"/>
      <c r="D94" s="120" t="s">
        <v>1711</v>
      </c>
      <c r="E94" s="121" t="s">
        <v>1713</v>
      </c>
      <c r="F94" s="122">
        <v>6</v>
      </c>
      <c r="G94" s="122">
        <v>49</v>
      </c>
      <c r="H94" s="122">
        <v>294</v>
      </c>
      <c r="I94" s="123" t="s">
        <v>393</v>
      </c>
    </row>
    <row r="95" spans="1:9" x14ac:dyDescent="0.25">
      <c r="A95" s="76"/>
      <c r="B95" s="124"/>
      <c r="C95" s="124"/>
      <c r="D95" s="120" t="s">
        <v>478</v>
      </c>
      <c r="E95" s="121" t="s">
        <v>479</v>
      </c>
      <c r="F95" s="122">
        <v>6</v>
      </c>
      <c r="G95" s="122">
        <v>40</v>
      </c>
      <c r="H95" s="122">
        <v>240</v>
      </c>
      <c r="I95" s="123" t="s">
        <v>393</v>
      </c>
    </row>
    <row r="96" spans="1:9" x14ac:dyDescent="0.25">
      <c r="A96" s="76"/>
      <c r="B96" s="124"/>
      <c r="C96" s="124"/>
      <c r="D96" s="120" t="s">
        <v>478</v>
      </c>
      <c r="E96" s="121" t="s">
        <v>1714</v>
      </c>
      <c r="F96" s="122">
        <v>1</v>
      </c>
      <c r="G96" s="122">
        <v>40</v>
      </c>
      <c r="H96" s="122">
        <v>40</v>
      </c>
      <c r="I96" s="123" t="s">
        <v>393</v>
      </c>
    </row>
    <row r="97" spans="1:9" x14ac:dyDescent="0.25">
      <c r="A97" s="76"/>
      <c r="B97" s="124"/>
      <c r="C97" s="124"/>
      <c r="D97" s="120" t="s">
        <v>1715</v>
      </c>
      <c r="E97" s="121" t="s">
        <v>1716</v>
      </c>
      <c r="F97" s="122">
        <v>3</v>
      </c>
      <c r="G97" s="122">
        <v>190</v>
      </c>
      <c r="H97" s="122">
        <v>570</v>
      </c>
      <c r="I97" s="123" t="s">
        <v>393</v>
      </c>
    </row>
    <row r="98" spans="1:9" x14ac:dyDescent="0.25">
      <c r="A98" s="76"/>
      <c r="B98" s="124"/>
      <c r="C98" s="124"/>
      <c r="D98" s="120" t="s">
        <v>480</v>
      </c>
      <c r="E98" s="121" t="s">
        <v>481</v>
      </c>
      <c r="F98" s="122">
        <v>3</v>
      </c>
      <c r="G98" s="122">
        <v>49</v>
      </c>
      <c r="H98" s="122">
        <v>147</v>
      </c>
      <c r="I98" s="123" t="s">
        <v>393</v>
      </c>
    </row>
    <row r="99" spans="1:9" x14ac:dyDescent="0.25">
      <c r="A99" s="76"/>
      <c r="B99" s="124"/>
      <c r="C99" s="124"/>
      <c r="D99" s="120" t="s">
        <v>482</v>
      </c>
      <c r="E99" s="121" t="s">
        <v>483</v>
      </c>
      <c r="F99" s="122">
        <v>9</v>
      </c>
      <c r="G99" s="122">
        <v>50</v>
      </c>
      <c r="H99" s="122">
        <v>450</v>
      </c>
      <c r="I99" s="123" t="s">
        <v>393</v>
      </c>
    </row>
    <row r="100" spans="1:9" x14ac:dyDescent="0.25">
      <c r="A100" s="76"/>
      <c r="B100" s="124"/>
      <c r="C100" s="124"/>
      <c r="D100" s="120" t="s">
        <v>482</v>
      </c>
      <c r="E100" s="121" t="s">
        <v>484</v>
      </c>
      <c r="F100" s="122">
        <v>2</v>
      </c>
      <c r="G100" s="122">
        <v>50</v>
      </c>
      <c r="H100" s="122">
        <v>100</v>
      </c>
      <c r="I100" s="123" t="s">
        <v>393</v>
      </c>
    </row>
    <row r="101" spans="1:9" x14ac:dyDescent="0.25">
      <c r="A101" s="76"/>
      <c r="B101" s="124"/>
      <c r="C101" s="124"/>
      <c r="D101" s="120" t="s">
        <v>1717</v>
      </c>
      <c r="E101" s="121" t="s">
        <v>1718</v>
      </c>
      <c r="F101" s="122">
        <v>6</v>
      </c>
      <c r="G101" s="122">
        <v>30</v>
      </c>
      <c r="H101" s="122">
        <v>180</v>
      </c>
      <c r="I101" s="123" t="s">
        <v>393</v>
      </c>
    </row>
    <row r="102" spans="1:9" x14ac:dyDescent="0.25">
      <c r="A102" s="76"/>
      <c r="B102" s="124"/>
      <c r="C102" s="124"/>
      <c r="D102" s="120" t="s">
        <v>485</v>
      </c>
      <c r="E102" s="121" t="s">
        <v>1719</v>
      </c>
      <c r="F102" s="122">
        <v>2</v>
      </c>
      <c r="G102" s="122">
        <v>180</v>
      </c>
      <c r="H102" s="122">
        <v>360</v>
      </c>
      <c r="I102" s="123" t="s">
        <v>393</v>
      </c>
    </row>
    <row r="103" spans="1:9" x14ac:dyDescent="0.25">
      <c r="A103" s="76"/>
      <c r="B103" s="124"/>
      <c r="C103" s="124"/>
      <c r="D103" s="120" t="s">
        <v>485</v>
      </c>
      <c r="E103" s="121" t="s">
        <v>486</v>
      </c>
      <c r="F103" s="122">
        <v>2</v>
      </c>
      <c r="G103" s="122">
        <v>180</v>
      </c>
      <c r="H103" s="122">
        <v>360</v>
      </c>
      <c r="I103" s="123" t="s">
        <v>393</v>
      </c>
    </row>
    <row r="104" spans="1:9" x14ac:dyDescent="0.25">
      <c r="A104" s="76"/>
      <c r="B104" s="124"/>
      <c r="C104" s="124"/>
      <c r="D104" s="120" t="s">
        <v>487</v>
      </c>
      <c r="E104" s="121" t="s">
        <v>488</v>
      </c>
      <c r="F104" s="122">
        <v>7</v>
      </c>
      <c r="G104" s="122">
        <v>48</v>
      </c>
      <c r="H104" s="122">
        <v>336</v>
      </c>
      <c r="I104" s="123" t="s">
        <v>393</v>
      </c>
    </row>
    <row r="105" spans="1:9" x14ac:dyDescent="0.25">
      <c r="A105" s="76"/>
      <c r="B105" s="124"/>
      <c r="C105" s="124"/>
      <c r="D105" s="120" t="s">
        <v>487</v>
      </c>
      <c r="E105" s="121" t="s">
        <v>489</v>
      </c>
      <c r="F105" s="122">
        <v>3</v>
      </c>
      <c r="G105" s="122">
        <v>48</v>
      </c>
      <c r="H105" s="122">
        <v>144</v>
      </c>
      <c r="I105" s="123" t="s">
        <v>393</v>
      </c>
    </row>
    <row r="106" spans="1:9" x14ac:dyDescent="0.25">
      <c r="A106" s="76"/>
      <c r="B106" s="124"/>
      <c r="C106" s="124"/>
      <c r="D106" s="120" t="s">
        <v>490</v>
      </c>
      <c r="E106" s="121" t="s">
        <v>491</v>
      </c>
      <c r="F106" s="122">
        <v>4</v>
      </c>
      <c r="G106" s="122">
        <v>47</v>
      </c>
      <c r="H106" s="122">
        <v>188</v>
      </c>
      <c r="I106" s="123" t="s">
        <v>393</v>
      </c>
    </row>
    <row r="107" spans="1:9" x14ac:dyDescent="0.25">
      <c r="A107" s="76"/>
      <c r="B107" s="124"/>
      <c r="C107" s="124"/>
      <c r="D107" s="120" t="s">
        <v>490</v>
      </c>
      <c r="E107" s="121" t="s">
        <v>1720</v>
      </c>
      <c r="F107" s="122">
        <v>1</v>
      </c>
      <c r="G107" s="122">
        <v>94</v>
      </c>
      <c r="H107" s="122">
        <v>94</v>
      </c>
      <c r="I107" s="123" t="s">
        <v>393</v>
      </c>
    </row>
    <row r="108" spans="1:9" x14ac:dyDescent="0.25">
      <c r="A108" s="76"/>
      <c r="B108" s="124"/>
      <c r="C108" s="124"/>
      <c r="D108" s="120" t="s">
        <v>1721</v>
      </c>
      <c r="E108" s="121" t="s">
        <v>1722</v>
      </c>
      <c r="F108" s="122">
        <v>1</v>
      </c>
      <c r="G108" s="122">
        <v>160</v>
      </c>
      <c r="H108" s="122">
        <v>160</v>
      </c>
      <c r="I108" s="123" t="s">
        <v>393</v>
      </c>
    </row>
    <row r="109" spans="1:9" x14ac:dyDescent="0.25">
      <c r="A109" s="76"/>
      <c r="B109" s="124"/>
      <c r="C109" s="124"/>
      <c r="D109" s="120" t="s">
        <v>1723</v>
      </c>
      <c r="E109" s="121" t="s">
        <v>1724</v>
      </c>
      <c r="F109" s="122">
        <v>4</v>
      </c>
      <c r="G109" s="122">
        <v>42</v>
      </c>
      <c r="H109" s="122">
        <v>168</v>
      </c>
      <c r="I109" s="123" t="s">
        <v>393</v>
      </c>
    </row>
    <row r="110" spans="1:9" x14ac:dyDescent="0.25">
      <c r="A110" s="76"/>
      <c r="B110" s="124"/>
      <c r="C110" s="124"/>
      <c r="D110" s="120" t="s">
        <v>492</v>
      </c>
      <c r="E110" s="121" t="s">
        <v>493</v>
      </c>
      <c r="F110" s="122">
        <v>5</v>
      </c>
      <c r="G110" s="122">
        <v>63.2</v>
      </c>
      <c r="H110" s="122">
        <v>316</v>
      </c>
      <c r="I110" s="123" t="s">
        <v>393</v>
      </c>
    </row>
    <row r="111" spans="1:9" x14ac:dyDescent="0.25">
      <c r="A111" s="76"/>
      <c r="B111" s="124"/>
      <c r="C111" s="124"/>
      <c r="D111" s="120" t="s">
        <v>492</v>
      </c>
      <c r="E111" s="121" t="s">
        <v>494</v>
      </c>
      <c r="F111" s="122">
        <v>6</v>
      </c>
      <c r="G111" s="122">
        <v>79</v>
      </c>
      <c r="H111" s="122">
        <v>474</v>
      </c>
      <c r="I111" s="123" t="s">
        <v>393</v>
      </c>
    </row>
    <row r="112" spans="1:9" x14ac:dyDescent="0.25">
      <c r="A112" s="76"/>
      <c r="B112" s="124"/>
      <c r="C112" s="124"/>
      <c r="D112" s="120" t="s">
        <v>495</v>
      </c>
      <c r="E112" s="121" t="s">
        <v>496</v>
      </c>
      <c r="F112" s="122">
        <v>7</v>
      </c>
      <c r="G112" s="122">
        <v>66</v>
      </c>
      <c r="H112" s="122">
        <v>462</v>
      </c>
      <c r="I112" s="123" t="s">
        <v>393</v>
      </c>
    </row>
    <row r="113" spans="1:9" x14ac:dyDescent="0.25">
      <c r="A113" s="76"/>
      <c r="B113" s="124"/>
      <c r="C113" s="124"/>
      <c r="D113" s="120" t="s">
        <v>495</v>
      </c>
      <c r="E113" s="121" t="s">
        <v>497</v>
      </c>
      <c r="F113" s="122">
        <v>5</v>
      </c>
      <c r="G113" s="122">
        <v>66</v>
      </c>
      <c r="H113" s="122">
        <v>330</v>
      </c>
      <c r="I113" s="123" t="s">
        <v>393</v>
      </c>
    </row>
    <row r="114" spans="1:9" x14ac:dyDescent="0.25">
      <c r="A114" s="76"/>
      <c r="B114" s="124"/>
      <c r="C114" s="124"/>
      <c r="D114" s="120" t="s">
        <v>498</v>
      </c>
      <c r="E114" s="121" t="s">
        <v>1725</v>
      </c>
      <c r="F114" s="122">
        <v>1</v>
      </c>
      <c r="G114" s="122">
        <v>190</v>
      </c>
      <c r="H114" s="122">
        <v>190</v>
      </c>
      <c r="I114" s="123" t="s">
        <v>393</v>
      </c>
    </row>
    <row r="115" spans="1:9" x14ac:dyDescent="0.25">
      <c r="A115" s="76"/>
      <c r="B115" s="124"/>
      <c r="C115" s="124"/>
      <c r="D115" s="120" t="s">
        <v>498</v>
      </c>
      <c r="E115" s="121" t="s">
        <v>499</v>
      </c>
      <c r="F115" s="122">
        <v>1</v>
      </c>
      <c r="G115" s="122">
        <v>190</v>
      </c>
      <c r="H115" s="122">
        <v>190</v>
      </c>
      <c r="I115" s="123" t="s">
        <v>393</v>
      </c>
    </row>
    <row r="116" spans="1:9" x14ac:dyDescent="0.25">
      <c r="A116" s="76"/>
      <c r="B116" s="124"/>
      <c r="C116" s="124"/>
      <c r="D116" s="120" t="s">
        <v>500</v>
      </c>
      <c r="E116" s="121" t="s">
        <v>501</v>
      </c>
      <c r="F116" s="122">
        <v>6</v>
      </c>
      <c r="G116" s="122">
        <v>76</v>
      </c>
      <c r="H116" s="122">
        <v>456</v>
      </c>
      <c r="I116" s="123" t="s">
        <v>393</v>
      </c>
    </row>
    <row r="117" spans="1:9" x14ac:dyDescent="0.25">
      <c r="A117" s="76"/>
      <c r="B117" s="124"/>
      <c r="C117" s="124"/>
      <c r="D117" s="120" t="s">
        <v>500</v>
      </c>
      <c r="E117" s="121" t="s">
        <v>502</v>
      </c>
      <c r="F117" s="122">
        <v>1</v>
      </c>
      <c r="G117" s="122">
        <v>76</v>
      </c>
      <c r="H117" s="122">
        <v>76</v>
      </c>
      <c r="I117" s="123" t="s">
        <v>393</v>
      </c>
    </row>
    <row r="118" spans="1:9" x14ac:dyDescent="0.25">
      <c r="A118" s="76"/>
      <c r="B118" s="124"/>
      <c r="C118" s="124"/>
      <c r="D118" s="120" t="s">
        <v>503</v>
      </c>
      <c r="E118" s="121" t="s">
        <v>504</v>
      </c>
      <c r="F118" s="122">
        <v>2</v>
      </c>
      <c r="G118" s="122">
        <v>65</v>
      </c>
      <c r="H118" s="122">
        <v>130</v>
      </c>
      <c r="I118" s="123" t="s">
        <v>393</v>
      </c>
    </row>
    <row r="119" spans="1:9" x14ac:dyDescent="0.25">
      <c r="A119" s="76"/>
      <c r="B119" s="124"/>
      <c r="C119" s="124"/>
      <c r="D119" s="120" t="s">
        <v>1726</v>
      </c>
      <c r="E119" s="121" t="s">
        <v>1727</v>
      </c>
      <c r="F119" s="122">
        <v>4</v>
      </c>
      <c r="G119" s="122">
        <v>130</v>
      </c>
      <c r="H119" s="122">
        <v>520</v>
      </c>
      <c r="I119" s="123" t="s">
        <v>393</v>
      </c>
    </row>
    <row r="120" spans="1:9" x14ac:dyDescent="0.25">
      <c r="A120" s="76"/>
      <c r="B120" s="124"/>
      <c r="C120" s="124"/>
      <c r="D120" s="120" t="s">
        <v>505</v>
      </c>
      <c r="E120" s="121" t="s">
        <v>506</v>
      </c>
      <c r="F120" s="122">
        <v>7</v>
      </c>
      <c r="G120" s="122">
        <v>79</v>
      </c>
      <c r="H120" s="122">
        <v>553</v>
      </c>
      <c r="I120" s="123" t="s">
        <v>393</v>
      </c>
    </row>
    <row r="121" spans="1:9" x14ac:dyDescent="0.25">
      <c r="A121" s="76"/>
      <c r="B121" s="124"/>
      <c r="C121" s="124"/>
      <c r="D121" s="120" t="s">
        <v>505</v>
      </c>
      <c r="E121" s="121" t="s">
        <v>507</v>
      </c>
      <c r="F121" s="122">
        <v>2</v>
      </c>
      <c r="G121" s="122">
        <v>79</v>
      </c>
      <c r="H121" s="122">
        <v>158</v>
      </c>
      <c r="I121" s="123" t="s">
        <v>393</v>
      </c>
    </row>
    <row r="122" spans="1:9" x14ac:dyDescent="0.25">
      <c r="A122" s="76"/>
      <c r="B122" s="124"/>
      <c r="C122" s="124"/>
      <c r="D122" s="120" t="s">
        <v>508</v>
      </c>
      <c r="E122" s="121" t="s">
        <v>509</v>
      </c>
      <c r="F122" s="122">
        <v>1</v>
      </c>
      <c r="G122" s="122">
        <v>105</v>
      </c>
      <c r="H122" s="122">
        <v>105</v>
      </c>
      <c r="I122" s="123" t="s">
        <v>393</v>
      </c>
    </row>
    <row r="123" spans="1:9" x14ac:dyDescent="0.25">
      <c r="A123" s="76"/>
      <c r="B123" s="124"/>
      <c r="C123" s="124"/>
      <c r="D123" s="120" t="s">
        <v>510</v>
      </c>
      <c r="E123" s="121" t="s">
        <v>511</v>
      </c>
      <c r="F123" s="122">
        <v>5</v>
      </c>
      <c r="G123" s="122">
        <v>135</v>
      </c>
      <c r="H123" s="122">
        <v>675</v>
      </c>
      <c r="I123" s="123" t="s">
        <v>393</v>
      </c>
    </row>
    <row r="124" spans="1:9" x14ac:dyDescent="0.25">
      <c r="A124" s="76"/>
      <c r="B124" s="124"/>
      <c r="C124" s="124"/>
      <c r="D124" s="120" t="s">
        <v>510</v>
      </c>
      <c r="E124" s="121" t="s">
        <v>512</v>
      </c>
      <c r="F124" s="122">
        <v>2</v>
      </c>
      <c r="G124" s="122">
        <v>135</v>
      </c>
      <c r="H124" s="122">
        <v>270</v>
      </c>
      <c r="I124" s="123" t="s">
        <v>393</v>
      </c>
    </row>
    <row r="125" spans="1:9" x14ac:dyDescent="0.25">
      <c r="A125" s="76"/>
      <c r="B125" s="124"/>
      <c r="C125" s="124"/>
      <c r="D125" s="120" t="s">
        <v>1728</v>
      </c>
      <c r="E125" s="121" t="s">
        <v>1729</v>
      </c>
      <c r="F125" s="122">
        <v>3</v>
      </c>
      <c r="G125" s="122">
        <v>35</v>
      </c>
      <c r="H125" s="122">
        <v>105</v>
      </c>
      <c r="I125" s="123" t="s">
        <v>393</v>
      </c>
    </row>
    <row r="126" spans="1:9" x14ac:dyDescent="0.25">
      <c r="A126" s="76"/>
      <c r="B126" s="124"/>
      <c r="C126" s="124"/>
      <c r="D126" s="120" t="s">
        <v>1728</v>
      </c>
      <c r="E126" s="121" t="s">
        <v>1730</v>
      </c>
      <c r="F126" s="122">
        <v>1</v>
      </c>
      <c r="G126" s="122">
        <v>35</v>
      </c>
      <c r="H126" s="122">
        <v>35</v>
      </c>
      <c r="I126" s="123" t="s">
        <v>393</v>
      </c>
    </row>
    <row r="127" spans="1:9" x14ac:dyDescent="0.25">
      <c r="A127" s="76"/>
      <c r="B127" s="124"/>
      <c r="C127" s="124"/>
      <c r="D127" s="120" t="s">
        <v>513</v>
      </c>
      <c r="E127" s="121" t="s">
        <v>514</v>
      </c>
      <c r="F127" s="122">
        <v>9</v>
      </c>
      <c r="G127" s="122">
        <v>28</v>
      </c>
      <c r="H127" s="122">
        <v>252</v>
      </c>
      <c r="I127" s="123" t="s">
        <v>393</v>
      </c>
    </row>
    <row r="128" spans="1:9" x14ac:dyDescent="0.25">
      <c r="A128" s="76"/>
      <c r="B128" s="124"/>
      <c r="C128" s="124"/>
      <c r="D128" s="120" t="s">
        <v>513</v>
      </c>
      <c r="E128" s="121" t="s">
        <v>515</v>
      </c>
      <c r="F128" s="122">
        <v>3</v>
      </c>
      <c r="G128" s="122">
        <v>28</v>
      </c>
      <c r="H128" s="122">
        <v>84</v>
      </c>
      <c r="I128" s="123" t="s">
        <v>393</v>
      </c>
    </row>
    <row r="129" spans="1:9" x14ac:dyDescent="0.25">
      <c r="A129" s="76"/>
      <c r="B129" s="124"/>
      <c r="C129" s="124"/>
      <c r="D129" s="120" t="s">
        <v>1731</v>
      </c>
      <c r="E129" s="121" t="s">
        <v>1732</v>
      </c>
      <c r="F129" s="122">
        <v>6</v>
      </c>
      <c r="G129" s="122">
        <v>130</v>
      </c>
      <c r="H129" s="122">
        <v>780</v>
      </c>
      <c r="I129" s="123" t="s">
        <v>393</v>
      </c>
    </row>
    <row r="130" spans="1:9" x14ac:dyDescent="0.25">
      <c r="A130" s="76"/>
      <c r="B130" s="124"/>
      <c r="C130" s="124"/>
      <c r="D130" s="120" t="s">
        <v>516</v>
      </c>
      <c r="E130" s="121" t="s">
        <v>517</v>
      </c>
      <c r="F130" s="122">
        <v>4</v>
      </c>
      <c r="G130" s="122">
        <v>40</v>
      </c>
      <c r="H130" s="122">
        <v>160</v>
      </c>
      <c r="I130" s="123" t="s">
        <v>393</v>
      </c>
    </row>
    <row r="131" spans="1:9" x14ac:dyDescent="0.25">
      <c r="A131" s="76"/>
      <c r="B131" s="124"/>
      <c r="C131" s="124"/>
      <c r="D131" s="120" t="s">
        <v>516</v>
      </c>
      <c r="E131" s="121" t="s">
        <v>518</v>
      </c>
      <c r="F131" s="122">
        <v>2</v>
      </c>
      <c r="G131" s="122">
        <v>40</v>
      </c>
      <c r="H131" s="122">
        <v>80</v>
      </c>
      <c r="I131" s="123" t="s">
        <v>393</v>
      </c>
    </row>
    <row r="132" spans="1:9" x14ac:dyDescent="0.25">
      <c r="A132" s="76"/>
      <c r="B132" s="124"/>
      <c r="C132" s="124"/>
      <c r="D132" s="120" t="s">
        <v>519</v>
      </c>
      <c r="E132" s="121" t="s">
        <v>520</v>
      </c>
      <c r="F132" s="122">
        <v>10</v>
      </c>
      <c r="G132" s="122">
        <v>29.6</v>
      </c>
      <c r="H132" s="122">
        <v>296</v>
      </c>
      <c r="I132" s="123" t="s">
        <v>393</v>
      </c>
    </row>
    <row r="133" spans="1:9" x14ac:dyDescent="0.25">
      <c r="A133" s="76"/>
      <c r="B133" s="124"/>
      <c r="C133" s="124"/>
      <c r="D133" s="120" t="s">
        <v>1733</v>
      </c>
      <c r="E133" s="121" t="s">
        <v>1734</v>
      </c>
      <c r="F133" s="122">
        <v>1</v>
      </c>
      <c r="G133" s="122">
        <v>84</v>
      </c>
      <c r="H133" s="122">
        <v>84</v>
      </c>
      <c r="I133" s="123" t="s">
        <v>393</v>
      </c>
    </row>
    <row r="134" spans="1:9" x14ac:dyDescent="0.25">
      <c r="A134" s="76"/>
      <c r="B134" s="124"/>
      <c r="C134" s="124"/>
      <c r="D134" s="120" t="s">
        <v>521</v>
      </c>
      <c r="E134" s="121" t="s">
        <v>522</v>
      </c>
      <c r="F134" s="122">
        <v>2</v>
      </c>
      <c r="G134" s="122">
        <v>90</v>
      </c>
      <c r="H134" s="122">
        <v>180</v>
      </c>
      <c r="I134" s="123" t="s">
        <v>393</v>
      </c>
    </row>
    <row r="135" spans="1:9" x14ac:dyDescent="0.25">
      <c r="A135" s="76"/>
      <c r="B135" s="124"/>
      <c r="C135" s="124"/>
      <c r="D135" s="120" t="s">
        <v>523</v>
      </c>
      <c r="E135" s="121" t="s">
        <v>524</v>
      </c>
      <c r="F135" s="122">
        <v>4</v>
      </c>
      <c r="G135" s="122">
        <v>60</v>
      </c>
      <c r="H135" s="122">
        <v>240</v>
      </c>
      <c r="I135" s="123" t="s">
        <v>393</v>
      </c>
    </row>
    <row r="136" spans="1:9" x14ac:dyDescent="0.25">
      <c r="A136" s="76"/>
      <c r="B136" s="124"/>
      <c r="C136" s="124"/>
      <c r="D136" s="120" t="s">
        <v>523</v>
      </c>
      <c r="E136" s="121" t="s">
        <v>525</v>
      </c>
      <c r="F136" s="122">
        <v>7</v>
      </c>
      <c r="G136" s="122">
        <v>60</v>
      </c>
      <c r="H136" s="122">
        <v>420</v>
      </c>
      <c r="I136" s="123" t="s">
        <v>393</v>
      </c>
    </row>
    <row r="137" spans="1:9" x14ac:dyDescent="0.25">
      <c r="A137" s="76"/>
      <c r="B137" s="124"/>
      <c r="C137" s="124"/>
      <c r="D137" s="120" t="s">
        <v>526</v>
      </c>
      <c r="E137" s="121" t="s">
        <v>527</v>
      </c>
      <c r="F137" s="122">
        <v>5</v>
      </c>
      <c r="G137" s="122">
        <v>84</v>
      </c>
      <c r="H137" s="122">
        <v>420</v>
      </c>
      <c r="I137" s="123" t="s">
        <v>393</v>
      </c>
    </row>
    <row r="138" spans="1:9" x14ac:dyDescent="0.25">
      <c r="A138" s="76"/>
      <c r="B138" s="124"/>
      <c r="C138" s="124"/>
      <c r="D138" s="120" t="s">
        <v>526</v>
      </c>
      <c r="E138" s="121" t="s">
        <v>528</v>
      </c>
      <c r="F138" s="122">
        <v>2</v>
      </c>
      <c r="G138" s="122">
        <v>84</v>
      </c>
      <c r="H138" s="122">
        <v>168</v>
      </c>
      <c r="I138" s="123" t="s">
        <v>393</v>
      </c>
    </row>
    <row r="139" spans="1:9" x14ac:dyDescent="0.25">
      <c r="A139" s="76"/>
      <c r="B139" s="124"/>
      <c r="C139" s="124"/>
      <c r="D139" s="120" t="s">
        <v>529</v>
      </c>
      <c r="E139" s="121" t="s">
        <v>530</v>
      </c>
      <c r="F139" s="122">
        <v>48</v>
      </c>
      <c r="G139" s="122">
        <v>38</v>
      </c>
      <c r="H139" s="122">
        <v>1824</v>
      </c>
      <c r="I139" s="123" t="s">
        <v>393</v>
      </c>
    </row>
    <row r="140" spans="1:9" x14ac:dyDescent="0.25">
      <c r="A140" s="76"/>
      <c r="B140" s="124"/>
      <c r="C140" s="124"/>
      <c r="D140" s="120" t="s">
        <v>529</v>
      </c>
      <c r="E140" s="121" t="s">
        <v>531</v>
      </c>
      <c r="F140" s="122">
        <v>13</v>
      </c>
      <c r="G140" s="122">
        <v>38.000000000000007</v>
      </c>
      <c r="H140" s="122">
        <v>494.00000000000006</v>
      </c>
      <c r="I140" s="123" t="s">
        <v>393</v>
      </c>
    </row>
    <row r="141" spans="1:9" x14ac:dyDescent="0.25">
      <c r="A141" s="76"/>
      <c r="B141" s="124"/>
      <c r="C141" s="124"/>
      <c r="D141" s="120" t="s">
        <v>532</v>
      </c>
      <c r="E141" s="121" t="s">
        <v>533</v>
      </c>
      <c r="F141" s="122">
        <v>21</v>
      </c>
      <c r="G141" s="122">
        <v>7.0476190476190474</v>
      </c>
      <c r="H141" s="122">
        <v>148</v>
      </c>
      <c r="I141" s="123" t="s">
        <v>393</v>
      </c>
    </row>
    <row r="142" spans="1:9" x14ac:dyDescent="0.25">
      <c r="A142" s="76"/>
      <c r="B142" s="124"/>
      <c r="C142" s="124"/>
      <c r="D142" s="120" t="s">
        <v>534</v>
      </c>
      <c r="E142" s="121" t="s">
        <v>535</v>
      </c>
      <c r="F142" s="122">
        <v>38</v>
      </c>
      <c r="G142" s="122">
        <v>26.05263157894737</v>
      </c>
      <c r="H142" s="122">
        <v>990</v>
      </c>
      <c r="I142" s="123" t="s">
        <v>393</v>
      </c>
    </row>
    <row r="143" spans="1:9" x14ac:dyDescent="0.25">
      <c r="A143" s="76"/>
      <c r="B143" s="124"/>
      <c r="C143" s="124"/>
      <c r="D143" s="120" t="s">
        <v>534</v>
      </c>
      <c r="E143" s="121" t="s">
        <v>1735</v>
      </c>
      <c r="F143" s="122">
        <v>6</v>
      </c>
      <c r="G143" s="122">
        <v>18.333333333333332</v>
      </c>
      <c r="H143" s="122">
        <v>110</v>
      </c>
      <c r="I143" s="123" t="s">
        <v>393</v>
      </c>
    </row>
    <row r="144" spans="1:9" x14ac:dyDescent="0.25">
      <c r="A144" s="76"/>
      <c r="B144" s="124"/>
      <c r="C144" s="124"/>
      <c r="D144" s="120" t="s">
        <v>536</v>
      </c>
      <c r="E144" s="121" t="s">
        <v>537</v>
      </c>
      <c r="F144" s="122">
        <v>8</v>
      </c>
      <c r="G144" s="122">
        <v>55</v>
      </c>
      <c r="H144" s="122">
        <v>440</v>
      </c>
      <c r="I144" s="123" t="s">
        <v>393</v>
      </c>
    </row>
    <row r="145" spans="1:9" x14ac:dyDescent="0.25">
      <c r="A145" s="76"/>
      <c r="B145" s="124"/>
      <c r="C145" s="124"/>
      <c r="D145" s="120" t="s">
        <v>536</v>
      </c>
      <c r="E145" s="121" t="s">
        <v>538</v>
      </c>
      <c r="F145" s="122">
        <v>2</v>
      </c>
      <c r="G145" s="122">
        <v>55</v>
      </c>
      <c r="H145" s="122">
        <v>110</v>
      </c>
      <c r="I145" s="123" t="s">
        <v>393</v>
      </c>
    </row>
    <row r="146" spans="1:9" x14ac:dyDescent="0.25">
      <c r="A146" s="76"/>
      <c r="B146" s="124"/>
      <c r="C146" s="124"/>
      <c r="D146" s="120" t="s">
        <v>1736</v>
      </c>
      <c r="E146" s="121" t="s">
        <v>1737</v>
      </c>
      <c r="F146" s="122">
        <v>7</v>
      </c>
      <c r="G146" s="122">
        <v>59</v>
      </c>
      <c r="H146" s="122">
        <v>413</v>
      </c>
      <c r="I146" s="123" t="s">
        <v>393</v>
      </c>
    </row>
    <row r="147" spans="1:9" x14ac:dyDescent="0.25">
      <c r="A147" s="76"/>
      <c r="B147" s="124"/>
      <c r="C147" s="124"/>
      <c r="D147" s="120" t="s">
        <v>539</v>
      </c>
      <c r="E147" s="121" t="s">
        <v>540</v>
      </c>
      <c r="F147" s="122">
        <v>15</v>
      </c>
      <c r="G147" s="122">
        <v>52</v>
      </c>
      <c r="H147" s="122">
        <v>780</v>
      </c>
      <c r="I147" s="123" t="s">
        <v>393</v>
      </c>
    </row>
    <row r="148" spans="1:9" x14ac:dyDescent="0.25">
      <c r="A148" s="76"/>
      <c r="B148" s="124"/>
      <c r="C148" s="124"/>
      <c r="D148" s="120" t="s">
        <v>541</v>
      </c>
      <c r="E148" s="121" t="s">
        <v>542</v>
      </c>
      <c r="F148" s="122">
        <v>11</v>
      </c>
      <c r="G148" s="122">
        <v>128</v>
      </c>
      <c r="H148" s="122">
        <v>1408</v>
      </c>
      <c r="I148" s="123" t="s">
        <v>393</v>
      </c>
    </row>
    <row r="149" spans="1:9" x14ac:dyDescent="0.25">
      <c r="A149" s="76"/>
      <c r="B149" s="124"/>
      <c r="C149" s="124"/>
      <c r="D149" s="120" t="s">
        <v>541</v>
      </c>
      <c r="E149" s="121" t="s">
        <v>1738</v>
      </c>
      <c r="F149" s="122">
        <v>1</v>
      </c>
      <c r="G149" s="122">
        <v>128</v>
      </c>
      <c r="H149" s="122">
        <v>128</v>
      </c>
      <c r="I149" s="123" t="s">
        <v>393</v>
      </c>
    </row>
    <row r="150" spans="1:9" x14ac:dyDescent="0.25">
      <c r="A150" s="76"/>
      <c r="B150" s="124"/>
      <c r="C150" s="124"/>
      <c r="D150" s="120" t="s">
        <v>543</v>
      </c>
      <c r="E150" s="121" t="s">
        <v>544</v>
      </c>
      <c r="F150" s="122">
        <v>9</v>
      </c>
      <c r="G150" s="122">
        <v>30</v>
      </c>
      <c r="H150" s="122">
        <v>270</v>
      </c>
      <c r="I150" s="123" t="s">
        <v>393</v>
      </c>
    </row>
    <row r="151" spans="1:9" x14ac:dyDescent="0.25">
      <c r="A151" s="76"/>
      <c r="B151" s="124"/>
      <c r="C151" s="124"/>
      <c r="D151" s="120" t="s">
        <v>545</v>
      </c>
      <c r="E151" s="121" t="s">
        <v>546</v>
      </c>
      <c r="F151" s="122">
        <v>21</v>
      </c>
      <c r="G151" s="122">
        <v>45</v>
      </c>
      <c r="H151" s="122">
        <v>945</v>
      </c>
      <c r="I151" s="123" t="s">
        <v>393</v>
      </c>
    </row>
    <row r="152" spans="1:9" x14ac:dyDescent="0.25">
      <c r="A152" s="76"/>
      <c r="B152" s="124"/>
      <c r="C152" s="124"/>
      <c r="D152" s="120" t="s">
        <v>545</v>
      </c>
      <c r="E152" s="121" t="s">
        <v>547</v>
      </c>
      <c r="F152" s="122">
        <v>5</v>
      </c>
      <c r="G152" s="122">
        <v>45</v>
      </c>
      <c r="H152" s="122">
        <v>225</v>
      </c>
      <c r="I152" s="123" t="s">
        <v>393</v>
      </c>
    </row>
    <row r="153" spans="1:9" x14ac:dyDescent="0.25">
      <c r="A153" s="76"/>
      <c r="B153" s="124"/>
      <c r="C153" s="124"/>
      <c r="D153" s="120" t="s">
        <v>548</v>
      </c>
      <c r="E153" s="121" t="s">
        <v>549</v>
      </c>
      <c r="F153" s="122">
        <v>19</v>
      </c>
      <c r="G153" s="122">
        <v>65</v>
      </c>
      <c r="H153" s="122">
        <v>1235</v>
      </c>
      <c r="I153" s="123" t="s">
        <v>393</v>
      </c>
    </row>
    <row r="154" spans="1:9" x14ac:dyDescent="0.25">
      <c r="A154" s="76"/>
      <c r="B154" s="124"/>
      <c r="C154" s="124"/>
      <c r="D154" s="120" t="s">
        <v>548</v>
      </c>
      <c r="E154" s="121" t="s">
        <v>550</v>
      </c>
      <c r="F154" s="122">
        <v>10</v>
      </c>
      <c r="G154" s="122">
        <v>65</v>
      </c>
      <c r="H154" s="122">
        <v>650</v>
      </c>
      <c r="I154" s="123" t="s">
        <v>393</v>
      </c>
    </row>
    <row r="155" spans="1:9" x14ac:dyDescent="0.25">
      <c r="A155" s="76"/>
      <c r="B155" s="124"/>
      <c r="C155" s="124"/>
      <c r="D155" s="120" t="s">
        <v>551</v>
      </c>
      <c r="E155" s="121" t="s">
        <v>552</v>
      </c>
      <c r="F155" s="122">
        <v>12</v>
      </c>
      <c r="G155" s="122">
        <v>84</v>
      </c>
      <c r="H155" s="122">
        <v>1008</v>
      </c>
      <c r="I155" s="123" t="s">
        <v>393</v>
      </c>
    </row>
    <row r="156" spans="1:9" x14ac:dyDescent="0.25">
      <c r="A156" s="76"/>
      <c r="B156" s="124"/>
      <c r="C156" s="124"/>
      <c r="D156" s="120" t="s">
        <v>551</v>
      </c>
      <c r="E156" s="121" t="s">
        <v>1739</v>
      </c>
      <c r="F156" s="122">
        <v>1</v>
      </c>
      <c r="G156" s="122">
        <v>84</v>
      </c>
      <c r="H156" s="122">
        <v>84</v>
      </c>
      <c r="I156" s="123" t="s">
        <v>393</v>
      </c>
    </row>
    <row r="157" spans="1:9" x14ac:dyDescent="0.25">
      <c r="A157" s="76"/>
      <c r="B157" s="124"/>
      <c r="C157" s="124"/>
      <c r="D157" s="120" t="s">
        <v>553</v>
      </c>
      <c r="E157" s="121" t="s">
        <v>554</v>
      </c>
      <c r="F157" s="122">
        <v>7</v>
      </c>
      <c r="G157" s="122">
        <v>49</v>
      </c>
      <c r="H157" s="122">
        <v>343</v>
      </c>
      <c r="I157" s="123" t="s">
        <v>393</v>
      </c>
    </row>
    <row r="158" spans="1:9" x14ac:dyDescent="0.25">
      <c r="A158" s="76"/>
      <c r="B158" s="124"/>
      <c r="C158" s="124"/>
      <c r="D158" s="120" t="s">
        <v>553</v>
      </c>
      <c r="E158" s="121" t="s">
        <v>555</v>
      </c>
      <c r="F158" s="122">
        <v>2</v>
      </c>
      <c r="G158" s="122">
        <v>49</v>
      </c>
      <c r="H158" s="122">
        <v>98</v>
      </c>
      <c r="I158" s="123" t="s">
        <v>393</v>
      </c>
    </row>
    <row r="159" spans="1:9" x14ac:dyDescent="0.25">
      <c r="A159" s="76"/>
      <c r="B159" s="124"/>
      <c r="C159" s="124"/>
      <c r="D159" s="120" t="s">
        <v>556</v>
      </c>
      <c r="E159" s="121" t="s">
        <v>557</v>
      </c>
      <c r="F159" s="122">
        <v>29</v>
      </c>
      <c r="G159" s="122">
        <v>55</v>
      </c>
      <c r="H159" s="122">
        <v>1595</v>
      </c>
      <c r="I159" s="123" t="s">
        <v>393</v>
      </c>
    </row>
    <row r="160" spans="1:9" x14ac:dyDescent="0.25">
      <c r="A160" s="76"/>
      <c r="B160" s="124"/>
      <c r="C160" s="124"/>
      <c r="D160" s="120" t="s">
        <v>556</v>
      </c>
      <c r="E160" s="121" t="s">
        <v>558</v>
      </c>
      <c r="F160" s="122">
        <v>13</v>
      </c>
      <c r="G160" s="122">
        <v>55</v>
      </c>
      <c r="H160" s="122">
        <v>715</v>
      </c>
      <c r="I160" s="123" t="s">
        <v>393</v>
      </c>
    </row>
    <row r="161" spans="1:9" x14ac:dyDescent="0.25">
      <c r="A161" s="76"/>
      <c r="B161" s="124"/>
      <c r="C161" s="124"/>
      <c r="D161" s="120" t="s">
        <v>1740</v>
      </c>
      <c r="E161" s="121" t="s">
        <v>1741</v>
      </c>
      <c r="F161" s="122">
        <v>2</v>
      </c>
      <c r="G161" s="122">
        <v>120</v>
      </c>
      <c r="H161" s="122">
        <v>240</v>
      </c>
      <c r="I161" s="123" t="s">
        <v>393</v>
      </c>
    </row>
    <row r="162" spans="1:9" x14ac:dyDescent="0.25">
      <c r="A162" s="76"/>
      <c r="B162" s="124"/>
      <c r="C162" s="124"/>
      <c r="D162" s="120" t="s">
        <v>559</v>
      </c>
      <c r="E162" s="121" t="s">
        <v>560</v>
      </c>
      <c r="F162" s="122">
        <v>1</v>
      </c>
      <c r="G162" s="122">
        <v>58</v>
      </c>
      <c r="H162" s="122">
        <v>58</v>
      </c>
      <c r="I162" s="123" t="s">
        <v>393</v>
      </c>
    </row>
    <row r="163" spans="1:9" x14ac:dyDescent="0.25">
      <c r="A163" s="76"/>
      <c r="B163" s="124"/>
      <c r="C163" s="124"/>
      <c r="D163" s="120" t="s">
        <v>1742</v>
      </c>
      <c r="E163" s="121" t="s">
        <v>1743</v>
      </c>
      <c r="F163" s="122">
        <v>5</v>
      </c>
      <c r="G163" s="122">
        <v>79</v>
      </c>
      <c r="H163" s="122">
        <v>395</v>
      </c>
      <c r="I163" s="123" t="s">
        <v>393</v>
      </c>
    </row>
    <row r="164" spans="1:9" x14ac:dyDescent="0.25">
      <c r="A164" s="76"/>
      <c r="B164" s="124"/>
      <c r="C164" s="124"/>
      <c r="D164" s="120" t="s">
        <v>561</v>
      </c>
      <c r="E164" s="121" t="s">
        <v>1744</v>
      </c>
      <c r="F164" s="122">
        <v>3</v>
      </c>
      <c r="G164" s="122">
        <v>60</v>
      </c>
      <c r="H164" s="122">
        <v>180</v>
      </c>
      <c r="I164" s="123" t="s">
        <v>393</v>
      </c>
    </row>
    <row r="165" spans="1:9" x14ac:dyDescent="0.25">
      <c r="A165" s="76"/>
      <c r="B165" s="124"/>
      <c r="C165" s="124"/>
      <c r="D165" s="120" t="s">
        <v>561</v>
      </c>
      <c r="E165" s="121" t="s">
        <v>562</v>
      </c>
      <c r="F165" s="122">
        <v>1</v>
      </c>
      <c r="G165" s="122">
        <v>60</v>
      </c>
      <c r="H165" s="122">
        <v>60</v>
      </c>
      <c r="I165" s="123" t="s">
        <v>393</v>
      </c>
    </row>
    <row r="166" spans="1:9" x14ac:dyDescent="0.25">
      <c r="A166" s="76"/>
      <c r="B166" s="124"/>
      <c r="C166" s="124"/>
      <c r="D166" s="120" t="s">
        <v>563</v>
      </c>
      <c r="E166" s="121" t="s">
        <v>564</v>
      </c>
      <c r="F166" s="122">
        <v>62</v>
      </c>
      <c r="G166" s="122">
        <v>49.483870967741936</v>
      </c>
      <c r="H166" s="122">
        <v>3068</v>
      </c>
      <c r="I166" s="123" t="s">
        <v>393</v>
      </c>
    </row>
    <row r="167" spans="1:9" x14ac:dyDescent="0.25">
      <c r="A167" s="76"/>
      <c r="B167" s="124"/>
      <c r="C167" s="124"/>
      <c r="D167" s="120" t="s">
        <v>563</v>
      </c>
      <c r="E167" s="121" t="s">
        <v>565</v>
      </c>
      <c r="F167" s="122">
        <v>22</v>
      </c>
      <c r="G167" s="122">
        <v>42.909090909090907</v>
      </c>
      <c r="H167" s="122">
        <v>944</v>
      </c>
      <c r="I167" s="123" t="s">
        <v>393</v>
      </c>
    </row>
    <row r="168" spans="1:9" x14ac:dyDescent="0.25">
      <c r="A168" s="76"/>
      <c r="B168" s="124"/>
      <c r="C168" s="124"/>
      <c r="D168" s="120" t="s">
        <v>566</v>
      </c>
      <c r="E168" s="121" t="s">
        <v>567</v>
      </c>
      <c r="F168" s="122">
        <v>19</v>
      </c>
      <c r="G168" s="122">
        <v>38</v>
      </c>
      <c r="H168" s="122">
        <v>722</v>
      </c>
      <c r="I168" s="123" t="s">
        <v>393</v>
      </c>
    </row>
    <row r="169" spans="1:9" x14ac:dyDescent="0.25">
      <c r="A169" s="76"/>
      <c r="B169" s="124"/>
      <c r="C169" s="124"/>
      <c r="D169" s="120" t="s">
        <v>566</v>
      </c>
      <c r="E169" s="121" t="s">
        <v>568</v>
      </c>
      <c r="F169" s="122">
        <v>6</v>
      </c>
      <c r="G169" s="122">
        <v>38</v>
      </c>
      <c r="H169" s="122">
        <v>228</v>
      </c>
      <c r="I169" s="123" t="s">
        <v>393</v>
      </c>
    </row>
    <row r="170" spans="1:9" x14ac:dyDescent="0.25">
      <c r="A170" s="76"/>
      <c r="B170" s="124"/>
      <c r="C170" s="124"/>
      <c r="D170" s="120" t="s">
        <v>1745</v>
      </c>
      <c r="E170" s="121" t="s">
        <v>1746</v>
      </c>
      <c r="F170" s="122">
        <v>19</v>
      </c>
      <c r="G170" s="122">
        <v>76</v>
      </c>
      <c r="H170" s="122">
        <v>1444</v>
      </c>
      <c r="I170" s="123" t="s">
        <v>393</v>
      </c>
    </row>
    <row r="171" spans="1:9" x14ac:dyDescent="0.25">
      <c r="A171" s="76"/>
      <c r="B171" s="124"/>
      <c r="C171" s="124"/>
      <c r="D171" s="120" t="s">
        <v>1745</v>
      </c>
      <c r="E171" s="121" t="s">
        <v>1747</v>
      </c>
      <c r="F171" s="122">
        <v>2</v>
      </c>
      <c r="G171" s="122">
        <v>76</v>
      </c>
      <c r="H171" s="122">
        <v>152</v>
      </c>
      <c r="I171" s="123" t="s">
        <v>393</v>
      </c>
    </row>
    <row r="172" spans="1:9" x14ac:dyDescent="0.25">
      <c r="A172" s="76"/>
      <c r="B172" s="124"/>
      <c r="C172" s="124"/>
      <c r="D172" s="120" t="s">
        <v>572</v>
      </c>
      <c r="E172" s="121" t="s">
        <v>573</v>
      </c>
      <c r="F172" s="122">
        <v>15</v>
      </c>
      <c r="G172" s="122">
        <v>92</v>
      </c>
      <c r="H172" s="122">
        <v>1380</v>
      </c>
      <c r="I172" s="123" t="s">
        <v>393</v>
      </c>
    </row>
    <row r="173" spans="1:9" x14ac:dyDescent="0.25">
      <c r="A173" s="76"/>
      <c r="B173" s="124"/>
      <c r="C173" s="124"/>
      <c r="D173" s="120" t="s">
        <v>572</v>
      </c>
      <c r="E173" s="121" t="s">
        <v>574</v>
      </c>
      <c r="F173" s="122">
        <v>11</v>
      </c>
      <c r="G173" s="122">
        <v>92</v>
      </c>
      <c r="H173" s="122">
        <v>1012</v>
      </c>
      <c r="I173" s="123" t="s">
        <v>393</v>
      </c>
    </row>
    <row r="174" spans="1:9" x14ac:dyDescent="0.25">
      <c r="A174" s="76"/>
      <c r="B174" s="124"/>
      <c r="C174" s="124"/>
      <c r="D174" s="120" t="s">
        <v>575</v>
      </c>
      <c r="E174" s="121" t="s">
        <v>576</v>
      </c>
      <c r="F174" s="122">
        <v>1</v>
      </c>
      <c r="G174" s="122">
        <v>55</v>
      </c>
      <c r="H174" s="122">
        <v>55</v>
      </c>
      <c r="I174" s="123" t="s">
        <v>393</v>
      </c>
    </row>
    <row r="175" spans="1:9" x14ac:dyDescent="0.25">
      <c r="A175" s="76"/>
      <c r="B175" s="124"/>
      <c r="C175" s="124"/>
      <c r="D175" s="120" t="s">
        <v>586</v>
      </c>
      <c r="E175" s="121" t="s">
        <v>587</v>
      </c>
      <c r="F175" s="122">
        <v>1</v>
      </c>
      <c r="G175" s="122">
        <v>390</v>
      </c>
      <c r="H175" s="122">
        <v>390</v>
      </c>
      <c r="I175" s="123" t="s">
        <v>393</v>
      </c>
    </row>
    <row r="176" spans="1:9" x14ac:dyDescent="0.25">
      <c r="A176" s="76"/>
      <c r="B176" s="124"/>
      <c r="C176" s="124"/>
      <c r="D176" s="120" t="s">
        <v>1748</v>
      </c>
      <c r="E176" s="121" t="s">
        <v>1749</v>
      </c>
      <c r="F176" s="122">
        <v>1</v>
      </c>
      <c r="G176" s="122">
        <v>330</v>
      </c>
      <c r="H176" s="122">
        <v>330</v>
      </c>
      <c r="I176" s="123" t="s">
        <v>393</v>
      </c>
    </row>
    <row r="177" spans="1:9" x14ac:dyDescent="0.25">
      <c r="A177" s="76"/>
      <c r="B177" s="124"/>
      <c r="C177" s="124"/>
      <c r="D177" s="120" t="s">
        <v>588</v>
      </c>
      <c r="E177" s="121" t="s">
        <v>589</v>
      </c>
      <c r="F177" s="122">
        <v>1</v>
      </c>
      <c r="G177" s="122">
        <v>410</v>
      </c>
      <c r="H177" s="122">
        <v>410</v>
      </c>
      <c r="I177" s="123" t="s">
        <v>393</v>
      </c>
    </row>
    <row r="178" spans="1:9" x14ac:dyDescent="0.25">
      <c r="A178" s="76"/>
      <c r="B178" s="124"/>
      <c r="C178" s="124"/>
      <c r="D178" s="120" t="s">
        <v>590</v>
      </c>
      <c r="E178" s="121" t="s">
        <v>591</v>
      </c>
      <c r="F178" s="122">
        <v>1</v>
      </c>
      <c r="G178" s="122">
        <v>450</v>
      </c>
      <c r="H178" s="122">
        <v>450</v>
      </c>
      <c r="I178" s="123" t="s">
        <v>393</v>
      </c>
    </row>
    <row r="179" spans="1:9" x14ac:dyDescent="0.25">
      <c r="A179" s="76"/>
      <c r="B179" s="124"/>
      <c r="C179" s="124"/>
      <c r="D179" s="120" t="s">
        <v>1750</v>
      </c>
      <c r="E179" s="121" t="s">
        <v>1751</v>
      </c>
      <c r="F179" s="122">
        <v>3</v>
      </c>
      <c r="G179" s="122">
        <v>170</v>
      </c>
      <c r="H179" s="122">
        <v>510</v>
      </c>
      <c r="I179" s="123" t="s">
        <v>393</v>
      </c>
    </row>
    <row r="180" spans="1:9" x14ac:dyDescent="0.25">
      <c r="A180" s="76"/>
      <c r="B180" s="124"/>
      <c r="C180" s="124"/>
      <c r="D180" s="120" t="s">
        <v>1752</v>
      </c>
      <c r="E180" s="121" t="s">
        <v>1753</v>
      </c>
      <c r="F180" s="122">
        <v>1</v>
      </c>
      <c r="G180" s="122">
        <v>3200</v>
      </c>
      <c r="H180" s="122">
        <v>3200</v>
      </c>
      <c r="I180" s="123" t="s">
        <v>393</v>
      </c>
    </row>
    <row r="181" spans="1:9" x14ac:dyDescent="0.25">
      <c r="A181" s="76"/>
      <c r="B181" s="125"/>
      <c r="C181" s="124"/>
      <c r="D181" s="119" t="s">
        <v>429</v>
      </c>
      <c r="E181" s="126" t="s">
        <v>592</v>
      </c>
      <c r="F181" s="127">
        <v>787</v>
      </c>
      <c r="G181" s="128"/>
      <c r="H181" s="127">
        <v>61855</v>
      </c>
      <c r="I181" s="125"/>
    </row>
    <row r="182" spans="1:9" x14ac:dyDescent="0.25">
      <c r="A182" s="76"/>
      <c r="B182" s="125"/>
      <c r="C182" s="124"/>
      <c r="D182" s="129"/>
      <c r="E182" s="130"/>
      <c r="F182" s="131"/>
      <c r="G182" s="125"/>
      <c r="H182" s="131"/>
      <c r="I182" s="125"/>
    </row>
    <row r="183" spans="1:9" x14ac:dyDescent="0.25">
      <c r="A183" s="76"/>
      <c r="B183" s="124"/>
      <c r="C183" s="119" t="s">
        <v>593</v>
      </c>
      <c r="D183" s="120" t="s">
        <v>1754</v>
      </c>
      <c r="E183" s="121" t="s">
        <v>1755</v>
      </c>
      <c r="F183" s="122">
        <v>2</v>
      </c>
      <c r="G183" s="122">
        <v>180</v>
      </c>
      <c r="H183" s="122">
        <v>360</v>
      </c>
      <c r="I183" s="123" t="s">
        <v>393</v>
      </c>
    </row>
    <row r="184" spans="1:9" x14ac:dyDescent="0.25">
      <c r="A184" s="76"/>
      <c r="B184" s="124"/>
      <c r="C184" s="124"/>
      <c r="D184" s="120" t="s">
        <v>1756</v>
      </c>
      <c r="E184" s="121" t="s">
        <v>1757</v>
      </c>
      <c r="F184" s="122">
        <v>1</v>
      </c>
      <c r="G184" s="122">
        <v>140</v>
      </c>
      <c r="H184" s="122">
        <v>140</v>
      </c>
      <c r="I184" s="123" t="s">
        <v>393</v>
      </c>
    </row>
    <row r="185" spans="1:9" x14ac:dyDescent="0.25">
      <c r="A185" s="76"/>
      <c r="B185" s="124"/>
      <c r="C185" s="124"/>
      <c r="D185" s="120" t="s">
        <v>1758</v>
      </c>
      <c r="E185" s="121" t="s">
        <v>1759</v>
      </c>
      <c r="F185" s="122">
        <v>2</v>
      </c>
      <c r="G185" s="122">
        <v>320</v>
      </c>
      <c r="H185" s="122">
        <v>640</v>
      </c>
      <c r="I185" s="123" t="s">
        <v>393</v>
      </c>
    </row>
    <row r="186" spans="1:9" x14ac:dyDescent="0.25">
      <c r="A186" s="76"/>
      <c r="B186" s="124"/>
      <c r="C186" s="124"/>
      <c r="D186" s="120" t="s">
        <v>1760</v>
      </c>
      <c r="E186" s="121" t="s">
        <v>1761</v>
      </c>
      <c r="F186" s="122">
        <v>1</v>
      </c>
      <c r="G186" s="122">
        <v>180</v>
      </c>
      <c r="H186" s="122">
        <v>180</v>
      </c>
      <c r="I186" s="123" t="s">
        <v>393</v>
      </c>
    </row>
    <row r="187" spans="1:9" x14ac:dyDescent="0.25">
      <c r="A187" s="76"/>
      <c r="B187" s="124"/>
      <c r="C187" s="124"/>
      <c r="D187" s="120" t="s">
        <v>1760</v>
      </c>
      <c r="E187" s="121" t="s">
        <v>1762</v>
      </c>
      <c r="F187" s="122">
        <v>1</v>
      </c>
      <c r="G187" s="122">
        <v>180</v>
      </c>
      <c r="H187" s="122">
        <v>180</v>
      </c>
      <c r="I187" s="123" t="s">
        <v>393</v>
      </c>
    </row>
    <row r="188" spans="1:9" x14ac:dyDescent="0.25">
      <c r="A188" s="76"/>
      <c r="B188" s="124"/>
      <c r="C188" s="124"/>
      <c r="D188" s="120" t="s">
        <v>594</v>
      </c>
      <c r="E188" s="121" t="s">
        <v>595</v>
      </c>
      <c r="F188" s="122">
        <v>12</v>
      </c>
      <c r="G188" s="122">
        <v>140</v>
      </c>
      <c r="H188" s="122">
        <v>1680</v>
      </c>
      <c r="I188" s="123" t="s">
        <v>393</v>
      </c>
    </row>
    <row r="189" spans="1:9" x14ac:dyDescent="0.25">
      <c r="A189" s="76"/>
      <c r="B189" s="124"/>
      <c r="C189" s="124"/>
      <c r="D189" s="120" t="s">
        <v>596</v>
      </c>
      <c r="E189" s="121" t="s">
        <v>597</v>
      </c>
      <c r="F189" s="122">
        <v>3</v>
      </c>
      <c r="G189" s="122">
        <v>210</v>
      </c>
      <c r="H189" s="122">
        <v>630</v>
      </c>
      <c r="I189" s="123" t="s">
        <v>393</v>
      </c>
    </row>
    <row r="190" spans="1:9" x14ac:dyDescent="0.25">
      <c r="A190" s="76"/>
      <c r="B190" s="124"/>
      <c r="C190" s="124"/>
      <c r="D190" s="120" t="s">
        <v>596</v>
      </c>
      <c r="E190" s="121" t="s">
        <v>1763</v>
      </c>
      <c r="F190" s="122">
        <v>1</v>
      </c>
      <c r="G190" s="122">
        <v>210</v>
      </c>
      <c r="H190" s="122">
        <v>210</v>
      </c>
      <c r="I190" s="123" t="s">
        <v>393</v>
      </c>
    </row>
    <row r="191" spans="1:9" x14ac:dyDescent="0.25">
      <c r="A191" s="76"/>
      <c r="B191" s="124"/>
      <c r="C191" s="124"/>
      <c r="D191" s="120" t="s">
        <v>1764</v>
      </c>
      <c r="E191" s="121" t="s">
        <v>1765</v>
      </c>
      <c r="F191" s="122">
        <v>1</v>
      </c>
      <c r="G191" s="122">
        <v>180</v>
      </c>
      <c r="H191" s="122">
        <v>180</v>
      </c>
      <c r="I191" s="123" t="s">
        <v>393</v>
      </c>
    </row>
    <row r="192" spans="1:9" x14ac:dyDescent="0.25">
      <c r="A192" s="76"/>
      <c r="B192" s="124"/>
      <c r="C192" s="124"/>
      <c r="D192" s="120" t="s">
        <v>598</v>
      </c>
      <c r="E192" s="121" t="s">
        <v>599</v>
      </c>
      <c r="F192" s="122">
        <v>11</v>
      </c>
      <c r="G192" s="122">
        <v>28</v>
      </c>
      <c r="H192" s="122">
        <v>308</v>
      </c>
      <c r="I192" s="123" t="s">
        <v>393</v>
      </c>
    </row>
    <row r="193" spans="1:9" x14ac:dyDescent="0.25">
      <c r="A193" s="76"/>
      <c r="B193" s="124"/>
      <c r="C193" s="124"/>
      <c r="D193" s="120" t="s">
        <v>598</v>
      </c>
      <c r="E193" s="121" t="s">
        <v>1766</v>
      </c>
      <c r="F193" s="122">
        <v>3</v>
      </c>
      <c r="G193" s="122">
        <v>28</v>
      </c>
      <c r="H193" s="122">
        <v>84</v>
      </c>
      <c r="I193" s="123" t="s">
        <v>393</v>
      </c>
    </row>
    <row r="194" spans="1:9" x14ac:dyDescent="0.25">
      <c r="A194" s="76"/>
      <c r="B194" s="124"/>
      <c r="C194" s="124"/>
      <c r="D194" s="120" t="s">
        <v>1767</v>
      </c>
      <c r="E194" s="121" t="s">
        <v>1768</v>
      </c>
      <c r="F194" s="122">
        <v>1</v>
      </c>
      <c r="G194" s="122">
        <v>30</v>
      </c>
      <c r="H194" s="122">
        <v>30</v>
      </c>
      <c r="I194" s="123" t="s">
        <v>393</v>
      </c>
    </row>
    <row r="195" spans="1:9" x14ac:dyDescent="0.25">
      <c r="A195" s="76"/>
      <c r="B195" s="124"/>
      <c r="C195" s="124"/>
      <c r="D195" s="120" t="s">
        <v>1769</v>
      </c>
      <c r="E195" s="121" t="s">
        <v>1770</v>
      </c>
      <c r="F195" s="122">
        <v>2</v>
      </c>
      <c r="G195" s="122">
        <v>140</v>
      </c>
      <c r="H195" s="122">
        <v>280</v>
      </c>
      <c r="I195" s="123" t="s">
        <v>393</v>
      </c>
    </row>
    <row r="196" spans="1:9" x14ac:dyDescent="0.25">
      <c r="A196" s="76"/>
      <c r="B196" s="124"/>
      <c r="C196" s="124"/>
      <c r="D196" s="120" t="s">
        <v>1771</v>
      </c>
      <c r="E196" s="121" t="s">
        <v>1772</v>
      </c>
      <c r="F196" s="122">
        <v>1</v>
      </c>
      <c r="G196" s="122">
        <v>180</v>
      </c>
      <c r="H196" s="122">
        <v>180</v>
      </c>
      <c r="I196" s="123" t="s">
        <v>393</v>
      </c>
    </row>
    <row r="197" spans="1:9" x14ac:dyDescent="0.25">
      <c r="A197" s="76"/>
      <c r="B197" s="124"/>
      <c r="C197" s="124"/>
      <c r="D197" s="120" t="s">
        <v>600</v>
      </c>
      <c r="E197" s="121" t="s">
        <v>601</v>
      </c>
      <c r="F197" s="122">
        <v>23</v>
      </c>
      <c r="G197" s="122">
        <v>25</v>
      </c>
      <c r="H197" s="122">
        <v>575</v>
      </c>
      <c r="I197" s="123" t="s">
        <v>393</v>
      </c>
    </row>
    <row r="198" spans="1:9" x14ac:dyDescent="0.25">
      <c r="A198" s="76"/>
      <c r="B198" s="124"/>
      <c r="C198" s="124"/>
      <c r="D198" s="120" t="s">
        <v>600</v>
      </c>
      <c r="E198" s="121" t="s">
        <v>602</v>
      </c>
      <c r="F198" s="122">
        <v>7</v>
      </c>
      <c r="G198" s="122">
        <v>25</v>
      </c>
      <c r="H198" s="122">
        <v>175</v>
      </c>
      <c r="I198" s="123" t="s">
        <v>393</v>
      </c>
    </row>
    <row r="199" spans="1:9" x14ac:dyDescent="0.25">
      <c r="A199" s="76"/>
      <c r="B199" s="124"/>
      <c r="C199" s="124"/>
      <c r="D199" s="120" t="s">
        <v>603</v>
      </c>
      <c r="E199" s="121" t="s">
        <v>604</v>
      </c>
      <c r="F199" s="122">
        <v>5</v>
      </c>
      <c r="G199" s="122">
        <v>92</v>
      </c>
      <c r="H199" s="122">
        <v>460</v>
      </c>
      <c r="I199" s="123" t="s">
        <v>393</v>
      </c>
    </row>
    <row r="200" spans="1:9" x14ac:dyDescent="0.25">
      <c r="A200" s="76"/>
      <c r="B200" s="124"/>
      <c r="C200" s="124"/>
      <c r="D200" s="120" t="s">
        <v>1773</v>
      </c>
      <c r="E200" s="121" t="s">
        <v>1774</v>
      </c>
      <c r="F200" s="122">
        <v>1</v>
      </c>
      <c r="G200" s="122">
        <v>39</v>
      </c>
      <c r="H200" s="122">
        <v>39</v>
      </c>
      <c r="I200" s="123" t="s">
        <v>393</v>
      </c>
    </row>
    <row r="201" spans="1:9" x14ac:dyDescent="0.25">
      <c r="A201" s="76"/>
      <c r="B201" s="124"/>
      <c r="C201" s="124"/>
      <c r="D201" s="120" t="s">
        <v>605</v>
      </c>
      <c r="E201" s="121" t="s">
        <v>606</v>
      </c>
      <c r="F201" s="122">
        <v>18</v>
      </c>
      <c r="G201" s="122">
        <v>18</v>
      </c>
      <c r="H201" s="122">
        <v>324</v>
      </c>
      <c r="I201" s="123" t="s">
        <v>393</v>
      </c>
    </row>
    <row r="202" spans="1:9" x14ac:dyDescent="0.25">
      <c r="A202" s="76"/>
      <c r="B202" s="124"/>
      <c r="C202" s="124"/>
      <c r="D202" s="120" t="s">
        <v>605</v>
      </c>
      <c r="E202" s="121" t="s">
        <v>607</v>
      </c>
      <c r="F202" s="122">
        <v>14</v>
      </c>
      <c r="G202" s="122">
        <v>18</v>
      </c>
      <c r="H202" s="122">
        <v>252</v>
      </c>
      <c r="I202" s="123" t="s">
        <v>393</v>
      </c>
    </row>
    <row r="203" spans="1:9" x14ac:dyDescent="0.25">
      <c r="A203" s="76"/>
      <c r="B203" s="124"/>
      <c r="C203" s="124"/>
      <c r="D203" s="120" t="s">
        <v>608</v>
      </c>
      <c r="E203" s="121" t="s">
        <v>609</v>
      </c>
      <c r="F203" s="122">
        <v>3</v>
      </c>
      <c r="G203" s="122">
        <v>8</v>
      </c>
      <c r="H203" s="122">
        <v>24</v>
      </c>
      <c r="I203" s="123" t="s">
        <v>393</v>
      </c>
    </row>
    <row r="204" spans="1:9" x14ac:dyDescent="0.25">
      <c r="A204" s="76"/>
      <c r="B204" s="124"/>
      <c r="C204" s="124"/>
      <c r="D204" s="120" t="s">
        <v>1775</v>
      </c>
      <c r="E204" s="121" t="s">
        <v>1776</v>
      </c>
      <c r="F204" s="122">
        <v>1</v>
      </c>
      <c r="G204" s="122">
        <v>380</v>
      </c>
      <c r="H204" s="122">
        <v>380</v>
      </c>
      <c r="I204" s="123" t="s">
        <v>393</v>
      </c>
    </row>
    <row r="205" spans="1:9" x14ac:dyDescent="0.25">
      <c r="A205" s="76"/>
      <c r="B205" s="124"/>
      <c r="C205" s="124"/>
      <c r="D205" s="120" t="s">
        <v>610</v>
      </c>
      <c r="E205" s="121" t="s">
        <v>611</v>
      </c>
      <c r="F205" s="122">
        <v>1</v>
      </c>
      <c r="G205" s="122">
        <v>140</v>
      </c>
      <c r="H205" s="122">
        <v>140</v>
      </c>
      <c r="I205" s="123" t="s">
        <v>393</v>
      </c>
    </row>
    <row r="206" spans="1:9" x14ac:dyDescent="0.25">
      <c r="A206" s="76"/>
      <c r="B206" s="124"/>
      <c r="C206" s="124"/>
      <c r="D206" s="120" t="s">
        <v>612</v>
      </c>
      <c r="E206" s="121" t="s">
        <v>613</v>
      </c>
      <c r="F206" s="122">
        <v>2</v>
      </c>
      <c r="G206" s="122">
        <v>180</v>
      </c>
      <c r="H206" s="122">
        <v>360</v>
      </c>
      <c r="I206" s="123" t="s">
        <v>393</v>
      </c>
    </row>
    <row r="207" spans="1:9" x14ac:dyDescent="0.25">
      <c r="A207" s="76"/>
      <c r="B207" s="124"/>
      <c r="C207" s="124"/>
      <c r="D207" s="120" t="s">
        <v>614</v>
      </c>
      <c r="E207" s="121" t="s">
        <v>615</v>
      </c>
      <c r="F207" s="122">
        <v>1</v>
      </c>
      <c r="G207" s="122">
        <v>180</v>
      </c>
      <c r="H207" s="122">
        <v>180</v>
      </c>
      <c r="I207" s="123" t="s">
        <v>393</v>
      </c>
    </row>
    <row r="208" spans="1:9" x14ac:dyDescent="0.25">
      <c r="A208" s="76"/>
      <c r="B208" s="124"/>
      <c r="C208" s="124"/>
      <c r="D208" s="120" t="s">
        <v>1777</v>
      </c>
      <c r="E208" s="121" t="s">
        <v>1778</v>
      </c>
      <c r="F208" s="122">
        <v>1</v>
      </c>
      <c r="G208" s="122">
        <v>140</v>
      </c>
      <c r="H208" s="122">
        <v>140</v>
      </c>
      <c r="I208" s="123" t="s">
        <v>393</v>
      </c>
    </row>
    <row r="209" spans="1:9" x14ac:dyDescent="0.25">
      <c r="A209" s="76"/>
      <c r="B209" s="124"/>
      <c r="C209" s="124"/>
      <c r="D209" s="120" t="s">
        <v>1779</v>
      </c>
      <c r="E209" s="121" t="s">
        <v>1780</v>
      </c>
      <c r="F209" s="122">
        <v>3</v>
      </c>
      <c r="G209" s="122">
        <v>180</v>
      </c>
      <c r="H209" s="122">
        <v>540</v>
      </c>
      <c r="I209" s="123" t="s">
        <v>393</v>
      </c>
    </row>
    <row r="210" spans="1:9" x14ac:dyDescent="0.25">
      <c r="A210" s="76"/>
      <c r="B210" s="124"/>
      <c r="C210" s="124"/>
      <c r="D210" s="120" t="s">
        <v>1779</v>
      </c>
      <c r="E210" s="121" t="s">
        <v>1781</v>
      </c>
      <c r="F210" s="122">
        <v>2</v>
      </c>
      <c r="G210" s="122">
        <v>180</v>
      </c>
      <c r="H210" s="122">
        <v>360</v>
      </c>
      <c r="I210" s="123" t="s">
        <v>393</v>
      </c>
    </row>
    <row r="211" spans="1:9" x14ac:dyDescent="0.25">
      <c r="A211" s="76"/>
      <c r="B211" s="125"/>
      <c r="C211" s="124"/>
      <c r="D211" s="119" t="s">
        <v>593</v>
      </c>
      <c r="E211" s="126" t="s">
        <v>616</v>
      </c>
      <c r="F211" s="127">
        <v>124</v>
      </c>
      <c r="G211" s="128"/>
      <c r="H211" s="127">
        <v>9031</v>
      </c>
      <c r="I211" s="125"/>
    </row>
    <row r="212" spans="1:9" x14ac:dyDescent="0.25">
      <c r="A212" s="76"/>
      <c r="B212" s="125"/>
      <c r="C212" s="124"/>
      <c r="D212" s="129"/>
      <c r="E212" s="130"/>
      <c r="F212" s="131"/>
      <c r="G212" s="125"/>
      <c r="H212" s="131"/>
      <c r="I212" s="125"/>
    </row>
    <row r="213" spans="1:9" x14ac:dyDescent="0.25">
      <c r="A213" s="76"/>
      <c r="B213" s="124"/>
      <c r="C213" s="119" t="s">
        <v>617</v>
      </c>
      <c r="D213" s="120" t="s">
        <v>618</v>
      </c>
      <c r="E213" s="121" t="s">
        <v>619</v>
      </c>
      <c r="F213" s="122">
        <v>104</v>
      </c>
      <c r="G213" s="122">
        <v>7.6923076923076925</v>
      </c>
      <c r="H213" s="122">
        <v>800</v>
      </c>
      <c r="I213" s="123" t="s">
        <v>393</v>
      </c>
    </row>
    <row r="214" spans="1:9" x14ac:dyDescent="0.25">
      <c r="A214" s="76"/>
      <c r="B214" s="124"/>
      <c r="C214" s="124"/>
      <c r="D214" s="120" t="s">
        <v>618</v>
      </c>
      <c r="E214" s="121" t="s">
        <v>620</v>
      </c>
      <c r="F214" s="122">
        <v>34</v>
      </c>
      <c r="G214" s="122">
        <v>7.7647058823529411</v>
      </c>
      <c r="H214" s="122">
        <v>264</v>
      </c>
      <c r="I214" s="123" t="s">
        <v>393</v>
      </c>
    </row>
    <row r="215" spans="1:9" x14ac:dyDescent="0.25">
      <c r="A215" s="76"/>
      <c r="B215" s="124"/>
      <c r="C215" s="124"/>
      <c r="D215" s="120" t="s">
        <v>621</v>
      </c>
      <c r="E215" s="121" t="s">
        <v>622</v>
      </c>
      <c r="F215" s="122">
        <v>190</v>
      </c>
      <c r="G215" s="122">
        <v>7.7789473684210524</v>
      </c>
      <c r="H215" s="122">
        <v>1478</v>
      </c>
      <c r="I215" s="123" t="s">
        <v>393</v>
      </c>
    </row>
    <row r="216" spans="1:9" x14ac:dyDescent="0.25">
      <c r="A216" s="76"/>
      <c r="B216" s="124"/>
      <c r="C216" s="124"/>
      <c r="D216" s="120" t="s">
        <v>621</v>
      </c>
      <c r="E216" s="121" t="s">
        <v>623</v>
      </c>
      <c r="F216" s="122">
        <v>51</v>
      </c>
      <c r="G216" s="122">
        <v>7.8431372549019605</v>
      </c>
      <c r="H216" s="122">
        <v>400</v>
      </c>
      <c r="I216" s="123" t="s">
        <v>393</v>
      </c>
    </row>
    <row r="217" spans="1:9" x14ac:dyDescent="0.25">
      <c r="A217" s="76"/>
      <c r="B217" s="124"/>
      <c r="C217" s="124"/>
      <c r="D217" s="120" t="s">
        <v>624</v>
      </c>
      <c r="E217" s="121" t="s">
        <v>625</v>
      </c>
      <c r="F217" s="122">
        <v>16</v>
      </c>
      <c r="G217" s="122">
        <v>7.625</v>
      </c>
      <c r="H217" s="122">
        <v>122</v>
      </c>
      <c r="I217" s="123" t="s">
        <v>393</v>
      </c>
    </row>
    <row r="218" spans="1:9" x14ac:dyDescent="0.25">
      <c r="A218" s="76"/>
      <c r="B218" s="124"/>
      <c r="C218" s="124"/>
      <c r="D218" s="120" t="s">
        <v>624</v>
      </c>
      <c r="E218" s="121" t="s">
        <v>626</v>
      </c>
      <c r="F218" s="122">
        <v>8</v>
      </c>
      <c r="G218" s="122">
        <v>7.75</v>
      </c>
      <c r="H218" s="122">
        <v>62</v>
      </c>
      <c r="I218" s="123" t="s">
        <v>393</v>
      </c>
    </row>
    <row r="219" spans="1:9" x14ac:dyDescent="0.25">
      <c r="A219" s="76"/>
      <c r="B219" s="124"/>
      <c r="C219" s="124"/>
      <c r="D219" s="120" t="s">
        <v>627</v>
      </c>
      <c r="E219" s="121" t="s">
        <v>628</v>
      </c>
      <c r="F219" s="122">
        <v>7</v>
      </c>
      <c r="G219" s="122">
        <v>6.5714285714285712</v>
      </c>
      <c r="H219" s="122">
        <v>46</v>
      </c>
      <c r="I219" s="123" t="s">
        <v>629</v>
      </c>
    </row>
    <row r="220" spans="1:9" x14ac:dyDescent="0.25">
      <c r="A220" s="76"/>
      <c r="B220" s="124"/>
      <c r="C220" s="124"/>
      <c r="D220" s="120" t="s">
        <v>627</v>
      </c>
      <c r="E220" s="121" t="s">
        <v>630</v>
      </c>
      <c r="F220" s="122">
        <v>4</v>
      </c>
      <c r="G220" s="122">
        <v>7.5</v>
      </c>
      <c r="H220" s="122">
        <v>30</v>
      </c>
      <c r="I220" s="123" t="s">
        <v>629</v>
      </c>
    </row>
    <row r="221" spans="1:9" x14ac:dyDescent="0.25">
      <c r="A221" s="76"/>
      <c r="B221" s="124"/>
      <c r="C221" s="124"/>
      <c r="D221" s="120" t="s">
        <v>631</v>
      </c>
      <c r="E221" s="121" t="s">
        <v>632</v>
      </c>
      <c r="F221" s="122">
        <v>49</v>
      </c>
      <c r="G221" s="122">
        <v>7.6326530612244898</v>
      </c>
      <c r="H221" s="122">
        <v>374</v>
      </c>
      <c r="I221" s="123" t="s">
        <v>393</v>
      </c>
    </row>
    <row r="222" spans="1:9" x14ac:dyDescent="0.25">
      <c r="A222" s="76"/>
      <c r="B222" s="124"/>
      <c r="C222" s="124"/>
      <c r="D222" s="120" t="s">
        <v>631</v>
      </c>
      <c r="E222" s="121" t="s">
        <v>633</v>
      </c>
      <c r="F222" s="122">
        <v>13</v>
      </c>
      <c r="G222" s="122">
        <v>8</v>
      </c>
      <c r="H222" s="122">
        <v>104</v>
      </c>
      <c r="I222" s="123" t="s">
        <v>393</v>
      </c>
    </row>
    <row r="223" spans="1:9" x14ac:dyDescent="0.25">
      <c r="A223" s="76"/>
      <c r="B223" s="124"/>
      <c r="C223" s="124"/>
      <c r="D223" s="120" t="s">
        <v>634</v>
      </c>
      <c r="E223" s="121" t="s">
        <v>635</v>
      </c>
      <c r="F223" s="122">
        <v>225</v>
      </c>
      <c r="G223" s="122">
        <v>7.7955555555555556</v>
      </c>
      <c r="H223" s="122">
        <v>1754</v>
      </c>
      <c r="I223" s="123" t="s">
        <v>393</v>
      </c>
    </row>
    <row r="224" spans="1:9" x14ac:dyDescent="0.25">
      <c r="A224" s="76"/>
      <c r="B224" s="124"/>
      <c r="C224" s="124"/>
      <c r="D224" s="120" t="s">
        <v>634</v>
      </c>
      <c r="E224" s="121" t="s">
        <v>636</v>
      </c>
      <c r="F224" s="122">
        <v>56</v>
      </c>
      <c r="G224" s="122">
        <v>8</v>
      </c>
      <c r="H224" s="122">
        <v>448</v>
      </c>
      <c r="I224" s="123" t="s">
        <v>393</v>
      </c>
    </row>
    <row r="225" spans="1:9" x14ac:dyDescent="0.25">
      <c r="A225" s="76"/>
      <c r="B225" s="124"/>
      <c r="C225" s="124"/>
      <c r="D225" s="120" t="s">
        <v>637</v>
      </c>
      <c r="E225" s="121" t="s">
        <v>638</v>
      </c>
      <c r="F225" s="122">
        <v>114</v>
      </c>
      <c r="G225" s="122">
        <v>7.7192982456140351</v>
      </c>
      <c r="H225" s="122">
        <v>880</v>
      </c>
      <c r="I225" s="123" t="s">
        <v>393</v>
      </c>
    </row>
    <row r="226" spans="1:9" x14ac:dyDescent="0.25">
      <c r="A226" s="76"/>
      <c r="B226" s="124"/>
      <c r="C226" s="124"/>
      <c r="D226" s="120" t="s">
        <v>637</v>
      </c>
      <c r="E226" s="121" t="s">
        <v>639</v>
      </c>
      <c r="F226" s="122">
        <v>37</v>
      </c>
      <c r="G226" s="122">
        <v>7.8378378378378377</v>
      </c>
      <c r="H226" s="122">
        <v>290</v>
      </c>
      <c r="I226" s="123" t="s">
        <v>393</v>
      </c>
    </row>
    <row r="227" spans="1:9" x14ac:dyDescent="0.25">
      <c r="A227" s="76"/>
      <c r="B227" s="125"/>
      <c r="C227" s="124"/>
      <c r="D227" s="119" t="s">
        <v>617</v>
      </c>
      <c r="E227" s="126" t="s">
        <v>640</v>
      </c>
      <c r="F227" s="127">
        <v>908</v>
      </c>
      <c r="G227" s="128"/>
      <c r="H227" s="127">
        <v>7052</v>
      </c>
      <c r="I227" s="125"/>
    </row>
    <row r="228" spans="1:9" x14ac:dyDescent="0.25">
      <c r="A228" s="76"/>
      <c r="B228" s="125"/>
      <c r="C228" s="124"/>
      <c r="D228" s="129"/>
      <c r="E228" s="130"/>
      <c r="F228" s="131"/>
      <c r="G228" s="125"/>
      <c r="H228" s="131"/>
      <c r="I228" s="125"/>
    </row>
    <row r="229" spans="1:9" x14ac:dyDescent="0.25">
      <c r="A229" s="76"/>
      <c r="B229" s="124"/>
      <c r="C229" s="119" t="s">
        <v>641</v>
      </c>
      <c r="D229" s="120" t="s">
        <v>642</v>
      </c>
      <c r="E229" s="121" t="s">
        <v>643</v>
      </c>
      <c r="F229" s="122">
        <v>10</v>
      </c>
      <c r="G229" s="122">
        <v>8</v>
      </c>
      <c r="H229" s="122">
        <v>80</v>
      </c>
      <c r="I229" s="123" t="s">
        <v>629</v>
      </c>
    </row>
    <row r="230" spans="1:9" x14ac:dyDescent="0.25">
      <c r="A230" s="76"/>
      <c r="B230" s="124"/>
      <c r="C230" s="124"/>
      <c r="D230" s="120" t="s">
        <v>642</v>
      </c>
      <c r="E230" s="121" t="s">
        <v>644</v>
      </c>
      <c r="F230" s="122">
        <v>1</v>
      </c>
      <c r="G230" s="122">
        <v>8</v>
      </c>
      <c r="H230" s="122">
        <v>8</v>
      </c>
      <c r="I230" s="123" t="s">
        <v>629</v>
      </c>
    </row>
    <row r="231" spans="1:9" x14ac:dyDescent="0.25">
      <c r="A231" s="76"/>
      <c r="B231" s="124"/>
      <c r="C231" s="124"/>
      <c r="D231" s="120" t="s">
        <v>645</v>
      </c>
      <c r="E231" s="121" t="s">
        <v>646</v>
      </c>
      <c r="F231" s="122">
        <v>9</v>
      </c>
      <c r="G231" s="122">
        <v>8</v>
      </c>
      <c r="H231" s="122">
        <v>72</v>
      </c>
      <c r="I231" s="123" t="s">
        <v>629</v>
      </c>
    </row>
    <row r="232" spans="1:9" x14ac:dyDescent="0.25">
      <c r="A232" s="76"/>
      <c r="B232" s="124"/>
      <c r="C232" s="124"/>
      <c r="D232" s="120" t="s">
        <v>645</v>
      </c>
      <c r="E232" s="121" t="s">
        <v>647</v>
      </c>
      <c r="F232" s="122">
        <v>3</v>
      </c>
      <c r="G232" s="122">
        <v>8</v>
      </c>
      <c r="H232" s="122">
        <v>24</v>
      </c>
      <c r="I232" s="123" t="s">
        <v>629</v>
      </c>
    </row>
    <row r="233" spans="1:9" x14ac:dyDescent="0.25">
      <c r="A233" s="76"/>
      <c r="B233" s="124"/>
      <c r="C233" s="124"/>
      <c r="D233" s="120" t="s">
        <v>648</v>
      </c>
      <c r="E233" s="121" t="s">
        <v>649</v>
      </c>
      <c r="F233" s="122">
        <v>8</v>
      </c>
      <c r="G233" s="122">
        <v>8</v>
      </c>
      <c r="H233" s="122">
        <v>64</v>
      </c>
      <c r="I233" s="123" t="s">
        <v>629</v>
      </c>
    </row>
    <row r="234" spans="1:9" x14ac:dyDescent="0.25">
      <c r="A234" s="76"/>
      <c r="B234" s="124"/>
      <c r="C234" s="124"/>
      <c r="D234" s="120" t="s">
        <v>648</v>
      </c>
      <c r="E234" s="121" t="s">
        <v>650</v>
      </c>
      <c r="F234" s="122">
        <v>2</v>
      </c>
      <c r="G234" s="122">
        <v>8</v>
      </c>
      <c r="H234" s="122">
        <v>16</v>
      </c>
      <c r="I234" s="123" t="s">
        <v>629</v>
      </c>
    </row>
    <row r="235" spans="1:9" x14ac:dyDescent="0.25">
      <c r="A235" s="76"/>
      <c r="B235" s="124"/>
      <c r="C235" s="124"/>
      <c r="D235" s="120" t="s">
        <v>651</v>
      </c>
      <c r="E235" s="121" t="s">
        <v>652</v>
      </c>
      <c r="F235" s="122">
        <v>7</v>
      </c>
      <c r="G235" s="122">
        <v>8</v>
      </c>
      <c r="H235" s="122">
        <v>56</v>
      </c>
      <c r="I235" s="123" t="s">
        <v>629</v>
      </c>
    </row>
    <row r="236" spans="1:9" x14ac:dyDescent="0.25">
      <c r="A236" s="76"/>
      <c r="B236" s="124"/>
      <c r="C236" s="124"/>
      <c r="D236" s="120" t="s">
        <v>651</v>
      </c>
      <c r="E236" s="121" t="s">
        <v>1782</v>
      </c>
      <c r="F236" s="122">
        <v>3</v>
      </c>
      <c r="G236" s="122">
        <v>8</v>
      </c>
      <c r="H236" s="122">
        <v>24</v>
      </c>
      <c r="I236" s="123" t="s">
        <v>629</v>
      </c>
    </row>
    <row r="237" spans="1:9" x14ac:dyDescent="0.25">
      <c r="A237" s="76"/>
      <c r="B237" s="124"/>
      <c r="C237" s="124"/>
      <c r="D237" s="120" t="s">
        <v>653</v>
      </c>
      <c r="E237" s="121" t="s">
        <v>654</v>
      </c>
      <c r="F237" s="122">
        <v>12</v>
      </c>
      <c r="G237" s="122">
        <v>8</v>
      </c>
      <c r="H237" s="122">
        <v>96</v>
      </c>
      <c r="I237" s="123" t="s">
        <v>629</v>
      </c>
    </row>
    <row r="238" spans="1:9" x14ac:dyDescent="0.25">
      <c r="A238" s="76"/>
      <c r="B238" s="124"/>
      <c r="C238" s="124"/>
      <c r="D238" s="120" t="s">
        <v>653</v>
      </c>
      <c r="E238" s="121" t="s">
        <v>655</v>
      </c>
      <c r="F238" s="122">
        <v>10</v>
      </c>
      <c r="G238" s="122">
        <v>8</v>
      </c>
      <c r="H238" s="122">
        <v>80</v>
      </c>
      <c r="I238" s="123" t="s">
        <v>629</v>
      </c>
    </row>
    <row r="239" spans="1:9" x14ac:dyDescent="0.25">
      <c r="A239" s="76"/>
      <c r="B239" s="124"/>
      <c r="C239" s="124"/>
      <c r="D239" s="120" t="s">
        <v>1783</v>
      </c>
      <c r="E239" s="121" t="s">
        <v>1784</v>
      </c>
      <c r="F239" s="122">
        <v>2</v>
      </c>
      <c r="G239" s="122">
        <v>8</v>
      </c>
      <c r="H239" s="122">
        <v>16</v>
      </c>
      <c r="I239" s="123" t="s">
        <v>629</v>
      </c>
    </row>
    <row r="240" spans="1:9" x14ac:dyDescent="0.25">
      <c r="A240" s="76"/>
      <c r="B240" s="125"/>
      <c r="C240" s="124"/>
      <c r="D240" s="119" t="s">
        <v>641</v>
      </c>
      <c r="E240" s="126" t="s">
        <v>656</v>
      </c>
      <c r="F240" s="127">
        <v>67</v>
      </c>
      <c r="G240" s="128"/>
      <c r="H240" s="127">
        <v>536</v>
      </c>
      <c r="I240" s="125"/>
    </row>
    <row r="241" spans="1:9" x14ac:dyDescent="0.25">
      <c r="A241" s="76"/>
      <c r="B241" s="125"/>
      <c r="C241" s="124"/>
      <c r="D241" s="129"/>
      <c r="E241" s="130"/>
      <c r="F241" s="131"/>
      <c r="G241" s="125"/>
      <c r="H241" s="131"/>
      <c r="I241" s="125"/>
    </row>
    <row r="242" spans="1:9" x14ac:dyDescent="0.25">
      <c r="A242" s="76"/>
      <c r="B242" s="124"/>
      <c r="C242" s="119" t="s">
        <v>657</v>
      </c>
      <c r="D242" s="120" t="s">
        <v>1785</v>
      </c>
      <c r="E242" s="121" t="s">
        <v>1786</v>
      </c>
      <c r="F242" s="122">
        <v>1</v>
      </c>
      <c r="G242" s="122">
        <v>10</v>
      </c>
      <c r="H242" s="122">
        <v>10</v>
      </c>
      <c r="I242" s="123" t="s">
        <v>629</v>
      </c>
    </row>
    <row r="243" spans="1:9" x14ac:dyDescent="0.25">
      <c r="A243" s="76"/>
      <c r="B243" s="124"/>
      <c r="C243" s="124"/>
      <c r="D243" s="120" t="s">
        <v>658</v>
      </c>
      <c r="E243" s="121" t="s">
        <v>659</v>
      </c>
      <c r="F243" s="122">
        <v>839</v>
      </c>
      <c r="G243" s="122">
        <v>6.7163289630512519</v>
      </c>
      <c r="H243" s="122">
        <v>5635</v>
      </c>
      <c r="I243" s="123" t="s">
        <v>629</v>
      </c>
    </row>
    <row r="244" spans="1:9" x14ac:dyDescent="0.25">
      <c r="A244" s="76"/>
      <c r="B244" s="124"/>
      <c r="C244" s="124"/>
      <c r="D244" s="120" t="s">
        <v>658</v>
      </c>
      <c r="E244" s="121" t="s">
        <v>660</v>
      </c>
      <c r="F244" s="122">
        <v>286</v>
      </c>
      <c r="G244" s="122">
        <v>6.8286713286713283</v>
      </c>
      <c r="H244" s="122">
        <v>1953</v>
      </c>
      <c r="I244" s="123" t="s">
        <v>629</v>
      </c>
    </row>
    <row r="245" spans="1:9" x14ac:dyDescent="0.25">
      <c r="A245" s="76"/>
      <c r="B245" s="124"/>
      <c r="C245" s="124"/>
      <c r="D245" s="120" t="s">
        <v>661</v>
      </c>
      <c r="E245" s="121" t="s">
        <v>662</v>
      </c>
      <c r="F245" s="122">
        <v>388</v>
      </c>
      <c r="G245" s="122">
        <v>6.5309278350515463</v>
      </c>
      <c r="H245" s="122">
        <v>2534</v>
      </c>
      <c r="I245" s="123" t="s">
        <v>629</v>
      </c>
    </row>
    <row r="246" spans="1:9" x14ac:dyDescent="0.25">
      <c r="A246" s="76"/>
      <c r="B246" s="124"/>
      <c r="C246" s="124"/>
      <c r="D246" s="120" t="s">
        <v>661</v>
      </c>
      <c r="E246" s="121" t="s">
        <v>663</v>
      </c>
      <c r="F246" s="122">
        <v>94</v>
      </c>
      <c r="G246" s="122">
        <v>6.5531914893617023</v>
      </c>
      <c r="H246" s="122">
        <v>616</v>
      </c>
      <c r="I246" s="123" t="s">
        <v>629</v>
      </c>
    </row>
    <row r="247" spans="1:9" x14ac:dyDescent="0.25">
      <c r="A247" s="76"/>
      <c r="B247" s="124"/>
      <c r="C247" s="124"/>
      <c r="D247" s="120" t="s">
        <v>664</v>
      </c>
      <c r="E247" s="121" t="s">
        <v>665</v>
      </c>
      <c r="F247" s="122">
        <v>220</v>
      </c>
      <c r="G247" s="122">
        <v>3.418181818181818</v>
      </c>
      <c r="H247" s="122">
        <v>752</v>
      </c>
      <c r="I247" s="123" t="s">
        <v>666</v>
      </c>
    </row>
    <row r="248" spans="1:9" x14ac:dyDescent="0.25">
      <c r="A248" s="76"/>
      <c r="B248" s="124"/>
      <c r="C248" s="124"/>
      <c r="D248" s="120" t="s">
        <v>664</v>
      </c>
      <c r="E248" s="121" t="s">
        <v>667</v>
      </c>
      <c r="F248" s="122">
        <v>43</v>
      </c>
      <c r="G248" s="122">
        <v>4.2093023255813957</v>
      </c>
      <c r="H248" s="122">
        <v>181</v>
      </c>
      <c r="I248" s="123" t="s">
        <v>666</v>
      </c>
    </row>
    <row r="249" spans="1:9" x14ac:dyDescent="0.25">
      <c r="A249" s="76"/>
      <c r="B249" s="124"/>
      <c r="C249" s="124"/>
      <c r="D249" s="120" t="s">
        <v>1787</v>
      </c>
      <c r="E249" s="121" t="s">
        <v>1788</v>
      </c>
      <c r="F249" s="122">
        <v>26</v>
      </c>
      <c r="G249" s="122">
        <v>0.23076923076923078</v>
      </c>
      <c r="H249" s="122">
        <v>6</v>
      </c>
      <c r="I249" s="123" t="s">
        <v>393</v>
      </c>
    </row>
    <row r="250" spans="1:9" x14ac:dyDescent="0.25">
      <c r="A250" s="76"/>
      <c r="B250" s="124"/>
      <c r="C250" s="124"/>
      <c r="D250" s="120" t="s">
        <v>1787</v>
      </c>
      <c r="E250" s="121" t="s">
        <v>1789</v>
      </c>
      <c r="F250" s="122">
        <v>5</v>
      </c>
      <c r="G250" s="122">
        <v>0</v>
      </c>
      <c r="H250" s="122">
        <v>0</v>
      </c>
      <c r="I250" s="123" t="s">
        <v>393</v>
      </c>
    </row>
    <row r="251" spans="1:9" x14ac:dyDescent="0.25">
      <c r="A251" s="76"/>
      <c r="B251" s="124"/>
      <c r="C251" s="124"/>
      <c r="D251" s="120" t="s">
        <v>668</v>
      </c>
      <c r="E251" s="121" t="s">
        <v>669</v>
      </c>
      <c r="F251" s="122">
        <v>258</v>
      </c>
      <c r="G251" s="122">
        <v>2.5465116279069768</v>
      </c>
      <c r="H251" s="122">
        <v>657</v>
      </c>
      <c r="I251" s="123" t="s">
        <v>666</v>
      </c>
    </row>
    <row r="252" spans="1:9" x14ac:dyDescent="0.25">
      <c r="A252" s="76"/>
      <c r="B252" s="124"/>
      <c r="C252" s="124"/>
      <c r="D252" s="120" t="s">
        <v>668</v>
      </c>
      <c r="E252" s="121" t="s">
        <v>670</v>
      </c>
      <c r="F252" s="122">
        <v>77</v>
      </c>
      <c r="G252" s="122">
        <v>3.2467532467532467</v>
      </c>
      <c r="H252" s="122">
        <v>250</v>
      </c>
      <c r="I252" s="123" t="s">
        <v>666</v>
      </c>
    </row>
    <row r="253" spans="1:9" x14ac:dyDescent="0.25">
      <c r="A253" s="76"/>
      <c r="B253" s="125"/>
      <c r="C253" s="124"/>
      <c r="D253" s="119" t="s">
        <v>657</v>
      </c>
      <c r="E253" s="126" t="s">
        <v>671</v>
      </c>
      <c r="F253" s="127">
        <v>2237</v>
      </c>
      <c r="G253" s="128"/>
      <c r="H253" s="127">
        <v>12594</v>
      </c>
      <c r="I253" s="125"/>
    </row>
    <row r="254" spans="1:9" x14ac:dyDescent="0.25">
      <c r="A254" s="76"/>
      <c r="B254" s="125"/>
      <c r="C254" s="124"/>
      <c r="D254" s="129"/>
      <c r="E254" s="130"/>
      <c r="F254" s="131"/>
      <c r="G254" s="125"/>
      <c r="H254" s="131"/>
      <c r="I254" s="125"/>
    </row>
    <row r="255" spans="1:9" x14ac:dyDescent="0.25">
      <c r="A255" s="76"/>
      <c r="B255" s="124"/>
      <c r="C255" s="119" t="s">
        <v>672</v>
      </c>
      <c r="D255" s="120" t="s">
        <v>673</v>
      </c>
      <c r="E255" s="121" t="s">
        <v>674</v>
      </c>
      <c r="F255" s="122">
        <v>119</v>
      </c>
      <c r="G255" s="122">
        <v>4.117647058823529</v>
      </c>
      <c r="H255" s="122">
        <v>490</v>
      </c>
      <c r="I255" s="123" t="s">
        <v>666</v>
      </c>
    </row>
    <row r="256" spans="1:9" x14ac:dyDescent="0.25">
      <c r="A256" s="76"/>
      <c r="B256" s="124"/>
      <c r="C256" s="124"/>
      <c r="D256" s="120" t="s">
        <v>673</v>
      </c>
      <c r="E256" s="121" t="s">
        <v>675</v>
      </c>
      <c r="F256" s="122">
        <v>37</v>
      </c>
      <c r="G256" s="122">
        <v>4.756756756756757</v>
      </c>
      <c r="H256" s="122">
        <v>176</v>
      </c>
      <c r="I256" s="123" t="s">
        <v>666</v>
      </c>
    </row>
    <row r="257" spans="1:9" x14ac:dyDescent="0.25">
      <c r="A257" s="76"/>
      <c r="B257" s="124"/>
      <c r="C257" s="124"/>
      <c r="D257" s="120" t="s">
        <v>676</v>
      </c>
      <c r="E257" s="121" t="s">
        <v>677</v>
      </c>
      <c r="F257" s="122">
        <v>33</v>
      </c>
      <c r="G257" s="122">
        <v>1.2727272727272727</v>
      </c>
      <c r="H257" s="122">
        <v>42</v>
      </c>
      <c r="I257" s="123" t="s">
        <v>666</v>
      </c>
    </row>
    <row r="258" spans="1:9" x14ac:dyDescent="0.25">
      <c r="A258" s="76"/>
      <c r="B258" s="124"/>
      <c r="C258" s="124"/>
      <c r="D258" s="120" t="s">
        <v>676</v>
      </c>
      <c r="E258" s="121" t="s">
        <v>678</v>
      </c>
      <c r="F258" s="122">
        <v>14</v>
      </c>
      <c r="G258" s="122">
        <v>2.1428571428571428</v>
      </c>
      <c r="H258" s="122">
        <v>30</v>
      </c>
      <c r="I258" s="123" t="s">
        <v>666</v>
      </c>
    </row>
    <row r="259" spans="1:9" x14ac:dyDescent="0.25">
      <c r="A259" s="76"/>
      <c r="B259" s="124"/>
      <c r="C259" s="124"/>
      <c r="D259" s="120" t="s">
        <v>679</v>
      </c>
      <c r="E259" s="121" t="s">
        <v>680</v>
      </c>
      <c r="F259" s="122">
        <v>539</v>
      </c>
      <c r="G259" s="122">
        <v>1.9183673469387754</v>
      </c>
      <c r="H259" s="122">
        <v>1034</v>
      </c>
      <c r="I259" s="123" t="s">
        <v>666</v>
      </c>
    </row>
    <row r="260" spans="1:9" x14ac:dyDescent="0.25">
      <c r="A260" s="76"/>
      <c r="B260" s="124"/>
      <c r="C260" s="124"/>
      <c r="D260" s="120" t="s">
        <v>679</v>
      </c>
      <c r="E260" s="121" t="s">
        <v>681</v>
      </c>
      <c r="F260" s="122">
        <v>176</v>
      </c>
      <c r="G260" s="122">
        <v>2.0227272727272729</v>
      </c>
      <c r="H260" s="122">
        <v>356</v>
      </c>
      <c r="I260" s="123" t="s">
        <v>666</v>
      </c>
    </row>
    <row r="261" spans="1:9" x14ac:dyDescent="0.25">
      <c r="A261" s="76"/>
      <c r="B261" s="124"/>
      <c r="C261" s="124"/>
      <c r="D261" s="120" t="s">
        <v>682</v>
      </c>
      <c r="E261" s="121" t="s">
        <v>683</v>
      </c>
      <c r="F261" s="122">
        <v>161</v>
      </c>
      <c r="G261" s="122">
        <v>1.8695652173913044</v>
      </c>
      <c r="H261" s="122">
        <v>301</v>
      </c>
      <c r="I261" s="123" t="s">
        <v>666</v>
      </c>
    </row>
    <row r="262" spans="1:9" x14ac:dyDescent="0.25">
      <c r="A262" s="76"/>
      <c r="B262" s="124"/>
      <c r="C262" s="124"/>
      <c r="D262" s="120" t="s">
        <v>682</v>
      </c>
      <c r="E262" s="121" t="s">
        <v>684</v>
      </c>
      <c r="F262" s="122">
        <v>50</v>
      </c>
      <c r="G262" s="122">
        <v>1.48</v>
      </c>
      <c r="H262" s="122">
        <v>74</v>
      </c>
      <c r="I262" s="123" t="s">
        <v>666</v>
      </c>
    </row>
    <row r="263" spans="1:9" x14ac:dyDescent="0.25">
      <c r="A263" s="76"/>
      <c r="B263" s="124"/>
      <c r="C263" s="124"/>
      <c r="D263" s="120" t="s">
        <v>685</v>
      </c>
      <c r="E263" s="121" t="s">
        <v>686</v>
      </c>
      <c r="F263" s="122">
        <v>37</v>
      </c>
      <c r="G263" s="122">
        <v>1.2702702702702702</v>
      </c>
      <c r="H263" s="122">
        <v>47</v>
      </c>
      <c r="I263" s="123" t="s">
        <v>666</v>
      </c>
    </row>
    <row r="264" spans="1:9" x14ac:dyDescent="0.25">
      <c r="A264" s="76"/>
      <c r="B264" s="124"/>
      <c r="C264" s="124"/>
      <c r="D264" s="120" t="s">
        <v>685</v>
      </c>
      <c r="E264" s="121" t="s">
        <v>687</v>
      </c>
      <c r="F264" s="122">
        <v>8</v>
      </c>
      <c r="G264" s="122">
        <v>1.375</v>
      </c>
      <c r="H264" s="122">
        <v>11</v>
      </c>
      <c r="I264" s="123" t="s">
        <v>666</v>
      </c>
    </row>
    <row r="265" spans="1:9" x14ac:dyDescent="0.25">
      <c r="A265" s="76"/>
      <c r="B265" s="124"/>
      <c r="C265" s="124"/>
      <c r="D265" s="120" t="s">
        <v>688</v>
      </c>
      <c r="E265" s="121" t="s">
        <v>689</v>
      </c>
      <c r="F265" s="122">
        <v>99</v>
      </c>
      <c r="G265" s="122">
        <v>1.2828282828282829</v>
      </c>
      <c r="H265" s="122">
        <v>127</v>
      </c>
      <c r="I265" s="123" t="s">
        <v>666</v>
      </c>
    </row>
    <row r="266" spans="1:9" x14ac:dyDescent="0.25">
      <c r="A266" s="76"/>
      <c r="B266" s="124"/>
      <c r="C266" s="124"/>
      <c r="D266" s="120" t="s">
        <v>688</v>
      </c>
      <c r="E266" s="121" t="s">
        <v>690</v>
      </c>
      <c r="F266" s="122">
        <v>33</v>
      </c>
      <c r="G266" s="122">
        <v>2.6666666666666665</v>
      </c>
      <c r="H266" s="122">
        <v>88</v>
      </c>
      <c r="I266" s="123" t="s">
        <v>666</v>
      </c>
    </row>
    <row r="267" spans="1:9" x14ac:dyDescent="0.25">
      <c r="A267" s="76"/>
      <c r="B267" s="124"/>
      <c r="C267" s="124"/>
      <c r="D267" s="120" t="s">
        <v>1790</v>
      </c>
      <c r="E267" s="121" t="s">
        <v>1791</v>
      </c>
      <c r="F267" s="122">
        <v>27</v>
      </c>
      <c r="G267" s="122">
        <v>2.7407407407407409</v>
      </c>
      <c r="H267" s="122">
        <v>74</v>
      </c>
      <c r="I267" s="123" t="s">
        <v>666</v>
      </c>
    </row>
    <row r="268" spans="1:9" x14ac:dyDescent="0.25">
      <c r="A268" s="76"/>
      <c r="B268" s="124"/>
      <c r="C268" s="124"/>
      <c r="D268" s="120" t="s">
        <v>691</v>
      </c>
      <c r="E268" s="121" t="s">
        <v>692</v>
      </c>
      <c r="F268" s="122">
        <v>106</v>
      </c>
      <c r="G268" s="122">
        <v>3.6981132075471699</v>
      </c>
      <c r="H268" s="122">
        <v>392</v>
      </c>
      <c r="I268" s="123" t="s">
        <v>666</v>
      </c>
    </row>
    <row r="269" spans="1:9" x14ac:dyDescent="0.25">
      <c r="A269" s="76"/>
      <c r="B269" s="124"/>
      <c r="C269" s="124"/>
      <c r="D269" s="120" t="s">
        <v>691</v>
      </c>
      <c r="E269" s="121" t="s">
        <v>693</v>
      </c>
      <c r="F269" s="122">
        <v>41</v>
      </c>
      <c r="G269" s="122">
        <v>3.8536585365853657</v>
      </c>
      <c r="H269" s="122">
        <v>158</v>
      </c>
      <c r="I269" s="123" t="s">
        <v>666</v>
      </c>
    </row>
    <row r="270" spans="1:9" x14ac:dyDescent="0.25">
      <c r="A270" s="76"/>
      <c r="B270" s="124"/>
      <c r="C270" s="124"/>
      <c r="D270" s="120" t="s">
        <v>694</v>
      </c>
      <c r="E270" s="121" t="s">
        <v>695</v>
      </c>
      <c r="F270" s="122">
        <v>491</v>
      </c>
      <c r="G270" s="122">
        <v>3.2342158859470467</v>
      </c>
      <c r="H270" s="122">
        <v>1588</v>
      </c>
      <c r="I270" s="123" t="s">
        <v>666</v>
      </c>
    </row>
    <row r="271" spans="1:9" x14ac:dyDescent="0.25">
      <c r="A271" s="76"/>
      <c r="B271" s="124"/>
      <c r="C271" s="124"/>
      <c r="D271" s="120" t="s">
        <v>694</v>
      </c>
      <c r="E271" s="121" t="s">
        <v>696</v>
      </c>
      <c r="F271" s="122">
        <v>180</v>
      </c>
      <c r="G271" s="122">
        <v>3.9777777777777779</v>
      </c>
      <c r="H271" s="122">
        <v>716</v>
      </c>
      <c r="I271" s="123" t="s">
        <v>666</v>
      </c>
    </row>
    <row r="272" spans="1:9" x14ac:dyDescent="0.25">
      <c r="A272" s="76"/>
      <c r="B272" s="124"/>
      <c r="C272" s="124"/>
      <c r="D272" s="120" t="s">
        <v>697</v>
      </c>
      <c r="E272" s="121" t="s">
        <v>698</v>
      </c>
      <c r="F272" s="122">
        <v>36</v>
      </c>
      <c r="G272" s="122">
        <v>2.2222222222222223</v>
      </c>
      <c r="H272" s="122">
        <v>80</v>
      </c>
      <c r="I272" s="123" t="s">
        <v>666</v>
      </c>
    </row>
    <row r="273" spans="1:9" x14ac:dyDescent="0.25">
      <c r="A273" s="76"/>
      <c r="B273" s="124"/>
      <c r="C273" s="124"/>
      <c r="D273" s="120" t="s">
        <v>697</v>
      </c>
      <c r="E273" s="121" t="s">
        <v>699</v>
      </c>
      <c r="F273" s="122">
        <v>6</v>
      </c>
      <c r="G273" s="122">
        <v>4</v>
      </c>
      <c r="H273" s="122">
        <v>24</v>
      </c>
      <c r="I273" s="123" t="s">
        <v>666</v>
      </c>
    </row>
    <row r="274" spans="1:9" x14ac:dyDescent="0.25">
      <c r="A274" s="76"/>
      <c r="B274" s="124"/>
      <c r="C274" s="124"/>
      <c r="D274" s="120" t="s">
        <v>700</v>
      </c>
      <c r="E274" s="121" t="s">
        <v>701</v>
      </c>
      <c r="F274" s="122">
        <v>276</v>
      </c>
      <c r="G274" s="122">
        <v>1.8840579710144927</v>
      </c>
      <c r="H274" s="122">
        <v>520</v>
      </c>
      <c r="I274" s="123" t="s">
        <v>666</v>
      </c>
    </row>
    <row r="275" spans="1:9" x14ac:dyDescent="0.25">
      <c r="A275" s="76"/>
      <c r="B275" s="124"/>
      <c r="C275" s="124"/>
      <c r="D275" s="120" t="s">
        <v>700</v>
      </c>
      <c r="E275" s="121" t="s">
        <v>702</v>
      </c>
      <c r="F275" s="122">
        <v>73</v>
      </c>
      <c r="G275" s="122">
        <v>1.6712328767123288</v>
      </c>
      <c r="H275" s="122">
        <v>122</v>
      </c>
      <c r="I275" s="123" t="s">
        <v>666</v>
      </c>
    </row>
    <row r="276" spans="1:9" x14ac:dyDescent="0.25">
      <c r="A276" s="76"/>
      <c r="B276" s="125"/>
      <c r="C276" s="124"/>
      <c r="D276" s="119" t="s">
        <v>672</v>
      </c>
      <c r="E276" s="126" t="s">
        <v>703</v>
      </c>
      <c r="F276" s="127">
        <v>2542</v>
      </c>
      <c r="G276" s="128"/>
      <c r="H276" s="127">
        <v>6450</v>
      </c>
      <c r="I276" s="125"/>
    </row>
    <row r="277" spans="1:9" x14ac:dyDescent="0.25">
      <c r="A277" s="76"/>
      <c r="B277" s="125"/>
      <c r="C277" s="124"/>
      <c r="D277" s="129"/>
      <c r="E277" s="130"/>
      <c r="F277" s="131"/>
      <c r="G277" s="125"/>
      <c r="H277" s="131"/>
      <c r="I277" s="125"/>
    </row>
    <row r="278" spans="1:9" x14ac:dyDescent="0.25">
      <c r="A278" s="76"/>
      <c r="B278" s="125"/>
      <c r="C278" s="132" t="s">
        <v>389</v>
      </c>
      <c r="D278" s="140" t="s">
        <v>704</v>
      </c>
      <c r="E278" s="140"/>
      <c r="F278" s="127">
        <v>6904</v>
      </c>
      <c r="G278" s="125"/>
      <c r="H278" s="127">
        <v>141333</v>
      </c>
      <c r="I278" s="125"/>
    </row>
    <row r="279" spans="1:9" x14ac:dyDescent="0.25">
      <c r="A279" s="76"/>
      <c r="B279" s="133"/>
      <c r="C279" s="133"/>
      <c r="D279" s="133"/>
      <c r="E279" s="133"/>
      <c r="F279" s="133"/>
      <c r="G279" s="133"/>
      <c r="H279" s="133"/>
      <c r="I279" s="133"/>
    </row>
    <row r="280" spans="1:9" x14ac:dyDescent="0.25">
      <c r="A280" s="76"/>
      <c r="B280" s="119" t="s">
        <v>705</v>
      </c>
      <c r="C280" s="119" t="s">
        <v>706</v>
      </c>
      <c r="D280" s="120" t="s">
        <v>707</v>
      </c>
      <c r="E280" s="121" t="s">
        <v>708</v>
      </c>
      <c r="F280" s="122">
        <v>10</v>
      </c>
      <c r="G280" s="122">
        <v>4.5</v>
      </c>
      <c r="H280" s="122">
        <v>45</v>
      </c>
      <c r="I280" s="123" t="s">
        <v>629</v>
      </c>
    </row>
    <row r="281" spans="1:9" x14ac:dyDescent="0.25">
      <c r="A281" s="76"/>
      <c r="B281" s="124"/>
      <c r="C281" s="124"/>
      <c r="D281" s="120" t="s">
        <v>707</v>
      </c>
      <c r="E281" s="121" t="s">
        <v>709</v>
      </c>
      <c r="F281" s="122">
        <v>4</v>
      </c>
      <c r="G281" s="122">
        <v>4.5</v>
      </c>
      <c r="H281" s="122">
        <v>18</v>
      </c>
      <c r="I281" s="123" t="s">
        <v>629</v>
      </c>
    </row>
    <row r="282" spans="1:9" x14ac:dyDescent="0.25">
      <c r="A282" s="76"/>
      <c r="B282" s="124"/>
      <c r="C282" s="124"/>
      <c r="D282" s="120" t="s">
        <v>710</v>
      </c>
      <c r="E282" s="121" t="s">
        <v>711</v>
      </c>
      <c r="F282" s="122">
        <v>2</v>
      </c>
      <c r="G282" s="122">
        <v>4.5</v>
      </c>
      <c r="H282" s="122">
        <v>9</v>
      </c>
      <c r="I282" s="123" t="s">
        <v>629</v>
      </c>
    </row>
    <row r="283" spans="1:9" x14ac:dyDescent="0.25">
      <c r="A283" s="76"/>
      <c r="B283" s="124"/>
      <c r="C283" s="124"/>
      <c r="D283" s="120" t="s">
        <v>712</v>
      </c>
      <c r="E283" s="121" t="s">
        <v>713</v>
      </c>
      <c r="F283" s="122">
        <v>32</v>
      </c>
      <c r="G283" s="122">
        <v>3.171875</v>
      </c>
      <c r="H283" s="122">
        <v>101.5</v>
      </c>
      <c r="I283" s="123" t="s">
        <v>629</v>
      </c>
    </row>
    <row r="284" spans="1:9" x14ac:dyDescent="0.25">
      <c r="A284" s="76"/>
      <c r="B284" s="124"/>
      <c r="C284" s="124"/>
      <c r="D284" s="120" t="s">
        <v>712</v>
      </c>
      <c r="E284" s="121" t="s">
        <v>714</v>
      </c>
      <c r="F284" s="122">
        <v>17</v>
      </c>
      <c r="G284" s="122">
        <v>3.2941176470588234</v>
      </c>
      <c r="H284" s="122">
        <v>56</v>
      </c>
      <c r="I284" s="123" t="s">
        <v>629</v>
      </c>
    </row>
    <row r="285" spans="1:9" x14ac:dyDescent="0.25">
      <c r="A285" s="76"/>
      <c r="B285" s="124"/>
      <c r="C285" s="124"/>
      <c r="D285" s="120" t="s">
        <v>715</v>
      </c>
      <c r="E285" s="121" t="s">
        <v>716</v>
      </c>
      <c r="F285" s="122">
        <v>389</v>
      </c>
      <c r="G285" s="122">
        <v>2.8341902313624678</v>
      </c>
      <c r="H285" s="122">
        <v>1102.5</v>
      </c>
      <c r="I285" s="123" t="s">
        <v>629</v>
      </c>
    </row>
    <row r="286" spans="1:9" x14ac:dyDescent="0.25">
      <c r="A286" s="76"/>
      <c r="B286" s="124"/>
      <c r="C286" s="124"/>
      <c r="D286" s="120" t="s">
        <v>715</v>
      </c>
      <c r="E286" s="121" t="s">
        <v>717</v>
      </c>
      <c r="F286" s="122">
        <v>162</v>
      </c>
      <c r="G286" s="122">
        <v>3.0246913580246915</v>
      </c>
      <c r="H286" s="122">
        <v>490</v>
      </c>
      <c r="I286" s="123" t="s">
        <v>629</v>
      </c>
    </row>
    <row r="287" spans="1:9" x14ac:dyDescent="0.25">
      <c r="A287" s="76"/>
      <c r="B287" s="124"/>
      <c r="C287" s="124"/>
      <c r="D287" s="120" t="s">
        <v>718</v>
      </c>
      <c r="E287" s="121" t="s">
        <v>719</v>
      </c>
      <c r="F287" s="122">
        <v>13</v>
      </c>
      <c r="G287" s="122">
        <v>7.0769230769230766</v>
      </c>
      <c r="H287" s="122">
        <v>92</v>
      </c>
      <c r="I287" s="123" t="s">
        <v>629</v>
      </c>
    </row>
    <row r="288" spans="1:9" x14ac:dyDescent="0.25">
      <c r="A288" s="76"/>
      <c r="B288" s="124"/>
      <c r="C288" s="124"/>
      <c r="D288" s="120" t="s">
        <v>718</v>
      </c>
      <c r="E288" s="121" t="s">
        <v>720</v>
      </c>
      <c r="F288" s="122">
        <v>2</v>
      </c>
      <c r="G288" s="122">
        <v>7</v>
      </c>
      <c r="H288" s="122">
        <v>14</v>
      </c>
      <c r="I288" s="123" t="s">
        <v>629</v>
      </c>
    </row>
    <row r="289" spans="1:9" x14ac:dyDescent="0.25">
      <c r="A289" s="76"/>
      <c r="B289" s="124"/>
      <c r="C289" s="124"/>
      <c r="D289" s="120" t="s">
        <v>721</v>
      </c>
      <c r="E289" s="121" t="s">
        <v>722</v>
      </c>
      <c r="F289" s="122">
        <v>7</v>
      </c>
      <c r="G289" s="122">
        <v>8</v>
      </c>
      <c r="H289" s="122">
        <v>56</v>
      </c>
      <c r="I289" s="123" t="s">
        <v>629</v>
      </c>
    </row>
    <row r="290" spans="1:9" x14ac:dyDescent="0.25">
      <c r="A290" s="76"/>
      <c r="B290" s="124"/>
      <c r="C290" s="124"/>
      <c r="D290" s="120" t="s">
        <v>721</v>
      </c>
      <c r="E290" s="121" t="s">
        <v>1792</v>
      </c>
      <c r="F290" s="122">
        <v>2</v>
      </c>
      <c r="G290" s="122">
        <v>8</v>
      </c>
      <c r="H290" s="122">
        <v>16</v>
      </c>
      <c r="I290" s="123" t="s">
        <v>629</v>
      </c>
    </row>
    <row r="291" spans="1:9" x14ac:dyDescent="0.25">
      <c r="A291" s="76"/>
      <c r="B291" s="124"/>
      <c r="C291" s="124"/>
      <c r="D291" s="120" t="s">
        <v>723</v>
      </c>
      <c r="E291" s="121" t="s">
        <v>724</v>
      </c>
      <c r="F291" s="122">
        <v>32</v>
      </c>
      <c r="G291" s="122">
        <v>7.625</v>
      </c>
      <c r="H291" s="122">
        <v>244</v>
      </c>
      <c r="I291" s="123" t="s">
        <v>629</v>
      </c>
    </row>
    <row r="292" spans="1:9" x14ac:dyDescent="0.25">
      <c r="A292" s="76"/>
      <c r="B292" s="124"/>
      <c r="C292" s="124"/>
      <c r="D292" s="120" t="s">
        <v>723</v>
      </c>
      <c r="E292" s="121" t="s">
        <v>725</v>
      </c>
      <c r="F292" s="122">
        <v>19</v>
      </c>
      <c r="G292" s="122">
        <v>7.8947368421052628</v>
      </c>
      <c r="H292" s="122">
        <v>150</v>
      </c>
      <c r="I292" s="123" t="s">
        <v>629</v>
      </c>
    </row>
    <row r="293" spans="1:9" x14ac:dyDescent="0.25">
      <c r="A293" s="76"/>
      <c r="B293" s="124"/>
      <c r="C293" s="124"/>
      <c r="D293" s="120" t="s">
        <v>726</v>
      </c>
      <c r="E293" s="121" t="s">
        <v>727</v>
      </c>
      <c r="F293" s="122">
        <v>34</v>
      </c>
      <c r="G293" s="122">
        <v>3.8382352941176472</v>
      </c>
      <c r="H293" s="122">
        <v>130.5</v>
      </c>
      <c r="I293" s="123" t="s">
        <v>629</v>
      </c>
    </row>
    <row r="294" spans="1:9" x14ac:dyDescent="0.25">
      <c r="A294" s="76"/>
      <c r="B294" s="124"/>
      <c r="C294" s="124"/>
      <c r="D294" s="120" t="s">
        <v>726</v>
      </c>
      <c r="E294" s="121" t="s">
        <v>728</v>
      </c>
      <c r="F294" s="122">
        <v>7</v>
      </c>
      <c r="G294" s="122">
        <v>4.5</v>
      </c>
      <c r="H294" s="122">
        <v>31.5</v>
      </c>
      <c r="I294" s="123" t="s">
        <v>629</v>
      </c>
    </row>
    <row r="295" spans="1:9" x14ac:dyDescent="0.25">
      <c r="A295" s="76"/>
      <c r="B295" s="124"/>
      <c r="C295" s="124"/>
      <c r="D295" s="120" t="s">
        <v>1793</v>
      </c>
      <c r="E295" s="121" t="s">
        <v>1794</v>
      </c>
      <c r="F295" s="122">
        <v>1</v>
      </c>
      <c r="G295" s="122">
        <v>4.5</v>
      </c>
      <c r="H295" s="122">
        <v>4.5</v>
      </c>
      <c r="I295" s="123" t="s">
        <v>629</v>
      </c>
    </row>
    <row r="296" spans="1:9" x14ac:dyDescent="0.25">
      <c r="A296" s="76"/>
      <c r="B296" s="124"/>
      <c r="C296" s="124"/>
      <c r="D296" s="120" t="s">
        <v>729</v>
      </c>
      <c r="E296" s="121" t="s">
        <v>730</v>
      </c>
      <c r="F296" s="122">
        <v>47</v>
      </c>
      <c r="G296" s="122">
        <v>2.8297872340425534</v>
      </c>
      <c r="H296" s="122">
        <v>133</v>
      </c>
      <c r="I296" s="123" t="s">
        <v>629</v>
      </c>
    </row>
    <row r="297" spans="1:9" x14ac:dyDescent="0.25">
      <c r="A297" s="76"/>
      <c r="B297" s="124"/>
      <c r="C297" s="124"/>
      <c r="D297" s="120" t="s">
        <v>729</v>
      </c>
      <c r="E297" s="121" t="s">
        <v>731</v>
      </c>
      <c r="F297" s="122">
        <v>18</v>
      </c>
      <c r="G297" s="122">
        <v>3.5</v>
      </c>
      <c r="H297" s="122">
        <v>63</v>
      </c>
      <c r="I297" s="123" t="s">
        <v>629</v>
      </c>
    </row>
    <row r="298" spans="1:9" x14ac:dyDescent="0.25">
      <c r="A298" s="76"/>
      <c r="B298" s="124"/>
      <c r="C298" s="124"/>
      <c r="D298" s="120" t="s">
        <v>732</v>
      </c>
      <c r="E298" s="121" t="s">
        <v>733</v>
      </c>
      <c r="F298" s="122">
        <v>44</v>
      </c>
      <c r="G298" s="122">
        <v>3.1022727272727271</v>
      </c>
      <c r="H298" s="122">
        <v>136.5</v>
      </c>
      <c r="I298" s="123" t="s">
        <v>629</v>
      </c>
    </row>
    <row r="299" spans="1:9" x14ac:dyDescent="0.25">
      <c r="A299" s="76"/>
      <c r="B299" s="124"/>
      <c r="C299" s="124"/>
      <c r="D299" s="120" t="s">
        <v>732</v>
      </c>
      <c r="E299" s="121" t="s">
        <v>734</v>
      </c>
      <c r="F299" s="122">
        <v>15</v>
      </c>
      <c r="G299" s="122">
        <v>3.5</v>
      </c>
      <c r="H299" s="122">
        <v>52.5</v>
      </c>
      <c r="I299" s="123" t="s">
        <v>629</v>
      </c>
    </row>
    <row r="300" spans="1:9" x14ac:dyDescent="0.25">
      <c r="A300" s="76"/>
      <c r="B300" s="124"/>
      <c r="C300" s="124"/>
      <c r="D300" s="120" t="s">
        <v>735</v>
      </c>
      <c r="E300" s="121" t="s">
        <v>736</v>
      </c>
      <c r="F300" s="122">
        <v>52</v>
      </c>
      <c r="G300" s="122">
        <v>4.3269230769230766</v>
      </c>
      <c r="H300" s="122">
        <v>225</v>
      </c>
      <c r="I300" s="123" t="s">
        <v>629</v>
      </c>
    </row>
    <row r="301" spans="1:9" x14ac:dyDescent="0.25">
      <c r="A301" s="76"/>
      <c r="B301" s="124"/>
      <c r="C301" s="124"/>
      <c r="D301" s="120" t="s">
        <v>735</v>
      </c>
      <c r="E301" s="121" t="s">
        <v>737</v>
      </c>
      <c r="F301" s="122">
        <v>13</v>
      </c>
      <c r="G301" s="122">
        <v>4.1538461538461542</v>
      </c>
      <c r="H301" s="122">
        <v>54</v>
      </c>
      <c r="I301" s="123" t="s">
        <v>629</v>
      </c>
    </row>
    <row r="302" spans="1:9" x14ac:dyDescent="0.25">
      <c r="A302" s="76"/>
      <c r="B302" s="124"/>
      <c r="C302" s="124"/>
      <c r="D302" s="120" t="s">
        <v>738</v>
      </c>
      <c r="E302" s="121" t="s">
        <v>739</v>
      </c>
      <c r="F302" s="122">
        <v>28</v>
      </c>
      <c r="G302" s="122">
        <v>4.0535714285714288</v>
      </c>
      <c r="H302" s="122">
        <v>113.5</v>
      </c>
      <c r="I302" s="123" t="s">
        <v>629</v>
      </c>
    </row>
    <row r="303" spans="1:9" x14ac:dyDescent="0.25">
      <c r="A303" s="76"/>
      <c r="B303" s="124"/>
      <c r="C303" s="124"/>
      <c r="D303" s="120" t="s">
        <v>738</v>
      </c>
      <c r="E303" s="121" t="s">
        <v>740</v>
      </c>
      <c r="F303" s="122">
        <v>8</v>
      </c>
      <c r="G303" s="122">
        <v>3.625</v>
      </c>
      <c r="H303" s="122">
        <v>29</v>
      </c>
      <c r="I303" s="123" t="s">
        <v>629</v>
      </c>
    </row>
    <row r="304" spans="1:9" x14ac:dyDescent="0.25">
      <c r="A304" s="76"/>
      <c r="B304" s="124"/>
      <c r="C304" s="124"/>
      <c r="D304" s="120" t="s">
        <v>741</v>
      </c>
      <c r="E304" s="121" t="s">
        <v>742</v>
      </c>
      <c r="F304" s="122">
        <v>12</v>
      </c>
      <c r="G304" s="122">
        <v>3.375</v>
      </c>
      <c r="H304" s="122">
        <v>40.5</v>
      </c>
      <c r="I304" s="123" t="s">
        <v>629</v>
      </c>
    </row>
    <row r="305" spans="1:9" x14ac:dyDescent="0.25">
      <c r="A305" s="76"/>
      <c r="B305" s="124"/>
      <c r="C305" s="124"/>
      <c r="D305" s="120" t="s">
        <v>741</v>
      </c>
      <c r="E305" s="121" t="s">
        <v>743</v>
      </c>
      <c r="F305" s="122">
        <v>3</v>
      </c>
      <c r="G305" s="122">
        <v>4.5</v>
      </c>
      <c r="H305" s="122">
        <v>13.5</v>
      </c>
      <c r="I305" s="123" t="s">
        <v>629</v>
      </c>
    </row>
    <row r="306" spans="1:9" x14ac:dyDescent="0.25">
      <c r="A306" s="76"/>
      <c r="B306" s="124"/>
      <c r="C306" s="124"/>
      <c r="D306" s="120" t="s">
        <v>1795</v>
      </c>
      <c r="E306" s="121" t="s">
        <v>1796</v>
      </c>
      <c r="F306" s="122">
        <v>1</v>
      </c>
      <c r="G306" s="122">
        <v>3.5</v>
      </c>
      <c r="H306" s="122">
        <v>3.5</v>
      </c>
      <c r="I306" s="123" t="s">
        <v>629</v>
      </c>
    </row>
    <row r="307" spans="1:9" x14ac:dyDescent="0.25">
      <c r="A307" s="76"/>
      <c r="B307" s="124"/>
      <c r="C307" s="124"/>
      <c r="D307" s="120" t="s">
        <v>1795</v>
      </c>
      <c r="E307" s="121" t="s">
        <v>1797</v>
      </c>
      <c r="F307" s="122">
        <v>2</v>
      </c>
      <c r="G307" s="122">
        <v>3.5</v>
      </c>
      <c r="H307" s="122">
        <v>7</v>
      </c>
      <c r="I307" s="123" t="s">
        <v>629</v>
      </c>
    </row>
    <row r="308" spans="1:9" x14ac:dyDescent="0.25">
      <c r="A308" s="76"/>
      <c r="B308" s="124"/>
      <c r="C308" s="124"/>
      <c r="D308" s="120" t="s">
        <v>53</v>
      </c>
      <c r="E308" s="121" t="s">
        <v>744</v>
      </c>
      <c r="F308" s="122">
        <v>15</v>
      </c>
      <c r="G308" s="122">
        <v>41</v>
      </c>
      <c r="H308" s="122">
        <v>615</v>
      </c>
      <c r="I308" s="123" t="s">
        <v>629</v>
      </c>
    </row>
    <row r="309" spans="1:9" x14ac:dyDescent="0.25">
      <c r="A309" s="76"/>
      <c r="B309" s="124"/>
      <c r="C309" s="124"/>
      <c r="D309" s="120" t="s">
        <v>56</v>
      </c>
      <c r="E309" s="121" t="s">
        <v>745</v>
      </c>
      <c r="F309" s="122">
        <v>43</v>
      </c>
      <c r="G309" s="122">
        <v>16</v>
      </c>
      <c r="H309" s="122">
        <v>688</v>
      </c>
      <c r="I309" s="123" t="s">
        <v>629</v>
      </c>
    </row>
    <row r="310" spans="1:9" x14ac:dyDescent="0.25">
      <c r="A310" s="76"/>
      <c r="B310" s="124"/>
      <c r="C310" s="124"/>
      <c r="D310" s="120" t="s">
        <v>56</v>
      </c>
      <c r="E310" s="121" t="s">
        <v>746</v>
      </c>
      <c r="F310" s="122">
        <v>4</v>
      </c>
      <c r="G310" s="122">
        <v>16</v>
      </c>
      <c r="H310" s="122">
        <v>64</v>
      </c>
      <c r="I310" s="123" t="s">
        <v>629</v>
      </c>
    </row>
    <row r="311" spans="1:9" x14ac:dyDescent="0.25">
      <c r="A311" s="76"/>
      <c r="B311" s="124"/>
      <c r="C311" s="124"/>
      <c r="D311" s="120" t="s">
        <v>59</v>
      </c>
      <c r="E311" s="121" t="s">
        <v>747</v>
      </c>
      <c r="F311" s="122">
        <v>21</v>
      </c>
      <c r="G311" s="122">
        <v>29</v>
      </c>
      <c r="H311" s="122">
        <v>609</v>
      </c>
      <c r="I311" s="123" t="s">
        <v>629</v>
      </c>
    </row>
    <row r="312" spans="1:9" x14ac:dyDescent="0.25">
      <c r="A312" s="76"/>
      <c r="B312" s="124"/>
      <c r="C312" s="124"/>
      <c r="D312" s="120" t="s">
        <v>59</v>
      </c>
      <c r="E312" s="121" t="s">
        <v>748</v>
      </c>
      <c r="F312" s="122">
        <v>4</v>
      </c>
      <c r="G312" s="122">
        <v>29</v>
      </c>
      <c r="H312" s="122">
        <v>116</v>
      </c>
      <c r="I312" s="123" t="s">
        <v>629</v>
      </c>
    </row>
    <row r="313" spans="1:9" x14ac:dyDescent="0.25">
      <c r="A313" s="76"/>
      <c r="B313" s="124"/>
      <c r="C313" s="124"/>
      <c r="D313" s="120" t="s">
        <v>62</v>
      </c>
      <c r="E313" s="121" t="s">
        <v>749</v>
      </c>
      <c r="F313" s="122">
        <v>11</v>
      </c>
      <c r="G313" s="122">
        <v>19</v>
      </c>
      <c r="H313" s="122">
        <v>209</v>
      </c>
      <c r="I313" s="123" t="s">
        <v>629</v>
      </c>
    </row>
    <row r="314" spans="1:9" x14ac:dyDescent="0.25">
      <c r="A314" s="76"/>
      <c r="B314" s="124"/>
      <c r="C314" s="124"/>
      <c r="D314" s="120" t="s">
        <v>62</v>
      </c>
      <c r="E314" s="121" t="s">
        <v>750</v>
      </c>
      <c r="F314" s="122">
        <v>2</v>
      </c>
      <c r="G314" s="122">
        <v>19</v>
      </c>
      <c r="H314" s="122">
        <v>38</v>
      </c>
      <c r="I314" s="123" t="s">
        <v>629</v>
      </c>
    </row>
    <row r="315" spans="1:9" x14ac:dyDescent="0.25">
      <c r="A315" s="76"/>
      <c r="B315" s="124"/>
      <c r="C315" s="124"/>
      <c r="D315" s="120" t="s">
        <v>65</v>
      </c>
      <c r="E315" s="121" t="s">
        <v>751</v>
      </c>
      <c r="F315" s="122">
        <v>35</v>
      </c>
      <c r="G315" s="122">
        <v>24</v>
      </c>
      <c r="H315" s="122">
        <v>840</v>
      </c>
      <c r="I315" s="123" t="s">
        <v>629</v>
      </c>
    </row>
    <row r="316" spans="1:9" x14ac:dyDescent="0.25">
      <c r="A316" s="76"/>
      <c r="B316" s="124"/>
      <c r="C316" s="124"/>
      <c r="D316" s="120" t="s">
        <v>65</v>
      </c>
      <c r="E316" s="121" t="s">
        <v>752</v>
      </c>
      <c r="F316" s="122">
        <v>4</v>
      </c>
      <c r="G316" s="122">
        <v>24</v>
      </c>
      <c r="H316" s="122">
        <v>96</v>
      </c>
      <c r="I316" s="123" t="s">
        <v>629</v>
      </c>
    </row>
    <row r="317" spans="1:9" x14ac:dyDescent="0.25">
      <c r="A317" s="76"/>
      <c r="B317" s="124"/>
      <c r="C317" s="124"/>
      <c r="D317" s="120" t="s">
        <v>68</v>
      </c>
      <c r="E317" s="121" t="s">
        <v>753</v>
      </c>
      <c r="F317" s="122">
        <v>158</v>
      </c>
      <c r="G317" s="122">
        <v>4.462025316455696</v>
      </c>
      <c r="H317" s="122">
        <v>705</v>
      </c>
      <c r="I317" s="123" t="s">
        <v>629</v>
      </c>
    </row>
    <row r="318" spans="1:9" x14ac:dyDescent="0.25">
      <c r="A318" s="76"/>
      <c r="B318" s="124"/>
      <c r="C318" s="124"/>
      <c r="D318" s="120" t="s">
        <v>68</v>
      </c>
      <c r="E318" s="121" t="s">
        <v>754</v>
      </c>
      <c r="F318" s="122">
        <v>21</v>
      </c>
      <c r="G318" s="122">
        <v>4.5238095238095237</v>
      </c>
      <c r="H318" s="122">
        <v>95</v>
      </c>
      <c r="I318" s="123" t="s">
        <v>629</v>
      </c>
    </row>
    <row r="319" spans="1:9" x14ac:dyDescent="0.25">
      <c r="A319" s="76"/>
      <c r="B319" s="124"/>
      <c r="C319" s="124"/>
      <c r="D319" s="120" t="s">
        <v>70</v>
      </c>
      <c r="E319" s="121" t="s">
        <v>755</v>
      </c>
      <c r="F319" s="122">
        <v>46</v>
      </c>
      <c r="G319" s="122">
        <v>7</v>
      </c>
      <c r="H319" s="122">
        <v>322</v>
      </c>
      <c r="I319" s="123" t="s">
        <v>629</v>
      </c>
    </row>
    <row r="320" spans="1:9" x14ac:dyDescent="0.25">
      <c r="A320" s="76"/>
      <c r="B320" s="124"/>
      <c r="C320" s="124"/>
      <c r="D320" s="120" t="s">
        <v>70</v>
      </c>
      <c r="E320" s="121" t="s">
        <v>756</v>
      </c>
      <c r="F320" s="122">
        <v>10</v>
      </c>
      <c r="G320" s="122">
        <v>7</v>
      </c>
      <c r="H320" s="122">
        <v>70</v>
      </c>
      <c r="I320" s="123" t="s">
        <v>629</v>
      </c>
    </row>
    <row r="321" spans="1:9" x14ac:dyDescent="0.25">
      <c r="A321" s="76"/>
      <c r="B321" s="124"/>
      <c r="C321" s="124"/>
      <c r="D321" s="120" t="s">
        <v>73</v>
      </c>
      <c r="E321" s="121" t="s">
        <v>757</v>
      </c>
      <c r="F321" s="122">
        <v>186</v>
      </c>
      <c r="G321" s="122">
        <v>12.150537634408602</v>
      </c>
      <c r="H321" s="122">
        <v>2260</v>
      </c>
      <c r="I321" s="123" t="s">
        <v>629</v>
      </c>
    </row>
    <row r="322" spans="1:9" x14ac:dyDescent="0.25">
      <c r="A322" s="76"/>
      <c r="B322" s="124"/>
      <c r="C322" s="124"/>
      <c r="D322" s="120" t="s">
        <v>73</v>
      </c>
      <c r="E322" s="121" t="s">
        <v>758</v>
      </c>
      <c r="F322" s="122">
        <v>23</v>
      </c>
      <c r="G322" s="122">
        <v>18.260869565217391</v>
      </c>
      <c r="H322" s="122">
        <v>420</v>
      </c>
      <c r="I322" s="123" t="s">
        <v>629</v>
      </c>
    </row>
    <row r="323" spans="1:9" x14ac:dyDescent="0.25">
      <c r="A323" s="76"/>
      <c r="B323" s="124"/>
      <c r="C323" s="124"/>
      <c r="D323" s="120" t="s">
        <v>75</v>
      </c>
      <c r="E323" s="121" t="s">
        <v>759</v>
      </c>
      <c r="F323" s="122">
        <v>64</v>
      </c>
      <c r="G323" s="122">
        <v>25</v>
      </c>
      <c r="H323" s="122">
        <v>1600</v>
      </c>
      <c r="I323" s="123" t="s">
        <v>629</v>
      </c>
    </row>
    <row r="324" spans="1:9" x14ac:dyDescent="0.25">
      <c r="A324" s="76"/>
      <c r="B324" s="124"/>
      <c r="C324" s="124"/>
      <c r="D324" s="120" t="s">
        <v>78</v>
      </c>
      <c r="E324" s="121" t="s">
        <v>760</v>
      </c>
      <c r="F324" s="122">
        <v>14</v>
      </c>
      <c r="G324" s="122">
        <v>19</v>
      </c>
      <c r="H324" s="122">
        <v>266</v>
      </c>
      <c r="I324" s="123" t="s">
        <v>629</v>
      </c>
    </row>
    <row r="325" spans="1:9" x14ac:dyDescent="0.25">
      <c r="A325" s="76"/>
      <c r="B325" s="124"/>
      <c r="C325" s="124"/>
      <c r="D325" s="120" t="s">
        <v>78</v>
      </c>
      <c r="E325" s="121" t="s">
        <v>761</v>
      </c>
      <c r="F325" s="122">
        <v>2</v>
      </c>
      <c r="G325" s="122">
        <v>19</v>
      </c>
      <c r="H325" s="122">
        <v>38</v>
      </c>
      <c r="I325" s="123" t="s">
        <v>629</v>
      </c>
    </row>
    <row r="326" spans="1:9" x14ac:dyDescent="0.25">
      <c r="A326" s="76"/>
      <c r="B326" s="124"/>
      <c r="C326" s="124"/>
      <c r="D326" s="120" t="s">
        <v>81</v>
      </c>
      <c r="E326" s="121" t="s">
        <v>762</v>
      </c>
      <c r="F326" s="122">
        <v>42</v>
      </c>
      <c r="G326" s="122">
        <v>16</v>
      </c>
      <c r="H326" s="122">
        <v>672</v>
      </c>
      <c r="I326" s="123" t="s">
        <v>629</v>
      </c>
    </row>
    <row r="327" spans="1:9" x14ac:dyDescent="0.25">
      <c r="A327" s="76"/>
      <c r="B327" s="124"/>
      <c r="C327" s="124"/>
      <c r="D327" s="120" t="s">
        <v>81</v>
      </c>
      <c r="E327" s="121" t="s">
        <v>763</v>
      </c>
      <c r="F327" s="122">
        <v>9</v>
      </c>
      <c r="G327" s="122">
        <v>16</v>
      </c>
      <c r="H327" s="122">
        <v>144</v>
      </c>
      <c r="I327" s="123" t="s">
        <v>629</v>
      </c>
    </row>
    <row r="328" spans="1:9" x14ac:dyDescent="0.25">
      <c r="A328" s="76"/>
      <c r="B328" s="124"/>
      <c r="C328" s="124"/>
      <c r="D328" s="120" t="s">
        <v>84</v>
      </c>
      <c r="E328" s="121" t="s">
        <v>764</v>
      </c>
      <c r="F328" s="122">
        <v>97</v>
      </c>
      <c r="G328" s="122">
        <v>15.587628865979381</v>
      </c>
      <c r="H328" s="122">
        <v>1512</v>
      </c>
      <c r="I328" s="123" t="s">
        <v>629</v>
      </c>
    </row>
    <row r="329" spans="1:9" x14ac:dyDescent="0.25">
      <c r="A329" s="76"/>
      <c r="B329" s="124"/>
      <c r="C329" s="124"/>
      <c r="D329" s="120" t="s">
        <v>84</v>
      </c>
      <c r="E329" s="121" t="s">
        <v>765</v>
      </c>
      <c r="F329" s="122">
        <v>15</v>
      </c>
      <c r="G329" s="122">
        <v>18.2</v>
      </c>
      <c r="H329" s="122">
        <v>273</v>
      </c>
      <c r="I329" s="123" t="s">
        <v>629</v>
      </c>
    </row>
    <row r="330" spans="1:9" x14ac:dyDescent="0.25">
      <c r="A330" s="76"/>
      <c r="B330" s="124"/>
      <c r="C330" s="124"/>
      <c r="D330" s="120" t="s">
        <v>87</v>
      </c>
      <c r="E330" s="121" t="s">
        <v>766</v>
      </c>
      <c r="F330" s="122">
        <v>24</v>
      </c>
      <c r="G330" s="122">
        <v>29</v>
      </c>
      <c r="H330" s="122">
        <v>696</v>
      </c>
      <c r="I330" s="123" t="s">
        <v>629</v>
      </c>
    </row>
    <row r="331" spans="1:9" x14ac:dyDescent="0.25">
      <c r="A331" s="76"/>
      <c r="B331" s="124"/>
      <c r="C331" s="124"/>
      <c r="D331" s="120" t="s">
        <v>87</v>
      </c>
      <c r="E331" s="121" t="s">
        <v>767</v>
      </c>
      <c r="F331" s="122">
        <v>3</v>
      </c>
      <c r="G331" s="122">
        <v>29</v>
      </c>
      <c r="H331" s="122">
        <v>87</v>
      </c>
      <c r="I331" s="123" t="s">
        <v>629</v>
      </c>
    </row>
    <row r="332" spans="1:9" x14ac:dyDescent="0.25">
      <c r="A332" s="76"/>
      <c r="B332" s="124"/>
      <c r="C332" s="124"/>
      <c r="D332" s="120" t="s">
        <v>89</v>
      </c>
      <c r="E332" s="121" t="s">
        <v>768</v>
      </c>
      <c r="F332" s="122">
        <v>21</v>
      </c>
      <c r="G332" s="122">
        <v>22</v>
      </c>
      <c r="H332" s="122">
        <v>462</v>
      </c>
      <c r="I332" s="123" t="s">
        <v>629</v>
      </c>
    </row>
    <row r="333" spans="1:9" x14ac:dyDescent="0.25">
      <c r="A333" s="76"/>
      <c r="B333" s="124"/>
      <c r="C333" s="124"/>
      <c r="D333" s="120" t="s">
        <v>89</v>
      </c>
      <c r="E333" s="121" t="s">
        <v>769</v>
      </c>
      <c r="F333" s="122">
        <v>2</v>
      </c>
      <c r="G333" s="122">
        <v>22</v>
      </c>
      <c r="H333" s="122">
        <v>44</v>
      </c>
      <c r="I333" s="123" t="s">
        <v>629</v>
      </c>
    </row>
    <row r="334" spans="1:9" x14ac:dyDescent="0.25">
      <c r="A334" s="76"/>
      <c r="B334" s="124"/>
      <c r="C334" s="124"/>
      <c r="D334" s="120" t="s">
        <v>92</v>
      </c>
      <c r="E334" s="121" t="s">
        <v>770</v>
      </c>
      <c r="F334" s="122">
        <v>45</v>
      </c>
      <c r="G334" s="122">
        <v>18</v>
      </c>
      <c r="H334" s="122">
        <v>810</v>
      </c>
      <c r="I334" s="123" t="s">
        <v>629</v>
      </c>
    </row>
    <row r="335" spans="1:9" x14ac:dyDescent="0.25">
      <c r="A335" s="76"/>
      <c r="B335" s="124"/>
      <c r="C335" s="124"/>
      <c r="D335" s="120" t="s">
        <v>95</v>
      </c>
      <c r="E335" s="121" t="s">
        <v>771</v>
      </c>
      <c r="F335" s="122">
        <v>125</v>
      </c>
      <c r="G335" s="122">
        <v>17</v>
      </c>
      <c r="H335" s="122">
        <v>2125</v>
      </c>
      <c r="I335" s="123" t="s">
        <v>629</v>
      </c>
    </row>
    <row r="336" spans="1:9" x14ac:dyDescent="0.25">
      <c r="A336" s="76"/>
      <c r="B336" s="124"/>
      <c r="C336" s="124"/>
      <c r="D336" s="120" t="s">
        <v>95</v>
      </c>
      <c r="E336" s="121" t="s">
        <v>772</v>
      </c>
      <c r="F336" s="122">
        <v>12</v>
      </c>
      <c r="G336" s="122">
        <v>17</v>
      </c>
      <c r="H336" s="122">
        <v>204</v>
      </c>
      <c r="I336" s="123" t="s">
        <v>629</v>
      </c>
    </row>
    <row r="337" spans="1:9" x14ac:dyDescent="0.25">
      <c r="A337" s="76"/>
      <c r="B337" s="124"/>
      <c r="C337" s="124"/>
      <c r="D337" s="120" t="s">
        <v>98</v>
      </c>
      <c r="E337" s="121" t="s">
        <v>773</v>
      </c>
      <c r="F337" s="122">
        <v>218</v>
      </c>
      <c r="G337" s="122">
        <v>11.082568807339449</v>
      </c>
      <c r="H337" s="122">
        <v>2416</v>
      </c>
      <c r="I337" s="123" t="s">
        <v>629</v>
      </c>
    </row>
    <row r="338" spans="1:9" x14ac:dyDescent="0.25">
      <c r="A338" s="76"/>
      <c r="B338" s="124"/>
      <c r="C338" s="124"/>
      <c r="D338" s="120" t="s">
        <v>98</v>
      </c>
      <c r="E338" s="121" t="s">
        <v>774</v>
      </c>
      <c r="F338" s="122">
        <v>21</v>
      </c>
      <c r="G338" s="122">
        <v>14.476190476190476</v>
      </c>
      <c r="H338" s="122">
        <v>304</v>
      </c>
      <c r="I338" s="123" t="s">
        <v>629</v>
      </c>
    </row>
    <row r="339" spans="1:9" x14ac:dyDescent="0.25">
      <c r="A339" s="76"/>
      <c r="B339" s="124"/>
      <c r="C339" s="124"/>
      <c r="D339" s="120" t="s">
        <v>101</v>
      </c>
      <c r="E339" s="121" t="s">
        <v>775</v>
      </c>
      <c r="F339" s="122">
        <v>43</v>
      </c>
      <c r="G339" s="122">
        <v>29</v>
      </c>
      <c r="H339" s="122">
        <v>1247</v>
      </c>
      <c r="I339" s="123" t="s">
        <v>629</v>
      </c>
    </row>
    <row r="340" spans="1:9" x14ac:dyDescent="0.25">
      <c r="A340" s="76"/>
      <c r="B340" s="124"/>
      <c r="C340" s="124"/>
      <c r="D340" s="120" t="s">
        <v>101</v>
      </c>
      <c r="E340" s="121" t="s">
        <v>776</v>
      </c>
      <c r="F340" s="122">
        <v>13</v>
      </c>
      <c r="G340" s="122">
        <v>29</v>
      </c>
      <c r="H340" s="122">
        <v>377</v>
      </c>
      <c r="I340" s="123" t="s">
        <v>629</v>
      </c>
    </row>
    <row r="341" spans="1:9" x14ac:dyDescent="0.25">
      <c r="A341" s="76"/>
      <c r="B341" s="124"/>
      <c r="C341" s="124"/>
      <c r="D341" s="120" t="s">
        <v>103</v>
      </c>
      <c r="E341" s="121" t="s">
        <v>777</v>
      </c>
      <c r="F341" s="122">
        <v>16</v>
      </c>
      <c r="G341" s="122">
        <v>92</v>
      </c>
      <c r="H341" s="122">
        <v>1472</v>
      </c>
      <c r="I341" s="123" t="s">
        <v>629</v>
      </c>
    </row>
    <row r="342" spans="1:9" x14ac:dyDescent="0.25">
      <c r="A342" s="76"/>
      <c r="B342" s="124"/>
      <c r="C342" s="124"/>
      <c r="D342" s="120" t="s">
        <v>103</v>
      </c>
      <c r="E342" s="121" t="s">
        <v>778</v>
      </c>
      <c r="F342" s="122">
        <v>4</v>
      </c>
      <c r="G342" s="122">
        <v>92</v>
      </c>
      <c r="H342" s="122">
        <v>368</v>
      </c>
      <c r="I342" s="123" t="s">
        <v>629</v>
      </c>
    </row>
    <row r="343" spans="1:9" x14ac:dyDescent="0.25">
      <c r="A343" s="76"/>
      <c r="B343" s="124"/>
      <c r="C343" s="124"/>
      <c r="D343" s="120" t="s">
        <v>105</v>
      </c>
      <c r="E343" s="121" t="s">
        <v>779</v>
      </c>
      <c r="F343" s="122">
        <v>121</v>
      </c>
      <c r="G343" s="122">
        <v>22.90909090909091</v>
      </c>
      <c r="H343" s="122">
        <v>2772</v>
      </c>
      <c r="I343" s="123" t="s">
        <v>629</v>
      </c>
    </row>
    <row r="344" spans="1:9" x14ac:dyDescent="0.25">
      <c r="A344" s="76"/>
      <c r="B344" s="124"/>
      <c r="C344" s="124"/>
      <c r="D344" s="120" t="s">
        <v>105</v>
      </c>
      <c r="E344" s="121" t="s">
        <v>780</v>
      </c>
      <c r="F344" s="122">
        <v>17</v>
      </c>
      <c r="G344" s="122">
        <v>24.705882352941178</v>
      </c>
      <c r="H344" s="122">
        <v>420</v>
      </c>
      <c r="I344" s="123" t="s">
        <v>629</v>
      </c>
    </row>
    <row r="345" spans="1:9" x14ac:dyDescent="0.25">
      <c r="A345" s="76"/>
      <c r="B345" s="124"/>
      <c r="C345" s="124"/>
      <c r="D345" s="120" t="s">
        <v>108</v>
      </c>
      <c r="E345" s="121" t="s">
        <v>781</v>
      </c>
      <c r="F345" s="122">
        <v>83</v>
      </c>
      <c r="G345" s="122">
        <v>39</v>
      </c>
      <c r="H345" s="122">
        <v>3237</v>
      </c>
      <c r="I345" s="123" t="s">
        <v>629</v>
      </c>
    </row>
    <row r="346" spans="1:9" x14ac:dyDescent="0.25">
      <c r="A346" s="76"/>
      <c r="B346" s="124"/>
      <c r="C346" s="124"/>
      <c r="D346" s="120" t="s">
        <v>108</v>
      </c>
      <c r="E346" s="121" t="s">
        <v>782</v>
      </c>
      <c r="F346" s="122">
        <v>14</v>
      </c>
      <c r="G346" s="122">
        <v>39</v>
      </c>
      <c r="H346" s="122">
        <v>546</v>
      </c>
      <c r="I346" s="123" t="s">
        <v>629</v>
      </c>
    </row>
    <row r="347" spans="1:9" x14ac:dyDescent="0.25">
      <c r="A347" s="76"/>
      <c r="B347" s="124"/>
      <c r="C347" s="124"/>
      <c r="D347" s="120" t="s">
        <v>111</v>
      </c>
      <c r="E347" s="121" t="s">
        <v>783</v>
      </c>
      <c r="F347" s="122">
        <v>14</v>
      </c>
      <c r="G347" s="122">
        <v>44</v>
      </c>
      <c r="H347" s="122">
        <v>616</v>
      </c>
      <c r="I347" s="123" t="s">
        <v>629</v>
      </c>
    </row>
    <row r="348" spans="1:9" x14ac:dyDescent="0.25">
      <c r="A348" s="76"/>
      <c r="B348" s="124"/>
      <c r="C348" s="124"/>
      <c r="D348" s="120" t="s">
        <v>111</v>
      </c>
      <c r="E348" s="121" t="s">
        <v>784</v>
      </c>
      <c r="F348" s="122">
        <v>2</v>
      </c>
      <c r="G348" s="122">
        <v>44</v>
      </c>
      <c r="H348" s="122">
        <v>88</v>
      </c>
      <c r="I348" s="123" t="s">
        <v>629</v>
      </c>
    </row>
    <row r="349" spans="1:9" x14ac:dyDescent="0.25">
      <c r="A349" s="76"/>
      <c r="B349" s="124"/>
      <c r="C349" s="124"/>
      <c r="D349" s="120" t="s">
        <v>114</v>
      </c>
      <c r="E349" s="121" t="s">
        <v>785</v>
      </c>
      <c r="F349" s="122">
        <v>46</v>
      </c>
      <c r="G349" s="122">
        <v>30</v>
      </c>
      <c r="H349" s="122">
        <v>1380</v>
      </c>
      <c r="I349" s="123" t="s">
        <v>629</v>
      </c>
    </row>
    <row r="350" spans="1:9" x14ac:dyDescent="0.25">
      <c r="A350" s="76"/>
      <c r="B350" s="124"/>
      <c r="C350" s="124"/>
      <c r="D350" s="120" t="s">
        <v>114</v>
      </c>
      <c r="E350" s="121" t="s">
        <v>786</v>
      </c>
      <c r="F350" s="122">
        <v>9</v>
      </c>
      <c r="G350" s="122">
        <v>30</v>
      </c>
      <c r="H350" s="122">
        <v>270</v>
      </c>
      <c r="I350" s="123" t="s">
        <v>629</v>
      </c>
    </row>
    <row r="351" spans="1:9" x14ac:dyDescent="0.25">
      <c r="A351" s="76"/>
      <c r="B351" s="124"/>
      <c r="C351" s="124"/>
      <c r="D351" s="120" t="s">
        <v>117</v>
      </c>
      <c r="E351" s="121" t="s">
        <v>787</v>
      </c>
      <c r="F351" s="122">
        <v>66</v>
      </c>
      <c r="G351" s="122">
        <v>28</v>
      </c>
      <c r="H351" s="122">
        <v>1848</v>
      </c>
      <c r="I351" s="123" t="s">
        <v>629</v>
      </c>
    </row>
    <row r="352" spans="1:9" x14ac:dyDescent="0.25">
      <c r="A352" s="76"/>
      <c r="B352" s="124"/>
      <c r="C352" s="124"/>
      <c r="D352" s="120" t="s">
        <v>117</v>
      </c>
      <c r="E352" s="121" t="s">
        <v>788</v>
      </c>
      <c r="F352" s="122">
        <v>12</v>
      </c>
      <c r="G352" s="122">
        <v>28</v>
      </c>
      <c r="H352" s="122">
        <v>336</v>
      </c>
      <c r="I352" s="123" t="s">
        <v>629</v>
      </c>
    </row>
    <row r="353" spans="1:9" x14ac:dyDescent="0.25">
      <c r="A353" s="76"/>
      <c r="B353" s="124"/>
      <c r="C353" s="124"/>
      <c r="D353" s="120" t="s">
        <v>120</v>
      </c>
      <c r="E353" s="121" t="s">
        <v>789</v>
      </c>
      <c r="F353" s="122">
        <v>72</v>
      </c>
      <c r="G353" s="122">
        <v>26</v>
      </c>
      <c r="H353" s="122">
        <v>1872</v>
      </c>
      <c r="I353" s="123" t="s">
        <v>629</v>
      </c>
    </row>
    <row r="354" spans="1:9" x14ac:dyDescent="0.25">
      <c r="A354" s="76"/>
      <c r="B354" s="124"/>
      <c r="C354" s="124"/>
      <c r="D354" s="120" t="s">
        <v>120</v>
      </c>
      <c r="E354" s="121" t="s">
        <v>790</v>
      </c>
      <c r="F354" s="122">
        <v>15</v>
      </c>
      <c r="G354" s="122">
        <v>26</v>
      </c>
      <c r="H354" s="122">
        <v>390</v>
      </c>
      <c r="I354" s="123" t="s">
        <v>629</v>
      </c>
    </row>
    <row r="355" spans="1:9" x14ac:dyDescent="0.25">
      <c r="A355" s="76"/>
      <c r="B355" s="124"/>
      <c r="C355" s="124"/>
      <c r="D355" s="120" t="s">
        <v>123</v>
      </c>
      <c r="E355" s="121" t="s">
        <v>791</v>
      </c>
      <c r="F355" s="122">
        <v>121</v>
      </c>
      <c r="G355" s="122">
        <v>23.727272727272727</v>
      </c>
      <c r="H355" s="122">
        <v>2871</v>
      </c>
      <c r="I355" s="123" t="s">
        <v>629</v>
      </c>
    </row>
    <row r="356" spans="1:9" x14ac:dyDescent="0.25">
      <c r="A356" s="76"/>
      <c r="B356" s="124"/>
      <c r="C356" s="124"/>
      <c r="D356" s="120" t="s">
        <v>123</v>
      </c>
      <c r="E356" s="121" t="s">
        <v>792</v>
      </c>
      <c r="F356" s="122">
        <v>18</v>
      </c>
      <c r="G356" s="122">
        <v>25.777777777777779</v>
      </c>
      <c r="H356" s="122">
        <v>464</v>
      </c>
      <c r="I356" s="123" t="s">
        <v>629</v>
      </c>
    </row>
    <row r="357" spans="1:9" x14ac:dyDescent="0.25">
      <c r="A357" s="76"/>
      <c r="B357" s="124"/>
      <c r="C357" s="124"/>
      <c r="D357" s="120" t="s">
        <v>126</v>
      </c>
      <c r="E357" s="121" t="s">
        <v>793</v>
      </c>
      <c r="F357" s="122">
        <v>155</v>
      </c>
      <c r="G357" s="122">
        <v>28.038709677419355</v>
      </c>
      <c r="H357" s="122">
        <v>4346</v>
      </c>
      <c r="I357" s="123" t="s">
        <v>629</v>
      </c>
    </row>
    <row r="358" spans="1:9" x14ac:dyDescent="0.25">
      <c r="A358" s="76"/>
      <c r="B358" s="124"/>
      <c r="C358" s="124"/>
      <c r="D358" s="120" t="s">
        <v>126</v>
      </c>
      <c r="E358" s="121" t="s">
        <v>794</v>
      </c>
      <c r="F358" s="122">
        <v>31</v>
      </c>
      <c r="G358" s="122">
        <v>41</v>
      </c>
      <c r="H358" s="122">
        <v>1271</v>
      </c>
      <c r="I358" s="123" t="s">
        <v>629</v>
      </c>
    </row>
    <row r="359" spans="1:9" x14ac:dyDescent="0.25">
      <c r="A359" s="76"/>
      <c r="B359" s="124"/>
      <c r="C359" s="124"/>
      <c r="D359" s="120" t="s">
        <v>129</v>
      </c>
      <c r="E359" s="121" t="s">
        <v>795</v>
      </c>
      <c r="F359" s="122">
        <v>161</v>
      </c>
      <c r="G359" s="122">
        <v>19.813664596273291</v>
      </c>
      <c r="H359" s="122">
        <v>3190</v>
      </c>
      <c r="I359" s="123" t="s">
        <v>629</v>
      </c>
    </row>
    <row r="360" spans="1:9" x14ac:dyDescent="0.25">
      <c r="A360" s="76"/>
      <c r="B360" s="124"/>
      <c r="C360" s="124"/>
      <c r="D360" s="120" t="s">
        <v>129</v>
      </c>
      <c r="E360" s="121" t="s">
        <v>796</v>
      </c>
      <c r="F360" s="122">
        <v>23</v>
      </c>
      <c r="G360" s="122">
        <v>29</v>
      </c>
      <c r="H360" s="122">
        <v>667</v>
      </c>
      <c r="I360" s="123" t="s">
        <v>629</v>
      </c>
    </row>
    <row r="361" spans="1:9" x14ac:dyDescent="0.25">
      <c r="A361" s="76"/>
      <c r="B361" s="124"/>
      <c r="C361" s="124"/>
      <c r="D361" s="120" t="s">
        <v>132</v>
      </c>
      <c r="E361" s="121" t="s">
        <v>797</v>
      </c>
      <c r="F361" s="122">
        <v>37</v>
      </c>
      <c r="G361" s="122">
        <v>40</v>
      </c>
      <c r="H361" s="122">
        <v>1480</v>
      </c>
      <c r="I361" s="123" t="s">
        <v>629</v>
      </c>
    </row>
    <row r="362" spans="1:9" x14ac:dyDescent="0.25">
      <c r="A362" s="76"/>
      <c r="B362" s="124"/>
      <c r="C362" s="124"/>
      <c r="D362" s="120" t="s">
        <v>132</v>
      </c>
      <c r="E362" s="121" t="s">
        <v>798</v>
      </c>
      <c r="F362" s="122">
        <v>6</v>
      </c>
      <c r="G362" s="122">
        <v>40</v>
      </c>
      <c r="H362" s="122">
        <v>240</v>
      </c>
      <c r="I362" s="123" t="s">
        <v>629</v>
      </c>
    </row>
    <row r="363" spans="1:9" x14ac:dyDescent="0.25">
      <c r="A363" s="76"/>
      <c r="B363" s="124"/>
      <c r="C363" s="124"/>
      <c r="D363" s="120" t="s">
        <v>135</v>
      </c>
      <c r="E363" s="121" t="s">
        <v>799</v>
      </c>
      <c r="F363" s="122">
        <v>133</v>
      </c>
      <c r="G363" s="122">
        <v>24.421052631578949</v>
      </c>
      <c r="H363" s="122">
        <v>3248</v>
      </c>
      <c r="I363" s="123" t="s">
        <v>629</v>
      </c>
    </row>
    <row r="364" spans="1:9" x14ac:dyDescent="0.25">
      <c r="A364" s="76"/>
      <c r="B364" s="124"/>
      <c r="C364" s="124"/>
      <c r="D364" s="120" t="s">
        <v>135</v>
      </c>
      <c r="E364" s="121" t="s">
        <v>800</v>
      </c>
      <c r="F364" s="122">
        <v>15</v>
      </c>
      <c r="G364" s="122">
        <v>25.133333333333333</v>
      </c>
      <c r="H364" s="122">
        <v>377</v>
      </c>
      <c r="I364" s="123" t="s">
        <v>629</v>
      </c>
    </row>
    <row r="365" spans="1:9" x14ac:dyDescent="0.25">
      <c r="A365" s="76"/>
      <c r="B365" s="124"/>
      <c r="C365" s="124"/>
      <c r="D365" s="120" t="s">
        <v>137</v>
      </c>
      <c r="E365" s="121" t="s">
        <v>801</v>
      </c>
      <c r="F365" s="122">
        <v>187</v>
      </c>
      <c r="G365" s="122">
        <v>21.90374331550802</v>
      </c>
      <c r="H365" s="122">
        <v>4096</v>
      </c>
      <c r="I365" s="123" t="s">
        <v>629</v>
      </c>
    </row>
    <row r="366" spans="1:9" x14ac:dyDescent="0.25">
      <c r="A366" s="76"/>
      <c r="B366" s="124"/>
      <c r="C366" s="124"/>
      <c r="D366" s="120" t="s">
        <v>137</v>
      </c>
      <c r="E366" s="121" t="s">
        <v>802</v>
      </c>
      <c r="F366" s="122">
        <v>26</v>
      </c>
      <c r="G366" s="122">
        <v>29.53846153846154</v>
      </c>
      <c r="H366" s="122">
        <v>768</v>
      </c>
      <c r="I366" s="123" t="s">
        <v>629</v>
      </c>
    </row>
    <row r="367" spans="1:9" x14ac:dyDescent="0.25">
      <c r="A367" s="76"/>
      <c r="B367" s="124"/>
      <c r="C367" s="124"/>
      <c r="D367" s="120" t="s">
        <v>140</v>
      </c>
      <c r="E367" s="121" t="s">
        <v>803</v>
      </c>
      <c r="F367" s="122">
        <v>30</v>
      </c>
      <c r="G367" s="122">
        <v>22</v>
      </c>
      <c r="H367" s="122">
        <v>660</v>
      </c>
      <c r="I367" s="123" t="s">
        <v>629</v>
      </c>
    </row>
    <row r="368" spans="1:9" x14ac:dyDescent="0.25">
      <c r="A368" s="76"/>
      <c r="B368" s="124"/>
      <c r="C368" s="124"/>
      <c r="D368" s="120" t="s">
        <v>140</v>
      </c>
      <c r="E368" s="121" t="s">
        <v>804</v>
      </c>
      <c r="F368" s="122">
        <v>4</v>
      </c>
      <c r="G368" s="122">
        <v>22</v>
      </c>
      <c r="H368" s="122">
        <v>88</v>
      </c>
      <c r="I368" s="123" t="s">
        <v>629</v>
      </c>
    </row>
    <row r="369" spans="1:9" x14ac:dyDescent="0.25">
      <c r="A369" s="76"/>
      <c r="B369" s="124"/>
      <c r="C369" s="124"/>
      <c r="D369" s="120" t="s">
        <v>146</v>
      </c>
      <c r="E369" s="121" t="s">
        <v>805</v>
      </c>
      <c r="F369" s="122">
        <v>112</v>
      </c>
      <c r="G369" s="122">
        <v>25.339285714285715</v>
      </c>
      <c r="H369" s="122">
        <v>2838</v>
      </c>
      <c r="I369" s="123" t="s">
        <v>629</v>
      </c>
    </row>
    <row r="370" spans="1:9" x14ac:dyDescent="0.25">
      <c r="A370" s="76"/>
      <c r="B370" s="124"/>
      <c r="C370" s="124"/>
      <c r="D370" s="120" t="s">
        <v>146</v>
      </c>
      <c r="E370" s="121" t="s">
        <v>806</v>
      </c>
      <c r="F370" s="122">
        <v>11</v>
      </c>
      <c r="G370" s="122">
        <v>43</v>
      </c>
      <c r="H370" s="122">
        <v>473</v>
      </c>
      <c r="I370" s="123" t="s">
        <v>629</v>
      </c>
    </row>
    <row r="371" spans="1:9" x14ac:dyDescent="0.25">
      <c r="A371" s="76"/>
      <c r="B371" s="124"/>
      <c r="C371" s="124"/>
      <c r="D371" s="120" t="s">
        <v>148</v>
      </c>
      <c r="E371" s="121" t="s">
        <v>807</v>
      </c>
      <c r="F371" s="122">
        <v>180</v>
      </c>
      <c r="G371" s="122">
        <v>3.8333333333333335</v>
      </c>
      <c r="H371" s="122">
        <v>690</v>
      </c>
      <c r="I371" s="123" t="s">
        <v>629</v>
      </c>
    </row>
    <row r="372" spans="1:9" x14ac:dyDescent="0.25">
      <c r="A372" s="76"/>
      <c r="B372" s="124"/>
      <c r="C372" s="124"/>
      <c r="D372" s="120" t="s">
        <v>148</v>
      </c>
      <c r="E372" s="121" t="s">
        <v>808</v>
      </c>
      <c r="F372" s="122">
        <v>20</v>
      </c>
      <c r="G372" s="122">
        <v>6</v>
      </c>
      <c r="H372" s="122">
        <v>120</v>
      </c>
      <c r="I372" s="123" t="s">
        <v>629</v>
      </c>
    </row>
    <row r="373" spans="1:9" x14ac:dyDescent="0.25">
      <c r="A373" s="76"/>
      <c r="B373" s="124"/>
      <c r="C373" s="124"/>
      <c r="D373" s="120" t="s">
        <v>150</v>
      </c>
      <c r="E373" s="121" t="s">
        <v>809</v>
      </c>
      <c r="F373" s="122">
        <v>50</v>
      </c>
      <c r="G373" s="122">
        <v>6</v>
      </c>
      <c r="H373" s="122">
        <v>300</v>
      </c>
      <c r="I373" s="123" t="s">
        <v>629</v>
      </c>
    </row>
    <row r="374" spans="1:9" x14ac:dyDescent="0.25">
      <c r="A374" s="76"/>
      <c r="B374" s="124"/>
      <c r="C374" s="124"/>
      <c r="D374" s="120" t="s">
        <v>150</v>
      </c>
      <c r="E374" s="121" t="s">
        <v>810</v>
      </c>
      <c r="F374" s="122">
        <v>4</v>
      </c>
      <c r="G374" s="122">
        <v>6</v>
      </c>
      <c r="H374" s="122">
        <v>24</v>
      </c>
      <c r="I374" s="123" t="s">
        <v>629</v>
      </c>
    </row>
    <row r="375" spans="1:9" x14ac:dyDescent="0.25">
      <c r="A375" s="76"/>
      <c r="B375" s="124"/>
      <c r="C375" s="124"/>
      <c r="D375" s="120" t="s">
        <v>151</v>
      </c>
      <c r="E375" s="121" t="s">
        <v>811</v>
      </c>
      <c r="F375" s="122">
        <v>118</v>
      </c>
      <c r="G375" s="122">
        <v>8.9237288135593218</v>
      </c>
      <c r="H375" s="122">
        <v>1053</v>
      </c>
      <c r="I375" s="123" t="s">
        <v>629</v>
      </c>
    </row>
    <row r="376" spans="1:9" x14ac:dyDescent="0.25">
      <c r="A376" s="76"/>
      <c r="B376" s="124"/>
      <c r="C376" s="124"/>
      <c r="D376" s="120" t="s">
        <v>151</v>
      </c>
      <c r="E376" s="121" t="s">
        <v>812</v>
      </c>
      <c r="F376" s="122">
        <v>13</v>
      </c>
      <c r="G376" s="122">
        <v>9</v>
      </c>
      <c r="H376" s="122">
        <v>117</v>
      </c>
      <c r="I376" s="123" t="s">
        <v>629</v>
      </c>
    </row>
    <row r="377" spans="1:9" x14ac:dyDescent="0.25">
      <c r="A377" s="76"/>
      <c r="B377" s="124"/>
      <c r="C377" s="124"/>
      <c r="D377" s="120" t="s">
        <v>154</v>
      </c>
      <c r="E377" s="121" t="s">
        <v>813</v>
      </c>
      <c r="F377" s="122">
        <v>177</v>
      </c>
      <c r="G377" s="122">
        <v>5.6440677966101696</v>
      </c>
      <c r="H377" s="122">
        <v>999</v>
      </c>
      <c r="I377" s="123" t="s">
        <v>629</v>
      </c>
    </row>
    <row r="378" spans="1:9" x14ac:dyDescent="0.25">
      <c r="A378" s="76"/>
      <c r="B378" s="124"/>
      <c r="C378" s="124"/>
      <c r="D378" s="120" t="s">
        <v>154</v>
      </c>
      <c r="E378" s="121" t="s">
        <v>814</v>
      </c>
      <c r="F378" s="122">
        <v>27</v>
      </c>
      <c r="G378" s="122">
        <v>7.666666666666667</v>
      </c>
      <c r="H378" s="122">
        <v>207</v>
      </c>
      <c r="I378" s="123" t="s">
        <v>629</v>
      </c>
    </row>
    <row r="379" spans="1:9" x14ac:dyDescent="0.25">
      <c r="A379" s="76"/>
      <c r="B379" s="124"/>
      <c r="C379" s="124"/>
      <c r="D379" s="120" t="s">
        <v>157</v>
      </c>
      <c r="E379" s="121" t="s">
        <v>815</v>
      </c>
      <c r="F379" s="122">
        <v>15</v>
      </c>
      <c r="G379" s="122">
        <v>7</v>
      </c>
      <c r="H379" s="122">
        <v>105</v>
      </c>
      <c r="I379" s="123" t="s">
        <v>629</v>
      </c>
    </row>
    <row r="380" spans="1:9" x14ac:dyDescent="0.25">
      <c r="A380" s="76"/>
      <c r="B380" s="124"/>
      <c r="C380" s="124"/>
      <c r="D380" s="120" t="s">
        <v>157</v>
      </c>
      <c r="E380" s="121" t="s">
        <v>816</v>
      </c>
      <c r="F380" s="122">
        <v>2</v>
      </c>
      <c r="G380" s="122">
        <v>7</v>
      </c>
      <c r="H380" s="122">
        <v>14</v>
      </c>
      <c r="I380" s="123" t="s">
        <v>629</v>
      </c>
    </row>
    <row r="381" spans="1:9" x14ac:dyDescent="0.25">
      <c r="A381" s="76"/>
      <c r="B381" s="124"/>
      <c r="C381" s="124"/>
      <c r="D381" s="120" t="s">
        <v>160</v>
      </c>
      <c r="E381" s="121" t="s">
        <v>817</v>
      </c>
      <c r="F381" s="122">
        <v>81</v>
      </c>
      <c r="G381" s="122">
        <v>11</v>
      </c>
      <c r="H381" s="122">
        <v>891</v>
      </c>
      <c r="I381" s="123" t="s">
        <v>629</v>
      </c>
    </row>
    <row r="382" spans="1:9" x14ac:dyDescent="0.25">
      <c r="A382" s="76"/>
      <c r="B382" s="124"/>
      <c r="C382" s="124"/>
      <c r="D382" s="120" t="s">
        <v>160</v>
      </c>
      <c r="E382" s="121" t="s">
        <v>818</v>
      </c>
      <c r="F382" s="122">
        <v>9</v>
      </c>
      <c r="G382" s="122">
        <v>11</v>
      </c>
      <c r="H382" s="122">
        <v>99</v>
      </c>
      <c r="I382" s="123" t="s">
        <v>629</v>
      </c>
    </row>
    <row r="383" spans="1:9" x14ac:dyDescent="0.25">
      <c r="A383" s="76"/>
      <c r="B383" s="124"/>
      <c r="C383" s="124"/>
      <c r="D383" s="120" t="s">
        <v>165</v>
      </c>
      <c r="E383" s="121" t="s">
        <v>819</v>
      </c>
      <c r="F383" s="122">
        <v>21</v>
      </c>
      <c r="G383" s="122">
        <v>20</v>
      </c>
      <c r="H383" s="122">
        <v>420</v>
      </c>
      <c r="I383" s="123" t="s">
        <v>629</v>
      </c>
    </row>
    <row r="384" spans="1:9" x14ac:dyDescent="0.25">
      <c r="A384" s="76"/>
      <c r="B384" s="124"/>
      <c r="C384" s="124"/>
      <c r="D384" s="120" t="s">
        <v>165</v>
      </c>
      <c r="E384" s="121" t="s">
        <v>820</v>
      </c>
      <c r="F384" s="122">
        <v>11</v>
      </c>
      <c r="G384" s="122">
        <v>20</v>
      </c>
      <c r="H384" s="122">
        <v>220</v>
      </c>
      <c r="I384" s="123" t="s">
        <v>629</v>
      </c>
    </row>
    <row r="385" spans="1:9" x14ac:dyDescent="0.25">
      <c r="A385" s="76"/>
      <c r="B385" s="124"/>
      <c r="C385" s="124"/>
      <c r="D385" s="120" t="s">
        <v>168</v>
      </c>
      <c r="E385" s="121" t="s">
        <v>821</v>
      </c>
      <c r="F385" s="122">
        <v>18</v>
      </c>
      <c r="G385" s="122">
        <v>17</v>
      </c>
      <c r="H385" s="122">
        <v>306</v>
      </c>
      <c r="I385" s="123" t="s">
        <v>629</v>
      </c>
    </row>
    <row r="386" spans="1:9" x14ac:dyDescent="0.25">
      <c r="A386" s="76"/>
      <c r="B386" s="124"/>
      <c r="C386" s="124"/>
      <c r="D386" s="120" t="s">
        <v>168</v>
      </c>
      <c r="E386" s="121" t="s">
        <v>822</v>
      </c>
      <c r="F386" s="122">
        <v>1</v>
      </c>
      <c r="G386" s="122">
        <v>17</v>
      </c>
      <c r="H386" s="122">
        <v>17</v>
      </c>
      <c r="I386" s="123" t="s">
        <v>629</v>
      </c>
    </row>
    <row r="387" spans="1:9" x14ac:dyDescent="0.25">
      <c r="A387" s="76"/>
      <c r="B387" s="124"/>
      <c r="C387" s="124"/>
      <c r="D387" s="120" t="s">
        <v>171</v>
      </c>
      <c r="E387" s="121" t="s">
        <v>823</v>
      </c>
      <c r="F387" s="122">
        <v>12</v>
      </c>
      <c r="G387" s="122">
        <v>18</v>
      </c>
      <c r="H387" s="122">
        <v>216</v>
      </c>
      <c r="I387" s="123" t="s">
        <v>629</v>
      </c>
    </row>
    <row r="388" spans="1:9" x14ac:dyDescent="0.25">
      <c r="A388" s="76"/>
      <c r="B388" s="124"/>
      <c r="C388" s="124"/>
      <c r="D388" s="120" t="s">
        <v>171</v>
      </c>
      <c r="E388" s="121" t="s">
        <v>824</v>
      </c>
      <c r="F388" s="122">
        <v>5</v>
      </c>
      <c r="G388" s="122">
        <v>18</v>
      </c>
      <c r="H388" s="122">
        <v>90</v>
      </c>
      <c r="I388" s="123" t="s">
        <v>629</v>
      </c>
    </row>
    <row r="389" spans="1:9" x14ac:dyDescent="0.25">
      <c r="A389" s="76"/>
      <c r="B389" s="124"/>
      <c r="C389" s="124"/>
      <c r="D389" s="120" t="s">
        <v>174</v>
      </c>
      <c r="E389" s="121" t="s">
        <v>825</v>
      </c>
      <c r="F389" s="122">
        <v>48</v>
      </c>
      <c r="G389" s="122">
        <v>21</v>
      </c>
      <c r="H389" s="122">
        <v>1008</v>
      </c>
      <c r="I389" s="123" t="s">
        <v>629</v>
      </c>
    </row>
    <row r="390" spans="1:9" x14ac:dyDescent="0.25">
      <c r="A390" s="76"/>
      <c r="B390" s="124"/>
      <c r="C390" s="124"/>
      <c r="D390" s="120" t="s">
        <v>174</v>
      </c>
      <c r="E390" s="121" t="s">
        <v>826</v>
      </c>
      <c r="F390" s="122">
        <v>10</v>
      </c>
      <c r="G390" s="122">
        <v>21</v>
      </c>
      <c r="H390" s="122">
        <v>210</v>
      </c>
      <c r="I390" s="123" t="s">
        <v>629</v>
      </c>
    </row>
    <row r="391" spans="1:9" x14ac:dyDescent="0.25">
      <c r="A391" s="76"/>
      <c r="B391" s="124"/>
      <c r="C391" s="124"/>
      <c r="D391" s="120" t="s">
        <v>179</v>
      </c>
      <c r="E391" s="121" t="s">
        <v>827</v>
      </c>
      <c r="F391" s="122">
        <v>15</v>
      </c>
      <c r="G391" s="122">
        <v>19</v>
      </c>
      <c r="H391" s="122">
        <v>285</v>
      </c>
      <c r="I391" s="123" t="s">
        <v>629</v>
      </c>
    </row>
    <row r="392" spans="1:9" x14ac:dyDescent="0.25">
      <c r="A392" s="76"/>
      <c r="B392" s="124"/>
      <c r="C392" s="124"/>
      <c r="D392" s="120" t="s">
        <v>179</v>
      </c>
      <c r="E392" s="121" t="s">
        <v>828</v>
      </c>
      <c r="F392" s="122">
        <v>3</v>
      </c>
      <c r="G392" s="122">
        <v>19</v>
      </c>
      <c r="H392" s="122">
        <v>57</v>
      </c>
      <c r="I392" s="123" t="s">
        <v>629</v>
      </c>
    </row>
    <row r="393" spans="1:9" x14ac:dyDescent="0.25">
      <c r="A393" s="76"/>
      <c r="B393" s="124"/>
      <c r="C393" s="124"/>
      <c r="D393" s="120" t="s">
        <v>182</v>
      </c>
      <c r="E393" s="121" t="s">
        <v>829</v>
      </c>
      <c r="F393" s="122">
        <v>14</v>
      </c>
      <c r="G393" s="122">
        <v>20</v>
      </c>
      <c r="H393" s="122">
        <v>280</v>
      </c>
      <c r="I393" s="123" t="s">
        <v>629</v>
      </c>
    </row>
    <row r="394" spans="1:9" x14ac:dyDescent="0.25">
      <c r="A394" s="76"/>
      <c r="B394" s="124"/>
      <c r="C394" s="124"/>
      <c r="D394" s="120" t="s">
        <v>185</v>
      </c>
      <c r="E394" s="121" t="s">
        <v>830</v>
      </c>
      <c r="F394" s="122">
        <v>29</v>
      </c>
      <c r="G394" s="122">
        <v>18</v>
      </c>
      <c r="H394" s="122">
        <v>522</v>
      </c>
      <c r="I394" s="123" t="s">
        <v>629</v>
      </c>
    </row>
    <row r="395" spans="1:9" x14ac:dyDescent="0.25">
      <c r="A395" s="76"/>
      <c r="B395" s="124"/>
      <c r="C395" s="124"/>
      <c r="D395" s="120" t="s">
        <v>185</v>
      </c>
      <c r="E395" s="121" t="s">
        <v>831</v>
      </c>
      <c r="F395" s="122">
        <v>9</v>
      </c>
      <c r="G395" s="122">
        <v>18</v>
      </c>
      <c r="H395" s="122">
        <v>162</v>
      </c>
      <c r="I395" s="123" t="s">
        <v>629</v>
      </c>
    </row>
    <row r="396" spans="1:9" x14ac:dyDescent="0.25">
      <c r="A396" s="76"/>
      <c r="B396" s="124"/>
      <c r="C396" s="124"/>
      <c r="D396" s="120" t="s">
        <v>188</v>
      </c>
      <c r="E396" s="121" t="s">
        <v>832</v>
      </c>
      <c r="F396" s="122">
        <v>25</v>
      </c>
      <c r="G396" s="122">
        <v>18</v>
      </c>
      <c r="H396" s="122">
        <v>450</v>
      </c>
      <c r="I396" s="123" t="s">
        <v>629</v>
      </c>
    </row>
    <row r="397" spans="1:9" x14ac:dyDescent="0.25">
      <c r="A397" s="76"/>
      <c r="B397" s="124"/>
      <c r="C397" s="124"/>
      <c r="D397" s="120" t="s">
        <v>188</v>
      </c>
      <c r="E397" s="121" t="s">
        <v>833</v>
      </c>
      <c r="F397" s="122">
        <v>5</v>
      </c>
      <c r="G397" s="122">
        <v>18</v>
      </c>
      <c r="H397" s="122">
        <v>90</v>
      </c>
      <c r="I397" s="123" t="s">
        <v>629</v>
      </c>
    </row>
    <row r="398" spans="1:9" x14ac:dyDescent="0.25">
      <c r="A398" s="76"/>
      <c r="B398" s="124"/>
      <c r="C398" s="124"/>
      <c r="D398" s="120" t="s">
        <v>191</v>
      </c>
      <c r="E398" s="121" t="s">
        <v>834</v>
      </c>
      <c r="F398" s="122">
        <v>46</v>
      </c>
      <c r="G398" s="122">
        <v>22</v>
      </c>
      <c r="H398" s="122">
        <v>1012</v>
      </c>
      <c r="I398" s="123" t="s">
        <v>629</v>
      </c>
    </row>
    <row r="399" spans="1:9" x14ac:dyDescent="0.25">
      <c r="A399" s="76"/>
      <c r="B399" s="124"/>
      <c r="C399" s="124"/>
      <c r="D399" s="120" t="s">
        <v>191</v>
      </c>
      <c r="E399" s="121" t="s">
        <v>835</v>
      </c>
      <c r="F399" s="122">
        <v>7</v>
      </c>
      <c r="G399" s="122">
        <v>22</v>
      </c>
      <c r="H399" s="122">
        <v>154</v>
      </c>
      <c r="I399" s="123" t="s">
        <v>629</v>
      </c>
    </row>
    <row r="400" spans="1:9" x14ac:dyDescent="0.25">
      <c r="A400" s="76"/>
      <c r="B400" s="124"/>
      <c r="C400" s="124"/>
      <c r="D400" s="120" t="s">
        <v>194</v>
      </c>
      <c r="E400" s="121" t="s">
        <v>836</v>
      </c>
      <c r="F400" s="122">
        <v>53</v>
      </c>
      <c r="G400" s="122">
        <v>19</v>
      </c>
      <c r="H400" s="122">
        <v>1007</v>
      </c>
      <c r="I400" s="123" t="s">
        <v>629</v>
      </c>
    </row>
    <row r="401" spans="1:9" x14ac:dyDescent="0.25">
      <c r="A401" s="76"/>
      <c r="B401" s="124"/>
      <c r="C401" s="124"/>
      <c r="D401" s="120" t="s">
        <v>194</v>
      </c>
      <c r="E401" s="121" t="s">
        <v>837</v>
      </c>
      <c r="F401" s="122">
        <v>18</v>
      </c>
      <c r="G401" s="122">
        <v>19</v>
      </c>
      <c r="H401" s="122">
        <v>342</v>
      </c>
      <c r="I401" s="123" t="s">
        <v>629</v>
      </c>
    </row>
    <row r="402" spans="1:9" x14ac:dyDescent="0.25">
      <c r="A402" s="76"/>
      <c r="B402" s="124"/>
      <c r="C402" s="124"/>
      <c r="D402" s="120" t="s">
        <v>197</v>
      </c>
      <c r="E402" s="121" t="s">
        <v>838</v>
      </c>
      <c r="F402" s="122">
        <v>29</v>
      </c>
      <c r="G402" s="122">
        <v>20</v>
      </c>
      <c r="H402" s="122">
        <v>580</v>
      </c>
      <c r="I402" s="123" t="s">
        <v>629</v>
      </c>
    </row>
    <row r="403" spans="1:9" x14ac:dyDescent="0.25">
      <c r="A403" s="76"/>
      <c r="B403" s="124"/>
      <c r="C403" s="124"/>
      <c r="D403" s="120" t="s">
        <v>200</v>
      </c>
      <c r="E403" s="121" t="s">
        <v>839</v>
      </c>
      <c r="F403" s="122">
        <v>46</v>
      </c>
      <c r="G403" s="122">
        <v>21</v>
      </c>
      <c r="H403" s="122">
        <v>966</v>
      </c>
      <c r="I403" s="123" t="s">
        <v>629</v>
      </c>
    </row>
    <row r="404" spans="1:9" x14ac:dyDescent="0.25">
      <c r="A404" s="76"/>
      <c r="B404" s="124"/>
      <c r="C404" s="124"/>
      <c r="D404" s="120" t="s">
        <v>200</v>
      </c>
      <c r="E404" s="121" t="s">
        <v>840</v>
      </c>
      <c r="F404" s="122">
        <v>8</v>
      </c>
      <c r="G404" s="122">
        <v>21</v>
      </c>
      <c r="H404" s="122">
        <v>168</v>
      </c>
      <c r="I404" s="123" t="s">
        <v>629</v>
      </c>
    </row>
    <row r="405" spans="1:9" x14ac:dyDescent="0.25">
      <c r="A405" s="76"/>
      <c r="B405" s="124"/>
      <c r="C405" s="124"/>
      <c r="D405" s="120" t="s">
        <v>203</v>
      </c>
      <c r="E405" s="121" t="s">
        <v>841</v>
      </c>
      <c r="F405" s="122">
        <v>16</v>
      </c>
      <c r="G405" s="122">
        <v>21</v>
      </c>
      <c r="H405" s="122">
        <v>336</v>
      </c>
      <c r="I405" s="123" t="s">
        <v>629</v>
      </c>
    </row>
    <row r="406" spans="1:9" x14ac:dyDescent="0.25">
      <c r="A406" s="76"/>
      <c r="B406" s="124"/>
      <c r="C406" s="124"/>
      <c r="D406" s="120" t="s">
        <v>203</v>
      </c>
      <c r="E406" s="121" t="s">
        <v>842</v>
      </c>
      <c r="F406" s="122">
        <v>6</v>
      </c>
      <c r="G406" s="122">
        <v>21</v>
      </c>
      <c r="H406" s="122">
        <v>126</v>
      </c>
      <c r="I406" s="123" t="s">
        <v>629</v>
      </c>
    </row>
    <row r="407" spans="1:9" x14ac:dyDescent="0.25">
      <c r="A407" s="76"/>
      <c r="B407" s="124"/>
      <c r="C407" s="124"/>
      <c r="D407" s="120" t="s">
        <v>206</v>
      </c>
      <c r="E407" s="121" t="s">
        <v>843</v>
      </c>
      <c r="F407" s="122">
        <v>66</v>
      </c>
      <c r="G407" s="122">
        <v>28</v>
      </c>
      <c r="H407" s="122">
        <v>1848</v>
      </c>
      <c r="I407" s="123" t="s">
        <v>629</v>
      </c>
    </row>
    <row r="408" spans="1:9" x14ac:dyDescent="0.25">
      <c r="A408" s="76"/>
      <c r="B408" s="124"/>
      <c r="C408" s="124"/>
      <c r="D408" s="120" t="s">
        <v>206</v>
      </c>
      <c r="E408" s="121" t="s">
        <v>844</v>
      </c>
      <c r="F408" s="122">
        <v>8</v>
      </c>
      <c r="G408" s="122">
        <v>28</v>
      </c>
      <c r="H408" s="122">
        <v>224</v>
      </c>
      <c r="I408" s="123" t="s">
        <v>629</v>
      </c>
    </row>
    <row r="409" spans="1:9" x14ac:dyDescent="0.25">
      <c r="A409" s="76"/>
      <c r="B409" s="124"/>
      <c r="C409" s="124"/>
      <c r="D409" s="120" t="s">
        <v>209</v>
      </c>
      <c r="E409" s="121" t="s">
        <v>845</v>
      </c>
      <c r="F409" s="122">
        <v>38</v>
      </c>
      <c r="G409" s="122">
        <v>18</v>
      </c>
      <c r="H409" s="122">
        <v>684</v>
      </c>
      <c r="I409" s="123" t="s">
        <v>629</v>
      </c>
    </row>
    <row r="410" spans="1:9" x14ac:dyDescent="0.25">
      <c r="A410" s="76"/>
      <c r="B410" s="124"/>
      <c r="C410" s="124"/>
      <c r="D410" s="120" t="s">
        <v>209</v>
      </c>
      <c r="E410" s="121" t="s">
        <v>846</v>
      </c>
      <c r="F410" s="122">
        <v>9</v>
      </c>
      <c r="G410" s="122">
        <v>18</v>
      </c>
      <c r="H410" s="122">
        <v>162</v>
      </c>
      <c r="I410" s="123" t="s">
        <v>629</v>
      </c>
    </row>
    <row r="411" spans="1:9" x14ac:dyDescent="0.25">
      <c r="A411" s="76"/>
      <c r="B411" s="124"/>
      <c r="C411" s="124"/>
      <c r="D411" s="120" t="s">
        <v>212</v>
      </c>
      <c r="E411" s="121" t="s">
        <v>847</v>
      </c>
      <c r="F411" s="122">
        <v>62</v>
      </c>
      <c r="G411" s="122">
        <v>15</v>
      </c>
      <c r="H411" s="122">
        <v>930</v>
      </c>
      <c r="I411" s="123" t="s">
        <v>629</v>
      </c>
    </row>
    <row r="412" spans="1:9" x14ac:dyDescent="0.25">
      <c r="A412" s="76"/>
      <c r="B412" s="124"/>
      <c r="C412" s="124"/>
      <c r="D412" s="120" t="s">
        <v>217</v>
      </c>
      <c r="E412" s="121" t="s">
        <v>848</v>
      </c>
      <c r="F412" s="122">
        <v>36</v>
      </c>
      <c r="G412" s="122">
        <v>88</v>
      </c>
      <c r="H412" s="122">
        <v>3168</v>
      </c>
      <c r="I412" s="123" t="s">
        <v>629</v>
      </c>
    </row>
    <row r="413" spans="1:9" x14ac:dyDescent="0.25">
      <c r="A413" s="76"/>
      <c r="B413" s="124"/>
      <c r="C413" s="124"/>
      <c r="D413" s="120" t="s">
        <v>217</v>
      </c>
      <c r="E413" s="121" t="s">
        <v>849</v>
      </c>
      <c r="F413" s="122">
        <v>7</v>
      </c>
      <c r="G413" s="122">
        <v>88</v>
      </c>
      <c r="H413" s="122">
        <v>616</v>
      </c>
      <c r="I413" s="123" t="s">
        <v>629</v>
      </c>
    </row>
    <row r="414" spans="1:9" x14ac:dyDescent="0.25">
      <c r="A414" s="76"/>
      <c r="B414" s="124"/>
      <c r="C414" s="124"/>
      <c r="D414" s="120" t="s">
        <v>220</v>
      </c>
      <c r="E414" s="121" t="s">
        <v>850</v>
      </c>
      <c r="F414" s="122">
        <v>4</v>
      </c>
      <c r="G414" s="122">
        <v>44</v>
      </c>
      <c r="H414" s="122">
        <v>176</v>
      </c>
      <c r="I414" s="123" t="s">
        <v>629</v>
      </c>
    </row>
    <row r="415" spans="1:9" x14ac:dyDescent="0.25">
      <c r="A415" s="76"/>
      <c r="B415" s="124"/>
      <c r="C415" s="124"/>
      <c r="D415" s="120" t="s">
        <v>220</v>
      </c>
      <c r="E415" s="121" t="s">
        <v>851</v>
      </c>
      <c r="F415" s="122">
        <v>2</v>
      </c>
      <c r="G415" s="122">
        <v>44</v>
      </c>
      <c r="H415" s="122">
        <v>88</v>
      </c>
      <c r="I415" s="123" t="s">
        <v>629</v>
      </c>
    </row>
    <row r="416" spans="1:9" x14ac:dyDescent="0.25">
      <c r="A416" s="76"/>
      <c r="B416" s="124"/>
      <c r="C416" s="124"/>
      <c r="D416" s="120" t="s">
        <v>225</v>
      </c>
      <c r="E416" s="121" t="s">
        <v>852</v>
      </c>
      <c r="F416" s="122">
        <v>11</v>
      </c>
      <c r="G416" s="122">
        <v>6</v>
      </c>
      <c r="H416" s="122">
        <v>66</v>
      </c>
      <c r="I416" s="123" t="s">
        <v>629</v>
      </c>
    </row>
    <row r="417" spans="1:9" x14ac:dyDescent="0.25">
      <c r="A417" s="76"/>
      <c r="B417" s="124"/>
      <c r="C417" s="124"/>
      <c r="D417" s="120" t="s">
        <v>225</v>
      </c>
      <c r="E417" s="121" t="s">
        <v>853</v>
      </c>
      <c r="F417" s="122">
        <v>2</v>
      </c>
      <c r="G417" s="122">
        <v>6</v>
      </c>
      <c r="H417" s="122">
        <v>12</v>
      </c>
      <c r="I417" s="123" t="s">
        <v>629</v>
      </c>
    </row>
    <row r="418" spans="1:9" x14ac:dyDescent="0.25">
      <c r="A418" s="76"/>
      <c r="B418" s="124"/>
      <c r="C418" s="124"/>
      <c r="D418" s="120" t="s">
        <v>228</v>
      </c>
      <c r="E418" s="121" t="s">
        <v>854</v>
      </c>
      <c r="F418" s="122">
        <v>223</v>
      </c>
      <c r="G418" s="122">
        <v>5</v>
      </c>
      <c r="H418" s="122">
        <v>1115</v>
      </c>
      <c r="I418" s="123" t="s">
        <v>629</v>
      </c>
    </row>
    <row r="419" spans="1:9" x14ac:dyDescent="0.25">
      <c r="A419" s="76"/>
      <c r="B419" s="124"/>
      <c r="C419" s="124"/>
      <c r="D419" s="120" t="s">
        <v>228</v>
      </c>
      <c r="E419" s="121" t="s">
        <v>855</v>
      </c>
      <c r="F419" s="122">
        <v>11</v>
      </c>
      <c r="G419" s="122">
        <v>5</v>
      </c>
      <c r="H419" s="122">
        <v>55</v>
      </c>
      <c r="I419" s="123" t="s">
        <v>629</v>
      </c>
    </row>
    <row r="420" spans="1:9" x14ac:dyDescent="0.25">
      <c r="A420" s="76"/>
      <c r="B420" s="124"/>
      <c r="C420" s="124"/>
      <c r="D420" s="120" t="s">
        <v>231</v>
      </c>
      <c r="E420" s="121" t="s">
        <v>856</v>
      </c>
      <c r="F420" s="122">
        <v>14</v>
      </c>
      <c r="G420" s="122">
        <v>6</v>
      </c>
      <c r="H420" s="122">
        <v>84</v>
      </c>
      <c r="I420" s="123" t="s">
        <v>629</v>
      </c>
    </row>
    <row r="421" spans="1:9" x14ac:dyDescent="0.25">
      <c r="A421" s="76"/>
      <c r="B421" s="124"/>
      <c r="C421" s="124"/>
      <c r="D421" s="120" t="s">
        <v>234</v>
      </c>
      <c r="E421" s="121" t="s">
        <v>857</v>
      </c>
      <c r="F421" s="122">
        <v>17</v>
      </c>
      <c r="G421" s="122">
        <v>5</v>
      </c>
      <c r="H421" s="122">
        <v>85</v>
      </c>
      <c r="I421" s="123" t="s">
        <v>629</v>
      </c>
    </row>
    <row r="422" spans="1:9" x14ac:dyDescent="0.25">
      <c r="A422" s="76"/>
      <c r="B422" s="124"/>
      <c r="C422" s="124"/>
      <c r="D422" s="120" t="s">
        <v>234</v>
      </c>
      <c r="E422" s="121" t="s">
        <v>858</v>
      </c>
      <c r="F422" s="122">
        <v>2</v>
      </c>
      <c r="G422" s="122">
        <v>5</v>
      </c>
      <c r="H422" s="122">
        <v>10</v>
      </c>
      <c r="I422" s="123" t="s">
        <v>629</v>
      </c>
    </row>
    <row r="423" spans="1:9" x14ac:dyDescent="0.25">
      <c r="A423" s="76"/>
      <c r="B423" s="124"/>
      <c r="C423" s="124"/>
      <c r="D423" s="120" t="s">
        <v>237</v>
      </c>
      <c r="E423" s="121" t="s">
        <v>859</v>
      </c>
      <c r="F423" s="122">
        <v>58</v>
      </c>
      <c r="G423" s="122">
        <v>5</v>
      </c>
      <c r="H423" s="122">
        <v>290</v>
      </c>
      <c r="I423" s="123" t="s">
        <v>629</v>
      </c>
    </row>
    <row r="424" spans="1:9" x14ac:dyDescent="0.25">
      <c r="A424" s="76"/>
      <c r="B424" s="124"/>
      <c r="C424" s="124"/>
      <c r="D424" s="120" t="s">
        <v>237</v>
      </c>
      <c r="E424" s="121" t="s">
        <v>860</v>
      </c>
      <c r="F424" s="122">
        <v>6</v>
      </c>
      <c r="G424" s="122">
        <v>5</v>
      </c>
      <c r="H424" s="122">
        <v>30</v>
      </c>
      <c r="I424" s="123" t="s">
        <v>629</v>
      </c>
    </row>
    <row r="425" spans="1:9" x14ac:dyDescent="0.25">
      <c r="A425" s="76"/>
      <c r="B425" s="124"/>
      <c r="C425" s="124"/>
      <c r="D425" s="120" t="s">
        <v>240</v>
      </c>
      <c r="E425" s="121" t="s">
        <v>861</v>
      </c>
      <c r="F425" s="122">
        <v>39</v>
      </c>
      <c r="G425" s="122">
        <v>6</v>
      </c>
      <c r="H425" s="122">
        <v>234</v>
      </c>
      <c r="I425" s="123" t="s">
        <v>629</v>
      </c>
    </row>
    <row r="426" spans="1:9" x14ac:dyDescent="0.25">
      <c r="A426" s="76"/>
      <c r="B426" s="124"/>
      <c r="C426" s="124"/>
      <c r="D426" s="120" t="s">
        <v>240</v>
      </c>
      <c r="E426" s="121" t="s">
        <v>862</v>
      </c>
      <c r="F426" s="122">
        <v>9</v>
      </c>
      <c r="G426" s="122">
        <v>6</v>
      </c>
      <c r="H426" s="122">
        <v>54</v>
      </c>
      <c r="I426" s="123" t="s">
        <v>629</v>
      </c>
    </row>
    <row r="427" spans="1:9" x14ac:dyDescent="0.25">
      <c r="A427" s="76"/>
      <c r="B427" s="124"/>
      <c r="C427" s="124"/>
      <c r="D427" s="120" t="s">
        <v>243</v>
      </c>
      <c r="E427" s="121" t="s">
        <v>863</v>
      </c>
      <c r="F427" s="122">
        <v>56</v>
      </c>
      <c r="G427" s="122">
        <v>6</v>
      </c>
      <c r="H427" s="122">
        <v>336</v>
      </c>
      <c r="I427" s="123" t="s">
        <v>629</v>
      </c>
    </row>
    <row r="428" spans="1:9" x14ac:dyDescent="0.25">
      <c r="A428" s="76"/>
      <c r="B428" s="124"/>
      <c r="C428" s="124"/>
      <c r="D428" s="120" t="s">
        <v>243</v>
      </c>
      <c r="E428" s="121" t="s">
        <v>864</v>
      </c>
      <c r="F428" s="122">
        <v>1</v>
      </c>
      <c r="G428" s="122">
        <v>6</v>
      </c>
      <c r="H428" s="122">
        <v>6</v>
      </c>
      <c r="I428" s="123" t="s">
        <v>629</v>
      </c>
    </row>
    <row r="429" spans="1:9" x14ac:dyDescent="0.25">
      <c r="A429" s="76"/>
      <c r="B429" s="124"/>
      <c r="C429" s="124"/>
      <c r="D429" s="120" t="s">
        <v>246</v>
      </c>
      <c r="E429" s="121" t="s">
        <v>865</v>
      </c>
      <c r="F429" s="122">
        <v>18</v>
      </c>
      <c r="G429" s="122">
        <v>5</v>
      </c>
      <c r="H429" s="122">
        <v>90</v>
      </c>
      <c r="I429" s="123" t="s">
        <v>629</v>
      </c>
    </row>
    <row r="430" spans="1:9" x14ac:dyDescent="0.25">
      <c r="A430" s="76"/>
      <c r="B430" s="124"/>
      <c r="C430" s="124"/>
      <c r="D430" s="120" t="s">
        <v>246</v>
      </c>
      <c r="E430" s="121" t="s">
        <v>866</v>
      </c>
      <c r="F430" s="122">
        <v>2</v>
      </c>
      <c r="G430" s="122">
        <v>5</v>
      </c>
      <c r="H430" s="122">
        <v>10</v>
      </c>
      <c r="I430" s="123" t="s">
        <v>629</v>
      </c>
    </row>
    <row r="431" spans="1:9" x14ac:dyDescent="0.25">
      <c r="A431" s="76"/>
      <c r="B431" s="124"/>
      <c r="C431" s="124"/>
      <c r="D431" s="120" t="s">
        <v>249</v>
      </c>
      <c r="E431" s="121" t="s">
        <v>867</v>
      </c>
      <c r="F431" s="122">
        <v>27</v>
      </c>
      <c r="G431" s="122">
        <v>7</v>
      </c>
      <c r="H431" s="122">
        <v>189</v>
      </c>
      <c r="I431" s="123" t="s">
        <v>629</v>
      </c>
    </row>
    <row r="432" spans="1:9" x14ac:dyDescent="0.25">
      <c r="A432" s="76"/>
      <c r="B432" s="124"/>
      <c r="C432" s="124"/>
      <c r="D432" s="120" t="s">
        <v>249</v>
      </c>
      <c r="E432" s="121" t="s">
        <v>868</v>
      </c>
      <c r="F432" s="122">
        <v>16</v>
      </c>
      <c r="G432" s="122">
        <v>7</v>
      </c>
      <c r="H432" s="122">
        <v>112</v>
      </c>
      <c r="I432" s="123" t="s">
        <v>629</v>
      </c>
    </row>
    <row r="433" spans="1:9" x14ac:dyDescent="0.25">
      <c r="A433" s="76"/>
      <c r="B433" s="124"/>
      <c r="C433" s="124"/>
      <c r="D433" s="120" t="s">
        <v>252</v>
      </c>
      <c r="E433" s="121" t="s">
        <v>869</v>
      </c>
      <c r="F433" s="122">
        <v>7</v>
      </c>
      <c r="G433" s="122">
        <v>5</v>
      </c>
      <c r="H433" s="122">
        <v>35</v>
      </c>
      <c r="I433" s="123" t="s">
        <v>629</v>
      </c>
    </row>
    <row r="434" spans="1:9" x14ac:dyDescent="0.25">
      <c r="A434" s="76"/>
      <c r="B434" s="124"/>
      <c r="C434" s="124"/>
      <c r="D434" s="120" t="s">
        <v>252</v>
      </c>
      <c r="E434" s="121" t="s">
        <v>870</v>
      </c>
      <c r="F434" s="122">
        <v>5</v>
      </c>
      <c r="G434" s="122">
        <v>5</v>
      </c>
      <c r="H434" s="122">
        <v>25</v>
      </c>
      <c r="I434" s="123" t="s">
        <v>629</v>
      </c>
    </row>
    <row r="435" spans="1:9" x14ac:dyDescent="0.25">
      <c r="A435" s="76"/>
      <c r="B435" s="124"/>
      <c r="C435" s="124"/>
      <c r="D435" s="120" t="s">
        <v>255</v>
      </c>
      <c r="E435" s="121" t="s">
        <v>871</v>
      </c>
      <c r="F435" s="122">
        <v>31</v>
      </c>
      <c r="G435" s="122">
        <v>5</v>
      </c>
      <c r="H435" s="122">
        <v>155</v>
      </c>
      <c r="I435" s="123" t="s">
        <v>629</v>
      </c>
    </row>
    <row r="436" spans="1:9" x14ac:dyDescent="0.25">
      <c r="A436" s="76"/>
      <c r="B436" s="124"/>
      <c r="C436" s="124"/>
      <c r="D436" s="120" t="s">
        <v>255</v>
      </c>
      <c r="E436" s="121" t="s">
        <v>872</v>
      </c>
      <c r="F436" s="122">
        <v>2</v>
      </c>
      <c r="G436" s="122">
        <v>5</v>
      </c>
      <c r="H436" s="122">
        <v>10</v>
      </c>
      <c r="I436" s="123" t="s">
        <v>629</v>
      </c>
    </row>
    <row r="437" spans="1:9" x14ac:dyDescent="0.25">
      <c r="A437" s="76"/>
      <c r="B437" s="124"/>
      <c r="C437" s="124"/>
      <c r="D437" s="120" t="s">
        <v>258</v>
      </c>
      <c r="E437" s="121" t="s">
        <v>873</v>
      </c>
      <c r="F437" s="122">
        <v>16</v>
      </c>
      <c r="G437" s="122">
        <v>32</v>
      </c>
      <c r="H437" s="122">
        <v>512</v>
      </c>
      <c r="I437" s="123" t="s">
        <v>629</v>
      </c>
    </row>
    <row r="438" spans="1:9" x14ac:dyDescent="0.25">
      <c r="A438" s="76"/>
      <c r="B438" s="124"/>
      <c r="C438" s="124"/>
      <c r="D438" s="120" t="s">
        <v>258</v>
      </c>
      <c r="E438" s="121" t="s">
        <v>874</v>
      </c>
      <c r="F438" s="122">
        <v>4</v>
      </c>
      <c r="G438" s="122">
        <v>32</v>
      </c>
      <c r="H438" s="122">
        <v>128</v>
      </c>
      <c r="I438" s="123" t="s">
        <v>629</v>
      </c>
    </row>
    <row r="439" spans="1:9" x14ac:dyDescent="0.25">
      <c r="A439" s="76"/>
      <c r="B439" s="124"/>
      <c r="C439" s="124"/>
      <c r="D439" s="120" t="s">
        <v>262</v>
      </c>
      <c r="E439" s="121" t="s">
        <v>875</v>
      </c>
      <c r="F439" s="122">
        <v>24</v>
      </c>
      <c r="G439" s="122">
        <v>9</v>
      </c>
      <c r="H439" s="122">
        <v>216</v>
      </c>
      <c r="I439" s="123" t="s">
        <v>629</v>
      </c>
    </row>
    <row r="440" spans="1:9" x14ac:dyDescent="0.25">
      <c r="A440" s="76"/>
      <c r="B440" s="124"/>
      <c r="C440" s="124"/>
      <c r="D440" s="120" t="s">
        <v>262</v>
      </c>
      <c r="E440" s="121" t="s">
        <v>876</v>
      </c>
      <c r="F440" s="122">
        <v>4</v>
      </c>
      <c r="G440" s="122">
        <v>9</v>
      </c>
      <c r="H440" s="122">
        <v>36</v>
      </c>
      <c r="I440" s="123" t="s">
        <v>629</v>
      </c>
    </row>
    <row r="441" spans="1:9" x14ac:dyDescent="0.25">
      <c r="A441" s="76"/>
      <c r="B441" s="124"/>
      <c r="C441" s="124"/>
      <c r="D441" s="120" t="s">
        <v>264</v>
      </c>
      <c r="E441" s="121" t="s">
        <v>877</v>
      </c>
      <c r="F441" s="122">
        <v>15</v>
      </c>
      <c r="G441" s="122">
        <v>11</v>
      </c>
      <c r="H441" s="122">
        <v>165</v>
      </c>
      <c r="I441" s="123" t="s">
        <v>629</v>
      </c>
    </row>
    <row r="442" spans="1:9" x14ac:dyDescent="0.25">
      <c r="A442" s="76"/>
      <c r="B442" s="124"/>
      <c r="C442" s="124"/>
      <c r="D442" s="120" t="s">
        <v>264</v>
      </c>
      <c r="E442" s="121" t="s">
        <v>878</v>
      </c>
      <c r="F442" s="122">
        <v>6</v>
      </c>
      <c r="G442" s="122">
        <v>11</v>
      </c>
      <c r="H442" s="122">
        <v>66</v>
      </c>
      <c r="I442" s="123" t="s">
        <v>629</v>
      </c>
    </row>
    <row r="443" spans="1:9" x14ac:dyDescent="0.25">
      <c r="A443" s="76"/>
      <c r="B443" s="124"/>
      <c r="C443" s="124"/>
      <c r="D443" s="120" t="s">
        <v>266</v>
      </c>
      <c r="E443" s="121" t="s">
        <v>879</v>
      </c>
      <c r="F443" s="122">
        <v>10</v>
      </c>
      <c r="G443" s="122">
        <v>11</v>
      </c>
      <c r="H443" s="122">
        <v>110</v>
      </c>
      <c r="I443" s="123" t="s">
        <v>629</v>
      </c>
    </row>
    <row r="444" spans="1:9" x14ac:dyDescent="0.25">
      <c r="A444" s="76"/>
      <c r="B444" s="124"/>
      <c r="C444" s="124"/>
      <c r="D444" s="120" t="s">
        <v>268</v>
      </c>
      <c r="E444" s="121" t="s">
        <v>880</v>
      </c>
      <c r="F444" s="122">
        <v>2</v>
      </c>
      <c r="G444" s="122">
        <v>11</v>
      </c>
      <c r="H444" s="122">
        <v>22</v>
      </c>
      <c r="I444" s="123" t="s">
        <v>629</v>
      </c>
    </row>
    <row r="445" spans="1:9" x14ac:dyDescent="0.25">
      <c r="A445" s="76"/>
      <c r="B445" s="124"/>
      <c r="C445" s="124"/>
      <c r="D445" s="120" t="s">
        <v>270</v>
      </c>
      <c r="E445" s="121" t="s">
        <v>881</v>
      </c>
      <c r="F445" s="122">
        <v>4</v>
      </c>
      <c r="G445" s="122">
        <v>11</v>
      </c>
      <c r="H445" s="122">
        <v>44</v>
      </c>
      <c r="I445" s="123" t="s">
        <v>629</v>
      </c>
    </row>
    <row r="446" spans="1:9" x14ac:dyDescent="0.25">
      <c r="A446" s="76"/>
      <c r="B446" s="124"/>
      <c r="C446" s="124"/>
      <c r="D446" s="120" t="s">
        <v>270</v>
      </c>
      <c r="E446" s="121" t="s">
        <v>882</v>
      </c>
      <c r="F446" s="122">
        <v>2</v>
      </c>
      <c r="G446" s="122">
        <v>11</v>
      </c>
      <c r="H446" s="122">
        <v>22</v>
      </c>
      <c r="I446" s="123" t="s">
        <v>629</v>
      </c>
    </row>
    <row r="447" spans="1:9" x14ac:dyDescent="0.25">
      <c r="A447" s="76"/>
      <c r="B447" s="124"/>
      <c r="C447" s="124"/>
      <c r="D447" s="120" t="s">
        <v>272</v>
      </c>
      <c r="E447" s="121" t="s">
        <v>883</v>
      </c>
      <c r="F447" s="122">
        <v>3</v>
      </c>
      <c r="G447" s="122">
        <v>9</v>
      </c>
      <c r="H447" s="122">
        <v>27</v>
      </c>
      <c r="I447" s="123" t="s">
        <v>629</v>
      </c>
    </row>
    <row r="448" spans="1:9" x14ac:dyDescent="0.25">
      <c r="A448" s="76"/>
      <c r="B448" s="124"/>
      <c r="C448" s="124"/>
      <c r="D448" s="120" t="s">
        <v>274</v>
      </c>
      <c r="E448" s="121" t="s">
        <v>884</v>
      </c>
      <c r="F448" s="122">
        <v>86</v>
      </c>
      <c r="G448" s="122">
        <v>11.395348837209303</v>
      </c>
      <c r="H448" s="122">
        <v>980</v>
      </c>
      <c r="I448" s="123" t="s">
        <v>629</v>
      </c>
    </row>
    <row r="449" spans="1:9" x14ac:dyDescent="0.25">
      <c r="A449" s="76"/>
      <c r="B449" s="124"/>
      <c r="C449" s="124"/>
      <c r="D449" s="120" t="s">
        <v>274</v>
      </c>
      <c r="E449" s="121" t="s">
        <v>885</v>
      </c>
      <c r="F449" s="122">
        <v>9</v>
      </c>
      <c r="G449" s="122">
        <v>31.111111111111111</v>
      </c>
      <c r="H449" s="122">
        <v>280</v>
      </c>
      <c r="I449" s="123" t="s">
        <v>629</v>
      </c>
    </row>
    <row r="450" spans="1:9" x14ac:dyDescent="0.25">
      <c r="A450" s="76"/>
      <c r="B450" s="124"/>
      <c r="C450" s="124"/>
      <c r="D450" s="120" t="s">
        <v>278</v>
      </c>
      <c r="E450" s="121" t="s">
        <v>886</v>
      </c>
      <c r="F450" s="122">
        <v>22</v>
      </c>
      <c r="G450" s="122">
        <v>14</v>
      </c>
      <c r="H450" s="122">
        <v>308</v>
      </c>
      <c r="I450" s="123" t="s">
        <v>629</v>
      </c>
    </row>
    <row r="451" spans="1:9" x14ac:dyDescent="0.25">
      <c r="A451" s="76"/>
      <c r="B451" s="124"/>
      <c r="C451" s="124"/>
      <c r="D451" s="120" t="s">
        <v>278</v>
      </c>
      <c r="E451" s="121" t="s">
        <v>887</v>
      </c>
      <c r="F451" s="122">
        <v>1</v>
      </c>
      <c r="G451" s="122">
        <v>14</v>
      </c>
      <c r="H451" s="122">
        <v>14</v>
      </c>
      <c r="I451" s="123" t="s">
        <v>629</v>
      </c>
    </row>
    <row r="452" spans="1:9" x14ac:dyDescent="0.25">
      <c r="A452" s="76"/>
      <c r="B452" s="124"/>
      <c r="C452" s="124"/>
      <c r="D452" s="120" t="s">
        <v>280</v>
      </c>
      <c r="E452" s="121" t="s">
        <v>1798</v>
      </c>
      <c r="F452" s="122">
        <v>4</v>
      </c>
      <c r="G452" s="122">
        <v>16</v>
      </c>
      <c r="H452" s="122">
        <v>64</v>
      </c>
      <c r="I452" s="123" t="s">
        <v>629</v>
      </c>
    </row>
    <row r="453" spans="1:9" x14ac:dyDescent="0.25">
      <c r="A453" s="76"/>
      <c r="B453" s="124"/>
      <c r="C453" s="124"/>
      <c r="D453" s="120" t="s">
        <v>280</v>
      </c>
      <c r="E453" s="121" t="s">
        <v>888</v>
      </c>
      <c r="F453" s="122">
        <v>4</v>
      </c>
      <c r="G453" s="122">
        <v>16</v>
      </c>
      <c r="H453" s="122">
        <v>64</v>
      </c>
      <c r="I453" s="123" t="s">
        <v>629</v>
      </c>
    </row>
    <row r="454" spans="1:9" x14ac:dyDescent="0.25">
      <c r="A454" s="76"/>
      <c r="B454" s="124"/>
      <c r="C454" s="124"/>
      <c r="D454" s="120" t="s">
        <v>282</v>
      </c>
      <c r="E454" s="121" t="s">
        <v>889</v>
      </c>
      <c r="F454" s="122">
        <v>6</v>
      </c>
      <c r="G454" s="122">
        <v>16</v>
      </c>
      <c r="H454" s="122">
        <v>96</v>
      </c>
      <c r="I454" s="123" t="s">
        <v>629</v>
      </c>
    </row>
    <row r="455" spans="1:9" x14ac:dyDescent="0.25">
      <c r="A455" s="76"/>
      <c r="B455" s="124"/>
      <c r="C455" s="124"/>
      <c r="D455" s="120" t="s">
        <v>282</v>
      </c>
      <c r="E455" s="121" t="s">
        <v>890</v>
      </c>
      <c r="F455" s="122">
        <v>1</v>
      </c>
      <c r="G455" s="122">
        <v>16</v>
      </c>
      <c r="H455" s="122">
        <v>16</v>
      </c>
      <c r="I455" s="123" t="s">
        <v>629</v>
      </c>
    </row>
    <row r="456" spans="1:9" x14ac:dyDescent="0.25">
      <c r="A456" s="76"/>
      <c r="B456" s="124"/>
      <c r="C456" s="124"/>
      <c r="D456" s="120" t="s">
        <v>284</v>
      </c>
      <c r="E456" s="121" t="s">
        <v>891</v>
      </c>
      <c r="F456" s="122">
        <v>1</v>
      </c>
      <c r="G456" s="122">
        <v>16</v>
      </c>
      <c r="H456" s="122">
        <v>16</v>
      </c>
      <c r="I456" s="123" t="s">
        <v>629</v>
      </c>
    </row>
    <row r="457" spans="1:9" x14ac:dyDescent="0.25">
      <c r="A457" s="76"/>
      <c r="B457" s="124"/>
      <c r="C457" s="124"/>
      <c r="D457" s="120" t="s">
        <v>284</v>
      </c>
      <c r="E457" s="121" t="s">
        <v>892</v>
      </c>
      <c r="F457" s="122">
        <v>1</v>
      </c>
      <c r="G457" s="122">
        <v>16</v>
      </c>
      <c r="H457" s="122">
        <v>16</v>
      </c>
      <c r="I457" s="123" t="s">
        <v>629</v>
      </c>
    </row>
    <row r="458" spans="1:9" x14ac:dyDescent="0.25">
      <c r="A458" s="76"/>
      <c r="B458" s="124"/>
      <c r="C458" s="124"/>
      <c r="D458" s="120" t="s">
        <v>286</v>
      </c>
      <c r="E458" s="121" t="s">
        <v>893</v>
      </c>
      <c r="F458" s="122">
        <v>5</v>
      </c>
      <c r="G458" s="122">
        <v>16</v>
      </c>
      <c r="H458" s="122">
        <v>80</v>
      </c>
      <c r="I458" s="123" t="s">
        <v>629</v>
      </c>
    </row>
    <row r="459" spans="1:9" x14ac:dyDescent="0.25">
      <c r="A459" s="76"/>
      <c r="B459" s="124"/>
      <c r="C459" s="124"/>
      <c r="D459" s="120" t="s">
        <v>286</v>
      </c>
      <c r="E459" s="121" t="s">
        <v>894</v>
      </c>
      <c r="F459" s="122">
        <v>3</v>
      </c>
      <c r="G459" s="122">
        <v>16</v>
      </c>
      <c r="H459" s="122">
        <v>48</v>
      </c>
      <c r="I459" s="123" t="s">
        <v>629</v>
      </c>
    </row>
    <row r="460" spans="1:9" x14ac:dyDescent="0.25">
      <c r="A460" s="76"/>
      <c r="B460" s="124"/>
      <c r="C460" s="124"/>
      <c r="D460" s="120" t="s">
        <v>288</v>
      </c>
      <c r="E460" s="121" t="s">
        <v>895</v>
      </c>
      <c r="F460" s="122">
        <v>4</v>
      </c>
      <c r="G460" s="122">
        <v>14</v>
      </c>
      <c r="H460" s="122">
        <v>56</v>
      </c>
      <c r="I460" s="123" t="s">
        <v>629</v>
      </c>
    </row>
    <row r="461" spans="1:9" x14ac:dyDescent="0.25">
      <c r="A461" s="76"/>
      <c r="B461" s="124"/>
      <c r="C461" s="124"/>
      <c r="D461" s="120" t="s">
        <v>288</v>
      </c>
      <c r="E461" s="121" t="s">
        <v>896</v>
      </c>
      <c r="F461" s="122">
        <v>4</v>
      </c>
      <c r="G461" s="122">
        <v>14</v>
      </c>
      <c r="H461" s="122">
        <v>56</v>
      </c>
      <c r="I461" s="123" t="s">
        <v>629</v>
      </c>
    </row>
    <row r="462" spans="1:9" x14ac:dyDescent="0.25">
      <c r="A462" s="76"/>
      <c r="B462" s="124"/>
      <c r="C462" s="124"/>
      <c r="D462" s="120" t="s">
        <v>291</v>
      </c>
      <c r="E462" s="121" t="s">
        <v>897</v>
      </c>
      <c r="F462" s="122">
        <v>7</v>
      </c>
      <c r="G462" s="122">
        <v>10</v>
      </c>
      <c r="H462" s="122">
        <v>70</v>
      </c>
      <c r="I462" s="123" t="s">
        <v>629</v>
      </c>
    </row>
    <row r="463" spans="1:9" x14ac:dyDescent="0.25">
      <c r="A463" s="76"/>
      <c r="B463" s="124"/>
      <c r="C463" s="124"/>
      <c r="D463" s="120" t="s">
        <v>293</v>
      </c>
      <c r="E463" s="121" t="s">
        <v>898</v>
      </c>
      <c r="F463" s="122">
        <v>8</v>
      </c>
      <c r="G463" s="122">
        <v>8</v>
      </c>
      <c r="H463" s="122">
        <v>64</v>
      </c>
      <c r="I463" s="123" t="s">
        <v>629</v>
      </c>
    </row>
    <row r="464" spans="1:9" x14ac:dyDescent="0.25">
      <c r="A464" s="76"/>
      <c r="B464" s="124"/>
      <c r="C464" s="124"/>
      <c r="D464" s="120" t="s">
        <v>293</v>
      </c>
      <c r="E464" s="121" t="s">
        <v>899</v>
      </c>
      <c r="F464" s="122">
        <v>2</v>
      </c>
      <c r="G464" s="122">
        <v>8</v>
      </c>
      <c r="H464" s="122">
        <v>16</v>
      </c>
      <c r="I464" s="123" t="s">
        <v>629</v>
      </c>
    </row>
    <row r="465" spans="1:9" x14ac:dyDescent="0.25">
      <c r="A465" s="76"/>
      <c r="B465" s="124"/>
      <c r="C465" s="124"/>
      <c r="D465" s="120" t="s">
        <v>296</v>
      </c>
      <c r="E465" s="121" t="s">
        <v>900</v>
      </c>
      <c r="F465" s="122">
        <v>28</v>
      </c>
      <c r="G465" s="122">
        <v>11</v>
      </c>
      <c r="H465" s="122">
        <v>308</v>
      </c>
      <c r="I465" s="123" t="s">
        <v>629</v>
      </c>
    </row>
    <row r="466" spans="1:9" x14ac:dyDescent="0.25">
      <c r="A466" s="76"/>
      <c r="B466" s="124"/>
      <c r="C466" s="124"/>
      <c r="D466" s="120" t="s">
        <v>296</v>
      </c>
      <c r="E466" s="121" t="s">
        <v>901</v>
      </c>
      <c r="F466" s="122">
        <v>3</v>
      </c>
      <c r="G466" s="122">
        <v>11</v>
      </c>
      <c r="H466" s="122">
        <v>33</v>
      </c>
      <c r="I466" s="123" t="s">
        <v>629</v>
      </c>
    </row>
    <row r="467" spans="1:9" x14ac:dyDescent="0.25">
      <c r="A467" s="76"/>
      <c r="B467" s="124"/>
      <c r="C467" s="124"/>
      <c r="D467" s="120" t="s">
        <v>299</v>
      </c>
      <c r="E467" s="121" t="s">
        <v>902</v>
      </c>
      <c r="F467" s="122">
        <v>21</v>
      </c>
      <c r="G467" s="122">
        <v>11</v>
      </c>
      <c r="H467" s="122">
        <v>231</v>
      </c>
      <c r="I467" s="123" t="s">
        <v>629</v>
      </c>
    </row>
    <row r="468" spans="1:9" x14ac:dyDescent="0.25">
      <c r="A468" s="76"/>
      <c r="B468" s="124"/>
      <c r="C468" s="124"/>
      <c r="D468" s="120" t="s">
        <v>302</v>
      </c>
      <c r="E468" s="121" t="s">
        <v>903</v>
      </c>
      <c r="F468" s="122">
        <v>52</v>
      </c>
      <c r="G468" s="122">
        <v>12</v>
      </c>
      <c r="H468" s="122">
        <v>624</v>
      </c>
      <c r="I468" s="123" t="s">
        <v>629</v>
      </c>
    </row>
    <row r="469" spans="1:9" x14ac:dyDescent="0.25">
      <c r="A469" s="76"/>
      <c r="B469" s="124"/>
      <c r="C469" s="124"/>
      <c r="D469" s="120" t="s">
        <v>302</v>
      </c>
      <c r="E469" s="121" t="s">
        <v>904</v>
      </c>
      <c r="F469" s="122">
        <v>7</v>
      </c>
      <c r="G469" s="122">
        <v>12</v>
      </c>
      <c r="H469" s="122">
        <v>84</v>
      </c>
      <c r="I469" s="123" t="s">
        <v>629</v>
      </c>
    </row>
    <row r="470" spans="1:9" x14ac:dyDescent="0.25">
      <c r="A470" s="76"/>
      <c r="B470" s="124"/>
      <c r="C470" s="124"/>
      <c r="D470" s="120" t="s">
        <v>305</v>
      </c>
      <c r="E470" s="121" t="s">
        <v>905</v>
      </c>
      <c r="F470" s="122">
        <v>30</v>
      </c>
      <c r="G470" s="122">
        <v>12</v>
      </c>
      <c r="H470" s="122">
        <v>360</v>
      </c>
      <c r="I470" s="123" t="s">
        <v>629</v>
      </c>
    </row>
    <row r="471" spans="1:9" x14ac:dyDescent="0.25">
      <c r="A471" s="76"/>
      <c r="B471" s="124"/>
      <c r="C471" s="124"/>
      <c r="D471" s="120" t="s">
        <v>305</v>
      </c>
      <c r="E471" s="121" t="s">
        <v>906</v>
      </c>
      <c r="F471" s="122">
        <v>1</v>
      </c>
      <c r="G471" s="122">
        <v>12</v>
      </c>
      <c r="H471" s="122">
        <v>12</v>
      </c>
      <c r="I471" s="123" t="s">
        <v>629</v>
      </c>
    </row>
    <row r="472" spans="1:9" x14ac:dyDescent="0.25">
      <c r="A472" s="76"/>
      <c r="B472" s="124"/>
      <c r="C472" s="124"/>
      <c r="D472" s="120" t="s">
        <v>308</v>
      </c>
      <c r="E472" s="121" t="s">
        <v>907</v>
      </c>
      <c r="F472" s="122">
        <v>20</v>
      </c>
      <c r="G472" s="122">
        <v>10.199999999999999</v>
      </c>
      <c r="H472" s="122">
        <v>204</v>
      </c>
      <c r="I472" s="123" t="s">
        <v>629</v>
      </c>
    </row>
    <row r="473" spans="1:9" x14ac:dyDescent="0.25">
      <c r="A473" s="76"/>
      <c r="B473" s="124"/>
      <c r="C473" s="124"/>
      <c r="D473" s="120" t="s">
        <v>311</v>
      </c>
      <c r="E473" s="121" t="s">
        <v>908</v>
      </c>
      <c r="F473" s="122">
        <v>38</v>
      </c>
      <c r="G473" s="122">
        <v>12</v>
      </c>
      <c r="H473" s="122">
        <v>456</v>
      </c>
      <c r="I473" s="123" t="s">
        <v>629</v>
      </c>
    </row>
    <row r="474" spans="1:9" x14ac:dyDescent="0.25">
      <c r="A474" s="76"/>
      <c r="B474" s="124"/>
      <c r="C474" s="124"/>
      <c r="D474" s="120" t="s">
        <v>311</v>
      </c>
      <c r="E474" s="121" t="s">
        <v>909</v>
      </c>
      <c r="F474" s="122">
        <v>5</v>
      </c>
      <c r="G474" s="122">
        <v>12</v>
      </c>
      <c r="H474" s="122">
        <v>60</v>
      </c>
      <c r="I474" s="123" t="s">
        <v>629</v>
      </c>
    </row>
    <row r="475" spans="1:9" x14ac:dyDescent="0.25">
      <c r="A475" s="76"/>
      <c r="B475" s="124"/>
      <c r="C475" s="124"/>
      <c r="D475" s="120" t="s">
        <v>314</v>
      </c>
      <c r="E475" s="121" t="s">
        <v>910</v>
      </c>
      <c r="F475" s="122">
        <v>89</v>
      </c>
      <c r="G475" s="122">
        <v>14.831460674157304</v>
      </c>
      <c r="H475" s="122">
        <v>1320</v>
      </c>
      <c r="I475" s="123" t="s">
        <v>629</v>
      </c>
    </row>
    <row r="476" spans="1:9" x14ac:dyDescent="0.25">
      <c r="A476" s="76"/>
      <c r="B476" s="124"/>
      <c r="C476" s="124"/>
      <c r="D476" s="120" t="s">
        <v>314</v>
      </c>
      <c r="E476" s="121" t="s">
        <v>911</v>
      </c>
      <c r="F476" s="122">
        <v>13</v>
      </c>
      <c r="G476" s="122">
        <v>33</v>
      </c>
      <c r="H476" s="122">
        <v>429</v>
      </c>
      <c r="I476" s="123" t="s">
        <v>629</v>
      </c>
    </row>
    <row r="477" spans="1:9" x14ac:dyDescent="0.25">
      <c r="A477" s="76"/>
      <c r="B477" s="124"/>
      <c r="C477" s="124"/>
      <c r="D477" s="120" t="s">
        <v>317</v>
      </c>
      <c r="E477" s="121" t="s">
        <v>912</v>
      </c>
      <c r="F477" s="122">
        <v>3</v>
      </c>
      <c r="G477" s="122">
        <v>5</v>
      </c>
      <c r="H477" s="122">
        <v>15</v>
      </c>
      <c r="I477" s="123" t="s">
        <v>629</v>
      </c>
    </row>
    <row r="478" spans="1:9" x14ac:dyDescent="0.25">
      <c r="A478" s="76"/>
      <c r="B478" s="124"/>
      <c r="C478" s="124"/>
      <c r="D478" s="120" t="s">
        <v>321</v>
      </c>
      <c r="E478" s="121" t="s">
        <v>913</v>
      </c>
      <c r="F478" s="122">
        <v>10</v>
      </c>
      <c r="G478" s="122">
        <v>18</v>
      </c>
      <c r="H478" s="122">
        <v>180</v>
      </c>
      <c r="I478" s="123" t="s">
        <v>629</v>
      </c>
    </row>
    <row r="479" spans="1:9" x14ac:dyDescent="0.25">
      <c r="A479" s="76"/>
      <c r="B479" s="124"/>
      <c r="C479" s="124"/>
      <c r="D479" s="120" t="s">
        <v>321</v>
      </c>
      <c r="E479" s="121" t="s">
        <v>914</v>
      </c>
      <c r="F479" s="122">
        <v>2</v>
      </c>
      <c r="G479" s="122">
        <v>18</v>
      </c>
      <c r="H479" s="122">
        <v>36</v>
      </c>
      <c r="I479" s="123" t="s">
        <v>629</v>
      </c>
    </row>
    <row r="480" spans="1:9" x14ac:dyDescent="0.25">
      <c r="A480" s="76"/>
      <c r="B480" s="124"/>
      <c r="C480" s="124"/>
      <c r="D480" s="120" t="s">
        <v>323</v>
      </c>
      <c r="E480" s="121" t="s">
        <v>915</v>
      </c>
      <c r="F480" s="122">
        <v>7</v>
      </c>
      <c r="G480" s="122">
        <v>15</v>
      </c>
      <c r="H480" s="122">
        <v>105</v>
      </c>
      <c r="I480" s="123" t="s">
        <v>629</v>
      </c>
    </row>
    <row r="481" spans="1:9" x14ac:dyDescent="0.25">
      <c r="A481" s="76"/>
      <c r="B481" s="124"/>
      <c r="C481" s="124"/>
      <c r="D481" s="120" t="s">
        <v>325</v>
      </c>
      <c r="E481" s="121" t="s">
        <v>916</v>
      </c>
      <c r="F481" s="122">
        <v>20</v>
      </c>
      <c r="G481" s="122">
        <v>20</v>
      </c>
      <c r="H481" s="122">
        <v>400</v>
      </c>
      <c r="I481" s="123" t="s">
        <v>629</v>
      </c>
    </row>
    <row r="482" spans="1:9" x14ac:dyDescent="0.25">
      <c r="A482" s="76"/>
      <c r="B482" s="124"/>
      <c r="C482" s="124"/>
      <c r="D482" s="120" t="s">
        <v>325</v>
      </c>
      <c r="E482" s="121" t="s">
        <v>917</v>
      </c>
      <c r="F482" s="122">
        <v>1</v>
      </c>
      <c r="G482" s="122">
        <v>20</v>
      </c>
      <c r="H482" s="122">
        <v>20</v>
      </c>
      <c r="I482" s="123" t="s">
        <v>629</v>
      </c>
    </row>
    <row r="483" spans="1:9" x14ac:dyDescent="0.25">
      <c r="A483" s="76"/>
      <c r="B483" s="124"/>
      <c r="C483" s="124"/>
      <c r="D483" s="120" t="s">
        <v>327</v>
      </c>
      <c r="E483" s="121" t="s">
        <v>918</v>
      </c>
      <c r="F483" s="122">
        <v>31</v>
      </c>
      <c r="G483" s="122">
        <v>20</v>
      </c>
      <c r="H483" s="122">
        <v>620</v>
      </c>
      <c r="I483" s="123" t="s">
        <v>629</v>
      </c>
    </row>
    <row r="484" spans="1:9" x14ac:dyDescent="0.25">
      <c r="A484" s="76"/>
      <c r="B484" s="124"/>
      <c r="C484" s="124"/>
      <c r="D484" s="120" t="s">
        <v>329</v>
      </c>
      <c r="E484" s="121" t="s">
        <v>919</v>
      </c>
      <c r="F484" s="122">
        <v>61</v>
      </c>
      <c r="G484" s="122">
        <v>22</v>
      </c>
      <c r="H484" s="122">
        <v>1342</v>
      </c>
      <c r="I484" s="123" t="s">
        <v>629</v>
      </c>
    </row>
    <row r="485" spans="1:9" x14ac:dyDescent="0.25">
      <c r="A485" s="76"/>
      <c r="B485" s="124"/>
      <c r="C485" s="124"/>
      <c r="D485" s="120" t="s">
        <v>329</v>
      </c>
      <c r="E485" s="121" t="s">
        <v>920</v>
      </c>
      <c r="F485" s="122">
        <v>7</v>
      </c>
      <c r="G485" s="122">
        <v>22</v>
      </c>
      <c r="H485" s="122">
        <v>154</v>
      </c>
      <c r="I485" s="123" t="s">
        <v>629</v>
      </c>
    </row>
    <row r="486" spans="1:9" x14ac:dyDescent="0.25">
      <c r="A486" s="76"/>
      <c r="B486" s="124"/>
      <c r="C486" s="124"/>
      <c r="D486" s="120" t="s">
        <v>331</v>
      </c>
      <c r="E486" s="121" t="s">
        <v>921</v>
      </c>
      <c r="F486" s="122">
        <v>24</v>
      </c>
      <c r="G486" s="122">
        <v>22</v>
      </c>
      <c r="H486" s="122">
        <v>528</v>
      </c>
      <c r="I486" s="123" t="s">
        <v>629</v>
      </c>
    </row>
    <row r="487" spans="1:9" x14ac:dyDescent="0.25">
      <c r="A487" s="76"/>
      <c r="B487" s="124"/>
      <c r="C487" s="124"/>
      <c r="D487" s="120" t="s">
        <v>331</v>
      </c>
      <c r="E487" s="121" t="s">
        <v>922</v>
      </c>
      <c r="F487" s="122">
        <v>6</v>
      </c>
      <c r="G487" s="122">
        <v>22</v>
      </c>
      <c r="H487" s="122">
        <v>132</v>
      </c>
      <c r="I487" s="123" t="s">
        <v>629</v>
      </c>
    </row>
    <row r="488" spans="1:9" x14ac:dyDescent="0.25">
      <c r="A488" s="76"/>
      <c r="B488" s="124"/>
      <c r="C488" s="124"/>
      <c r="D488" s="120" t="s">
        <v>333</v>
      </c>
      <c r="E488" s="121" t="s">
        <v>923</v>
      </c>
      <c r="F488" s="122">
        <v>9</v>
      </c>
      <c r="G488" s="122">
        <v>22</v>
      </c>
      <c r="H488" s="122">
        <v>198</v>
      </c>
      <c r="I488" s="123" t="s">
        <v>629</v>
      </c>
    </row>
    <row r="489" spans="1:9" x14ac:dyDescent="0.25">
      <c r="A489" s="76"/>
      <c r="B489" s="124"/>
      <c r="C489" s="124"/>
      <c r="D489" s="120" t="s">
        <v>333</v>
      </c>
      <c r="E489" s="121" t="s">
        <v>924</v>
      </c>
      <c r="F489" s="122">
        <v>5</v>
      </c>
      <c r="G489" s="122">
        <v>22</v>
      </c>
      <c r="H489" s="122">
        <v>110</v>
      </c>
      <c r="I489" s="123" t="s">
        <v>629</v>
      </c>
    </row>
    <row r="490" spans="1:9" x14ac:dyDescent="0.25">
      <c r="A490" s="76"/>
      <c r="B490" s="124"/>
      <c r="C490" s="124"/>
      <c r="D490" s="120" t="s">
        <v>335</v>
      </c>
      <c r="E490" s="121" t="s">
        <v>925</v>
      </c>
      <c r="F490" s="122">
        <v>21</v>
      </c>
      <c r="G490" s="122">
        <v>22</v>
      </c>
      <c r="H490" s="122">
        <v>462</v>
      </c>
      <c r="I490" s="123" t="s">
        <v>629</v>
      </c>
    </row>
    <row r="491" spans="1:9" x14ac:dyDescent="0.25">
      <c r="A491" s="76"/>
      <c r="B491" s="124"/>
      <c r="C491" s="124"/>
      <c r="D491" s="120" t="s">
        <v>335</v>
      </c>
      <c r="E491" s="121" t="s">
        <v>926</v>
      </c>
      <c r="F491" s="122">
        <v>5</v>
      </c>
      <c r="G491" s="122">
        <v>22</v>
      </c>
      <c r="H491" s="122">
        <v>110</v>
      </c>
      <c r="I491" s="123" t="s">
        <v>629</v>
      </c>
    </row>
    <row r="492" spans="1:9" x14ac:dyDescent="0.25">
      <c r="A492" s="76"/>
      <c r="B492" s="124"/>
      <c r="C492" s="124"/>
      <c r="D492" s="120" t="s">
        <v>337</v>
      </c>
      <c r="E492" s="121" t="s">
        <v>927</v>
      </c>
      <c r="F492" s="122">
        <v>19</v>
      </c>
      <c r="G492" s="122">
        <v>14</v>
      </c>
      <c r="H492" s="122">
        <v>266</v>
      </c>
      <c r="I492" s="123" t="s">
        <v>629</v>
      </c>
    </row>
    <row r="493" spans="1:9" x14ac:dyDescent="0.25">
      <c r="A493" s="76"/>
      <c r="B493" s="124"/>
      <c r="C493" s="124"/>
      <c r="D493" s="120" t="s">
        <v>337</v>
      </c>
      <c r="E493" s="121" t="s">
        <v>928</v>
      </c>
      <c r="F493" s="122">
        <v>3</v>
      </c>
      <c r="G493" s="122">
        <v>14</v>
      </c>
      <c r="H493" s="122">
        <v>42</v>
      </c>
      <c r="I493" s="123" t="s">
        <v>629</v>
      </c>
    </row>
    <row r="494" spans="1:9" x14ac:dyDescent="0.25">
      <c r="A494" s="76"/>
      <c r="B494" s="124"/>
      <c r="C494" s="124"/>
      <c r="D494" s="120" t="s">
        <v>340</v>
      </c>
      <c r="E494" s="121" t="s">
        <v>929</v>
      </c>
      <c r="F494" s="122">
        <v>27</v>
      </c>
      <c r="G494" s="122">
        <v>11</v>
      </c>
      <c r="H494" s="122">
        <v>297</v>
      </c>
      <c r="I494" s="123" t="s">
        <v>629</v>
      </c>
    </row>
    <row r="495" spans="1:9" x14ac:dyDescent="0.25">
      <c r="A495" s="76"/>
      <c r="B495" s="124"/>
      <c r="C495" s="124"/>
      <c r="D495" s="120" t="s">
        <v>340</v>
      </c>
      <c r="E495" s="121" t="s">
        <v>930</v>
      </c>
      <c r="F495" s="122">
        <v>2</v>
      </c>
      <c r="G495" s="122">
        <v>11</v>
      </c>
      <c r="H495" s="122">
        <v>22</v>
      </c>
      <c r="I495" s="123" t="s">
        <v>629</v>
      </c>
    </row>
    <row r="496" spans="1:9" x14ac:dyDescent="0.25">
      <c r="A496" s="76"/>
      <c r="B496" s="124"/>
      <c r="C496" s="124"/>
      <c r="D496" s="120" t="s">
        <v>342</v>
      </c>
      <c r="E496" s="121" t="s">
        <v>931</v>
      </c>
      <c r="F496" s="122">
        <v>24</v>
      </c>
      <c r="G496" s="122">
        <v>12</v>
      </c>
      <c r="H496" s="122">
        <v>288</v>
      </c>
      <c r="I496" s="123" t="s">
        <v>629</v>
      </c>
    </row>
    <row r="497" spans="1:9" x14ac:dyDescent="0.25">
      <c r="A497" s="76"/>
      <c r="B497" s="124"/>
      <c r="C497" s="124"/>
      <c r="D497" s="120" t="s">
        <v>342</v>
      </c>
      <c r="E497" s="121" t="s">
        <v>932</v>
      </c>
      <c r="F497" s="122">
        <v>1</v>
      </c>
      <c r="G497" s="122">
        <v>12</v>
      </c>
      <c r="H497" s="122">
        <v>12</v>
      </c>
      <c r="I497" s="123" t="s">
        <v>629</v>
      </c>
    </row>
    <row r="498" spans="1:9" x14ac:dyDescent="0.25">
      <c r="A498" s="76"/>
      <c r="B498" s="124"/>
      <c r="C498" s="124"/>
      <c r="D498" s="120" t="s">
        <v>345</v>
      </c>
      <c r="E498" s="121" t="s">
        <v>933</v>
      </c>
      <c r="F498" s="122">
        <v>75</v>
      </c>
      <c r="G498" s="122">
        <v>12</v>
      </c>
      <c r="H498" s="122">
        <v>900</v>
      </c>
      <c r="I498" s="123" t="s">
        <v>629</v>
      </c>
    </row>
    <row r="499" spans="1:9" x14ac:dyDescent="0.25">
      <c r="A499" s="76"/>
      <c r="B499" s="124"/>
      <c r="C499" s="124"/>
      <c r="D499" s="120" t="s">
        <v>345</v>
      </c>
      <c r="E499" s="121" t="s">
        <v>934</v>
      </c>
      <c r="F499" s="122">
        <v>9</v>
      </c>
      <c r="G499" s="122">
        <v>12</v>
      </c>
      <c r="H499" s="122">
        <v>108</v>
      </c>
      <c r="I499" s="123" t="s">
        <v>629</v>
      </c>
    </row>
    <row r="500" spans="1:9" x14ac:dyDescent="0.25">
      <c r="A500" s="76"/>
      <c r="B500" s="124"/>
      <c r="C500" s="124"/>
      <c r="D500" s="120" t="s">
        <v>348</v>
      </c>
      <c r="E500" s="121" t="s">
        <v>935</v>
      </c>
      <c r="F500" s="122">
        <v>65</v>
      </c>
      <c r="G500" s="122">
        <v>9.8461538461538467</v>
      </c>
      <c r="H500" s="122">
        <v>640</v>
      </c>
      <c r="I500" s="123" t="s">
        <v>629</v>
      </c>
    </row>
    <row r="501" spans="1:9" x14ac:dyDescent="0.25">
      <c r="A501" s="76"/>
      <c r="B501" s="124"/>
      <c r="C501" s="124"/>
      <c r="D501" s="120" t="s">
        <v>348</v>
      </c>
      <c r="E501" s="121" t="s">
        <v>936</v>
      </c>
      <c r="F501" s="122">
        <v>5</v>
      </c>
      <c r="G501" s="122">
        <v>10</v>
      </c>
      <c r="H501" s="122">
        <v>50</v>
      </c>
      <c r="I501" s="123" t="s">
        <v>629</v>
      </c>
    </row>
    <row r="502" spans="1:9" x14ac:dyDescent="0.25">
      <c r="A502" s="76"/>
      <c r="B502" s="124"/>
      <c r="C502" s="124"/>
      <c r="D502" s="120" t="s">
        <v>351</v>
      </c>
      <c r="E502" s="121" t="s">
        <v>937</v>
      </c>
      <c r="F502" s="122">
        <v>17</v>
      </c>
      <c r="G502" s="122">
        <v>20.647058823529413</v>
      </c>
      <c r="H502" s="122">
        <v>351</v>
      </c>
      <c r="I502" s="123" t="s">
        <v>629</v>
      </c>
    </row>
    <row r="503" spans="1:9" x14ac:dyDescent="0.25">
      <c r="A503" s="76"/>
      <c r="B503" s="124"/>
      <c r="C503" s="124"/>
      <c r="D503" s="120" t="s">
        <v>351</v>
      </c>
      <c r="E503" s="121" t="s">
        <v>938</v>
      </c>
      <c r="F503" s="122">
        <v>3</v>
      </c>
      <c r="G503" s="122">
        <v>27</v>
      </c>
      <c r="H503" s="122">
        <v>81</v>
      </c>
      <c r="I503" s="123" t="s">
        <v>629</v>
      </c>
    </row>
    <row r="504" spans="1:9" x14ac:dyDescent="0.25">
      <c r="A504" s="76"/>
      <c r="B504" s="124"/>
      <c r="C504" s="124"/>
      <c r="D504" s="120" t="s">
        <v>354</v>
      </c>
      <c r="E504" s="121" t="s">
        <v>939</v>
      </c>
      <c r="F504" s="122">
        <v>30</v>
      </c>
      <c r="G504" s="122">
        <v>18</v>
      </c>
      <c r="H504" s="122">
        <v>540</v>
      </c>
      <c r="I504" s="123" t="s">
        <v>629</v>
      </c>
    </row>
    <row r="505" spans="1:9" x14ac:dyDescent="0.25">
      <c r="A505" s="76"/>
      <c r="B505" s="124"/>
      <c r="C505" s="124"/>
      <c r="D505" s="120" t="s">
        <v>354</v>
      </c>
      <c r="E505" s="121" t="s">
        <v>940</v>
      </c>
      <c r="F505" s="122">
        <v>6</v>
      </c>
      <c r="G505" s="122">
        <v>18</v>
      </c>
      <c r="H505" s="122">
        <v>108</v>
      </c>
      <c r="I505" s="123" t="s">
        <v>629</v>
      </c>
    </row>
    <row r="506" spans="1:9" x14ac:dyDescent="0.25">
      <c r="A506" s="76"/>
      <c r="B506" s="124"/>
      <c r="C506" s="124"/>
      <c r="D506" s="120" t="s">
        <v>356</v>
      </c>
      <c r="E506" s="121" t="s">
        <v>941</v>
      </c>
      <c r="F506" s="122">
        <v>21</v>
      </c>
      <c r="G506" s="122">
        <v>19.047619047619047</v>
      </c>
      <c r="H506" s="122">
        <v>400</v>
      </c>
      <c r="I506" s="123" t="s">
        <v>629</v>
      </c>
    </row>
    <row r="507" spans="1:9" x14ac:dyDescent="0.25">
      <c r="A507" s="76"/>
      <c r="B507" s="124"/>
      <c r="C507" s="124"/>
      <c r="D507" s="120" t="s">
        <v>356</v>
      </c>
      <c r="E507" s="121" t="s">
        <v>942</v>
      </c>
      <c r="F507" s="122">
        <v>6</v>
      </c>
      <c r="G507" s="122">
        <v>20</v>
      </c>
      <c r="H507" s="122">
        <v>120</v>
      </c>
      <c r="I507" s="123" t="s">
        <v>629</v>
      </c>
    </row>
    <row r="508" spans="1:9" x14ac:dyDescent="0.25">
      <c r="A508" s="76"/>
      <c r="B508" s="124"/>
      <c r="C508" s="124"/>
      <c r="D508" s="120" t="s">
        <v>359</v>
      </c>
      <c r="E508" s="121" t="s">
        <v>943</v>
      </c>
      <c r="F508" s="122">
        <v>33</v>
      </c>
      <c r="G508" s="122">
        <v>16.484848484848484</v>
      </c>
      <c r="H508" s="122">
        <v>544</v>
      </c>
      <c r="I508" s="123" t="s">
        <v>629</v>
      </c>
    </row>
    <row r="509" spans="1:9" x14ac:dyDescent="0.25">
      <c r="A509" s="76"/>
      <c r="B509" s="124"/>
      <c r="C509" s="124"/>
      <c r="D509" s="120" t="s">
        <v>359</v>
      </c>
      <c r="E509" s="121" t="s">
        <v>944</v>
      </c>
      <c r="F509" s="122">
        <v>10</v>
      </c>
      <c r="G509" s="122">
        <v>17</v>
      </c>
      <c r="H509" s="122">
        <v>170</v>
      </c>
      <c r="I509" s="123" t="s">
        <v>629</v>
      </c>
    </row>
    <row r="510" spans="1:9" x14ac:dyDescent="0.25">
      <c r="A510" s="76"/>
      <c r="B510" s="124"/>
      <c r="C510" s="124"/>
      <c r="D510" s="120" t="s">
        <v>362</v>
      </c>
      <c r="E510" s="121" t="s">
        <v>945</v>
      </c>
      <c r="F510" s="122">
        <v>100</v>
      </c>
      <c r="G510" s="122">
        <v>10.67</v>
      </c>
      <c r="H510" s="122">
        <v>1067</v>
      </c>
      <c r="I510" s="123" t="s">
        <v>629</v>
      </c>
    </row>
    <row r="511" spans="1:9" x14ac:dyDescent="0.25">
      <c r="A511" s="76"/>
      <c r="B511" s="124"/>
      <c r="C511" s="124"/>
      <c r="D511" s="120" t="s">
        <v>362</v>
      </c>
      <c r="E511" s="121" t="s">
        <v>946</v>
      </c>
      <c r="F511" s="122">
        <v>14</v>
      </c>
      <c r="G511" s="122">
        <v>11</v>
      </c>
      <c r="H511" s="122">
        <v>154</v>
      </c>
      <c r="I511" s="123" t="s">
        <v>629</v>
      </c>
    </row>
    <row r="512" spans="1:9" x14ac:dyDescent="0.25">
      <c r="A512" s="76"/>
      <c r="B512" s="124"/>
      <c r="C512" s="124"/>
      <c r="D512" s="120" t="s">
        <v>365</v>
      </c>
      <c r="E512" s="121" t="s">
        <v>947</v>
      </c>
      <c r="F512" s="122">
        <v>48</v>
      </c>
      <c r="G512" s="122">
        <v>10</v>
      </c>
      <c r="H512" s="122">
        <v>480</v>
      </c>
      <c r="I512" s="123" t="s">
        <v>629</v>
      </c>
    </row>
    <row r="513" spans="1:9" x14ac:dyDescent="0.25">
      <c r="A513" s="76"/>
      <c r="B513" s="124"/>
      <c r="C513" s="124"/>
      <c r="D513" s="120" t="s">
        <v>365</v>
      </c>
      <c r="E513" s="121" t="s">
        <v>948</v>
      </c>
      <c r="F513" s="122">
        <v>2</v>
      </c>
      <c r="G513" s="122">
        <v>10</v>
      </c>
      <c r="H513" s="122">
        <v>20</v>
      </c>
      <c r="I513" s="123" t="s">
        <v>629</v>
      </c>
    </row>
    <row r="514" spans="1:9" x14ac:dyDescent="0.25">
      <c r="A514" s="76"/>
      <c r="B514" s="124"/>
      <c r="C514" s="124"/>
      <c r="D514" s="120" t="s">
        <v>367</v>
      </c>
      <c r="E514" s="121" t="s">
        <v>949</v>
      </c>
      <c r="F514" s="122">
        <v>24</v>
      </c>
      <c r="G514" s="122">
        <v>18</v>
      </c>
      <c r="H514" s="122">
        <v>432</v>
      </c>
      <c r="I514" s="123" t="s">
        <v>629</v>
      </c>
    </row>
    <row r="515" spans="1:9" x14ac:dyDescent="0.25">
      <c r="A515" s="76"/>
      <c r="B515" s="124"/>
      <c r="C515" s="124"/>
      <c r="D515" s="120" t="s">
        <v>367</v>
      </c>
      <c r="E515" s="121" t="s">
        <v>950</v>
      </c>
      <c r="F515" s="122">
        <v>6</v>
      </c>
      <c r="G515" s="122">
        <v>18</v>
      </c>
      <c r="H515" s="122">
        <v>108</v>
      </c>
      <c r="I515" s="123" t="s">
        <v>629</v>
      </c>
    </row>
    <row r="516" spans="1:9" x14ac:dyDescent="0.25">
      <c r="A516" s="76"/>
      <c r="B516" s="124"/>
      <c r="C516" s="124"/>
      <c r="D516" s="120" t="s">
        <v>369</v>
      </c>
      <c r="E516" s="121" t="s">
        <v>951</v>
      </c>
      <c r="F516" s="122">
        <v>16</v>
      </c>
      <c r="G516" s="122">
        <v>11.25</v>
      </c>
      <c r="H516" s="122">
        <v>180</v>
      </c>
      <c r="I516" s="123" t="s">
        <v>629</v>
      </c>
    </row>
    <row r="517" spans="1:9" x14ac:dyDescent="0.25">
      <c r="A517" s="76"/>
      <c r="B517" s="124"/>
      <c r="C517" s="124"/>
      <c r="D517" s="120" t="s">
        <v>369</v>
      </c>
      <c r="E517" s="121" t="s">
        <v>952</v>
      </c>
      <c r="F517" s="122">
        <v>1</v>
      </c>
      <c r="G517" s="122">
        <v>12</v>
      </c>
      <c r="H517" s="122">
        <v>12</v>
      </c>
      <c r="I517" s="123" t="s">
        <v>629</v>
      </c>
    </row>
    <row r="518" spans="1:9" x14ac:dyDescent="0.25">
      <c r="A518" s="76"/>
      <c r="B518" s="124"/>
      <c r="C518" s="124"/>
      <c r="D518" s="120" t="s">
        <v>371</v>
      </c>
      <c r="E518" s="121" t="s">
        <v>953</v>
      </c>
      <c r="F518" s="122">
        <v>19</v>
      </c>
      <c r="G518" s="122">
        <v>3</v>
      </c>
      <c r="H518" s="122">
        <v>57</v>
      </c>
      <c r="I518" s="123" t="s">
        <v>629</v>
      </c>
    </row>
    <row r="519" spans="1:9" x14ac:dyDescent="0.25">
      <c r="A519" s="76"/>
      <c r="B519" s="124"/>
      <c r="C519" s="124"/>
      <c r="D519" s="120" t="s">
        <v>371</v>
      </c>
      <c r="E519" s="121" t="s">
        <v>954</v>
      </c>
      <c r="F519" s="122">
        <v>4</v>
      </c>
      <c r="G519" s="122">
        <v>3</v>
      </c>
      <c r="H519" s="122">
        <v>12</v>
      </c>
      <c r="I519" s="123" t="s">
        <v>629</v>
      </c>
    </row>
    <row r="520" spans="1:9" x14ac:dyDescent="0.25">
      <c r="A520" s="76"/>
      <c r="B520" s="124"/>
      <c r="C520" s="124"/>
      <c r="D520" s="120" t="s">
        <v>374</v>
      </c>
      <c r="E520" s="121" t="s">
        <v>955</v>
      </c>
      <c r="F520" s="122">
        <v>28</v>
      </c>
      <c r="G520" s="122">
        <v>6</v>
      </c>
      <c r="H520" s="122">
        <v>168</v>
      </c>
      <c r="I520" s="123" t="s">
        <v>629</v>
      </c>
    </row>
    <row r="521" spans="1:9" x14ac:dyDescent="0.25">
      <c r="A521" s="76"/>
      <c r="B521" s="124"/>
      <c r="C521" s="124"/>
      <c r="D521" s="120" t="s">
        <v>374</v>
      </c>
      <c r="E521" s="121" t="s">
        <v>956</v>
      </c>
      <c r="F521" s="122">
        <v>10</v>
      </c>
      <c r="G521" s="122">
        <v>6</v>
      </c>
      <c r="H521" s="122">
        <v>60</v>
      </c>
      <c r="I521" s="123" t="s">
        <v>629</v>
      </c>
    </row>
    <row r="522" spans="1:9" x14ac:dyDescent="0.25">
      <c r="A522" s="76"/>
      <c r="B522" s="124"/>
      <c r="C522" s="124"/>
      <c r="D522" s="120" t="s">
        <v>377</v>
      </c>
      <c r="E522" s="121" t="s">
        <v>957</v>
      </c>
      <c r="F522" s="122">
        <v>55</v>
      </c>
      <c r="G522" s="122">
        <v>10</v>
      </c>
      <c r="H522" s="122">
        <v>550</v>
      </c>
      <c r="I522" s="123" t="s">
        <v>629</v>
      </c>
    </row>
    <row r="523" spans="1:9" x14ac:dyDescent="0.25">
      <c r="A523" s="76"/>
      <c r="B523" s="124"/>
      <c r="C523" s="124"/>
      <c r="D523" s="120" t="s">
        <v>377</v>
      </c>
      <c r="E523" s="121" t="s">
        <v>958</v>
      </c>
      <c r="F523" s="122">
        <v>9</v>
      </c>
      <c r="G523" s="122">
        <v>10</v>
      </c>
      <c r="H523" s="122">
        <v>90</v>
      </c>
      <c r="I523" s="123" t="s">
        <v>629</v>
      </c>
    </row>
    <row r="524" spans="1:9" x14ac:dyDescent="0.25">
      <c r="A524" s="76"/>
      <c r="B524" s="124"/>
      <c r="C524" s="124"/>
      <c r="D524" s="120" t="s">
        <v>959</v>
      </c>
      <c r="E524" s="121" t="s">
        <v>960</v>
      </c>
      <c r="F524" s="122">
        <v>34</v>
      </c>
      <c r="G524" s="122">
        <v>18</v>
      </c>
      <c r="H524" s="122">
        <v>612</v>
      </c>
      <c r="I524" s="123" t="s">
        <v>629</v>
      </c>
    </row>
    <row r="525" spans="1:9" x14ac:dyDescent="0.25">
      <c r="A525" s="76"/>
      <c r="B525" s="124"/>
      <c r="C525" s="124"/>
      <c r="D525" s="120" t="s">
        <v>961</v>
      </c>
      <c r="E525" s="121" t="s">
        <v>962</v>
      </c>
      <c r="F525" s="122">
        <v>11</v>
      </c>
      <c r="G525" s="122">
        <v>16</v>
      </c>
      <c r="H525" s="122">
        <v>176</v>
      </c>
      <c r="I525" s="123" t="s">
        <v>629</v>
      </c>
    </row>
    <row r="526" spans="1:9" x14ac:dyDescent="0.25">
      <c r="A526" s="76"/>
      <c r="B526" s="124"/>
      <c r="C526" s="124"/>
      <c r="D526" s="120" t="s">
        <v>961</v>
      </c>
      <c r="E526" s="121" t="s">
        <v>963</v>
      </c>
      <c r="F526" s="122">
        <v>2</v>
      </c>
      <c r="G526" s="122">
        <v>8</v>
      </c>
      <c r="H526" s="122">
        <v>16</v>
      </c>
      <c r="I526" s="123" t="s">
        <v>629</v>
      </c>
    </row>
    <row r="527" spans="1:9" x14ac:dyDescent="0.25">
      <c r="A527" s="76"/>
      <c r="B527" s="124"/>
      <c r="C527" s="124"/>
      <c r="D527" s="120" t="s">
        <v>964</v>
      </c>
      <c r="E527" s="121" t="s">
        <v>965</v>
      </c>
      <c r="F527" s="122">
        <v>34</v>
      </c>
      <c r="G527" s="122">
        <v>22</v>
      </c>
      <c r="H527" s="122">
        <v>748</v>
      </c>
      <c r="I527" s="123" t="s">
        <v>629</v>
      </c>
    </row>
    <row r="528" spans="1:9" x14ac:dyDescent="0.25">
      <c r="A528" s="76"/>
      <c r="B528" s="124"/>
      <c r="C528" s="124"/>
      <c r="D528" s="120" t="s">
        <v>964</v>
      </c>
      <c r="E528" s="121" t="s">
        <v>966</v>
      </c>
      <c r="F528" s="122">
        <v>5</v>
      </c>
      <c r="G528" s="122">
        <v>22</v>
      </c>
      <c r="H528" s="122">
        <v>110</v>
      </c>
      <c r="I528" s="123" t="s">
        <v>629</v>
      </c>
    </row>
    <row r="529" spans="1:9" x14ac:dyDescent="0.25">
      <c r="A529" s="76"/>
      <c r="B529" s="124"/>
      <c r="C529" s="124"/>
      <c r="D529" s="120" t="s">
        <v>967</v>
      </c>
      <c r="E529" s="121" t="s">
        <v>968</v>
      </c>
      <c r="F529" s="122">
        <v>68</v>
      </c>
      <c r="G529" s="122">
        <v>21.352941176470587</v>
      </c>
      <c r="H529" s="122">
        <v>1452</v>
      </c>
      <c r="I529" s="123" t="s">
        <v>629</v>
      </c>
    </row>
    <row r="530" spans="1:9" x14ac:dyDescent="0.25">
      <c r="A530" s="76"/>
      <c r="B530" s="124"/>
      <c r="C530" s="124"/>
      <c r="D530" s="120" t="s">
        <v>967</v>
      </c>
      <c r="E530" s="121" t="s">
        <v>969</v>
      </c>
      <c r="F530" s="122">
        <v>18</v>
      </c>
      <c r="G530" s="122">
        <v>22</v>
      </c>
      <c r="H530" s="122">
        <v>396</v>
      </c>
      <c r="I530" s="123" t="s">
        <v>629</v>
      </c>
    </row>
    <row r="531" spans="1:9" x14ac:dyDescent="0.25">
      <c r="A531" s="76"/>
      <c r="B531" s="124"/>
      <c r="C531" s="124"/>
      <c r="D531" s="120" t="s">
        <v>970</v>
      </c>
      <c r="E531" s="121" t="s">
        <v>843</v>
      </c>
      <c r="F531" s="122">
        <v>20</v>
      </c>
      <c r="G531" s="122">
        <v>28</v>
      </c>
      <c r="H531" s="122">
        <v>560</v>
      </c>
      <c r="I531" s="123" t="s">
        <v>629</v>
      </c>
    </row>
    <row r="532" spans="1:9" x14ac:dyDescent="0.25">
      <c r="A532" s="76"/>
      <c r="B532" s="124"/>
      <c r="C532" s="124"/>
      <c r="D532" s="120" t="s">
        <v>970</v>
      </c>
      <c r="E532" s="121" t="s">
        <v>844</v>
      </c>
      <c r="F532" s="122">
        <v>5</v>
      </c>
      <c r="G532" s="122">
        <v>22.4</v>
      </c>
      <c r="H532" s="122">
        <v>112</v>
      </c>
      <c r="I532" s="123" t="s">
        <v>629</v>
      </c>
    </row>
    <row r="533" spans="1:9" x14ac:dyDescent="0.25">
      <c r="A533" s="76"/>
      <c r="B533" s="124"/>
      <c r="C533" s="124"/>
      <c r="D533" s="120" t="s">
        <v>971</v>
      </c>
      <c r="E533" s="121" t="s">
        <v>972</v>
      </c>
      <c r="F533" s="122">
        <v>22</v>
      </c>
      <c r="G533" s="122">
        <v>19</v>
      </c>
      <c r="H533" s="122">
        <v>418</v>
      </c>
      <c r="I533" s="123" t="s">
        <v>629</v>
      </c>
    </row>
    <row r="534" spans="1:9" x14ac:dyDescent="0.25">
      <c r="A534" s="76"/>
      <c r="B534" s="124"/>
      <c r="C534" s="124"/>
      <c r="D534" s="120" t="s">
        <v>971</v>
      </c>
      <c r="E534" s="121" t="s">
        <v>973</v>
      </c>
      <c r="F534" s="122">
        <v>5</v>
      </c>
      <c r="G534" s="122">
        <v>15.2</v>
      </c>
      <c r="H534" s="122">
        <v>76</v>
      </c>
      <c r="I534" s="123" t="s">
        <v>629</v>
      </c>
    </row>
    <row r="535" spans="1:9" x14ac:dyDescent="0.25">
      <c r="A535" s="76"/>
      <c r="B535" s="124"/>
      <c r="C535" s="124"/>
      <c r="D535" s="120" t="s">
        <v>974</v>
      </c>
      <c r="E535" s="121" t="s">
        <v>836</v>
      </c>
      <c r="F535" s="122">
        <v>30</v>
      </c>
      <c r="G535" s="122">
        <v>19</v>
      </c>
      <c r="H535" s="122">
        <v>570</v>
      </c>
      <c r="I535" s="123" t="s">
        <v>629</v>
      </c>
    </row>
    <row r="536" spans="1:9" x14ac:dyDescent="0.25">
      <c r="A536" s="76"/>
      <c r="B536" s="124"/>
      <c r="C536" s="124"/>
      <c r="D536" s="120" t="s">
        <v>974</v>
      </c>
      <c r="E536" s="121" t="s">
        <v>837</v>
      </c>
      <c r="F536" s="122">
        <v>3</v>
      </c>
      <c r="G536" s="122">
        <v>19</v>
      </c>
      <c r="H536" s="122">
        <v>57</v>
      </c>
      <c r="I536" s="123" t="s">
        <v>629</v>
      </c>
    </row>
    <row r="537" spans="1:9" x14ac:dyDescent="0.25">
      <c r="A537" s="76"/>
      <c r="B537" s="124"/>
      <c r="C537" s="124"/>
      <c r="D537" s="120" t="s">
        <v>975</v>
      </c>
      <c r="E537" s="121" t="s">
        <v>976</v>
      </c>
      <c r="F537" s="122">
        <v>41</v>
      </c>
      <c r="G537" s="122">
        <v>21</v>
      </c>
      <c r="H537" s="122">
        <v>861</v>
      </c>
      <c r="I537" s="123" t="s">
        <v>629</v>
      </c>
    </row>
    <row r="538" spans="1:9" x14ac:dyDescent="0.25">
      <c r="A538" s="76"/>
      <c r="B538" s="124"/>
      <c r="C538" s="124"/>
      <c r="D538" s="120" t="s">
        <v>975</v>
      </c>
      <c r="E538" s="121" t="s">
        <v>977</v>
      </c>
      <c r="F538" s="122">
        <v>1</v>
      </c>
      <c r="G538" s="122">
        <v>21</v>
      </c>
      <c r="H538" s="122">
        <v>21</v>
      </c>
      <c r="I538" s="123" t="s">
        <v>629</v>
      </c>
    </row>
    <row r="539" spans="1:9" x14ac:dyDescent="0.25">
      <c r="A539" s="76"/>
      <c r="B539" s="124"/>
      <c r="C539" s="124"/>
      <c r="D539" s="120" t="s">
        <v>978</v>
      </c>
      <c r="E539" s="121" t="s">
        <v>979</v>
      </c>
      <c r="F539" s="122">
        <v>9</v>
      </c>
      <c r="G539" s="122">
        <v>28</v>
      </c>
      <c r="H539" s="122">
        <v>252</v>
      </c>
      <c r="I539" s="123" t="s">
        <v>629</v>
      </c>
    </row>
    <row r="540" spans="1:9" x14ac:dyDescent="0.25">
      <c r="A540" s="76"/>
      <c r="B540" s="124"/>
      <c r="C540" s="124"/>
      <c r="D540" s="120" t="s">
        <v>978</v>
      </c>
      <c r="E540" s="121" t="s">
        <v>980</v>
      </c>
      <c r="F540" s="122">
        <v>1</v>
      </c>
      <c r="G540" s="122">
        <v>28</v>
      </c>
      <c r="H540" s="122">
        <v>28</v>
      </c>
      <c r="I540" s="123" t="s">
        <v>629</v>
      </c>
    </row>
    <row r="541" spans="1:9" x14ac:dyDescent="0.25">
      <c r="A541" s="76"/>
      <c r="B541" s="124"/>
      <c r="C541" s="124"/>
      <c r="D541" s="120" t="s">
        <v>981</v>
      </c>
      <c r="E541" s="121" t="s">
        <v>982</v>
      </c>
      <c r="F541" s="122">
        <v>10</v>
      </c>
      <c r="G541" s="122">
        <v>16</v>
      </c>
      <c r="H541" s="122">
        <v>160</v>
      </c>
      <c r="I541" s="123" t="s">
        <v>629</v>
      </c>
    </row>
    <row r="542" spans="1:9" x14ac:dyDescent="0.25">
      <c r="A542" s="76"/>
      <c r="B542" s="124"/>
      <c r="C542" s="124"/>
      <c r="D542" s="120" t="s">
        <v>981</v>
      </c>
      <c r="E542" s="121" t="s">
        <v>983</v>
      </c>
      <c r="F542" s="122">
        <v>2</v>
      </c>
      <c r="G542" s="122">
        <v>0</v>
      </c>
      <c r="H542" s="122">
        <v>0</v>
      </c>
      <c r="I542" s="123" t="s">
        <v>629</v>
      </c>
    </row>
    <row r="543" spans="1:9" x14ac:dyDescent="0.25">
      <c r="A543" s="76"/>
      <c r="B543" s="124"/>
      <c r="C543" s="124"/>
      <c r="D543" s="120" t="s">
        <v>984</v>
      </c>
      <c r="E543" s="121" t="s">
        <v>757</v>
      </c>
      <c r="F543" s="122">
        <v>49</v>
      </c>
      <c r="G543" s="122">
        <v>10</v>
      </c>
      <c r="H543" s="122">
        <v>490</v>
      </c>
      <c r="I543" s="123" t="s">
        <v>629</v>
      </c>
    </row>
    <row r="544" spans="1:9" x14ac:dyDescent="0.25">
      <c r="A544" s="76"/>
      <c r="B544" s="124"/>
      <c r="C544" s="124"/>
      <c r="D544" s="120" t="s">
        <v>984</v>
      </c>
      <c r="E544" s="121" t="s">
        <v>758</v>
      </c>
      <c r="F544" s="122">
        <v>18</v>
      </c>
      <c r="G544" s="122">
        <v>10</v>
      </c>
      <c r="H544" s="122">
        <v>180</v>
      </c>
      <c r="I544" s="123" t="s">
        <v>629</v>
      </c>
    </row>
    <row r="545" spans="1:9" x14ac:dyDescent="0.25">
      <c r="A545" s="76"/>
      <c r="B545" s="124"/>
      <c r="C545" s="124"/>
      <c r="D545" s="120" t="s">
        <v>985</v>
      </c>
      <c r="E545" s="121" t="s">
        <v>986</v>
      </c>
      <c r="F545" s="122">
        <v>24</v>
      </c>
      <c r="G545" s="122">
        <v>13.833333333333334</v>
      </c>
      <c r="H545" s="122">
        <v>332</v>
      </c>
      <c r="I545" s="123" t="s">
        <v>629</v>
      </c>
    </row>
    <row r="546" spans="1:9" x14ac:dyDescent="0.25">
      <c r="A546" s="76"/>
      <c r="B546" s="124"/>
      <c r="C546" s="124"/>
      <c r="D546" s="120" t="s">
        <v>985</v>
      </c>
      <c r="E546" s="121" t="s">
        <v>987</v>
      </c>
      <c r="F546" s="122">
        <v>6</v>
      </c>
      <c r="G546" s="122">
        <v>8.3333333333333339</v>
      </c>
      <c r="H546" s="122">
        <v>50</v>
      </c>
      <c r="I546" s="123" t="s">
        <v>629</v>
      </c>
    </row>
    <row r="547" spans="1:9" x14ac:dyDescent="0.25">
      <c r="A547" s="76"/>
      <c r="B547" s="124"/>
      <c r="C547" s="124"/>
      <c r="D547" s="120" t="s">
        <v>988</v>
      </c>
      <c r="E547" s="121" t="s">
        <v>989</v>
      </c>
      <c r="F547" s="122">
        <v>40</v>
      </c>
      <c r="G547" s="122">
        <v>10</v>
      </c>
      <c r="H547" s="122">
        <v>400</v>
      </c>
      <c r="I547" s="123" t="s">
        <v>629</v>
      </c>
    </row>
    <row r="548" spans="1:9" x14ac:dyDescent="0.25">
      <c r="A548" s="76"/>
      <c r="B548" s="124"/>
      <c r="C548" s="124"/>
      <c r="D548" s="120" t="s">
        <v>988</v>
      </c>
      <c r="E548" s="121" t="s">
        <v>990</v>
      </c>
      <c r="F548" s="122">
        <v>3</v>
      </c>
      <c r="G548" s="122">
        <v>10</v>
      </c>
      <c r="H548" s="122">
        <v>30</v>
      </c>
      <c r="I548" s="123" t="s">
        <v>629</v>
      </c>
    </row>
    <row r="549" spans="1:9" x14ac:dyDescent="0.25">
      <c r="A549" s="76"/>
      <c r="B549" s="124"/>
      <c r="C549" s="124"/>
      <c r="D549" s="120" t="s">
        <v>991</v>
      </c>
      <c r="E549" s="121" t="s">
        <v>992</v>
      </c>
      <c r="F549" s="122">
        <v>52</v>
      </c>
      <c r="G549" s="122">
        <v>10</v>
      </c>
      <c r="H549" s="122">
        <v>520</v>
      </c>
      <c r="I549" s="123" t="s">
        <v>629</v>
      </c>
    </row>
    <row r="550" spans="1:9" x14ac:dyDescent="0.25">
      <c r="A550" s="76"/>
      <c r="B550" s="124"/>
      <c r="C550" s="124"/>
      <c r="D550" s="120" t="s">
        <v>991</v>
      </c>
      <c r="E550" s="121" t="s">
        <v>993</v>
      </c>
      <c r="F550" s="122">
        <v>3</v>
      </c>
      <c r="G550" s="122">
        <v>10</v>
      </c>
      <c r="H550" s="122">
        <v>30</v>
      </c>
      <c r="I550" s="123" t="s">
        <v>629</v>
      </c>
    </row>
    <row r="551" spans="1:9" x14ac:dyDescent="0.25">
      <c r="A551" s="76"/>
      <c r="B551" s="124"/>
      <c r="C551" s="124"/>
      <c r="D551" s="120" t="s">
        <v>994</v>
      </c>
      <c r="E551" s="121" t="s">
        <v>995</v>
      </c>
      <c r="F551" s="122">
        <v>41</v>
      </c>
      <c r="G551" s="122">
        <v>9.7560975609756095</v>
      </c>
      <c r="H551" s="122">
        <v>400</v>
      </c>
      <c r="I551" s="123" t="s">
        <v>629</v>
      </c>
    </row>
    <row r="552" spans="1:9" x14ac:dyDescent="0.25">
      <c r="A552" s="76"/>
      <c r="B552" s="124"/>
      <c r="C552" s="124"/>
      <c r="D552" s="120" t="s">
        <v>994</v>
      </c>
      <c r="E552" s="121" t="s">
        <v>996</v>
      </c>
      <c r="F552" s="122">
        <v>10</v>
      </c>
      <c r="G552" s="122">
        <v>10</v>
      </c>
      <c r="H552" s="122">
        <v>100</v>
      </c>
      <c r="I552" s="123" t="s">
        <v>629</v>
      </c>
    </row>
    <row r="553" spans="1:9" x14ac:dyDescent="0.25">
      <c r="A553" s="76"/>
      <c r="B553" s="124"/>
      <c r="C553" s="124"/>
      <c r="D553" s="120" t="s">
        <v>997</v>
      </c>
      <c r="E553" s="121" t="s">
        <v>998</v>
      </c>
      <c r="F553" s="122">
        <v>65</v>
      </c>
      <c r="G553" s="122">
        <v>11.815384615384616</v>
      </c>
      <c r="H553" s="122">
        <v>768</v>
      </c>
      <c r="I553" s="123" t="s">
        <v>629</v>
      </c>
    </row>
    <row r="554" spans="1:9" x14ac:dyDescent="0.25">
      <c r="A554" s="76"/>
      <c r="B554" s="124"/>
      <c r="C554" s="124"/>
      <c r="D554" s="120" t="s">
        <v>997</v>
      </c>
      <c r="E554" s="121" t="s">
        <v>999</v>
      </c>
      <c r="F554" s="122">
        <v>14</v>
      </c>
      <c r="G554" s="122">
        <v>12</v>
      </c>
      <c r="H554" s="122">
        <v>168</v>
      </c>
      <c r="I554" s="123" t="s">
        <v>629</v>
      </c>
    </row>
    <row r="555" spans="1:9" x14ac:dyDescent="0.25">
      <c r="A555" s="76"/>
      <c r="B555" s="124"/>
      <c r="C555" s="124"/>
      <c r="D555" s="120" t="s">
        <v>1000</v>
      </c>
      <c r="E555" s="121" t="s">
        <v>1001</v>
      </c>
      <c r="F555" s="122">
        <v>31</v>
      </c>
      <c r="G555" s="122">
        <v>10</v>
      </c>
      <c r="H555" s="122">
        <v>310</v>
      </c>
      <c r="I555" s="123" t="s">
        <v>629</v>
      </c>
    </row>
    <row r="556" spans="1:9" x14ac:dyDescent="0.25">
      <c r="A556" s="76"/>
      <c r="B556" s="124"/>
      <c r="C556" s="124"/>
      <c r="D556" s="120" t="s">
        <v>1000</v>
      </c>
      <c r="E556" s="121" t="s">
        <v>1002</v>
      </c>
      <c r="F556" s="122">
        <v>5</v>
      </c>
      <c r="G556" s="122">
        <v>8</v>
      </c>
      <c r="H556" s="122">
        <v>40</v>
      </c>
      <c r="I556" s="123" t="s">
        <v>629</v>
      </c>
    </row>
    <row r="557" spans="1:9" x14ac:dyDescent="0.25">
      <c r="A557" s="76"/>
      <c r="B557" s="124"/>
      <c r="C557" s="124"/>
      <c r="D557" s="120" t="s">
        <v>1003</v>
      </c>
      <c r="E557" s="121" t="s">
        <v>1004</v>
      </c>
      <c r="F557" s="122">
        <v>45</v>
      </c>
      <c r="G557" s="122">
        <v>33</v>
      </c>
      <c r="H557" s="122">
        <v>1485</v>
      </c>
      <c r="I557" s="123" t="s">
        <v>629</v>
      </c>
    </row>
    <row r="558" spans="1:9" x14ac:dyDescent="0.25">
      <c r="A558" s="76"/>
      <c r="B558" s="124"/>
      <c r="C558" s="124"/>
      <c r="D558" s="120" t="s">
        <v>1003</v>
      </c>
      <c r="E558" s="121" t="s">
        <v>1005</v>
      </c>
      <c r="F558" s="122">
        <v>4</v>
      </c>
      <c r="G558" s="122">
        <v>33</v>
      </c>
      <c r="H558" s="122">
        <v>132</v>
      </c>
      <c r="I558" s="123" t="s">
        <v>629</v>
      </c>
    </row>
    <row r="559" spans="1:9" x14ac:dyDescent="0.25">
      <c r="A559" s="76"/>
      <c r="B559" s="124"/>
      <c r="C559" s="124"/>
      <c r="D559" s="120" t="s">
        <v>1006</v>
      </c>
      <c r="E559" s="121" t="s">
        <v>1007</v>
      </c>
      <c r="F559" s="122">
        <v>1</v>
      </c>
      <c r="G559" s="122">
        <v>66</v>
      </c>
      <c r="H559" s="122">
        <v>66</v>
      </c>
      <c r="I559" s="123" t="s">
        <v>629</v>
      </c>
    </row>
    <row r="560" spans="1:9" x14ac:dyDescent="0.25">
      <c r="A560" s="76"/>
      <c r="B560" s="124"/>
      <c r="C560" s="124"/>
      <c r="D560" s="120" t="s">
        <v>1008</v>
      </c>
      <c r="E560" s="121" t="s">
        <v>1009</v>
      </c>
      <c r="F560" s="122">
        <v>14</v>
      </c>
      <c r="G560" s="122">
        <v>34.714285714285715</v>
      </c>
      <c r="H560" s="122">
        <v>486</v>
      </c>
      <c r="I560" s="123" t="s">
        <v>629</v>
      </c>
    </row>
    <row r="561" spans="1:9" x14ac:dyDescent="0.25">
      <c r="A561" s="76"/>
      <c r="B561" s="124"/>
      <c r="C561" s="124"/>
      <c r="D561" s="120" t="s">
        <v>1008</v>
      </c>
      <c r="E561" s="121" t="s">
        <v>1010</v>
      </c>
      <c r="F561" s="122">
        <v>2</v>
      </c>
      <c r="G561" s="122">
        <v>35</v>
      </c>
      <c r="H561" s="122">
        <v>70</v>
      </c>
      <c r="I561" s="123" t="s">
        <v>629</v>
      </c>
    </row>
    <row r="562" spans="1:9" x14ac:dyDescent="0.25">
      <c r="A562" s="76"/>
      <c r="B562" s="124"/>
      <c r="C562" s="124"/>
      <c r="D562" s="120" t="s">
        <v>1011</v>
      </c>
      <c r="E562" s="121" t="s">
        <v>1012</v>
      </c>
      <c r="F562" s="122">
        <v>26</v>
      </c>
      <c r="G562" s="122">
        <v>58</v>
      </c>
      <c r="H562" s="122">
        <v>1508</v>
      </c>
      <c r="I562" s="123" t="s">
        <v>629</v>
      </c>
    </row>
    <row r="563" spans="1:9" x14ac:dyDescent="0.25">
      <c r="A563" s="76"/>
      <c r="B563" s="124"/>
      <c r="C563" s="124"/>
      <c r="D563" s="120" t="s">
        <v>1013</v>
      </c>
      <c r="E563" s="121" t="s">
        <v>1014</v>
      </c>
      <c r="F563" s="122">
        <v>9</v>
      </c>
      <c r="G563" s="122">
        <v>62</v>
      </c>
      <c r="H563" s="122">
        <v>558</v>
      </c>
      <c r="I563" s="123" t="s">
        <v>629</v>
      </c>
    </row>
    <row r="564" spans="1:9" x14ac:dyDescent="0.25">
      <c r="A564" s="76"/>
      <c r="B564" s="124"/>
      <c r="C564" s="124"/>
      <c r="D564" s="120" t="s">
        <v>1015</v>
      </c>
      <c r="E564" s="121" t="s">
        <v>1016</v>
      </c>
      <c r="F564" s="122">
        <v>8</v>
      </c>
      <c r="G564" s="122">
        <v>10</v>
      </c>
      <c r="H564" s="122">
        <v>80</v>
      </c>
      <c r="I564" s="123" t="s">
        <v>629</v>
      </c>
    </row>
    <row r="565" spans="1:9" x14ac:dyDescent="0.25">
      <c r="A565" s="76"/>
      <c r="B565" s="124"/>
      <c r="C565" s="124"/>
      <c r="D565" s="120" t="s">
        <v>1015</v>
      </c>
      <c r="E565" s="121" t="s">
        <v>1017</v>
      </c>
      <c r="F565" s="122">
        <v>2</v>
      </c>
      <c r="G565" s="122">
        <v>10</v>
      </c>
      <c r="H565" s="122">
        <v>20</v>
      </c>
      <c r="I565" s="123" t="s">
        <v>629</v>
      </c>
    </row>
    <row r="566" spans="1:9" x14ac:dyDescent="0.25">
      <c r="A566" s="76"/>
      <c r="B566" s="124"/>
      <c r="C566" s="124"/>
      <c r="D566" s="120" t="s">
        <v>1018</v>
      </c>
      <c r="E566" s="121" t="s">
        <v>1019</v>
      </c>
      <c r="F566" s="122">
        <v>28</v>
      </c>
      <c r="G566" s="122">
        <v>10</v>
      </c>
      <c r="H566" s="122">
        <v>280</v>
      </c>
      <c r="I566" s="123" t="s">
        <v>629</v>
      </c>
    </row>
    <row r="567" spans="1:9" x14ac:dyDescent="0.25">
      <c r="A567" s="76"/>
      <c r="B567" s="124"/>
      <c r="C567" s="124"/>
      <c r="D567" s="120" t="s">
        <v>1018</v>
      </c>
      <c r="E567" s="121" t="s">
        <v>1020</v>
      </c>
      <c r="F567" s="122">
        <v>16</v>
      </c>
      <c r="G567" s="122">
        <v>10</v>
      </c>
      <c r="H567" s="122">
        <v>160</v>
      </c>
      <c r="I567" s="123" t="s">
        <v>629</v>
      </c>
    </row>
    <row r="568" spans="1:9" x14ac:dyDescent="0.25">
      <c r="A568" s="76"/>
      <c r="B568" s="124"/>
      <c r="C568" s="124"/>
      <c r="D568" s="120" t="s">
        <v>1021</v>
      </c>
      <c r="E568" s="121" t="s">
        <v>1022</v>
      </c>
      <c r="F568" s="122">
        <v>2</v>
      </c>
      <c r="G568" s="122">
        <v>12</v>
      </c>
      <c r="H568" s="122">
        <v>24</v>
      </c>
      <c r="I568" s="123" t="s">
        <v>629</v>
      </c>
    </row>
    <row r="569" spans="1:9" x14ac:dyDescent="0.25">
      <c r="A569" s="76"/>
      <c r="B569" s="124"/>
      <c r="C569" s="124"/>
      <c r="D569" s="120" t="s">
        <v>1021</v>
      </c>
      <c r="E569" s="121" t="s">
        <v>1023</v>
      </c>
      <c r="F569" s="122">
        <v>1</v>
      </c>
      <c r="G569" s="122">
        <v>12</v>
      </c>
      <c r="H569" s="122">
        <v>12</v>
      </c>
      <c r="I569" s="123" t="s">
        <v>629</v>
      </c>
    </row>
    <row r="570" spans="1:9" x14ac:dyDescent="0.25">
      <c r="A570" s="76"/>
      <c r="B570" s="124"/>
      <c r="C570" s="124"/>
      <c r="D570" s="120" t="s">
        <v>1024</v>
      </c>
      <c r="E570" s="121" t="s">
        <v>1025</v>
      </c>
      <c r="F570" s="122">
        <v>7</v>
      </c>
      <c r="G570" s="122">
        <v>12</v>
      </c>
      <c r="H570" s="122">
        <v>84</v>
      </c>
      <c r="I570" s="123" t="s">
        <v>629</v>
      </c>
    </row>
    <row r="571" spans="1:9" x14ac:dyDescent="0.25">
      <c r="A571" s="76"/>
      <c r="B571" s="124"/>
      <c r="C571" s="124"/>
      <c r="D571" s="120" t="s">
        <v>1026</v>
      </c>
      <c r="E571" s="121" t="s">
        <v>1027</v>
      </c>
      <c r="F571" s="122">
        <v>3</v>
      </c>
      <c r="G571" s="122">
        <v>12</v>
      </c>
      <c r="H571" s="122">
        <v>36</v>
      </c>
      <c r="I571" s="123" t="s">
        <v>629</v>
      </c>
    </row>
    <row r="572" spans="1:9" x14ac:dyDescent="0.25">
      <c r="A572" s="76"/>
      <c r="B572" s="124"/>
      <c r="C572" s="124"/>
      <c r="D572" s="120" t="s">
        <v>1026</v>
      </c>
      <c r="E572" s="121" t="s">
        <v>1028</v>
      </c>
      <c r="F572" s="122">
        <v>2</v>
      </c>
      <c r="G572" s="122">
        <v>0</v>
      </c>
      <c r="H572" s="122">
        <v>0</v>
      </c>
      <c r="I572" s="123" t="s">
        <v>629</v>
      </c>
    </row>
    <row r="573" spans="1:9" x14ac:dyDescent="0.25">
      <c r="A573" s="76"/>
      <c r="B573" s="124"/>
      <c r="C573" s="124"/>
      <c r="D573" s="120" t="s">
        <v>1029</v>
      </c>
      <c r="E573" s="121" t="s">
        <v>1030</v>
      </c>
      <c r="F573" s="122">
        <v>20</v>
      </c>
      <c r="G573" s="122">
        <v>9</v>
      </c>
      <c r="H573" s="122">
        <v>180</v>
      </c>
      <c r="I573" s="123" t="s">
        <v>629</v>
      </c>
    </row>
    <row r="574" spans="1:9" x14ac:dyDescent="0.25">
      <c r="A574" s="76"/>
      <c r="B574" s="124"/>
      <c r="C574" s="124"/>
      <c r="D574" s="120" t="s">
        <v>1029</v>
      </c>
      <c r="E574" s="121" t="s">
        <v>1031</v>
      </c>
      <c r="F574" s="122">
        <v>6</v>
      </c>
      <c r="G574" s="122">
        <v>9</v>
      </c>
      <c r="H574" s="122">
        <v>54</v>
      </c>
      <c r="I574" s="123" t="s">
        <v>629</v>
      </c>
    </row>
    <row r="575" spans="1:9" x14ac:dyDescent="0.25">
      <c r="A575" s="76"/>
      <c r="B575" s="124"/>
      <c r="C575" s="124"/>
      <c r="D575" s="120" t="s">
        <v>1032</v>
      </c>
      <c r="E575" s="121" t="s">
        <v>877</v>
      </c>
      <c r="F575" s="122">
        <v>4</v>
      </c>
      <c r="G575" s="122">
        <v>10</v>
      </c>
      <c r="H575" s="122">
        <v>40</v>
      </c>
      <c r="I575" s="123" t="s">
        <v>629</v>
      </c>
    </row>
    <row r="576" spans="1:9" x14ac:dyDescent="0.25">
      <c r="A576" s="76"/>
      <c r="B576" s="124"/>
      <c r="C576" s="124"/>
      <c r="D576" s="120" t="s">
        <v>1032</v>
      </c>
      <c r="E576" s="121" t="s">
        <v>878</v>
      </c>
      <c r="F576" s="122">
        <v>2</v>
      </c>
      <c r="G576" s="122">
        <v>10</v>
      </c>
      <c r="H576" s="122">
        <v>20</v>
      </c>
      <c r="I576" s="123" t="s">
        <v>629</v>
      </c>
    </row>
    <row r="577" spans="1:9" x14ac:dyDescent="0.25">
      <c r="A577" s="76"/>
      <c r="B577" s="124"/>
      <c r="C577" s="124"/>
      <c r="D577" s="120" t="s">
        <v>1033</v>
      </c>
      <c r="E577" s="121" t="s">
        <v>879</v>
      </c>
      <c r="F577" s="122">
        <v>3</v>
      </c>
      <c r="G577" s="122">
        <v>10</v>
      </c>
      <c r="H577" s="122">
        <v>30</v>
      </c>
      <c r="I577" s="123" t="s">
        <v>629</v>
      </c>
    </row>
    <row r="578" spans="1:9" x14ac:dyDescent="0.25">
      <c r="A578" s="76"/>
      <c r="B578" s="124"/>
      <c r="C578" s="124"/>
      <c r="D578" s="120" t="s">
        <v>1033</v>
      </c>
      <c r="E578" s="121" t="s">
        <v>1034</v>
      </c>
      <c r="F578" s="122">
        <v>1</v>
      </c>
      <c r="G578" s="122">
        <v>10</v>
      </c>
      <c r="H578" s="122">
        <v>10</v>
      </c>
      <c r="I578" s="123" t="s">
        <v>629</v>
      </c>
    </row>
    <row r="579" spans="1:9" x14ac:dyDescent="0.25">
      <c r="A579" s="76"/>
      <c r="B579" s="124"/>
      <c r="C579" s="124"/>
      <c r="D579" s="120" t="s">
        <v>1035</v>
      </c>
      <c r="E579" s="121" t="s">
        <v>880</v>
      </c>
      <c r="F579" s="122">
        <v>5</v>
      </c>
      <c r="G579" s="122">
        <v>10</v>
      </c>
      <c r="H579" s="122">
        <v>50</v>
      </c>
      <c r="I579" s="123" t="s">
        <v>629</v>
      </c>
    </row>
    <row r="580" spans="1:9" x14ac:dyDescent="0.25">
      <c r="A580" s="76"/>
      <c r="B580" s="124"/>
      <c r="C580" s="124"/>
      <c r="D580" s="120" t="s">
        <v>1035</v>
      </c>
      <c r="E580" s="121" t="s">
        <v>1036</v>
      </c>
      <c r="F580" s="122">
        <v>1</v>
      </c>
      <c r="G580" s="122">
        <v>0</v>
      </c>
      <c r="H580" s="122">
        <v>0</v>
      </c>
      <c r="I580" s="123" t="s">
        <v>629</v>
      </c>
    </row>
    <row r="581" spans="1:9" x14ac:dyDescent="0.25">
      <c r="A581" s="76"/>
      <c r="B581" s="124"/>
      <c r="C581" s="124"/>
      <c r="D581" s="120" t="s">
        <v>1037</v>
      </c>
      <c r="E581" s="121" t="s">
        <v>881</v>
      </c>
      <c r="F581" s="122">
        <v>10</v>
      </c>
      <c r="G581" s="122">
        <v>11</v>
      </c>
      <c r="H581" s="122">
        <v>110</v>
      </c>
      <c r="I581" s="123" t="s">
        <v>629</v>
      </c>
    </row>
    <row r="582" spans="1:9" x14ac:dyDescent="0.25">
      <c r="A582" s="76"/>
      <c r="B582" s="124"/>
      <c r="C582" s="124"/>
      <c r="D582" s="120" t="s">
        <v>1037</v>
      </c>
      <c r="E582" s="121" t="s">
        <v>882</v>
      </c>
      <c r="F582" s="122">
        <v>3</v>
      </c>
      <c r="G582" s="122">
        <v>7.333333333333333</v>
      </c>
      <c r="H582" s="122">
        <v>22</v>
      </c>
      <c r="I582" s="123" t="s">
        <v>629</v>
      </c>
    </row>
    <row r="583" spans="1:9" x14ac:dyDescent="0.25">
      <c r="A583" s="76"/>
      <c r="B583" s="124"/>
      <c r="C583" s="124"/>
      <c r="D583" s="120" t="s">
        <v>1038</v>
      </c>
      <c r="E583" s="121" t="s">
        <v>1039</v>
      </c>
      <c r="F583" s="122">
        <v>7</v>
      </c>
      <c r="G583" s="122">
        <v>9</v>
      </c>
      <c r="H583" s="122">
        <v>63</v>
      </c>
      <c r="I583" s="123" t="s">
        <v>629</v>
      </c>
    </row>
    <row r="584" spans="1:9" x14ac:dyDescent="0.25">
      <c r="A584" s="76"/>
      <c r="B584" s="124"/>
      <c r="C584" s="124"/>
      <c r="D584" s="120" t="s">
        <v>1038</v>
      </c>
      <c r="E584" s="121" t="s">
        <v>1040</v>
      </c>
      <c r="F584" s="122">
        <v>1</v>
      </c>
      <c r="G584" s="122">
        <v>9</v>
      </c>
      <c r="H584" s="122">
        <v>9</v>
      </c>
      <c r="I584" s="123" t="s">
        <v>629</v>
      </c>
    </row>
    <row r="585" spans="1:9" x14ac:dyDescent="0.25">
      <c r="A585" s="76"/>
      <c r="B585" s="124"/>
      <c r="C585" s="124"/>
      <c r="D585" s="120" t="s">
        <v>1041</v>
      </c>
      <c r="E585" s="121" t="s">
        <v>753</v>
      </c>
      <c r="F585" s="122">
        <v>45</v>
      </c>
      <c r="G585" s="122">
        <v>5</v>
      </c>
      <c r="H585" s="122">
        <v>225</v>
      </c>
      <c r="I585" s="123" t="s">
        <v>629</v>
      </c>
    </row>
    <row r="586" spans="1:9" x14ac:dyDescent="0.25">
      <c r="A586" s="76"/>
      <c r="B586" s="124"/>
      <c r="C586" s="124"/>
      <c r="D586" s="120" t="s">
        <v>1041</v>
      </c>
      <c r="E586" s="121" t="s">
        <v>754</v>
      </c>
      <c r="F586" s="122">
        <v>3</v>
      </c>
      <c r="G586" s="122">
        <v>5</v>
      </c>
      <c r="H586" s="122">
        <v>15</v>
      </c>
      <c r="I586" s="123" t="s">
        <v>629</v>
      </c>
    </row>
    <row r="587" spans="1:9" x14ac:dyDescent="0.25">
      <c r="A587" s="76"/>
      <c r="B587" s="124"/>
      <c r="C587" s="124"/>
      <c r="D587" s="120" t="s">
        <v>1042</v>
      </c>
      <c r="E587" s="121" t="s">
        <v>1043</v>
      </c>
      <c r="F587" s="122">
        <v>16</v>
      </c>
      <c r="G587" s="122">
        <v>7</v>
      </c>
      <c r="H587" s="122">
        <v>112</v>
      </c>
      <c r="I587" s="123" t="s">
        <v>629</v>
      </c>
    </row>
    <row r="588" spans="1:9" x14ac:dyDescent="0.25">
      <c r="A588" s="76"/>
      <c r="B588" s="124"/>
      <c r="C588" s="124"/>
      <c r="D588" s="120" t="s">
        <v>1042</v>
      </c>
      <c r="E588" s="121" t="s">
        <v>1044</v>
      </c>
      <c r="F588" s="122">
        <v>3</v>
      </c>
      <c r="G588" s="122">
        <v>7</v>
      </c>
      <c r="H588" s="122">
        <v>21</v>
      </c>
      <c r="I588" s="123" t="s">
        <v>629</v>
      </c>
    </row>
    <row r="589" spans="1:9" x14ac:dyDescent="0.25">
      <c r="A589" s="76"/>
      <c r="B589" s="124"/>
      <c r="C589" s="124"/>
      <c r="D589" s="120" t="s">
        <v>1045</v>
      </c>
      <c r="E589" s="121" t="s">
        <v>897</v>
      </c>
      <c r="F589" s="122">
        <v>5</v>
      </c>
      <c r="G589" s="122">
        <v>10</v>
      </c>
      <c r="H589" s="122">
        <v>50</v>
      </c>
      <c r="I589" s="123" t="s">
        <v>629</v>
      </c>
    </row>
    <row r="590" spans="1:9" x14ac:dyDescent="0.25">
      <c r="A590" s="76"/>
      <c r="B590" s="124"/>
      <c r="C590" s="124"/>
      <c r="D590" s="120" t="s">
        <v>1045</v>
      </c>
      <c r="E590" s="121" t="s">
        <v>1046</v>
      </c>
      <c r="F590" s="122">
        <v>1</v>
      </c>
      <c r="G590" s="122">
        <v>10</v>
      </c>
      <c r="H590" s="122">
        <v>10</v>
      </c>
      <c r="I590" s="123" t="s">
        <v>629</v>
      </c>
    </row>
    <row r="591" spans="1:9" x14ac:dyDescent="0.25">
      <c r="A591" s="76"/>
      <c r="B591" s="124"/>
      <c r="C591" s="124"/>
      <c r="D591" s="120" t="s">
        <v>1047</v>
      </c>
      <c r="E591" s="121" t="s">
        <v>898</v>
      </c>
      <c r="F591" s="122">
        <v>4</v>
      </c>
      <c r="G591" s="122">
        <v>8</v>
      </c>
      <c r="H591" s="122">
        <v>32</v>
      </c>
      <c r="I591" s="123" t="s">
        <v>629</v>
      </c>
    </row>
    <row r="592" spans="1:9" x14ac:dyDescent="0.25">
      <c r="A592" s="76"/>
      <c r="B592" s="124"/>
      <c r="C592" s="124"/>
      <c r="D592" s="120" t="s">
        <v>1048</v>
      </c>
      <c r="E592" s="121" t="s">
        <v>900</v>
      </c>
      <c r="F592" s="122">
        <v>32</v>
      </c>
      <c r="G592" s="122">
        <v>11</v>
      </c>
      <c r="H592" s="122">
        <v>352</v>
      </c>
      <c r="I592" s="123" t="s">
        <v>629</v>
      </c>
    </row>
    <row r="593" spans="1:9" x14ac:dyDescent="0.25">
      <c r="A593" s="76"/>
      <c r="B593" s="124"/>
      <c r="C593" s="124"/>
      <c r="D593" s="120" t="s">
        <v>1048</v>
      </c>
      <c r="E593" s="121" t="s">
        <v>901</v>
      </c>
      <c r="F593" s="122">
        <v>7</v>
      </c>
      <c r="G593" s="122">
        <v>11</v>
      </c>
      <c r="H593" s="122">
        <v>77</v>
      </c>
      <c r="I593" s="123" t="s">
        <v>629</v>
      </c>
    </row>
    <row r="594" spans="1:9" x14ac:dyDescent="0.25">
      <c r="A594" s="76"/>
      <c r="B594" s="124"/>
      <c r="C594" s="124"/>
      <c r="D594" s="120" t="s">
        <v>1049</v>
      </c>
      <c r="E594" s="121" t="s">
        <v>902</v>
      </c>
      <c r="F594" s="122">
        <v>51</v>
      </c>
      <c r="G594" s="122">
        <v>11</v>
      </c>
      <c r="H594" s="122">
        <v>561</v>
      </c>
      <c r="I594" s="123" t="s">
        <v>629</v>
      </c>
    </row>
    <row r="595" spans="1:9" x14ac:dyDescent="0.25">
      <c r="A595" s="76"/>
      <c r="B595" s="124"/>
      <c r="C595" s="124"/>
      <c r="D595" s="120" t="s">
        <v>1050</v>
      </c>
      <c r="E595" s="121" t="s">
        <v>907</v>
      </c>
      <c r="F595" s="122">
        <v>27</v>
      </c>
      <c r="G595" s="122">
        <v>11.555555555555555</v>
      </c>
      <c r="H595" s="122">
        <v>312</v>
      </c>
      <c r="I595" s="123" t="s">
        <v>629</v>
      </c>
    </row>
    <row r="596" spans="1:9" x14ac:dyDescent="0.25">
      <c r="A596" s="76"/>
      <c r="B596" s="124"/>
      <c r="C596" s="124"/>
      <c r="D596" s="120" t="s">
        <v>1050</v>
      </c>
      <c r="E596" s="121" t="s">
        <v>1051</v>
      </c>
      <c r="F596" s="122">
        <v>2</v>
      </c>
      <c r="G596" s="122">
        <v>12</v>
      </c>
      <c r="H596" s="122">
        <v>24</v>
      </c>
      <c r="I596" s="123" t="s">
        <v>629</v>
      </c>
    </row>
    <row r="597" spans="1:9" x14ac:dyDescent="0.25">
      <c r="A597" s="76"/>
      <c r="B597" s="124"/>
      <c r="C597" s="124"/>
      <c r="D597" s="120" t="s">
        <v>1052</v>
      </c>
      <c r="E597" s="121" t="s">
        <v>927</v>
      </c>
      <c r="F597" s="122">
        <v>22</v>
      </c>
      <c r="G597" s="122">
        <v>14</v>
      </c>
      <c r="H597" s="122">
        <v>308</v>
      </c>
      <c r="I597" s="123" t="s">
        <v>629</v>
      </c>
    </row>
    <row r="598" spans="1:9" x14ac:dyDescent="0.25">
      <c r="A598" s="76"/>
      <c r="B598" s="124"/>
      <c r="C598" s="124"/>
      <c r="D598" s="120" t="s">
        <v>1052</v>
      </c>
      <c r="E598" s="121" t="s">
        <v>928</v>
      </c>
      <c r="F598" s="122">
        <v>2</v>
      </c>
      <c r="G598" s="122">
        <v>7</v>
      </c>
      <c r="H598" s="122">
        <v>14</v>
      </c>
      <c r="I598" s="123" t="s">
        <v>629</v>
      </c>
    </row>
    <row r="599" spans="1:9" x14ac:dyDescent="0.25">
      <c r="A599" s="76"/>
      <c r="B599" s="124"/>
      <c r="C599" s="124"/>
      <c r="D599" s="120" t="s">
        <v>1053</v>
      </c>
      <c r="E599" s="121" t="s">
        <v>933</v>
      </c>
      <c r="F599" s="122">
        <v>25</v>
      </c>
      <c r="G599" s="122">
        <v>12</v>
      </c>
      <c r="H599" s="122">
        <v>300</v>
      </c>
      <c r="I599" s="123" t="s">
        <v>629</v>
      </c>
    </row>
    <row r="600" spans="1:9" x14ac:dyDescent="0.25">
      <c r="A600" s="76"/>
      <c r="B600" s="124"/>
      <c r="C600" s="124"/>
      <c r="D600" s="120" t="s">
        <v>1053</v>
      </c>
      <c r="E600" s="121" t="s">
        <v>934</v>
      </c>
      <c r="F600" s="122">
        <v>2</v>
      </c>
      <c r="G600" s="122">
        <v>12</v>
      </c>
      <c r="H600" s="122">
        <v>24</v>
      </c>
      <c r="I600" s="123" t="s">
        <v>629</v>
      </c>
    </row>
    <row r="601" spans="1:9" x14ac:dyDescent="0.25">
      <c r="A601" s="76"/>
      <c r="B601" s="124"/>
      <c r="C601" s="124"/>
      <c r="D601" s="120" t="s">
        <v>1054</v>
      </c>
      <c r="E601" s="121" t="s">
        <v>935</v>
      </c>
      <c r="F601" s="122">
        <v>19</v>
      </c>
      <c r="G601" s="122">
        <v>10</v>
      </c>
      <c r="H601" s="122">
        <v>190</v>
      </c>
      <c r="I601" s="123" t="s">
        <v>629</v>
      </c>
    </row>
    <row r="602" spans="1:9" x14ac:dyDescent="0.25">
      <c r="A602" s="76"/>
      <c r="B602" s="124"/>
      <c r="C602" s="124"/>
      <c r="D602" s="120" t="s">
        <v>1054</v>
      </c>
      <c r="E602" s="121" t="s">
        <v>936</v>
      </c>
      <c r="F602" s="122">
        <v>5</v>
      </c>
      <c r="G602" s="122">
        <v>10</v>
      </c>
      <c r="H602" s="122">
        <v>50</v>
      </c>
      <c r="I602" s="123" t="s">
        <v>629</v>
      </c>
    </row>
    <row r="603" spans="1:9" x14ac:dyDescent="0.25">
      <c r="A603" s="76"/>
      <c r="B603" s="124"/>
      <c r="C603" s="124"/>
      <c r="D603" s="120" t="s">
        <v>1055</v>
      </c>
      <c r="E603" s="121" t="s">
        <v>937</v>
      </c>
      <c r="F603" s="122">
        <v>11</v>
      </c>
      <c r="G603" s="122">
        <v>18.818181818181817</v>
      </c>
      <c r="H603" s="122">
        <v>207</v>
      </c>
      <c r="I603" s="123" t="s">
        <v>629</v>
      </c>
    </row>
    <row r="604" spans="1:9" x14ac:dyDescent="0.25">
      <c r="A604" s="76"/>
      <c r="B604" s="124"/>
      <c r="C604" s="124"/>
      <c r="D604" s="120" t="s">
        <v>1056</v>
      </c>
      <c r="E604" s="121" t="s">
        <v>941</v>
      </c>
      <c r="F604" s="122">
        <v>15</v>
      </c>
      <c r="G604" s="122">
        <v>18</v>
      </c>
      <c r="H604" s="122">
        <v>270</v>
      </c>
      <c r="I604" s="123" t="s">
        <v>629</v>
      </c>
    </row>
    <row r="605" spans="1:9" x14ac:dyDescent="0.25">
      <c r="A605" s="76"/>
      <c r="B605" s="124"/>
      <c r="C605" s="124"/>
      <c r="D605" s="120" t="s">
        <v>1056</v>
      </c>
      <c r="E605" s="121" t="s">
        <v>942</v>
      </c>
      <c r="F605" s="122">
        <v>2</v>
      </c>
      <c r="G605" s="122">
        <v>18</v>
      </c>
      <c r="H605" s="122">
        <v>36</v>
      </c>
      <c r="I605" s="123" t="s">
        <v>629</v>
      </c>
    </row>
    <row r="606" spans="1:9" x14ac:dyDescent="0.25">
      <c r="A606" s="76"/>
      <c r="B606" s="124"/>
      <c r="C606" s="124"/>
      <c r="D606" s="120" t="s">
        <v>1057</v>
      </c>
      <c r="E606" s="121" t="s">
        <v>943</v>
      </c>
      <c r="F606" s="122">
        <v>13</v>
      </c>
      <c r="G606" s="122">
        <v>17</v>
      </c>
      <c r="H606" s="122">
        <v>221</v>
      </c>
      <c r="I606" s="123" t="s">
        <v>629</v>
      </c>
    </row>
    <row r="607" spans="1:9" x14ac:dyDescent="0.25">
      <c r="A607" s="76"/>
      <c r="B607" s="124"/>
      <c r="C607" s="124"/>
      <c r="D607" s="120" t="s">
        <v>1057</v>
      </c>
      <c r="E607" s="121" t="s">
        <v>944</v>
      </c>
      <c r="F607" s="122">
        <v>1</v>
      </c>
      <c r="G607" s="122">
        <v>17</v>
      </c>
      <c r="H607" s="122">
        <v>17</v>
      </c>
      <c r="I607" s="123" t="s">
        <v>629</v>
      </c>
    </row>
    <row r="608" spans="1:9" x14ac:dyDescent="0.25">
      <c r="A608" s="76"/>
      <c r="B608" s="124"/>
      <c r="C608" s="124"/>
      <c r="D608" s="120" t="s">
        <v>1058</v>
      </c>
      <c r="E608" s="121" t="s">
        <v>951</v>
      </c>
      <c r="F608" s="122">
        <v>9</v>
      </c>
      <c r="G608" s="122">
        <v>12</v>
      </c>
      <c r="H608" s="122">
        <v>108</v>
      </c>
      <c r="I608" s="123" t="s">
        <v>629</v>
      </c>
    </row>
    <row r="609" spans="1:9" x14ac:dyDescent="0.25">
      <c r="A609" s="76"/>
      <c r="B609" s="124"/>
      <c r="C609" s="124"/>
      <c r="D609" s="120" t="s">
        <v>1058</v>
      </c>
      <c r="E609" s="121" t="s">
        <v>952</v>
      </c>
      <c r="F609" s="122">
        <v>1</v>
      </c>
      <c r="G609" s="122">
        <v>12</v>
      </c>
      <c r="H609" s="122">
        <v>12</v>
      </c>
      <c r="I609" s="123" t="s">
        <v>629</v>
      </c>
    </row>
    <row r="610" spans="1:9" x14ac:dyDescent="0.25">
      <c r="A610" s="76"/>
      <c r="B610" s="124"/>
      <c r="C610" s="124"/>
      <c r="D610" s="120" t="s">
        <v>1059</v>
      </c>
      <c r="E610" s="121" t="s">
        <v>953</v>
      </c>
      <c r="F610" s="122">
        <v>4</v>
      </c>
      <c r="G610" s="122">
        <v>3</v>
      </c>
      <c r="H610" s="122">
        <v>12</v>
      </c>
      <c r="I610" s="123" t="s">
        <v>629</v>
      </c>
    </row>
    <row r="611" spans="1:9" x14ac:dyDescent="0.25">
      <c r="A611" s="76"/>
      <c r="B611" s="124"/>
      <c r="C611" s="124"/>
      <c r="D611" s="120" t="s">
        <v>1059</v>
      </c>
      <c r="E611" s="121" t="s">
        <v>954</v>
      </c>
      <c r="F611" s="122">
        <v>1</v>
      </c>
      <c r="G611" s="122">
        <v>3</v>
      </c>
      <c r="H611" s="122">
        <v>3</v>
      </c>
      <c r="I611" s="123" t="s">
        <v>629</v>
      </c>
    </row>
    <row r="612" spans="1:9" x14ac:dyDescent="0.25">
      <c r="A612" s="76"/>
      <c r="B612" s="124"/>
      <c r="C612" s="124"/>
      <c r="D612" s="120" t="s">
        <v>1060</v>
      </c>
      <c r="E612" s="121" t="s">
        <v>955</v>
      </c>
      <c r="F612" s="122">
        <v>4</v>
      </c>
      <c r="G612" s="122">
        <v>6</v>
      </c>
      <c r="H612" s="122">
        <v>24</v>
      </c>
      <c r="I612" s="123" t="s">
        <v>629</v>
      </c>
    </row>
    <row r="613" spans="1:9" x14ac:dyDescent="0.25">
      <c r="A613" s="76"/>
      <c r="B613" s="124"/>
      <c r="C613" s="124"/>
      <c r="D613" s="120" t="s">
        <v>1061</v>
      </c>
      <c r="E613" s="121" t="s">
        <v>957</v>
      </c>
      <c r="F613" s="122">
        <v>8</v>
      </c>
      <c r="G613" s="122">
        <v>10</v>
      </c>
      <c r="H613" s="122">
        <v>80</v>
      </c>
      <c r="I613" s="123" t="s">
        <v>629</v>
      </c>
    </row>
    <row r="614" spans="1:9" x14ac:dyDescent="0.25">
      <c r="A614" s="76"/>
      <c r="B614" s="124"/>
      <c r="C614" s="124"/>
      <c r="D614" s="120" t="s">
        <v>1062</v>
      </c>
      <c r="E614" s="121" t="s">
        <v>960</v>
      </c>
      <c r="F614" s="122">
        <v>12</v>
      </c>
      <c r="G614" s="122">
        <v>13</v>
      </c>
      <c r="H614" s="122">
        <v>156</v>
      </c>
      <c r="I614" s="123" t="s">
        <v>629</v>
      </c>
    </row>
    <row r="615" spans="1:9" x14ac:dyDescent="0.25">
      <c r="A615" s="76"/>
      <c r="B615" s="124"/>
      <c r="C615" s="124"/>
      <c r="D615" s="120" t="s">
        <v>1063</v>
      </c>
      <c r="E615" s="121" t="s">
        <v>962</v>
      </c>
      <c r="F615" s="122">
        <v>2</v>
      </c>
      <c r="G615" s="122">
        <v>12</v>
      </c>
      <c r="H615" s="122">
        <v>24</v>
      </c>
      <c r="I615" s="123" t="s">
        <v>629</v>
      </c>
    </row>
    <row r="616" spans="1:9" x14ac:dyDescent="0.25">
      <c r="A616" s="76"/>
      <c r="B616" s="124"/>
      <c r="C616" s="124"/>
      <c r="D616" s="120" t="s">
        <v>1063</v>
      </c>
      <c r="E616" s="121" t="s">
        <v>963</v>
      </c>
      <c r="F616" s="122">
        <v>2</v>
      </c>
      <c r="G616" s="122">
        <v>12</v>
      </c>
      <c r="H616" s="122">
        <v>24</v>
      </c>
      <c r="I616" s="123" t="s">
        <v>629</v>
      </c>
    </row>
    <row r="617" spans="1:9" x14ac:dyDescent="0.25">
      <c r="A617" s="76"/>
      <c r="B617" s="124"/>
      <c r="C617" s="124"/>
      <c r="D617" s="120" t="s">
        <v>1064</v>
      </c>
      <c r="E617" s="121" t="s">
        <v>965</v>
      </c>
      <c r="F617" s="122">
        <v>10</v>
      </c>
      <c r="G617" s="122">
        <v>17</v>
      </c>
      <c r="H617" s="122">
        <v>170</v>
      </c>
      <c r="I617" s="123" t="s">
        <v>629</v>
      </c>
    </row>
    <row r="618" spans="1:9" x14ac:dyDescent="0.25">
      <c r="A618" s="76"/>
      <c r="B618" s="124"/>
      <c r="C618" s="124"/>
      <c r="D618" s="120" t="s">
        <v>1065</v>
      </c>
      <c r="E618" s="121" t="s">
        <v>968</v>
      </c>
      <c r="F618" s="122">
        <v>34</v>
      </c>
      <c r="G618" s="122">
        <v>17</v>
      </c>
      <c r="H618" s="122">
        <v>578</v>
      </c>
      <c r="I618" s="123" t="s">
        <v>629</v>
      </c>
    </row>
    <row r="619" spans="1:9" x14ac:dyDescent="0.25">
      <c r="A619" s="76"/>
      <c r="B619" s="124"/>
      <c r="C619" s="124"/>
      <c r="D619" s="120" t="s">
        <v>1065</v>
      </c>
      <c r="E619" s="121" t="s">
        <v>969</v>
      </c>
      <c r="F619" s="122">
        <v>7</v>
      </c>
      <c r="G619" s="122">
        <v>17</v>
      </c>
      <c r="H619" s="122">
        <v>119</v>
      </c>
      <c r="I619" s="123" t="s">
        <v>629</v>
      </c>
    </row>
    <row r="620" spans="1:9" x14ac:dyDescent="0.25">
      <c r="A620" s="76"/>
      <c r="B620" s="124"/>
      <c r="C620" s="124"/>
      <c r="D620" s="120" t="s">
        <v>1066</v>
      </c>
      <c r="E620" s="121" t="s">
        <v>843</v>
      </c>
      <c r="F620" s="122">
        <v>9</v>
      </c>
      <c r="G620" s="122">
        <v>28</v>
      </c>
      <c r="H620" s="122">
        <v>252</v>
      </c>
      <c r="I620" s="123" t="s">
        <v>629</v>
      </c>
    </row>
    <row r="621" spans="1:9" x14ac:dyDescent="0.25">
      <c r="A621" s="76"/>
      <c r="B621" s="124"/>
      <c r="C621" s="124"/>
      <c r="D621" s="120" t="s">
        <v>1066</v>
      </c>
      <c r="E621" s="121" t="s">
        <v>844</v>
      </c>
      <c r="F621" s="122">
        <v>1</v>
      </c>
      <c r="G621" s="122">
        <v>28</v>
      </c>
      <c r="H621" s="122">
        <v>28</v>
      </c>
      <c r="I621" s="123" t="s">
        <v>629</v>
      </c>
    </row>
    <row r="622" spans="1:9" x14ac:dyDescent="0.25">
      <c r="A622" s="76"/>
      <c r="B622" s="124"/>
      <c r="C622" s="124"/>
      <c r="D622" s="120" t="s">
        <v>1067</v>
      </c>
      <c r="E622" s="121" t="s">
        <v>972</v>
      </c>
      <c r="F622" s="122">
        <v>7</v>
      </c>
      <c r="G622" s="122">
        <v>14</v>
      </c>
      <c r="H622" s="122">
        <v>98</v>
      </c>
      <c r="I622" s="123" t="s">
        <v>629</v>
      </c>
    </row>
    <row r="623" spans="1:9" x14ac:dyDescent="0.25">
      <c r="A623" s="76"/>
      <c r="B623" s="124"/>
      <c r="C623" s="124"/>
      <c r="D623" s="120" t="s">
        <v>1068</v>
      </c>
      <c r="E623" s="121" t="s">
        <v>836</v>
      </c>
      <c r="F623" s="122">
        <v>16</v>
      </c>
      <c r="G623" s="122">
        <v>14</v>
      </c>
      <c r="H623" s="122">
        <v>224</v>
      </c>
      <c r="I623" s="123" t="s">
        <v>629</v>
      </c>
    </row>
    <row r="624" spans="1:9" x14ac:dyDescent="0.25">
      <c r="A624" s="76"/>
      <c r="B624" s="124"/>
      <c r="C624" s="124"/>
      <c r="D624" s="120" t="s">
        <v>1068</v>
      </c>
      <c r="E624" s="121" t="s">
        <v>837</v>
      </c>
      <c r="F624" s="122">
        <v>1</v>
      </c>
      <c r="G624" s="122">
        <v>14</v>
      </c>
      <c r="H624" s="122">
        <v>14</v>
      </c>
      <c r="I624" s="123" t="s">
        <v>629</v>
      </c>
    </row>
    <row r="625" spans="1:9" x14ac:dyDescent="0.25">
      <c r="A625" s="76"/>
      <c r="B625" s="124"/>
      <c r="C625" s="124"/>
      <c r="D625" s="120" t="s">
        <v>1069</v>
      </c>
      <c r="E625" s="121" t="s">
        <v>976</v>
      </c>
      <c r="F625" s="122">
        <v>10</v>
      </c>
      <c r="G625" s="122">
        <v>15</v>
      </c>
      <c r="H625" s="122">
        <v>150</v>
      </c>
      <c r="I625" s="123" t="s">
        <v>629</v>
      </c>
    </row>
    <row r="626" spans="1:9" x14ac:dyDescent="0.25">
      <c r="A626" s="76"/>
      <c r="B626" s="124"/>
      <c r="C626" s="124"/>
      <c r="D626" s="120" t="s">
        <v>1069</v>
      </c>
      <c r="E626" s="121" t="s">
        <v>977</v>
      </c>
      <c r="F626" s="122">
        <v>2</v>
      </c>
      <c r="G626" s="122">
        <v>15</v>
      </c>
      <c r="H626" s="122">
        <v>30</v>
      </c>
      <c r="I626" s="123" t="s">
        <v>629</v>
      </c>
    </row>
    <row r="627" spans="1:9" x14ac:dyDescent="0.25">
      <c r="A627" s="76"/>
      <c r="B627" s="124"/>
      <c r="C627" s="124"/>
      <c r="D627" s="120" t="s">
        <v>1070</v>
      </c>
      <c r="E627" s="121" t="s">
        <v>982</v>
      </c>
      <c r="F627" s="122">
        <v>6</v>
      </c>
      <c r="G627" s="122">
        <v>12</v>
      </c>
      <c r="H627" s="122">
        <v>72</v>
      </c>
      <c r="I627" s="123" t="s">
        <v>629</v>
      </c>
    </row>
    <row r="628" spans="1:9" x14ac:dyDescent="0.25">
      <c r="A628" s="76"/>
      <c r="B628" s="124"/>
      <c r="C628" s="124"/>
      <c r="D628" s="120" t="s">
        <v>1070</v>
      </c>
      <c r="E628" s="121" t="s">
        <v>983</v>
      </c>
      <c r="F628" s="122">
        <v>1</v>
      </c>
      <c r="G628" s="122">
        <v>12</v>
      </c>
      <c r="H628" s="122">
        <v>12</v>
      </c>
      <c r="I628" s="123" t="s">
        <v>629</v>
      </c>
    </row>
    <row r="629" spans="1:9" x14ac:dyDescent="0.25">
      <c r="A629" s="76"/>
      <c r="B629" s="124"/>
      <c r="C629" s="124"/>
      <c r="D629" s="120" t="s">
        <v>1071</v>
      </c>
      <c r="E629" s="121" t="s">
        <v>757</v>
      </c>
      <c r="F629" s="122">
        <v>17</v>
      </c>
      <c r="G629" s="122">
        <v>8</v>
      </c>
      <c r="H629" s="122">
        <v>136</v>
      </c>
      <c r="I629" s="123" t="s">
        <v>629</v>
      </c>
    </row>
    <row r="630" spans="1:9" x14ac:dyDescent="0.25">
      <c r="A630" s="76"/>
      <c r="B630" s="124"/>
      <c r="C630" s="124"/>
      <c r="D630" s="120" t="s">
        <v>1071</v>
      </c>
      <c r="E630" s="121" t="s">
        <v>758</v>
      </c>
      <c r="F630" s="122">
        <v>1</v>
      </c>
      <c r="G630" s="122">
        <v>8</v>
      </c>
      <c r="H630" s="122">
        <v>8</v>
      </c>
      <c r="I630" s="123" t="s">
        <v>629</v>
      </c>
    </row>
    <row r="631" spans="1:9" x14ac:dyDescent="0.25">
      <c r="A631" s="76"/>
      <c r="B631" s="124"/>
      <c r="C631" s="124"/>
      <c r="D631" s="120" t="s">
        <v>1072</v>
      </c>
      <c r="E631" s="121" t="s">
        <v>986</v>
      </c>
      <c r="F631" s="122">
        <v>16</v>
      </c>
      <c r="G631" s="122">
        <v>11.75</v>
      </c>
      <c r="H631" s="122">
        <v>188</v>
      </c>
      <c r="I631" s="123" t="s">
        <v>629</v>
      </c>
    </row>
    <row r="632" spans="1:9" x14ac:dyDescent="0.25">
      <c r="A632" s="76"/>
      <c r="B632" s="124"/>
      <c r="C632" s="124"/>
      <c r="D632" s="120" t="s">
        <v>1073</v>
      </c>
      <c r="E632" s="121" t="s">
        <v>989</v>
      </c>
      <c r="F632" s="122">
        <v>16</v>
      </c>
      <c r="G632" s="122">
        <v>8</v>
      </c>
      <c r="H632" s="122">
        <v>128</v>
      </c>
      <c r="I632" s="123" t="s">
        <v>629</v>
      </c>
    </row>
    <row r="633" spans="1:9" x14ac:dyDescent="0.25">
      <c r="A633" s="76"/>
      <c r="B633" s="124"/>
      <c r="C633" s="124"/>
      <c r="D633" s="120" t="s">
        <v>1073</v>
      </c>
      <c r="E633" s="121" t="s">
        <v>990</v>
      </c>
      <c r="F633" s="122">
        <v>1</v>
      </c>
      <c r="G633" s="122">
        <v>8</v>
      </c>
      <c r="H633" s="122">
        <v>8</v>
      </c>
      <c r="I633" s="123" t="s">
        <v>629</v>
      </c>
    </row>
    <row r="634" spans="1:9" x14ac:dyDescent="0.25">
      <c r="A634" s="76"/>
      <c r="B634" s="124"/>
      <c r="C634" s="124"/>
      <c r="D634" s="120" t="s">
        <v>1074</v>
      </c>
      <c r="E634" s="121" t="s">
        <v>992</v>
      </c>
      <c r="F634" s="122">
        <v>21</v>
      </c>
      <c r="G634" s="122">
        <v>8</v>
      </c>
      <c r="H634" s="122">
        <v>168</v>
      </c>
      <c r="I634" s="123" t="s">
        <v>629</v>
      </c>
    </row>
    <row r="635" spans="1:9" x14ac:dyDescent="0.25">
      <c r="A635" s="76"/>
      <c r="B635" s="124"/>
      <c r="C635" s="124"/>
      <c r="D635" s="120" t="s">
        <v>1074</v>
      </c>
      <c r="E635" s="121" t="s">
        <v>993</v>
      </c>
      <c r="F635" s="122">
        <v>2</v>
      </c>
      <c r="G635" s="122">
        <v>8</v>
      </c>
      <c r="H635" s="122">
        <v>16</v>
      </c>
      <c r="I635" s="123" t="s">
        <v>629</v>
      </c>
    </row>
    <row r="636" spans="1:9" x14ac:dyDescent="0.25">
      <c r="A636" s="76"/>
      <c r="B636" s="124"/>
      <c r="C636" s="124"/>
      <c r="D636" s="120" t="s">
        <v>1075</v>
      </c>
      <c r="E636" s="121" t="s">
        <v>995</v>
      </c>
      <c r="F636" s="122">
        <v>6</v>
      </c>
      <c r="G636" s="122">
        <v>8</v>
      </c>
      <c r="H636" s="122">
        <v>48</v>
      </c>
      <c r="I636" s="123" t="s">
        <v>629</v>
      </c>
    </row>
    <row r="637" spans="1:9" x14ac:dyDescent="0.25">
      <c r="A637" s="76"/>
      <c r="B637" s="124"/>
      <c r="C637" s="124"/>
      <c r="D637" s="120" t="s">
        <v>1075</v>
      </c>
      <c r="E637" s="121" t="s">
        <v>996</v>
      </c>
      <c r="F637" s="122">
        <v>1</v>
      </c>
      <c r="G637" s="122">
        <v>8</v>
      </c>
      <c r="H637" s="122">
        <v>8</v>
      </c>
      <c r="I637" s="123" t="s">
        <v>629</v>
      </c>
    </row>
    <row r="638" spans="1:9" x14ac:dyDescent="0.25">
      <c r="A638" s="76"/>
      <c r="B638" s="124"/>
      <c r="C638" s="124"/>
      <c r="D638" s="120" t="s">
        <v>1076</v>
      </c>
      <c r="E638" s="121" t="s">
        <v>998</v>
      </c>
      <c r="F638" s="122">
        <v>38</v>
      </c>
      <c r="G638" s="122">
        <v>10</v>
      </c>
      <c r="H638" s="122">
        <v>380</v>
      </c>
      <c r="I638" s="123" t="s">
        <v>629</v>
      </c>
    </row>
    <row r="639" spans="1:9" x14ac:dyDescent="0.25">
      <c r="A639" s="76"/>
      <c r="B639" s="124"/>
      <c r="C639" s="124"/>
      <c r="D639" s="120" t="s">
        <v>1076</v>
      </c>
      <c r="E639" s="121" t="s">
        <v>999</v>
      </c>
      <c r="F639" s="122">
        <v>5</v>
      </c>
      <c r="G639" s="122">
        <v>10</v>
      </c>
      <c r="H639" s="122">
        <v>50</v>
      </c>
      <c r="I639" s="123" t="s">
        <v>629</v>
      </c>
    </row>
    <row r="640" spans="1:9" x14ac:dyDescent="0.25">
      <c r="A640" s="76"/>
      <c r="B640" s="124"/>
      <c r="C640" s="124"/>
      <c r="D640" s="120" t="s">
        <v>1077</v>
      </c>
      <c r="E640" s="121" t="s">
        <v>1001</v>
      </c>
      <c r="F640" s="122">
        <v>23</v>
      </c>
      <c r="G640" s="122">
        <v>8</v>
      </c>
      <c r="H640" s="122">
        <v>184</v>
      </c>
      <c r="I640" s="123" t="s">
        <v>629</v>
      </c>
    </row>
    <row r="641" spans="1:9" x14ac:dyDescent="0.25">
      <c r="A641" s="76"/>
      <c r="B641" s="124"/>
      <c r="C641" s="124"/>
      <c r="D641" s="120" t="s">
        <v>1077</v>
      </c>
      <c r="E641" s="121" t="s">
        <v>1002</v>
      </c>
      <c r="F641" s="122">
        <v>3</v>
      </c>
      <c r="G641" s="122">
        <v>8</v>
      </c>
      <c r="H641" s="122">
        <v>24</v>
      </c>
      <c r="I641" s="123" t="s">
        <v>629</v>
      </c>
    </row>
    <row r="642" spans="1:9" x14ac:dyDescent="0.25">
      <c r="A642" s="76"/>
      <c r="B642" s="124"/>
      <c r="C642" s="124"/>
      <c r="D642" s="120" t="s">
        <v>1078</v>
      </c>
      <c r="E642" s="121" t="s">
        <v>1004</v>
      </c>
      <c r="F642" s="122">
        <v>19</v>
      </c>
      <c r="G642" s="122">
        <v>23</v>
      </c>
      <c r="H642" s="122">
        <v>437</v>
      </c>
      <c r="I642" s="123" t="s">
        <v>629</v>
      </c>
    </row>
    <row r="643" spans="1:9" x14ac:dyDescent="0.25">
      <c r="A643" s="76"/>
      <c r="B643" s="124"/>
      <c r="C643" s="124"/>
      <c r="D643" s="120" t="s">
        <v>1078</v>
      </c>
      <c r="E643" s="121" t="s">
        <v>1005</v>
      </c>
      <c r="F643" s="122">
        <v>1</v>
      </c>
      <c r="G643" s="122">
        <v>23</v>
      </c>
      <c r="H643" s="122">
        <v>23</v>
      </c>
      <c r="I643" s="123" t="s">
        <v>629</v>
      </c>
    </row>
    <row r="644" spans="1:9" x14ac:dyDescent="0.25">
      <c r="A644" s="76"/>
      <c r="B644" s="124"/>
      <c r="C644" s="124"/>
      <c r="D644" s="120" t="s">
        <v>1079</v>
      </c>
      <c r="E644" s="121" t="s">
        <v>1009</v>
      </c>
      <c r="F644" s="122">
        <v>9</v>
      </c>
      <c r="G644" s="122">
        <v>24.777777777777779</v>
      </c>
      <c r="H644" s="122">
        <v>223</v>
      </c>
      <c r="I644" s="123" t="s">
        <v>629</v>
      </c>
    </row>
    <row r="645" spans="1:9" x14ac:dyDescent="0.25">
      <c r="A645" s="76"/>
      <c r="B645" s="124"/>
      <c r="C645" s="124"/>
      <c r="D645" s="120" t="s">
        <v>1080</v>
      </c>
      <c r="E645" s="121" t="s">
        <v>1012</v>
      </c>
      <c r="F645" s="122">
        <v>7</v>
      </c>
      <c r="G645" s="122">
        <v>44</v>
      </c>
      <c r="H645" s="122">
        <v>308</v>
      </c>
      <c r="I645" s="123" t="s">
        <v>629</v>
      </c>
    </row>
    <row r="646" spans="1:9" x14ac:dyDescent="0.25">
      <c r="A646" s="76"/>
      <c r="B646" s="124"/>
      <c r="C646" s="124"/>
      <c r="D646" s="120" t="s">
        <v>1081</v>
      </c>
      <c r="E646" s="121" t="s">
        <v>1082</v>
      </c>
      <c r="F646" s="122">
        <v>5</v>
      </c>
      <c r="G646" s="122">
        <v>46</v>
      </c>
      <c r="H646" s="122">
        <v>230</v>
      </c>
      <c r="I646" s="123" t="s">
        <v>629</v>
      </c>
    </row>
    <row r="647" spans="1:9" x14ac:dyDescent="0.25">
      <c r="A647" s="76"/>
      <c r="B647" s="124"/>
      <c r="C647" s="124"/>
      <c r="D647" s="120" t="s">
        <v>1081</v>
      </c>
      <c r="E647" s="121" t="s">
        <v>1083</v>
      </c>
      <c r="F647" s="122">
        <v>1</v>
      </c>
      <c r="G647" s="122">
        <v>46</v>
      </c>
      <c r="H647" s="122">
        <v>46</v>
      </c>
      <c r="I647" s="123" t="s">
        <v>629</v>
      </c>
    </row>
    <row r="648" spans="1:9" x14ac:dyDescent="0.25">
      <c r="A648" s="76"/>
      <c r="B648" s="124"/>
      <c r="C648" s="124"/>
      <c r="D648" s="120" t="s">
        <v>1084</v>
      </c>
      <c r="E648" s="121" t="s">
        <v>1017</v>
      </c>
      <c r="F648" s="122">
        <v>1</v>
      </c>
      <c r="G648" s="122">
        <v>8</v>
      </c>
      <c r="H648" s="122">
        <v>8</v>
      </c>
      <c r="I648" s="123" t="s">
        <v>629</v>
      </c>
    </row>
    <row r="649" spans="1:9" x14ac:dyDescent="0.25">
      <c r="A649" s="76"/>
      <c r="B649" s="124"/>
      <c r="C649" s="124"/>
      <c r="D649" s="120" t="s">
        <v>1085</v>
      </c>
      <c r="E649" s="121" t="s">
        <v>1019</v>
      </c>
      <c r="F649" s="122">
        <v>32</v>
      </c>
      <c r="G649" s="122">
        <v>8</v>
      </c>
      <c r="H649" s="122">
        <v>256</v>
      </c>
      <c r="I649" s="123" t="s">
        <v>629</v>
      </c>
    </row>
    <row r="650" spans="1:9" x14ac:dyDescent="0.25">
      <c r="A650" s="76"/>
      <c r="B650" s="124"/>
      <c r="C650" s="124"/>
      <c r="D650" s="120" t="s">
        <v>1085</v>
      </c>
      <c r="E650" s="121" t="s">
        <v>1020</v>
      </c>
      <c r="F650" s="122">
        <v>1</v>
      </c>
      <c r="G650" s="122">
        <v>8</v>
      </c>
      <c r="H650" s="122">
        <v>8</v>
      </c>
      <c r="I650" s="123" t="s">
        <v>629</v>
      </c>
    </row>
    <row r="651" spans="1:9" x14ac:dyDescent="0.25">
      <c r="A651" s="76"/>
      <c r="B651" s="124"/>
      <c r="C651" s="124"/>
      <c r="D651" s="120" t="s">
        <v>1086</v>
      </c>
      <c r="E651" s="121" t="s">
        <v>1022</v>
      </c>
      <c r="F651" s="122">
        <v>1</v>
      </c>
      <c r="G651" s="122">
        <v>10</v>
      </c>
      <c r="H651" s="122">
        <v>10</v>
      </c>
      <c r="I651" s="123" t="s">
        <v>629</v>
      </c>
    </row>
    <row r="652" spans="1:9" x14ac:dyDescent="0.25">
      <c r="A652" s="76"/>
      <c r="B652" s="124"/>
      <c r="C652" s="124"/>
      <c r="D652" s="120" t="s">
        <v>1086</v>
      </c>
      <c r="E652" s="121" t="s">
        <v>1023</v>
      </c>
      <c r="F652" s="122">
        <v>3</v>
      </c>
      <c r="G652" s="122">
        <v>10</v>
      </c>
      <c r="H652" s="122">
        <v>30</v>
      </c>
      <c r="I652" s="123" t="s">
        <v>629</v>
      </c>
    </row>
    <row r="653" spans="1:9" x14ac:dyDescent="0.25">
      <c r="A653" s="76"/>
      <c r="B653" s="124"/>
      <c r="C653" s="124"/>
      <c r="D653" s="120" t="s">
        <v>1087</v>
      </c>
      <c r="E653" s="121" t="s">
        <v>1025</v>
      </c>
      <c r="F653" s="122">
        <v>1</v>
      </c>
      <c r="G653" s="122">
        <v>10</v>
      </c>
      <c r="H653" s="122">
        <v>10</v>
      </c>
      <c r="I653" s="123" t="s">
        <v>629</v>
      </c>
    </row>
    <row r="654" spans="1:9" x14ac:dyDescent="0.25">
      <c r="A654" s="76"/>
      <c r="B654" s="124"/>
      <c r="C654" s="124"/>
      <c r="D654" s="120" t="s">
        <v>1088</v>
      </c>
      <c r="E654" s="121" t="s">
        <v>1028</v>
      </c>
      <c r="F654" s="122">
        <v>1</v>
      </c>
      <c r="G654" s="122">
        <v>10</v>
      </c>
      <c r="H654" s="122">
        <v>10</v>
      </c>
      <c r="I654" s="123" t="s">
        <v>629</v>
      </c>
    </row>
    <row r="655" spans="1:9" x14ac:dyDescent="0.25">
      <c r="A655" s="76"/>
      <c r="B655" s="124"/>
      <c r="C655" s="124"/>
      <c r="D655" s="120" t="s">
        <v>1089</v>
      </c>
      <c r="E655" s="121" t="s">
        <v>1030</v>
      </c>
      <c r="F655" s="122">
        <v>24</v>
      </c>
      <c r="G655" s="122">
        <v>7</v>
      </c>
      <c r="H655" s="122">
        <v>168</v>
      </c>
      <c r="I655" s="123" t="s">
        <v>629</v>
      </c>
    </row>
    <row r="656" spans="1:9" x14ac:dyDescent="0.25">
      <c r="A656" s="76"/>
      <c r="B656" s="124"/>
      <c r="C656" s="124"/>
      <c r="D656" s="120" t="s">
        <v>1090</v>
      </c>
      <c r="E656" s="121" t="s">
        <v>877</v>
      </c>
      <c r="F656" s="122">
        <v>2</v>
      </c>
      <c r="G656" s="122">
        <v>8</v>
      </c>
      <c r="H656" s="122">
        <v>16</v>
      </c>
      <c r="I656" s="123" t="s">
        <v>629</v>
      </c>
    </row>
    <row r="657" spans="1:9" x14ac:dyDescent="0.25">
      <c r="A657" s="76"/>
      <c r="B657" s="124"/>
      <c r="C657" s="124"/>
      <c r="D657" s="120" t="s">
        <v>1091</v>
      </c>
      <c r="E657" s="121" t="s">
        <v>879</v>
      </c>
      <c r="F657" s="122">
        <v>3</v>
      </c>
      <c r="G657" s="122">
        <v>8</v>
      </c>
      <c r="H657" s="122">
        <v>24</v>
      </c>
      <c r="I657" s="123" t="s">
        <v>629</v>
      </c>
    </row>
    <row r="658" spans="1:9" x14ac:dyDescent="0.25">
      <c r="A658" s="76"/>
      <c r="B658" s="124"/>
      <c r="C658" s="124"/>
      <c r="D658" s="120" t="s">
        <v>1799</v>
      </c>
      <c r="E658" s="121" t="s">
        <v>880</v>
      </c>
      <c r="F658" s="122">
        <v>2</v>
      </c>
      <c r="G658" s="122">
        <v>8</v>
      </c>
      <c r="H658" s="122">
        <v>16</v>
      </c>
      <c r="I658" s="123" t="s">
        <v>629</v>
      </c>
    </row>
    <row r="659" spans="1:9" x14ac:dyDescent="0.25">
      <c r="A659" s="76"/>
      <c r="B659" s="124"/>
      <c r="C659" s="124"/>
      <c r="D659" s="120" t="s">
        <v>1092</v>
      </c>
      <c r="E659" s="121" t="s">
        <v>881</v>
      </c>
      <c r="F659" s="122">
        <v>2</v>
      </c>
      <c r="G659" s="122">
        <v>9</v>
      </c>
      <c r="H659" s="122">
        <v>18</v>
      </c>
      <c r="I659" s="123" t="s">
        <v>629</v>
      </c>
    </row>
    <row r="660" spans="1:9" x14ac:dyDescent="0.25">
      <c r="A660" s="76"/>
      <c r="B660" s="124"/>
      <c r="C660" s="124"/>
      <c r="D660" s="120" t="s">
        <v>1800</v>
      </c>
      <c r="E660" s="121" t="s">
        <v>1801</v>
      </c>
      <c r="F660" s="122">
        <v>1</v>
      </c>
      <c r="G660" s="122">
        <v>7</v>
      </c>
      <c r="H660" s="122">
        <v>7</v>
      </c>
      <c r="I660" s="123" t="s">
        <v>629</v>
      </c>
    </row>
    <row r="661" spans="1:9" x14ac:dyDescent="0.25">
      <c r="A661" s="76"/>
      <c r="B661" s="124"/>
      <c r="C661" s="124"/>
      <c r="D661" s="120" t="s">
        <v>1093</v>
      </c>
      <c r="E661" s="121" t="s">
        <v>753</v>
      </c>
      <c r="F661" s="122">
        <v>19</v>
      </c>
      <c r="G661" s="122">
        <v>5</v>
      </c>
      <c r="H661" s="122">
        <v>95</v>
      </c>
      <c r="I661" s="123" t="s">
        <v>629</v>
      </c>
    </row>
    <row r="662" spans="1:9" x14ac:dyDescent="0.25">
      <c r="A662" s="76"/>
      <c r="B662" s="124"/>
      <c r="C662" s="124"/>
      <c r="D662" s="120" t="s">
        <v>1093</v>
      </c>
      <c r="E662" s="121" t="s">
        <v>754</v>
      </c>
      <c r="F662" s="122">
        <v>2</v>
      </c>
      <c r="G662" s="122">
        <v>5</v>
      </c>
      <c r="H662" s="122">
        <v>10</v>
      </c>
      <c r="I662" s="123" t="s">
        <v>629</v>
      </c>
    </row>
    <row r="663" spans="1:9" x14ac:dyDescent="0.25">
      <c r="A663" s="76"/>
      <c r="B663" s="124"/>
      <c r="C663" s="124"/>
      <c r="D663" s="120" t="s">
        <v>1094</v>
      </c>
      <c r="E663" s="121" t="s">
        <v>1043</v>
      </c>
      <c r="F663" s="122">
        <v>6</v>
      </c>
      <c r="G663" s="122">
        <v>7</v>
      </c>
      <c r="H663" s="122">
        <v>42</v>
      </c>
      <c r="I663" s="123" t="s">
        <v>629</v>
      </c>
    </row>
    <row r="664" spans="1:9" x14ac:dyDescent="0.25">
      <c r="A664" s="76"/>
      <c r="B664" s="124"/>
      <c r="C664" s="124"/>
      <c r="D664" s="120" t="s">
        <v>1094</v>
      </c>
      <c r="E664" s="121" t="s">
        <v>1044</v>
      </c>
      <c r="F664" s="122">
        <v>1</v>
      </c>
      <c r="G664" s="122">
        <v>7</v>
      </c>
      <c r="H664" s="122">
        <v>7</v>
      </c>
      <c r="I664" s="123" t="s">
        <v>629</v>
      </c>
    </row>
    <row r="665" spans="1:9" x14ac:dyDescent="0.25">
      <c r="A665" s="76"/>
      <c r="B665" s="124"/>
      <c r="C665" s="124"/>
      <c r="D665" s="120" t="s">
        <v>1095</v>
      </c>
      <c r="E665" s="121" t="s">
        <v>897</v>
      </c>
      <c r="F665" s="122">
        <v>3</v>
      </c>
      <c r="G665" s="122">
        <v>7</v>
      </c>
      <c r="H665" s="122">
        <v>21</v>
      </c>
      <c r="I665" s="123" t="s">
        <v>629</v>
      </c>
    </row>
    <row r="666" spans="1:9" x14ac:dyDescent="0.25">
      <c r="A666" s="76"/>
      <c r="B666" s="124"/>
      <c r="C666" s="124"/>
      <c r="D666" s="120" t="s">
        <v>1096</v>
      </c>
      <c r="E666" s="121" t="s">
        <v>898</v>
      </c>
      <c r="F666" s="122">
        <v>4</v>
      </c>
      <c r="G666" s="122">
        <v>5</v>
      </c>
      <c r="H666" s="122">
        <v>20</v>
      </c>
      <c r="I666" s="123" t="s">
        <v>629</v>
      </c>
    </row>
    <row r="667" spans="1:9" x14ac:dyDescent="0.25">
      <c r="A667" s="76"/>
      <c r="B667" s="124"/>
      <c r="C667" s="124"/>
      <c r="D667" s="120" t="s">
        <v>1096</v>
      </c>
      <c r="E667" s="121" t="s">
        <v>899</v>
      </c>
      <c r="F667" s="122">
        <v>1</v>
      </c>
      <c r="G667" s="122">
        <v>5</v>
      </c>
      <c r="H667" s="122">
        <v>5</v>
      </c>
      <c r="I667" s="123" t="s">
        <v>629</v>
      </c>
    </row>
    <row r="668" spans="1:9" x14ac:dyDescent="0.25">
      <c r="A668" s="76"/>
      <c r="B668" s="124"/>
      <c r="C668" s="124"/>
      <c r="D668" s="120" t="s">
        <v>1097</v>
      </c>
      <c r="E668" s="121" t="s">
        <v>900</v>
      </c>
      <c r="F668" s="122">
        <v>15</v>
      </c>
      <c r="G668" s="122">
        <v>8</v>
      </c>
      <c r="H668" s="122">
        <v>120</v>
      </c>
      <c r="I668" s="123" t="s">
        <v>629</v>
      </c>
    </row>
    <row r="669" spans="1:9" x14ac:dyDescent="0.25">
      <c r="A669" s="76"/>
      <c r="B669" s="124"/>
      <c r="C669" s="124"/>
      <c r="D669" s="120" t="s">
        <v>1097</v>
      </c>
      <c r="E669" s="121" t="s">
        <v>901</v>
      </c>
      <c r="F669" s="122">
        <v>3</v>
      </c>
      <c r="G669" s="122">
        <v>8</v>
      </c>
      <c r="H669" s="122">
        <v>24</v>
      </c>
      <c r="I669" s="123" t="s">
        <v>629</v>
      </c>
    </row>
    <row r="670" spans="1:9" x14ac:dyDescent="0.25">
      <c r="A670" s="76"/>
      <c r="B670" s="124"/>
      <c r="C670" s="124"/>
      <c r="D670" s="120" t="s">
        <v>1098</v>
      </c>
      <c r="E670" s="121" t="s">
        <v>902</v>
      </c>
      <c r="F670" s="122">
        <v>18</v>
      </c>
      <c r="G670" s="122">
        <v>8</v>
      </c>
      <c r="H670" s="122">
        <v>144</v>
      </c>
      <c r="I670" s="123" t="s">
        <v>629</v>
      </c>
    </row>
    <row r="671" spans="1:9" x14ac:dyDescent="0.25">
      <c r="A671" s="76"/>
      <c r="B671" s="124"/>
      <c r="C671" s="124"/>
      <c r="D671" s="120" t="s">
        <v>1099</v>
      </c>
      <c r="E671" s="121" t="s">
        <v>907</v>
      </c>
      <c r="F671" s="122">
        <v>10</v>
      </c>
      <c r="G671" s="122">
        <v>8</v>
      </c>
      <c r="H671" s="122">
        <v>80</v>
      </c>
      <c r="I671" s="123" t="s">
        <v>629</v>
      </c>
    </row>
    <row r="672" spans="1:9" x14ac:dyDescent="0.25">
      <c r="A672" s="76"/>
      <c r="B672" s="124"/>
      <c r="C672" s="124"/>
      <c r="D672" s="120" t="s">
        <v>1099</v>
      </c>
      <c r="E672" s="121" t="s">
        <v>1051</v>
      </c>
      <c r="F672" s="122">
        <v>1</v>
      </c>
      <c r="G672" s="122">
        <v>8</v>
      </c>
      <c r="H672" s="122">
        <v>8</v>
      </c>
      <c r="I672" s="123" t="s">
        <v>629</v>
      </c>
    </row>
    <row r="673" spans="1:9" x14ac:dyDescent="0.25">
      <c r="A673" s="76"/>
      <c r="B673" s="124"/>
      <c r="C673" s="124"/>
      <c r="D673" s="120" t="s">
        <v>1100</v>
      </c>
      <c r="E673" s="121" t="s">
        <v>927</v>
      </c>
      <c r="F673" s="122">
        <v>1</v>
      </c>
      <c r="G673" s="122">
        <v>10</v>
      </c>
      <c r="H673" s="122">
        <v>10</v>
      </c>
      <c r="I673" s="123" t="s">
        <v>629</v>
      </c>
    </row>
    <row r="674" spans="1:9" x14ac:dyDescent="0.25">
      <c r="A674" s="76"/>
      <c r="B674" s="124"/>
      <c r="C674" s="124"/>
      <c r="D674" s="120" t="s">
        <v>1101</v>
      </c>
      <c r="E674" s="121" t="s">
        <v>933</v>
      </c>
      <c r="F674" s="122">
        <v>5</v>
      </c>
      <c r="G674" s="122">
        <v>9</v>
      </c>
      <c r="H674" s="122">
        <v>45</v>
      </c>
      <c r="I674" s="123" t="s">
        <v>629</v>
      </c>
    </row>
    <row r="675" spans="1:9" x14ac:dyDescent="0.25">
      <c r="A675" s="76"/>
      <c r="B675" s="124"/>
      <c r="C675" s="124"/>
      <c r="D675" s="120" t="s">
        <v>1102</v>
      </c>
      <c r="E675" s="121" t="s">
        <v>935</v>
      </c>
      <c r="F675" s="122">
        <v>2</v>
      </c>
      <c r="G675" s="122">
        <v>7</v>
      </c>
      <c r="H675" s="122">
        <v>14</v>
      </c>
      <c r="I675" s="123" t="s">
        <v>629</v>
      </c>
    </row>
    <row r="676" spans="1:9" x14ac:dyDescent="0.25">
      <c r="A676" s="76"/>
      <c r="B676" s="124"/>
      <c r="C676" s="124"/>
      <c r="D676" s="120" t="s">
        <v>1103</v>
      </c>
      <c r="E676" s="121" t="s">
        <v>937</v>
      </c>
      <c r="F676" s="122">
        <v>1</v>
      </c>
      <c r="G676" s="122">
        <v>15</v>
      </c>
      <c r="H676" s="122">
        <v>15</v>
      </c>
      <c r="I676" s="123" t="s">
        <v>629</v>
      </c>
    </row>
    <row r="677" spans="1:9" x14ac:dyDescent="0.25">
      <c r="A677" s="76"/>
      <c r="B677" s="124"/>
      <c r="C677" s="124"/>
      <c r="D677" s="120" t="s">
        <v>1104</v>
      </c>
      <c r="E677" s="121" t="s">
        <v>943</v>
      </c>
      <c r="F677" s="122">
        <v>5</v>
      </c>
      <c r="G677" s="122">
        <v>14</v>
      </c>
      <c r="H677" s="122">
        <v>70</v>
      </c>
      <c r="I677" s="123" t="s">
        <v>629</v>
      </c>
    </row>
    <row r="678" spans="1:9" x14ac:dyDescent="0.25">
      <c r="A678" s="76"/>
      <c r="B678" s="124"/>
      <c r="C678" s="124"/>
      <c r="D678" s="120" t="s">
        <v>1104</v>
      </c>
      <c r="E678" s="121" t="s">
        <v>944</v>
      </c>
      <c r="F678" s="122">
        <v>1</v>
      </c>
      <c r="G678" s="122">
        <v>14</v>
      </c>
      <c r="H678" s="122">
        <v>14</v>
      </c>
      <c r="I678" s="123" t="s">
        <v>629</v>
      </c>
    </row>
    <row r="679" spans="1:9" x14ac:dyDescent="0.25">
      <c r="A679" s="76"/>
      <c r="B679" s="124"/>
      <c r="C679" s="124"/>
      <c r="D679" s="120" t="s">
        <v>1105</v>
      </c>
      <c r="E679" s="121" t="s">
        <v>951</v>
      </c>
      <c r="F679" s="122">
        <v>1</v>
      </c>
      <c r="G679" s="122">
        <v>9</v>
      </c>
      <c r="H679" s="122">
        <v>9</v>
      </c>
      <c r="I679" s="123" t="s">
        <v>629</v>
      </c>
    </row>
    <row r="680" spans="1:9" x14ac:dyDescent="0.25">
      <c r="A680" s="76"/>
      <c r="B680" s="124"/>
      <c r="C680" s="124"/>
      <c r="D680" s="120" t="s">
        <v>1105</v>
      </c>
      <c r="E680" s="121" t="s">
        <v>952</v>
      </c>
      <c r="F680" s="122">
        <v>1</v>
      </c>
      <c r="G680" s="122">
        <v>9</v>
      </c>
      <c r="H680" s="122">
        <v>9</v>
      </c>
      <c r="I680" s="123" t="s">
        <v>629</v>
      </c>
    </row>
    <row r="681" spans="1:9" x14ac:dyDescent="0.25">
      <c r="A681" s="76"/>
      <c r="B681" s="124"/>
      <c r="C681" s="124"/>
      <c r="D681" s="120" t="s">
        <v>1106</v>
      </c>
      <c r="E681" s="121" t="s">
        <v>957</v>
      </c>
      <c r="F681" s="122">
        <v>4</v>
      </c>
      <c r="G681" s="122">
        <v>7</v>
      </c>
      <c r="H681" s="122">
        <v>28</v>
      </c>
      <c r="I681" s="123" t="s">
        <v>629</v>
      </c>
    </row>
    <row r="682" spans="1:9" x14ac:dyDescent="0.25">
      <c r="A682" s="76"/>
      <c r="B682" s="124"/>
      <c r="C682" s="124"/>
      <c r="D682" s="120" t="s">
        <v>143</v>
      </c>
      <c r="E682" s="121" t="s">
        <v>1107</v>
      </c>
      <c r="F682" s="122">
        <v>102</v>
      </c>
      <c r="G682" s="122">
        <v>40</v>
      </c>
      <c r="H682" s="122">
        <v>4080</v>
      </c>
      <c r="I682" s="123" t="s">
        <v>629</v>
      </c>
    </row>
    <row r="683" spans="1:9" x14ac:dyDescent="0.25">
      <c r="A683" s="76"/>
      <c r="B683" s="124"/>
      <c r="C683" s="124"/>
      <c r="D683" s="120" t="s">
        <v>143</v>
      </c>
      <c r="E683" s="121" t="s">
        <v>1108</v>
      </c>
      <c r="F683" s="122">
        <v>5</v>
      </c>
      <c r="G683" s="122">
        <v>40</v>
      </c>
      <c r="H683" s="122">
        <v>200</v>
      </c>
      <c r="I683" s="123" t="s">
        <v>629</v>
      </c>
    </row>
    <row r="684" spans="1:9" x14ac:dyDescent="0.25">
      <c r="A684" s="76"/>
      <c r="B684" s="125"/>
      <c r="C684" s="124"/>
      <c r="D684" s="119" t="s">
        <v>706</v>
      </c>
      <c r="E684" s="126" t="s">
        <v>1109</v>
      </c>
      <c r="F684" s="127">
        <v>9151</v>
      </c>
      <c r="G684" s="128"/>
      <c r="H684" s="127">
        <v>141457.5</v>
      </c>
      <c r="I684" s="125"/>
    </row>
    <row r="685" spans="1:9" x14ac:dyDescent="0.25">
      <c r="A685" s="76"/>
      <c r="B685" s="125"/>
      <c r="C685" s="124"/>
      <c r="D685" s="129"/>
      <c r="E685" s="130"/>
      <c r="F685" s="131"/>
      <c r="G685" s="125"/>
      <c r="H685" s="131"/>
      <c r="I685" s="125"/>
    </row>
    <row r="686" spans="1:9" x14ac:dyDescent="0.25">
      <c r="A686" s="76"/>
      <c r="B686" s="125"/>
      <c r="C686" s="132" t="s">
        <v>705</v>
      </c>
      <c r="D686" s="140" t="s">
        <v>1110</v>
      </c>
      <c r="E686" s="140"/>
      <c r="F686" s="127">
        <v>9151</v>
      </c>
      <c r="G686" s="125"/>
      <c r="H686" s="127">
        <v>141457.5</v>
      </c>
      <c r="I686" s="125"/>
    </row>
    <row r="687" spans="1:9" x14ac:dyDescent="0.25">
      <c r="A687" s="76"/>
      <c r="B687" s="133"/>
      <c r="C687" s="133"/>
      <c r="D687" s="133"/>
      <c r="E687" s="133"/>
      <c r="F687" s="133"/>
      <c r="G687" s="133"/>
      <c r="H687" s="133"/>
      <c r="I687" s="133"/>
    </row>
    <row r="688" spans="1:9" x14ac:dyDescent="0.25">
      <c r="A688" s="76"/>
      <c r="B688" s="119" t="s">
        <v>1111</v>
      </c>
      <c r="C688" s="119" t="s">
        <v>1112</v>
      </c>
      <c r="D688" s="120" t="s">
        <v>1802</v>
      </c>
      <c r="E688" s="121" t="s">
        <v>1803</v>
      </c>
      <c r="F688" s="122">
        <v>3</v>
      </c>
      <c r="G688" s="122">
        <v>16</v>
      </c>
      <c r="H688" s="122">
        <v>48</v>
      </c>
      <c r="I688" s="123" t="s">
        <v>393</v>
      </c>
    </row>
    <row r="689" spans="1:9" x14ac:dyDescent="0.25">
      <c r="A689" s="76"/>
      <c r="B689" s="124"/>
      <c r="C689" s="124"/>
      <c r="D689" s="120" t="s">
        <v>1802</v>
      </c>
      <c r="E689" s="121" t="s">
        <v>1804</v>
      </c>
      <c r="F689" s="122">
        <v>1</v>
      </c>
      <c r="G689" s="122">
        <v>16</v>
      </c>
      <c r="H689" s="122">
        <v>16</v>
      </c>
      <c r="I689" s="123" t="s">
        <v>393</v>
      </c>
    </row>
    <row r="690" spans="1:9" x14ac:dyDescent="0.25">
      <c r="A690" s="76"/>
      <c r="B690" s="124"/>
      <c r="C690" s="124"/>
      <c r="D690" s="120" t="s">
        <v>1113</v>
      </c>
      <c r="E690" s="121" t="s">
        <v>1114</v>
      </c>
      <c r="F690" s="122">
        <v>46</v>
      </c>
      <c r="G690" s="122">
        <v>15.891304347826088</v>
      </c>
      <c r="H690" s="122">
        <v>731</v>
      </c>
      <c r="I690" s="123" t="s">
        <v>393</v>
      </c>
    </row>
    <row r="691" spans="1:9" x14ac:dyDescent="0.25">
      <c r="A691" s="76"/>
      <c r="B691" s="124"/>
      <c r="C691" s="124"/>
      <c r="D691" s="120" t="s">
        <v>1113</v>
      </c>
      <c r="E691" s="121" t="s">
        <v>1115</v>
      </c>
      <c r="F691" s="122">
        <v>11</v>
      </c>
      <c r="G691" s="122">
        <v>15.545454545454545</v>
      </c>
      <c r="H691" s="122">
        <v>171</v>
      </c>
      <c r="I691" s="123" t="s">
        <v>393</v>
      </c>
    </row>
    <row r="692" spans="1:9" x14ac:dyDescent="0.25">
      <c r="A692" s="76"/>
      <c r="B692" s="124"/>
      <c r="C692" s="124"/>
      <c r="D692" s="120" t="s">
        <v>1116</v>
      </c>
      <c r="E692" s="121" t="s">
        <v>1117</v>
      </c>
      <c r="F692" s="122">
        <v>18</v>
      </c>
      <c r="G692" s="122">
        <v>14.611111111111111</v>
      </c>
      <c r="H692" s="122">
        <v>263</v>
      </c>
      <c r="I692" s="123" t="s">
        <v>393</v>
      </c>
    </row>
    <row r="693" spans="1:9" x14ac:dyDescent="0.25">
      <c r="A693" s="76"/>
      <c r="B693" s="124"/>
      <c r="C693" s="124"/>
      <c r="D693" s="120" t="s">
        <v>1116</v>
      </c>
      <c r="E693" s="121" t="s">
        <v>1118</v>
      </c>
      <c r="F693" s="122">
        <v>3</v>
      </c>
      <c r="G693" s="122">
        <v>12.666666666666666</v>
      </c>
      <c r="H693" s="122">
        <v>38</v>
      </c>
      <c r="I693" s="123" t="s">
        <v>393</v>
      </c>
    </row>
    <row r="694" spans="1:9" x14ac:dyDescent="0.25">
      <c r="A694" s="76"/>
      <c r="B694" s="124"/>
      <c r="C694" s="124"/>
      <c r="D694" s="120" t="s">
        <v>1119</v>
      </c>
      <c r="E694" s="121" t="s">
        <v>1120</v>
      </c>
      <c r="F694" s="122">
        <v>77</v>
      </c>
      <c r="G694" s="122">
        <v>15.935064935064934</v>
      </c>
      <c r="H694" s="122">
        <v>1227</v>
      </c>
      <c r="I694" s="123" t="s">
        <v>393</v>
      </c>
    </row>
    <row r="695" spans="1:9" x14ac:dyDescent="0.25">
      <c r="A695" s="76"/>
      <c r="B695" s="124"/>
      <c r="C695" s="124"/>
      <c r="D695" s="120" t="s">
        <v>1119</v>
      </c>
      <c r="E695" s="121" t="s">
        <v>1121</v>
      </c>
      <c r="F695" s="122">
        <v>8</v>
      </c>
      <c r="G695" s="122">
        <v>15.375</v>
      </c>
      <c r="H695" s="122">
        <v>123</v>
      </c>
      <c r="I695" s="123" t="s">
        <v>393</v>
      </c>
    </row>
    <row r="696" spans="1:9" x14ac:dyDescent="0.25">
      <c r="A696" s="76"/>
      <c r="B696" s="124"/>
      <c r="C696" s="124"/>
      <c r="D696" s="120" t="s">
        <v>1122</v>
      </c>
      <c r="E696" s="121" t="s">
        <v>1123</v>
      </c>
      <c r="F696" s="122">
        <v>1</v>
      </c>
      <c r="G696" s="122">
        <v>16</v>
      </c>
      <c r="H696" s="122">
        <v>16</v>
      </c>
      <c r="I696" s="123" t="s">
        <v>393</v>
      </c>
    </row>
    <row r="697" spans="1:9" x14ac:dyDescent="0.25">
      <c r="A697" s="76"/>
      <c r="B697" s="124"/>
      <c r="C697" s="124"/>
      <c r="D697" s="120" t="s">
        <v>1122</v>
      </c>
      <c r="E697" s="121" t="s">
        <v>1124</v>
      </c>
      <c r="F697" s="122">
        <v>4</v>
      </c>
      <c r="G697" s="122">
        <v>16</v>
      </c>
      <c r="H697" s="122">
        <v>64</v>
      </c>
      <c r="I697" s="123" t="s">
        <v>393</v>
      </c>
    </row>
    <row r="698" spans="1:9" x14ac:dyDescent="0.25">
      <c r="A698" s="76"/>
      <c r="B698" s="124"/>
      <c r="C698" s="124"/>
      <c r="D698" s="120" t="s">
        <v>1125</v>
      </c>
      <c r="E698" s="121" t="s">
        <v>1126</v>
      </c>
      <c r="F698" s="122">
        <v>4</v>
      </c>
      <c r="G698" s="122">
        <v>16</v>
      </c>
      <c r="H698" s="122">
        <v>64</v>
      </c>
      <c r="I698" s="123" t="s">
        <v>393</v>
      </c>
    </row>
    <row r="699" spans="1:9" x14ac:dyDescent="0.25">
      <c r="A699" s="76"/>
      <c r="B699" s="124"/>
      <c r="C699" s="124"/>
      <c r="D699" s="120" t="s">
        <v>1127</v>
      </c>
      <c r="E699" s="121" t="s">
        <v>1128</v>
      </c>
      <c r="F699" s="122">
        <v>15</v>
      </c>
      <c r="G699" s="122">
        <v>15</v>
      </c>
      <c r="H699" s="122">
        <v>225</v>
      </c>
      <c r="I699" s="123" t="s">
        <v>393</v>
      </c>
    </row>
    <row r="700" spans="1:9" x14ac:dyDescent="0.25">
      <c r="A700" s="76"/>
      <c r="B700" s="124"/>
      <c r="C700" s="124"/>
      <c r="D700" s="120" t="s">
        <v>1127</v>
      </c>
      <c r="E700" s="121" t="s">
        <v>1129</v>
      </c>
      <c r="F700" s="122">
        <v>11</v>
      </c>
      <c r="G700" s="122">
        <v>15.090909090909092</v>
      </c>
      <c r="H700" s="122">
        <v>166</v>
      </c>
      <c r="I700" s="123" t="s">
        <v>393</v>
      </c>
    </row>
    <row r="701" spans="1:9" x14ac:dyDescent="0.25">
      <c r="A701" s="76"/>
      <c r="B701" s="124"/>
      <c r="C701" s="124"/>
      <c r="D701" s="120" t="s">
        <v>1130</v>
      </c>
      <c r="E701" s="121" t="s">
        <v>1131</v>
      </c>
      <c r="F701" s="122">
        <v>6</v>
      </c>
      <c r="G701" s="122">
        <v>14.333333333333334</v>
      </c>
      <c r="H701" s="122">
        <v>86</v>
      </c>
      <c r="I701" s="123" t="s">
        <v>393</v>
      </c>
    </row>
    <row r="702" spans="1:9" x14ac:dyDescent="0.25">
      <c r="A702" s="76"/>
      <c r="B702" s="124"/>
      <c r="C702" s="124"/>
      <c r="D702" s="120" t="s">
        <v>1130</v>
      </c>
      <c r="E702" s="121" t="s">
        <v>1805</v>
      </c>
      <c r="F702" s="122">
        <v>3</v>
      </c>
      <c r="G702" s="122">
        <v>16</v>
      </c>
      <c r="H702" s="122">
        <v>48</v>
      </c>
      <c r="I702" s="123" t="s">
        <v>393</v>
      </c>
    </row>
    <row r="703" spans="1:9" x14ac:dyDescent="0.25">
      <c r="A703" s="76"/>
      <c r="B703" s="124"/>
      <c r="C703" s="124"/>
      <c r="D703" s="120" t="s">
        <v>1132</v>
      </c>
      <c r="E703" s="121" t="s">
        <v>1806</v>
      </c>
      <c r="F703" s="122">
        <v>3</v>
      </c>
      <c r="G703" s="122">
        <v>14.333333333333334</v>
      </c>
      <c r="H703" s="122">
        <v>43</v>
      </c>
      <c r="I703" s="123" t="s">
        <v>393</v>
      </c>
    </row>
    <row r="704" spans="1:9" x14ac:dyDescent="0.25">
      <c r="A704" s="76"/>
      <c r="B704" s="124"/>
      <c r="C704" s="124"/>
      <c r="D704" s="120" t="s">
        <v>1132</v>
      </c>
      <c r="E704" s="121" t="s">
        <v>1133</v>
      </c>
      <c r="F704" s="122">
        <v>2</v>
      </c>
      <c r="G704" s="122">
        <v>13.5</v>
      </c>
      <c r="H704" s="122">
        <v>27</v>
      </c>
      <c r="I704" s="123" t="s">
        <v>393</v>
      </c>
    </row>
    <row r="705" spans="1:9" x14ac:dyDescent="0.25">
      <c r="A705" s="76"/>
      <c r="B705" s="124"/>
      <c r="C705" s="124"/>
      <c r="D705" s="120" t="s">
        <v>1807</v>
      </c>
      <c r="E705" s="121" t="s">
        <v>1808</v>
      </c>
      <c r="F705" s="122">
        <v>6</v>
      </c>
      <c r="G705" s="122">
        <v>16</v>
      </c>
      <c r="H705" s="122">
        <v>96</v>
      </c>
      <c r="I705" s="123" t="s">
        <v>393</v>
      </c>
    </row>
    <row r="706" spans="1:9" x14ac:dyDescent="0.25">
      <c r="A706" s="76"/>
      <c r="B706" s="124"/>
      <c r="C706" s="124"/>
      <c r="D706" s="120" t="s">
        <v>1134</v>
      </c>
      <c r="E706" s="121" t="s">
        <v>1135</v>
      </c>
      <c r="F706" s="122">
        <v>9</v>
      </c>
      <c r="G706" s="122">
        <v>13.777777777777779</v>
      </c>
      <c r="H706" s="122">
        <v>124</v>
      </c>
      <c r="I706" s="123" t="s">
        <v>393</v>
      </c>
    </row>
    <row r="707" spans="1:9" x14ac:dyDescent="0.25">
      <c r="A707" s="76"/>
      <c r="B707" s="124"/>
      <c r="C707" s="124"/>
      <c r="D707" s="120" t="s">
        <v>1134</v>
      </c>
      <c r="E707" s="121" t="s">
        <v>1809</v>
      </c>
      <c r="F707" s="122">
        <v>7</v>
      </c>
      <c r="G707" s="122">
        <v>16</v>
      </c>
      <c r="H707" s="122">
        <v>112</v>
      </c>
      <c r="I707" s="123" t="s">
        <v>393</v>
      </c>
    </row>
    <row r="708" spans="1:9" x14ac:dyDescent="0.25">
      <c r="A708" s="76"/>
      <c r="B708" s="124"/>
      <c r="C708" s="124"/>
      <c r="D708" s="120" t="s">
        <v>1136</v>
      </c>
      <c r="E708" s="121" t="s">
        <v>1137</v>
      </c>
      <c r="F708" s="122">
        <v>45</v>
      </c>
      <c r="G708" s="122">
        <v>15.777777777777779</v>
      </c>
      <c r="H708" s="122">
        <v>710</v>
      </c>
      <c r="I708" s="123" t="s">
        <v>393</v>
      </c>
    </row>
    <row r="709" spans="1:9" x14ac:dyDescent="0.25">
      <c r="A709" s="76"/>
      <c r="B709" s="124"/>
      <c r="C709" s="124"/>
      <c r="D709" s="120" t="s">
        <v>1136</v>
      </c>
      <c r="E709" s="121" t="s">
        <v>1138</v>
      </c>
      <c r="F709" s="122">
        <v>17</v>
      </c>
      <c r="G709" s="122">
        <v>16</v>
      </c>
      <c r="H709" s="122">
        <v>272</v>
      </c>
      <c r="I709" s="123" t="s">
        <v>393</v>
      </c>
    </row>
    <row r="710" spans="1:9" x14ac:dyDescent="0.25">
      <c r="A710" s="76"/>
      <c r="B710" s="124"/>
      <c r="C710" s="124"/>
      <c r="D710" s="120" t="s">
        <v>1810</v>
      </c>
      <c r="E710" s="121" t="s">
        <v>1811</v>
      </c>
      <c r="F710" s="122">
        <v>1</v>
      </c>
      <c r="G710" s="122">
        <v>16</v>
      </c>
      <c r="H710" s="122">
        <v>16</v>
      </c>
      <c r="I710" s="123" t="s">
        <v>393</v>
      </c>
    </row>
    <row r="711" spans="1:9" x14ac:dyDescent="0.25">
      <c r="A711" s="76"/>
      <c r="B711" s="124"/>
      <c r="C711" s="124"/>
      <c r="D711" s="120" t="s">
        <v>1139</v>
      </c>
      <c r="E711" s="121" t="s">
        <v>1140</v>
      </c>
      <c r="F711" s="122">
        <v>4</v>
      </c>
      <c r="G711" s="122">
        <v>16</v>
      </c>
      <c r="H711" s="122">
        <v>64</v>
      </c>
      <c r="I711" s="123" t="s">
        <v>393</v>
      </c>
    </row>
    <row r="712" spans="1:9" x14ac:dyDescent="0.25">
      <c r="A712" s="76"/>
      <c r="B712" s="124"/>
      <c r="C712" s="124"/>
      <c r="D712" s="120" t="s">
        <v>1141</v>
      </c>
      <c r="E712" s="121" t="s">
        <v>1142</v>
      </c>
      <c r="F712" s="122">
        <v>26</v>
      </c>
      <c r="G712" s="122">
        <v>17</v>
      </c>
      <c r="H712" s="122">
        <v>442</v>
      </c>
      <c r="I712" s="123" t="s">
        <v>393</v>
      </c>
    </row>
    <row r="713" spans="1:9" x14ac:dyDescent="0.25">
      <c r="A713" s="76"/>
      <c r="B713" s="124"/>
      <c r="C713" s="124"/>
      <c r="D713" s="120" t="s">
        <v>1141</v>
      </c>
      <c r="E713" s="121" t="s">
        <v>1143</v>
      </c>
      <c r="F713" s="122">
        <v>10</v>
      </c>
      <c r="G713" s="122">
        <v>17</v>
      </c>
      <c r="H713" s="122">
        <v>170</v>
      </c>
      <c r="I713" s="123" t="s">
        <v>393</v>
      </c>
    </row>
    <row r="714" spans="1:9" x14ac:dyDescent="0.25">
      <c r="A714" s="76"/>
      <c r="B714" s="124"/>
      <c r="C714" s="124"/>
      <c r="D714" s="120" t="s">
        <v>1144</v>
      </c>
      <c r="E714" s="121" t="s">
        <v>1145</v>
      </c>
      <c r="F714" s="122">
        <v>8</v>
      </c>
      <c r="G714" s="122">
        <v>17</v>
      </c>
      <c r="H714" s="122">
        <v>136</v>
      </c>
      <c r="I714" s="123" t="s">
        <v>393</v>
      </c>
    </row>
    <row r="715" spans="1:9" x14ac:dyDescent="0.25">
      <c r="A715" s="76"/>
      <c r="B715" s="124"/>
      <c r="C715" s="124"/>
      <c r="D715" s="120" t="s">
        <v>1144</v>
      </c>
      <c r="E715" s="121" t="s">
        <v>1812</v>
      </c>
      <c r="F715" s="122">
        <v>6</v>
      </c>
      <c r="G715" s="122">
        <v>17</v>
      </c>
      <c r="H715" s="122">
        <v>102</v>
      </c>
      <c r="I715" s="123" t="s">
        <v>393</v>
      </c>
    </row>
    <row r="716" spans="1:9" x14ac:dyDescent="0.25">
      <c r="A716" s="76"/>
      <c r="B716" s="124"/>
      <c r="C716" s="124"/>
      <c r="D716" s="120" t="s">
        <v>1813</v>
      </c>
      <c r="E716" s="121" t="s">
        <v>1814</v>
      </c>
      <c r="F716" s="122">
        <v>1</v>
      </c>
      <c r="G716" s="122">
        <v>10</v>
      </c>
      <c r="H716" s="122">
        <v>10</v>
      </c>
      <c r="I716" s="123" t="s">
        <v>629</v>
      </c>
    </row>
    <row r="717" spans="1:9" x14ac:dyDescent="0.25">
      <c r="A717" s="76"/>
      <c r="B717" s="124"/>
      <c r="C717" s="124"/>
      <c r="D717" s="120" t="s">
        <v>1146</v>
      </c>
      <c r="E717" s="121" t="s">
        <v>1147</v>
      </c>
      <c r="F717" s="122">
        <v>5</v>
      </c>
      <c r="G717" s="122">
        <v>9.6</v>
      </c>
      <c r="H717" s="122">
        <v>48</v>
      </c>
      <c r="I717" s="123" t="s">
        <v>629</v>
      </c>
    </row>
    <row r="718" spans="1:9" x14ac:dyDescent="0.25">
      <c r="A718" s="76"/>
      <c r="B718" s="124"/>
      <c r="C718" s="124"/>
      <c r="D718" s="120" t="s">
        <v>1148</v>
      </c>
      <c r="E718" s="121" t="s">
        <v>1149</v>
      </c>
      <c r="F718" s="122">
        <v>393</v>
      </c>
      <c r="G718" s="122">
        <v>15.610687022900763</v>
      </c>
      <c r="H718" s="122">
        <v>6135</v>
      </c>
      <c r="I718" s="123" t="s">
        <v>393</v>
      </c>
    </row>
    <row r="719" spans="1:9" x14ac:dyDescent="0.25">
      <c r="A719" s="76"/>
      <c r="B719" s="124"/>
      <c r="C719" s="124"/>
      <c r="D719" s="120" t="s">
        <v>1148</v>
      </c>
      <c r="E719" s="121" t="s">
        <v>1150</v>
      </c>
      <c r="F719" s="122">
        <v>169</v>
      </c>
      <c r="G719" s="122">
        <v>15.526627218934911</v>
      </c>
      <c r="H719" s="122">
        <v>2624</v>
      </c>
      <c r="I719" s="123" t="s">
        <v>393</v>
      </c>
    </row>
    <row r="720" spans="1:9" x14ac:dyDescent="0.25">
      <c r="A720" s="76"/>
      <c r="B720" s="124"/>
      <c r="C720" s="124"/>
      <c r="D720" s="120" t="s">
        <v>1151</v>
      </c>
      <c r="E720" s="121" t="s">
        <v>1152</v>
      </c>
      <c r="F720" s="122">
        <v>25</v>
      </c>
      <c r="G720" s="122">
        <v>15.8</v>
      </c>
      <c r="H720" s="122">
        <v>395</v>
      </c>
      <c r="I720" s="123" t="s">
        <v>393</v>
      </c>
    </row>
    <row r="721" spans="1:9" x14ac:dyDescent="0.25">
      <c r="A721" s="76"/>
      <c r="B721" s="124"/>
      <c r="C721" s="124"/>
      <c r="D721" s="120" t="s">
        <v>1151</v>
      </c>
      <c r="E721" s="121" t="s">
        <v>1815</v>
      </c>
      <c r="F721" s="122">
        <v>1</v>
      </c>
      <c r="G721" s="122">
        <v>16</v>
      </c>
      <c r="H721" s="122">
        <v>16</v>
      </c>
      <c r="I721" s="123" t="s">
        <v>393</v>
      </c>
    </row>
    <row r="722" spans="1:9" x14ac:dyDescent="0.25">
      <c r="A722" s="76"/>
      <c r="B722" s="124"/>
      <c r="C722" s="124"/>
      <c r="D722" s="120" t="s">
        <v>1153</v>
      </c>
      <c r="E722" s="121" t="s">
        <v>1154</v>
      </c>
      <c r="F722" s="122">
        <v>27</v>
      </c>
      <c r="G722" s="122">
        <v>16</v>
      </c>
      <c r="H722" s="122">
        <v>432</v>
      </c>
      <c r="I722" s="123" t="s">
        <v>393</v>
      </c>
    </row>
    <row r="723" spans="1:9" x14ac:dyDescent="0.25">
      <c r="A723" s="76"/>
      <c r="B723" s="124"/>
      <c r="C723" s="124"/>
      <c r="D723" s="120" t="s">
        <v>1155</v>
      </c>
      <c r="E723" s="121" t="s">
        <v>1156</v>
      </c>
      <c r="F723" s="122">
        <v>45</v>
      </c>
      <c r="G723" s="122">
        <v>15.888888888888889</v>
      </c>
      <c r="H723" s="122">
        <v>715</v>
      </c>
      <c r="I723" s="123" t="s">
        <v>393</v>
      </c>
    </row>
    <row r="724" spans="1:9" x14ac:dyDescent="0.25">
      <c r="A724" s="76"/>
      <c r="B724" s="124"/>
      <c r="C724" s="124"/>
      <c r="D724" s="120" t="s">
        <v>1155</v>
      </c>
      <c r="E724" s="121" t="s">
        <v>1157</v>
      </c>
      <c r="F724" s="122">
        <v>13</v>
      </c>
      <c r="G724" s="122">
        <v>16</v>
      </c>
      <c r="H724" s="122">
        <v>208</v>
      </c>
      <c r="I724" s="123" t="s">
        <v>393</v>
      </c>
    </row>
    <row r="725" spans="1:9" x14ac:dyDescent="0.25">
      <c r="A725" s="76"/>
      <c r="B725" s="124"/>
      <c r="C725" s="124"/>
      <c r="D725" s="120" t="s">
        <v>1816</v>
      </c>
      <c r="E725" s="121" t="s">
        <v>1817</v>
      </c>
      <c r="F725" s="122">
        <v>2</v>
      </c>
      <c r="G725" s="122">
        <v>14.5</v>
      </c>
      <c r="H725" s="122">
        <v>29</v>
      </c>
      <c r="I725" s="123" t="s">
        <v>393</v>
      </c>
    </row>
    <row r="726" spans="1:9" x14ac:dyDescent="0.25">
      <c r="A726" s="76"/>
      <c r="B726" s="124"/>
      <c r="C726" s="124"/>
      <c r="D726" s="120" t="s">
        <v>1816</v>
      </c>
      <c r="E726" s="121" t="s">
        <v>1818</v>
      </c>
      <c r="F726" s="122">
        <v>1</v>
      </c>
      <c r="G726" s="122">
        <v>17</v>
      </c>
      <c r="H726" s="122">
        <v>17</v>
      </c>
      <c r="I726" s="123" t="s">
        <v>393</v>
      </c>
    </row>
    <row r="727" spans="1:9" x14ac:dyDescent="0.25">
      <c r="A727" s="76"/>
      <c r="B727" s="124"/>
      <c r="C727" s="124"/>
      <c r="D727" s="120" t="s">
        <v>1158</v>
      </c>
      <c r="E727" s="121" t="s">
        <v>1159</v>
      </c>
      <c r="F727" s="122">
        <v>19</v>
      </c>
      <c r="G727" s="122">
        <v>16</v>
      </c>
      <c r="H727" s="122">
        <v>304</v>
      </c>
      <c r="I727" s="123" t="s">
        <v>393</v>
      </c>
    </row>
    <row r="728" spans="1:9" x14ac:dyDescent="0.25">
      <c r="A728" s="76"/>
      <c r="B728" s="124"/>
      <c r="C728" s="124"/>
      <c r="D728" s="120" t="s">
        <v>1158</v>
      </c>
      <c r="E728" s="121" t="s">
        <v>1819</v>
      </c>
      <c r="F728" s="122">
        <v>9</v>
      </c>
      <c r="G728" s="122">
        <v>15.444444444444445</v>
      </c>
      <c r="H728" s="122">
        <v>139</v>
      </c>
      <c r="I728" s="123" t="s">
        <v>393</v>
      </c>
    </row>
    <row r="729" spans="1:9" x14ac:dyDescent="0.25">
      <c r="A729" s="76"/>
      <c r="B729" s="124"/>
      <c r="C729" s="124"/>
      <c r="D729" s="120" t="s">
        <v>1160</v>
      </c>
      <c r="E729" s="121" t="s">
        <v>1161</v>
      </c>
      <c r="F729" s="122">
        <v>47</v>
      </c>
      <c r="G729" s="122">
        <v>17</v>
      </c>
      <c r="H729" s="122">
        <v>799</v>
      </c>
      <c r="I729" s="123" t="s">
        <v>393</v>
      </c>
    </row>
    <row r="730" spans="1:9" x14ac:dyDescent="0.25">
      <c r="A730" s="76"/>
      <c r="B730" s="124"/>
      <c r="C730" s="124"/>
      <c r="D730" s="120" t="s">
        <v>1160</v>
      </c>
      <c r="E730" s="121" t="s">
        <v>1162</v>
      </c>
      <c r="F730" s="122">
        <v>6</v>
      </c>
      <c r="G730" s="122">
        <v>16.166666666666668</v>
      </c>
      <c r="H730" s="122">
        <v>97</v>
      </c>
      <c r="I730" s="123" t="s">
        <v>393</v>
      </c>
    </row>
    <row r="731" spans="1:9" x14ac:dyDescent="0.25">
      <c r="A731" s="76"/>
      <c r="B731" s="124"/>
      <c r="C731" s="124"/>
      <c r="D731" s="120" t="s">
        <v>1163</v>
      </c>
      <c r="E731" s="121" t="s">
        <v>1164</v>
      </c>
      <c r="F731" s="122">
        <v>44</v>
      </c>
      <c r="G731" s="122">
        <v>15.863636363636363</v>
      </c>
      <c r="H731" s="122">
        <v>698</v>
      </c>
      <c r="I731" s="123" t="s">
        <v>393</v>
      </c>
    </row>
    <row r="732" spans="1:9" x14ac:dyDescent="0.25">
      <c r="A732" s="76"/>
      <c r="B732" s="124"/>
      <c r="C732" s="124"/>
      <c r="D732" s="120" t="s">
        <v>1163</v>
      </c>
      <c r="E732" s="121" t="s">
        <v>1165</v>
      </c>
      <c r="F732" s="122">
        <v>31</v>
      </c>
      <c r="G732" s="122">
        <v>15.806451612903226</v>
      </c>
      <c r="H732" s="122">
        <v>490</v>
      </c>
      <c r="I732" s="123" t="s">
        <v>393</v>
      </c>
    </row>
    <row r="733" spans="1:9" x14ac:dyDescent="0.25">
      <c r="A733" s="76"/>
      <c r="B733" s="124"/>
      <c r="C733" s="124"/>
      <c r="D733" s="120" t="s">
        <v>1166</v>
      </c>
      <c r="E733" s="121" t="s">
        <v>1167</v>
      </c>
      <c r="F733" s="122">
        <v>38</v>
      </c>
      <c r="G733" s="122">
        <v>7.8421052631578947</v>
      </c>
      <c r="H733" s="122">
        <v>298</v>
      </c>
      <c r="I733" s="123" t="s">
        <v>393</v>
      </c>
    </row>
    <row r="734" spans="1:9" x14ac:dyDescent="0.25">
      <c r="A734" s="76"/>
      <c r="B734" s="124"/>
      <c r="C734" s="124"/>
      <c r="D734" s="120" t="s">
        <v>1166</v>
      </c>
      <c r="E734" s="121" t="s">
        <v>1168</v>
      </c>
      <c r="F734" s="122">
        <v>4</v>
      </c>
      <c r="G734" s="122">
        <v>7.5</v>
      </c>
      <c r="H734" s="122">
        <v>30</v>
      </c>
      <c r="I734" s="123" t="s">
        <v>393</v>
      </c>
    </row>
    <row r="735" spans="1:9" x14ac:dyDescent="0.25">
      <c r="A735" s="76"/>
      <c r="B735" s="124"/>
      <c r="C735" s="124"/>
      <c r="D735" s="120" t="s">
        <v>1169</v>
      </c>
      <c r="E735" s="121" t="s">
        <v>1170</v>
      </c>
      <c r="F735" s="122">
        <v>4</v>
      </c>
      <c r="G735" s="122">
        <v>16</v>
      </c>
      <c r="H735" s="122">
        <v>64</v>
      </c>
      <c r="I735" s="123" t="s">
        <v>393</v>
      </c>
    </row>
    <row r="736" spans="1:9" x14ac:dyDescent="0.25">
      <c r="A736" s="76"/>
      <c r="B736" s="124"/>
      <c r="C736" s="124"/>
      <c r="D736" s="120" t="s">
        <v>1169</v>
      </c>
      <c r="E736" s="121" t="s">
        <v>1171</v>
      </c>
      <c r="F736" s="122">
        <v>1</v>
      </c>
      <c r="G736" s="122">
        <v>16</v>
      </c>
      <c r="H736" s="122">
        <v>16</v>
      </c>
      <c r="I736" s="123" t="s">
        <v>393</v>
      </c>
    </row>
    <row r="737" spans="1:9" x14ac:dyDescent="0.25">
      <c r="A737" s="76"/>
      <c r="B737" s="124"/>
      <c r="C737" s="124"/>
      <c r="D737" s="120" t="s">
        <v>1172</v>
      </c>
      <c r="E737" s="121" t="s">
        <v>1173</v>
      </c>
      <c r="F737" s="122">
        <v>8</v>
      </c>
      <c r="G737" s="122">
        <v>15.375</v>
      </c>
      <c r="H737" s="122">
        <v>123</v>
      </c>
      <c r="I737" s="123" t="s">
        <v>393</v>
      </c>
    </row>
    <row r="738" spans="1:9" x14ac:dyDescent="0.25">
      <c r="A738" s="76"/>
      <c r="B738" s="124"/>
      <c r="C738" s="124"/>
      <c r="D738" s="120" t="s">
        <v>1172</v>
      </c>
      <c r="E738" s="121" t="s">
        <v>1174</v>
      </c>
      <c r="F738" s="122">
        <v>2</v>
      </c>
      <c r="G738" s="122">
        <v>16</v>
      </c>
      <c r="H738" s="122">
        <v>32</v>
      </c>
      <c r="I738" s="123" t="s">
        <v>393</v>
      </c>
    </row>
    <row r="739" spans="1:9" x14ac:dyDescent="0.25">
      <c r="A739" s="76"/>
      <c r="B739" s="124"/>
      <c r="C739" s="124"/>
      <c r="D739" s="120" t="s">
        <v>1820</v>
      </c>
      <c r="E739" s="121" t="s">
        <v>1821</v>
      </c>
      <c r="F739" s="122">
        <v>8</v>
      </c>
      <c r="G739" s="122">
        <v>16</v>
      </c>
      <c r="H739" s="122">
        <v>128</v>
      </c>
      <c r="I739" s="123" t="s">
        <v>393</v>
      </c>
    </row>
    <row r="740" spans="1:9" x14ac:dyDescent="0.25">
      <c r="A740" s="76"/>
      <c r="B740" s="124"/>
      <c r="C740" s="124"/>
      <c r="D740" s="120" t="s">
        <v>1822</v>
      </c>
      <c r="E740" s="121" t="s">
        <v>1823</v>
      </c>
      <c r="F740" s="122">
        <v>1</v>
      </c>
      <c r="G740" s="122">
        <v>16</v>
      </c>
      <c r="H740" s="122">
        <v>16</v>
      </c>
      <c r="I740" s="123" t="s">
        <v>393</v>
      </c>
    </row>
    <row r="741" spans="1:9" x14ac:dyDescent="0.25">
      <c r="A741" s="76"/>
      <c r="B741" s="124"/>
      <c r="C741" s="124"/>
      <c r="D741" s="120" t="s">
        <v>1175</v>
      </c>
      <c r="E741" s="121" t="s">
        <v>1176</v>
      </c>
      <c r="F741" s="122">
        <v>1</v>
      </c>
      <c r="G741" s="122">
        <v>17</v>
      </c>
      <c r="H741" s="122">
        <v>17</v>
      </c>
      <c r="I741" s="123" t="s">
        <v>393</v>
      </c>
    </row>
    <row r="742" spans="1:9" x14ac:dyDescent="0.25">
      <c r="A742" s="76"/>
      <c r="B742" s="124"/>
      <c r="C742" s="124"/>
      <c r="D742" s="120" t="s">
        <v>1177</v>
      </c>
      <c r="E742" s="121" t="s">
        <v>1178</v>
      </c>
      <c r="F742" s="122">
        <v>11</v>
      </c>
      <c r="G742" s="122">
        <v>16</v>
      </c>
      <c r="H742" s="122">
        <v>176</v>
      </c>
      <c r="I742" s="123" t="s">
        <v>393</v>
      </c>
    </row>
    <row r="743" spans="1:9" x14ac:dyDescent="0.25">
      <c r="A743" s="76"/>
      <c r="B743" s="124"/>
      <c r="C743" s="124"/>
      <c r="D743" s="120" t="s">
        <v>1177</v>
      </c>
      <c r="E743" s="121" t="s">
        <v>1179</v>
      </c>
      <c r="F743" s="122">
        <v>2</v>
      </c>
      <c r="G743" s="122">
        <v>16</v>
      </c>
      <c r="H743" s="122">
        <v>32</v>
      </c>
      <c r="I743" s="123" t="s">
        <v>393</v>
      </c>
    </row>
    <row r="744" spans="1:9" x14ac:dyDescent="0.25">
      <c r="A744" s="76"/>
      <c r="B744" s="124"/>
      <c r="C744" s="124"/>
      <c r="D744" s="120" t="s">
        <v>1824</v>
      </c>
      <c r="E744" s="121" t="s">
        <v>1825</v>
      </c>
      <c r="F744" s="122">
        <v>3</v>
      </c>
      <c r="G744" s="122">
        <v>16</v>
      </c>
      <c r="H744" s="122">
        <v>48</v>
      </c>
      <c r="I744" s="123" t="s">
        <v>393</v>
      </c>
    </row>
    <row r="745" spans="1:9" x14ac:dyDescent="0.25">
      <c r="A745" s="76"/>
      <c r="B745" s="124"/>
      <c r="C745" s="124"/>
      <c r="D745" s="120" t="s">
        <v>1180</v>
      </c>
      <c r="E745" s="121" t="s">
        <v>1181</v>
      </c>
      <c r="F745" s="122">
        <v>83</v>
      </c>
      <c r="G745" s="122">
        <v>16.3855421686747</v>
      </c>
      <c r="H745" s="122">
        <v>1360</v>
      </c>
      <c r="I745" s="123" t="s">
        <v>393</v>
      </c>
    </row>
    <row r="746" spans="1:9" x14ac:dyDescent="0.25">
      <c r="A746" s="76"/>
      <c r="B746" s="124"/>
      <c r="C746" s="124"/>
      <c r="D746" s="120" t="s">
        <v>1180</v>
      </c>
      <c r="E746" s="121" t="s">
        <v>1182</v>
      </c>
      <c r="F746" s="122">
        <v>8</v>
      </c>
      <c r="G746" s="122">
        <v>17</v>
      </c>
      <c r="H746" s="122">
        <v>136</v>
      </c>
      <c r="I746" s="123" t="s">
        <v>393</v>
      </c>
    </row>
    <row r="747" spans="1:9" x14ac:dyDescent="0.25">
      <c r="A747" s="76"/>
      <c r="B747" s="124"/>
      <c r="C747" s="124"/>
      <c r="D747" s="120" t="s">
        <v>1183</v>
      </c>
      <c r="E747" s="121" t="s">
        <v>1184</v>
      </c>
      <c r="F747" s="122">
        <v>12</v>
      </c>
      <c r="G747" s="122">
        <v>19</v>
      </c>
      <c r="H747" s="122">
        <v>228</v>
      </c>
      <c r="I747" s="123" t="s">
        <v>393</v>
      </c>
    </row>
    <row r="748" spans="1:9" x14ac:dyDescent="0.25">
      <c r="A748" s="76"/>
      <c r="B748" s="124"/>
      <c r="C748" s="124"/>
      <c r="D748" s="120" t="s">
        <v>1183</v>
      </c>
      <c r="E748" s="121" t="s">
        <v>1826</v>
      </c>
      <c r="F748" s="122">
        <v>3</v>
      </c>
      <c r="G748" s="122">
        <v>19</v>
      </c>
      <c r="H748" s="122">
        <v>57</v>
      </c>
      <c r="I748" s="123" t="s">
        <v>393</v>
      </c>
    </row>
    <row r="749" spans="1:9" x14ac:dyDescent="0.25">
      <c r="A749" s="76"/>
      <c r="B749" s="124"/>
      <c r="C749" s="124"/>
      <c r="D749" s="120" t="s">
        <v>1185</v>
      </c>
      <c r="E749" s="121" t="s">
        <v>1186</v>
      </c>
      <c r="F749" s="122">
        <v>79</v>
      </c>
      <c r="G749" s="122">
        <v>15.151898734177216</v>
      </c>
      <c r="H749" s="122">
        <v>1197</v>
      </c>
      <c r="I749" s="123" t="s">
        <v>393</v>
      </c>
    </row>
    <row r="750" spans="1:9" x14ac:dyDescent="0.25">
      <c r="A750" s="76"/>
      <c r="B750" s="124"/>
      <c r="C750" s="124"/>
      <c r="D750" s="120" t="s">
        <v>1185</v>
      </c>
      <c r="E750" s="121" t="s">
        <v>1187</v>
      </c>
      <c r="F750" s="122">
        <v>29</v>
      </c>
      <c r="G750" s="122">
        <v>16.137931034482758</v>
      </c>
      <c r="H750" s="122">
        <v>468</v>
      </c>
      <c r="I750" s="123" t="s">
        <v>393</v>
      </c>
    </row>
    <row r="751" spans="1:9" x14ac:dyDescent="0.25">
      <c r="A751" s="76"/>
      <c r="B751" s="124"/>
      <c r="C751" s="124"/>
      <c r="D751" s="120" t="s">
        <v>1827</v>
      </c>
      <c r="E751" s="121" t="s">
        <v>1828</v>
      </c>
      <c r="F751" s="122">
        <v>2</v>
      </c>
      <c r="G751" s="122">
        <v>16</v>
      </c>
      <c r="H751" s="122">
        <v>32</v>
      </c>
      <c r="I751" s="123" t="s">
        <v>393</v>
      </c>
    </row>
    <row r="752" spans="1:9" x14ac:dyDescent="0.25">
      <c r="A752" s="76"/>
      <c r="B752" s="124"/>
      <c r="C752" s="124"/>
      <c r="D752" s="120" t="s">
        <v>1188</v>
      </c>
      <c r="E752" s="121" t="s">
        <v>1189</v>
      </c>
      <c r="F752" s="122">
        <v>41</v>
      </c>
      <c r="G752" s="122">
        <v>9.7073170731707314</v>
      </c>
      <c r="H752" s="122">
        <v>398</v>
      </c>
      <c r="I752" s="123" t="s">
        <v>629</v>
      </c>
    </row>
    <row r="753" spans="1:9" x14ac:dyDescent="0.25">
      <c r="A753" s="76"/>
      <c r="B753" s="124"/>
      <c r="C753" s="124"/>
      <c r="D753" s="120" t="s">
        <v>1188</v>
      </c>
      <c r="E753" s="121" t="s">
        <v>1190</v>
      </c>
      <c r="F753" s="122">
        <v>21</v>
      </c>
      <c r="G753" s="122">
        <v>9.8095238095238102</v>
      </c>
      <c r="H753" s="122">
        <v>206</v>
      </c>
      <c r="I753" s="123" t="s">
        <v>629</v>
      </c>
    </row>
    <row r="754" spans="1:9" x14ac:dyDescent="0.25">
      <c r="A754" s="76"/>
      <c r="B754" s="124"/>
      <c r="C754" s="124"/>
      <c r="D754" s="120" t="s">
        <v>1191</v>
      </c>
      <c r="E754" s="121" t="s">
        <v>1192</v>
      </c>
      <c r="F754" s="122">
        <v>65</v>
      </c>
      <c r="G754" s="122">
        <v>9.5384615384615383</v>
      </c>
      <c r="H754" s="122">
        <v>620</v>
      </c>
      <c r="I754" s="123" t="s">
        <v>629</v>
      </c>
    </row>
    <row r="755" spans="1:9" x14ac:dyDescent="0.25">
      <c r="A755" s="76"/>
      <c r="B755" s="124"/>
      <c r="C755" s="124"/>
      <c r="D755" s="120" t="s">
        <v>1191</v>
      </c>
      <c r="E755" s="121" t="s">
        <v>1193</v>
      </c>
      <c r="F755" s="122">
        <v>25</v>
      </c>
      <c r="G755" s="122">
        <v>9.6</v>
      </c>
      <c r="H755" s="122">
        <v>240</v>
      </c>
      <c r="I755" s="123" t="s">
        <v>629</v>
      </c>
    </row>
    <row r="756" spans="1:9" x14ac:dyDescent="0.25">
      <c r="A756" s="76"/>
      <c r="B756" s="124"/>
      <c r="C756" s="124"/>
      <c r="D756" s="120" t="s">
        <v>1194</v>
      </c>
      <c r="E756" s="121" t="s">
        <v>1195</v>
      </c>
      <c r="F756" s="122">
        <v>21</v>
      </c>
      <c r="G756" s="122">
        <v>0</v>
      </c>
      <c r="H756" s="122">
        <v>0</v>
      </c>
      <c r="I756" s="123" t="s">
        <v>393</v>
      </c>
    </row>
    <row r="757" spans="1:9" x14ac:dyDescent="0.25">
      <c r="A757" s="76"/>
      <c r="B757" s="124"/>
      <c r="C757" s="124"/>
      <c r="D757" s="120" t="s">
        <v>1194</v>
      </c>
      <c r="E757" s="121" t="s">
        <v>1196</v>
      </c>
      <c r="F757" s="122">
        <v>4</v>
      </c>
      <c r="G757" s="122">
        <v>0</v>
      </c>
      <c r="H757" s="122">
        <v>0</v>
      </c>
      <c r="I757" s="123" t="s">
        <v>393</v>
      </c>
    </row>
    <row r="758" spans="1:9" x14ac:dyDescent="0.25">
      <c r="A758" s="76"/>
      <c r="B758" s="124"/>
      <c r="C758" s="124"/>
      <c r="D758" s="120" t="s">
        <v>1197</v>
      </c>
      <c r="E758" s="121" t="s">
        <v>1198</v>
      </c>
      <c r="F758" s="122">
        <v>24</v>
      </c>
      <c r="G758" s="122">
        <v>0</v>
      </c>
      <c r="H758" s="122">
        <v>0</v>
      </c>
      <c r="I758" s="123" t="s">
        <v>393</v>
      </c>
    </row>
    <row r="759" spans="1:9" x14ac:dyDescent="0.25">
      <c r="A759" s="76"/>
      <c r="B759" s="124"/>
      <c r="C759" s="124"/>
      <c r="D759" s="120" t="s">
        <v>1197</v>
      </c>
      <c r="E759" s="121" t="s">
        <v>1829</v>
      </c>
      <c r="F759" s="122">
        <v>7</v>
      </c>
      <c r="G759" s="122">
        <v>0</v>
      </c>
      <c r="H759" s="122">
        <v>0</v>
      </c>
      <c r="I759" s="123" t="s">
        <v>393</v>
      </c>
    </row>
    <row r="760" spans="1:9" x14ac:dyDescent="0.25">
      <c r="A760" s="76"/>
      <c r="B760" s="124"/>
      <c r="C760" s="124"/>
      <c r="D760" s="120" t="s">
        <v>1199</v>
      </c>
      <c r="E760" s="121" t="s">
        <v>1200</v>
      </c>
      <c r="F760" s="122">
        <v>134</v>
      </c>
      <c r="G760" s="122">
        <v>18.253731343283583</v>
      </c>
      <c r="H760" s="122">
        <v>2446</v>
      </c>
      <c r="I760" s="123" t="s">
        <v>393</v>
      </c>
    </row>
    <row r="761" spans="1:9" x14ac:dyDescent="0.25">
      <c r="A761" s="76"/>
      <c r="B761" s="124"/>
      <c r="C761" s="124"/>
      <c r="D761" s="120" t="s">
        <v>1199</v>
      </c>
      <c r="E761" s="121" t="s">
        <v>1201</v>
      </c>
      <c r="F761" s="122">
        <v>32</v>
      </c>
      <c r="G761" s="122">
        <v>18.25</v>
      </c>
      <c r="H761" s="122">
        <v>584</v>
      </c>
      <c r="I761" s="123" t="s">
        <v>393</v>
      </c>
    </row>
    <row r="762" spans="1:9" x14ac:dyDescent="0.25">
      <c r="A762" s="76"/>
      <c r="B762" s="124"/>
      <c r="C762" s="124"/>
      <c r="D762" s="120" t="s">
        <v>1202</v>
      </c>
      <c r="E762" s="121" t="s">
        <v>1203</v>
      </c>
      <c r="F762" s="122">
        <v>5</v>
      </c>
      <c r="G762" s="122">
        <v>17</v>
      </c>
      <c r="H762" s="122">
        <v>85</v>
      </c>
      <c r="I762" s="123" t="s">
        <v>393</v>
      </c>
    </row>
    <row r="763" spans="1:9" x14ac:dyDescent="0.25">
      <c r="A763" s="76"/>
      <c r="B763" s="124"/>
      <c r="C763" s="124"/>
      <c r="D763" s="120" t="s">
        <v>1204</v>
      </c>
      <c r="E763" s="121" t="s">
        <v>1205</v>
      </c>
      <c r="F763" s="122">
        <v>5</v>
      </c>
      <c r="G763" s="122">
        <v>16</v>
      </c>
      <c r="H763" s="122">
        <v>80</v>
      </c>
      <c r="I763" s="123" t="s">
        <v>393</v>
      </c>
    </row>
    <row r="764" spans="1:9" x14ac:dyDescent="0.25">
      <c r="A764" s="76"/>
      <c r="B764" s="124"/>
      <c r="C764" s="124"/>
      <c r="D764" s="120" t="s">
        <v>1204</v>
      </c>
      <c r="E764" s="121" t="s">
        <v>1830</v>
      </c>
      <c r="F764" s="122">
        <v>3</v>
      </c>
      <c r="G764" s="122">
        <v>16</v>
      </c>
      <c r="H764" s="122">
        <v>48</v>
      </c>
      <c r="I764" s="123" t="s">
        <v>393</v>
      </c>
    </row>
    <row r="765" spans="1:9" x14ac:dyDescent="0.25">
      <c r="A765" s="76"/>
      <c r="B765" s="124"/>
      <c r="C765" s="124"/>
      <c r="D765" s="120" t="s">
        <v>1206</v>
      </c>
      <c r="E765" s="121" t="s">
        <v>1207</v>
      </c>
      <c r="F765" s="122">
        <v>2</v>
      </c>
      <c r="G765" s="122">
        <v>16</v>
      </c>
      <c r="H765" s="122">
        <v>32</v>
      </c>
      <c r="I765" s="123" t="s">
        <v>393</v>
      </c>
    </row>
    <row r="766" spans="1:9" x14ac:dyDescent="0.25">
      <c r="A766" s="76"/>
      <c r="B766" s="124"/>
      <c r="C766" s="124"/>
      <c r="D766" s="120" t="s">
        <v>1208</v>
      </c>
      <c r="E766" s="121" t="s">
        <v>1209</v>
      </c>
      <c r="F766" s="122">
        <v>45</v>
      </c>
      <c r="G766" s="122">
        <v>16.444444444444443</v>
      </c>
      <c r="H766" s="122">
        <v>740</v>
      </c>
      <c r="I766" s="123" t="s">
        <v>393</v>
      </c>
    </row>
    <row r="767" spans="1:9" x14ac:dyDescent="0.25">
      <c r="A767" s="76"/>
      <c r="B767" s="124"/>
      <c r="C767" s="124"/>
      <c r="D767" s="120" t="s">
        <v>1208</v>
      </c>
      <c r="E767" s="121" t="s">
        <v>1210</v>
      </c>
      <c r="F767" s="122">
        <v>14</v>
      </c>
      <c r="G767" s="122">
        <v>17</v>
      </c>
      <c r="H767" s="122">
        <v>238</v>
      </c>
      <c r="I767" s="123" t="s">
        <v>393</v>
      </c>
    </row>
    <row r="768" spans="1:9" x14ac:dyDescent="0.25">
      <c r="A768" s="76"/>
      <c r="B768" s="124"/>
      <c r="C768" s="124"/>
      <c r="D768" s="120" t="s">
        <v>1211</v>
      </c>
      <c r="E768" s="121" t="s">
        <v>1831</v>
      </c>
      <c r="F768" s="122">
        <v>4</v>
      </c>
      <c r="G768" s="122">
        <v>8</v>
      </c>
      <c r="H768" s="122">
        <v>32</v>
      </c>
      <c r="I768" s="123" t="s">
        <v>393</v>
      </c>
    </row>
    <row r="769" spans="1:9" x14ac:dyDescent="0.25">
      <c r="A769" s="76"/>
      <c r="B769" s="124"/>
      <c r="C769" s="124"/>
      <c r="D769" s="120" t="s">
        <v>1211</v>
      </c>
      <c r="E769" s="121" t="s">
        <v>1212</v>
      </c>
      <c r="F769" s="122">
        <v>1</v>
      </c>
      <c r="G769" s="122">
        <v>8</v>
      </c>
      <c r="H769" s="122">
        <v>8</v>
      </c>
      <c r="I769" s="123" t="s">
        <v>393</v>
      </c>
    </row>
    <row r="770" spans="1:9" x14ac:dyDescent="0.25">
      <c r="A770" s="76"/>
      <c r="B770" s="124"/>
      <c r="C770" s="124"/>
      <c r="D770" s="120" t="s">
        <v>1213</v>
      </c>
      <c r="E770" s="121" t="s">
        <v>1214</v>
      </c>
      <c r="F770" s="122">
        <v>1</v>
      </c>
      <c r="G770" s="122">
        <v>17</v>
      </c>
      <c r="H770" s="122">
        <v>17</v>
      </c>
      <c r="I770" s="123" t="s">
        <v>393</v>
      </c>
    </row>
    <row r="771" spans="1:9" x14ac:dyDescent="0.25">
      <c r="A771" s="76"/>
      <c r="B771" s="124"/>
      <c r="C771" s="124"/>
      <c r="D771" s="120" t="s">
        <v>1213</v>
      </c>
      <c r="E771" s="121" t="s">
        <v>1215</v>
      </c>
      <c r="F771" s="122">
        <v>2</v>
      </c>
      <c r="G771" s="122">
        <v>17</v>
      </c>
      <c r="H771" s="122">
        <v>34</v>
      </c>
      <c r="I771" s="123" t="s">
        <v>393</v>
      </c>
    </row>
    <row r="772" spans="1:9" x14ac:dyDescent="0.25">
      <c r="A772" s="76"/>
      <c r="B772" s="124"/>
      <c r="C772" s="124"/>
      <c r="D772" s="120" t="s">
        <v>1216</v>
      </c>
      <c r="E772" s="121" t="s">
        <v>1217</v>
      </c>
      <c r="F772" s="122">
        <v>40</v>
      </c>
      <c r="G772" s="122">
        <v>15</v>
      </c>
      <c r="H772" s="122">
        <v>600</v>
      </c>
      <c r="I772" s="123" t="s">
        <v>393</v>
      </c>
    </row>
    <row r="773" spans="1:9" x14ac:dyDescent="0.25">
      <c r="A773" s="76"/>
      <c r="B773" s="124"/>
      <c r="C773" s="124"/>
      <c r="D773" s="120" t="s">
        <v>1216</v>
      </c>
      <c r="E773" s="121" t="s">
        <v>1832</v>
      </c>
      <c r="F773" s="122">
        <v>10</v>
      </c>
      <c r="G773" s="122">
        <v>16</v>
      </c>
      <c r="H773" s="122">
        <v>160</v>
      </c>
      <c r="I773" s="123" t="s">
        <v>393</v>
      </c>
    </row>
    <row r="774" spans="1:9" x14ac:dyDescent="0.25">
      <c r="A774" s="76"/>
      <c r="B774" s="124"/>
      <c r="C774" s="124"/>
      <c r="D774" s="120" t="s">
        <v>1218</v>
      </c>
      <c r="E774" s="121" t="s">
        <v>1219</v>
      </c>
      <c r="F774" s="122">
        <v>34</v>
      </c>
      <c r="G774" s="122">
        <v>16.264705882352942</v>
      </c>
      <c r="H774" s="122">
        <v>553</v>
      </c>
      <c r="I774" s="123" t="s">
        <v>393</v>
      </c>
    </row>
    <row r="775" spans="1:9" x14ac:dyDescent="0.25">
      <c r="A775" s="76"/>
      <c r="B775" s="124"/>
      <c r="C775" s="124"/>
      <c r="D775" s="120" t="s">
        <v>1218</v>
      </c>
      <c r="E775" s="121" t="s">
        <v>1220</v>
      </c>
      <c r="F775" s="122">
        <v>10</v>
      </c>
      <c r="G775" s="122">
        <v>17</v>
      </c>
      <c r="H775" s="122">
        <v>170</v>
      </c>
      <c r="I775" s="123" t="s">
        <v>393</v>
      </c>
    </row>
    <row r="776" spans="1:9" x14ac:dyDescent="0.25">
      <c r="A776" s="76"/>
      <c r="B776" s="124"/>
      <c r="C776" s="124"/>
      <c r="D776" s="120" t="s">
        <v>1221</v>
      </c>
      <c r="E776" s="121" t="s">
        <v>1222</v>
      </c>
      <c r="F776" s="122">
        <v>77</v>
      </c>
      <c r="G776" s="122">
        <v>9.2727272727272734</v>
      </c>
      <c r="H776" s="122">
        <v>714</v>
      </c>
      <c r="I776" s="123" t="s">
        <v>629</v>
      </c>
    </row>
    <row r="777" spans="1:9" x14ac:dyDescent="0.25">
      <c r="A777" s="76"/>
      <c r="B777" s="124"/>
      <c r="C777" s="124"/>
      <c r="D777" s="120" t="s">
        <v>1221</v>
      </c>
      <c r="E777" s="121" t="s">
        <v>1223</v>
      </c>
      <c r="F777" s="122">
        <v>20</v>
      </c>
      <c r="G777" s="122">
        <v>9.3000000000000007</v>
      </c>
      <c r="H777" s="122">
        <v>186</v>
      </c>
      <c r="I777" s="123" t="s">
        <v>629</v>
      </c>
    </row>
    <row r="778" spans="1:9" x14ac:dyDescent="0.25">
      <c r="A778" s="76"/>
      <c r="B778" s="124"/>
      <c r="C778" s="124"/>
      <c r="D778" s="120" t="s">
        <v>1224</v>
      </c>
      <c r="E778" s="121" t="s">
        <v>1225</v>
      </c>
      <c r="F778" s="122">
        <v>54</v>
      </c>
      <c r="G778" s="122">
        <v>19.166666666666668</v>
      </c>
      <c r="H778" s="122">
        <v>1035</v>
      </c>
      <c r="I778" s="123" t="s">
        <v>393</v>
      </c>
    </row>
    <row r="779" spans="1:9" x14ac:dyDescent="0.25">
      <c r="A779" s="76"/>
      <c r="B779" s="124"/>
      <c r="C779" s="124"/>
      <c r="D779" s="120" t="s">
        <v>1226</v>
      </c>
      <c r="E779" s="121" t="s">
        <v>1227</v>
      </c>
      <c r="F779" s="122">
        <v>8</v>
      </c>
      <c r="G779" s="122">
        <v>16.375</v>
      </c>
      <c r="H779" s="122">
        <v>131</v>
      </c>
      <c r="I779" s="123" t="s">
        <v>393</v>
      </c>
    </row>
    <row r="780" spans="1:9" x14ac:dyDescent="0.25">
      <c r="A780" s="76"/>
      <c r="B780" s="124"/>
      <c r="C780" s="124"/>
      <c r="D780" s="120" t="s">
        <v>1226</v>
      </c>
      <c r="E780" s="121" t="s">
        <v>1228</v>
      </c>
      <c r="F780" s="122">
        <v>1</v>
      </c>
      <c r="G780" s="122">
        <v>17</v>
      </c>
      <c r="H780" s="122">
        <v>17</v>
      </c>
      <c r="I780" s="123" t="s">
        <v>393</v>
      </c>
    </row>
    <row r="781" spans="1:9" x14ac:dyDescent="0.25">
      <c r="A781" s="76"/>
      <c r="B781" s="124"/>
      <c r="C781" s="124"/>
      <c r="D781" s="120" t="s">
        <v>1229</v>
      </c>
      <c r="E781" s="121" t="s">
        <v>1230</v>
      </c>
      <c r="F781" s="122">
        <v>91</v>
      </c>
      <c r="G781" s="122">
        <v>16.175824175824175</v>
      </c>
      <c r="H781" s="122">
        <v>1472</v>
      </c>
      <c r="I781" s="123" t="s">
        <v>393</v>
      </c>
    </row>
    <row r="782" spans="1:9" x14ac:dyDescent="0.25">
      <c r="A782" s="76"/>
      <c r="B782" s="124"/>
      <c r="C782" s="124"/>
      <c r="D782" s="120" t="s">
        <v>1229</v>
      </c>
      <c r="E782" s="121" t="s">
        <v>1231</v>
      </c>
      <c r="F782" s="122">
        <v>23</v>
      </c>
      <c r="G782" s="122">
        <v>15.826086956521738</v>
      </c>
      <c r="H782" s="122">
        <v>364</v>
      </c>
      <c r="I782" s="123" t="s">
        <v>393</v>
      </c>
    </row>
    <row r="783" spans="1:9" x14ac:dyDescent="0.25">
      <c r="A783" s="76"/>
      <c r="B783" s="124"/>
      <c r="C783" s="124"/>
      <c r="D783" s="120" t="s">
        <v>1833</v>
      </c>
      <c r="E783" s="121" t="s">
        <v>1834</v>
      </c>
      <c r="F783" s="122">
        <v>2</v>
      </c>
      <c r="G783" s="122">
        <v>11</v>
      </c>
      <c r="H783" s="122">
        <v>22</v>
      </c>
      <c r="I783" s="123" t="s">
        <v>393</v>
      </c>
    </row>
    <row r="784" spans="1:9" x14ac:dyDescent="0.25">
      <c r="A784" s="76"/>
      <c r="B784" s="124"/>
      <c r="C784" s="124"/>
      <c r="D784" s="120" t="s">
        <v>1232</v>
      </c>
      <c r="E784" s="121" t="s">
        <v>1233</v>
      </c>
      <c r="F784" s="122">
        <v>1</v>
      </c>
      <c r="G784" s="122">
        <v>10</v>
      </c>
      <c r="H784" s="122">
        <v>10</v>
      </c>
      <c r="I784" s="123" t="s">
        <v>629</v>
      </c>
    </row>
    <row r="785" spans="1:9" x14ac:dyDescent="0.25">
      <c r="A785" s="76"/>
      <c r="B785" s="124"/>
      <c r="C785" s="124"/>
      <c r="D785" s="120" t="s">
        <v>1232</v>
      </c>
      <c r="E785" s="121" t="s">
        <v>1234</v>
      </c>
      <c r="F785" s="122">
        <v>1</v>
      </c>
      <c r="G785" s="122">
        <v>10</v>
      </c>
      <c r="H785" s="122">
        <v>10</v>
      </c>
      <c r="I785" s="123" t="s">
        <v>629</v>
      </c>
    </row>
    <row r="786" spans="1:9" x14ac:dyDescent="0.25">
      <c r="A786" s="76"/>
      <c r="B786" s="124"/>
      <c r="C786" s="124"/>
      <c r="D786" s="120" t="s">
        <v>1835</v>
      </c>
      <c r="E786" s="121" t="s">
        <v>1836</v>
      </c>
      <c r="F786" s="122">
        <v>43</v>
      </c>
      <c r="G786" s="122">
        <v>8</v>
      </c>
      <c r="H786" s="122">
        <v>344</v>
      </c>
      <c r="I786" s="123" t="s">
        <v>393</v>
      </c>
    </row>
    <row r="787" spans="1:9" x14ac:dyDescent="0.25">
      <c r="A787" s="76"/>
      <c r="B787" s="124"/>
      <c r="C787" s="124"/>
      <c r="D787" s="120" t="s">
        <v>1235</v>
      </c>
      <c r="E787" s="121" t="s">
        <v>1236</v>
      </c>
      <c r="F787" s="122">
        <v>9</v>
      </c>
      <c r="G787" s="122">
        <v>16</v>
      </c>
      <c r="H787" s="122">
        <v>144</v>
      </c>
      <c r="I787" s="123" t="s">
        <v>393</v>
      </c>
    </row>
    <row r="788" spans="1:9" x14ac:dyDescent="0.25">
      <c r="A788" s="76"/>
      <c r="B788" s="124"/>
      <c r="C788" s="124"/>
      <c r="D788" s="120" t="s">
        <v>1237</v>
      </c>
      <c r="E788" s="121" t="s">
        <v>1238</v>
      </c>
      <c r="F788" s="122">
        <v>19</v>
      </c>
      <c r="G788" s="122">
        <v>15.473684210526315</v>
      </c>
      <c r="H788" s="122">
        <v>294</v>
      </c>
      <c r="I788" s="123" t="s">
        <v>393</v>
      </c>
    </row>
    <row r="789" spans="1:9" x14ac:dyDescent="0.25">
      <c r="A789" s="76"/>
      <c r="B789" s="124"/>
      <c r="C789" s="124"/>
      <c r="D789" s="120" t="s">
        <v>1239</v>
      </c>
      <c r="E789" s="121" t="s">
        <v>1240</v>
      </c>
      <c r="F789" s="122">
        <v>43</v>
      </c>
      <c r="G789" s="122">
        <v>14.372093023255815</v>
      </c>
      <c r="H789" s="122">
        <v>618</v>
      </c>
      <c r="I789" s="123" t="s">
        <v>393</v>
      </c>
    </row>
    <row r="790" spans="1:9" x14ac:dyDescent="0.25">
      <c r="A790" s="76"/>
      <c r="B790" s="124"/>
      <c r="C790" s="124"/>
      <c r="D790" s="120" t="s">
        <v>1239</v>
      </c>
      <c r="E790" s="121" t="s">
        <v>1241</v>
      </c>
      <c r="F790" s="122">
        <v>4</v>
      </c>
      <c r="G790" s="122">
        <v>14.75</v>
      </c>
      <c r="H790" s="122">
        <v>59</v>
      </c>
      <c r="I790" s="123" t="s">
        <v>393</v>
      </c>
    </row>
    <row r="791" spans="1:9" x14ac:dyDescent="0.25">
      <c r="A791" s="76"/>
      <c r="B791" s="124"/>
      <c r="C791" s="124"/>
      <c r="D791" s="120" t="s">
        <v>1242</v>
      </c>
      <c r="E791" s="121" t="s">
        <v>1243</v>
      </c>
      <c r="F791" s="122">
        <v>42</v>
      </c>
      <c r="G791" s="122">
        <v>8</v>
      </c>
      <c r="H791" s="122">
        <v>336</v>
      </c>
      <c r="I791" s="123" t="s">
        <v>393</v>
      </c>
    </row>
    <row r="792" spans="1:9" x14ac:dyDescent="0.25">
      <c r="A792" s="76"/>
      <c r="B792" s="124"/>
      <c r="C792" s="124"/>
      <c r="D792" s="120" t="s">
        <v>1242</v>
      </c>
      <c r="E792" s="121" t="s">
        <v>1837</v>
      </c>
      <c r="F792" s="122">
        <v>2</v>
      </c>
      <c r="G792" s="122">
        <v>8</v>
      </c>
      <c r="H792" s="122">
        <v>16</v>
      </c>
      <c r="I792" s="123" t="s">
        <v>393</v>
      </c>
    </row>
    <row r="793" spans="1:9" x14ac:dyDescent="0.25">
      <c r="A793" s="76"/>
      <c r="B793" s="124"/>
      <c r="C793" s="124"/>
      <c r="D793" s="120" t="s">
        <v>1244</v>
      </c>
      <c r="E793" s="121" t="s">
        <v>1245</v>
      </c>
      <c r="F793" s="122">
        <v>31</v>
      </c>
      <c r="G793" s="122">
        <v>8</v>
      </c>
      <c r="H793" s="122">
        <v>248</v>
      </c>
      <c r="I793" s="123" t="s">
        <v>393</v>
      </c>
    </row>
    <row r="794" spans="1:9" x14ac:dyDescent="0.25">
      <c r="A794" s="76"/>
      <c r="B794" s="124"/>
      <c r="C794" s="124"/>
      <c r="D794" s="120" t="s">
        <v>1244</v>
      </c>
      <c r="E794" s="121" t="s">
        <v>1246</v>
      </c>
      <c r="F794" s="122">
        <v>25</v>
      </c>
      <c r="G794" s="122">
        <v>8</v>
      </c>
      <c r="H794" s="122">
        <v>200</v>
      </c>
      <c r="I794" s="123" t="s">
        <v>393</v>
      </c>
    </row>
    <row r="795" spans="1:9" x14ac:dyDescent="0.25">
      <c r="A795" s="76"/>
      <c r="B795" s="124"/>
      <c r="C795" s="124"/>
      <c r="D795" s="120" t="s">
        <v>1247</v>
      </c>
      <c r="E795" s="121" t="s">
        <v>1248</v>
      </c>
      <c r="F795" s="122">
        <v>11</v>
      </c>
      <c r="G795" s="122">
        <v>8</v>
      </c>
      <c r="H795" s="122">
        <v>88</v>
      </c>
      <c r="I795" s="123" t="s">
        <v>393</v>
      </c>
    </row>
    <row r="796" spans="1:9" x14ac:dyDescent="0.25">
      <c r="A796" s="76"/>
      <c r="B796" s="124"/>
      <c r="C796" s="124"/>
      <c r="D796" s="120" t="s">
        <v>1247</v>
      </c>
      <c r="E796" s="121" t="s">
        <v>1838</v>
      </c>
      <c r="F796" s="122">
        <v>8</v>
      </c>
      <c r="G796" s="122">
        <v>8</v>
      </c>
      <c r="H796" s="122">
        <v>64</v>
      </c>
      <c r="I796" s="123" t="s">
        <v>393</v>
      </c>
    </row>
    <row r="797" spans="1:9" x14ac:dyDescent="0.25">
      <c r="A797" s="76"/>
      <c r="B797" s="124"/>
      <c r="C797" s="124"/>
      <c r="D797" s="120" t="s">
        <v>1249</v>
      </c>
      <c r="E797" s="121" t="s">
        <v>1250</v>
      </c>
      <c r="F797" s="122">
        <v>21</v>
      </c>
      <c r="G797" s="122">
        <v>8</v>
      </c>
      <c r="H797" s="122">
        <v>168</v>
      </c>
      <c r="I797" s="123" t="s">
        <v>393</v>
      </c>
    </row>
    <row r="798" spans="1:9" x14ac:dyDescent="0.25">
      <c r="A798" s="76"/>
      <c r="B798" s="124"/>
      <c r="C798" s="124"/>
      <c r="D798" s="120" t="s">
        <v>1251</v>
      </c>
      <c r="E798" s="121" t="s">
        <v>1252</v>
      </c>
      <c r="F798" s="122">
        <v>47</v>
      </c>
      <c r="G798" s="122">
        <v>8</v>
      </c>
      <c r="H798" s="122">
        <v>376</v>
      </c>
      <c r="I798" s="123" t="s">
        <v>393</v>
      </c>
    </row>
    <row r="799" spans="1:9" x14ac:dyDescent="0.25">
      <c r="A799" s="76"/>
      <c r="B799" s="124"/>
      <c r="C799" s="124"/>
      <c r="D799" s="120" t="s">
        <v>1253</v>
      </c>
      <c r="E799" s="121" t="s">
        <v>1254</v>
      </c>
      <c r="F799" s="122">
        <v>158</v>
      </c>
      <c r="G799" s="122">
        <v>16.050632911392405</v>
      </c>
      <c r="H799" s="122">
        <v>2536</v>
      </c>
      <c r="I799" s="123" t="s">
        <v>393</v>
      </c>
    </row>
    <row r="800" spans="1:9" x14ac:dyDescent="0.25">
      <c r="A800" s="76"/>
      <c r="B800" s="124"/>
      <c r="C800" s="124"/>
      <c r="D800" s="120" t="s">
        <v>1253</v>
      </c>
      <c r="E800" s="121" t="s">
        <v>1255</v>
      </c>
      <c r="F800" s="122">
        <v>46</v>
      </c>
      <c r="G800" s="122">
        <v>15.478260869565217</v>
      </c>
      <c r="H800" s="122">
        <v>712</v>
      </c>
      <c r="I800" s="123" t="s">
        <v>393</v>
      </c>
    </row>
    <row r="801" spans="1:9" x14ac:dyDescent="0.25">
      <c r="A801" s="76"/>
      <c r="B801" s="124"/>
      <c r="C801" s="124"/>
      <c r="D801" s="120" t="s">
        <v>1256</v>
      </c>
      <c r="E801" s="121" t="s">
        <v>1257</v>
      </c>
      <c r="F801" s="122">
        <v>49</v>
      </c>
      <c r="G801" s="122">
        <v>8</v>
      </c>
      <c r="H801" s="122">
        <v>392</v>
      </c>
      <c r="I801" s="123" t="s">
        <v>393</v>
      </c>
    </row>
    <row r="802" spans="1:9" x14ac:dyDescent="0.25">
      <c r="A802" s="76"/>
      <c r="B802" s="124"/>
      <c r="C802" s="124"/>
      <c r="D802" s="120" t="s">
        <v>1258</v>
      </c>
      <c r="E802" s="121" t="s">
        <v>1259</v>
      </c>
      <c r="F802" s="122">
        <v>60</v>
      </c>
      <c r="G802" s="122">
        <v>15.833333333333334</v>
      </c>
      <c r="H802" s="122">
        <v>950</v>
      </c>
      <c r="I802" s="123" t="s">
        <v>393</v>
      </c>
    </row>
    <row r="803" spans="1:9" x14ac:dyDescent="0.25">
      <c r="A803" s="76"/>
      <c r="B803" s="124"/>
      <c r="C803" s="124"/>
      <c r="D803" s="120" t="s">
        <v>1258</v>
      </c>
      <c r="E803" s="121" t="s">
        <v>1260</v>
      </c>
      <c r="F803" s="122">
        <v>12</v>
      </c>
      <c r="G803" s="122">
        <v>17</v>
      </c>
      <c r="H803" s="122">
        <v>204</v>
      </c>
      <c r="I803" s="123" t="s">
        <v>393</v>
      </c>
    </row>
    <row r="804" spans="1:9" x14ac:dyDescent="0.25">
      <c r="A804" s="76"/>
      <c r="B804" s="124"/>
      <c r="C804" s="124"/>
      <c r="D804" s="120" t="s">
        <v>1261</v>
      </c>
      <c r="E804" s="121" t="s">
        <v>1262</v>
      </c>
      <c r="F804" s="122">
        <v>66</v>
      </c>
      <c r="G804" s="122">
        <v>18.272727272727273</v>
      </c>
      <c r="H804" s="122">
        <v>1206</v>
      </c>
      <c r="I804" s="123" t="s">
        <v>393</v>
      </c>
    </row>
    <row r="805" spans="1:9" x14ac:dyDescent="0.25">
      <c r="A805" s="76"/>
      <c r="B805" s="124"/>
      <c r="C805" s="124"/>
      <c r="D805" s="120" t="s">
        <v>1261</v>
      </c>
      <c r="E805" s="121" t="s">
        <v>1263</v>
      </c>
      <c r="F805" s="122">
        <v>27</v>
      </c>
      <c r="G805" s="122">
        <v>18.25925925925926</v>
      </c>
      <c r="H805" s="122">
        <v>493</v>
      </c>
      <c r="I805" s="123" t="s">
        <v>393</v>
      </c>
    </row>
    <row r="806" spans="1:9" x14ac:dyDescent="0.25">
      <c r="A806" s="76"/>
      <c r="B806" s="124"/>
      <c r="C806" s="124"/>
      <c r="D806" s="120" t="s">
        <v>1264</v>
      </c>
      <c r="E806" s="121" t="s">
        <v>1265</v>
      </c>
      <c r="F806" s="122">
        <v>8</v>
      </c>
      <c r="G806" s="122">
        <v>15.375</v>
      </c>
      <c r="H806" s="122">
        <v>123</v>
      </c>
      <c r="I806" s="123" t="s">
        <v>393</v>
      </c>
    </row>
    <row r="807" spans="1:9" x14ac:dyDescent="0.25">
      <c r="A807" s="76"/>
      <c r="B807" s="124"/>
      <c r="C807" s="124"/>
      <c r="D807" s="120" t="s">
        <v>1266</v>
      </c>
      <c r="E807" s="121" t="s">
        <v>1267</v>
      </c>
      <c r="F807" s="122">
        <v>8</v>
      </c>
      <c r="G807" s="122">
        <v>10.625</v>
      </c>
      <c r="H807" s="122">
        <v>85</v>
      </c>
      <c r="I807" s="123" t="s">
        <v>393</v>
      </c>
    </row>
    <row r="808" spans="1:9" x14ac:dyDescent="0.25">
      <c r="A808" s="76"/>
      <c r="B808" s="124"/>
      <c r="C808" s="124"/>
      <c r="D808" s="120" t="s">
        <v>1266</v>
      </c>
      <c r="E808" s="121" t="s">
        <v>1839</v>
      </c>
      <c r="F808" s="122">
        <v>6</v>
      </c>
      <c r="G808" s="122">
        <v>17</v>
      </c>
      <c r="H808" s="122">
        <v>102</v>
      </c>
      <c r="I808" s="123" t="s">
        <v>393</v>
      </c>
    </row>
    <row r="809" spans="1:9" x14ac:dyDescent="0.25">
      <c r="A809" s="76"/>
      <c r="B809" s="124"/>
      <c r="C809" s="124"/>
      <c r="D809" s="120" t="s">
        <v>1840</v>
      </c>
      <c r="E809" s="121" t="s">
        <v>1841</v>
      </c>
      <c r="F809" s="122">
        <v>1</v>
      </c>
      <c r="G809" s="122">
        <v>18</v>
      </c>
      <c r="H809" s="122">
        <v>18</v>
      </c>
      <c r="I809" s="123" t="s">
        <v>393</v>
      </c>
    </row>
    <row r="810" spans="1:9" x14ac:dyDescent="0.25">
      <c r="A810" s="76"/>
      <c r="B810" s="124"/>
      <c r="C810" s="124"/>
      <c r="D810" s="120" t="s">
        <v>1268</v>
      </c>
      <c r="E810" s="121" t="s">
        <v>1269</v>
      </c>
      <c r="F810" s="122">
        <v>58</v>
      </c>
      <c r="G810" s="122">
        <v>9.2068965517241388</v>
      </c>
      <c r="H810" s="122">
        <v>534</v>
      </c>
      <c r="I810" s="123" t="s">
        <v>629</v>
      </c>
    </row>
    <row r="811" spans="1:9" x14ac:dyDescent="0.25">
      <c r="A811" s="76"/>
      <c r="B811" s="124"/>
      <c r="C811" s="124"/>
      <c r="D811" s="120" t="s">
        <v>1268</v>
      </c>
      <c r="E811" s="121" t="s">
        <v>1270</v>
      </c>
      <c r="F811" s="122">
        <v>25</v>
      </c>
      <c r="G811" s="122">
        <v>9.2799999999999994</v>
      </c>
      <c r="H811" s="122">
        <v>232</v>
      </c>
      <c r="I811" s="123" t="s">
        <v>629</v>
      </c>
    </row>
    <row r="812" spans="1:9" x14ac:dyDescent="0.25">
      <c r="A812" s="76"/>
      <c r="B812" s="124"/>
      <c r="C812" s="124"/>
      <c r="D812" s="120" t="s">
        <v>1842</v>
      </c>
      <c r="E812" s="121" t="s">
        <v>1843</v>
      </c>
      <c r="F812" s="122">
        <v>2</v>
      </c>
      <c r="G812" s="122">
        <v>8</v>
      </c>
      <c r="H812" s="122">
        <v>16</v>
      </c>
      <c r="I812" s="123" t="s">
        <v>393</v>
      </c>
    </row>
    <row r="813" spans="1:9" x14ac:dyDescent="0.25">
      <c r="A813" s="76"/>
      <c r="B813" s="124"/>
      <c r="C813" s="124"/>
      <c r="D813" s="120" t="s">
        <v>1844</v>
      </c>
      <c r="E813" s="121" t="s">
        <v>1845</v>
      </c>
      <c r="F813" s="122">
        <v>7</v>
      </c>
      <c r="G813" s="122">
        <v>8</v>
      </c>
      <c r="H813" s="122">
        <v>56</v>
      </c>
      <c r="I813" s="123" t="s">
        <v>393</v>
      </c>
    </row>
    <row r="814" spans="1:9" x14ac:dyDescent="0.25">
      <c r="A814" s="76"/>
      <c r="B814" s="124"/>
      <c r="C814" s="124"/>
      <c r="D814" s="120" t="s">
        <v>1271</v>
      </c>
      <c r="E814" s="121" t="s">
        <v>1272</v>
      </c>
      <c r="F814" s="122">
        <v>38</v>
      </c>
      <c r="G814" s="122">
        <v>16.210526315789473</v>
      </c>
      <c r="H814" s="122">
        <v>616</v>
      </c>
      <c r="I814" s="123" t="s">
        <v>393</v>
      </c>
    </row>
    <row r="815" spans="1:9" x14ac:dyDescent="0.25">
      <c r="A815" s="76"/>
      <c r="B815" s="124"/>
      <c r="C815" s="124"/>
      <c r="D815" s="120" t="s">
        <v>1271</v>
      </c>
      <c r="E815" s="121" t="s">
        <v>1273</v>
      </c>
      <c r="F815" s="122">
        <v>15</v>
      </c>
      <c r="G815" s="122">
        <v>16</v>
      </c>
      <c r="H815" s="122">
        <v>240</v>
      </c>
      <c r="I815" s="123" t="s">
        <v>393</v>
      </c>
    </row>
    <row r="816" spans="1:9" x14ac:dyDescent="0.25">
      <c r="A816" s="76"/>
      <c r="B816" s="124"/>
      <c r="C816" s="124"/>
      <c r="D816" s="120" t="s">
        <v>1274</v>
      </c>
      <c r="E816" s="121" t="s">
        <v>1275</v>
      </c>
      <c r="F816" s="122">
        <v>25</v>
      </c>
      <c r="G816" s="122">
        <v>15.6</v>
      </c>
      <c r="H816" s="122">
        <v>390</v>
      </c>
      <c r="I816" s="123" t="s">
        <v>393</v>
      </c>
    </row>
    <row r="817" spans="1:9" x14ac:dyDescent="0.25">
      <c r="A817" s="76"/>
      <c r="B817" s="124"/>
      <c r="C817" s="124"/>
      <c r="D817" s="120" t="s">
        <v>1274</v>
      </c>
      <c r="E817" s="121" t="s">
        <v>1276</v>
      </c>
      <c r="F817" s="122">
        <v>9</v>
      </c>
      <c r="G817" s="122">
        <v>16.444444444444443</v>
      </c>
      <c r="H817" s="122">
        <v>148</v>
      </c>
      <c r="I817" s="123" t="s">
        <v>393</v>
      </c>
    </row>
    <row r="818" spans="1:9" x14ac:dyDescent="0.25">
      <c r="A818" s="76"/>
      <c r="B818" s="124"/>
      <c r="C818" s="124"/>
      <c r="D818" s="120" t="s">
        <v>1277</v>
      </c>
      <c r="E818" s="121" t="s">
        <v>1278</v>
      </c>
      <c r="F818" s="122">
        <v>44</v>
      </c>
      <c r="G818" s="122">
        <v>16.09090909090909</v>
      </c>
      <c r="H818" s="122">
        <v>708</v>
      </c>
      <c r="I818" s="123" t="s">
        <v>393</v>
      </c>
    </row>
    <row r="819" spans="1:9" x14ac:dyDescent="0.25">
      <c r="A819" s="76"/>
      <c r="B819" s="124"/>
      <c r="C819" s="124"/>
      <c r="D819" s="120" t="s">
        <v>1277</v>
      </c>
      <c r="E819" s="121" t="s">
        <v>1279</v>
      </c>
      <c r="F819" s="122">
        <v>23</v>
      </c>
      <c r="G819" s="122">
        <v>17</v>
      </c>
      <c r="H819" s="122">
        <v>391</v>
      </c>
      <c r="I819" s="123" t="s">
        <v>393</v>
      </c>
    </row>
    <row r="820" spans="1:9" x14ac:dyDescent="0.25">
      <c r="A820" s="76"/>
      <c r="B820" s="124"/>
      <c r="C820" s="124"/>
      <c r="D820" s="120" t="s">
        <v>1280</v>
      </c>
      <c r="E820" s="121" t="s">
        <v>1281</v>
      </c>
      <c r="F820" s="122">
        <v>45</v>
      </c>
      <c r="G820" s="122">
        <v>18.377777777777776</v>
      </c>
      <c r="H820" s="122">
        <v>827</v>
      </c>
      <c r="I820" s="123" t="s">
        <v>393</v>
      </c>
    </row>
    <row r="821" spans="1:9" x14ac:dyDescent="0.25">
      <c r="A821" s="76"/>
      <c r="B821" s="124"/>
      <c r="C821" s="124"/>
      <c r="D821" s="120" t="s">
        <v>1280</v>
      </c>
      <c r="E821" s="121" t="s">
        <v>1282</v>
      </c>
      <c r="F821" s="122">
        <v>15</v>
      </c>
      <c r="G821" s="122">
        <v>18.2</v>
      </c>
      <c r="H821" s="122">
        <v>273</v>
      </c>
      <c r="I821" s="123" t="s">
        <v>393</v>
      </c>
    </row>
    <row r="822" spans="1:9" x14ac:dyDescent="0.25">
      <c r="A822" s="76"/>
      <c r="B822" s="124"/>
      <c r="C822" s="124"/>
      <c r="D822" s="120" t="s">
        <v>1846</v>
      </c>
      <c r="E822" s="121" t="s">
        <v>1847</v>
      </c>
      <c r="F822" s="122">
        <v>2</v>
      </c>
      <c r="G822" s="122">
        <v>17</v>
      </c>
      <c r="H822" s="122">
        <v>34</v>
      </c>
      <c r="I822" s="123" t="s">
        <v>393</v>
      </c>
    </row>
    <row r="823" spans="1:9" x14ac:dyDescent="0.25">
      <c r="A823" s="76"/>
      <c r="B823" s="124"/>
      <c r="C823" s="124"/>
      <c r="D823" s="120" t="s">
        <v>1846</v>
      </c>
      <c r="E823" s="121" t="s">
        <v>1848</v>
      </c>
      <c r="F823" s="122">
        <v>5</v>
      </c>
      <c r="G823" s="122">
        <v>17</v>
      </c>
      <c r="H823" s="122">
        <v>85</v>
      </c>
      <c r="I823" s="123" t="s">
        <v>393</v>
      </c>
    </row>
    <row r="824" spans="1:9" x14ac:dyDescent="0.25">
      <c r="A824" s="76"/>
      <c r="B824" s="124"/>
      <c r="C824" s="124"/>
      <c r="D824" s="120" t="s">
        <v>1283</v>
      </c>
      <c r="E824" s="121" t="s">
        <v>1284</v>
      </c>
      <c r="F824" s="122">
        <v>21</v>
      </c>
      <c r="G824" s="122">
        <v>15.571428571428571</v>
      </c>
      <c r="H824" s="122">
        <v>327</v>
      </c>
      <c r="I824" s="123" t="s">
        <v>393</v>
      </c>
    </row>
    <row r="825" spans="1:9" x14ac:dyDescent="0.25">
      <c r="A825" s="76"/>
      <c r="B825" s="124"/>
      <c r="C825" s="124"/>
      <c r="D825" s="120" t="s">
        <v>1283</v>
      </c>
      <c r="E825" s="121" t="s">
        <v>1849</v>
      </c>
      <c r="F825" s="122">
        <v>2</v>
      </c>
      <c r="G825" s="122">
        <v>17</v>
      </c>
      <c r="H825" s="122">
        <v>34</v>
      </c>
      <c r="I825" s="123" t="s">
        <v>393</v>
      </c>
    </row>
    <row r="826" spans="1:9" x14ac:dyDescent="0.25">
      <c r="A826" s="76"/>
      <c r="B826" s="124"/>
      <c r="C826" s="124"/>
      <c r="D826" s="120" t="s">
        <v>1285</v>
      </c>
      <c r="E826" s="121" t="s">
        <v>1286</v>
      </c>
      <c r="F826" s="122">
        <v>14</v>
      </c>
      <c r="G826" s="122">
        <v>15.214285714285714</v>
      </c>
      <c r="H826" s="122">
        <v>213</v>
      </c>
      <c r="I826" s="123" t="s">
        <v>393</v>
      </c>
    </row>
    <row r="827" spans="1:9" x14ac:dyDescent="0.25">
      <c r="A827" s="76"/>
      <c r="B827" s="124"/>
      <c r="C827" s="124"/>
      <c r="D827" s="120" t="s">
        <v>1285</v>
      </c>
      <c r="E827" s="121" t="s">
        <v>1287</v>
      </c>
      <c r="F827" s="122">
        <v>8</v>
      </c>
      <c r="G827" s="122">
        <v>17</v>
      </c>
      <c r="H827" s="122">
        <v>136</v>
      </c>
      <c r="I827" s="123" t="s">
        <v>393</v>
      </c>
    </row>
    <row r="828" spans="1:9" x14ac:dyDescent="0.25">
      <c r="A828" s="76"/>
      <c r="B828" s="124"/>
      <c r="C828" s="124"/>
      <c r="D828" s="120" t="s">
        <v>1288</v>
      </c>
      <c r="E828" s="121" t="s">
        <v>1289</v>
      </c>
      <c r="F828" s="122">
        <v>14</v>
      </c>
      <c r="G828" s="122">
        <v>14.5</v>
      </c>
      <c r="H828" s="122">
        <v>203</v>
      </c>
      <c r="I828" s="123" t="s">
        <v>393</v>
      </c>
    </row>
    <row r="829" spans="1:9" x14ac:dyDescent="0.25">
      <c r="A829" s="76"/>
      <c r="B829" s="124"/>
      <c r="C829" s="124"/>
      <c r="D829" s="120" t="s">
        <v>1288</v>
      </c>
      <c r="E829" s="121" t="s">
        <v>1290</v>
      </c>
      <c r="F829" s="122">
        <v>4</v>
      </c>
      <c r="G829" s="122">
        <v>17</v>
      </c>
      <c r="H829" s="122">
        <v>68</v>
      </c>
      <c r="I829" s="123" t="s">
        <v>393</v>
      </c>
    </row>
    <row r="830" spans="1:9" x14ac:dyDescent="0.25">
      <c r="A830" s="76"/>
      <c r="B830" s="124"/>
      <c r="C830" s="124"/>
      <c r="D830" s="120" t="s">
        <v>1291</v>
      </c>
      <c r="E830" s="121" t="s">
        <v>1292</v>
      </c>
      <c r="F830" s="122">
        <v>47</v>
      </c>
      <c r="G830" s="122">
        <v>16.148936170212767</v>
      </c>
      <c r="H830" s="122">
        <v>759</v>
      </c>
      <c r="I830" s="123" t="s">
        <v>393</v>
      </c>
    </row>
    <row r="831" spans="1:9" x14ac:dyDescent="0.25">
      <c r="A831" s="76"/>
      <c r="B831" s="124"/>
      <c r="C831" s="124"/>
      <c r="D831" s="120" t="s">
        <v>1291</v>
      </c>
      <c r="E831" s="121" t="s">
        <v>1293</v>
      </c>
      <c r="F831" s="122">
        <v>19</v>
      </c>
      <c r="G831" s="122">
        <v>15.947368421052632</v>
      </c>
      <c r="H831" s="122">
        <v>303</v>
      </c>
      <c r="I831" s="123" t="s">
        <v>393</v>
      </c>
    </row>
    <row r="832" spans="1:9" x14ac:dyDescent="0.25">
      <c r="A832" s="76"/>
      <c r="B832" s="124"/>
      <c r="C832" s="124"/>
      <c r="D832" s="120" t="s">
        <v>1294</v>
      </c>
      <c r="E832" s="121" t="s">
        <v>1295</v>
      </c>
      <c r="F832" s="122">
        <v>16</v>
      </c>
      <c r="G832" s="122">
        <v>15.75</v>
      </c>
      <c r="H832" s="122">
        <v>252</v>
      </c>
      <c r="I832" s="123" t="s">
        <v>393</v>
      </c>
    </row>
    <row r="833" spans="1:9" x14ac:dyDescent="0.25">
      <c r="A833" s="76"/>
      <c r="B833" s="124"/>
      <c r="C833" s="124"/>
      <c r="D833" s="120" t="s">
        <v>1294</v>
      </c>
      <c r="E833" s="121" t="s">
        <v>1296</v>
      </c>
      <c r="F833" s="122">
        <v>3</v>
      </c>
      <c r="G833" s="122">
        <v>15.333333333333334</v>
      </c>
      <c r="H833" s="122">
        <v>46</v>
      </c>
      <c r="I833" s="123" t="s">
        <v>393</v>
      </c>
    </row>
    <row r="834" spans="1:9" x14ac:dyDescent="0.25">
      <c r="A834" s="76"/>
      <c r="B834" s="124"/>
      <c r="C834" s="124"/>
      <c r="D834" s="120" t="s">
        <v>1850</v>
      </c>
      <c r="E834" s="121" t="s">
        <v>1851</v>
      </c>
      <c r="F834" s="122">
        <v>1</v>
      </c>
      <c r="G834" s="122">
        <v>17</v>
      </c>
      <c r="H834" s="122">
        <v>17</v>
      </c>
      <c r="I834" s="123" t="s">
        <v>393</v>
      </c>
    </row>
    <row r="835" spans="1:9" x14ac:dyDescent="0.25">
      <c r="A835" s="76"/>
      <c r="B835" s="125"/>
      <c r="C835" s="124"/>
      <c r="D835" s="119" t="s">
        <v>1112</v>
      </c>
      <c r="E835" s="126" t="s">
        <v>1297</v>
      </c>
      <c r="F835" s="127">
        <v>3528</v>
      </c>
      <c r="G835" s="128"/>
      <c r="H835" s="127">
        <v>51150</v>
      </c>
      <c r="I835" s="125"/>
    </row>
    <row r="836" spans="1:9" x14ac:dyDescent="0.25">
      <c r="A836" s="76"/>
      <c r="B836" s="125"/>
      <c r="C836" s="124"/>
      <c r="D836" s="129"/>
      <c r="E836" s="130"/>
      <c r="F836" s="131"/>
      <c r="G836" s="125"/>
      <c r="H836" s="131"/>
      <c r="I836" s="125"/>
    </row>
    <row r="837" spans="1:9" x14ac:dyDescent="0.25">
      <c r="A837" s="76"/>
      <c r="B837" s="124"/>
      <c r="C837" s="119" t="s">
        <v>1298</v>
      </c>
      <c r="D837" s="120" t="s">
        <v>1299</v>
      </c>
      <c r="E837" s="121" t="s">
        <v>1300</v>
      </c>
      <c r="F837" s="122">
        <v>66</v>
      </c>
      <c r="G837" s="122">
        <v>15</v>
      </c>
      <c r="H837" s="122">
        <v>990</v>
      </c>
      <c r="I837" s="123" t="s">
        <v>393</v>
      </c>
    </row>
    <row r="838" spans="1:9" x14ac:dyDescent="0.25">
      <c r="A838" s="76"/>
      <c r="B838" s="124"/>
      <c r="C838" s="124"/>
      <c r="D838" s="120" t="s">
        <v>1299</v>
      </c>
      <c r="E838" s="121" t="s">
        <v>1301</v>
      </c>
      <c r="F838" s="122">
        <v>27</v>
      </c>
      <c r="G838" s="122">
        <v>15</v>
      </c>
      <c r="H838" s="122">
        <v>405</v>
      </c>
      <c r="I838" s="123" t="s">
        <v>393</v>
      </c>
    </row>
    <row r="839" spans="1:9" x14ac:dyDescent="0.25">
      <c r="A839" s="76"/>
      <c r="B839" s="124"/>
      <c r="C839" s="124"/>
      <c r="D839" s="120" t="s">
        <v>1302</v>
      </c>
      <c r="E839" s="121" t="s">
        <v>1303</v>
      </c>
      <c r="F839" s="122">
        <v>1</v>
      </c>
      <c r="G839" s="122">
        <v>9</v>
      </c>
      <c r="H839" s="122">
        <v>9</v>
      </c>
      <c r="I839" s="123" t="s">
        <v>393</v>
      </c>
    </row>
    <row r="840" spans="1:9" x14ac:dyDescent="0.25">
      <c r="A840" s="76"/>
      <c r="B840" s="124"/>
      <c r="C840" s="124"/>
      <c r="D840" s="120" t="s">
        <v>1304</v>
      </c>
      <c r="E840" s="121" t="s">
        <v>1305</v>
      </c>
      <c r="F840" s="122">
        <v>8</v>
      </c>
      <c r="G840" s="122">
        <v>20</v>
      </c>
      <c r="H840" s="122">
        <v>160</v>
      </c>
      <c r="I840" s="123" t="s">
        <v>393</v>
      </c>
    </row>
    <row r="841" spans="1:9" x14ac:dyDescent="0.25">
      <c r="A841" s="76"/>
      <c r="B841" s="124"/>
      <c r="C841" s="124"/>
      <c r="D841" s="120" t="s">
        <v>1304</v>
      </c>
      <c r="E841" s="121" t="s">
        <v>1306</v>
      </c>
      <c r="F841" s="122">
        <v>3</v>
      </c>
      <c r="G841" s="122">
        <v>20</v>
      </c>
      <c r="H841" s="122">
        <v>60</v>
      </c>
      <c r="I841" s="123" t="s">
        <v>393</v>
      </c>
    </row>
    <row r="842" spans="1:9" x14ac:dyDescent="0.25">
      <c r="A842" s="76"/>
      <c r="B842" s="124"/>
      <c r="C842" s="124"/>
      <c r="D842" s="120" t="s">
        <v>1307</v>
      </c>
      <c r="E842" s="121" t="s">
        <v>1308</v>
      </c>
      <c r="F842" s="122">
        <v>94</v>
      </c>
      <c r="G842" s="122">
        <v>14.957446808510639</v>
      </c>
      <c r="H842" s="122">
        <v>1406</v>
      </c>
      <c r="I842" s="123" t="s">
        <v>393</v>
      </c>
    </row>
    <row r="843" spans="1:9" x14ac:dyDescent="0.25">
      <c r="A843" s="76"/>
      <c r="B843" s="124"/>
      <c r="C843" s="124"/>
      <c r="D843" s="120" t="s">
        <v>1307</v>
      </c>
      <c r="E843" s="121" t="s">
        <v>1309</v>
      </c>
      <c r="F843" s="122">
        <v>15</v>
      </c>
      <c r="G843" s="122">
        <v>14.733333333333333</v>
      </c>
      <c r="H843" s="122">
        <v>221</v>
      </c>
      <c r="I843" s="123" t="s">
        <v>393</v>
      </c>
    </row>
    <row r="844" spans="1:9" x14ac:dyDescent="0.25">
      <c r="A844" s="76"/>
      <c r="B844" s="124"/>
      <c r="C844" s="124"/>
      <c r="D844" s="120" t="s">
        <v>1310</v>
      </c>
      <c r="E844" s="121" t="s">
        <v>1311</v>
      </c>
      <c r="F844" s="122">
        <v>7</v>
      </c>
      <c r="G844" s="122">
        <v>15.285714285714286</v>
      </c>
      <c r="H844" s="122">
        <v>107</v>
      </c>
      <c r="I844" s="123" t="s">
        <v>393</v>
      </c>
    </row>
    <row r="845" spans="1:9" x14ac:dyDescent="0.25">
      <c r="A845" s="76"/>
      <c r="B845" s="124"/>
      <c r="C845" s="124"/>
      <c r="D845" s="120" t="s">
        <v>1312</v>
      </c>
      <c r="E845" s="121" t="s">
        <v>1852</v>
      </c>
      <c r="F845" s="122">
        <v>33</v>
      </c>
      <c r="G845" s="122">
        <v>13</v>
      </c>
      <c r="H845" s="122">
        <v>429</v>
      </c>
      <c r="I845" s="123" t="s">
        <v>393</v>
      </c>
    </row>
    <row r="846" spans="1:9" x14ac:dyDescent="0.25">
      <c r="A846" s="76"/>
      <c r="B846" s="124"/>
      <c r="C846" s="124"/>
      <c r="D846" s="120" t="s">
        <v>1312</v>
      </c>
      <c r="E846" s="121" t="s">
        <v>1313</v>
      </c>
      <c r="F846" s="122">
        <v>9</v>
      </c>
      <c r="G846" s="122">
        <v>13</v>
      </c>
      <c r="H846" s="122">
        <v>117</v>
      </c>
      <c r="I846" s="123" t="s">
        <v>393</v>
      </c>
    </row>
    <row r="847" spans="1:9" x14ac:dyDescent="0.25">
      <c r="A847" s="76"/>
      <c r="B847" s="124"/>
      <c r="C847" s="124"/>
      <c r="D847" s="120" t="s">
        <v>1314</v>
      </c>
      <c r="E847" s="121" t="s">
        <v>1853</v>
      </c>
      <c r="F847" s="122">
        <v>6</v>
      </c>
      <c r="G847" s="122">
        <v>13</v>
      </c>
      <c r="H847" s="122">
        <v>78</v>
      </c>
      <c r="I847" s="123" t="s">
        <v>393</v>
      </c>
    </row>
    <row r="848" spans="1:9" x14ac:dyDescent="0.25">
      <c r="A848" s="76"/>
      <c r="B848" s="124"/>
      <c r="C848" s="124"/>
      <c r="D848" s="120" t="s">
        <v>1314</v>
      </c>
      <c r="E848" s="121" t="s">
        <v>1315</v>
      </c>
      <c r="F848" s="122">
        <v>2</v>
      </c>
      <c r="G848" s="122">
        <v>13</v>
      </c>
      <c r="H848" s="122">
        <v>26</v>
      </c>
      <c r="I848" s="123" t="s">
        <v>393</v>
      </c>
    </row>
    <row r="849" spans="1:9" x14ac:dyDescent="0.25">
      <c r="A849" s="76"/>
      <c r="B849" s="124"/>
      <c r="C849" s="124"/>
      <c r="D849" s="120" t="s">
        <v>1316</v>
      </c>
      <c r="E849" s="121" t="s">
        <v>1317</v>
      </c>
      <c r="F849" s="122">
        <v>202</v>
      </c>
      <c r="G849" s="122">
        <v>14.727722772277227</v>
      </c>
      <c r="H849" s="122">
        <v>2975</v>
      </c>
      <c r="I849" s="123" t="s">
        <v>393</v>
      </c>
    </row>
    <row r="850" spans="1:9" x14ac:dyDescent="0.25">
      <c r="A850" s="76"/>
      <c r="B850" s="124"/>
      <c r="C850" s="124"/>
      <c r="D850" s="120" t="s">
        <v>1316</v>
      </c>
      <c r="E850" s="121" t="s">
        <v>1318</v>
      </c>
      <c r="F850" s="122">
        <v>76</v>
      </c>
      <c r="G850" s="122">
        <v>14.578947368421053</v>
      </c>
      <c r="H850" s="122">
        <v>1108</v>
      </c>
      <c r="I850" s="123" t="s">
        <v>393</v>
      </c>
    </row>
    <row r="851" spans="1:9" x14ac:dyDescent="0.25">
      <c r="A851" s="76"/>
      <c r="B851" s="124"/>
      <c r="C851" s="124"/>
      <c r="D851" s="120" t="s">
        <v>1319</v>
      </c>
      <c r="E851" s="121" t="s">
        <v>1320</v>
      </c>
      <c r="F851" s="122">
        <v>127</v>
      </c>
      <c r="G851" s="122">
        <v>14.84251968503937</v>
      </c>
      <c r="H851" s="122">
        <v>1885</v>
      </c>
      <c r="I851" s="123" t="s">
        <v>393</v>
      </c>
    </row>
    <row r="852" spans="1:9" x14ac:dyDescent="0.25">
      <c r="A852" s="76"/>
      <c r="B852" s="124"/>
      <c r="C852" s="124"/>
      <c r="D852" s="120" t="s">
        <v>1319</v>
      </c>
      <c r="E852" s="121" t="s">
        <v>1321</v>
      </c>
      <c r="F852" s="122">
        <v>36</v>
      </c>
      <c r="G852" s="122">
        <v>15</v>
      </c>
      <c r="H852" s="122">
        <v>540</v>
      </c>
      <c r="I852" s="123" t="s">
        <v>393</v>
      </c>
    </row>
    <row r="853" spans="1:9" x14ac:dyDescent="0.25">
      <c r="A853" s="76"/>
      <c r="B853" s="124"/>
      <c r="C853" s="124"/>
      <c r="D853" s="120" t="s">
        <v>1322</v>
      </c>
      <c r="E853" s="121" t="s">
        <v>1323</v>
      </c>
      <c r="F853" s="122">
        <v>74</v>
      </c>
      <c r="G853" s="122">
        <v>14.837837837837839</v>
      </c>
      <c r="H853" s="122">
        <v>1098</v>
      </c>
      <c r="I853" s="123" t="s">
        <v>393</v>
      </c>
    </row>
    <row r="854" spans="1:9" x14ac:dyDescent="0.25">
      <c r="A854" s="76"/>
      <c r="B854" s="124"/>
      <c r="C854" s="124"/>
      <c r="D854" s="120" t="s">
        <v>1322</v>
      </c>
      <c r="E854" s="121" t="s">
        <v>1324</v>
      </c>
      <c r="F854" s="122">
        <v>9</v>
      </c>
      <c r="G854" s="122">
        <v>14.555555555555555</v>
      </c>
      <c r="H854" s="122">
        <v>131</v>
      </c>
      <c r="I854" s="123" t="s">
        <v>393</v>
      </c>
    </row>
    <row r="855" spans="1:9" x14ac:dyDescent="0.25">
      <c r="A855" s="76"/>
      <c r="B855" s="124"/>
      <c r="C855" s="124"/>
      <c r="D855" s="120" t="s">
        <v>1325</v>
      </c>
      <c r="E855" s="121" t="s">
        <v>1326</v>
      </c>
      <c r="F855" s="122">
        <v>7</v>
      </c>
      <c r="G855" s="122">
        <v>16</v>
      </c>
      <c r="H855" s="122">
        <v>112</v>
      </c>
      <c r="I855" s="123" t="s">
        <v>393</v>
      </c>
    </row>
    <row r="856" spans="1:9" x14ac:dyDescent="0.25">
      <c r="A856" s="76"/>
      <c r="B856" s="124"/>
      <c r="C856" s="124"/>
      <c r="D856" s="120" t="s">
        <v>1325</v>
      </c>
      <c r="E856" s="121" t="s">
        <v>1327</v>
      </c>
      <c r="F856" s="122">
        <v>1</v>
      </c>
      <c r="G856" s="122">
        <v>16</v>
      </c>
      <c r="H856" s="122">
        <v>16</v>
      </c>
      <c r="I856" s="123" t="s">
        <v>393</v>
      </c>
    </row>
    <row r="857" spans="1:9" x14ac:dyDescent="0.25">
      <c r="A857" s="76"/>
      <c r="B857" s="124"/>
      <c r="C857" s="124"/>
      <c r="D857" s="120" t="s">
        <v>1328</v>
      </c>
      <c r="E857" s="121" t="s">
        <v>1329</v>
      </c>
      <c r="F857" s="122">
        <v>149</v>
      </c>
      <c r="G857" s="122">
        <v>15</v>
      </c>
      <c r="H857" s="122">
        <v>2235</v>
      </c>
      <c r="I857" s="123" t="s">
        <v>393</v>
      </c>
    </row>
    <row r="858" spans="1:9" x14ac:dyDescent="0.25">
      <c r="A858" s="76"/>
      <c r="B858" s="124"/>
      <c r="C858" s="124"/>
      <c r="D858" s="120" t="s">
        <v>1328</v>
      </c>
      <c r="E858" s="121" t="s">
        <v>1330</v>
      </c>
      <c r="F858" s="122">
        <v>69</v>
      </c>
      <c r="G858" s="122">
        <v>14.884057971014492</v>
      </c>
      <c r="H858" s="122">
        <v>1027</v>
      </c>
      <c r="I858" s="123" t="s">
        <v>393</v>
      </c>
    </row>
    <row r="859" spans="1:9" x14ac:dyDescent="0.25">
      <c r="A859" s="76"/>
      <c r="B859" s="124"/>
      <c r="C859" s="124"/>
      <c r="D859" s="120" t="s">
        <v>1331</v>
      </c>
      <c r="E859" s="121" t="s">
        <v>1332</v>
      </c>
      <c r="F859" s="122">
        <v>184</v>
      </c>
      <c r="G859" s="122">
        <v>14.913043478260869</v>
      </c>
      <c r="H859" s="122">
        <v>2744</v>
      </c>
      <c r="I859" s="123" t="s">
        <v>393</v>
      </c>
    </row>
    <row r="860" spans="1:9" x14ac:dyDescent="0.25">
      <c r="A860" s="76"/>
      <c r="B860" s="124"/>
      <c r="C860" s="124"/>
      <c r="D860" s="120" t="s">
        <v>1331</v>
      </c>
      <c r="E860" s="121" t="s">
        <v>1333</v>
      </c>
      <c r="F860" s="122">
        <v>70</v>
      </c>
      <c r="G860" s="122">
        <v>15</v>
      </c>
      <c r="H860" s="122">
        <v>1050</v>
      </c>
      <c r="I860" s="123" t="s">
        <v>393</v>
      </c>
    </row>
    <row r="861" spans="1:9" x14ac:dyDescent="0.25">
      <c r="A861" s="76"/>
      <c r="B861" s="124"/>
      <c r="C861" s="124"/>
      <c r="D861" s="120" t="s">
        <v>1334</v>
      </c>
      <c r="E861" s="121" t="s">
        <v>1335</v>
      </c>
      <c r="F861" s="122">
        <v>5</v>
      </c>
      <c r="G861" s="122">
        <v>14</v>
      </c>
      <c r="H861" s="122">
        <v>70</v>
      </c>
      <c r="I861" s="123" t="s">
        <v>393</v>
      </c>
    </row>
    <row r="862" spans="1:9" x14ac:dyDescent="0.25">
      <c r="A862" s="76"/>
      <c r="B862" s="124"/>
      <c r="C862" s="124"/>
      <c r="D862" s="120" t="s">
        <v>1336</v>
      </c>
      <c r="E862" s="121" t="s">
        <v>1337</v>
      </c>
      <c r="F862" s="122">
        <v>27</v>
      </c>
      <c r="G862" s="122">
        <v>12</v>
      </c>
      <c r="H862" s="122">
        <v>324</v>
      </c>
      <c r="I862" s="123" t="s">
        <v>393</v>
      </c>
    </row>
    <row r="863" spans="1:9" x14ac:dyDescent="0.25">
      <c r="A863" s="76"/>
      <c r="B863" s="124"/>
      <c r="C863" s="124"/>
      <c r="D863" s="120" t="s">
        <v>1336</v>
      </c>
      <c r="E863" s="121" t="s">
        <v>1854</v>
      </c>
      <c r="F863" s="122">
        <v>2</v>
      </c>
      <c r="G863" s="122">
        <v>12</v>
      </c>
      <c r="H863" s="122">
        <v>24</v>
      </c>
      <c r="I863" s="123" t="s">
        <v>393</v>
      </c>
    </row>
    <row r="864" spans="1:9" x14ac:dyDescent="0.25">
      <c r="A864" s="76"/>
      <c r="B864" s="124"/>
      <c r="C864" s="124"/>
      <c r="D864" s="120" t="s">
        <v>1338</v>
      </c>
      <c r="E864" s="121" t="s">
        <v>1339</v>
      </c>
      <c r="F864" s="122">
        <v>10</v>
      </c>
      <c r="G864" s="122">
        <v>12</v>
      </c>
      <c r="H864" s="122">
        <v>120</v>
      </c>
      <c r="I864" s="123" t="s">
        <v>393</v>
      </c>
    </row>
    <row r="865" spans="1:9" x14ac:dyDescent="0.25">
      <c r="A865" s="76"/>
      <c r="B865" s="124"/>
      <c r="C865" s="124"/>
      <c r="D865" s="120" t="s">
        <v>1338</v>
      </c>
      <c r="E865" s="121" t="s">
        <v>1855</v>
      </c>
      <c r="F865" s="122">
        <v>3</v>
      </c>
      <c r="G865" s="122">
        <v>12</v>
      </c>
      <c r="H865" s="122">
        <v>36</v>
      </c>
      <c r="I865" s="123" t="s">
        <v>393</v>
      </c>
    </row>
    <row r="866" spans="1:9" x14ac:dyDescent="0.25">
      <c r="A866" s="76"/>
      <c r="B866" s="124"/>
      <c r="C866" s="124"/>
      <c r="D866" s="120" t="s">
        <v>1340</v>
      </c>
      <c r="E866" s="121" t="s">
        <v>1341</v>
      </c>
      <c r="F866" s="122">
        <v>22</v>
      </c>
      <c r="G866" s="122">
        <v>12</v>
      </c>
      <c r="H866" s="122">
        <v>264</v>
      </c>
      <c r="I866" s="123" t="s">
        <v>393</v>
      </c>
    </row>
    <row r="867" spans="1:9" x14ac:dyDescent="0.25">
      <c r="A867" s="76"/>
      <c r="B867" s="124"/>
      <c r="C867" s="124"/>
      <c r="D867" s="120" t="s">
        <v>1340</v>
      </c>
      <c r="E867" s="121" t="s">
        <v>1342</v>
      </c>
      <c r="F867" s="122">
        <v>6</v>
      </c>
      <c r="G867" s="122">
        <v>12</v>
      </c>
      <c r="H867" s="122">
        <v>72</v>
      </c>
      <c r="I867" s="123" t="s">
        <v>393</v>
      </c>
    </row>
    <row r="868" spans="1:9" x14ac:dyDescent="0.25">
      <c r="A868" s="76"/>
      <c r="B868" s="124"/>
      <c r="C868" s="124"/>
      <c r="D868" s="120" t="s">
        <v>1343</v>
      </c>
      <c r="E868" s="121" t="s">
        <v>1344</v>
      </c>
      <c r="F868" s="122">
        <v>2</v>
      </c>
      <c r="G868" s="122">
        <v>12</v>
      </c>
      <c r="H868" s="122">
        <v>24</v>
      </c>
      <c r="I868" s="123" t="s">
        <v>393</v>
      </c>
    </row>
    <row r="869" spans="1:9" x14ac:dyDescent="0.25">
      <c r="A869" s="76"/>
      <c r="B869" s="124"/>
      <c r="C869" s="124"/>
      <c r="D869" s="120" t="s">
        <v>1856</v>
      </c>
      <c r="E869" s="121" t="s">
        <v>1857</v>
      </c>
      <c r="F869" s="122">
        <v>1</v>
      </c>
      <c r="G869" s="122">
        <v>12</v>
      </c>
      <c r="H869" s="122">
        <v>12</v>
      </c>
      <c r="I869" s="123" t="s">
        <v>393</v>
      </c>
    </row>
    <row r="870" spans="1:9" x14ac:dyDescent="0.25">
      <c r="A870" s="76"/>
      <c r="B870" s="124"/>
      <c r="C870" s="124"/>
      <c r="D870" s="120" t="s">
        <v>1345</v>
      </c>
      <c r="E870" s="121" t="s">
        <v>1346</v>
      </c>
      <c r="F870" s="122">
        <v>3</v>
      </c>
      <c r="G870" s="122">
        <v>12</v>
      </c>
      <c r="H870" s="122">
        <v>36</v>
      </c>
      <c r="I870" s="123" t="s">
        <v>393</v>
      </c>
    </row>
    <row r="871" spans="1:9" x14ac:dyDescent="0.25">
      <c r="A871" s="76"/>
      <c r="B871" s="124"/>
      <c r="C871" s="124"/>
      <c r="D871" s="120" t="s">
        <v>1345</v>
      </c>
      <c r="E871" s="121" t="s">
        <v>1858</v>
      </c>
      <c r="F871" s="122">
        <v>2</v>
      </c>
      <c r="G871" s="122">
        <v>12</v>
      </c>
      <c r="H871" s="122">
        <v>24</v>
      </c>
      <c r="I871" s="123" t="s">
        <v>393</v>
      </c>
    </row>
    <row r="872" spans="1:9" x14ac:dyDescent="0.25">
      <c r="A872" s="76"/>
      <c r="B872" s="124"/>
      <c r="C872" s="124"/>
      <c r="D872" s="120" t="s">
        <v>1347</v>
      </c>
      <c r="E872" s="121" t="s">
        <v>1348</v>
      </c>
      <c r="F872" s="122">
        <v>7</v>
      </c>
      <c r="G872" s="122">
        <v>12</v>
      </c>
      <c r="H872" s="122">
        <v>84</v>
      </c>
      <c r="I872" s="123" t="s">
        <v>393</v>
      </c>
    </row>
    <row r="873" spans="1:9" x14ac:dyDescent="0.25">
      <c r="A873" s="76"/>
      <c r="B873" s="124"/>
      <c r="C873" s="124"/>
      <c r="D873" s="120" t="s">
        <v>1349</v>
      </c>
      <c r="E873" s="121" t="s">
        <v>1350</v>
      </c>
      <c r="F873" s="122">
        <v>17</v>
      </c>
      <c r="G873" s="122">
        <v>13</v>
      </c>
      <c r="H873" s="122">
        <v>221</v>
      </c>
      <c r="I873" s="123" t="s">
        <v>393</v>
      </c>
    </row>
    <row r="874" spans="1:9" x14ac:dyDescent="0.25">
      <c r="A874" s="76"/>
      <c r="B874" s="124"/>
      <c r="C874" s="124"/>
      <c r="D874" s="120" t="s">
        <v>1349</v>
      </c>
      <c r="E874" s="121" t="s">
        <v>1859</v>
      </c>
      <c r="F874" s="122">
        <v>2</v>
      </c>
      <c r="G874" s="122">
        <v>13</v>
      </c>
      <c r="H874" s="122">
        <v>26</v>
      </c>
      <c r="I874" s="123" t="s">
        <v>393</v>
      </c>
    </row>
    <row r="875" spans="1:9" x14ac:dyDescent="0.25">
      <c r="A875" s="76"/>
      <c r="B875" s="124"/>
      <c r="C875" s="124"/>
      <c r="D875" s="120" t="s">
        <v>1351</v>
      </c>
      <c r="E875" s="121" t="s">
        <v>1352</v>
      </c>
      <c r="F875" s="122">
        <v>40</v>
      </c>
      <c r="G875" s="122">
        <v>16</v>
      </c>
      <c r="H875" s="122">
        <v>640</v>
      </c>
      <c r="I875" s="123" t="s">
        <v>393</v>
      </c>
    </row>
    <row r="876" spans="1:9" x14ac:dyDescent="0.25">
      <c r="A876" s="76"/>
      <c r="B876" s="124"/>
      <c r="C876" s="124"/>
      <c r="D876" s="120" t="s">
        <v>1351</v>
      </c>
      <c r="E876" s="121" t="s">
        <v>1353</v>
      </c>
      <c r="F876" s="122">
        <v>17</v>
      </c>
      <c r="G876" s="122">
        <v>16</v>
      </c>
      <c r="H876" s="122">
        <v>272</v>
      </c>
      <c r="I876" s="123" t="s">
        <v>393</v>
      </c>
    </row>
    <row r="877" spans="1:9" x14ac:dyDescent="0.25">
      <c r="A877" s="76"/>
      <c r="B877" s="124"/>
      <c r="C877" s="124"/>
      <c r="D877" s="120" t="s">
        <v>1354</v>
      </c>
      <c r="E877" s="121" t="s">
        <v>1355</v>
      </c>
      <c r="F877" s="122">
        <v>9</v>
      </c>
      <c r="G877" s="122">
        <v>11.333333333333334</v>
      </c>
      <c r="H877" s="122">
        <v>102</v>
      </c>
      <c r="I877" s="123" t="s">
        <v>393</v>
      </c>
    </row>
    <row r="878" spans="1:9" x14ac:dyDescent="0.25">
      <c r="A878" s="76"/>
      <c r="B878" s="124"/>
      <c r="C878" s="124"/>
      <c r="D878" s="120" t="s">
        <v>1354</v>
      </c>
      <c r="E878" s="121" t="s">
        <v>1860</v>
      </c>
      <c r="F878" s="122">
        <v>3</v>
      </c>
      <c r="G878" s="122">
        <v>11</v>
      </c>
      <c r="H878" s="122">
        <v>33</v>
      </c>
      <c r="I878" s="123" t="s">
        <v>393</v>
      </c>
    </row>
    <row r="879" spans="1:9" x14ac:dyDescent="0.25">
      <c r="A879" s="76"/>
      <c r="B879" s="124"/>
      <c r="C879" s="124"/>
      <c r="D879" s="120" t="s">
        <v>1861</v>
      </c>
      <c r="E879" s="121" t="s">
        <v>1862</v>
      </c>
      <c r="F879" s="122">
        <v>17</v>
      </c>
      <c r="G879" s="122">
        <v>12</v>
      </c>
      <c r="H879" s="122">
        <v>204</v>
      </c>
      <c r="I879" s="123" t="s">
        <v>393</v>
      </c>
    </row>
    <row r="880" spans="1:9" x14ac:dyDescent="0.25">
      <c r="A880" s="76"/>
      <c r="B880" s="124"/>
      <c r="C880" s="124"/>
      <c r="D880" s="120" t="s">
        <v>1356</v>
      </c>
      <c r="E880" s="121" t="s">
        <v>1357</v>
      </c>
      <c r="F880" s="122">
        <v>18</v>
      </c>
      <c r="G880" s="122">
        <v>12</v>
      </c>
      <c r="H880" s="122">
        <v>216</v>
      </c>
      <c r="I880" s="123" t="s">
        <v>393</v>
      </c>
    </row>
    <row r="881" spans="1:9" x14ac:dyDescent="0.25">
      <c r="A881" s="76"/>
      <c r="B881" s="124"/>
      <c r="C881" s="124"/>
      <c r="D881" s="120" t="s">
        <v>1358</v>
      </c>
      <c r="E881" s="121" t="s">
        <v>1359</v>
      </c>
      <c r="F881" s="122">
        <v>19</v>
      </c>
      <c r="G881" s="122">
        <v>7.5789473684210522</v>
      </c>
      <c r="H881" s="122">
        <v>144</v>
      </c>
      <c r="I881" s="123" t="s">
        <v>393</v>
      </c>
    </row>
    <row r="882" spans="1:9" x14ac:dyDescent="0.25">
      <c r="A882" s="76"/>
      <c r="B882" s="124"/>
      <c r="C882" s="124"/>
      <c r="D882" s="120" t="s">
        <v>1358</v>
      </c>
      <c r="E882" s="121" t="s">
        <v>1360</v>
      </c>
      <c r="F882" s="122">
        <v>11</v>
      </c>
      <c r="G882" s="122">
        <v>7.8181818181818183</v>
      </c>
      <c r="H882" s="122">
        <v>86</v>
      </c>
      <c r="I882" s="123" t="s">
        <v>393</v>
      </c>
    </row>
    <row r="883" spans="1:9" x14ac:dyDescent="0.25">
      <c r="A883" s="76"/>
      <c r="B883" s="124"/>
      <c r="C883" s="124"/>
      <c r="D883" s="120" t="s">
        <v>1361</v>
      </c>
      <c r="E883" s="121" t="s">
        <v>1362</v>
      </c>
      <c r="F883" s="122">
        <v>78</v>
      </c>
      <c r="G883" s="122">
        <v>7.5897435897435894</v>
      </c>
      <c r="H883" s="122">
        <v>592</v>
      </c>
      <c r="I883" s="123" t="s">
        <v>393</v>
      </c>
    </row>
    <row r="884" spans="1:9" x14ac:dyDescent="0.25">
      <c r="A884" s="76"/>
      <c r="B884" s="124"/>
      <c r="C884" s="124"/>
      <c r="D884" s="120" t="s">
        <v>1361</v>
      </c>
      <c r="E884" s="121" t="s">
        <v>1363</v>
      </c>
      <c r="F884" s="122">
        <v>45</v>
      </c>
      <c r="G884" s="122">
        <v>8</v>
      </c>
      <c r="H884" s="122">
        <v>360</v>
      </c>
      <c r="I884" s="123" t="s">
        <v>393</v>
      </c>
    </row>
    <row r="885" spans="1:9" x14ac:dyDescent="0.25">
      <c r="A885" s="76"/>
      <c r="B885" s="124"/>
      <c r="C885" s="124"/>
      <c r="D885" s="120" t="s">
        <v>1364</v>
      </c>
      <c r="E885" s="121" t="s">
        <v>1365</v>
      </c>
      <c r="F885" s="122">
        <v>9</v>
      </c>
      <c r="G885" s="122">
        <v>8</v>
      </c>
      <c r="H885" s="122">
        <v>72</v>
      </c>
      <c r="I885" s="123" t="s">
        <v>393</v>
      </c>
    </row>
    <row r="886" spans="1:9" x14ac:dyDescent="0.25">
      <c r="A886" s="76"/>
      <c r="B886" s="124"/>
      <c r="C886" s="124"/>
      <c r="D886" s="120" t="s">
        <v>1364</v>
      </c>
      <c r="E886" s="121" t="s">
        <v>1366</v>
      </c>
      <c r="F886" s="122">
        <v>1</v>
      </c>
      <c r="G886" s="122">
        <v>8</v>
      </c>
      <c r="H886" s="122">
        <v>8</v>
      </c>
      <c r="I886" s="123" t="s">
        <v>393</v>
      </c>
    </row>
    <row r="887" spans="1:9" x14ac:dyDescent="0.25">
      <c r="A887" s="76"/>
      <c r="B887" s="124"/>
      <c r="C887" s="124"/>
      <c r="D887" s="120" t="s">
        <v>1367</v>
      </c>
      <c r="E887" s="121" t="s">
        <v>1368</v>
      </c>
      <c r="F887" s="122">
        <v>16</v>
      </c>
      <c r="G887" s="122">
        <v>7.625</v>
      </c>
      <c r="H887" s="122">
        <v>122</v>
      </c>
      <c r="I887" s="123" t="s">
        <v>393</v>
      </c>
    </row>
    <row r="888" spans="1:9" x14ac:dyDescent="0.25">
      <c r="A888" s="76"/>
      <c r="B888" s="124"/>
      <c r="C888" s="124"/>
      <c r="D888" s="120" t="s">
        <v>1367</v>
      </c>
      <c r="E888" s="121" t="s">
        <v>1369</v>
      </c>
      <c r="F888" s="122">
        <v>3</v>
      </c>
      <c r="G888" s="122">
        <v>8</v>
      </c>
      <c r="H888" s="122">
        <v>24</v>
      </c>
      <c r="I888" s="123" t="s">
        <v>393</v>
      </c>
    </row>
    <row r="889" spans="1:9" x14ac:dyDescent="0.25">
      <c r="A889" s="76"/>
      <c r="B889" s="124"/>
      <c r="C889" s="124"/>
      <c r="D889" s="120" t="s">
        <v>1370</v>
      </c>
      <c r="E889" s="121" t="s">
        <v>1371</v>
      </c>
      <c r="F889" s="122">
        <v>10</v>
      </c>
      <c r="G889" s="122">
        <v>7</v>
      </c>
      <c r="H889" s="122">
        <v>70</v>
      </c>
      <c r="I889" s="123" t="s">
        <v>393</v>
      </c>
    </row>
    <row r="890" spans="1:9" x14ac:dyDescent="0.25">
      <c r="A890" s="76"/>
      <c r="B890" s="124"/>
      <c r="C890" s="124"/>
      <c r="D890" s="120" t="s">
        <v>1370</v>
      </c>
      <c r="E890" s="121" t="s">
        <v>1372</v>
      </c>
      <c r="F890" s="122">
        <v>10</v>
      </c>
      <c r="G890" s="122">
        <v>7.8</v>
      </c>
      <c r="H890" s="122">
        <v>78</v>
      </c>
      <c r="I890" s="123" t="s">
        <v>393</v>
      </c>
    </row>
    <row r="891" spans="1:9" x14ac:dyDescent="0.25">
      <c r="A891" s="76"/>
      <c r="B891" s="124"/>
      <c r="C891" s="124"/>
      <c r="D891" s="120" t="s">
        <v>1373</v>
      </c>
      <c r="E891" s="121" t="s">
        <v>1374</v>
      </c>
      <c r="F891" s="122">
        <v>4</v>
      </c>
      <c r="G891" s="122">
        <v>8.5</v>
      </c>
      <c r="H891" s="122">
        <v>34</v>
      </c>
      <c r="I891" s="123" t="s">
        <v>393</v>
      </c>
    </row>
    <row r="892" spans="1:9" x14ac:dyDescent="0.25">
      <c r="A892" s="76"/>
      <c r="B892" s="124"/>
      <c r="C892" s="124"/>
      <c r="D892" s="120" t="s">
        <v>1375</v>
      </c>
      <c r="E892" s="121" t="s">
        <v>1376</v>
      </c>
      <c r="F892" s="122">
        <v>20</v>
      </c>
      <c r="G892" s="122">
        <v>12</v>
      </c>
      <c r="H892" s="122">
        <v>240</v>
      </c>
      <c r="I892" s="123" t="s">
        <v>393</v>
      </c>
    </row>
    <row r="893" spans="1:9" x14ac:dyDescent="0.25">
      <c r="A893" s="76"/>
      <c r="B893" s="124"/>
      <c r="C893" s="124"/>
      <c r="D893" s="120" t="s">
        <v>1863</v>
      </c>
      <c r="E893" s="121" t="s">
        <v>1864</v>
      </c>
      <c r="F893" s="122">
        <v>6</v>
      </c>
      <c r="G893" s="122">
        <v>12</v>
      </c>
      <c r="H893" s="122">
        <v>72</v>
      </c>
      <c r="I893" s="123" t="s">
        <v>393</v>
      </c>
    </row>
    <row r="894" spans="1:9" x14ac:dyDescent="0.25">
      <c r="A894" s="76"/>
      <c r="B894" s="124"/>
      <c r="C894" s="124"/>
      <c r="D894" s="120" t="s">
        <v>1377</v>
      </c>
      <c r="E894" s="121" t="s">
        <v>1378</v>
      </c>
      <c r="F894" s="122">
        <v>24</v>
      </c>
      <c r="G894" s="122">
        <v>12.875</v>
      </c>
      <c r="H894" s="122">
        <v>309</v>
      </c>
      <c r="I894" s="123" t="s">
        <v>393</v>
      </c>
    </row>
    <row r="895" spans="1:9" x14ac:dyDescent="0.25">
      <c r="A895" s="76"/>
      <c r="B895" s="124"/>
      <c r="C895" s="124"/>
      <c r="D895" s="120" t="s">
        <v>1377</v>
      </c>
      <c r="E895" s="121" t="s">
        <v>1379</v>
      </c>
      <c r="F895" s="122">
        <v>2</v>
      </c>
      <c r="G895" s="122">
        <v>13</v>
      </c>
      <c r="H895" s="122">
        <v>26</v>
      </c>
      <c r="I895" s="123" t="s">
        <v>393</v>
      </c>
    </row>
    <row r="896" spans="1:9" x14ac:dyDescent="0.25">
      <c r="A896" s="76"/>
      <c r="B896" s="124"/>
      <c r="C896" s="124"/>
      <c r="D896" s="120" t="s">
        <v>1380</v>
      </c>
      <c r="E896" s="121" t="s">
        <v>1865</v>
      </c>
      <c r="F896" s="122">
        <v>6</v>
      </c>
      <c r="G896" s="122">
        <v>16</v>
      </c>
      <c r="H896" s="122">
        <v>96</v>
      </c>
      <c r="I896" s="123" t="s">
        <v>393</v>
      </c>
    </row>
    <row r="897" spans="1:9" x14ac:dyDescent="0.25">
      <c r="A897" s="76"/>
      <c r="B897" s="124"/>
      <c r="C897" s="124"/>
      <c r="D897" s="120" t="s">
        <v>1380</v>
      </c>
      <c r="E897" s="121" t="s">
        <v>1381</v>
      </c>
      <c r="F897" s="122">
        <v>5</v>
      </c>
      <c r="G897" s="122">
        <v>16</v>
      </c>
      <c r="H897" s="122">
        <v>80</v>
      </c>
      <c r="I897" s="123" t="s">
        <v>393</v>
      </c>
    </row>
    <row r="898" spans="1:9" x14ac:dyDescent="0.25">
      <c r="A898" s="76"/>
      <c r="B898" s="124"/>
      <c r="C898" s="124"/>
      <c r="D898" s="120" t="s">
        <v>1866</v>
      </c>
      <c r="E898" s="121" t="s">
        <v>1867</v>
      </c>
      <c r="F898" s="122">
        <v>4</v>
      </c>
      <c r="G898" s="122">
        <v>12</v>
      </c>
      <c r="H898" s="122">
        <v>48</v>
      </c>
      <c r="I898" s="123" t="s">
        <v>393</v>
      </c>
    </row>
    <row r="899" spans="1:9" x14ac:dyDescent="0.25">
      <c r="A899" s="76"/>
      <c r="B899" s="124"/>
      <c r="C899" s="124"/>
      <c r="D899" s="120" t="s">
        <v>1868</v>
      </c>
      <c r="E899" s="121" t="s">
        <v>1869</v>
      </c>
      <c r="F899" s="122">
        <v>1</v>
      </c>
      <c r="G899" s="122">
        <v>12</v>
      </c>
      <c r="H899" s="122">
        <v>12</v>
      </c>
      <c r="I899" s="123" t="s">
        <v>393</v>
      </c>
    </row>
    <row r="900" spans="1:9" x14ac:dyDescent="0.25">
      <c r="A900" s="76"/>
      <c r="B900" s="124"/>
      <c r="C900" s="124"/>
      <c r="D900" s="120" t="s">
        <v>1870</v>
      </c>
      <c r="E900" s="121" t="s">
        <v>1871</v>
      </c>
      <c r="F900" s="122">
        <v>1</v>
      </c>
      <c r="G900" s="122">
        <v>12</v>
      </c>
      <c r="H900" s="122">
        <v>12</v>
      </c>
      <c r="I900" s="123" t="s">
        <v>393</v>
      </c>
    </row>
    <row r="901" spans="1:9" x14ac:dyDescent="0.25">
      <c r="A901" s="76"/>
      <c r="B901" s="124"/>
      <c r="C901" s="124"/>
      <c r="D901" s="120" t="s">
        <v>1382</v>
      </c>
      <c r="E901" s="121" t="s">
        <v>1383</v>
      </c>
      <c r="F901" s="122">
        <v>92</v>
      </c>
      <c r="G901" s="122">
        <v>1.0543478260869565</v>
      </c>
      <c r="H901" s="122">
        <v>97</v>
      </c>
      <c r="I901" s="123" t="s">
        <v>666</v>
      </c>
    </row>
    <row r="902" spans="1:9" x14ac:dyDescent="0.25">
      <c r="A902" s="76"/>
      <c r="B902" s="124"/>
      <c r="C902" s="124"/>
      <c r="D902" s="120" t="s">
        <v>1382</v>
      </c>
      <c r="E902" s="121" t="s">
        <v>1384</v>
      </c>
      <c r="F902" s="122">
        <v>26</v>
      </c>
      <c r="G902" s="122">
        <v>1.1153846153846154</v>
      </c>
      <c r="H902" s="122">
        <v>29</v>
      </c>
      <c r="I902" s="123" t="s">
        <v>666</v>
      </c>
    </row>
    <row r="903" spans="1:9" x14ac:dyDescent="0.25">
      <c r="A903" s="76"/>
      <c r="B903" s="124"/>
      <c r="C903" s="124"/>
      <c r="D903" s="120" t="s">
        <v>1385</v>
      </c>
      <c r="E903" s="121" t="s">
        <v>1386</v>
      </c>
      <c r="F903" s="122">
        <v>9</v>
      </c>
      <c r="G903" s="122">
        <v>5.8888888888888893</v>
      </c>
      <c r="H903" s="122">
        <v>53</v>
      </c>
      <c r="I903" s="123" t="s">
        <v>629</v>
      </c>
    </row>
    <row r="904" spans="1:9" x14ac:dyDescent="0.25">
      <c r="A904" s="76"/>
      <c r="B904" s="124"/>
      <c r="C904" s="124"/>
      <c r="D904" s="120" t="s">
        <v>1385</v>
      </c>
      <c r="E904" s="121" t="s">
        <v>1387</v>
      </c>
      <c r="F904" s="122">
        <v>3</v>
      </c>
      <c r="G904" s="122">
        <v>5.666666666666667</v>
      </c>
      <c r="H904" s="122">
        <v>17</v>
      </c>
      <c r="I904" s="123" t="s">
        <v>629</v>
      </c>
    </row>
    <row r="905" spans="1:9" x14ac:dyDescent="0.25">
      <c r="A905" s="76"/>
      <c r="B905" s="124"/>
      <c r="C905" s="124"/>
      <c r="D905" s="120" t="s">
        <v>1388</v>
      </c>
      <c r="E905" s="121" t="s">
        <v>1389</v>
      </c>
      <c r="F905" s="122">
        <v>70</v>
      </c>
      <c r="G905" s="122">
        <v>0.97142857142857142</v>
      </c>
      <c r="H905" s="122">
        <v>68</v>
      </c>
      <c r="I905" s="123" t="s">
        <v>666</v>
      </c>
    </row>
    <row r="906" spans="1:9" x14ac:dyDescent="0.25">
      <c r="A906" s="76"/>
      <c r="B906" s="124"/>
      <c r="C906" s="124"/>
      <c r="D906" s="120" t="s">
        <v>1388</v>
      </c>
      <c r="E906" s="121" t="s">
        <v>1390</v>
      </c>
      <c r="F906" s="122">
        <v>16</v>
      </c>
      <c r="G906" s="122">
        <v>1.625</v>
      </c>
      <c r="H906" s="122">
        <v>26</v>
      </c>
      <c r="I906" s="123" t="s">
        <v>666</v>
      </c>
    </row>
    <row r="907" spans="1:9" x14ac:dyDescent="0.25">
      <c r="A907" s="76"/>
      <c r="B907" s="124"/>
      <c r="C907" s="124"/>
      <c r="D907" s="120" t="s">
        <v>1391</v>
      </c>
      <c r="E907" s="121" t="s">
        <v>1392</v>
      </c>
      <c r="F907" s="122">
        <v>41</v>
      </c>
      <c r="G907" s="122">
        <v>15</v>
      </c>
      <c r="H907" s="122">
        <v>615</v>
      </c>
      <c r="I907" s="123" t="s">
        <v>393</v>
      </c>
    </row>
    <row r="908" spans="1:9" x14ac:dyDescent="0.25">
      <c r="A908" s="76"/>
      <c r="B908" s="124"/>
      <c r="C908" s="124"/>
      <c r="D908" s="120" t="s">
        <v>1391</v>
      </c>
      <c r="E908" s="121" t="s">
        <v>1393</v>
      </c>
      <c r="F908" s="122">
        <v>22</v>
      </c>
      <c r="G908" s="122">
        <v>15</v>
      </c>
      <c r="H908" s="122">
        <v>330</v>
      </c>
      <c r="I908" s="123" t="s">
        <v>393</v>
      </c>
    </row>
    <row r="909" spans="1:9" x14ac:dyDescent="0.25">
      <c r="A909" s="76"/>
      <c r="B909" s="124"/>
      <c r="C909" s="124"/>
      <c r="D909" s="120" t="s">
        <v>1394</v>
      </c>
      <c r="E909" s="121" t="s">
        <v>1395</v>
      </c>
      <c r="F909" s="122">
        <v>10</v>
      </c>
      <c r="G909" s="122">
        <v>13</v>
      </c>
      <c r="H909" s="122">
        <v>130</v>
      </c>
      <c r="I909" s="123" t="s">
        <v>393</v>
      </c>
    </row>
    <row r="910" spans="1:9" x14ac:dyDescent="0.25">
      <c r="A910" s="76"/>
      <c r="B910" s="124"/>
      <c r="C910" s="124"/>
      <c r="D910" s="120" t="s">
        <v>1394</v>
      </c>
      <c r="E910" s="121" t="s">
        <v>1396</v>
      </c>
      <c r="F910" s="122">
        <v>3</v>
      </c>
      <c r="G910" s="122">
        <v>13</v>
      </c>
      <c r="H910" s="122">
        <v>39</v>
      </c>
      <c r="I910" s="123" t="s">
        <v>393</v>
      </c>
    </row>
    <row r="911" spans="1:9" x14ac:dyDescent="0.25">
      <c r="A911" s="76"/>
      <c r="B911" s="124"/>
      <c r="C911" s="124"/>
      <c r="D911" s="120" t="s">
        <v>1397</v>
      </c>
      <c r="E911" s="121" t="s">
        <v>1398</v>
      </c>
      <c r="F911" s="122">
        <v>18</v>
      </c>
      <c r="G911" s="122">
        <v>15.444444444444445</v>
      </c>
      <c r="H911" s="122">
        <v>278</v>
      </c>
      <c r="I911" s="123" t="s">
        <v>393</v>
      </c>
    </row>
    <row r="912" spans="1:9" x14ac:dyDescent="0.25">
      <c r="A912" s="76"/>
      <c r="B912" s="124"/>
      <c r="C912" s="124"/>
      <c r="D912" s="120" t="s">
        <v>1872</v>
      </c>
      <c r="E912" s="121" t="s">
        <v>1873</v>
      </c>
      <c r="F912" s="122">
        <v>5</v>
      </c>
      <c r="G912" s="122">
        <v>14</v>
      </c>
      <c r="H912" s="122">
        <v>70</v>
      </c>
      <c r="I912" s="123" t="s">
        <v>393</v>
      </c>
    </row>
    <row r="913" spans="1:9" x14ac:dyDescent="0.25">
      <c r="A913" s="76"/>
      <c r="B913" s="124"/>
      <c r="C913" s="124"/>
      <c r="D913" s="120" t="s">
        <v>1399</v>
      </c>
      <c r="E913" s="121" t="s">
        <v>1400</v>
      </c>
      <c r="F913" s="122">
        <v>36</v>
      </c>
      <c r="G913" s="122">
        <v>30</v>
      </c>
      <c r="H913" s="122">
        <v>1080</v>
      </c>
      <c r="I913" s="123" t="s">
        <v>393</v>
      </c>
    </row>
    <row r="914" spans="1:9" x14ac:dyDescent="0.25">
      <c r="A914" s="76"/>
      <c r="B914" s="124"/>
      <c r="C914" s="124"/>
      <c r="D914" s="120" t="s">
        <v>1399</v>
      </c>
      <c r="E914" s="121" t="s">
        <v>1401</v>
      </c>
      <c r="F914" s="122">
        <v>6</v>
      </c>
      <c r="G914" s="122">
        <v>30</v>
      </c>
      <c r="H914" s="122">
        <v>180</v>
      </c>
      <c r="I914" s="123" t="s">
        <v>393</v>
      </c>
    </row>
    <row r="915" spans="1:9" x14ac:dyDescent="0.25">
      <c r="A915" s="76"/>
      <c r="B915" s="124"/>
      <c r="C915" s="124"/>
      <c r="D915" s="120" t="s">
        <v>1402</v>
      </c>
      <c r="E915" s="121" t="s">
        <v>1403</v>
      </c>
      <c r="F915" s="122">
        <v>2</v>
      </c>
      <c r="G915" s="122">
        <v>7</v>
      </c>
      <c r="H915" s="122">
        <v>14</v>
      </c>
      <c r="I915" s="123" t="s">
        <v>393</v>
      </c>
    </row>
    <row r="916" spans="1:9" x14ac:dyDescent="0.25">
      <c r="A916" s="76"/>
      <c r="B916" s="124"/>
      <c r="C916" s="124"/>
      <c r="D916" s="120" t="s">
        <v>1404</v>
      </c>
      <c r="E916" s="121" t="s">
        <v>1405</v>
      </c>
      <c r="F916" s="122">
        <v>164</v>
      </c>
      <c r="G916" s="122">
        <v>17.390243902439025</v>
      </c>
      <c r="H916" s="122">
        <v>2852</v>
      </c>
      <c r="I916" s="123" t="s">
        <v>393</v>
      </c>
    </row>
    <row r="917" spans="1:9" x14ac:dyDescent="0.25">
      <c r="A917" s="76"/>
      <c r="B917" s="124"/>
      <c r="C917" s="124"/>
      <c r="D917" s="120" t="s">
        <v>1404</v>
      </c>
      <c r="E917" s="121" t="s">
        <v>1406</v>
      </c>
      <c r="F917" s="122">
        <v>62</v>
      </c>
      <c r="G917" s="122">
        <v>15.580645161290322</v>
      </c>
      <c r="H917" s="122">
        <v>966</v>
      </c>
      <c r="I917" s="123" t="s">
        <v>393</v>
      </c>
    </row>
    <row r="918" spans="1:9" x14ac:dyDescent="0.25">
      <c r="A918" s="76"/>
      <c r="B918" s="124"/>
      <c r="C918" s="124"/>
      <c r="D918" s="120" t="s">
        <v>1407</v>
      </c>
      <c r="E918" s="121" t="s">
        <v>1408</v>
      </c>
      <c r="F918" s="122">
        <v>3</v>
      </c>
      <c r="G918" s="122">
        <v>0</v>
      </c>
      <c r="H918" s="122">
        <v>0</v>
      </c>
      <c r="I918" s="123" t="s">
        <v>393</v>
      </c>
    </row>
    <row r="919" spans="1:9" x14ac:dyDescent="0.25">
      <c r="A919" s="76"/>
      <c r="B919" s="124"/>
      <c r="C919" s="124"/>
      <c r="D919" s="120" t="s">
        <v>1407</v>
      </c>
      <c r="E919" s="121" t="s">
        <v>1409</v>
      </c>
      <c r="F919" s="122">
        <v>1</v>
      </c>
      <c r="G919" s="122">
        <v>0</v>
      </c>
      <c r="H919" s="122">
        <v>0</v>
      </c>
      <c r="I919" s="123" t="s">
        <v>393</v>
      </c>
    </row>
    <row r="920" spans="1:9" x14ac:dyDescent="0.25">
      <c r="A920" s="76"/>
      <c r="B920" s="124"/>
      <c r="C920" s="124"/>
      <c r="D920" s="120" t="s">
        <v>1874</v>
      </c>
      <c r="E920" s="121" t="s">
        <v>1875</v>
      </c>
      <c r="F920" s="122">
        <v>1</v>
      </c>
      <c r="G920" s="122">
        <v>6</v>
      </c>
      <c r="H920" s="122">
        <v>6</v>
      </c>
      <c r="I920" s="123" t="s">
        <v>393</v>
      </c>
    </row>
    <row r="921" spans="1:9" x14ac:dyDescent="0.25">
      <c r="A921" s="76"/>
      <c r="B921" s="124"/>
      <c r="C921" s="124"/>
      <c r="D921" s="120" t="s">
        <v>1410</v>
      </c>
      <c r="E921" s="121" t="s">
        <v>1411</v>
      </c>
      <c r="F921" s="122">
        <v>37</v>
      </c>
      <c r="G921" s="122">
        <v>1.5405405405405406</v>
      </c>
      <c r="H921" s="122">
        <v>57</v>
      </c>
      <c r="I921" s="123" t="s">
        <v>666</v>
      </c>
    </row>
    <row r="922" spans="1:9" x14ac:dyDescent="0.25">
      <c r="A922" s="75"/>
      <c r="B922" s="124"/>
      <c r="C922" s="124"/>
      <c r="D922" s="120" t="s">
        <v>1410</v>
      </c>
      <c r="E922" s="121" t="s">
        <v>1412</v>
      </c>
      <c r="F922" s="122">
        <v>22</v>
      </c>
      <c r="G922" s="122">
        <v>2.3636363636363638</v>
      </c>
      <c r="H922" s="122">
        <v>52</v>
      </c>
      <c r="I922" s="123" t="s">
        <v>666</v>
      </c>
    </row>
    <row r="923" spans="1:9" x14ac:dyDescent="0.25">
      <c r="B923" s="124"/>
      <c r="C923" s="124"/>
      <c r="D923" s="120" t="s">
        <v>1413</v>
      </c>
      <c r="E923" s="121" t="s">
        <v>1414</v>
      </c>
      <c r="F923" s="122">
        <v>4</v>
      </c>
      <c r="G923" s="122">
        <v>14</v>
      </c>
      <c r="H923" s="122">
        <v>56</v>
      </c>
      <c r="I923" s="123" t="s">
        <v>393</v>
      </c>
    </row>
    <row r="924" spans="1:9" x14ac:dyDescent="0.25">
      <c r="B924" s="124"/>
      <c r="C924" s="124"/>
      <c r="D924" s="120" t="s">
        <v>1415</v>
      </c>
      <c r="E924" s="121" t="s">
        <v>1416</v>
      </c>
      <c r="F924" s="122">
        <v>20</v>
      </c>
      <c r="G924" s="122">
        <v>16</v>
      </c>
      <c r="H924" s="122">
        <v>320</v>
      </c>
      <c r="I924" s="123" t="s">
        <v>393</v>
      </c>
    </row>
    <row r="925" spans="1:9" x14ac:dyDescent="0.25">
      <c r="B925" s="124"/>
      <c r="C925" s="124"/>
      <c r="D925" s="120" t="s">
        <v>1417</v>
      </c>
      <c r="E925" s="121" t="s">
        <v>1418</v>
      </c>
      <c r="F925" s="122">
        <v>5</v>
      </c>
      <c r="G925" s="122">
        <v>16</v>
      </c>
      <c r="H925" s="122">
        <v>80</v>
      </c>
      <c r="I925" s="123" t="s">
        <v>393</v>
      </c>
    </row>
    <row r="926" spans="1:9" x14ac:dyDescent="0.25">
      <c r="B926" s="124"/>
      <c r="C926" s="124"/>
      <c r="D926" s="120" t="s">
        <v>1417</v>
      </c>
      <c r="E926" s="121" t="s">
        <v>1876</v>
      </c>
      <c r="F926" s="122">
        <v>5</v>
      </c>
      <c r="G926" s="122">
        <v>16</v>
      </c>
      <c r="H926" s="122">
        <v>80</v>
      </c>
      <c r="I926" s="123" t="s">
        <v>393</v>
      </c>
    </row>
    <row r="927" spans="1:9" x14ac:dyDescent="0.25">
      <c r="B927" s="124"/>
      <c r="C927" s="124"/>
      <c r="D927" s="120" t="s">
        <v>1877</v>
      </c>
      <c r="E927" s="121" t="s">
        <v>1878</v>
      </c>
      <c r="F927" s="122">
        <v>4</v>
      </c>
      <c r="G927" s="122">
        <v>30</v>
      </c>
      <c r="H927" s="122">
        <v>120</v>
      </c>
      <c r="I927" s="123" t="s">
        <v>393</v>
      </c>
    </row>
    <row r="928" spans="1:9" x14ac:dyDescent="0.25">
      <c r="B928" s="124"/>
      <c r="C928" s="124"/>
      <c r="D928" s="120" t="s">
        <v>1877</v>
      </c>
      <c r="E928" s="121" t="s">
        <v>1879</v>
      </c>
      <c r="F928" s="122">
        <v>3</v>
      </c>
      <c r="G928" s="122">
        <v>30</v>
      </c>
      <c r="H928" s="122">
        <v>90</v>
      </c>
      <c r="I928" s="123" t="s">
        <v>393</v>
      </c>
    </row>
    <row r="929" spans="2:9" x14ac:dyDescent="0.25">
      <c r="B929" s="124"/>
      <c r="C929" s="124"/>
      <c r="D929" s="120" t="s">
        <v>1880</v>
      </c>
      <c r="E929" s="121" t="s">
        <v>1881</v>
      </c>
      <c r="F929" s="122">
        <v>1</v>
      </c>
      <c r="G929" s="122">
        <v>12</v>
      </c>
      <c r="H929" s="122">
        <v>12</v>
      </c>
      <c r="I929" s="123" t="s">
        <v>393</v>
      </c>
    </row>
    <row r="930" spans="2:9" x14ac:dyDescent="0.25">
      <c r="B930" s="124"/>
      <c r="C930" s="124"/>
      <c r="D930" s="120" t="s">
        <v>1882</v>
      </c>
      <c r="E930" s="121" t="s">
        <v>1883</v>
      </c>
      <c r="F930" s="122">
        <v>2</v>
      </c>
      <c r="G930" s="122">
        <v>12</v>
      </c>
      <c r="H930" s="122">
        <v>24</v>
      </c>
      <c r="I930" s="123" t="s">
        <v>393</v>
      </c>
    </row>
    <row r="931" spans="2:9" x14ac:dyDescent="0.25">
      <c r="B931" s="124"/>
      <c r="C931" s="124"/>
      <c r="D931" s="120" t="s">
        <v>1882</v>
      </c>
      <c r="E931" s="121" t="s">
        <v>1884</v>
      </c>
      <c r="F931" s="122">
        <v>1</v>
      </c>
      <c r="G931" s="122">
        <v>12</v>
      </c>
      <c r="H931" s="122">
        <v>12</v>
      </c>
      <c r="I931" s="123" t="s">
        <v>393</v>
      </c>
    </row>
    <row r="932" spans="2:9" x14ac:dyDescent="0.25">
      <c r="B932" s="124"/>
      <c r="C932" s="124"/>
      <c r="D932" s="120" t="s">
        <v>1419</v>
      </c>
      <c r="E932" s="121" t="s">
        <v>1420</v>
      </c>
      <c r="F932" s="122">
        <v>351</v>
      </c>
      <c r="G932" s="122">
        <v>15.464387464387464</v>
      </c>
      <c r="H932" s="122">
        <v>5428</v>
      </c>
      <c r="I932" s="123" t="s">
        <v>393</v>
      </c>
    </row>
    <row r="933" spans="2:9" x14ac:dyDescent="0.25">
      <c r="B933" s="124"/>
      <c r="C933" s="124"/>
      <c r="D933" s="120" t="s">
        <v>1419</v>
      </c>
      <c r="E933" s="121" t="s">
        <v>1421</v>
      </c>
      <c r="F933" s="122">
        <v>141</v>
      </c>
      <c r="G933" s="122">
        <v>14.24113475177305</v>
      </c>
      <c r="H933" s="122">
        <v>2008</v>
      </c>
      <c r="I933" s="123" t="s">
        <v>393</v>
      </c>
    </row>
    <row r="934" spans="2:9" x14ac:dyDescent="0.25">
      <c r="B934" s="124"/>
      <c r="C934" s="124"/>
      <c r="D934" s="120" t="s">
        <v>1885</v>
      </c>
      <c r="E934" s="121" t="s">
        <v>1886</v>
      </c>
      <c r="F934" s="122">
        <v>2</v>
      </c>
      <c r="G934" s="122">
        <v>28</v>
      </c>
      <c r="H934" s="122">
        <v>56</v>
      </c>
      <c r="I934" s="123" t="s">
        <v>393</v>
      </c>
    </row>
    <row r="935" spans="2:9" x14ac:dyDescent="0.25">
      <c r="B935" s="124"/>
      <c r="C935" s="124"/>
      <c r="D935" s="120" t="s">
        <v>1422</v>
      </c>
      <c r="E935" s="121" t="s">
        <v>1423</v>
      </c>
      <c r="F935" s="122">
        <v>10</v>
      </c>
      <c r="G935" s="122">
        <v>17.3</v>
      </c>
      <c r="H935" s="122">
        <v>173</v>
      </c>
      <c r="I935" s="123" t="s">
        <v>393</v>
      </c>
    </row>
    <row r="936" spans="2:9" x14ac:dyDescent="0.25">
      <c r="B936" s="124"/>
      <c r="C936" s="124"/>
      <c r="D936" s="120" t="s">
        <v>1422</v>
      </c>
      <c r="E936" s="121" t="s">
        <v>1424</v>
      </c>
      <c r="F936" s="122">
        <v>2</v>
      </c>
      <c r="G936" s="122">
        <v>18</v>
      </c>
      <c r="H936" s="122">
        <v>36</v>
      </c>
      <c r="I936" s="123" t="s">
        <v>393</v>
      </c>
    </row>
    <row r="937" spans="2:9" x14ac:dyDescent="0.25">
      <c r="B937" s="124"/>
      <c r="C937" s="124"/>
      <c r="D937" s="120" t="s">
        <v>1887</v>
      </c>
      <c r="E937" s="121" t="s">
        <v>1888</v>
      </c>
      <c r="F937" s="122">
        <v>1</v>
      </c>
      <c r="G937" s="122">
        <v>20</v>
      </c>
      <c r="H937" s="122">
        <v>20</v>
      </c>
      <c r="I937" s="123" t="s">
        <v>393</v>
      </c>
    </row>
    <row r="938" spans="2:9" x14ac:dyDescent="0.25">
      <c r="B938" s="124"/>
      <c r="C938" s="124"/>
      <c r="D938" s="120" t="s">
        <v>1887</v>
      </c>
      <c r="E938" s="121" t="s">
        <v>1889</v>
      </c>
      <c r="F938" s="122">
        <v>3</v>
      </c>
      <c r="G938" s="122">
        <v>20</v>
      </c>
      <c r="H938" s="122">
        <v>60</v>
      </c>
      <c r="I938" s="123" t="s">
        <v>393</v>
      </c>
    </row>
    <row r="939" spans="2:9" x14ac:dyDescent="0.25">
      <c r="B939" s="124"/>
      <c r="C939" s="124"/>
      <c r="D939" s="120" t="s">
        <v>1890</v>
      </c>
      <c r="E939" s="121" t="s">
        <v>1891</v>
      </c>
      <c r="F939" s="122">
        <v>1</v>
      </c>
      <c r="G939" s="122">
        <v>16</v>
      </c>
      <c r="H939" s="122">
        <v>16</v>
      </c>
      <c r="I939" s="123" t="s">
        <v>393</v>
      </c>
    </row>
    <row r="940" spans="2:9" x14ac:dyDescent="0.25">
      <c r="B940" s="124"/>
      <c r="C940" s="124"/>
      <c r="D940" s="120" t="s">
        <v>1425</v>
      </c>
      <c r="E940" s="121" t="s">
        <v>1426</v>
      </c>
      <c r="F940" s="122">
        <v>1</v>
      </c>
      <c r="G940" s="122">
        <v>15</v>
      </c>
      <c r="H940" s="122">
        <v>15</v>
      </c>
      <c r="I940" s="123" t="s">
        <v>393</v>
      </c>
    </row>
    <row r="941" spans="2:9" x14ac:dyDescent="0.25">
      <c r="B941" s="124"/>
      <c r="C941" s="124"/>
      <c r="D941" s="120" t="s">
        <v>1427</v>
      </c>
      <c r="E941" s="121" t="s">
        <v>1428</v>
      </c>
      <c r="F941" s="122">
        <v>7</v>
      </c>
      <c r="G941" s="122">
        <v>7.7142857142857144</v>
      </c>
      <c r="H941" s="122">
        <v>54</v>
      </c>
      <c r="I941" s="123" t="s">
        <v>393</v>
      </c>
    </row>
    <row r="942" spans="2:9" x14ac:dyDescent="0.25">
      <c r="B942" s="124"/>
      <c r="C942" s="124"/>
      <c r="D942" s="120" t="s">
        <v>1429</v>
      </c>
      <c r="E942" s="121" t="s">
        <v>1430</v>
      </c>
      <c r="F942" s="122">
        <v>42</v>
      </c>
      <c r="G942" s="122">
        <v>23.523809523809526</v>
      </c>
      <c r="H942" s="122">
        <v>988</v>
      </c>
      <c r="I942" s="123" t="s">
        <v>393</v>
      </c>
    </row>
    <row r="943" spans="2:9" x14ac:dyDescent="0.25">
      <c r="B943" s="124"/>
      <c r="C943" s="124"/>
      <c r="D943" s="120" t="s">
        <v>1429</v>
      </c>
      <c r="E943" s="121" t="s">
        <v>1431</v>
      </c>
      <c r="F943" s="122">
        <v>25</v>
      </c>
      <c r="G943" s="122">
        <v>23.68</v>
      </c>
      <c r="H943" s="122">
        <v>592</v>
      </c>
      <c r="I943" s="123" t="s">
        <v>393</v>
      </c>
    </row>
    <row r="944" spans="2:9" x14ac:dyDescent="0.25">
      <c r="B944" s="124"/>
      <c r="C944" s="124"/>
      <c r="D944" s="120" t="s">
        <v>1892</v>
      </c>
      <c r="E944" s="121" t="s">
        <v>1893</v>
      </c>
      <c r="F944" s="122">
        <v>13</v>
      </c>
      <c r="G944" s="122">
        <v>14.692307692307692</v>
      </c>
      <c r="H944" s="122">
        <v>191</v>
      </c>
      <c r="I944" s="123" t="s">
        <v>393</v>
      </c>
    </row>
    <row r="945" spans="2:9" x14ac:dyDescent="0.25">
      <c r="B945" s="124"/>
      <c r="C945" s="124"/>
      <c r="D945" s="120" t="s">
        <v>1892</v>
      </c>
      <c r="E945" s="121" t="s">
        <v>1894</v>
      </c>
      <c r="F945" s="122">
        <v>16</v>
      </c>
      <c r="G945" s="122">
        <v>15</v>
      </c>
      <c r="H945" s="122">
        <v>240</v>
      </c>
      <c r="I945" s="123" t="s">
        <v>393</v>
      </c>
    </row>
    <row r="946" spans="2:9" x14ac:dyDescent="0.25">
      <c r="B946" s="124"/>
      <c r="C946" s="124"/>
      <c r="D946" s="120" t="s">
        <v>1895</v>
      </c>
      <c r="E946" s="121" t="s">
        <v>1896</v>
      </c>
      <c r="F946" s="122">
        <v>4</v>
      </c>
      <c r="G946" s="122">
        <v>12</v>
      </c>
      <c r="H946" s="122">
        <v>48</v>
      </c>
      <c r="I946" s="123" t="s">
        <v>393</v>
      </c>
    </row>
    <row r="947" spans="2:9" x14ac:dyDescent="0.25">
      <c r="B947" s="124"/>
      <c r="C947" s="124"/>
      <c r="D947" s="120" t="s">
        <v>1432</v>
      </c>
      <c r="E947" s="121" t="s">
        <v>1433</v>
      </c>
      <c r="F947" s="122">
        <v>23</v>
      </c>
      <c r="G947" s="122">
        <v>13</v>
      </c>
      <c r="H947" s="122">
        <v>299</v>
      </c>
      <c r="I947" s="123" t="s">
        <v>393</v>
      </c>
    </row>
    <row r="948" spans="2:9" x14ac:dyDescent="0.25">
      <c r="B948" s="124"/>
      <c r="C948" s="124"/>
      <c r="D948" s="120" t="s">
        <v>1432</v>
      </c>
      <c r="E948" s="121" t="s">
        <v>1434</v>
      </c>
      <c r="F948" s="122">
        <v>23</v>
      </c>
      <c r="G948" s="122">
        <v>13</v>
      </c>
      <c r="H948" s="122">
        <v>299</v>
      </c>
      <c r="I948" s="123" t="s">
        <v>393</v>
      </c>
    </row>
    <row r="949" spans="2:9" x14ac:dyDescent="0.25">
      <c r="B949" s="124"/>
      <c r="C949" s="124"/>
      <c r="D949" s="120" t="s">
        <v>1897</v>
      </c>
      <c r="E949" s="121" t="s">
        <v>1898</v>
      </c>
      <c r="F949" s="122">
        <v>1</v>
      </c>
      <c r="G949" s="122">
        <v>0</v>
      </c>
      <c r="H949" s="122">
        <v>0</v>
      </c>
      <c r="I949" s="123" t="s">
        <v>393</v>
      </c>
    </row>
    <row r="950" spans="2:9" x14ac:dyDescent="0.25">
      <c r="B950" s="124"/>
      <c r="C950" s="124"/>
      <c r="D950" s="120" t="s">
        <v>1435</v>
      </c>
      <c r="E950" s="121" t="s">
        <v>1436</v>
      </c>
      <c r="F950" s="122">
        <v>23</v>
      </c>
      <c r="G950" s="122">
        <v>0</v>
      </c>
      <c r="H950" s="122">
        <v>0</v>
      </c>
      <c r="I950" s="123" t="s">
        <v>393</v>
      </c>
    </row>
    <row r="951" spans="2:9" x14ac:dyDescent="0.25">
      <c r="B951" s="124"/>
      <c r="C951" s="124"/>
      <c r="D951" s="120" t="s">
        <v>1435</v>
      </c>
      <c r="E951" s="121" t="s">
        <v>1437</v>
      </c>
      <c r="F951" s="122">
        <v>11</v>
      </c>
      <c r="G951" s="122">
        <v>0</v>
      </c>
      <c r="H951" s="122">
        <v>0</v>
      </c>
      <c r="I951" s="123" t="s">
        <v>393</v>
      </c>
    </row>
    <row r="952" spans="2:9" x14ac:dyDescent="0.25">
      <c r="B952" s="124"/>
      <c r="C952" s="124"/>
      <c r="D952" s="120" t="s">
        <v>1438</v>
      </c>
      <c r="E952" s="121" t="s">
        <v>1439</v>
      </c>
      <c r="F952" s="122">
        <v>2</v>
      </c>
      <c r="G952" s="122">
        <v>15</v>
      </c>
      <c r="H952" s="122">
        <v>30</v>
      </c>
      <c r="I952" s="123" t="s">
        <v>393</v>
      </c>
    </row>
    <row r="953" spans="2:9" x14ac:dyDescent="0.25">
      <c r="B953" s="124"/>
      <c r="C953" s="124"/>
      <c r="D953" s="120" t="s">
        <v>1438</v>
      </c>
      <c r="E953" s="121" t="s">
        <v>1899</v>
      </c>
      <c r="F953" s="122">
        <v>5</v>
      </c>
      <c r="G953" s="122">
        <v>15</v>
      </c>
      <c r="H953" s="122">
        <v>75</v>
      </c>
      <c r="I953" s="123" t="s">
        <v>393</v>
      </c>
    </row>
    <row r="954" spans="2:9" x14ac:dyDescent="0.25">
      <c r="B954" s="124"/>
      <c r="C954" s="124"/>
      <c r="D954" s="120" t="s">
        <v>1440</v>
      </c>
      <c r="E954" s="121" t="s">
        <v>1441</v>
      </c>
      <c r="F954" s="122">
        <v>25</v>
      </c>
      <c r="G954" s="122">
        <v>0</v>
      </c>
      <c r="H954" s="122">
        <v>0</v>
      </c>
      <c r="I954" s="123" t="s">
        <v>393</v>
      </c>
    </row>
    <row r="955" spans="2:9" x14ac:dyDescent="0.25">
      <c r="B955" s="124"/>
      <c r="C955" s="124"/>
      <c r="D955" s="120" t="s">
        <v>1440</v>
      </c>
      <c r="E955" s="121" t="s">
        <v>1900</v>
      </c>
      <c r="F955" s="122">
        <v>11</v>
      </c>
      <c r="G955" s="122">
        <v>0</v>
      </c>
      <c r="H955" s="122">
        <v>0</v>
      </c>
      <c r="I955" s="123" t="s">
        <v>393</v>
      </c>
    </row>
    <row r="956" spans="2:9" x14ac:dyDescent="0.25">
      <c r="B956" s="124"/>
      <c r="C956" s="124"/>
      <c r="D956" s="120" t="s">
        <v>1901</v>
      </c>
      <c r="E956" s="121" t="s">
        <v>1902</v>
      </c>
      <c r="F956" s="122">
        <v>20</v>
      </c>
      <c r="G956" s="122">
        <v>0</v>
      </c>
      <c r="H956" s="122">
        <v>0</v>
      </c>
      <c r="I956" s="123" t="s">
        <v>393</v>
      </c>
    </row>
    <row r="957" spans="2:9" x14ac:dyDescent="0.25">
      <c r="B957" s="124"/>
      <c r="C957" s="124"/>
      <c r="D957" s="120" t="s">
        <v>1901</v>
      </c>
      <c r="E957" s="121" t="s">
        <v>1903</v>
      </c>
      <c r="F957" s="122">
        <v>10</v>
      </c>
      <c r="G957" s="122">
        <v>0</v>
      </c>
      <c r="H957" s="122">
        <v>0</v>
      </c>
      <c r="I957" s="123" t="s">
        <v>393</v>
      </c>
    </row>
    <row r="958" spans="2:9" x14ac:dyDescent="0.25">
      <c r="B958" s="124"/>
      <c r="C958" s="124"/>
      <c r="D958" s="120" t="s">
        <v>1442</v>
      </c>
      <c r="E958" s="121" t="s">
        <v>1443</v>
      </c>
      <c r="F958" s="122">
        <v>12</v>
      </c>
      <c r="G958" s="122">
        <v>0</v>
      </c>
      <c r="H958" s="122">
        <v>0</v>
      </c>
      <c r="I958" s="123" t="s">
        <v>393</v>
      </c>
    </row>
    <row r="959" spans="2:9" x14ac:dyDescent="0.25">
      <c r="B959" s="124"/>
      <c r="C959" s="124"/>
      <c r="D959" s="120" t="s">
        <v>1442</v>
      </c>
      <c r="E959" s="121" t="s">
        <v>1904</v>
      </c>
      <c r="F959" s="122">
        <v>10</v>
      </c>
      <c r="G959" s="122">
        <v>0</v>
      </c>
      <c r="H959" s="122">
        <v>0</v>
      </c>
      <c r="I959" s="123" t="s">
        <v>393</v>
      </c>
    </row>
    <row r="960" spans="2:9" x14ac:dyDescent="0.25">
      <c r="B960" s="124"/>
      <c r="C960" s="124"/>
      <c r="D960" s="120" t="s">
        <v>1444</v>
      </c>
      <c r="E960" s="121" t="s">
        <v>649</v>
      </c>
      <c r="F960" s="122">
        <v>23</v>
      </c>
      <c r="G960" s="122">
        <v>0.2608695652173913</v>
      </c>
      <c r="H960" s="122">
        <v>6</v>
      </c>
      <c r="I960" s="123" t="s">
        <v>393</v>
      </c>
    </row>
    <row r="961" spans="2:9" x14ac:dyDescent="0.25">
      <c r="B961" s="124"/>
      <c r="C961" s="124"/>
      <c r="D961" s="120" t="s">
        <v>1444</v>
      </c>
      <c r="E961" s="121" t="s">
        <v>650</v>
      </c>
      <c r="F961" s="122">
        <v>8</v>
      </c>
      <c r="G961" s="122">
        <v>0.75</v>
      </c>
      <c r="H961" s="122">
        <v>6</v>
      </c>
      <c r="I961" s="123" t="s">
        <v>393</v>
      </c>
    </row>
    <row r="962" spans="2:9" x14ac:dyDescent="0.25">
      <c r="B962" s="124"/>
      <c r="C962" s="124"/>
      <c r="D962" s="120" t="s">
        <v>1445</v>
      </c>
      <c r="E962" s="121" t="s">
        <v>1446</v>
      </c>
      <c r="F962" s="122">
        <v>79</v>
      </c>
      <c r="G962" s="122">
        <v>2.0506329113924049</v>
      </c>
      <c r="H962" s="122">
        <v>162</v>
      </c>
      <c r="I962" s="123" t="s">
        <v>666</v>
      </c>
    </row>
    <row r="963" spans="2:9" x14ac:dyDescent="0.25">
      <c r="B963" s="124"/>
      <c r="C963" s="124"/>
      <c r="D963" s="120" t="s">
        <v>1445</v>
      </c>
      <c r="E963" s="121" t="s">
        <v>1447</v>
      </c>
      <c r="F963" s="122">
        <v>27</v>
      </c>
      <c r="G963" s="122">
        <v>1.5555555555555556</v>
      </c>
      <c r="H963" s="122">
        <v>42</v>
      </c>
      <c r="I963" s="123" t="s">
        <v>666</v>
      </c>
    </row>
    <row r="964" spans="2:9" x14ac:dyDescent="0.25">
      <c r="B964" s="124"/>
      <c r="C964" s="124"/>
      <c r="D964" s="120" t="s">
        <v>1905</v>
      </c>
      <c r="E964" s="121" t="s">
        <v>1906</v>
      </c>
      <c r="F964" s="122">
        <v>25</v>
      </c>
      <c r="G964" s="122">
        <v>0</v>
      </c>
      <c r="H964" s="122">
        <v>0</v>
      </c>
      <c r="I964" s="123" t="s">
        <v>393</v>
      </c>
    </row>
    <row r="965" spans="2:9" x14ac:dyDescent="0.25">
      <c r="B965" s="124"/>
      <c r="C965" s="124"/>
      <c r="D965" s="120" t="s">
        <v>1905</v>
      </c>
      <c r="E965" s="121" t="s">
        <v>1907</v>
      </c>
      <c r="F965" s="122">
        <v>10</v>
      </c>
      <c r="G965" s="122">
        <v>0</v>
      </c>
      <c r="H965" s="122">
        <v>0</v>
      </c>
      <c r="I965" s="123" t="s">
        <v>393</v>
      </c>
    </row>
    <row r="966" spans="2:9" x14ac:dyDescent="0.25">
      <c r="B966" s="124"/>
      <c r="C966" s="124"/>
      <c r="D966" s="120" t="s">
        <v>1448</v>
      </c>
      <c r="E966" s="121" t="s">
        <v>1449</v>
      </c>
      <c r="F966" s="122">
        <v>20</v>
      </c>
      <c r="G966" s="122">
        <v>1.3</v>
      </c>
      <c r="H966" s="122">
        <v>26</v>
      </c>
      <c r="I966" s="123" t="s">
        <v>666</v>
      </c>
    </row>
    <row r="967" spans="2:9" x14ac:dyDescent="0.25">
      <c r="B967" s="124"/>
      <c r="C967" s="124"/>
      <c r="D967" s="120" t="s">
        <v>1450</v>
      </c>
      <c r="E967" s="121" t="s">
        <v>1451</v>
      </c>
      <c r="F967" s="122">
        <v>2</v>
      </c>
      <c r="G967" s="122">
        <v>20</v>
      </c>
      <c r="H967" s="122">
        <v>40</v>
      </c>
      <c r="I967" s="123" t="s">
        <v>393</v>
      </c>
    </row>
    <row r="968" spans="2:9" x14ac:dyDescent="0.25">
      <c r="B968" s="124"/>
      <c r="C968" s="124"/>
      <c r="D968" s="120" t="s">
        <v>1450</v>
      </c>
      <c r="E968" s="121" t="s">
        <v>1908</v>
      </c>
      <c r="F968" s="122">
        <v>5</v>
      </c>
      <c r="G968" s="122">
        <v>20</v>
      </c>
      <c r="H968" s="122">
        <v>100</v>
      </c>
      <c r="I968" s="123" t="s">
        <v>393</v>
      </c>
    </row>
    <row r="969" spans="2:9" x14ac:dyDescent="0.25">
      <c r="B969" s="124"/>
      <c r="C969" s="124"/>
      <c r="D969" s="120" t="s">
        <v>1452</v>
      </c>
      <c r="E969" s="121" t="s">
        <v>1453</v>
      </c>
      <c r="F969" s="122">
        <v>9</v>
      </c>
      <c r="G969" s="122">
        <v>12</v>
      </c>
      <c r="H969" s="122">
        <v>108</v>
      </c>
      <c r="I969" s="123" t="s">
        <v>393</v>
      </c>
    </row>
    <row r="970" spans="2:9" x14ac:dyDescent="0.25">
      <c r="B970" s="124"/>
      <c r="C970" s="124"/>
      <c r="D970" s="120" t="s">
        <v>1454</v>
      </c>
      <c r="E970" s="121" t="s">
        <v>1455</v>
      </c>
      <c r="F970" s="122">
        <v>8</v>
      </c>
      <c r="G970" s="122">
        <v>13</v>
      </c>
      <c r="H970" s="122">
        <v>104</v>
      </c>
      <c r="I970" s="123" t="s">
        <v>393</v>
      </c>
    </row>
    <row r="971" spans="2:9" x14ac:dyDescent="0.25">
      <c r="B971" s="124"/>
      <c r="C971" s="124"/>
      <c r="D971" s="120" t="s">
        <v>1456</v>
      </c>
      <c r="E971" s="121" t="s">
        <v>1457</v>
      </c>
      <c r="F971" s="122">
        <v>79</v>
      </c>
      <c r="G971" s="122">
        <v>0</v>
      </c>
      <c r="H971" s="122">
        <v>0</v>
      </c>
      <c r="I971" s="123" t="s">
        <v>393</v>
      </c>
    </row>
    <row r="972" spans="2:9" x14ac:dyDescent="0.25">
      <c r="B972" s="124"/>
      <c r="C972" s="124"/>
      <c r="D972" s="120" t="s">
        <v>1456</v>
      </c>
      <c r="E972" s="121" t="s">
        <v>1458</v>
      </c>
      <c r="F972" s="122">
        <v>30</v>
      </c>
      <c r="G972" s="122">
        <v>0</v>
      </c>
      <c r="H972" s="122">
        <v>0</v>
      </c>
      <c r="I972" s="123" t="s">
        <v>393</v>
      </c>
    </row>
    <row r="973" spans="2:9" x14ac:dyDescent="0.25">
      <c r="B973" s="124"/>
      <c r="C973" s="124"/>
      <c r="D973" s="120" t="s">
        <v>1459</v>
      </c>
      <c r="E973" s="121" t="s">
        <v>1460</v>
      </c>
      <c r="F973" s="122">
        <v>1</v>
      </c>
      <c r="G973" s="122">
        <v>16</v>
      </c>
      <c r="H973" s="122">
        <v>16</v>
      </c>
      <c r="I973" s="123" t="s">
        <v>393</v>
      </c>
    </row>
    <row r="974" spans="2:9" x14ac:dyDescent="0.25">
      <c r="B974" s="124"/>
      <c r="C974" s="124"/>
      <c r="D974" s="120" t="s">
        <v>1459</v>
      </c>
      <c r="E974" s="121" t="s">
        <v>1909</v>
      </c>
      <c r="F974" s="122">
        <v>3</v>
      </c>
      <c r="G974" s="122">
        <v>16</v>
      </c>
      <c r="H974" s="122">
        <v>48</v>
      </c>
      <c r="I974" s="123" t="s">
        <v>393</v>
      </c>
    </row>
    <row r="975" spans="2:9" x14ac:dyDescent="0.25">
      <c r="B975" s="124"/>
      <c r="C975" s="124"/>
      <c r="D975" s="120" t="s">
        <v>1461</v>
      </c>
      <c r="E975" s="121" t="s">
        <v>1462</v>
      </c>
      <c r="F975" s="122">
        <v>5</v>
      </c>
      <c r="G975" s="122">
        <v>12.8</v>
      </c>
      <c r="H975" s="122">
        <v>64</v>
      </c>
      <c r="I975" s="123" t="s">
        <v>393</v>
      </c>
    </row>
    <row r="976" spans="2:9" x14ac:dyDescent="0.25">
      <c r="B976" s="124"/>
      <c r="C976" s="124"/>
      <c r="D976" s="120" t="s">
        <v>1461</v>
      </c>
      <c r="E976" s="121" t="s">
        <v>1463</v>
      </c>
      <c r="F976" s="122">
        <v>3</v>
      </c>
      <c r="G976" s="122">
        <v>16</v>
      </c>
      <c r="H976" s="122">
        <v>48</v>
      </c>
      <c r="I976" s="123" t="s">
        <v>393</v>
      </c>
    </row>
    <row r="977" spans="2:9" x14ac:dyDescent="0.25">
      <c r="B977" s="124"/>
      <c r="C977" s="124"/>
      <c r="D977" s="120" t="s">
        <v>1464</v>
      </c>
      <c r="E977" s="121" t="s">
        <v>1465</v>
      </c>
      <c r="F977" s="122">
        <v>8</v>
      </c>
      <c r="G977" s="122">
        <v>12</v>
      </c>
      <c r="H977" s="122">
        <v>96</v>
      </c>
      <c r="I977" s="123" t="s">
        <v>393</v>
      </c>
    </row>
    <row r="978" spans="2:9" x14ac:dyDescent="0.25">
      <c r="B978" s="124"/>
      <c r="C978" s="124"/>
      <c r="D978" s="120" t="s">
        <v>1466</v>
      </c>
      <c r="E978" s="121" t="s">
        <v>1467</v>
      </c>
      <c r="F978" s="122">
        <v>4</v>
      </c>
      <c r="G978" s="122">
        <v>18</v>
      </c>
      <c r="H978" s="122">
        <v>72</v>
      </c>
      <c r="I978" s="123" t="s">
        <v>393</v>
      </c>
    </row>
    <row r="979" spans="2:9" x14ac:dyDescent="0.25">
      <c r="B979" s="124"/>
      <c r="C979" s="124"/>
      <c r="D979" s="120" t="s">
        <v>1466</v>
      </c>
      <c r="E979" s="121" t="s">
        <v>1910</v>
      </c>
      <c r="F979" s="122">
        <v>1</v>
      </c>
      <c r="G979" s="122">
        <v>18</v>
      </c>
      <c r="H979" s="122">
        <v>18</v>
      </c>
      <c r="I979" s="123" t="s">
        <v>393</v>
      </c>
    </row>
    <row r="980" spans="2:9" x14ac:dyDescent="0.25">
      <c r="B980" s="124"/>
      <c r="C980" s="124"/>
      <c r="D980" s="120" t="s">
        <v>1468</v>
      </c>
      <c r="E980" s="121" t="s">
        <v>1469</v>
      </c>
      <c r="F980" s="122">
        <v>9</v>
      </c>
      <c r="G980" s="122">
        <v>40</v>
      </c>
      <c r="H980" s="122">
        <v>360</v>
      </c>
      <c r="I980" s="123" t="s">
        <v>393</v>
      </c>
    </row>
    <row r="981" spans="2:9" x14ac:dyDescent="0.25">
      <c r="B981" s="124"/>
      <c r="C981" s="124"/>
      <c r="D981" s="120" t="s">
        <v>1470</v>
      </c>
      <c r="E981" s="121" t="s">
        <v>1471</v>
      </c>
      <c r="F981" s="122">
        <v>5</v>
      </c>
      <c r="G981" s="122">
        <v>16</v>
      </c>
      <c r="H981" s="122">
        <v>80</v>
      </c>
      <c r="I981" s="123" t="s">
        <v>393</v>
      </c>
    </row>
    <row r="982" spans="2:9" x14ac:dyDescent="0.25">
      <c r="B982" s="124"/>
      <c r="C982" s="124"/>
      <c r="D982" s="120" t="s">
        <v>1470</v>
      </c>
      <c r="E982" s="121" t="s">
        <v>1911</v>
      </c>
      <c r="F982" s="122">
        <v>1</v>
      </c>
      <c r="G982" s="122">
        <v>16</v>
      </c>
      <c r="H982" s="122">
        <v>16</v>
      </c>
      <c r="I982" s="123" t="s">
        <v>393</v>
      </c>
    </row>
    <row r="983" spans="2:9" x14ac:dyDescent="0.25">
      <c r="B983" s="124"/>
      <c r="C983" s="124"/>
      <c r="D983" s="120" t="s">
        <v>1912</v>
      </c>
      <c r="E983" s="121" t="s">
        <v>1913</v>
      </c>
      <c r="F983" s="122">
        <v>1</v>
      </c>
      <c r="G983" s="122">
        <v>12</v>
      </c>
      <c r="H983" s="122">
        <v>12</v>
      </c>
      <c r="I983" s="123" t="s">
        <v>393</v>
      </c>
    </row>
    <row r="984" spans="2:9" x14ac:dyDescent="0.25">
      <c r="B984" s="124"/>
      <c r="C984" s="124"/>
      <c r="D984" s="120" t="s">
        <v>1472</v>
      </c>
      <c r="E984" s="121" t="s">
        <v>1473</v>
      </c>
      <c r="F984" s="122">
        <v>10</v>
      </c>
      <c r="G984" s="122">
        <v>13</v>
      </c>
      <c r="H984" s="122">
        <v>130</v>
      </c>
      <c r="I984" s="123" t="s">
        <v>393</v>
      </c>
    </row>
    <row r="985" spans="2:9" x14ac:dyDescent="0.25">
      <c r="B985" s="124"/>
      <c r="C985" s="124"/>
      <c r="D985" s="120" t="s">
        <v>1472</v>
      </c>
      <c r="E985" s="121" t="s">
        <v>1474</v>
      </c>
      <c r="F985" s="122">
        <v>4</v>
      </c>
      <c r="G985" s="122">
        <v>13</v>
      </c>
      <c r="H985" s="122">
        <v>52</v>
      </c>
      <c r="I985" s="123" t="s">
        <v>393</v>
      </c>
    </row>
    <row r="986" spans="2:9" x14ac:dyDescent="0.25">
      <c r="B986" s="124"/>
      <c r="C986" s="124"/>
      <c r="D986" s="120" t="s">
        <v>1475</v>
      </c>
      <c r="E986" s="121" t="s">
        <v>1476</v>
      </c>
      <c r="F986" s="122">
        <v>16</v>
      </c>
      <c r="G986" s="122">
        <v>20</v>
      </c>
      <c r="H986" s="122">
        <v>320</v>
      </c>
      <c r="I986" s="123" t="s">
        <v>393</v>
      </c>
    </row>
    <row r="987" spans="2:9" x14ac:dyDescent="0.25">
      <c r="B987" s="124"/>
      <c r="C987" s="124"/>
      <c r="D987" s="120" t="s">
        <v>1475</v>
      </c>
      <c r="E987" s="121" t="s">
        <v>1914</v>
      </c>
      <c r="F987" s="122">
        <v>3</v>
      </c>
      <c r="G987" s="122">
        <v>20</v>
      </c>
      <c r="H987" s="122">
        <v>60</v>
      </c>
      <c r="I987" s="123" t="s">
        <v>393</v>
      </c>
    </row>
    <row r="988" spans="2:9" x14ac:dyDescent="0.25">
      <c r="B988" s="124"/>
      <c r="C988" s="124"/>
      <c r="D988" s="120" t="s">
        <v>1915</v>
      </c>
      <c r="E988" s="121" t="s">
        <v>646</v>
      </c>
      <c r="F988" s="122">
        <v>23</v>
      </c>
      <c r="G988" s="122">
        <v>0.2608695652173913</v>
      </c>
      <c r="H988" s="122">
        <v>6</v>
      </c>
      <c r="I988" s="123" t="s">
        <v>393</v>
      </c>
    </row>
    <row r="989" spans="2:9" x14ac:dyDescent="0.25">
      <c r="B989" s="124"/>
      <c r="C989" s="124"/>
      <c r="D989" s="120" t="s">
        <v>1915</v>
      </c>
      <c r="E989" s="121" t="s">
        <v>647</v>
      </c>
      <c r="F989" s="122">
        <v>5</v>
      </c>
      <c r="G989" s="122">
        <v>0</v>
      </c>
      <c r="H989" s="122">
        <v>0</v>
      </c>
      <c r="I989" s="123" t="s">
        <v>393</v>
      </c>
    </row>
    <row r="990" spans="2:9" x14ac:dyDescent="0.25">
      <c r="B990" s="124"/>
      <c r="C990" s="124"/>
      <c r="D990" s="120" t="s">
        <v>1916</v>
      </c>
      <c r="E990" s="121" t="s">
        <v>1917</v>
      </c>
      <c r="F990" s="122">
        <v>1</v>
      </c>
      <c r="G990" s="122">
        <v>12</v>
      </c>
      <c r="H990" s="122">
        <v>12</v>
      </c>
      <c r="I990" s="123" t="s">
        <v>393</v>
      </c>
    </row>
    <row r="991" spans="2:9" x14ac:dyDescent="0.25">
      <c r="B991" s="124"/>
      <c r="C991" s="124"/>
      <c r="D991" s="120" t="s">
        <v>1477</v>
      </c>
      <c r="E991" s="121" t="s">
        <v>1478</v>
      </c>
      <c r="F991" s="122">
        <v>1</v>
      </c>
      <c r="G991" s="122">
        <v>13</v>
      </c>
      <c r="H991" s="122">
        <v>13</v>
      </c>
      <c r="I991" s="123" t="s">
        <v>393</v>
      </c>
    </row>
    <row r="992" spans="2:9" x14ac:dyDescent="0.25">
      <c r="B992" s="124"/>
      <c r="C992" s="124"/>
      <c r="D992" s="120" t="s">
        <v>1479</v>
      </c>
      <c r="E992" s="121" t="s">
        <v>1480</v>
      </c>
      <c r="F992" s="122">
        <v>20</v>
      </c>
      <c r="G992" s="122">
        <v>20</v>
      </c>
      <c r="H992" s="122">
        <v>400</v>
      </c>
      <c r="I992" s="123" t="s">
        <v>393</v>
      </c>
    </row>
    <row r="993" spans="2:9" x14ac:dyDescent="0.25">
      <c r="B993" s="124"/>
      <c r="C993" s="124"/>
      <c r="D993" s="120" t="s">
        <v>1479</v>
      </c>
      <c r="E993" s="121" t="s">
        <v>1481</v>
      </c>
      <c r="F993" s="122">
        <v>1</v>
      </c>
      <c r="G993" s="122">
        <v>20</v>
      </c>
      <c r="H993" s="122">
        <v>20</v>
      </c>
      <c r="I993" s="123" t="s">
        <v>393</v>
      </c>
    </row>
    <row r="994" spans="2:9" x14ac:dyDescent="0.25">
      <c r="B994" s="124"/>
      <c r="C994" s="124"/>
      <c r="D994" s="120" t="s">
        <v>1482</v>
      </c>
      <c r="E994" s="121" t="s">
        <v>1483</v>
      </c>
      <c r="F994" s="122">
        <v>3</v>
      </c>
      <c r="G994" s="122">
        <v>35</v>
      </c>
      <c r="H994" s="122">
        <v>105</v>
      </c>
      <c r="I994" s="123" t="s">
        <v>393</v>
      </c>
    </row>
    <row r="995" spans="2:9" x14ac:dyDescent="0.25">
      <c r="B995" s="124"/>
      <c r="C995" s="124"/>
      <c r="D995" s="120" t="s">
        <v>1918</v>
      </c>
      <c r="E995" s="121" t="s">
        <v>1919</v>
      </c>
      <c r="F995" s="122">
        <v>2</v>
      </c>
      <c r="G995" s="122">
        <v>20</v>
      </c>
      <c r="H995" s="122">
        <v>40</v>
      </c>
      <c r="I995" s="123" t="s">
        <v>393</v>
      </c>
    </row>
    <row r="996" spans="2:9" x14ac:dyDescent="0.25">
      <c r="B996" s="124"/>
      <c r="C996" s="124"/>
      <c r="D996" s="120" t="s">
        <v>1920</v>
      </c>
      <c r="E996" s="121" t="s">
        <v>654</v>
      </c>
      <c r="F996" s="122">
        <v>20</v>
      </c>
      <c r="G996" s="122">
        <v>0</v>
      </c>
      <c r="H996" s="122">
        <v>0</v>
      </c>
      <c r="I996" s="123" t="s">
        <v>393</v>
      </c>
    </row>
    <row r="997" spans="2:9" x14ac:dyDescent="0.25">
      <c r="B997" s="124"/>
      <c r="C997" s="124"/>
      <c r="D997" s="120" t="s">
        <v>1920</v>
      </c>
      <c r="E997" s="121" t="s">
        <v>655</v>
      </c>
      <c r="F997" s="122">
        <v>5</v>
      </c>
      <c r="G997" s="122">
        <v>0</v>
      </c>
      <c r="H997" s="122">
        <v>0</v>
      </c>
      <c r="I997" s="123" t="s">
        <v>393</v>
      </c>
    </row>
    <row r="998" spans="2:9" x14ac:dyDescent="0.25">
      <c r="B998" s="124"/>
      <c r="C998" s="124"/>
      <c r="D998" s="120" t="s">
        <v>1484</v>
      </c>
      <c r="E998" s="121" t="s">
        <v>1485</v>
      </c>
      <c r="F998" s="122">
        <v>23</v>
      </c>
      <c r="G998" s="122">
        <v>0.69565217391304346</v>
      </c>
      <c r="H998" s="122">
        <v>16</v>
      </c>
      <c r="I998" s="123" t="s">
        <v>666</v>
      </c>
    </row>
    <row r="999" spans="2:9" x14ac:dyDescent="0.25">
      <c r="B999" s="124"/>
      <c r="C999" s="124"/>
      <c r="D999" s="120" t="s">
        <v>1484</v>
      </c>
      <c r="E999" s="121" t="s">
        <v>1921</v>
      </c>
      <c r="F999" s="122">
        <v>5</v>
      </c>
      <c r="G999" s="122">
        <v>0</v>
      </c>
      <c r="H999" s="122">
        <v>0</v>
      </c>
      <c r="I999" s="123" t="s">
        <v>666</v>
      </c>
    </row>
    <row r="1000" spans="2:9" x14ac:dyDescent="0.25">
      <c r="B1000" s="124"/>
      <c r="C1000" s="124"/>
      <c r="D1000" s="120" t="s">
        <v>1922</v>
      </c>
      <c r="E1000" s="121" t="s">
        <v>643</v>
      </c>
      <c r="F1000" s="122">
        <v>22</v>
      </c>
      <c r="G1000" s="122">
        <v>0.18181818181818182</v>
      </c>
      <c r="H1000" s="122">
        <v>4</v>
      </c>
      <c r="I1000" s="123" t="s">
        <v>393</v>
      </c>
    </row>
    <row r="1001" spans="2:9" x14ac:dyDescent="0.25">
      <c r="B1001" s="124"/>
      <c r="C1001" s="124"/>
      <c r="D1001" s="120" t="s">
        <v>1922</v>
      </c>
      <c r="E1001" s="121" t="s">
        <v>644</v>
      </c>
      <c r="F1001" s="122">
        <v>5</v>
      </c>
      <c r="G1001" s="122">
        <v>0</v>
      </c>
      <c r="H1001" s="122">
        <v>0</v>
      </c>
      <c r="I1001" s="123" t="s">
        <v>393</v>
      </c>
    </row>
    <row r="1002" spans="2:9" x14ac:dyDescent="0.25">
      <c r="B1002" s="124"/>
      <c r="C1002" s="124"/>
      <c r="D1002" s="120" t="s">
        <v>1486</v>
      </c>
      <c r="E1002" s="121" t="s">
        <v>1487</v>
      </c>
      <c r="F1002" s="122">
        <v>14</v>
      </c>
      <c r="G1002" s="122">
        <v>18</v>
      </c>
      <c r="H1002" s="122">
        <v>252</v>
      </c>
      <c r="I1002" s="123" t="s">
        <v>393</v>
      </c>
    </row>
    <row r="1003" spans="2:9" x14ac:dyDescent="0.25">
      <c r="B1003" s="124"/>
      <c r="C1003" s="124"/>
      <c r="D1003" s="120" t="s">
        <v>1486</v>
      </c>
      <c r="E1003" s="121" t="s">
        <v>1488</v>
      </c>
      <c r="F1003" s="122">
        <v>7</v>
      </c>
      <c r="G1003" s="122">
        <v>18</v>
      </c>
      <c r="H1003" s="122">
        <v>126</v>
      </c>
      <c r="I1003" s="123" t="s">
        <v>393</v>
      </c>
    </row>
    <row r="1004" spans="2:9" x14ac:dyDescent="0.25">
      <c r="B1004" s="124"/>
      <c r="C1004" s="124"/>
      <c r="D1004" s="120" t="s">
        <v>1923</v>
      </c>
      <c r="E1004" s="121" t="s">
        <v>1924</v>
      </c>
      <c r="F1004" s="122">
        <v>2</v>
      </c>
      <c r="G1004" s="122">
        <v>12</v>
      </c>
      <c r="H1004" s="122">
        <v>24</v>
      </c>
      <c r="I1004" s="123" t="s">
        <v>393</v>
      </c>
    </row>
    <row r="1005" spans="2:9" x14ac:dyDescent="0.25">
      <c r="B1005" s="124"/>
      <c r="C1005" s="124"/>
      <c r="D1005" s="120" t="s">
        <v>1489</v>
      </c>
      <c r="E1005" s="121" t="s">
        <v>1490</v>
      </c>
      <c r="F1005" s="122">
        <v>22</v>
      </c>
      <c r="G1005" s="122">
        <v>0.54545454545454541</v>
      </c>
      <c r="H1005" s="122">
        <v>12</v>
      </c>
      <c r="I1005" s="123" t="s">
        <v>666</v>
      </c>
    </row>
    <row r="1006" spans="2:9" x14ac:dyDescent="0.25">
      <c r="B1006" s="124"/>
      <c r="C1006" s="124"/>
      <c r="D1006" s="120" t="s">
        <v>1489</v>
      </c>
      <c r="E1006" s="121" t="s">
        <v>1491</v>
      </c>
      <c r="F1006" s="122">
        <v>7</v>
      </c>
      <c r="G1006" s="122">
        <v>1.1428571428571428</v>
      </c>
      <c r="H1006" s="122">
        <v>8</v>
      </c>
      <c r="I1006" s="123" t="s">
        <v>666</v>
      </c>
    </row>
    <row r="1007" spans="2:9" x14ac:dyDescent="0.25">
      <c r="B1007" s="124"/>
      <c r="C1007" s="124"/>
      <c r="D1007" s="120" t="s">
        <v>1925</v>
      </c>
      <c r="E1007" s="121" t="s">
        <v>1926</v>
      </c>
      <c r="F1007" s="122">
        <v>3</v>
      </c>
      <c r="G1007" s="122">
        <v>18</v>
      </c>
      <c r="H1007" s="122">
        <v>54</v>
      </c>
      <c r="I1007" s="123" t="s">
        <v>393</v>
      </c>
    </row>
    <row r="1008" spans="2:9" x14ac:dyDescent="0.25">
      <c r="B1008" s="124"/>
      <c r="C1008" s="124"/>
      <c r="D1008" s="120" t="s">
        <v>1492</v>
      </c>
      <c r="E1008" s="121" t="s">
        <v>1493</v>
      </c>
      <c r="F1008" s="122">
        <v>19</v>
      </c>
      <c r="G1008" s="122">
        <v>40</v>
      </c>
      <c r="H1008" s="122">
        <v>760</v>
      </c>
      <c r="I1008" s="123" t="s">
        <v>393</v>
      </c>
    </row>
    <row r="1009" spans="2:9" x14ac:dyDescent="0.25">
      <c r="B1009" s="124"/>
      <c r="C1009" s="124"/>
      <c r="D1009" s="120" t="s">
        <v>1494</v>
      </c>
      <c r="E1009" s="121" t="s">
        <v>1495</v>
      </c>
      <c r="F1009" s="122">
        <v>45</v>
      </c>
      <c r="G1009" s="122">
        <v>14.822222222222223</v>
      </c>
      <c r="H1009" s="122">
        <v>667</v>
      </c>
      <c r="I1009" s="123" t="s">
        <v>393</v>
      </c>
    </row>
    <row r="1010" spans="2:9" x14ac:dyDescent="0.25">
      <c r="B1010" s="124"/>
      <c r="C1010" s="124"/>
      <c r="D1010" s="120" t="s">
        <v>1496</v>
      </c>
      <c r="E1010" s="121" t="s">
        <v>1927</v>
      </c>
      <c r="F1010" s="122">
        <v>10</v>
      </c>
      <c r="G1010" s="122">
        <v>17</v>
      </c>
      <c r="H1010" s="122">
        <v>170</v>
      </c>
      <c r="I1010" s="123" t="s">
        <v>393</v>
      </c>
    </row>
    <row r="1011" spans="2:9" x14ac:dyDescent="0.25">
      <c r="B1011" s="124"/>
      <c r="C1011" s="124"/>
      <c r="D1011" s="120" t="s">
        <v>1496</v>
      </c>
      <c r="E1011" s="121" t="s">
        <v>1497</v>
      </c>
      <c r="F1011" s="122">
        <v>2</v>
      </c>
      <c r="G1011" s="122">
        <v>18</v>
      </c>
      <c r="H1011" s="122">
        <v>36</v>
      </c>
      <c r="I1011" s="123" t="s">
        <v>393</v>
      </c>
    </row>
    <row r="1012" spans="2:9" x14ac:dyDescent="0.25">
      <c r="B1012" s="124"/>
      <c r="C1012" s="124"/>
      <c r="D1012" s="120" t="s">
        <v>1498</v>
      </c>
      <c r="E1012" s="121" t="s">
        <v>1499</v>
      </c>
      <c r="F1012" s="122">
        <v>4</v>
      </c>
      <c r="G1012" s="122">
        <v>18</v>
      </c>
      <c r="H1012" s="122">
        <v>72</v>
      </c>
      <c r="I1012" s="123" t="s">
        <v>393</v>
      </c>
    </row>
    <row r="1013" spans="2:9" x14ac:dyDescent="0.25">
      <c r="B1013" s="124"/>
      <c r="C1013" s="124"/>
      <c r="D1013" s="120" t="s">
        <v>1928</v>
      </c>
      <c r="E1013" s="121" t="s">
        <v>1929</v>
      </c>
      <c r="F1013" s="122">
        <v>7</v>
      </c>
      <c r="G1013" s="122">
        <v>18</v>
      </c>
      <c r="H1013" s="122">
        <v>126</v>
      </c>
      <c r="I1013" s="123" t="s">
        <v>393</v>
      </c>
    </row>
    <row r="1014" spans="2:9" x14ac:dyDescent="0.25">
      <c r="B1014" s="124"/>
      <c r="C1014" s="124"/>
      <c r="D1014" s="120" t="s">
        <v>1928</v>
      </c>
      <c r="E1014" s="121" t="s">
        <v>1930</v>
      </c>
      <c r="F1014" s="122">
        <v>2</v>
      </c>
      <c r="G1014" s="122">
        <v>18</v>
      </c>
      <c r="H1014" s="122">
        <v>36</v>
      </c>
      <c r="I1014" s="123" t="s">
        <v>393</v>
      </c>
    </row>
    <row r="1015" spans="2:9" x14ac:dyDescent="0.25">
      <c r="B1015" s="124"/>
      <c r="C1015" s="124"/>
      <c r="D1015" s="120" t="s">
        <v>1500</v>
      </c>
      <c r="E1015" s="121" t="s">
        <v>1501</v>
      </c>
      <c r="F1015" s="122">
        <v>13</v>
      </c>
      <c r="G1015" s="122">
        <v>18</v>
      </c>
      <c r="H1015" s="122">
        <v>234</v>
      </c>
      <c r="I1015" s="123" t="s">
        <v>393</v>
      </c>
    </row>
    <row r="1016" spans="2:9" x14ac:dyDescent="0.25">
      <c r="B1016" s="124"/>
      <c r="C1016" s="124"/>
      <c r="D1016" s="120" t="s">
        <v>1500</v>
      </c>
      <c r="E1016" s="121" t="s">
        <v>1931</v>
      </c>
      <c r="F1016" s="122">
        <v>2</v>
      </c>
      <c r="G1016" s="122">
        <v>18</v>
      </c>
      <c r="H1016" s="122">
        <v>36</v>
      </c>
      <c r="I1016" s="123" t="s">
        <v>393</v>
      </c>
    </row>
    <row r="1017" spans="2:9" x14ac:dyDescent="0.25">
      <c r="B1017" s="124"/>
      <c r="C1017" s="124"/>
      <c r="D1017" s="120" t="s">
        <v>1502</v>
      </c>
      <c r="E1017" s="121" t="s">
        <v>1503</v>
      </c>
      <c r="F1017" s="122">
        <v>9</v>
      </c>
      <c r="G1017" s="122">
        <v>18</v>
      </c>
      <c r="H1017" s="122">
        <v>162</v>
      </c>
      <c r="I1017" s="123" t="s">
        <v>393</v>
      </c>
    </row>
    <row r="1018" spans="2:9" x14ac:dyDescent="0.25">
      <c r="B1018" s="124"/>
      <c r="C1018" s="124"/>
      <c r="D1018" s="120" t="s">
        <v>1502</v>
      </c>
      <c r="E1018" s="121" t="s">
        <v>1932</v>
      </c>
      <c r="F1018" s="122">
        <v>3</v>
      </c>
      <c r="G1018" s="122">
        <v>18</v>
      </c>
      <c r="H1018" s="122">
        <v>54</v>
      </c>
      <c r="I1018" s="123" t="s">
        <v>393</v>
      </c>
    </row>
    <row r="1019" spans="2:9" x14ac:dyDescent="0.25">
      <c r="B1019" s="124"/>
      <c r="C1019" s="124"/>
      <c r="D1019" s="120" t="s">
        <v>1504</v>
      </c>
      <c r="E1019" s="121" t="s">
        <v>1505</v>
      </c>
      <c r="F1019" s="122">
        <v>1</v>
      </c>
      <c r="G1019" s="122">
        <v>18</v>
      </c>
      <c r="H1019" s="122">
        <v>18</v>
      </c>
      <c r="I1019" s="123" t="s">
        <v>393</v>
      </c>
    </row>
    <row r="1020" spans="2:9" x14ac:dyDescent="0.25">
      <c r="B1020" s="124"/>
      <c r="C1020" s="124"/>
      <c r="D1020" s="120" t="s">
        <v>1504</v>
      </c>
      <c r="E1020" s="121" t="s">
        <v>1933</v>
      </c>
      <c r="F1020" s="122">
        <v>1</v>
      </c>
      <c r="G1020" s="122">
        <v>18</v>
      </c>
      <c r="H1020" s="122">
        <v>18</v>
      </c>
      <c r="I1020" s="123" t="s">
        <v>393</v>
      </c>
    </row>
    <row r="1021" spans="2:9" x14ac:dyDescent="0.25">
      <c r="B1021" s="124"/>
      <c r="C1021" s="124"/>
      <c r="D1021" s="120" t="s">
        <v>1934</v>
      </c>
      <c r="E1021" s="121" t="s">
        <v>1935</v>
      </c>
      <c r="F1021" s="122">
        <v>2</v>
      </c>
      <c r="G1021" s="122">
        <v>8</v>
      </c>
      <c r="H1021" s="122">
        <v>16</v>
      </c>
      <c r="I1021" s="123" t="s">
        <v>393</v>
      </c>
    </row>
    <row r="1022" spans="2:9" x14ac:dyDescent="0.25">
      <c r="B1022" s="124"/>
      <c r="C1022" s="124"/>
      <c r="D1022" s="120" t="s">
        <v>1506</v>
      </c>
      <c r="E1022" s="121" t="s">
        <v>1507</v>
      </c>
      <c r="F1022" s="122">
        <v>23</v>
      </c>
      <c r="G1022" s="122">
        <v>11.869565217391305</v>
      </c>
      <c r="H1022" s="122">
        <v>273</v>
      </c>
      <c r="I1022" s="123" t="s">
        <v>393</v>
      </c>
    </row>
    <row r="1023" spans="2:9" x14ac:dyDescent="0.25">
      <c r="B1023" s="124"/>
      <c r="C1023" s="124"/>
      <c r="D1023" s="120" t="s">
        <v>1506</v>
      </c>
      <c r="E1023" s="121" t="s">
        <v>1508</v>
      </c>
      <c r="F1023" s="122">
        <v>12</v>
      </c>
      <c r="G1023" s="122">
        <v>9</v>
      </c>
      <c r="H1023" s="122">
        <v>108</v>
      </c>
      <c r="I1023" s="123" t="s">
        <v>393</v>
      </c>
    </row>
    <row r="1024" spans="2:9" x14ac:dyDescent="0.25">
      <c r="B1024" s="124"/>
      <c r="C1024" s="124"/>
      <c r="D1024" s="120" t="s">
        <v>1936</v>
      </c>
      <c r="E1024" s="121" t="s">
        <v>1937</v>
      </c>
      <c r="F1024" s="122">
        <v>9</v>
      </c>
      <c r="G1024" s="122">
        <v>7.5555555555555554</v>
      </c>
      <c r="H1024" s="122">
        <v>68</v>
      </c>
      <c r="I1024" s="123" t="s">
        <v>393</v>
      </c>
    </row>
    <row r="1025" spans="2:9" x14ac:dyDescent="0.25">
      <c r="B1025" s="124"/>
      <c r="C1025" s="124"/>
      <c r="D1025" s="120" t="s">
        <v>1936</v>
      </c>
      <c r="E1025" s="121" t="s">
        <v>1938</v>
      </c>
      <c r="F1025" s="122">
        <v>2</v>
      </c>
      <c r="G1025" s="122">
        <v>8</v>
      </c>
      <c r="H1025" s="122">
        <v>16</v>
      </c>
      <c r="I1025" s="123" t="s">
        <v>393</v>
      </c>
    </row>
    <row r="1026" spans="2:9" x14ac:dyDescent="0.25">
      <c r="B1026" s="124"/>
      <c r="C1026" s="124"/>
      <c r="D1026" s="120" t="s">
        <v>1509</v>
      </c>
      <c r="E1026" s="121" t="s">
        <v>1510</v>
      </c>
      <c r="F1026" s="122">
        <v>11</v>
      </c>
      <c r="G1026" s="122">
        <v>8</v>
      </c>
      <c r="H1026" s="122">
        <v>88</v>
      </c>
      <c r="I1026" s="123" t="s">
        <v>393</v>
      </c>
    </row>
    <row r="1027" spans="2:9" x14ac:dyDescent="0.25">
      <c r="B1027" s="124"/>
      <c r="C1027" s="124"/>
      <c r="D1027" s="120" t="s">
        <v>1509</v>
      </c>
      <c r="E1027" s="121" t="s">
        <v>1511</v>
      </c>
      <c r="F1027" s="122">
        <v>2</v>
      </c>
      <c r="G1027" s="122">
        <v>8</v>
      </c>
      <c r="H1027" s="122">
        <v>16</v>
      </c>
      <c r="I1027" s="123" t="s">
        <v>393</v>
      </c>
    </row>
    <row r="1028" spans="2:9" x14ac:dyDescent="0.25">
      <c r="B1028" s="124"/>
      <c r="C1028" s="124"/>
      <c r="D1028" s="120" t="s">
        <v>1939</v>
      </c>
      <c r="E1028" s="121" t="s">
        <v>1940</v>
      </c>
      <c r="F1028" s="122">
        <v>2</v>
      </c>
      <c r="G1028" s="122">
        <v>20</v>
      </c>
      <c r="H1028" s="122">
        <v>40</v>
      </c>
      <c r="I1028" s="123" t="s">
        <v>393</v>
      </c>
    </row>
    <row r="1029" spans="2:9" x14ac:dyDescent="0.25">
      <c r="B1029" s="124"/>
      <c r="C1029" s="124"/>
      <c r="D1029" s="120" t="s">
        <v>1512</v>
      </c>
      <c r="E1029" s="121" t="s">
        <v>1513</v>
      </c>
      <c r="F1029" s="122">
        <v>19</v>
      </c>
      <c r="G1029" s="122">
        <v>15</v>
      </c>
      <c r="H1029" s="122">
        <v>285</v>
      </c>
      <c r="I1029" s="123" t="s">
        <v>393</v>
      </c>
    </row>
    <row r="1030" spans="2:9" x14ac:dyDescent="0.25">
      <c r="B1030" s="124"/>
      <c r="C1030" s="124"/>
      <c r="D1030" s="120" t="s">
        <v>1512</v>
      </c>
      <c r="E1030" s="121" t="s">
        <v>1941</v>
      </c>
      <c r="F1030" s="122">
        <v>19</v>
      </c>
      <c r="G1030" s="122">
        <v>15</v>
      </c>
      <c r="H1030" s="122">
        <v>285</v>
      </c>
      <c r="I1030" s="123" t="s">
        <v>393</v>
      </c>
    </row>
    <row r="1031" spans="2:9" x14ac:dyDescent="0.25">
      <c r="B1031" s="124"/>
      <c r="C1031" s="124"/>
      <c r="D1031" s="120" t="s">
        <v>1514</v>
      </c>
      <c r="E1031" s="121" t="s">
        <v>1515</v>
      </c>
      <c r="F1031" s="122">
        <v>8</v>
      </c>
      <c r="G1031" s="122">
        <v>35</v>
      </c>
      <c r="H1031" s="122">
        <v>280</v>
      </c>
      <c r="I1031" s="123" t="s">
        <v>393</v>
      </c>
    </row>
    <row r="1032" spans="2:9" x14ac:dyDescent="0.25">
      <c r="B1032" s="124"/>
      <c r="C1032" s="124"/>
      <c r="D1032" s="120" t="s">
        <v>1514</v>
      </c>
      <c r="E1032" s="121" t="s">
        <v>1516</v>
      </c>
      <c r="F1032" s="122">
        <v>3</v>
      </c>
      <c r="G1032" s="122">
        <v>35</v>
      </c>
      <c r="H1032" s="122">
        <v>105</v>
      </c>
      <c r="I1032" s="123" t="s">
        <v>393</v>
      </c>
    </row>
    <row r="1033" spans="2:9" x14ac:dyDescent="0.25">
      <c r="B1033" s="124"/>
      <c r="C1033" s="124"/>
      <c r="D1033" s="120" t="s">
        <v>1942</v>
      </c>
      <c r="E1033" s="121" t="s">
        <v>1943</v>
      </c>
      <c r="F1033" s="122">
        <v>1</v>
      </c>
      <c r="G1033" s="122">
        <v>28</v>
      </c>
      <c r="H1033" s="122">
        <v>28</v>
      </c>
      <c r="I1033" s="123" t="s">
        <v>393</v>
      </c>
    </row>
    <row r="1034" spans="2:9" x14ac:dyDescent="0.25">
      <c r="B1034" s="124"/>
      <c r="C1034" s="124"/>
      <c r="D1034" s="120" t="s">
        <v>1942</v>
      </c>
      <c r="E1034" s="121" t="s">
        <v>1944</v>
      </c>
      <c r="F1034" s="122">
        <v>1</v>
      </c>
      <c r="G1034" s="122">
        <v>28</v>
      </c>
      <c r="H1034" s="122">
        <v>28</v>
      </c>
      <c r="I1034" s="123" t="s">
        <v>393</v>
      </c>
    </row>
    <row r="1035" spans="2:9" x14ac:dyDescent="0.25">
      <c r="B1035" s="124"/>
      <c r="C1035" s="124"/>
      <c r="D1035" s="120" t="s">
        <v>1945</v>
      </c>
      <c r="E1035" s="121" t="s">
        <v>1946</v>
      </c>
      <c r="F1035" s="122">
        <v>1</v>
      </c>
      <c r="G1035" s="122">
        <v>35</v>
      </c>
      <c r="H1035" s="122">
        <v>35</v>
      </c>
      <c r="I1035" s="123" t="s">
        <v>393</v>
      </c>
    </row>
    <row r="1036" spans="2:9" x14ac:dyDescent="0.25">
      <c r="B1036" s="124"/>
      <c r="C1036" s="124"/>
      <c r="D1036" s="120" t="s">
        <v>1517</v>
      </c>
      <c r="E1036" s="121" t="s">
        <v>1518</v>
      </c>
      <c r="F1036" s="122">
        <v>52</v>
      </c>
      <c r="G1036" s="122">
        <v>15.903846153846153</v>
      </c>
      <c r="H1036" s="122">
        <v>827</v>
      </c>
      <c r="I1036" s="123" t="s">
        <v>393</v>
      </c>
    </row>
    <row r="1037" spans="2:9" x14ac:dyDescent="0.25">
      <c r="B1037" s="124"/>
      <c r="C1037" s="124"/>
      <c r="D1037" s="120" t="s">
        <v>1517</v>
      </c>
      <c r="E1037" s="121" t="s">
        <v>1519</v>
      </c>
      <c r="F1037" s="122">
        <v>11</v>
      </c>
      <c r="G1037" s="122">
        <v>16</v>
      </c>
      <c r="H1037" s="122">
        <v>176</v>
      </c>
      <c r="I1037" s="123" t="s">
        <v>393</v>
      </c>
    </row>
    <row r="1038" spans="2:9" x14ac:dyDescent="0.25">
      <c r="B1038" s="124"/>
      <c r="C1038" s="124"/>
      <c r="D1038" s="120" t="s">
        <v>1947</v>
      </c>
      <c r="E1038" s="121" t="s">
        <v>1948</v>
      </c>
      <c r="F1038" s="122">
        <v>2</v>
      </c>
      <c r="G1038" s="122">
        <v>10</v>
      </c>
      <c r="H1038" s="122">
        <v>20</v>
      </c>
      <c r="I1038" s="123" t="s">
        <v>393</v>
      </c>
    </row>
    <row r="1039" spans="2:9" x14ac:dyDescent="0.25">
      <c r="B1039" s="124"/>
      <c r="C1039" s="124"/>
      <c r="D1039" s="120" t="s">
        <v>1949</v>
      </c>
      <c r="E1039" s="121" t="s">
        <v>1950</v>
      </c>
      <c r="F1039" s="122">
        <v>2</v>
      </c>
      <c r="G1039" s="122">
        <v>8</v>
      </c>
      <c r="H1039" s="122">
        <v>16</v>
      </c>
      <c r="I1039" s="123" t="s">
        <v>393</v>
      </c>
    </row>
    <row r="1040" spans="2:9" x14ac:dyDescent="0.25">
      <c r="B1040" s="124"/>
      <c r="C1040" s="124"/>
      <c r="D1040" s="120" t="s">
        <v>1951</v>
      </c>
      <c r="E1040" s="121" t="s">
        <v>1952</v>
      </c>
      <c r="F1040" s="122">
        <v>1</v>
      </c>
      <c r="G1040" s="122">
        <v>18</v>
      </c>
      <c r="H1040" s="122">
        <v>18</v>
      </c>
      <c r="I1040" s="123" t="s">
        <v>393</v>
      </c>
    </row>
    <row r="1041" spans="2:9" x14ac:dyDescent="0.25">
      <c r="B1041" s="124"/>
      <c r="C1041" s="124"/>
      <c r="D1041" s="120" t="s">
        <v>1953</v>
      </c>
      <c r="E1041" s="121" t="s">
        <v>1954</v>
      </c>
      <c r="F1041" s="122">
        <v>2</v>
      </c>
      <c r="G1041" s="122">
        <v>0</v>
      </c>
      <c r="H1041" s="122">
        <v>0</v>
      </c>
      <c r="I1041" s="123" t="s">
        <v>393</v>
      </c>
    </row>
    <row r="1042" spans="2:9" x14ac:dyDescent="0.25">
      <c r="B1042" s="124"/>
      <c r="C1042" s="124"/>
      <c r="D1042" s="120" t="s">
        <v>1955</v>
      </c>
      <c r="E1042" s="121" t="s">
        <v>1956</v>
      </c>
      <c r="F1042" s="122">
        <v>2</v>
      </c>
      <c r="G1042" s="122">
        <v>8.5</v>
      </c>
      <c r="H1042" s="122">
        <v>17</v>
      </c>
      <c r="I1042" s="123" t="s">
        <v>393</v>
      </c>
    </row>
    <row r="1043" spans="2:9" x14ac:dyDescent="0.25">
      <c r="B1043" s="124"/>
      <c r="C1043" s="124"/>
      <c r="D1043" s="120" t="s">
        <v>1955</v>
      </c>
      <c r="E1043" s="121" t="s">
        <v>1957</v>
      </c>
      <c r="F1043" s="122">
        <v>12</v>
      </c>
      <c r="G1043" s="122">
        <v>10</v>
      </c>
      <c r="H1043" s="122">
        <v>120</v>
      </c>
      <c r="I1043" s="123" t="s">
        <v>393</v>
      </c>
    </row>
    <row r="1044" spans="2:9" x14ac:dyDescent="0.25">
      <c r="B1044" s="124"/>
      <c r="C1044" s="124"/>
      <c r="D1044" s="120" t="s">
        <v>1520</v>
      </c>
      <c r="E1044" s="121" t="s">
        <v>1521</v>
      </c>
      <c r="F1044" s="122">
        <v>303</v>
      </c>
      <c r="G1044" s="122">
        <v>10.597359735973598</v>
      </c>
      <c r="H1044" s="122">
        <v>3211</v>
      </c>
      <c r="I1044" s="123" t="s">
        <v>393</v>
      </c>
    </row>
    <row r="1045" spans="2:9" x14ac:dyDescent="0.25">
      <c r="B1045" s="124"/>
      <c r="C1045" s="124"/>
      <c r="D1045" s="120" t="s">
        <v>1522</v>
      </c>
      <c r="E1045" s="121" t="s">
        <v>1523</v>
      </c>
      <c r="F1045" s="122">
        <v>30</v>
      </c>
      <c r="G1045" s="122">
        <v>24</v>
      </c>
      <c r="H1045" s="122">
        <v>720</v>
      </c>
      <c r="I1045" s="123" t="s">
        <v>393</v>
      </c>
    </row>
    <row r="1046" spans="2:9" x14ac:dyDescent="0.25">
      <c r="B1046" s="124"/>
      <c r="C1046" s="124"/>
      <c r="D1046" s="120" t="s">
        <v>1522</v>
      </c>
      <c r="E1046" s="121" t="s">
        <v>1524</v>
      </c>
      <c r="F1046" s="122">
        <v>9</v>
      </c>
      <c r="G1046" s="122">
        <v>24</v>
      </c>
      <c r="H1046" s="122">
        <v>216</v>
      </c>
      <c r="I1046" s="123" t="s">
        <v>393</v>
      </c>
    </row>
    <row r="1047" spans="2:9" x14ac:dyDescent="0.25">
      <c r="B1047" s="124"/>
      <c r="C1047" s="124"/>
      <c r="D1047" s="120" t="s">
        <v>1525</v>
      </c>
      <c r="E1047" s="121" t="s">
        <v>1526</v>
      </c>
      <c r="F1047" s="122">
        <v>258</v>
      </c>
      <c r="G1047" s="122">
        <v>7.7519379844961236</v>
      </c>
      <c r="H1047" s="122">
        <v>2000</v>
      </c>
      <c r="I1047" s="123" t="s">
        <v>393</v>
      </c>
    </row>
    <row r="1048" spans="2:9" x14ac:dyDescent="0.25">
      <c r="B1048" s="124"/>
      <c r="C1048" s="124"/>
      <c r="D1048" s="120" t="s">
        <v>1525</v>
      </c>
      <c r="E1048" s="121" t="s">
        <v>1527</v>
      </c>
      <c r="F1048" s="122">
        <v>81</v>
      </c>
      <c r="G1048" s="122">
        <v>7.8271604938271606</v>
      </c>
      <c r="H1048" s="122">
        <v>634</v>
      </c>
      <c r="I1048" s="123" t="s">
        <v>393</v>
      </c>
    </row>
    <row r="1049" spans="2:9" x14ac:dyDescent="0.25">
      <c r="B1049" s="124"/>
      <c r="C1049" s="124"/>
      <c r="D1049" s="120" t="s">
        <v>1528</v>
      </c>
      <c r="E1049" s="121" t="s">
        <v>1529</v>
      </c>
      <c r="F1049" s="122">
        <v>2</v>
      </c>
      <c r="G1049" s="122">
        <v>13</v>
      </c>
      <c r="H1049" s="122">
        <v>26</v>
      </c>
      <c r="I1049" s="123" t="s">
        <v>393</v>
      </c>
    </row>
    <row r="1050" spans="2:9" x14ac:dyDescent="0.25">
      <c r="B1050" s="124"/>
      <c r="C1050" s="124"/>
      <c r="D1050" s="120" t="s">
        <v>1530</v>
      </c>
      <c r="E1050" s="121" t="s">
        <v>1531</v>
      </c>
      <c r="F1050" s="122">
        <v>147</v>
      </c>
      <c r="G1050" s="122">
        <v>10.775510204081632</v>
      </c>
      <c r="H1050" s="122">
        <v>1584</v>
      </c>
      <c r="I1050" s="123" t="s">
        <v>393</v>
      </c>
    </row>
    <row r="1051" spans="2:9" x14ac:dyDescent="0.25">
      <c r="B1051" s="124"/>
      <c r="C1051" s="124"/>
      <c r="D1051" s="120" t="s">
        <v>1530</v>
      </c>
      <c r="E1051" s="121" t="s">
        <v>1532</v>
      </c>
      <c r="F1051" s="122">
        <v>53</v>
      </c>
      <c r="G1051" s="122">
        <v>10.433962264150944</v>
      </c>
      <c r="H1051" s="122">
        <v>553</v>
      </c>
      <c r="I1051" s="123" t="s">
        <v>393</v>
      </c>
    </row>
    <row r="1052" spans="2:9" x14ac:dyDescent="0.25">
      <c r="B1052" s="124"/>
      <c r="C1052" s="124"/>
      <c r="D1052" s="120" t="s">
        <v>1958</v>
      </c>
      <c r="E1052" s="121" t="s">
        <v>1959</v>
      </c>
      <c r="F1052" s="122">
        <v>1</v>
      </c>
      <c r="G1052" s="122">
        <v>15</v>
      </c>
      <c r="H1052" s="122">
        <v>15</v>
      </c>
      <c r="I1052" s="123" t="s">
        <v>393</v>
      </c>
    </row>
    <row r="1053" spans="2:9" x14ac:dyDescent="0.25">
      <c r="B1053" s="124"/>
      <c r="C1053" s="124"/>
      <c r="D1053" s="120" t="s">
        <v>1958</v>
      </c>
      <c r="E1053" s="121" t="s">
        <v>1960</v>
      </c>
      <c r="F1053" s="122">
        <v>3</v>
      </c>
      <c r="G1053" s="122">
        <v>15</v>
      </c>
      <c r="H1053" s="122">
        <v>45</v>
      </c>
      <c r="I1053" s="123" t="s">
        <v>393</v>
      </c>
    </row>
    <row r="1054" spans="2:9" x14ac:dyDescent="0.25">
      <c r="B1054" s="124"/>
      <c r="C1054" s="124"/>
      <c r="D1054" s="120" t="s">
        <v>1533</v>
      </c>
      <c r="E1054" s="121" t="s">
        <v>1961</v>
      </c>
      <c r="F1054" s="122">
        <v>5</v>
      </c>
      <c r="G1054" s="122">
        <v>16</v>
      </c>
      <c r="H1054" s="122">
        <v>80</v>
      </c>
      <c r="I1054" s="123" t="s">
        <v>393</v>
      </c>
    </row>
    <row r="1055" spans="2:9" x14ac:dyDescent="0.25">
      <c r="B1055" s="124"/>
      <c r="C1055" s="124"/>
      <c r="D1055" s="120" t="s">
        <v>1533</v>
      </c>
      <c r="E1055" s="121" t="s">
        <v>1534</v>
      </c>
      <c r="F1055" s="122">
        <v>4</v>
      </c>
      <c r="G1055" s="122">
        <v>16</v>
      </c>
      <c r="H1055" s="122">
        <v>64</v>
      </c>
      <c r="I1055" s="123" t="s">
        <v>393</v>
      </c>
    </row>
    <row r="1056" spans="2:9" x14ac:dyDescent="0.25">
      <c r="B1056" s="124"/>
      <c r="C1056" s="124"/>
      <c r="D1056" s="120" t="s">
        <v>1535</v>
      </c>
      <c r="E1056" s="121" t="s">
        <v>1536</v>
      </c>
      <c r="F1056" s="122">
        <v>39</v>
      </c>
      <c r="G1056" s="122">
        <v>24</v>
      </c>
      <c r="H1056" s="122">
        <v>936</v>
      </c>
      <c r="I1056" s="123" t="s">
        <v>393</v>
      </c>
    </row>
    <row r="1057" spans="2:9" x14ac:dyDescent="0.25">
      <c r="B1057" s="124"/>
      <c r="C1057" s="124"/>
      <c r="D1057" s="120" t="s">
        <v>1535</v>
      </c>
      <c r="E1057" s="121" t="s">
        <v>1537</v>
      </c>
      <c r="F1057" s="122">
        <v>7</v>
      </c>
      <c r="G1057" s="122">
        <v>24</v>
      </c>
      <c r="H1057" s="122">
        <v>168</v>
      </c>
      <c r="I1057" s="123" t="s">
        <v>393</v>
      </c>
    </row>
    <row r="1058" spans="2:9" x14ac:dyDescent="0.25">
      <c r="B1058" s="124"/>
      <c r="C1058" s="124"/>
      <c r="D1058" s="120" t="s">
        <v>1962</v>
      </c>
      <c r="E1058" s="121" t="s">
        <v>1963</v>
      </c>
      <c r="F1058" s="122">
        <v>1</v>
      </c>
      <c r="G1058" s="122">
        <v>30</v>
      </c>
      <c r="H1058" s="122">
        <v>30</v>
      </c>
      <c r="I1058" s="123" t="s">
        <v>393</v>
      </c>
    </row>
    <row r="1059" spans="2:9" x14ac:dyDescent="0.25">
      <c r="B1059" s="124"/>
      <c r="C1059" s="124"/>
      <c r="D1059" s="120" t="s">
        <v>1538</v>
      </c>
      <c r="E1059" s="121" t="s">
        <v>1539</v>
      </c>
      <c r="F1059" s="122">
        <v>1</v>
      </c>
      <c r="G1059" s="122">
        <v>12</v>
      </c>
      <c r="H1059" s="122">
        <v>12</v>
      </c>
      <c r="I1059" s="123" t="s">
        <v>393</v>
      </c>
    </row>
    <row r="1060" spans="2:9" x14ac:dyDescent="0.25">
      <c r="B1060" s="124"/>
      <c r="C1060" s="124"/>
      <c r="D1060" s="120" t="s">
        <v>1538</v>
      </c>
      <c r="E1060" s="121" t="s">
        <v>1964</v>
      </c>
      <c r="F1060" s="122">
        <v>3</v>
      </c>
      <c r="G1060" s="122">
        <v>12</v>
      </c>
      <c r="H1060" s="122">
        <v>36</v>
      </c>
      <c r="I1060" s="123" t="s">
        <v>393</v>
      </c>
    </row>
    <row r="1061" spans="2:9" x14ac:dyDescent="0.25">
      <c r="B1061" s="124"/>
      <c r="C1061" s="124"/>
      <c r="D1061" s="120" t="s">
        <v>569</v>
      </c>
      <c r="E1061" s="121" t="s">
        <v>570</v>
      </c>
      <c r="F1061" s="122">
        <v>87</v>
      </c>
      <c r="G1061" s="122">
        <v>10.689655172413794</v>
      </c>
      <c r="H1061" s="122">
        <v>930</v>
      </c>
      <c r="I1061" s="123" t="s">
        <v>393</v>
      </c>
    </row>
    <row r="1062" spans="2:9" x14ac:dyDescent="0.25">
      <c r="B1062" s="124"/>
      <c r="C1062" s="124"/>
      <c r="D1062" s="120" t="s">
        <v>569</v>
      </c>
      <c r="E1062" s="121" t="s">
        <v>571</v>
      </c>
      <c r="F1062" s="122">
        <v>41</v>
      </c>
      <c r="G1062" s="122">
        <v>10.707317073170731</v>
      </c>
      <c r="H1062" s="122">
        <v>439</v>
      </c>
      <c r="I1062" s="123" t="s">
        <v>393</v>
      </c>
    </row>
    <row r="1063" spans="2:9" x14ac:dyDescent="0.25">
      <c r="B1063" s="124"/>
      <c r="C1063" s="124"/>
      <c r="D1063" s="120" t="s">
        <v>577</v>
      </c>
      <c r="E1063" s="121" t="s">
        <v>578</v>
      </c>
      <c r="F1063" s="122">
        <v>107</v>
      </c>
      <c r="G1063" s="122">
        <v>9.5514018691588785</v>
      </c>
      <c r="H1063" s="122">
        <v>1022</v>
      </c>
      <c r="I1063" s="123" t="s">
        <v>393</v>
      </c>
    </row>
    <row r="1064" spans="2:9" x14ac:dyDescent="0.25">
      <c r="B1064" s="124"/>
      <c r="C1064" s="124"/>
      <c r="D1064" s="120" t="s">
        <v>577</v>
      </c>
      <c r="E1064" s="121" t="s">
        <v>579</v>
      </c>
      <c r="F1064" s="122">
        <v>30</v>
      </c>
      <c r="G1064" s="122">
        <v>9.4</v>
      </c>
      <c r="H1064" s="122">
        <v>282</v>
      </c>
      <c r="I1064" s="123" t="s">
        <v>393</v>
      </c>
    </row>
    <row r="1065" spans="2:9" x14ac:dyDescent="0.25">
      <c r="B1065" s="124"/>
      <c r="C1065" s="124"/>
      <c r="D1065" s="120" t="s">
        <v>580</v>
      </c>
      <c r="E1065" s="121" t="s">
        <v>581</v>
      </c>
      <c r="F1065" s="122">
        <v>176</v>
      </c>
      <c r="G1065" s="122">
        <v>7.4772727272727275</v>
      </c>
      <c r="H1065" s="122">
        <v>1316</v>
      </c>
      <c r="I1065" s="123" t="s">
        <v>393</v>
      </c>
    </row>
    <row r="1066" spans="2:9" x14ac:dyDescent="0.25">
      <c r="B1066" s="124"/>
      <c r="C1066" s="124"/>
      <c r="D1066" s="120" t="s">
        <v>580</v>
      </c>
      <c r="E1066" s="121" t="s">
        <v>582</v>
      </c>
      <c r="F1066" s="122">
        <v>27</v>
      </c>
      <c r="G1066" s="122">
        <v>7.8518518518518521</v>
      </c>
      <c r="H1066" s="122">
        <v>212</v>
      </c>
      <c r="I1066" s="123" t="s">
        <v>393</v>
      </c>
    </row>
    <row r="1067" spans="2:9" x14ac:dyDescent="0.25">
      <c r="B1067" s="124"/>
      <c r="C1067" s="124"/>
      <c r="D1067" s="120" t="s">
        <v>583</v>
      </c>
      <c r="E1067" s="121" t="s">
        <v>584</v>
      </c>
      <c r="F1067" s="122">
        <v>37</v>
      </c>
      <c r="G1067" s="122">
        <v>9.7567567567567561</v>
      </c>
      <c r="H1067" s="122">
        <v>361</v>
      </c>
      <c r="I1067" s="123" t="s">
        <v>393</v>
      </c>
    </row>
    <row r="1068" spans="2:9" x14ac:dyDescent="0.25">
      <c r="B1068" s="124"/>
      <c r="C1068" s="124"/>
      <c r="D1068" s="120" t="s">
        <v>583</v>
      </c>
      <c r="E1068" s="121" t="s">
        <v>585</v>
      </c>
      <c r="F1068" s="122">
        <v>5</v>
      </c>
      <c r="G1068" s="122">
        <v>9.4</v>
      </c>
      <c r="H1068" s="122">
        <v>47</v>
      </c>
      <c r="I1068" s="123" t="s">
        <v>393</v>
      </c>
    </row>
    <row r="1069" spans="2:9" x14ac:dyDescent="0.25">
      <c r="B1069" s="125"/>
      <c r="C1069" s="124"/>
      <c r="D1069" s="119" t="s">
        <v>1298</v>
      </c>
      <c r="E1069" s="126" t="s">
        <v>1540</v>
      </c>
      <c r="F1069" s="127">
        <v>5616</v>
      </c>
      <c r="G1069" s="128"/>
      <c r="H1069" s="127">
        <v>65870</v>
      </c>
      <c r="I1069" s="125"/>
    </row>
    <row r="1070" spans="2:9" x14ac:dyDescent="0.25">
      <c r="B1070" s="125"/>
      <c r="C1070" s="124"/>
      <c r="D1070" s="129"/>
      <c r="E1070" s="130"/>
      <c r="F1070" s="131"/>
      <c r="G1070" s="125"/>
      <c r="H1070" s="131"/>
      <c r="I1070" s="125"/>
    </row>
    <row r="1071" spans="2:9" x14ac:dyDescent="0.25">
      <c r="B1071" s="125"/>
      <c r="C1071" s="132" t="s">
        <v>1111</v>
      </c>
      <c r="D1071" s="140" t="s">
        <v>1541</v>
      </c>
      <c r="E1071" s="140"/>
      <c r="F1071" s="127">
        <v>9144</v>
      </c>
      <c r="G1071" s="125"/>
      <c r="H1071" s="127">
        <v>117020</v>
      </c>
      <c r="I1071" s="125"/>
    </row>
    <row r="1072" spans="2:9" x14ac:dyDescent="0.25">
      <c r="B1072" s="133"/>
      <c r="C1072" s="133"/>
      <c r="D1072" s="133"/>
      <c r="E1072" s="133"/>
      <c r="F1072" s="133"/>
      <c r="G1072" s="133"/>
      <c r="H1072" s="133"/>
      <c r="I1072" s="133"/>
    </row>
    <row r="1073" spans="2:9" x14ac:dyDescent="0.25">
      <c r="B1073" s="119"/>
      <c r="C1073" s="119"/>
      <c r="D1073" s="120" t="s">
        <v>1542</v>
      </c>
      <c r="E1073" s="121" t="s">
        <v>1543</v>
      </c>
      <c r="F1073" s="122">
        <v>186</v>
      </c>
      <c r="G1073" s="122">
        <v>4.838709677419355</v>
      </c>
      <c r="H1073" s="122">
        <v>900</v>
      </c>
      <c r="I1073" s="123" t="s">
        <v>629</v>
      </c>
    </row>
    <row r="1074" spans="2:9" x14ac:dyDescent="0.25">
      <c r="B1074" s="124"/>
      <c r="C1074" s="124"/>
      <c r="D1074" s="120" t="s">
        <v>1542</v>
      </c>
      <c r="E1074" s="121" t="s">
        <v>1544</v>
      </c>
      <c r="F1074" s="122">
        <v>108</v>
      </c>
      <c r="G1074" s="122">
        <v>4.8148148148148149</v>
      </c>
      <c r="H1074" s="122">
        <v>520</v>
      </c>
      <c r="I1074" s="123" t="s">
        <v>629</v>
      </c>
    </row>
    <row r="1075" spans="2:9" x14ac:dyDescent="0.25">
      <c r="B1075" s="124"/>
      <c r="C1075" s="124"/>
      <c r="D1075" s="120" t="s">
        <v>1545</v>
      </c>
      <c r="E1075" s="121" t="s">
        <v>1546</v>
      </c>
      <c r="F1075" s="122">
        <v>22</v>
      </c>
      <c r="G1075" s="122">
        <v>5.1818181818181817</v>
      </c>
      <c r="H1075" s="122">
        <v>114</v>
      </c>
      <c r="I1075" s="123" t="s">
        <v>629</v>
      </c>
    </row>
    <row r="1076" spans="2:9" x14ac:dyDescent="0.25">
      <c r="B1076" s="124"/>
      <c r="C1076" s="124"/>
      <c r="D1076" s="120" t="s">
        <v>1965</v>
      </c>
      <c r="E1076" s="121" t="s">
        <v>1966</v>
      </c>
      <c r="F1076" s="122">
        <v>92</v>
      </c>
      <c r="G1076" s="122">
        <v>68.608695652173907</v>
      </c>
      <c r="H1076" s="122">
        <v>6312</v>
      </c>
      <c r="I1076" s="123" t="s">
        <v>629</v>
      </c>
    </row>
    <row r="1077" spans="2:9" x14ac:dyDescent="0.25">
      <c r="B1077" s="124"/>
      <c r="C1077" s="124"/>
      <c r="D1077" s="120" t="s">
        <v>1965</v>
      </c>
      <c r="E1077" s="121" t="s">
        <v>1967</v>
      </c>
      <c r="F1077" s="122">
        <v>20</v>
      </c>
      <c r="G1077" s="122">
        <v>69</v>
      </c>
      <c r="H1077" s="122">
        <v>1380</v>
      </c>
      <c r="I1077" s="123" t="s">
        <v>629</v>
      </c>
    </row>
    <row r="1078" spans="2:9" x14ac:dyDescent="0.25">
      <c r="B1078" s="124"/>
      <c r="C1078" s="124"/>
      <c r="D1078" s="120" t="s">
        <v>1968</v>
      </c>
      <c r="E1078" s="121" t="s">
        <v>1969</v>
      </c>
      <c r="F1078" s="122">
        <v>34</v>
      </c>
      <c r="G1078" s="122">
        <v>8.8235294117647065</v>
      </c>
      <c r="H1078" s="122">
        <v>300</v>
      </c>
      <c r="I1078" s="123" t="s">
        <v>629</v>
      </c>
    </row>
    <row r="1079" spans="2:9" x14ac:dyDescent="0.25">
      <c r="B1079" s="124"/>
      <c r="C1079" s="124"/>
      <c r="D1079" s="120" t="s">
        <v>1968</v>
      </c>
      <c r="E1079" s="121" t="s">
        <v>1970</v>
      </c>
      <c r="F1079" s="122">
        <v>50</v>
      </c>
      <c r="G1079" s="122">
        <v>14.36</v>
      </c>
      <c r="H1079" s="122">
        <v>718</v>
      </c>
      <c r="I1079" s="123" t="s">
        <v>629</v>
      </c>
    </row>
    <row r="1080" spans="2:9" x14ac:dyDescent="0.25">
      <c r="B1080" s="124"/>
      <c r="C1080" s="124"/>
      <c r="D1080" s="120" t="s">
        <v>1971</v>
      </c>
      <c r="E1080" s="121" t="s">
        <v>764</v>
      </c>
      <c r="F1080" s="122">
        <v>33</v>
      </c>
      <c r="G1080" s="122">
        <v>14.636363636363637</v>
      </c>
      <c r="H1080" s="122">
        <v>483</v>
      </c>
      <c r="I1080" s="123" t="s">
        <v>629</v>
      </c>
    </row>
    <row r="1081" spans="2:9" x14ac:dyDescent="0.25">
      <c r="B1081" s="124"/>
      <c r="C1081" s="124"/>
      <c r="D1081" s="120" t="s">
        <v>1971</v>
      </c>
      <c r="E1081" s="121" t="s">
        <v>765</v>
      </c>
      <c r="F1081" s="122">
        <v>43</v>
      </c>
      <c r="G1081" s="122">
        <v>16.11627906976744</v>
      </c>
      <c r="H1081" s="122">
        <v>693</v>
      </c>
      <c r="I1081" s="123" t="s">
        <v>629</v>
      </c>
    </row>
    <row r="1082" spans="2:9" x14ac:dyDescent="0.25">
      <c r="B1082" s="124"/>
      <c r="C1082" s="124"/>
      <c r="D1082" s="120" t="s">
        <v>1972</v>
      </c>
      <c r="E1082" s="121" t="s">
        <v>1973</v>
      </c>
      <c r="F1082" s="122">
        <v>8</v>
      </c>
      <c r="G1082" s="122">
        <v>25</v>
      </c>
      <c r="H1082" s="122">
        <v>200</v>
      </c>
      <c r="I1082" s="123" t="s">
        <v>629</v>
      </c>
    </row>
    <row r="1083" spans="2:9" x14ac:dyDescent="0.25">
      <c r="B1083" s="124"/>
      <c r="C1083" s="124"/>
      <c r="D1083" s="120" t="s">
        <v>1972</v>
      </c>
      <c r="E1083" s="121" t="s">
        <v>1974</v>
      </c>
      <c r="F1083" s="122">
        <v>12</v>
      </c>
      <c r="G1083" s="122">
        <v>25</v>
      </c>
      <c r="H1083" s="122">
        <v>300</v>
      </c>
      <c r="I1083" s="123" t="s">
        <v>629</v>
      </c>
    </row>
    <row r="1084" spans="2:9" x14ac:dyDescent="0.25">
      <c r="B1084" s="124"/>
      <c r="C1084" s="124"/>
      <c r="D1084" s="120" t="s">
        <v>1975</v>
      </c>
      <c r="E1084" s="121" t="s">
        <v>1976</v>
      </c>
      <c r="F1084" s="122">
        <v>7</v>
      </c>
      <c r="G1084" s="122">
        <v>15</v>
      </c>
      <c r="H1084" s="122">
        <v>105</v>
      </c>
      <c r="I1084" s="123" t="s">
        <v>629</v>
      </c>
    </row>
    <row r="1085" spans="2:9" x14ac:dyDescent="0.25">
      <c r="B1085" s="124"/>
      <c r="C1085" s="124"/>
      <c r="D1085" s="120" t="s">
        <v>1975</v>
      </c>
      <c r="E1085" s="121" t="s">
        <v>1977</v>
      </c>
      <c r="F1085" s="122">
        <v>11</v>
      </c>
      <c r="G1085" s="122">
        <v>15</v>
      </c>
      <c r="H1085" s="122">
        <v>165</v>
      </c>
      <c r="I1085" s="123" t="s">
        <v>629</v>
      </c>
    </row>
    <row r="1086" spans="2:9" x14ac:dyDescent="0.25">
      <c r="B1086" s="124"/>
      <c r="C1086" s="124"/>
      <c r="D1086" s="120" t="s">
        <v>1978</v>
      </c>
      <c r="E1086" s="121" t="s">
        <v>1979</v>
      </c>
      <c r="F1086" s="122">
        <v>5</v>
      </c>
      <c r="G1086" s="122">
        <v>29</v>
      </c>
      <c r="H1086" s="122">
        <v>145</v>
      </c>
      <c r="I1086" s="123" t="s">
        <v>629</v>
      </c>
    </row>
    <row r="1087" spans="2:9" x14ac:dyDescent="0.25">
      <c r="B1087" s="124"/>
      <c r="C1087" s="124"/>
      <c r="D1087" s="120" t="s">
        <v>1978</v>
      </c>
      <c r="E1087" s="121" t="s">
        <v>1980</v>
      </c>
      <c r="F1087" s="122">
        <v>6</v>
      </c>
      <c r="G1087" s="122">
        <v>29</v>
      </c>
      <c r="H1087" s="122">
        <v>174</v>
      </c>
      <c r="I1087" s="123" t="s">
        <v>629</v>
      </c>
    </row>
    <row r="1088" spans="2:9" x14ac:dyDescent="0.25">
      <c r="B1088" s="124"/>
      <c r="C1088" s="124"/>
      <c r="D1088" s="120" t="s">
        <v>1981</v>
      </c>
      <c r="E1088" s="121" t="s">
        <v>1982</v>
      </c>
      <c r="F1088" s="122">
        <v>5</v>
      </c>
      <c r="G1088" s="122">
        <v>10</v>
      </c>
      <c r="H1088" s="122">
        <v>50</v>
      </c>
      <c r="I1088" s="123" t="s">
        <v>629</v>
      </c>
    </row>
    <row r="1089" spans="2:9" x14ac:dyDescent="0.25">
      <c r="B1089" s="124"/>
      <c r="C1089" s="124"/>
      <c r="D1089" s="120" t="s">
        <v>1981</v>
      </c>
      <c r="E1089" s="121" t="s">
        <v>1983</v>
      </c>
      <c r="F1089" s="122">
        <v>17</v>
      </c>
      <c r="G1089" s="122">
        <v>9.4117647058823533</v>
      </c>
      <c r="H1089" s="122">
        <v>160</v>
      </c>
      <c r="I1089" s="123" t="s">
        <v>629</v>
      </c>
    </row>
    <row r="1090" spans="2:9" x14ac:dyDescent="0.25">
      <c r="B1090" s="124"/>
      <c r="C1090" s="124"/>
      <c r="D1090" s="120" t="s">
        <v>1984</v>
      </c>
      <c r="E1090" s="121" t="s">
        <v>1985</v>
      </c>
      <c r="F1090" s="122">
        <v>7</v>
      </c>
      <c r="G1090" s="122">
        <v>30</v>
      </c>
      <c r="H1090" s="122">
        <v>210</v>
      </c>
      <c r="I1090" s="123" t="s">
        <v>629</v>
      </c>
    </row>
    <row r="1091" spans="2:9" x14ac:dyDescent="0.25">
      <c r="B1091" s="124"/>
      <c r="C1091" s="124"/>
      <c r="D1091" s="120" t="s">
        <v>1984</v>
      </c>
      <c r="E1091" s="121" t="s">
        <v>1986</v>
      </c>
      <c r="F1091" s="122">
        <v>5</v>
      </c>
      <c r="G1091" s="122">
        <v>30</v>
      </c>
      <c r="H1091" s="122">
        <v>150</v>
      </c>
      <c r="I1091" s="123" t="s">
        <v>629</v>
      </c>
    </row>
    <row r="1092" spans="2:9" x14ac:dyDescent="0.25">
      <c r="B1092" s="124"/>
      <c r="C1092" s="124"/>
      <c r="D1092" s="120" t="s">
        <v>1987</v>
      </c>
      <c r="E1092" s="121" t="s">
        <v>1988</v>
      </c>
      <c r="F1092" s="122">
        <v>4</v>
      </c>
      <c r="G1092" s="122">
        <v>10</v>
      </c>
      <c r="H1092" s="122">
        <v>40</v>
      </c>
      <c r="I1092" s="123" t="s">
        <v>629</v>
      </c>
    </row>
    <row r="1093" spans="2:9" x14ac:dyDescent="0.25">
      <c r="B1093" s="124"/>
      <c r="C1093" s="124"/>
      <c r="D1093" s="120" t="s">
        <v>1987</v>
      </c>
      <c r="E1093" s="121" t="s">
        <v>1989</v>
      </c>
      <c r="F1093" s="122">
        <v>18</v>
      </c>
      <c r="G1093" s="122">
        <v>9.8888888888888893</v>
      </c>
      <c r="H1093" s="122">
        <v>178</v>
      </c>
      <c r="I1093" s="123" t="s">
        <v>629</v>
      </c>
    </row>
    <row r="1094" spans="2:9" x14ac:dyDescent="0.25">
      <c r="B1094" s="124"/>
      <c r="C1094" s="124"/>
      <c r="D1094" s="120" t="s">
        <v>1990</v>
      </c>
      <c r="E1094" s="121" t="s">
        <v>1991</v>
      </c>
      <c r="F1094" s="122">
        <v>10</v>
      </c>
      <c r="G1094" s="122">
        <v>7</v>
      </c>
      <c r="H1094" s="122">
        <v>70</v>
      </c>
      <c r="I1094" s="123" t="s">
        <v>629</v>
      </c>
    </row>
    <row r="1095" spans="2:9" x14ac:dyDescent="0.25">
      <c r="B1095" s="124"/>
      <c r="C1095" s="124"/>
      <c r="D1095" s="120" t="s">
        <v>1990</v>
      </c>
      <c r="E1095" s="121" t="s">
        <v>1992</v>
      </c>
      <c r="F1095" s="122">
        <v>11</v>
      </c>
      <c r="G1095" s="122">
        <v>7</v>
      </c>
      <c r="H1095" s="122">
        <v>77</v>
      </c>
      <c r="I1095" s="123" t="s">
        <v>629</v>
      </c>
    </row>
    <row r="1096" spans="2:9" x14ac:dyDescent="0.25">
      <c r="B1096" s="124"/>
      <c r="C1096" s="124"/>
      <c r="D1096" s="120" t="s">
        <v>1993</v>
      </c>
      <c r="E1096" s="121" t="s">
        <v>1994</v>
      </c>
      <c r="F1096" s="122">
        <v>8</v>
      </c>
      <c r="G1096" s="122">
        <v>23</v>
      </c>
      <c r="H1096" s="122">
        <v>184</v>
      </c>
      <c r="I1096" s="123" t="s">
        <v>629</v>
      </c>
    </row>
    <row r="1097" spans="2:9" x14ac:dyDescent="0.25">
      <c r="B1097" s="124"/>
      <c r="C1097" s="124"/>
      <c r="D1097" s="120" t="s">
        <v>1993</v>
      </c>
      <c r="E1097" s="121" t="s">
        <v>1995</v>
      </c>
      <c r="F1097" s="122">
        <v>3</v>
      </c>
      <c r="G1097" s="122">
        <v>23</v>
      </c>
      <c r="H1097" s="122">
        <v>69</v>
      </c>
      <c r="I1097" s="123" t="s">
        <v>629</v>
      </c>
    </row>
    <row r="1098" spans="2:9" x14ac:dyDescent="0.25">
      <c r="B1098" s="124"/>
      <c r="C1098" s="124"/>
      <c r="D1098" s="120" t="s">
        <v>1996</v>
      </c>
      <c r="E1098" s="121" t="s">
        <v>1997</v>
      </c>
      <c r="F1098" s="122">
        <v>4</v>
      </c>
      <c r="G1098" s="122">
        <v>22</v>
      </c>
      <c r="H1098" s="122">
        <v>88</v>
      </c>
      <c r="I1098" s="123" t="s">
        <v>629</v>
      </c>
    </row>
    <row r="1099" spans="2:9" x14ac:dyDescent="0.25">
      <c r="B1099" s="124"/>
      <c r="C1099" s="124"/>
      <c r="D1099" s="120" t="s">
        <v>1996</v>
      </c>
      <c r="E1099" s="121" t="s">
        <v>1998</v>
      </c>
      <c r="F1099" s="122">
        <v>5</v>
      </c>
      <c r="G1099" s="122">
        <v>22</v>
      </c>
      <c r="H1099" s="122">
        <v>110</v>
      </c>
      <c r="I1099" s="123" t="s">
        <v>629</v>
      </c>
    </row>
    <row r="1100" spans="2:9" x14ac:dyDescent="0.25">
      <c r="B1100" s="124"/>
      <c r="C1100" s="124"/>
      <c r="D1100" s="120" t="s">
        <v>1999</v>
      </c>
      <c r="E1100" s="121" t="s">
        <v>2000</v>
      </c>
      <c r="F1100" s="122">
        <v>6</v>
      </c>
      <c r="G1100" s="122">
        <v>19</v>
      </c>
      <c r="H1100" s="122">
        <v>114</v>
      </c>
      <c r="I1100" s="123" t="s">
        <v>629</v>
      </c>
    </row>
    <row r="1101" spans="2:9" x14ac:dyDescent="0.25">
      <c r="B1101" s="124"/>
      <c r="C1101" s="124"/>
      <c r="D1101" s="120" t="s">
        <v>2001</v>
      </c>
      <c r="E1101" s="121" t="s">
        <v>2002</v>
      </c>
      <c r="F1101" s="122">
        <v>1</v>
      </c>
      <c r="G1101" s="122">
        <v>75</v>
      </c>
      <c r="H1101" s="122">
        <v>75</v>
      </c>
      <c r="I1101" s="123" t="s">
        <v>393</v>
      </c>
    </row>
    <row r="1102" spans="2:9" x14ac:dyDescent="0.25">
      <c r="B1102" s="124"/>
      <c r="C1102" s="124"/>
      <c r="D1102" s="120" t="s">
        <v>2003</v>
      </c>
      <c r="E1102" s="121" t="s">
        <v>2004</v>
      </c>
      <c r="F1102" s="122">
        <v>1</v>
      </c>
      <c r="G1102" s="122">
        <v>75</v>
      </c>
      <c r="H1102" s="122">
        <v>75</v>
      </c>
      <c r="I1102" s="123" t="s">
        <v>393</v>
      </c>
    </row>
    <row r="1103" spans="2:9" x14ac:dyDescent="0.25">
      <c r="B1103" s="124"/>
      <c r="C1103" s="124"/>
      <c r="D1103" s="120" t="s">
        <v>1547</v>
      </c>
      <c r="E1103" s="121" t="s">
        <v>1548</v>
      </c>
      <c r="F1103" s="122">
        <v>1</v>
      </c>
      <c r="G1103" s="122">
        <v>75</v>
      </c>
      <c r="H1103" s="122">
        <v>75</v>
      </c>
      <c r="I1103" s="123" t="s">
        <v>393</v>
      </c>
    </row>
    <row r="1104" spans="2:9" x14ac:dyDescent="0.25">
      <c r="B1104" s="124"/>
      <c r="C1104" s="124"/>
      <c r="D1104" s="120" t="s">
        <v>2005</v>
      </c>
      <c r="E1104" s="121" t="s">
        <v>2006</v>
      </c>
      <c r="F1104" s="122">
        <v>2</v>
      </c>
      <c r="G1104" s="122">
        <v>38</v>
      </c>
      <c r="H1104" s="122">
        <v>76</v>
      </c>
      <c r="I1104" s="123" t="s">
        <v>393</v>
      </c>
    </row>
    <row r="1105" spans="2:9" x14ac:dyDescent="0.25">
      <c r="B1105" s="124"/>
      <c r="C1105" s="124"/>
      <c r="D1105" s="120" t="s">
        <v>2007</v>
      </c>
      <c r="E1105" s="121" t="s">
        <v>2008</v>
      </c>
      <c r="F1105" s="122">
        <v>3</v>
      </c>
      <c r="G1105" s="122">
        <v>38</v>
      </c>
      <c r="H1105" s="122">
        <v>114</v>
      </c>
      <c r="I1105" s="123" t="s">
        <v>393</v>
      </c>
    </row>
    <row r="1106" spans="2:9" x14ac:dyDescent="0.25">
      <c r="B1106" s="124"/>
      <c r="C1106" s="124"/>
      <c r="D1106" s="120" t="s">
        <v>2009</v>
      </c>
      <c r="E1106" s="121" t="s">
        <v>2010</v>
      </c>
      <c r="F1106" s="122">
        <v>1</v>
      </c>
      <c r="G1106" s="122">
        <v>38</v>
      </c>
      <c r="H1106" s="122">
        <v>38</v>
      </c>
      <c r="I1106" s="123" t="s">
        <v>393</v>
      </c>
    </row>
    <row r="1107" spans="2:9" x14ac:dyDescent="0.25">
      <c r="B1107" s="124"/>
      <c r="C1107" s="124"/>
      <c r="D1107" s="120" t="s">
        <v>2011</v>
      </c>
      <c r="E1107" s="121" t="s">
        <v>2012</v>
      </c>
      <c r="F1107" s="122">
        <v>1</v>
      </c>
      <c r="G1107" s="122">
        <v>48</v>
      </c>
      <c r="H1107" s="122">
        <v>48</v>
      </c>
      <c r="I1107" s="123" t="s">
        <v>393</v>
      </c>
    </row>
    <row r="1108" spans="2:9" x14ac:dyDescent="0.25">
      <c r="B1108" s="124"/>
      <c r="C1108" s="124"/>
      <c r="D1108" s="120" t="s">
        <v>1549</v>
      </c>
      <c r="E1108" s="121" t="s">
        <v>1550</v>
      </c>
      <c r="F1108" s="122">
        <v>2</v>
      </c>
      <c r="G1108" s="122">
        <v>28</v>
      </c>
      <c r="H1108" s="122">
        <v>56</v>
      </c>
      <c r="I1108" s="123" t="s">
        <v>393</v>
      </c>
    </row>
    <row r="1109" spans="2:9" x14ac:dyDescent="0.25">
      <c r="B1109" s="124"/>
      <c r="C1109" s="124"/>
      <c r="D1109" s="120" t="s">
        <v>2013</v>
      </c>
      <c r="E1109" s="121" t="s">
        <v>2014</v>
      </c>
      <c r="F1109" s="122">
        <v>2</v>
      </c>
      <c r="G1109" s="122">
        <v>28</v>
      </c>
      <c r="H1109" s="122">
        <v>56</v>
      </c>
      <c r="I1109" s="123" t="s">
        <v>393</v>
      </c>
    </row>
    <row r="1110" spans="2:9" x14ac:dyDescent="0.25">
      <c r="B1110" s="124"/>
      <c r="C1110" s="124"/>
      <c r="D1110" s="120" t="s">
        <v>2015</v>
      </c>
      <c r="E1110" s="121" t="s">
        <v>2016</v>
      </c>
      <c r="F1110" s="122">
        <v>1</v>
      </c>
      <c r="G1110" s="122">
        <v>28</v>
      </c>
      <c r="H1110" s="122">
        <v>28</v>
      </c>
      <c r="I1110" s="123" t="s">
        <v>393</v>
      </c>
    </row>
    <row r="1111" spans="2:9" x14ac:dyDescent="0.25">
      <c r="B1111" s="124"/>
      <c r="C1111" s="124"/>
      <c r="D1111" s="120" t="s">
        <v>1551</v>
      </c>
      <c r="E1111" s="121" t="s">
        <v>1552</v>
      </c>
      <c r="F1111" s="122">
        <v>2</v>
      </c>
      <c r="G1111" s="122">
        <v>35</v>
      </c>
      <c r="H1111" s="122">
        <v>70</v>
      </c>
      <c r="I1111" s="123" t="s">
        <v>393</v>
      </c>
    </row>
    <row r="1112" spans="2:9" x14ac:dyDescent="0.25">
      <c r="B1112" s="124"/>
      <c r="C1112" s="124"/>
      <c r="D1112" s="120" t="s">
        <v>1553</v>
      </c>
      <c r="E1112" s="121" t="s">
        <v>1554</v>
      </c>
      <c r="F1112" s="122">
        <v>4</v>
      </c>
      <c r="G1112" s="122">
        <v>20</v>
      </c>
      <c r="H1112" s="122">
        <v>80</v>
      </c>
      <c r="I1112" s="123" t="s">
        <v>393</v>
      </c>
    </row>
    <row r="1113" spans="2:9" x14ac:dyDescent="0.25">
      <c r="B1113" s="124"/>
      <c r="C1113" s="124"/>
      <c r="D1113" s="120" t="s">
        <v>1553</v>
      </c>
      <c r="E1113" s="121" t="s">
        <v>2017</v>
      </c>
      <c r="F1113" s="122">
        <v>1</v>
      </c>
      <c r="G1113" s="122">
        <v>20</v>
      </c>
      <c r="H1113" s="122">
        <v>20</v>
      </c>
      <c r="I1113" s="123" t="s">
        <v>393</v>
      </c>
    </row>
    <row r="1114" spans="2:9" x14ac:dyDescent="0.25">
      <c r="B1114" s="124"/>
      <c r="C1114" s="124"/>
      <c r="D1114" s="120" t="s">
        <v>2018</v>
      </c>
      <c r="E1114" s="121" t="s">
        <v>2019</v>
      </c>
      <c r="F1114" s="122">
        <v>2</v>
      </c>
      <c r="G1114" s="122">
        <v>48</v>
      </c>
      <c r="H1114" s="122">
        <v>96</v>
      </c>
      <c r="I1114" s="123" t="s">
        <v>393</v>
      </c>
    </row>
    <row r="1115" spans="2:9" x14ac:dyDescent="0.25">
      <c r="B1115" s="124"/>
      <c r="C1115" s="124"/>
      <c r="D1115" s="120" t="s">
        <v>2020</v>
      </c>
      <c r="E1115" s="121" t="s">
        <v>2021</v>
      </c>
      <c r="F1115" s="122">
        <v>1</v>
      </c>
      <c r="G1115" s="122">
        <v>18</v>
      </c>
      <c r="H1115" s="122">
        <v>18</v>
      </c>
      <c r="I1115" s="123" t="s">
        <v>393</v>
      </c>
    </row>
    <row r="1116" spans="2:9" x14ac:dyDescent="0.25">
      <c r="B1116" s="124"/>
      <c r="C1116" s="124"/>
      <c r="D1116" s="120" t="s">
        <v>1555</v>
      </c>
      <c r="E1116" s="121" t="s">
        <v>1556</v>
      </c>
      <c r="F1116" s="122">
        <v>1</v>
      </c>
      <c r="G1116" s="122">
        <v>75</v>
      </c>
      <c r="H1116" s="122">
        <v>75</v>
      </c>
      <c r="I1116" s="123" t="s">
        <v>393</v>
      </c>
    </row>
    <row r="1117" spans="2:9" x14ac:dyDescent="0.25">
      <c r="B1117" s="124"/>
      <c r="C1117" s="124"/>
      <c r="D1117" s="120" t="s">
        <v>1557</v>
      </c>
      <c r="E1117" s="121" t="s">
        <v>1558</v>
      </c>
      <c r="F1117" s="122">
        <v>1</v>
      </c>
      <c r="G1117" s="122">
        <v>38</v>
      </c>
      <c r="H1117" s="122">
        <v>38</v>
      </c>
      <c r="I1117" s="123" t="s">
        <v>393</v>
      </c>
    </row>
    <row r="1118" spans="2:9" x14ac:dyDescent="0.25">
      <c r="B1118" s="124"/>
      <c r="C1118" s="124"/>
      <c r="D1118" s="120" t="s">
        <v>2022</v>
      </c>
      <c r="E1118" s="121" t="s">
        <v>2023</v>
      </c>
      <c r="F1118" s="122">
        <v>4</v>
      </c>
      <c r="G1118" s="122">
        <v>0</v>
      </c>
      <c r="H1118" s="122">
        <v>0</v>
      </c>
      <c r="I1118" s="123" t="s">
        <v>393</v>
      </c>
    </row>
    <row r="1119" spans="2:9" x14ac:dyDescent="0.25">
      <c r="B1119" s="124"/>
      <c r="C1119" s="124"/>
      <c r="D1119" s="120" t="s">
        <v>2024</v>
      </c>
      <c r="E1119" s="121" t="s">
        <v>2025</v>
      </c>
      <c r="F1119" s="122">
        <v>1</v>
      </c>
      <c r="G1119" s="122">
        <v>28</v>
      </c>
      <c r="H1119" s="122">
        <v>28</v>
      </c>
      <c r="I1119" s="123" t="s">
        <v>393</v>
      </c>
    </row>
    <row r="1120" spans="2:9" x14ac:dyDescent="0.25">
      <c r="B1120" s="124"/>
      <c r="C1120" s="124"/>
      <c r="D1120" s="120" t="s">
        <v>2026</v>
      </c>
      <c r="E1120" s="121" t="s">
        <v>2027</v>
      </c>
      <c r="F1120" s="122">
        <v>1</v>
      </c>
      <c r="G1120" s="122">
        <v>20</v>
      </c>
      <c r="H1120" s="122">
        <v>20</v>
      </c>
      <c r="I1120" s="123" t="s">
        <v>393</v>
      </c>
    </row>
    <row r="1121" spans="2:9" x14ac:dyDescent="0.25">
      <c r="B1121" s="124"/>
      <c r="C1121" s="124"/>
      <c r="D1121" s="120" t="s">
        <v>1559</v>
      </c>
      <c r="E1121" s="121" t="s">
        <v>1560</v>
      </c>
      <c r="F1121" s="122">
        <v>2</v>
      </c>
      <c r="G1121" s="122">
        <v>20</v>
      </c>
      <c r="H1121" s="122">
        <v>40</v>
      </c>
      <c r="I1121" s="123" t="s">
        <v>393</v>
      </c>
    </row>
    <row r="1122" spans="2:9" x14ac:dyDescent="0.25">
      <c r="B1122" s="124"/>
      <c r="C1122" s="124"/>
      <c r="D1122" s="120" t="s">
        <v>2028</v>
      </c>
      <c r="E1122" s="121" t="s">
        <v>2029</v>
      </c>
      <c r="F1122" s="122">
        <v>1</v>
      </c>
      <c r="G1122" s="122">
        <v>20</v>
      </c>
      <c r="H1122" s="122">
        <v>20</v>
      </c>
      <c r="I1122" s="123" t="s">
        <v>393</v>
      </c>
    </row>
    <row r="1123" spans="2:9" x14ac:dyDescent="0.25">
      <c r="B1123" s="124"/>
      <c r="C1123" s="124"/>
      <c r="D1123" s="120" t="s">
        <v>2030</v>
      </c>
      <c r="E1123" s="121" t="s">
        <v>2031</v>
      </c>
      <c r="F1123" s="122">
        <v>1</v>
      </c>
      <c r="G1123" s="122">
        <v>20</v>
      </c>
      <c r="H1123" s="122">
        <v>20</v>
      </c>
      <c r="I1123" s="123" t="s">
        <v>393</v>
      </c>
    </row>
    <row r="1124" spans="2:9" x14ac:dyDescent="0.25">
      <c r="B1124" s="124"/>
      <c r="C1124" s="124"/>
      <c r="D1124" s="120" t="s">
        <v>2032</v>
      </c>
      <c r="E1124" s="121" t="s">
        <v>2033</v>
      </c>
      <c r="F1124" s="122">
        <v>1</v>
      </c>
      <c r="G1124" s="122">
        <v>28</v>
      </c>
      <c r="H1124" s="122">
        <v>28</v>
      </c>
      <c r="I1124" s="123" t="s">
        <v>393</v>
      </c>
    </row>
    <row r="1125" spans="2:9" x14ac:dyDescent="0.25">
      <c r="B1125" s="124"/>
      <c r="C1125" s="124"/>
      <c r="D1125" s="120" t="s">
        <v>1561</v>
      </c>
      <c r="E1125" s="121" t="s">
        <v>1562</v>
      </c>
      <c r="F1125" s="122">
        <v>135</v>
      </c>
      <c r="G1125" s="122">
        <v>31.325925925925926</v>
      </c>
      <c r="H1125" s="122">
        <v>4229</v>
      </c>
      <c r="I1125" s="123" t="s">
        <v>393</v>
      </c>
    </row>
    <row r="1126" spans="2:9" x14ac:dyDescent="0.25">
      <c r="B1126" s="124"/>
      <c r="C1126" s="124"/>
      <c r="D1126" s="120" t="s">
        <v>1561</v>
      </c>
      <c r="E1126" s="121" t="s">
        <v>2034</v>
      </c>
      <c r="F1126" s="122">
        <v>20</v>
      </c>
      <c r="G1126" s="122">
        <v>24</v>
      </c>
      <c r="H1126" s="122">
        <v>480</v>
      </c>
      <c r="I1126" s="123" t="s">
        <v>393</v>
      </c>
    </row>
    <row r="1127" spans="2:9" x14ac:dyDescent="0.25">
      <c r="B1127" s="124"/>
      <c r="C1127" s="124"/>
      <c r="D1127" s="120" t="s">
        <v>1563</v>
      </c>
      <c r="E1127" s="121" t="s">
        <v>1564</v>
      </c>
      <c r="F1127" s="122">
        <v>9</v>
      </c>
      <c r="G1127" s="122">
        <v>10</v>
      </c>
      <c r="H1127" s="122">
        <v>90</v>
      </c>
      <c r="I1127" s="123" t="s">
        <v>629</v>
      </c>
    </row>
    <row r="1128" spans="2:9" x14ac:dyDescent="0.25">
      <c r="B1128" s="124"/>
      <c r="C1128" s="124"/>
      <c r="D1128" s="120" t="s">
        <v>1563</v>
      </c>
      <c r="E1128" s="121" t="s">
        <v>2035</v>
      </c>
      <c r="F1128" s="122">
        <v>2</v>
      </c>
      <c r="G1128" s="122">
        <v>10</v>
      </c>
      <c r="H1128" s="122">
        <v>20</v>
      </c>
      <c r="I1128" s="123" t="s">
        <v>629</v>
      </c>
    </row>
    <row r="1129" spans="2:9" x14ac:dyDescent="0.25">
      <c r="B1129" s="124"/>
      <c r="C1129" s="124"/>
      <c r="D1129" s="120" t="s">
        <v>2036</v>
      </c>
      <c r="E1129" s="121" t="s">
        <v>2037</v>
      </c>
      <c r="F1129" s="122">
        <v>6</v>
      </c>
      <c r="G1129" s="122">
        <v>35</v>
      </c>
      <c r="H1129" s="122">
        <v>210</v>
      </c>
      <c r="I1129" s="123" t="s">
        <v>393</v>
      </c>
    </row>
    <row r="1130" spans="2:9" x14ac:dyDescent="0.25">
      <c r="B1130" s="124"/>
      <c r="C1130" s="124"/>
      <c r="D1130" s="120" t="s">
        <v>2036</v>
      </c>
      <c r="E1130" s="121" t="s">
        <v>2038</v>
      </c>
      <c r="F1130" s="122">
        <v>3</v>
      </c>
      <c r="G1130" s="122">
        <v>35</v>
      </c>
      <c r="H1130" s="122">
        <v>105</v>
      </c>
      <c r="I1130" s="123" t="s">
        <v>393</v>
      </c>
    </row>
    <row r="1131" spans="2:9" x14ac:dyDescent="0.25">
      <c r="B1131" s="124"/>
      <c r="C1131" s="124"/>
      <c r="D1131" s="120" t="s">
        <v>1565</v>
      </c>
      <c r="E1131" s="121" t="s">
        <v>1566</v>
      </c>
      <c r="F1131" s="122">
        <v>12</v>
      </c>
      <c r="G1131" s="122">
        <v>28</v>
      </c>
      <c r="H1131" s="122">
        <v>336</v>
      </c>
      <c r="I1131" s="123" t="s">
        <v>393</v>
      </c>
    </row>
    <row r="1132" spans="2:9" x14ac:dyDescent="0.25">
      <c r="B1132" s="124"/>
      <c r="C1132" s="124"/>
      <c r="D1132" s="120" t="s">
        <v>1565</v>
      </c>
      <c r="E1132" s="121" t="s">
        <v>1567</v>
      </c>
      <c r="F1132" s="122">
        <v>2</v>
      </c>
      <c r="G1132" s="122">
        <v>28</v>
      </c>
      <c r="H1132" s="122">
        <v>56</v>
      </c>
      <c r="I1132" s="123" t="s">
        <v>393</v>
      </c>
    </row>
    <row r="1133" spans="2:9" x14ac:dyDescent="0.25">
      <c r="B1133" s="124"/>
      <c r="C1133" s="124"/>
      <c r="D1133" s="120" t="s">
        <v>1568</v>
      </c>
      <c r="E1133" s="121" t="s">
        <v>1569</v>
      </c>
      <c r="F1133" s="122">
        <v>135</v>
      </c>
      <c r="G1133" s="122">
        <v>5</v>
      </c>
      <c r="H1133" s="122">
        <v>675</v>
      </c>
      <c r="I1133" s="123" t="s">
        <v>629</v>
      </c>
    </row>
    <row r="1134" spans="2:9" x14ac:dyDescent="0.25">
      <c r="B1134" s="124"/>
      <c r="C1134" s="124"/>
      <c r="D1134" s="120" t="s">
        <v>1568</v>
      </c>
      <c r="E1134" s="121" t="s">
        <v>2039</v>
      </c>
      <c r="F1134" s="122">
        <v>20</v>
      </c>
      <c r="G1134" s="122">
        <v>5</v>
      </c>
      <c r="H1134" s="122">
        <v>100</v>
      </c>
      <c r="I1134" s="123" t="s">
        <v>629</v>
      </c>
    </row>
    <row r="1135" spans="2:9" x14ac:dyDescent="0.25">
      <c r="B1135" s="124"/>
      <c r="C1135" s="124"/>
      <c r="D1135" s="120" t="s">
        <v>1570</v>
      </c>
      <c r="E1135" s="121" t="s">
        <v>1571</v>
      </c>
      <c r="F1135" s="122">
        <v>4</v>
      </c>
      <c r="G1135" s="122">
        <v>20</v>
      </c>
      <c r="H1135" s="122">
        <v>80</v>
      </c>
      <c r="I1135" s="123" t="s">
        <v>393</v>
      </c>
    </row>
    <row r="1136" spans="2:9" x14ac:dyDescent="0.25">
      <c r="B1136" s="124"/>
      <c r="C1136" s="124"/>
      <c r="D1136" s="120" t="s">
        <v>1570</v>
      </c>
      <c r="E1136" s="121" t="s">
        <v>1572</v>
      </c>
      <c r="F1136" s="122">
        <v>3</v>
      </c>
      <c r="G1136" s="122">
        <v>20</v>
      </c>
      <c r="H1136" s="122">
        <v>60</v>
      </c>
      <c r="I1136" s="123" t="s">
        <v>393</v>
      </c>
    </row>
    <row r="1137" spans="2:9" x14ac:dyDescent="0.25">
      <c r="B1137" s="124"/>
      <c r="C1137" s="124"/>
      <c r="D1137" s="120" t="s">
        <v>2040</v>
      </c>
      <c r="E1137" s="121" t="s">
        <v>2041</v>
      </c>
      <c r="F1137" s="122">
        <v>3</v>
      </c>
      <c r="G1137" s="122">
        <v>20</v>
      </c>
      <c r="H1137" s="122">
        <v>60</v>
      </c>
      <c r="I1137" s="123" t="s">
        <v>393</v>
      </c>
    </row>
    <row r="1138" spans="2:9" x14ac:dyDescent="0.25">
      <c r="B1138" s="124"/>
      <c r="C1138" s="124"/>
      <c r="D1138" s="120" t="s">
        <v>2042</v>
      </c>
      <c r="E1138" s="121" t="s">
        <v>2043</v>
      </c>
      <c r="F1138" s="122">
        <v>1</v>
      </c>
      <c r="G1138" s="122">
        <v>20</v>
      </c>
      <c r="H1138" s="122">
        <v>20</v>
      </c>
      <c r="I1138" s="123" t="s">
        <v>393</v>
      </c>
    </row>
    <row r="1139" spans="2:9" x14ac:dyDescent="0.25">
      <c r="B1139" s="124"/>
      <c r="C1139" s="124"/>
      <c r="D1139" s="120" t="s">
        <v>2044</v>
      </c>
      <c r="E1139" s="121" t="s">
        <v>581</v>
      </c>
      <c r="F1139" s="122">
        <v>17</v>
      </c>
      <c r="G1139" s="122">
        <v>7.7647058823529411</v>
      </c>
      <c r="H1139" s="122">
        <v>132</v>
      </c>
      <c r="I1139" s="123" t="s">
        <v>393</v>
      </c>
    </row>
    <row r="1140" spans="2:9" x14ac:dyDescent="0.25">
      <c r="B1140" s="124"/>
      <c r="C1140" s="124"/>
      <c r="D1140" s="120" t="s">
        <v>2044</v>
      </c>
      <c r="E1140" s="121" t="s">
        <v>582</v>
      </c>
      <c r="F1140" s="122">
        <v>29</v>
      </c>
      <c r="G1140" s="122">
        <v>7.7241379310344831</v>
      </c>
      <c r="H1140" s="122">
        <v>224</v>
      </c>
      <c r="I1140" s="123" t="s">
        <v>393</v>
      </c>
    </row>
    <row r="1141" spans="2:9" x14ac:dyDescent="0.25">
      <c r="B1141" s="124"/>
      <c r="C1141" s="124"/>
      <c r="D1141" s="120" t="s">
        <v>1573</v>
      </c>
      <c r="E1141" s="121" t="s">
        <v>1574</v>
      </c>
      <c r="F1141" s="122">
        <v>6</v>
      </c>
      <c r="G1141" s="122">
        <v>5</v>
      </c>
      <c r="H1141" s="122">
        <v>30</v>
      </c>
      <c r="I1141" s="123" t="s">
        <v>629</v>
      </c>
    </row>
    <row r="1142" spans="2:9" x14ac:dyDescent="0.25">
      <c r="B1142" s="124"/>
      <c r="C1142" s="124"/>
      <c r="D1142" s="120" t="s">
        <v>2045</v>
      </c>
      <c r="E1142" s="121" t="s">
        <v>2046</v>
      </c>
      <c r="F1142" s="122">
        <v>34</v>
      </c>
      <c r="G1142" s="122">
        <v>9.882352941176471</v>
      </c>
      <c r="H1142" s="122">
        <v>336</v>
      </c>
      <c r="I1142" s="123" t="s">
        <v>629</v>
      </c>
    </row>
    <row r="1143" spans="2:9" x14ac:dyDescent="0.25">
      <c r="B1143" s="124"/>
      <c r="C1143" s="124"/>
      <c r="D1143" s="120" t="s">
        <v>2045</v>
      </c>
      <c r="E1143" s="121" t="s">
        <v>2047</v>
      </c>
      <c r="F1143" s="122">
        <v>45</v>
      </c>
      <c r="G1143" s="122">
        <v>12.088888888888889</v>
      </c>
      <c r="H1143" s="122">
        <v>544</v>
      </c>
      <c r="I1143" s="123" t="s">
        <v>629</v>
      </c>
    </row>
    <row r="1144" spans="2:9" x14ac:dyDescent="0.25">
      <c r="B1144" s="124"/>
      <c r="C1144" s="124"/>
      <c r="D1144" s="120" t="s">
        <v>2048</v>
      </c>
      <c r="E1144" s="121" t="s">
        <v>770</v>
      </c>
      <c r="F1144" s="122">
        <v>14</v>
      </c>
      <c r="G1144" s="122">
        <v>18</v>
      </c>
      <c r="H1144" s="122">
        <v>252</v>
      </c>
      <c r="I1144" s="123" t="s">
        <v>629</v>
      </c>
    </row>
    <row r="1145" spans="2:9" x14ac:dyDescent="0.25">
      <c r="B1145" s="124"/>
      <c r="C1145" s="124"/>
      <c r="D1145" s="120" t="s">
        <v>2049</v>
      </c>
      <c r="E1145" s="121" t="s">
        <v>2050</v>
      </c>
      <c r="F1145" s="122">
        <v>7</v>
      </c>
      <c r="G1145" s="122">
        <v>17</v>
      </c>
      <c r="H1145" s="122">
        <v>119</v>
      </c>
      <c r="I1145" s="123" t="s">
        <v>629</v>
      </c>
    </row>
    <row r="1146" spans="2:9" x14ac:dyDescent="0.25">
      <c r="B1146" s="124"/>
      <c r="C1146" s="124"/>
      <c r="D1146" s="120" t="s">
        <v>2049</v>
      </c>
      <c r="E1146" s="121" t="s">
        <v>2051</v>
      </c>
      <c r="F1146" s="122">
        <v>22</v>
      </c>
      <c r="G1146" s="122">
        <v>17</v>
      </c>
      <c r="H1146" s="122">
        <v>374</v>
      </c>
      <c r="I1146" s="123" t="s">
        <v>629</v>
      </c>
    </row>
    <row r="1147" spans="2:9" x14ac:dyDescent="0.25">
      <c r="B1147" s="124"/>
      <c r="C1147" s="124"/>
      <c r="D1147" s="120" t="s">
        <v>2052</v>
      </c>
      <c r="E1147" s="121" t="s">
        <v>749</v>
      </c>
      <c r="F1147" s="122">
        <v>3</v>
      </c>
      <c r="G1147" s="122">
        <v>18</v>
      </c>
      <c r="H1147" s="122">
        <v>54</v>
      </c>
      <c r="I1147" s="123" t="s">
        <v>629</v>
      </c>
    </row>
    <row r="1148" spans="2:9" x14ac:dyDescent="0.25">
      <c r="B1148" s="124"/>
      <c r="C1148" s="124"/>
      <c r="D1148" s="120" t="s">
        <v>2052</v>
      </c>
      <c r="E1148" s="121" t="s">
        <v>750</v>
      </c>
      <c r="F1148" s="122">
        <v>6</v>
      </c>
      <c r="G1148" s="122">
        <v>18</v>
      </c>
      <c r="H1148" s="122">
        <v>108</v>
      </c>
      <c r="I1148" s="123" t="s">
        <v>629</v>
      </c>
    </row>
    <row r="1149" spans="2:9" x14ac:dyDescent="0.25">
      <c r="B1149" s="124"/>
      <c r="C1149" s="124"/>
      <c r="D1149" s="120" t="s">
        <v>1575</v>
      </c>
      <c r="E1149" s="121" t="s">
        <v>807</v>
      </c>
      <c r="F1149" s="122">
        <v>31</v>
      </c>
      <c r="G1149" s="122">
        <v>5.241935483870968</v>
      </c>
      <c r="H1149" s="122">
        <v>162.5</v>
      </c>
      <c r="I1149" s="123" t="s">
        <v>629</v>
      </c>
    </row>
    <row r="1150" spans="2:9" x14ac:dyDescent="0.25">
      <c r="B1150" s="124"/>
      <c r="C1150" s="124"/>
      <c r="D1150" s="120" t="s">
        <v>1575</v>
      </c>
      <c r="E1150" s="121" t="s">
        <v>808</v>
      </c>
      <c r="F1150" s="122">
        <v>35</v>
      </c>
      <c r="G1150" s="122">
        <v>5.871428571428571</v>
      </c>
      <c r="H1150" s="122">
        <v>205.5</v>
      </c>
      <c r="I1150" s="123" t="s">
        <v>629</v>
      </c>
    </row>
    <row r="1151" spans="2:9" x14ac:dyDescent="0.25">
      <c r="B1151" s="124"/>
      <c r="C1151" s="124"/>
      <c r="D1151" s="120" t="s">
        <v>2053</v>
      </c>
      <c r="E1151" s="121" t="s">
        <v>2054</v>
      </c>
      <c r="F1151" s="122">
        <v>16</v>
      </c>
      <c r="G1151" s="122">
        <v>9</v>
      </c>
      <c r="H1151" s="122">
        <v>144</v>
      </c>
      <c r="I1151" s="123" t="s">
        <v>629</v>
      </c>
    </row>
    <row r="1152" spans="2:9" x14ac:dyDescent="0.25">
      <c r="B1152" s="124"/>
      <c r="C1152" s="124"/>
      <c r="D1152" s="120" t="s">
        <v>2053</v>
      </c>
      <c r="E1152" s="121" t="s">
        <v>2055</v>
      </c>
      <c r="F1152" s="122">
        <v>13</v>
      </c>
      <c r="G1152" s="122">
        <v>9</v>
      </c>
      <c r="H1152" s="122">
        <v>117</v>
      </c>
      <c r="I1152" s="123" t="s">
        <v>629</v>
      </c>
    </row>
    <row r="1153" spans="2:9" x14ac:dyDescent="0.25">
      <c r="B1153" s="124"/>
      <c r="C1153" s="124"/>
      <c r="D1153" s="120" t="s">
        <v>2056</v>
      </c>
      <c r="E1153" s="121" t="s">
        <v>2057</v>
      </c>
      <c r="F1153" s="122">
        <v>40</v>
      </c>
      <c r="G1153" s="122">
        <v>3.15</v>
      </c>
      <c r="H1153" s="122">
        <v>126</v>
      </c>
      <c r="I1153" s="123" t="s">
        <v>629</v>
      </c>
    </row>
    <row r="1154" spans="2:9" x14ac:dyDescent="0.25">
      <c r="B1154" s="124"/>
      <c r="C1154" s="124"/>
      <c r="D1154" s="120" t="s">
        <v>2056</v>
      </c>
      <c r="E1154" s="121" t="s">
        <v>2058</v>
      </c>
      <c r="F1154" s="122">
        <v>63</v>
      </c>
      <c r="G1154" s="122">
        <v>5.8571428571428568</v>
      </c>
      <c r="H1154" s="122">
        <v>369</v>
      </c>
      <c r="I1154" s="123" t="s">
        <v>629</v>
      </c>
    </row>
    <row r="1155" spans="2:9" x14ac:dyDescent="0.25">
      <c r="B1155" s="124"/>
      <c r="C1155" s="124"/>
      <c r="D1155" s="120" t="s">
        <v>2059</v>
      </c>
      <c r="E1155" s="121" t="s">
        <v>989</v>
      </c>
      <c r="F1155" s="122">
        <v>10</v>
      </c>
      <c r="G1155" s="122">
        <v>9.8000000000000007</v>
      </c>
      <c r="H1155" s="122">
        <v>98</v>
      </c>
      <c r="I1155" s="123" t="s">
        <v>629</v>
      </c>
    </row>
    <row r="1156" spans="2:9" x14ac:dyDescent="0.25">
      <c r="B1156" s="124"/>
      <c r="C1156" s="124"/>
      <c r="D1156" s="120" t="s">
        <v>2059</v>
      </c>
      <c r="E1156" s="121" t="s">
        <v>990</v>
      </c>
      <c r="F1156" s="122">
        <v>14</v>
      </c>
      <c r="G1156" s="122">
        <v>9.7142857142857135</v>
      </c>
      <c r="H1156" s="122">
        <v>136</v>
      </c>
      <c r="I1156" s="123" t="s">
        <v>629</v>
      </c>
    </row>
    <row r="1157" spans="2:9" x14ac:dyDescent="0.25">
      <c r="B1157" s="124"/>
      <c r="C1157" s="124"/>
      <c r="D1157" s="120" t="s">
        <v>2060</v>
      </c>
      <c r="E1157" s="121" t="s">
        <v>809</v>
      </c>
      <c r="F1157" s="122">
        <v>8</v>
      </c>
      <c r="G1157" s="122">
        <v>6</v>
      </c>
      <c r="H1157" s="122">
        <v>48</v>
      </c>
      <c r="I1157" s="123" t="s">
        <v>629</v>
      </c>
    </row>
    <row r="1158" spans="2:9" x14ac:dyDescent="0.25">
      <c r="B1158" s="124"/>
      <c r="C1158" s="124"/>
      <c r="D1158" s="120" t="s">
        <v>2060</v>
      </c>
      <c r="E1158" s="121" t="s">
        <v>810</v>
      </c>
      <c r="F1158" s="122">
        <v>15</v>
      </c>
      <c r="G1158" s="122">
        <v>6</v>
      </c>
      <c r="H1158" s="122">
        <v>90</v>
      </c>
      <c r="I1158" s="123" t="s">
        <v>629</v>
      </c>
    </row>
    <row r="1159" spans="2:9" x14ac:dyDescent="0.25">
      <c r="B1159" s="124"/>
      <c r="C1159" s="124"/>
      <c r="D1159" s="120" t="s">
        <v>1576</v>
      </c>
      <c r="E1159" s="121" t="s">
        <v>1577</v>
      </c>
      <c r="F1159" s="122">
        <v>4</v>
      </c>
      <c r="G1159" s="122">
        <v>18.75</v>
      </c>
      <c r="H1159" s="122">
        <v>75</v>
      </c>
      <c r="I1159" s="123" t="s">
        <v>629</v>
      </c>
    </row>
    <row r="1160" spans="2:9" x14ac:dyDescent="0.25">
      <c r="B1160" s="124"/>
      <c r="C1160" s="124"/>
      <c r="D1160" s="120" t="s">
        <v>1576</v>
      </c>
      <c r="E1160" s="121" t="s">
        <v>1578</v>
      </c>
      <c r="F1160" s="122">
        <v>4</v>
      </c>
      <c r="G1160" s="122">
        <v>18.25</v>
      </c>
      <c r="H1160" s="122">
        <v>73</v>
      </c>
      <c r="I1160" s="123" t="s">
        <v>629</v>
      </c>
    </row>
    <row r="1161" spans="2:9" x14ac:dyDescent="0.25">
      <c r="B1161" s="124"/>
      <c r="C1161" s="124"/>
      <c r="D1161" s="120" t="s">
        <v>2061</v>
      </c>
      <c r="E1161" s="121" t="s">
        <v>2062</v>
      </c>
      <c r="F1161" s="122">
        <v>4</v>
      </c>
      <c r="G1161" s="122">
        <v>29</v>
      </c>
      <c r="H1161" s="122">
        <v>116</v>
      </c>
      <c r="I1161" s="123" t="s">
        <v>629</v>
      </c>
    </row>
    <row r="1162" spans="2:9" x14ac:dyDescent="0.25">
      <c r="B1162" s="124"/>
      <c r="C1162" s="124"/>
      <c r="D1162" s="120" t="s">
        <v>2061</v>
      </c>
      <c r="E1162" s="121" t="s">
        <v>2063</v>
      </c>
      <c r="F1162" s="122">
        <v>9</v>
      </c>
      <c r="G1162" s="122">
        <v>29</v>
      </c>
      <c r="H1162" s="122">
        <v>261</v>
      </c>
      <c r="I1162" s="123" t="s">
        <v>629</v>
      </c>
    </row>
    <row r="1163" spans="2:9" x14ac:dyDescent="0.25">
      <c r="B1163" s="124"/>
      <c r="C1163" s="124"/>
      <c r="D1163" s="120" t="s">
        <v>2064</v>
      </c>
      <c r="E1163" s="121" t="s">
        <v>2065</v>
      </c>
      <c r="F1163" s="122">
        <v>4</v>
      </c>
      <c r="G1163" s="122">
        <v>24</v>
      </c>
      <c r="H1163" s="122">
        <v>96</v>
      </c>
      <c r="I1163" s="123" t="s">
        <v>629</v>
      </c>
    </row>
    <row r="1164" spans="2:9" x14ac:dyDescent="0.25">
      <c r="B1164" s="124"/>
      <c r="C1164" s="124"/>
      <c r="D1164" s="120" t="s">
        <v>2064</v>
      </c>
      <c r="E1164" s="121" t="s">
        <v>2066</v>
      </c>
      <c r="F1164" s="122">
        <v>4</v>
      </c>
      <c r="G1164" s="122">
        <v>24</v>
      </c>
      <c r="H1164" s="122">
        <v>96</v>
      </c>
      <c r="I1164" s="123" t="s">
        <v>629</v>
      </c>
    </row>
    <row r="1165" spans="2:9" x14ac:dyDescent="0.25">
      <c r="B1165" s="124"/>
      <c r="C1165" s="124"/>
      <c r="D1165" s="120" t="s">
        <v>1579</v>
      </c>
      <c r="E1165" s="121" t="s">
        <v>1580</v>
      </c>
      <c r="F1165" s="122">
        <v>20</v>
      </c>
      <c r="G1165" s="122">
        <v>0</v>
      </c>
      <c r="H1165" s="122">
        <v>0</v>
      </c>
      <c r="I1165" s="123" t="s">
        <v>629</v>
      </c>
    </row>
    <row r="1166" spans="2:9" x14ac:dyDescent="0.25">
      <c r="B1166" s="124"/>
      <c r="C1166" s="124"/>
      <c r="D1166" s="120" t="s">
        <v>1579</v>
      </c>
      <c r="E1166" s="121" t="s">
        <v>1581</v>
      </c>
      <c r="F1166" s="122">
        <v>3</v>
      </c>
      <c r="G1166" s="122">
        <v>0</v>
      </c>
      <c r="H1166" s="122">
        <v>0</v>
      </c>
      <c r="I1166" s="123" t="s">
        <v>629</v>
      </c>
    </row>
    <row r="1167" spans="2:9" x14ac:dyDescent="0.25">
      <c r="B1167" s="124"/>
      <c r="C1167" s="124"/>
      <c r="D1167" s="120" t="s">
        <v>1582</v>
      </c>
      <c r="E1167" s="121" t="s">
        <v>1583</v>
      </c>
      <c r="F1167" s="122">
        <v>4</v>
      </c>
      <c r="G1167" s="122">
        <v>294.5</v>
      </c>
      <c r="H1167" s="122">
        <v>1178</v>
      </c>
      <c r="I1167" s="123" t="s">
        <v>629</v>
      </c>
    </row>
    <row r="1168" spans="2:9" x14ac:dyDescent="0.25">
      <c r="B1168" s="124"/>
      <c r="C1168" s="124"/>
      <c r="D1168" s="120" t="s">
        <v>1582</v>
      </c>
      <c r="E1168" s="121" t="s">
        <v>2067</v>
      </c>
      <c r="F1168" s="122">
        <v>1</v>
      </c>
      <c r="G1168" s="122">
        <v>80</v>
      </c>
      <c r="H1168" s="122">
        <v>80</v>
      </c>
      <c r="I1168" s="123" t="s">
        <v>629</v>
      </c>
    </row>
    <row r="1169" spans="2:9" x14ac:dyDescent="0.25">
      <c r="B1169" s="124"/>
      <c r="C1169" s="124"/>
      <c r="D1169" s="120" t="s">
        <v>2068</v>
      </c>
      <c r="E1169" s="121" t="s">
        <v>2069</v>
      </c>
      <c r="F1169" s="122">
        <v>3</v>
      </c>
      <c r="G1169" s="122">
        <v>28</v>
      </c>
      <c r="H1169" s="122">
        <v>84</v>
      </c>
      <c r="I1169" s="123" t="s">
        <v>629</v>
      </c>
    </row>
    <row r="1170" spans="2:9" x14ac:dyDescent="0.25">
      <c r="B1170" s="124"/>
      <c r="C1170" s="124"/>
      <c r="D1170" s="120" t="s">
        <v>2068</v>
      </c>
      <c r="E1170" s="121" t="s">
        <v>2070</v>
      </c>
      <c r="F1170" s="122">
        <v>8</v>
      </c>
      <c r="G1170" s="122">
        <v>28</v>
      </c>
      <c r="H1170" s="122">
        <v>224</v>
      </c>
      <c r="I1170" s="123" t="s">
        <v>629</v>
      </c>
    </row>
    <row r="1171" spans="2:9" x14ac:dyDescent="0.25">
      <c r="B1171" s="124"/>
      <c r="C1171" s="124"/>
      <c r="D1171" s="120" t="s">
        <v>1584</v>
      </c>
      <c r="E1171" s="121" t="s">
        <v>1585</v>
      </c>
      <c r="F1171" s="122">
        <v>2</v>
      </c>
      <c r="G1171" s="122">
        <v>575</v>
      </c>
      <c r="H1171" s="122">
        <v>1150</v>
      </c>
      <c r="I1171" s="123" t="s">
        <v>393</v>
      </c>
    </row>
    <row r="1172" spans="2:9" x14ac:dyDescent="0.25">
      <c r="B1172" s="124"/>
      <c r="C1172" s="124"/>
      <c r="D1172" s="120" t="s">
        <v>1586</v>
      </c>
      <c r="E1172" s="121" t="s">
        <v>1587</v>
      </c>
      <c r="F1172" s="122">
        <v>28</v>
      </c>
      <c r="G1172" s="122">
        <v>40</v>
      </c>
      <c r="H1172" s="122">
        <v>1120</v>
      </c>
      <c r="I1172" s="123" t="s">
        <v>629</v>
      </c>
    </row>
    <row r="1173" spans="2:9" x14ac:dyDescent="0.25">
      <c r="B1173" s="124"/>
      <c r="C1173" s="124"/>
      <c r="D1173" s="120" t="s">
        <v>1586</v>
      </c>
      <c r="E1173" s="121" t="s">
        <v>1588</v>
      </c>
      <c r="F1173" s="122">
        <v>27</v>
      </c>
      <c r="G1173" s="122">
        <v>40</v>
      </c>
      <c r="H1173" s="122">
        <v>1080</v>
      </c>
      <c r="I1173" s="123" t="s">
        <v>629</v>
      </c>
    </row>
    <row r="1174" spans="2:9" x14ac:dyDescent="0.25">
      <c r="B1174" s="124"/>
      <c r="C1174" s="124"/>
      <c r="D1174" s="120" t="s">
        <v>2071</v>
      </c>
      <c r="E1174" s="121" t="s">
        <v>2072</v>
      </c>
      <c r="F1174" s="122">
        <v>27</v>
      </c>
      <c r="G1174" s="122">
        <v>21.333333333333332</v>
      </c>
      <c r="H1174" s="122">
        <v>576</v>
      </c>
      <c r="I1174" s="123" t="s">
        <v>629</v>
      </c>
    </row>
    <row r="1175" spans="2:9" x14ac:dyDescent="0.25">
      <c r="B1175" s="124"/>
      <c r="C1175" s="124"/>
      <c r="D1175" s="120" t="s">
        <v>2071</v>
      </c>
      <c r="E1175" s="121" t="s">
        <v>2073</v>
      </c>
      <c r="F1175" s="122">
        <v>41</v>
      </c>
      <c r="G1175" s="122">
        <v>28.097560975609756</v>
      </c>
      <c r="H1175" s="122">
        <v>1152</v>
      </c>
      <c r="I1175" s="123" t="s">
        <v>629</v>
      </c>
    </row>
    <row r="1176" spans="2:9" x14ac:dyDescent="0.25">
      <c r="B1176" s="124"/>
      <c r="C1176" s="124"/>
      <c r="D1176" s="120" t="s">
        <v>2074</v>
      </c>
      <c r="E1176" s="121" t="s">
        <v>805</v>
      </c>
      <c r="F1176" s="122">
        <v>16</v>
      </c>
      <c r="G1176" s="122">
        <v>32.25</v>
      </c>
      <c r="H1176" s="122">
        <v>516</v>
      </c>
      <c r="I1176" s="123" t="s">
        <v>629</v>
      </c>
    </row>
    <row r="1177" spans="2:9" x14ac:dyDescent="0.25">
      <c r="B1177" s="124"/>
      <c r="C1177" s="124"/>
      <c r="D1177" s="120" t="s">
        <v>2074</v>
      </c>
      <c r="E1177" s="121" t="s">
        <v>806</v>
      </c>
      <c r="F1177" s="122">
        <v>13</v>
      </c>
      <c r="G1177" s="122">
        <v>29.76923076923077</v>
      </c>
      <c r="H1177" s="122">
        <v>387</v>
      </c>
      <c r="I1177" s="123" t="s">
        <v>629</v>
      </c>
    </row>
    <row r="1178" spans="2:9" x14ac:dyDescent="0.25">
      <c r="B1178" s="124"/>
      <c r="C1178" s="124"/>
      <c r="D1178" s="120" t="s">
        <v>2075</v>
      </c>
      <c r="E1178" s="121" t="s">
        <v>2076</v>
      </c>
      <c r="F1178" s="122">
        <v>4</v>
      </c>
      <c r="G1178" s="122">
        <v>28</v>
      </c>
      <c r="H1178" s="122">
        <v>112</v>
      </c>
      <c r="I1178" s="123" t="s">
        <v>629</v>
      </c>
    </row>
    <row r="1179" spans="2:9" x14ac:dyDescent="0.25">
      <c r="B1179" s="124"/>
      <c r="C1179" s="124"/>
      <c r="D1179" s="120" t="s">
        <v>2075</v>
      </c>
      <c r="E1179" s="121" t="s">
        <v>2077</v>
      </c>
      <c r="F1179" s="122">
        <v>6</v>
      </c>
      <c r="G1179" s="122">
        <v>28</v>
      </c>
      <c r="H1179" s="122">
        <v>168</v>
      </c>
      <c r="I1179" s="123" t="s">
        <v>629</v>
      </c>
    </row>
    <row r="1180" spans="2:9" x14ac:dyDescent="0.25">
      <c r="B1180" s="124"/>
      <c r="C1180" s="124"/>
      <c r="D1180" s="120" t="s">
        <v>2078</v>
      </c>
      <c r="E1180" s="121" t="s">
        <v>789</v>
      </c>
      <c r="F1180" s="122">
        <v>5</v>
      </c>
      <c r="G1180" s="122">
        <v>25</v>
      </c>
      <c r="H1180" s="122">
        <v>125</v>
      </c>
      <c r="I1180" s="123" t="s">
        <v>629</v>
      </c>
    </row>
    <row r="1181" spans="2:9" x14ac:dyDescent="0.25">
      <c r="B1181" s="124"/>
      <c r="C1181" s="124"/>
      <c r="D1181" s="120" t="s">
        <v>2078</v>
      </c>
      <c r="E1181" s="121" t="s">
        <v>790</v>
      </c>
      <c r="F1181" s="122">
        <v>15</v>
      </c>
      <c r="G1181" s="122">
        <v>25</v>
      </c>
      <c r="H1181" s="122">
        <v>375</v>
      </c>
      <c r="I1181" s="123" t="s">
        <v>629</v>
      </c>
    </row>
    <row r="1182" spans="2:9" x14ac:dyDescent="0.25">
      <c r="B1182" s="124"/>
      <c r="C1182" s="124"/>
      <c r="D1182" s="120" t="s">
        <v>2079</v>
      </c>
      <c r="E1182" s="121" t="s">
        <v>2080</v>
      </c>
      <c r="F1182" s="122">
        <v>59</v>
      </c>
      <c r="G1182" s="122">
        <v>18.1864406779661</v>
      </c>
      <c r="H1182" s="122">
        <v>1073</v>
      </c>
      <c r="I1182" s="123" t="s">
        <v>629</v>
      </c>
    </row>
    <row r="1183" spans="2:9" x14ac:dyDescent="0.25">
      <c r="B1183" s="124"/>
      <c r="C1183" s="124"/>
      <c r="D1183" s="120" t="s">
        <v>2081</v>
      </c>
      <c r="E1183" s="121" t="s">
        <v>799</v>
      </c>
      <c r="F1183" s="122">
        <v>31</v>
      </c>
      <c r="G1183" s="122">
        <v>18.70967741935484</v>
      </c>
      <c r="H1183" s="122">
        <v>580</v>
      </c>
      <c r="I1183" s="123" t="s">
        <v>629</v>
      </c>
    </row>
    <row r="1184" spans="2:9" x14ac:dyDescent="0.25">
      <c r="B1184" s="124"/>
      <c r="C1184" s="124"/>
      <c r="D1184" s="120" t="s">
        <v>2081</v>
      </c>
      <c r="E1184" s="121" t="s">
        <v>800</v>
      </c>
      <c r="F1184" s="122">
        <v>43</v>
      </c>
      <c r="G1184" s="122">
        <v>22.930232558139537</v>
      </c>
      <c r="H1184" s="122">
        <v>986</v>
      </c>
      <c r="I1184" s="123" t="s">
        <v>629</v>
      </c>
    </row>
    <row r="1185" spans="2:9" x14ac:dyDescent="0.25">
      <c r="B1185" s="124"/>
      <c r="C1185" s="124"/>
      <c r="D1185" s="120" t="s">
        <v>2082</v>
      </c>
      <c r="E1185" s="121" t="s">
        <v>2083</v>
      </c>
      <c r="F1185" s="122">
        <v>7</v>
      </c>
      <c r="G1185" s="122">
        <v>9</v>
      </c>
      <c r="H1185" s="122">
        <v>63</v>
      </c>
      <c r="I1185" s="123" t="s">
        <v>629</v>
      </c>
    </row>
    <row r="1186" spans="2:9" x14ac:dyDescent="0.25">
      <c r="B1186" s="124"/>
      <c r="C1186" s="124"/>
      <c r="D1186" s="120" t="s">
        <v>2082</v>
      </c>
      <c r="E1186" s="121" t="s">
        <v>2084</v>
      </c>
      <c r="F1186" s="122">
        <v>8</v>
      </c>
      <c r="G1186" s="122">
        <v>8.5</v>
      </c>
      <c r="H1186" s="122">
        <v>68</v>
      </c>
      <c r="I1186" s="123" t="s">
        <v>629</v>
      </c>
    </row>
    <row r="1187" spans="2:9" x14ac:dyDescent="0.25">
      <c r="B1187" s="124"/>
      <c r="C1187" s="124"/>
      <c r="D1187" s="120" t="s">
        <v>1589</v>
      </c>
      <c r="E1187" s="121" t="s">
        <v>2085</v>
      </c>
      <c r="F1187" s="122">
        <v>5</v>
      </c>
      <c r="G1187" s="122">
        <v>0</v>
      </c>
      <c r="H1187" s="122">
        <v>0</v>
      </c>
      <c r="I1187" s="123" t="s">
        <v>629</v>
      </c>
    </row>
    <row r="1188" spans="2:9" x14ac:dyDescent="0.25">
      <c r="B1188" s="124"/>
      <c r="C1188" s="124"/>
      <c r="D1188" s="120" t="s">
        <v>1589</v>
      </c>
      <c r="E1188" s="121" t="s">
        <v>1590</v>
      </c>
      <c r="F1188" s="122">
        <v>2</v>
      </c>
      <c r="G1188" s="122">
        <v>0</v>
      </c>
      <c r="H1188" s="122">
        <v>0</v>
      </c>
      <c r="I1188" s="123" t="s">
        <v>629</v>
      </c>
    </row>
    <row r="1189" spans="2:9" x14ac:dyDescent="0.25">
      <c r="B1189" s="124"/>
      <c r="C1189" s="124"/>
      <c r="D1189" s="120" t="s">
        <v>1591</v>
      </c>
      <c r="E1189" s="121" t="s">
        <v>1592</v>
      </c>
      <c r="F1189" s="122">
        <v>2</v>
      </c>
      <c r="G1189" s="122">
        <v>0</v>
      </c>
      <c r="H1189" s="122">
        <v>0</v>
      </c>
      <c r="I1189" s="123" t="s">
        <v>629</v>
      </c>
    </row>
    <row r="1190" spans="2:9" x14ac:dyDescent="0.25">
      <c r="B1190" s="124"/>
      <c r="C1190" s="124"/>
      <c r="D1190" s="120" t="s">
        <v>1591</v>
      </c>
      <c r="E1190" s="121" t="s">
        <v>1593</v>
      </c>
      <c r="F1190" s="122">
        <v>1</v>
      </c>
      <c r="G1190" s="122">
        <v>0</v>
      </c>
      <c r="H1190" s="122">
        <v>0</v>
      </c>
      <c r="I1190" s="123" t="s">
        <v>629</v>
      </c>
    </row>
    <row r="1191" spans="2:9" x14ac:dyDescent="0.25">
      <c r="B1191" s="124"/>
      <c r="C1191" s="124"/>
      <c r="D1191" s="120" t="s">
        <v>2086</v>
      </c>
      <c r="E1191" s="121" t="s">
        <v>2087</v>
      </c>
      <c r="F1191" s="122">
        <v>1</v>
      </c>
      <c r="G1191" s="122">
        <v>0</v>
      </c>
      <c r="H1191" s="122">
        <v>0</v>
      </c>
      <c r="I1191" s="123" t="s">
        <v>629</v>
      </c>
    </row>
    <row r="1192" spans="2:9" x14ac:dyDescent="0.25">
      <c r="B1192" s="124"/>
      <c r="C1192" s="124"/>
      <c r="D1192" s="120" t="s">
        <v>2088</v>
      </c>
      <c r="E1192" s="121" t="s">
        <v>2089</v>
      </c>
      <c r="F1192" s="122">
        <v>6</v>
      </c>
      <c r="G1192" s="122">
        <v>38</v>
      </c>
      <c r="H1192" s="122">
        <v>228</v>
      </c>
      <c r="I1192" s="123" t="s">
        <v>629</v>
      </c>
    </row>
    <row r="1193" spans="2:9" x14ac:dyDescent="0.25">
      <c r="B1193" s="124"/>
      <c r="C1193" s="124"/>
      <c r="D1193" s="120" t="s">
        <v>2088</v>
      </c>
      <c r="E1193" s="121" t="s">
        <v>2090</v>
      </c>
      <c r="F1193" s="122">
        <v>15</v>
      </c>
      <c r="G1193" s="122">
        <v>38</v>
      </c>
      <c r="H1193" s="122">
        <v>570</v>
      </c>
      <c r="I1193" s="123" t="s">
        <v>629</v>
      </c>
    </row>
    <row r="1194" spans="2:9" x14ac:dyDescent="0.25">
      <c r="B1194" s="124"/>
      <c r="C1194" s="124"/>
      <c r="D1194" s="120" t="s">
        <v>2091</v>
      </c>
      <c r="E1194" s="121" t="s">
        <v>2092</v>
      </c>
      <c r="F1194" s="122">
        <v>1</v>
      </c>
      <c r="G1194" s="122">
        <v>29</v>
      </c>
      <c r="H1194" s="122">
        <v>29</v>
      </c>
      <c r="I1194" s="123" t="s">
        <v>629</v>
      </c>
    </row>
    <row r="1195" spans="2:9" x14ac:dyDescent="0.25">
      <c r="B1195" s="124"/>
      <c r="C1195" s="124"/>
      <c r="D1195" s="120" t="s">
        <v>2093</v>
      </c>
      <c r="E1195" s="121" t="s">
        <v>2094</v>
      </c>
      <c r="F1195" s="122">
        <v>5</v>
      </c>
      <c r="G1195" s="122">
        <v>29</v>
      </c>
      <c r="H1195" s="122">
        <v>145</v>
      </c>
      <c r="I1195" s="123" t="s">
        <v>629</v>
      </c>
    </row>
    <row r="1196" spans="2:9" x14ac:dyDescent="0.25">
      <c r="B1196" s="124"/>
      <c r="C1196" s="124"/>
      <c r="D1196" s="120" t="s">
        <v>2093</v>
      </c>
      <c r="E1196" s="121" t="s">
        <v>2095</v>
      </c>
      <c r="F1196" s="122">
        <v>9</v>
      </c>
      <c r="G1196" s="122">
        <v>29</v>
      </c>
      <c r="H1196" s="122">
        <v>261</v>
      </c>
      <c r="I1196" s="123" t="s">
        <v>629</v>
      </c>
    </row>
    <row r="1197" spans="2:9" x14ac:dyDescent="0.25">
      <c r="B1197" s="124"/>
      <c r="C1197" s="124"/>
      <c r="D1197" s="120" t="s">
        <v>2096</v>
      </c>
      <c r="E1197" s="121" t="s">
        <v>2097</v>
      </c>
      <c r="F1197" s="122">
        <v>4</v>
      </c>
      <c r="G1197" s="122">
        <v>213.75</v>
      </c>
      <c r="H1197" s="122">
        <v>855</v>
      </c>
      <c r="I1197" s="123" t="s">
        <v>393</v>
      </c>
    </row>
    <row r="1198" spans="2:9" x14ac:dyDescent="0.25">
      <c r="B1198" s="124"/>
      <c r="C1198" s="124"/>
      <c r="D1198" s="120" t="s">
        <v>2098</v>
      </c>
      <c r="E1198" s="121" t="s">
        <v>2099</v>
      </c>
      <c r="F1198" s="122">
        <v>17</v>
      </c>
      <c r="G1198" s="122">
        <v>18.705882352941178</v>
      </c>
      <c r="H1198" s="122">
        <v>318</v>
      </c>
      <c r="I1198" s="123" t="s">
        <v>629</v>
      </c>
    </row>
    <row r="1199" spans="2:9" x14ac:dyDescent="0.25">
      <c r="B1199" s="124"/>
      <c r="C1199" s="124"/>
      <c r="D1199" s="120" t="s">
        <v>2098</v>
      </c>
      <c r="E1199" s="121" t="s">
        <v>2100</v>
      </c>
      <c r="F1199" s="122">
        <v>22</v>
      </c>
      <c r="G1199" s="122">
        <v>19</v>
      </c>
      <c r="H1199" s="122">
        <v>418</v>
      </c>
      <c r="I1199" s="123" t="s">
        <v>629</v>
      </c>
    </row>
    <row r="1200" spans="2:9" x14ac:dyDescent="0.25">
      <c r="B1200" s="124"/>
      <c r="C1200" s="124"/>
      <c r="D1200" s="120" t="s">
        <v>2101</v>
      </c>
      <c r="E1200" s="121" t="s">
        <v>2102</v>
      </c>
      <c r="F1200" s="122">
        <v>13</v>
      </c>
      <c r="G1200" s="122">
        <v>17.615384615384617</v>
      </c>
      <c r="H1200" s="122">
        <v>229</v>
      </c>
      <c r="I1200" s="123" t="s">
        <v>629</v>
      </c>
    </row>
    <row r="1201" spans="2:9" x14ac:dyDescent="0.25">
      <c r="B1201" s="124"/>
      <c r="C1201" s="124"/>
      <c r="D1201" s="120" t="s">
        <v>2101</v>
      </c>
      <c r="E1201" s="121" t="s">
        <v>2103</v>
      </c>
      <c r="F1201" s="122">
        <v>9</v>
      </c>
      <c r="G1201" s="122">
        <v>16.888888888888889</v>
      </c>
      <c r="H1201" s="122">
        <v>152</v>
      </c>
      <c r="I1201" s="123" t="s">
        <v>629</v>
      </c>
    </row>
    <row r="1202" spans="2:9" x14ac:dyDescent="0.25">
      <c r="B1202" s="124"/>
      <c r="C1202" s="124"/>
      <c r="D1202" s="120" t="s">
        <v>2104</v>
      </c>
      <c r="E1202" s="121" t="s">
        <v>972</v>
      </c>
      <c r="F1202" s="122">
        <v>1</v>
      </c>
      <c r="G1202" s="122">
        <v>19</v>
      </c>
      <c r="H1202" s="122">
        <v>19</v>
      </c>
      <c r="I1202" s="123" t="s">
        <v>629</v>
      </c>
    </row>
    <row r="1203" spans="2:9" x14ac:dyDescent="0.25">
      <c r="B1203" s="124"/>
      <c r="C1203" s="124"/>
      <c r="D1203" s="120" t="s">
        <v>2104</v>
      </c>
      <c r="E1203" s="121" t="s">
        <v>973</v>
      </c>
      <c r="F1203" s="122">
        <v>4</v>
      </c>
      <c r="G1203" s="122">
        <v>19</v>
      </c>
      <c r="H1203" s="122">
        <v>76</v>
      </c>
      <c r="I1203" s="123" t="s">
        <v>629</v>
      </c>
    </row>
    <row r="1204" spans="2:9" x14ac:dyDescent="0.25">
      <c r="B1204" s="124"/>
      <c r="C1204" s="124"/>
      <c r="D1204" s="120" t="s">
        <v>2105</v>
      </c>
      <c r="E1204" s="121" t="s">
        <v>2106</v>
      </c>
      <c r="F1204" s="122">
        <v>4</v>
      </c>
      <c r="G1204" s="122">
        <v>7.5</v>
      </c>
      <c r="H1204" s="122">
        <v>30</v>
      </c>
      <c r="I1204" s="123" t="s">
        <v>629</v>
      </c>
    </row>
    <row r="1205" spans="2:9" x14ac:dyDescent="0.25">
      <c r="B1205" s="124"/>
      <c r="C1205" s="124"/>
      <c r="D1205" s="120" t="s">
        <v>2105</v>
      </c>
      <c r="E1205" s="121" t="s">
        <v>2107</v>
      </c>
      <c r="F1205" s="122">
        <v>3</v>
      </c>
      <c r="G1205" s="122">
        <v>6.666666666666667</v>
      </c>
      <c r="H1205" s="122">
        <v>20</v>
      </c>
      <c r="I1205" s="123" t="s">
        <v>629</v>
      </c>
    </row>
    <row r="1206" spans="2:9" x14ac:dyDescent="0.25">
      <c r="B1206" s="124"/>
      <c r="C1206" s="124"/>
      <c r="D1206" s="120" t="s">
        <v>2108</v>
      </c>
      <c r="E1206" s="121" t="s">
        <v>2109</v>
      </c>
      <c r="F1206" s="122">
        <v>52</v>
      </c>
      <c r="G1206" s="122">
        <v>4.6730769230769234</v>
      </c>
      <c r="H1206" s="122">
        <v>243</v>
      </c>
      <c r="I1206" s="123" t="s">
        <v>629</v>
      </c>
    </row>
    <row r="1207" spans="2:9" x14ac:dyDescent="0.25">
      <c r="B1207" s="124"/>
      <c r="C1207" s="124"/>
      <c r="D1207" s="120" t="s">
        <v>2108</v>
      </c>
      <c r="E1207" s="121" t="s">
        <v>2110</v>
      </c>
      <c r="F1207" s="122">
        <v>44</v>
      </c>
      <c r="G1207" s="122">
        <v>5.9659090909090908</v>
      </c>
      <c r="H1207" s="122">
        <v>262.5</v>
      </c>
      <c r="I1207" s="123" t="s">
        <v>629</v>
      </c>
    </row>
    <row r="1208" spans="2:9" x14ac:dyDescent="0.25">
      <c r="B1208" s="124"/>
      <c r="C1208" s="124"/>
      <c r="D1208" s="120" t="s">
        <v>2111</v>
      </c>
      <c r="E1208" s="121" t="s">
        <v>2112</v>
      </c>
      <c r="F1208" s="122">
        <v>2</v>
      </c>
      <c r="G1208" s="122">
        <v>5</v>
      </c>
      <c r="H1208" s="122">
        <v>10</v>
      </c>
      <c r="I1208" s="123" t="s">
        <v>629</v>
      </c>
    </row>
    <row r="1209" spans="2:9" x14ac:dyDescent="0.25">
      <c r="B1209" s="124"/>
      <c r="C1209" s="124"/>
      <c r="D1209" s="120" t="s">
        <v>2111</v>
      </c>
      <c r="E1209" s="121" t="s">
        <v>2113</v>
      </c>
      <c r="F1209" s="122">
        <v>9</v>
      </c>
      <c r="G1209" s="122">
        <v>5.5555555555555554</v>
      </c>
      <c r="H1209" s="122">
        <v>50</v>
      </c>
      <c r="I1209" s="123" t="s">
        <v>629</v>
      </c>
    </row>
    <row r="1210" spans="2:9" x14ac:dyDescent="0.25">
      <c r="B1210" s="124"/>
      <c r="C1210" s="124"/>
      <c r="D1210" s="120" t="s">
        <v>2114</v>
      </c>
      <c r="E1210" s="121" t="s">
        <v>2115</v>
      </c>
      <c r="F1210" s="122">
        <v>2</v>
      </c>
      <c r="G1210" s="122">
        <v>4.5</v>
      </c>
      <c r="H1210" s="122">
        <v>9</v>
      </c>
      <c r="I1210" s="123" t="s">
        <v>629</v>
      </c>
    </row>
    <row r="1211" spans="2:9" x14ac:dyDescent="0.25">
      <c r="B1211" s="124"/>
      <c r="C1211" s="124"/>
      <c r="D1211" s="120" t="s">
        <v>2114</v>
      </c>
      <c r="E1211" s="121" t="s">
        <v>2116</v>
      </c>
      <c r="F1211" s="122">
        <v>8</v>
      </c>
      <c r="G1211" s="122">
        <v>4.5</v>
      </c>
      <c r="H1211" s="122">
        <v>36</v>
      </c>
      <c r="I1211" s="123" t="s">
        <v>629</v>
      </c>
    </row>
    <row r="1212" spans="2:9" x14ac:dyDescent="0.25">
      <c r="B1212" s="124"/>
      <c r="C1212" s="124"/>
      <c r="D1212" s="120" t="s">
        <v>2117</v>
      </c>
      <c r="E1212" s="121" t="s">
        <v>2118</v>
      </c>
      <c r="F1212" s="122">
        <v>14</v>
      </c>
      <c r="G1212" s="122">
        <v>4.5</v>
      </c>
      <c r="H1212" s="122">
        <v>63</v>
      </c>
      <c r="I1212" s="123" t="s">
        <v>629</v>
      </c>
    </row>
    <row r="1213" spans="2:9" x14ac:dyDescent="0.25">
      <c r="B1213" s="124"/>
      <c r="C1213" s="124"/>
      <c r="D1213" s="120" t="s">
        <v>2117</v>
      </c>
      <c r="E1213" s="121" t="s">
        <v>2119</v>
      </c>
      <c r="F1213" s="122">
        <v>10</v>
      </c>
      <c r="G1213" s="122">
        <v>4.5</v>
      </c>
      <c r="H1213" s="122">
        <v>45</v>
      </c>
      <c r="I1213" s="123" t="s">
        <v>629</v>
      </c>
    </row>
    <row r="1214" spans="2:9" x14ac:dyDescent="0.25">
      <c r="B1214" s="124"/>
      <c r="C1214" s="124"/>
      <c r="D1214" s="120" t="s">
        <v>2120</v>
      </c>
      <c r="E1214" s="121" t="s">
        <v>2121</v>
      </c>
      <c r="F1214" s="122">
        <v>8</v>
      </c>
      <c r="G1214" s="122">
        <v>5</v>
      </c>
      <c r="H1214" s="122">
        <v>40</v>
      </c>
      <c r="I1214" s="123" t="s">
        <v>629</v>
      </c>
    </row>
    <row r="1215" spans="2:9" x14ac:dyDescent="0.25">
      <c r="B1215" s="124"/>
      <c r="C1215" s="124"/>
      <c r="D1215" s="120" t="s">
        <v>2120</v>
      </c>
      <c r="E1215" s="121" t="s">
        <v>2122</v>
      </c>
      <c r="F1215" s="122">
        <v>30</v>
      </c>
      <c r="G1215" s="122">
        <v>5</v>
      </c>
      <c r="H1215" s="122">
        <v>150</v>
      </c>
      <c r="I1215" s="123" t="s">
        <v>629</v>
      </c>
    </row>
    <row r="1216" spans="2:9" x14ac:dyDescent="0.25">
      <c r="B1216" s="124"/>
      <c r="C1216" s="124"/>
      <c r="D1216" s="120" t="s">
        <v>2123</v>
      </c>
      <c r="E1216" s="121" t="s">
        <v>2124</v>
      </c>
      <c r="F1216" s="122">
        <v>2</v>
      </c>
      <c r="G1216" s="122">
        <v>4</v>
      </c>
      <c r="H1216" s="122">
        <v>8</v>
      </c>
      <c r="I1216" s="123" t="s">
        <v>629</v>
      </c>
    </row>
    <row r="1217" spans="2:9" x14ac:dyDescent="0.25">
      <c r="B1217" s="124"/>
      <c r="C1217" s="124"/>
      <c r="D1217" s="120" t="s">
        <v>2125</v>
      </c>
      <c r="E1217" s="121" t="s">
        <v>2126</v>
      </c>
      <c r="F1217" s="122">
        <v>4</v>
      </c>
      <c r="G1217" s="122">
        <v>6</v>
      </c>
      <c r="H1217" s="122">
        <v>24</v>
      </c>
      <c r="I1217" s="123" t="s">
        <v>629</v>
      </c>
    </row>
    <row r="1218" spans="2:9" x14ac:dyDescent="0.25">
      <c r="B1218" s="124"/>
      <c r="C1218" s="124"/>
      <c r="D1218" s="120" t="s">
        <v>2125</v>
      </c>
      <c r="E1218" s="121" t="s">
        <v>2127</v>
      </c>
      <c r="F1218" s="122">
        <v>4</v>
      </c>
      <c r="G1218" s="122">
        <v>8.5</v>
      </c>
      <c r="H1218" s="122">
        <v>34</v>
      </c>
      <c r="I1218" s="123" t="s">
        <v>629</v>
      </c>
    </row>
    <row r="1219" spans="2:9" x14ac:dyDescent="0.25">
      <c r="B1219" s="124"/>
      <c r="C1219" s="124"/>
      <c r="D1219" s="120" t="s">
        <v>2128</v>
      </c>
      <c r="E1219" s="121" t="s">
        <v>2129</v>
      </c>
      <c r="F1219" s="122">
        <v>7</v>
      </c>
      <c r="G1219" s="122">
        <v>5.7142857142857144</v>
      </c>
      <c r="H1219" s="122">
        <v>40</v>
      </c>
      <c r="I1219" s="123" t="s">
        <v>629</v>
      </c>
    </row>
    <row r="1220" spans="2:9" x14ac:dyDescent="0.25">
      <c r="B1220" s="124"/>
      <c r="C1220" s="124"/>
      <c r="D1220" s="120" t="s">
        <v>2128</v>
      </c>
      <c r="E1220" s="121" t="s">
        <v>2130</v>
      </c>
      <c r="F1220" s="122">
        <v>18</v>
      </c>
      <c r="G1220" s="122">
        <v>6</v>
      </c>
      <c r="H1220" s="122">
        <v>108</v>
      </c>
      <c r="I1220" s="123" t="s">
        <v>629</v>
      </c>
    </row>
    <row r="1221" spans="2:9" x14ac:dyDescent="0.25">
      <c r="B1221" s="124"/>
      <c r="C1221" s="124"/>
      <c r="D1221" s="120" t="s">
        <v>2131</v>
      </c>
      <c r="E1221" s="121" t="s">
        <v>2132</v>
      </c>
      <c r="F1221" s="122">
        <v>2</v>
      </c>
      <c r="G1221" s="122">
        <v>5</v>
      </c>
      <c r="H1221" s="122">
        <v>10</v>
      </c>
      <c r="I1221" s="123" t="s">
        <v>629</v>
      </c>
    </row>
    <row r="1222" spans="2:9" x14ac:dyDescent="0.25">
      <c r="B1222" s="124"/>
      <c r="C1222" s="124"/>
      <c r="D1222" s="120" t="s">
        <v>2133</v>
      </c>
      <c r="E1222" s="121" t="s">
        <v>2134</v>
      </c>
      <c r="F1222" s="122">
        <v>6</v>
      </c>
      <c r="G1222" s="122">
        <v>5</v>
      </c>
      <c r="H1222" s="122">
        <v>30</v>
      </c>
      <c r="I1222" s="123" t="s">
        <v>629</v>
      </c>
    </row>
    <row r="1223" spans="2:9" x14ac:dyDescent="0.25">
      <c r="B1223" s="124"/>
      <c r="C1223" s="124"/>
      <c r="D1223" s="120" t="s">
        <v>2133</v>
      </c>
      <c r="E1223" s="121" t="s">
        <v>2135</v>
      </c>
      <c r="F1223" s="122">
        <v>2</v>
      </c>
      <c r="G1223" s="122">
        <v>5</v>
      </c>
      <c r="H1223" s="122">
        <v>10</v>
      </c>
      <c r="I1223" s="123" t="s">
        <v>629</v>
      </c>
    </row>
    <row r="1224" spans="2:9" x14ac:dyDescent="0.25">
      <c r="B1224" s="124"/>
      <c r="C1224" s="124"/>
      <c r="D1224" s="120" t="s">
        <v>2136</v>
      </c>
      <c r="E1224" s="121" t="s">
        <v>2137</v>
      </c>
      <c r="F1224" s="122">
        <v>18</v>
      </c>
      <c r="G1224" s="122">
        <v>11.5</v>
      </c>
      <c r="H1224" s="122">
        <v>207</v>
      </c>
      <c r="I1224" s="123" t="s">
        <v>629</v>
      </c>
    </row>
    <row r="1225" spans="2:9" x14ac:dyDescent="0.25">
      <c r="B1225" s="124"/>
      <c r="C1225" s="124"/>
      <c r="D1225" s="120" t="s">
        <v>2136</v>
      </c>
      <c r="E1225" s="121" t="s">
        <v>2138</v>
      </c>
      <c r="F1225" s="122">
        <v>24</v>
      </c>
      <c r="G1225" s="122">
        <v>10.791666666666666</v>
      </c>
      <c r="H1225" s="122">
        <v>259</v>
      </c>
      <c r="I1225" s="123" t="s">
        <v>629</v>
      </c>
    </row>
    <row r="1226" spans="2:9" x14ac:dyDescent="0.25">
      <c r="B1226" s="124"/>
      <c r="C1226" s="124"/>
      <c r="D1226" s="120" t="s">
        <v>2139</v>
      </c>
      <c r="E1226" s="121" t="s">
        <v>2140</v>
      </c>
      <c r="F1226" s="122">
        <v>2</v>
      </c>
      <c r="G1226" s="122">
        <v>15</v>
      </c>
      <c r="H1226" s="122">
        <v>30</v>
      </c>
      <c r="I1226" s="123" t="s">
        <v>629</v>
      </c>
    </row>
    <row r="1227" spans="2:9" x14ac:dyDescent="0.25">
      <c r="B1227" s="124"/>
      <c r="C1227" s="124"/>
      <c r="D1227" s="120" t="s">
        <v>2139</v>
      </c>
      <c r="E1227" s="121" t="s">
        <v>2141</v>
      </c>
      <c r="F1227" s="122">
        <v>10</v>
      </c>
      <c r="G1227" s="122">
        <v>11</v>
      </c>
      <c r="H1227" s="122">
        <v>110</v>
      </c>
      <c r="I1227" s="123" t="s">
        <v>629</v>
      </c>
    </row>
    <row r="1228" spans="2:9" x14ac:dyDescent="0.25">
      <c r="B1228" s="124"/>
      <c r="C1228" s="124"/>
      <c r="D1228" s="120" t="s">
        <v>2142</v>
      </c>
      <c r="E1228" s="121" t="s">
        <v>2143</v>
      </c>
      <c r="F1228" s="122">
        <v>3</v>
      </c>
      <c r="G1228" s="122">
        <v>10</v>
      </c>
      <c r="H1228" s="122">
        <v>30</v>
      </c>
      <c r="I1228" s="123" t="s">
        <v>629</v>
      </c>
    </row>
    <row r="1229" spans="2:9" x14ac:dyDescent="0.25">
      <c r="B1229" s="124"/>
      <c r="C1229" s="124"/>
      <c r="D1229" s="120" t="s">
        <v>2142</v>
      </c>
      <c r="E1229" s="121" t="s">
        <v>2144</v>
      </c>
      <c r="F1229" s="122">
        <v>4</v>
      </c>
      <c r="G1229" s="122">
        <v>11.25</v>
      </c>
      <c r="H1229" s="122">
        <v>45</v>
      </c>
      <c r="I1229" s="123" t="s">
        <v>629</v>
      </c>
    </row>
    <row r="1230" spans="2:9" x14ac:dyDescent="0.25">
      <c r="B1230" s="124"/>
      <c r="C1230" s="124"/>
      <c r="D1230" s="120" t="s">
        <v>2145</v>
      </c>
      <c r="E1230" s="121" t="s">
        <v>2146</v>
      </c>
      <c r="F1230" s="122">
        <v>1</v>
      </c>
      <c r="G1230" s="122">
        <v>10</v>
      </c>
      <c r="H1230" s="122">
        <v>10</v>
      </c>
      <c r="I1230" s="123" t="s">
        <v>629</v>
      </c>
    </row>
    <row r="1231" spans="2:9" x14ac:dyDescent="0.25">
      <c r="B1231" s="124"/>
      <c r="C1231" s="124"/>
      <c r="D1231" s="120" t="s">
        <v>2145</v>
      </c>
      <c r="E1231" s="121" t="s">
        <v>2147</v>
      </c>
      <c r="F1231" s="122">
        <v>2</v>
      </c>
      <c r="G1231" s="122">
        <v>12.5</v>
      </c>
      <c r="H1231" s="122">
        <v>25</v>
      </c>
      <c r="I1231" s="123" t="s">
        <v>629</v>
      </c>
    </row>
    <row r="1232" spans="2:9" x14ac:dyDescent="0.25">
      <c r="B1232" s="124"/>
      <c r="C1232" s="124"/>
      <c r="D1232" s="120" t="s">
        <v>2148</v>
      </c>
      <c r="E1232" s="121" t="s">
        <v>2149</v>
      </c>
      <c r="F1232" s="122">
        <v>3</v>
      </c>
      <c r="G1232" s="122">
        <v>12.333333333333334</v>
      </c>
      <c r="H1232" s="122">
        <v>37</v>
      </c>
      <c r="I1232" s="123" t="s">
        <v>629</v>
      </c>
    </row>
    <row r="1233" spans="2:9" x14ac:dyDescent="0.25">
      <c r="B1233" s="124"/>
      <c r="C1233" s="124"/>
      <c r="D1233" s="120" t="s">
        <v>2148</v>
      </c>
      <c r="E1233" s="121" t="s">
        <v>2150</v>
      </c>
      <c r="F1233" s="122">
        <v>5</v>
      </c>
      <c r="G1233" s="122">
        <v>11</v>
      </c>
      <c r="H1233" s="122">
        <v>55</v>
      </c>
      <c r="I1233" s="123" t="s">
        <v>629</v>
      </c>
    </row>
    <row r="1234" spans="2:9" x14ac:dyDescent="0.25">
      <c r="B1234" s="124"/>
      <c r="C1234" s="124"/>
      <c r="D1234" s="120" t="s">
        <v>2151</v>
      </c>
      <c r="E1234" s="121" t="s">
        <v>2152</v>
      </c>
      <c r="F1234" s="122">
        <v>1</v>
      </c>
      <c r="G1234" s="122">
        <v>10</v>
      </c>
      <c r="H1234" s="122">
        <v>10</v>
      </c>
      <c r="I1234" s="123" t="s">
        <v>629</v>
      </c>
    </row>
    <row r="1235" spans="2:9" x14ac:dyDescent="0.25">
      <c r="B1235" s="124"/>
      <c r="C1235" s="124"/>
      <c r="D1235" s="120" t="s">
        <v>2151</v>
      </c>
      <c r="E1235" s="121" t="s">
        <v>2153</v>
      </c>
      <c r="F1235" s="122">
        <v>1</v>
      </c>
      <c r="G1235" s="122">
        <v>10</v>
      </c>
      <c r="H1235" s="122">
        <v>10</v>
      </c>
      <c r="I1235" s="123" t="s">
        <v>629</v>
      </c>
    </row>
    <row r="1236" spans="2:9" x14ac:dyDescent="0.25">
      <c r="B1236" s="124"/>
      <c r="C1236" s="124"/>
      <c r="D1236" s="120" t="s">
        <v>2154</v>
      </c>
      <c r="E1236" s="121" t="s">
        <v>2155</v>
      </c>
      <c r="F1236" s="122">
        <v>17</v>
      </c>
      <c r="G1236" s="122">
        <v>5.8235294117647056</v>
      </c>
      <c r="H1236" s="122">
        <v>99</v>
      </c>
      <c r="I1236" s="123" t="s">
        <v>629</v>
      </c>
    </row>
    <row r="1237" spans="2:9" x14ac:dyDescent="0.25">
      <c r="B1237" s="124"/>
      <c r="C1237" s="124"/>
      <c r="D1237" s="120" t="s">
        <v>2154</v>
      </c>
      <c r="E1237" s="121" t="s">
        <v>2156</v>
      </c>
      <c r="F1237" s="122">
        <v>15</v>
      </c>
      <c r="G1237" s="122">
        <v>18.466666666666665</v>
      </c>
      <c r="H1237" s="122">
        <v>277</v>
      </c>
      <c r="I1237" s="123" t="s">
        <v>629</v>
      </c>
    </row>
    <row r="1238" spans="2:9" x14ac:dyDescent="0.25">
      <c r="B1238" s="124"/>
      <c r="C1238" s="124"/>
      <c r="D1238" s="120" t="s">
        <v>2157</v>
      </c>
      <c r="E1238" s="121" t="s">
        <v>2158</v>
      </c>
      <c r="F1238" s="122">
        <v>1</v>
      </c>
      <c r="G1238" s="122">
        <v>66</v>
      </c>
      <c r="H1238" s="122">
        <v>66</v>
      </c>
      <c r="I1238" s="123" t="s">
        <v>629</v>
      </c>
    </row>
    <row r="1239" spans="2:9" x14ac:dyDescent="0.25">
      <c r="B1239" s="124"/>
      <c r="C1239" s="124"/>
      <c r="D1239" s="120" t="s">
        <v>2157</v>
      </c>
      <c r="E1239" s="121" t="s">
        <v>2159</v>
      </c>
      <c r="F1239" s="122">
        <v>3</v>
      </c>
      <c r="G1239" s="122">
        <v>66</v>
      </c>
      <c r="H1239" s="122">
        <v>198</v>
      </c>
      <c r="I1239" s="123" t="s">
        <v>629</v>
      </c>
    </row>
    <row r="1240" spans="2:9" x14ac:dyDescent="0.25">
      <c r="B1240" s="124"/>
      <c r="C1240" s="124"/>
      <c r="D1240" s="120" t="s">
        <v>2160</v>
      </c>
      <c r="E1240" s="121" t="s">
        <v>2161</v>
      </c>
      <c r="F1240" s="122">
        <v>10</v>
      </c>
      <c r="G1240" s="122">
        <v>88</v>
      </c>
      <c r="H1240" s="122">
        <v>880</v>
      </c>
      <c r="I1240" s="123" t="s">
        <v>629</v>
      </c>
    </row>
    <row r="1241" spans="2:9" x14ac:dyDescent="0.25">
      <c r="B1241" s="124"/>
      <c r="C1241" s="124"/>
      <c r="D1241" s="120" t="s">
        <v>2160</v>
      </c>
      <c r="E1241" s="121" t="s">
        <v>2162</v>
      </c>
      <c r="F1241" s="122">
        <v>14</v>
      </c>
      <c r="G1241" s="122">
        <v>88</v>
      </c>
      <c r="H1241" s="122">
        <v>1232</v>
      </c>
      <c r="I1241" s="123" t="s">
        <v>629</v>
      </c>
    </row>
    <row r="1242" spans="2:9" x14ac:dyDescent="0.25">
      <c r="B1242" s="124"/>
      <c r="C1242" s="124"/>
      <c r="D1242" s="120" t="s">
        <v>2163</v>
      </c>
      <c r="E1242" s="121" t="s">
        <v>2164</v>
      </c>
      <c r="F1242" s="122">
        <v>6</v>
      </c>
      <c r="G1242" s="122">
        <v>14</v>
      </c>
      <c r="H1242" s="122">
        <v>84</v>
      </c>
      <c r="I1242" s="123" t="s">
        <v>629</v>
      </c>
    </row>
    <row r="1243" spans="2:9" x14ac:dyDescent="0.25">
      <c r="B1243" s="124"/>
      <c r="C1243" s="124"/>
      <c r="D1243" s="120" t="s">
        <v>2163</v>
      </c>
      <c r="E1243" s="121" t="s">
        <v>2165</v>
      </c>
      <c r="F1243" s="122">
        <v>6</v>
      </c>
      <c r="G1243" s="122">
        <v>13.333333333333334</v>
      </c>
      <c r="H1243" s="122">
        <v>80</v>
      </c>
      <c r="I1243" s="123" t="s">
        <v>629</v>
      </c>
    </row>
    <row r="1244" spans="2:9" x14ac:dyDescent="0.25">
      <c r="B1244" s="124"/>
      <c r="C1244" s="124"/>
      <c r="D1244" s="120" t="s">
        <v>2166</v>
      </c>
      <c r="E1244" s="121" t="s">
        <v>2167</v>
      </c>
      <c r="F1244" s="122">
        <v>3</v>
      </c>
      <c r="G1244" s="122">
        <v>10.333333333333334</v>
      </c>
      <c r="H1244" s="122">
        <v>31</v>
      </c>
      <c r="I1244" s="123" t="s">
        <v>629</v>
      </c>
    </row>
    <row r="1245" spans="2:9" x14ac:dyDescent="0.25">
      <c r="B1245" s="124"/>
      <c r="C1245" s="124"/>
      <c r="D1245" s="120" t="s">
        <v>2166</v>
      </c>
      <c r="E1245" s="121" t="s">
        <v>2168</v>
      </c>
      <c r="F1245" s="122">
        <v>6</v>
      </c>
      <c r="G1245" s="122">
        <v>8.6666666666666661</v>
      </c>
      <c r="H1245" s="122">
        <v>52</v>
      </c>
      <c r="I1245" s="123" t="s">
        <v>629</v>
      </c>
    </row>
    <row r="1246" spans="2:9" x14ac:dyDescent="0.25">
      <c r="B1246" s="124"/>
      <c r="C1246" s="124"/>
      <c r="D1246" s="120" t="s">
        <v>2169</v>
      </c>
      <c r="E1246" s="121" t="s">
        <v>2170</v>
      </c>
      <c r="F1246" s="122">
        <v>19</v>
      </c>
      <c r="G1246" s="122">
        <v>15.736842105263158</v>
      </c>
      <c r="H1246" s="122">
        <v>299</v>
      </c>
      <c r="I1246" s="123" t="s">
        <v>629</v>
      </c>
    </row>
    <row r="1247" spans="2:9" x14ac:dyDescent="0.25">
      <c r="B1247" s="124"/>
      <c r="C1247" s="124"/>
      <c r="D1247" s="120" t="s">
        <v>2169</v>
      </c>
      <c r="E1247" s="121" t="s">
        <v>2171</v>
      </c>
      <c r="F1247" s="122">
        <v>13</v>
      </c>
      <c r="G1247" s="122">
        <v>15.692307692307692</v>
      </c>
      <c r="H1247" s="122">
        <v>204</v>
      </c>
      <c r="I1247" s="123" t="s">
        <v>629</v>
      </c>
    </row>
    <row r="1248" spans="2:9" x14ac:dyDescent="0.25">
      <c r="B1248" s="124"/>
      <c r="C1248" s="124"/>
      <c r="D1248" s="120" t="s">
        <v>2172</v>
      </c>
      <c r="E1248" s="121" t="s">
        <v>2173</v>
      </c>
      <c r="F1248" s="122">
        <v>3</v>
      </c>
      <c r="G1248" s="122">
        <v>11</v>
      </c>
      <c r="H1248" s="122">
        <v>33</v>
      </c>
      <c r="I1248" s="123" t="s">
        <v>629</v>
      </c>
    </row>
    <row r="1249" spans="2:9" x14ac:dyDescent="0.25">
      <c r="B1249" s="124"/>
      <c r="C1249" s="124"/>
      <c r="D1249" s="120" t="s">
        <v>2172</v>
      </c>
      <c r="E1249" s="121" t="s">
        <v>2174</v>
      </c>
      <c r="F1249" s="122">
        <v>3</v>
      </c>
      <c r="G1249" s="122">
        <v>17</v>
      </c>
      <c r="H1249" s="122">
        <v>51</v>
      </c>
      <c r="I1249" s="123" t="s">
        <v>629</v>
      </c>
    </row>
    <row r="1250" spans="2:9" x14ac:dyDescent="0.25">
      <c r="B1250" s="124"/>
      <c r="C1250" s="124"/>
      <c r="D1250" s="120" t="s">
        <v>2175</v>
      </c>
      <c r="E1250" s="121" t="s">
        <v>2176</v>
      </c>
      <c r="F1250" s="122">
        <v>15</v>
      </c>
      <c r="G1250" s="122">
        <v>13.4</v>
      </c>
      <c r="H1250" s="122">
        <v>201</v>
      </c>
      <c r="I1250" s="123" t="s">
        <v>629</v>
      </c>
    </row>
    <row r="1251" spans="2:9" x14ac:dyDescent="0.25">
      <c r="B1251" s="124"/>
      <c r="C1251" s="124"/>
      <c r="D1251" s="120" t="s">
        <v>2175</v>
      </c>
      <c r="E1251" s="121" t="s">
        <v>2177</v>
      </c>
      <c r="F1251" s="122">
        <v>17</v>
      </c>
      <c r="G1251" s="122">
        <v>14.294117647058824</v>
      </c>
      <c r="H1251" s="122">
        <v>243</v>
      </c>
      <c r="I1251" s="123" t="s">
        <v>629</v>
      </c>
    </row>
    <row r="1252" spans="2:9" x14ac:dyDescent="0.25">
      <c r="B1252" s="124"/>
      <c r="C1252" s="124"/>
      <c r="D1252" s="120" t="s">
        <v>2178</v>
      </c>
      <c r="E1252" s="121" t="s">
        <v>2179</v>
      </c>
      <c r="F1252" s="122">
        <v>8</v>
      </c>
      <c r="G1252" s="122">
        <v>20.75</v>
      </c>
      <c r="H1252" s="122">
        <v>166</v>
      </c>
      <c r="I1252" s="123" t="s">
        <v>629</v>
      </c>
    </row>
    <row r="1253" spans="2:9" x14ac:dyDescent="0.25">
      <c r="B1253" s="124"/>
      <c r="C1253" s="124"/>
      <c r="D1253" s="120" t="s">
        <v>2178</v>
      </c>
      <c r="E1253" s="121" t="s">
        <v>2180</v>
      </c>
      <c r="F1253" s="122">
        <v>18</v>
      </c>
      <c r="G1253" s="122">
        <v>19.666666666666668</v>
      </c>
      <c r="H1253" s="122">
        <v>354</v>
      </c>
      <c r="I1253" s="123" t="s">
        <v>629</v>
      </c>
    </row>
    <row r="1254" spans="2:9" x14ac:dyDescent="0.25">
      <c r="B1254" s="124"/>
      <c r="C1254" s="124"/>
      <c r="D1254" s="120" t="s">
        <v>2181</v>
      </c>
      <c r="E1254" s="121" t="s">
        <v>2182</v>
      </c>
      <c r="F1254" s="122">
        <v>8</v>
      </c>
      <c r="G1254" s="122">
        <v>18.25</v>
      </c>
      <c r="H1254" s="122">
        <v>146</v>
      </c>
      <c r="I1254" s="123" t="s">
        <v>629</v>
      </c>
    </row>
    <row r="1255" spans="2:9" x14ac:dyDescent="0.25">
      <c r="B1255" s="124"/>
      <c r="C1255" s="124"/>
      <c r="D1255" s="120" t="s">
        <v>2181</v>
      </c>
      <c r="E1255" s="121" t="s">
        <v>2183</v>
      </c>
      <c r="F1255" s="122">
        <v>6</v>
      </c>
      <c r="G1255" s="122">
        <v>17</v>
      </c>
      <c r="H1255" s="122">
        <v>102</v>
      </c>
      <c r="I1255" s="123" t="s">
        <v>629</v>
      </c>
    </row>
    <row r="1256" spans="2:9" x14ac:dyDescent="0.25">
      <c r="B1256" s="124"/>
      <c r="C1256" s="124"/>
      <c r="D1256" s="120" t="s">
        <v>2184</v>
      </c>
      <c r="E1256" s="121" t="s">
        <v>2185</v>
      </c>
      <c r="F1256" s="122">
        <v>4</v>
      </c>
      <c r="G1256" s="122">
        <v>17</v>
      </c>
      <c r="H1256" s="122">
        <v>68</v>
      </c>
      <c r="I1256" s="123" t="s">
        <v>629</v>
      </c>
    </row>
    <row r="1257" spans="2:9" x14ac:dyDescent="0.25">
      <c r="B1257" s="124"/>
      <c r="C1257" s="124"/>
      <c r="D1257" s="120" t="s">
        <v>2184</v>
      </c>
      <c r="E1257" s="121" t="s">
        <v>2186</v>
      </c>
      <c r="F1257" s="122">
        <v>19</v>
      </c>
      <c r="G1257" s="122">
        <v>10.210526315789474</v>
      </c>
      <c r="H1257" s="122">
        <v>194</v>
      </c>
      <c r="I1257" s="123" t="s">
        <v>629</v>
      </c>
    </row>
    <row r="1258" spans="2:9" x14ac:dyDescent="0.25">
      <c r="B1258" s="124"/>
      <c r="C1258" s="124"/>
      <c r="D1258" s="120" t="s">
        <v>2187</v>
      </c>
      <c r="E1258" s="121" t="s">
        <v>797</v>
      </c>
      <c r="F1258" s="122">
        <v>7</v>
      </c>
      <c r="G1258" s="122">
        <v>39</v>
      </c>
      <c r="H1258" s="122">
        <v>273</v>
      </c>
      <c r="I1258" s="123" t="s">
        <v>629</v>
      </c>
    </row>
    <row r="1259" spans="2:9" x14ac:dyDescent="0.25">
      <c r="B1259" s="124"/>
      <c r="C1259" s="124"/>
      <c r="D1259" s="120" t="s">
        <v>2187</v>
      </c>
      <c r="E1259" s="121" t="s">
        <v>798</v>
      </c>
      <c r="F1259" s="122">
        <v>11</v>
      </c>
      <c r="G1259" s="122">
        <v>39</v>
      </c>
      <c r="H1259" s="122">
        <v>429</v>
      </c>
      <c r="I1259" s="123" t="s">
        <v>629</v>
      </c>
    </row>
    <row r="1260" spans="2:9" x14ac:dyDescent="0.25">
      <c r="B1260" s="124"/>
      <c r="C1260" s="124"/>
      <c r="D1260" s="120" t="s">
        <v>2188</v>
      </c>
      <c r="E1260" s="121" t="s">
        <v>2189</v>
      </c>
      <c r="F1260" s="122">
        <v>25</v>
      </c>
      <c r="G1260" s="122">
        <v>13.44</v>
      </c>
      <c r="H1260" s="122">
        <v>336</v>
      </c>
      <c r="I1260" s="123" t="s">
        <v>629</v>
      </c>
    </row>
    <row r="1261" spans="2:9" x14ac:dyDescent="0.25">
      <c r="B1261" s="124"/>
      <c r="C1261" s="124"/>
      <c r="D1261" s="120" t="s">
        <v>2188</v>
      </c>
      <c r="E1261" s="121" t="s">
        <v>2190</v>
      </c>
      <c r="F1261" s="122">
        <v>29</v>
      </c>
      <c r="G1261" s="122">
        <v>19.310344827586206</v>
      </c>
      <c r="H1261" s="122">
        <v>560</v>
      </c>
      <c r="I1261" s="123" t="s">
        <v>629</v>
      </c>
    </row>
    <row r="1262" spans="2:9" x14ac:dyDescent="0.25">
      <c r="B1262" s="124"/>
      <c r="C1262" s="124"/>
      <c r="D1262" s="120" t="s">
        <v>2191</v>
      </c>
      <c r="E1262" s="121" t="s">
        <v>2192</v>
      </c>
      <c r="F1262" s="122">
        <v>22</v>
      </c>
      <c r="G1262" s="122">
        <v>31.90909090909091</v>
      </c>
      <c r="H1262" s="122">
        <v>702</v>
      </c>
      <c r="I1262" s="123" t="s">
        <v>629</v>
      </c>
    </row>
    <row r="1263" spans="2:9" x14ac:dyDescent="0.25">
      <c r="B1263" s="124"/>
      <c r="C1263" s="124"/>
      <c r="D1263" s="120" t="s">
        <v>2191</v>
      </c>
      <c r="E1263" s="121" t="s">
        <v>2193</v>
      </c>
      <c r="F1263" s="122">
        <v>44</v>
      </c>
      <c r="G1263" s="122">
        <v>33.68181818181818</v>
      </c>
      <c r="H1263" s="122">
        <v>1482</v>
      </c>
      <c r="I1263" s="123" t="s">
        <v>629</v>
      </c>
    </row>
    <row r="1264" spans="2:9" x14ac:dyDescent="0.25">
      <c r="B1264" s="124"/>
      <c r="C1264" s="124"/>
      <c r="D1264" s="120" t="s">
        <v>2194</v>
      </c>
      <c r="E1264" s="121" t="s">
        <v>998</v>
      </c>
      <c r="F1264" s="122">
        <v>37</v>
      </c>
      <c r="G1264" s="122">
        <v>20.351351351351351</v>
      </c>
      <c r="H1264" s="122">
        <v>753</v>
      </c>
      <c r="I1264" s="123" t="s">
        <v>629</v>
      </c>
    </row>
    <row r="1265" spans="2:9" x14ac:dyDescent="0.25">
      <c r="B1265" s="124"/>
      <c r="C1265" s="124"/>
      <c r="D1265" s="120" t="s">
        <v>2194</v>
      </c>
      <c r="E1265" s="121" t="s">
        <v>999</v>
      </c>
      <c r="F1265" s="122">
        <v>67</v>
      </c>
      <c r="G1265" s="122">
        <v>16.805970149253731</v>
      </c>
      <c r="H1265" s="122">
        <v>1126</v>
      </c>
      <c r="I1265" s="123" t="s">
        <v>629</v>
      </c>
    </row>
    <row r="1266" spans="2:9" x14ac:dyDescent="0.25">
      <c r="B1266" s="124"/>
      <c r="C1266" s="124"/>
      <c r="D1266" s="120" t="s">
        <v>1594</v>
      </c>
      <c r="E1266" s="121" t="s">
        <v>1595</v>
      </c>
      <c r="F1266" s="122">
        <v>315</v>
      </c>
      <c r="G1266" s="122">
        <v>84.444444444444443</v>
      </c>
      <c r="H1266" s="122">
        <v>26600</v>
      </c>
      <c r="I1266" s="123" t="s">
        <v>629</v>
      </c>
    </row>
    <row r="1267" spans="2:9" x14ac:dyDescent="0.25">
      <c r="B1267" s="124"/>
      <c r="C1267" s="124"/>
      <c r="D1267" s="120" t="s">
        <v>1594</v>
      </c>
      <c r="E1267" s="121" t="s">
        <v>1596</v>
      </c>
      <c r="F1267" s="122">
        <v>34</v>
      </c>
      <c r="G1267" s="122">
        <v>82.705882352941174</v>
      </c>
      <c r="H1267" s="122">
        <v>2812</v>
      </c>
      <c r="I1267" s="123" t="s">
        <v>629</v>
      </c>
    </row>
    <row r="1268" spans="2:9" x14ac:dyDescent="0.25">
      <c r="B1268" s="124"/>
      <c r="C1268" s="124"/>
      <c r="D1268" s="120" t="s">
        <v>2195</v>
      </c>
      <c r="E1268" s="121" t="s">
        <v>2196</v>
      </c>
      <c r="F1268" s="122">
        <v>19</v>
      </c>
      <c r="G1268" s="122">
        <v>19.368421052631579</v>
      </c>
      <c r="H1268" s="122">
        <v>368</v>
      </c>
      <c r="I1268" s="123" t="s">
        <v>629</v>
      </c>
    </row>
    <row r="1269" spans="2:9" x14ac:dyDescent="0.25">
      <c r="B1269" s="124"/>
      <c r="C1269" s="124"/>
      <c r="D1269" s="120" t="s">
        <v>2195</v>
      </c>
      <c r="E1269" s="121" t="s">
        <v>2197</v>
      </c>
      <c r="F1269" s="122">
        <v>35</v>
      </c>
      <c r="G1269" s="122">
        <v>19.428571428571427</v>
      </c>
      <c r="H1269" s="122">
        <v>680</v>
      </c>
      <c r="I1269" s="123" t="s">
        <v>629</v>
      </c>
    </row>
    <row r="1270" spans="2:9" x14ac:dyDescent="0.25">
      <c r="B1270" s="124"/>
      <c r="C1270" s="124"/>
      <c r="D1270" s="120" t="s">
        <v>1597</v>
      </c>
      <c r="E1270" s="121" t="s">
        <v>1598</v>
      </c>
      <c r="F1270" s="122">
        <v>23</v>
      </c>
      <c r="G1270" s="122">
        <v>25.260869565217391</v>
      </c>
      <c r="H1270" s="122">
        <v>581</v>
      </c>
      <c r="I1270" s="123" t="s">
        <v>629</v>
      </c>
    </row>
    <row r="1271" spans="2:9" x14ac:dyDescent="0.25">
      <c r="B1271" s="124"/>
      <c r="C1271" s="124"/>
      <c r="D1271" s="120" t="s">
        <v>1597</v>
      </c>
      <c r="E1271" s="121" t="s">
        <v>2198</v>
      </c>
      <c r="F1271" s="122">
        <v>40</v>
      </c>
      <c r="G1271" s="122">
        <v>25.4</v>
      </c>
      <c r="H1271" s="122">
        <v>1016</v>
      </c>
      <c r="I1271" s="123" t="s">
        <v>629</v>
      </c>
    </row>
    <row r="1272" spans="2:9" x14ac:dyDescent="0.25">
      <c r="B1272" s="124"/>
      <c r="C1272" s="124"/>
      <c r="D1272" s="120" t="s">
        <v>2199</v>
      </c>
      <c r="E1272" s="121" t="s">
        <v>2200</v>
      </c>
      <c r="F1272" s="122">
        <v>2</v>
      </c>
      <c r="G1272" s="122">
        <v>15</v>
      </c>
      <c r="H1272" s="122">
        <v>30</v>
      </c>
      <c r="I1272" s="123" t="s">
        <v>629</v>
      </c>
    </row>
    <row r="1273" spans="2:9" x14ac:dyDescent="0.25">
      <c r="B1273" s="124"/>
      <c r="C1273" s="124"/>
      <c r="D1273" s="120" t="s">
        <v>2199</v>
      </c>
      <c r="E1273" s="121" t="s">
        <v>2201</v>
      </c>
      <c r="F1273" s="122">
        <v>16</v>
      </c>
      <c r="G1273" s="122">
        <v>15</v>
      </c>
      <c r="H1273" s="122">
        <v>240</v>
      </c>
      <c r="I1273" s="123" t="s">
        <v>629</v>
      </c>
    </row>
    <row r="1274" spans="2:9" x14ac:dyDescent="0.25">
      <c r="B1274" s="124"/>
      <c r="C1274" s="124"/>
      <c r="D1274" s="120" t="s">
        <v>2202</v>
      </c>
      <c r="E1274" s="121" t="s">
        <v>2203</v>
      </c>
      <c r="F1274" s="122">
        <v>1</v>
      </c>
      <c r="G1274" s="122">
        <v>44</v>
      </c>
      <c r="H1274" s="122">
        <v>44</v>
      </c>
      <c r="I1274" s="123" t="s">
        <v>629</v>
      </c>
    </row>
    <row r="1275" spans="2:9" x14ac:dyDescent="0.25">
      <c r="B1275" s="124"/>
      <c r="C1275" s="124"/>
      <c r="D1275" s="120" t="s">
        <v>2202</v>
      </c>
      <c r="E1275" s="121" t="s">
        <v>2204</v>
      </c>
      <c r="F1275" s="122">
        <v>1</v>
      </c>
      <c r="G1275" s="122">
        <v>44</v>
      </c>
      <c r="H1275" s="122">
        <v>44</v>
      </c>
      <c r="I1275" s="123" t="s">
        <v>629</v>
      </c>
    </row>
    <row r="1276" spans="2:9" x14ac:dyDescent="0.25">
      <c r="B1276" s="124"/>
      <c r="C1276" s="124"/>
      <c r="D1276" s="120" t="s">
        <v>2205</v>
      </c>
      <c r="E1276" s="121" t="s">
        <v>2206</v>
      </c>
      <c r="F1276" s="122">
        <v>7</v>
      </c>
      <c r="G1276" s="122">
        <v>33</v>
      </c>
      <c r="H1276" s="122">
        <v>231</v>
      </c>
      <c r="I1276" s="123" t="s">
        <v>629</v>
      </c>
    </row>
    <row r="1277" spans="2:9" x14ac:dyDescent="0.25">
      <c r="B1277" s="124"/>
      <c r="C1277" s="124"/>
      <c r="D1277" s="120" t="s">
        <v>2205</v>
      </c>
      <c r="E1277" s="121" t="s">
        <v>2207</v>
      </c>
      <c r="F1277" s="122">
        <v>7</v>
      </c>
      <c r="G1277" s="122">
        <v>33</v>
      </c>
      <c r="H1277" s="122">
        <v>231</v>
      </c>
      <c r="I1277" s="123" t="s">
        <v>629</v>
      </c>
    </row>
    <row r="1278" spans="2:9" x14ac:dyDescent="0.25">
      <c r="B1278" s="124"/>
      <c r="C1278" s="124"/>
      <c r="D1278" s="120" t="s">
        <v>2208</v>
      </c>
      <c r="E1278" s="121" t="s">
        <v>2209</v>
      </c>
      <c r="F1278" s="122">
        <v>4</v>
      </c>
      <c r="G1278" s="122">
        <v>29</v>
      </c>
      <c r="H1278" s="122">
        <v>116</v>
      </c>
      <c r="I1278" s="123" t="s">
        <v>629</v>
      </c>
    </row>
    <row r="1279" spans="2:9" x14ac:dyDescent="0.25">
      <c r="B1279" s="124"/>
      <c r="C1279" s="124"/>
      <c r="D1279" s="120" t="s">
        <v>2208</v>
      </c>
      <c r="E1279" s="121" t="s">
        <v>2210</v>
      </c>
      <c r="F1279" s="122">
        <v>12</v>
      </c>
      <c r="G1279" s="122">
        <v>29</v>
      </c>
      <c r="H1279" s="122">
        <v>348</v>
      </c>
      <c r="I1279" s="123" t="s">
        <v>629</v>
      </c>
    </row>
    <row r="1280" spans="2:9" x14ac:dyDescent="0.25">
      <c r="B1280" s="124"/>
      <c r="C1280" s="124"/>
      <c r="D1280" s="120" t="s">
        <v>2211</v>
      </c>
      <c r="E1280" s="121" t="s">
        <v>2212</v>
      </c>
      <c r="F1280" s="122">
        <v>2</v>
      </c>
      <c r="G1280" s="122">
        <v>16.5</v>
      </c>
      <c r="H1280" s="122">
        <v>33</v>
      </c>
      <c r="I1280" s="123" t="s">
        <v>629</v>
      </c>
    </row>
    <row r="1281" spans="2:9" x14ac:dyDescent="0.25">
      <c r="B1281" s="124"/>
      <c r="C1281" s="124"/>
      <c r="D1281" s="120" t="s">
        <v>2213</v>
      </c>
      <c r="E1281" s="121" t="s">
        <v>2214</v>
      </c>
      <c r="F1281" s="122">
        <v>3</v>
      </c>
      <c r="G1281" s="122">
        <v>21</v>
      </c>
      <c r="H1281" s="122">
        <v>63</v>
      </c>
      <c r="I1281" s="123" t="s">
        <v>629</v>
      </c>
    </row>
    <row r="1282" spans="2:9" x14ac:dyDescent="0.25">
      <c r="B1282" s="124"/>
      <c r="C1282" s="124"/>
      <c r="D1282" s="120" t="s">
        <v>2213</v>
      </c>
      <c r="E1282" s="121" t="s">
        <v>2215</v>
      </c>
      <c r="F1282" s="122">
        <v>6</v>
      </c>
      <c r="G1282" s="122">
        <v>21</v>
      </c>
      <c r="H1282" s="122">
        <v>126</v>
      </c>
      <c r="I1282" s="123" t="s">
        <v>629</v>
      </c>
    </row>
    <row r="1283" spans="2:9" x14ac:dyDescent="0.25">
      <c r="B1283" s="124"/>
      <c r="C1283" s="124"/>
      <c r="D1283" s="120" t="s">
        <v>2216</v>
      </c>
      <c r="E1283" s="121" t="s">
        <v>2217</v>
      </c>
      <c r="F1283" s="122">
        <v>1</v>
      </c>
      <c r="G1283" s="122">
        <v>10</v>
      </c>
      <c r="H1283" s="122">
        <v>10</v>
      </c>
      <c r="I1283" s="123" t="s">
        <v>629</v>
      </c>
    </row>
    <row r="1284" spans="2:9" x14ac:dyDescent="0.25">
      <c r="B1284" s="124"/>
      <c r="C1284" s="124"/>
      <c r="D1284" s="120" t="s">
        <v>2216</v>
      </c>
      <c r="E1284" s="121" t="s">
        <v>2218</v>
      </c>
      <c r="F1284" s="122">
        <v>1</v>
      </c>
      <c r="G1284" s="122">
        <v>15</v>
      </c>
      <c r="H1284" s="122">
        <v>15</v>
      </c>
      <c r="I1284" s="123" t="s">
        <v>629</v>
      </c>
    </row>
    <row r="1285" spans="2:9" x14ac:dyDescent="0.25">
      <c r="B1285" s="124"/>
      <c r="C1285" s="124"/>
      <c r="D1285" s="120" t="s">
        <v>2219</v>
      </c>
      <c r="E1285" s="121" t="s">
        <v>2220</v>
      </c>
      <c r="F1285" s="122">
        <v>4</v>
      </c>
      <c r="G1285" s="122">
        <v>16</v>
      </c>
      <c r="H1285" s="122">
        <v>64</v>
      </c>
      <c r="I1285" s="123" t="s">
        <v>629</v>
      </c>
    </row>
    <row r="1286" spans="2:9" x14ac:dyDescent="0.25">
      <c r="B1286" s="124"/>
      <c r="C1286" s="124"/>
      <c r="D1286" s="120" t="s">
        <v>2219</v>
      </c>
      <c r="E1286" s="121" t="s">
        <v>2221</v>
      </c>
      <c r="F1286" s="122">
        <v>8</v>
      </c>
      <c r="G1286" s="122">
        <v>15</v>
      </c>
      <c r="H1286" s="122">
        <v>120</v>
      </c>
      <c r="I1286" s="123" t="s">
        <v>629</v>
      </c>
    </row>
    <row r="1287" spans="2:9" x14ac:dyDescent="0.25">
      <c r="B1287" s="124"/>
      <c r="C1287" s="124"/>
      <c r="D1287" s="120" t="s">
        <v>2222</v>
      </c>
      <c r="E1287" s="121" t="s">
        <v>2223</v>
      </c>
      <c r="F1287" s="122">
        <v>38</v>
      </c>
      <c r="G1287" s="122">
        <v>17.789473684210527</v>
      </c>
      <c r="H1287" s="122">
        <v>676</v>
      </c>
      <c r="I1287" s="123" t="s">
        <v>629</v>
      </c>
    </row>
    <row r="1288" spans="2:9" x14ac:dyDescent="0.25">
      <c r="B1288" s="124"/>
      <c r="C1288" s="124"/>
      <c r="D1288" s="120" t="s">
        <v>2224</v>
      </c>
      <c r="E1288" s="121" t="s">
        <v>2225</v>
      </c>
      <c r="F1288" s="122">
        <v>4</v>
      </c>
      <c r="G1288" s="122">
        <v>20</v>
      </c>
      <c r="H1288" s="122">
        <v>80</v>
      </c>
      <c r="I1288" s="123" t="s">
        <v>629</v>
      </c>
    </row>
    <row r="1289" spans="2:9" x14ac:dyDescent="0.25">
      <c r="B1289" s="124"/>
      <c r="C1289" s="124"/>
      <c r="D1289" s="120" t="s">
        <v>2224</v>
      </c>
      <c r="E1289" s="121" t="s">
        <v>2226</v>
      </c>
      <c r="F1289" s="122">
        <v>5</v>
      </c>
      <c r="G1289" s="122">
        <v>20</v>
      </c>
      <c r="H1289" s="122">
        <v>100</v>
      </c>
      <c r="I1289" s="123" t="s">
        <v>629</v>
      </c>
    </row>
    <row r="1290" spans="2:9" x14ac:dyDescent="0.25">
      <c r="B1290" s="124"/>
      <c r="C1290" s="124"/>
      <c r="D1290" s="120" t="s">
        <v>2227</v>
      </c>
      <c r="E1290" s="121" t="s">
        <v>2228</v>
      </c>
      <c r="F1290" s="122">
        <v>17</v>
      </c>
      <c r="G1290" s="122">
        <v>19</v>
      </c>
      <c r="H1290" s="122">
        <v>323</v>
      </c>
      <c r="I1290" s="123" t="s">
        <v>629</v>
      </c>
    </row>
    <row r="1291" spans="2:9" x14ac:dyDescent="0.25">
      <c r="B1291" s="124"/>
      <c r="C1291" s="124"/>
      <c r="D1291" s="120" t="s">
        <v>2227</v>
      </c>
      <c r="E1291" s="121" t="s">
        <v>2229</v>
      </c>
      <c r="F1291" s="122">
        <v>20</v>
      </c>
      <c r="G1291" s="122">
        <v>19</v>
      </c>
      <c r="H1291" s="122">
        <v>380</v>
      </c>
      <c r="I1291" s="123" t="s">
        <v>629</v>
      </c>
    </row>
    <row r="1292" spans="2:9" x14ac:dyDescent="0.25">
      <c r="B1292" s="124"/>
      <c r="C1292" s="124"/>
      <c r="D1292" s="120" t="s">
        <v>2230</v>
      </c>
      <c r="E1292" s="121" t="s">
        <v>2231</v>
      </c>
      <c r="F1292" s="122">
        <v>7</v>
      </c>
      <c r="G1292" s="122">
        <v>16.285714285714285</v>
      </c>
      <c r="H1292" s="122">
        <v>114</v>
      </c>
      <c r="I1292" s="123" t="s">
        <v>629</v>
      </c>
    </row>
    <row r="1293" spans="2:9" x14ac:dyDescent="0.25">
      <c r="B1293" s="124"/>
      <c r="C1293" s="124"/>
      <c r="D1293" s="120" t="s">
        <v>2230</v>
      </c>
      <c r="E1293" s="121" t="s">
        <v>2232</v>
      </c>
      <c r="F1293" s="122">
        <v>12</v>
      </c>
      <c r="G1293" s="122">
        <v>16.166666666666668</v>
      </c>
      <c r="H1293" s="122">
        <v>194</v>
      </c>
      <c r="I1293" s="123" t="s">
        <v>629</v>
      </c>
    </row>
    <row r="1294" spans="2:9" x14ac:dyDescent="0.25">
      <c r="B1294" s="124"/>
      <c r="C1294" s="124"/>
      <c r="D1294" s="120" t="s">
        <v>2233</v>
      </c>
      <c r="E1294" s="121" t="s">
        <v>2234</v>
      </c>
      <c r="F1294" s="122">
        <v>2</v>
      </c>
      <c r="G1294" s="122">
        <v>66</v>
      </c>
      <c r="H1294" s="122">
        <v>132</v>
      </c>
      <c r="I1294" s="123" t="s">
        <v>629</v>
      </c>
    </row>
    <row r="1295" spans="2:9" x14ac:dyDescent="0.25">
      <c r="B1295" s="124"/>
      <c r="C1295" s="124"/>
      <c r="D1295" s="120" t="s">
        <v>2233</v>
      </c>
      <c r="E1295" s="121" t="s">
        <v>2235</v>
      </c>
      <c r="F1295" s="122">
        <v>4</v>
      </c>
      <c r="G1295" s="122">
        <v>49.5</v>
      </c>
      <c r="H1295" s="122">
        <v>198</v>
      </c>
      <c r="I1295" s="123" t="s">
        <v>629</v>
      </c>
    </row>
    <row r="1296" spans="2:9" x14ac:dyDescent="0.25">
      <c r="B1296" s="124"/>
      <c r="C1296" s="124"/>
      <c r="D1296" s="120" t="s">
        <v>2236</v>
      </c>
      <c r="E1296" s="121" t="s">
        <v>2237</v>
      </c>
      <c r="F1296" s="122">
        <v>7</v>
      </c>
      <c r="G1296" s="122">
        <v>16</v>
      </c>
      <c r="H1296" s="122">
        <v>112</v>
      </c>
      <c r="I1296" s="123" t="s">
        <v>629</v>
      </c>
    </row>
    <row r="1297" spans="2:9" x14ac:dyDescent="0.25">
      <c r="B1297" s="124"/>
      <c r="C1297" s="124"/>
      <c r="D1297" s="120" t="s">
        <v>2236</v>
      </c>
      <c r="E1297" s="121" t="s">
        <v>2238</v>
      </c>
      <c r="F1297" s="122">
        <v>7</v>
      </c>
      <c r="G1297" s="122">
        <v>13.142857142857142</v>
      </c>
      <c r="H1297" s="122">
        <v>92</v>
      </c>
      <c r="I1297" s="123" t="s">
        <v>629</v>
      </c>
    </row>
    <row r="1298" spans="2:9" x14ac:dyDescent="0.25">
      <c r="B1298" s="124"/>
      <c r="C1298" s="124"/>
      <c r="D1298" s="120" t="s">
        <v>2239</v>
      </c>
      <c r="E1298" s="121" t="s">
        <v>2240</v>
      </c>
      <c r="F1298" s="122">
        <v>18</v>
      </c>
      <c r="G1298" s="122">
        <v>18</v>
      </c>
      <c r="H1298" s="122">
        <v>324</v>
      </c>
      <c r="I1298" s="123" t="s">
        <v>629</v>
      </c>
    </row>
    <row r="1299" spans="2:9" x14ac:dyDescent="0.25">
      <c r="B1299" s="124"/>
      <c r="C1299" s="124"/>
      <c r="D1299" s="120" t="s">
        <v>2239</v>
      </c>
      <c r="E1299" s="121" t="s">
        <v>2241</v>
      </c>
      <c r="F1299" s="122">
        <v>30</v>
      </c>
      <c r="G1299" s="122">
        <v>16.3</v>
      </c>
      <c r="H1299" s="122">
        <v>489</v>
      </c>
      <c r="I1299" s="123" t="s">
        <v>629</v>
      </c>
    </row>
    <row r="1300" spans="2:9" x14ac:dyDescent="0.25">
      <c r="B1300" s="124"/>
      <c r="C1300" s="124"/>
      <c r="D1300" s="120" t="s">
        <v>2242</v>
      </c>
      <c r="E1300" s="121" t="s">
        <v>2243</v>
      </c>
      <c r="F1300" s="122">
        <v>9</v>
      </c>
      <c r="G1300" s="122">
        <v>30</v>
      </c>
      <c r="H1300" s="122">
        <v>270</v>
      </c>
      <c r="I1300" s="123" t="s">
        <v>629</v>
      </c>
    </row>
    <row r="1301" spans="2:9" x14ac:dyDescent="0.25">
      <c r="B1301" s="124"/>
      <c r="C1301" s="124"/>
      <c r="D1301" s="120" t="s">
        <v>2242</v>
      </c>
      <c r="E1301" s="121" t="s">
        <v>2244</v>
      </c>
      <c r="F1301" s="122">
        <v>22</v>
      </c>
      <c r="G1301" s="122">
        <v>30</v>
      </c>
      <c r="H1301" s="122">
        <v>660</v>
      </c>
      <c r="I1301" s="123" t="s">
        <v>629</v>
      </c>
    </row>
    <row r="1302" spans="2:9" x14ac:dyDescent="0.25">
      <c r="B1302" s="124"/>
      <c r="C1302" s="124"/>
      <c r="D1302" s="120" t="s">
        <v>2245</v>
      </c>
      <c r="E1302" s="121" t="s">
        <v>828</v>
      </c>
      <c r="F1302" s="122">
        <v>3</v>
      </c>
      <c r="G1302" s="122">
        <v>18</v>
      </c>
      <c r="H1302" s="122">
        <v>54</v>
      </c>
      <c r="I1302" s="123" t="s">
        <v>629</v>
      </c>
    </row>
    <row r="1303" spans="2:9" x14ac:dyDescent="0.25">
      <c r="B1303" s="124"/>
      <c r="C1303" s="124"/>
      <c r="D1303" s="120" t="s">
        <v>2246</v>
      </c>
      <c r="E1303" s="121" t="s">
        <v>976</v>
      </c>
      <c r="F1303" s="122">
        <v>12</v>
      </c>
      <c r="G1303" s="122">
        <v>21</v>
      </c>
      <c r="H1303" s="122">
        <v>252</v>
      </c>
      <c r="I1303" s="123" t="s">
        <v>629</v>
      </c>
    </row>
    <row r="1304" spans="2:9" x14ac:dyDescent="0.25">
      <c r="B1304" s="124"/>
      <c r="C1304" s="124"/>
      <c r="D1304" s="120" t="s">
        <v>2246</v>
      </c>
      <c r="E1304" s="121" t="s">
        <v>977</v>
      </c>
      <c r="F1304" s="122">
        <v>21</v>
      </c>
      <c r="G1304" s="122">
        <v>20.714285714285715</v>
      </c>
      <c r="H1304" s="122">
        <v>435</v>
      </c>
      <c r="I1304" s="123" t="s">
        <v>629</v>
      </c>
    </row>
    <row r="1305" spans="2:9" x14ac:dyDescent="0.25">
      <c r="B1305" s="124"/>
      <c r="C1305" s="124"/>
      <c r="D1305" s="120" t="s">
        <v>2247</v>
      </c>
      <c r="E1305" s="121" t="s">
        <v>2248</v>
      </c>
      <c r="F1305" s="122">
        <v>5</v>
      </c>
      <c r="G1305" s="122">
        <v>53.2</v>
      </c>
      <c r="H1305" s="122">
        <v>266</v>
      </c>
      <c r="I1305" s="123" t="s">
        <v>629</v>
      </c>
    </row>
    <row r="1306" spans="2:9" x14ac:dyDescent="0.25">
      <c r="B1306" s="124"/>
      <c r="C1306" s="124"/>
      <c r="D1306" s="120" t="s">
        <v>2247</v>
      </c>
      <c r="E1306" s="121" t="s">
        <v>2249</v>
      </c>
      <c r="F1306" s="122">
        <v>7</v>
      </c>
      <c r="G1306" s="122">
        <v>52</v>
      </c>
      <c r="H1306" s="122">
        <v>364</v>
      </c>
      <c r="I1306" s="123" t="s">
        <v>629</v>
      </c>
    </row>
    <row r="1307" spans="2:9" x14ac:dyDescent="0.25">
      <c r="B1307" s="124"/>
      <c r="C1307" s="124"/>
      <c r="D1307" s="120" t="s">
        <v>2250</v>
      </c>
      <c r="E1307" s="121" t="s">
        <v>2251</v>
      </c>
      <c r="F1307" s="122">
        <v>3</v>
      </c>
      <c r="G1307" s="122">
        <v>60</v>
      </c>
      <c r="H1307" s="122">
        <v>180</v>
      </c>
      <c r="I1307" s="123" t="s">
        <v>629</v>
      </c>
    </row>
    <row r="1308" spans="2:9" x14ac:dyDescent="0.25">
      <c r="B1308" s="124"/>
      <c r="C1308" s="124"/>
      <c r="D1308" s="120" t="s">
        <v>2250</v>
      </c>
      <c r="E1308" s="121" t="s">
        <v>2252</v>
      </c>
      <c r="F1308" s="122">
        <v>3</v>
      </c>
      <c r="G1308" s="122">
        <v>54.666666666666664</v>
      </c>
      <c r="H1308" s="122">
        <v>164</v>
      </c>
      <c r="I1308" s="123" t="s">
        <v>629</v>
      </c>
    </row>
    <row r="1309" spans="2:9" x14ac:dyDescent="0.25">
      <c r="B1309" s="124"/>
      <c r="C1309" s="124"/>
      <c r="D1309" s="120" t="s">
        <v>2253</v>
      </c>
      <c r="E1309" s="121" t="s">
        <v>2254</v>
      </c>
      <c r="F1309" s="122">
        <v>15</v>
      </c>
      <c r="G1309" s="122">
        <v>20.333333333333332</v>
      </c>
      <c r="H1309" s="122">
        <v>305</v>
      </c>
      <c r="I1309" s="123" t="s">
        <v>629</v>
      </c>
    </row>
    <row r="1310" spans="2:9" x14ac:dyDescent="0.25">
      <c r="B1310" s="124"/>
      <c r="C1310" s="124"/>
      <c r="D1310" s="120" t="s">
        <v>2253</v>
      </c>
      <c r="E1310" s="121" t="s">
        <v>2255</v>
      </c>
      <c r="F1310" s="122">
        <v>32</v>
      </c>
      <c r="G1310" s="122">
        <v>20</v>
      </c>
      <c r="H1310" s="122">
        <v>640</v>
      </c>
      <c r="I1310" s="123" t="s">
        <v>629</v>
      </c>
    </row>
    <row r="1311" spans="2:9" x14ac:dyDescent="0.25">
      <c r="B1311" s="124"/>
      <c r="C1311" s="124"/>
      <c r="D1311" s="120" t="s">
        <v>2256</v>
      </c>
      <c r="E1311" s="121" t="s">
        <v>2257</v>
      </c>
      <c r="F1311" s="122">
        <v>1</v>
      </c>
      <c r="G1311" s="122">
        <v>24</v>
      </c>
      <c r="H1311" s="122">
        <v>24</v>
      </c>
      <c r="I1311" s="123" t="s">
        <v>629</v>
      </c>
    </row>
    <row r="1312" spans="2:9" x14ac:dyDescent="0.25">
      <c r="B1312" s="124"/>
      <c r="C1312" s="124"/>
      <c r="D1312" s="120" t="s">
        <v>2256</v>
      </c>
      <c r="E1312" s="121" t="s">
        <v>2258</v>
      </c>
      <c r="F1312" s="122">
        <v>3</v>
      </c>
      <c r="G1312" s="122">
        <v>24</v>
      </c>
      <c r="H1312" s="122">
        <v>72</v>
      </c>
      <c r="I1312" s="123" t="s">
        <v>629</v>
      </c>
    </row>
    <row r="1313" spans="2:9" x14ac:dyDescent="0.25">
      <c r="B1313" s="124"/>
      <c r="C1313" s="124"/>
      <c r="D1313" s="120" t="s">
        <v>2259</v>
      </c>
      <c r="E1313" s="121" t="s">
        <v>2260</v>
      </c>
      <c r="F1313" s="122">
        <v>4</v>
      </c>
      <c r="G1313" s="122">
        <v>27</v>
      </c>
      <c r="H1313" s="122">
        <v>108</v>
      </c>
      <c r="I1313" s="123" t="s">
        <v>629</v>
      </c>
    </row>
    <row r="1314" spans="2:9" x14ac:dyDescent="0.25">
      <c r="B1314" s="124"/>
      <c r="C1314" s="124"/>
      <c r="D1314" s="120" t="s">
        <v>2259</v>
      </c>
      <c r="E1314" s="121" t="s">
        <v>2261</v>
      </c>
      <c r="F1314" s="122">
        <v>7</v>
      </c>
      <c r="G1314" s="122">
        <v>27</v>
      </c>
      <c r="H1314" s="122">
        <v>189</v>
      </c>
      <c r="I1314" s="123" t="s">
        <v>629</v>
      </c>
    </row>
    <row r="1315" spans="2:9" x14ac:dyDescent="0.25">
      <c r="B1315" s="124"/>
      <c r="C1315" s="124"/>
      <c r="D1315" s="120" t="s">
        <v>2262</v>
      </c>
      <c r="E1315" s="121" t="s">
        <v>2263</v>
      </c>
      <c r="F1315" s="122">
        <v>2</v>
      </c>
      <c r="G1315" s="122">
        <v>23</v>
      </c>
      <c r="H1315" s="122">
        <v>46</v>
      </c>
      <c r="I1315" s="123" t="s">
        <v>629</v>
      </c>
    </row>
    <row r="1316" spans="2:9" x14ac:dyDescent="0.25">
      <c r="B1316" s="124"/>
      <c r="C1316" s="124"/>
      <c r="D1316" s="120" t="s">
        <v>2262</v>
      </c>
      <c r="E1316" s="121" t="s">
        <v>2264</v>
      </c>
      <c r="F1316" s="122">
        <v>4</v>
      </c>
      <c r="G1316" s="122">
        <v>23</v>
      </c>
      <c r="H1316" s="122">
        <v>92</v>
      </c>
      <c r="I1316" s="123" t="s">
        <v>629</v>
      </c>
    </row>
    <row r="1317" spans="2:9" x14ac:dyDescent="0.25">
      <c r="B1317" s="124"/>
      <c r="C1317" s="124"/>
      <c r="D1317" s="120" t="s">
        <v>2265</v>
      </c>
      <c r="E1317" s="121" t="s">
        <v>2266</v>
      </c>
      <c r="F1317" s="122">
        <v>13</v>
      </c>
      <c r="G1317" s="122">
        <v>23</v>
      </c>
      <c r="H1317" s="122">
        <v>299</v>
      </c>
      <c r="I1317" s="123" t="s">
        <v>629</v>
      </c>
    </row>
    <row r="1318" spans="2:9" x14ac:dyDescent="0.25">
      <c r="B1318" s="124"/>
      <c r="C1318" s="124"/>
      <c r="D1318" s="120" t="s">
        <v>2265</v>
      </c>
      <c r="E1318" s="121" t="s">
        <v>2267</v>
      </c>
      <c r="F1318" s="122">
        <v>9</v>
      </c>
      <c r="G1318" s="122">
        <v>23</v>
      </c>
      <c r="H1318" s="122">
        <v>207</v>
      </c>
      <c r="I1318" s="123" t="s">
        <v>629</v>
      </c>
    </row>
    <row r="1319" spans="2:9" x14ac:dyDescent="0.25">
      <c r="B1319" s="124"/>
      <c r="C1319" s="124"/>
      <c r="D1319" s="120" t="s">
        <v>2268</v>
      </c>
      <c r="E1319" s="121" t="s">
        <v>2269</v>
      </c>
      <c r="F1319" s="122">
        <v>8</v>
      </c>
      <c r="G1319" s="122">
        <v>21</v>
      </c>
      <c r="H1319" s="122">
        <v>168</v>
      </c>
      <c r="I1319" s="123" t="s">
        <v>629</v>
      </c>
    </row>
    <row r="1320" spans="2:9" x14ac:dyDescent="0.25">
      <c r="B1320" s="124"/>
      <c r="C1320" s="124"/>
      <c r="D1320" s="120" t="s">
        <v>2268</v>
      </c>
      <c r="E1320" s="121" t="s">
        <v>2270</v>
      </c>
      <c r="F1320" s="122">
        <v>6</v>
      </c>
      <c r="G1320" s="122">
        <v>21</v>
      </c>
      <c r="H1320" s="122">
        <v>126</v>
      </c>
      <c r="I1320" s="123" t="s">
        <v>629</v>
      </c>
    </row>
    <row r="1321" spans="2:9" x14ac:dyDescent="0.25">
      <c r="B1321" s="124"/>
      <c r="C1321" s="124"/>
      <c r="D1321" s="120" t="s">
        <v>2271</v>
      </c>
      <c r="E1321" s="121" t="s">
        <v>2272</v>
      </c>
      <c r="F1321" s="122">
        <v>38</v>
      </c>
      <c r="G1321" s="122">
        <v>5</v>
      </c>
      <c r="H1321" s="122">
        <v>190</v>
      </c>
      <c r="I1321" s="123" t="s">
        <v>629</v>
      </c>
    </row>
    <row r="1322" spans="2:9" x14ac:dyDescent="0.25">
      <c r="B1322" s="124"/>
      <c r="C1322" s="124"/>
      <c r="D1322" s="120" t="s">
        <v>2271</v>
      </c>
      <c r="E1322" s="121" t="s">
        <v>2273</v>
      </c>
      <c r="F1322" s="122">
        <v>45</v>
      </c>
      <c r="G1322" s="122">
        <v>4.666666666666667</v>
      </c>
      <c r="H1322" s="122">
        <v>210</v>
      </c>
      <c r="I1322" s="123" t="s">
        <v>629</v>
      </c>
    </row>
    <row r="1323" spans="2:9" x14ac:dyDescent="0.25">
      <c r="B1323" s="124"/>
      <c r="C1323" s="124"/>
      <c r="D1323" s="120" t="s">
        <v>1599</v>
      </c>
      <c r="E1323" s="121" t="s">
        <v>1600</v>
      </c>
      <c r="F1323" s="122">
        <v>151</v>
      </c>
      <c r="G1323" s="122">
        <v>0</v>
      </c>
      <c r="H1323" s="122">
        <v>0</v>
      </c>
      <c r="I1323" s="123" t="s">
        <v>629</v>
      </c>
    </row>
    <row r="1324" spans="2:9" x14ac:dyDescent="0.25">
      <c r="B1324" s="124"/>
      <c r="C1324" s="124"/>
      <c r="D1324" s="120" t="s">
        <v>1599</v>
      </c>
      <c r="E1324" s="121" t="s">
        <v>1601</v>
      </c>
      <c r="F1324" s="122">
        <v>25</v>
      </c>
      <c r="G1324" s="122">
        <v>0</v>
      </c>
      <c r="H1324" s="122">
        <v>0</v>
      </c>
      <c r="I1324" s="123" t="s">
        <v>629</v>
      </c>
    </row>
    <row r="1325" spans="2:9" x14ac:dyDescent="0.25">
      <c r="B1325" s="124"/>
      <c r="C1325" s="124"/>
      <c r="D1325" s="120" t="s">
        <v>2274</v>
      </c>
      <c r="E1325" s="121" t="s">
        <v>2275</v>
      </c>
      <c r="F1325" s="122">
        <v>9</v>
      </c>
      <c r="G1325" s="122">
        <v>10</v>
      </c>
      <c r="H1325" s="122">
        <v>90</v>
      </c>
      <c r="I1325" s="123" t="s">
        <v>629</v>
      </c>
    </row>
    <row r="1326" spans="2:9" x14ac:dyDescent="0.25">
      <c r="B1326" s="124"/>
      <c r="C1326" s="124"/>
      <c r="D1326" s="120" t="s">
        <v>2274</v>
      </c>
      <c r="E1326" s="121" t="s">
        <v>2276</v>
      </c>
      <c r="F1326" s="122">
        <v>20</v>
      </c>
      <c r="G1326" s="122">
        <v>10</v>
      </c>
      <c r="H1326" s="122">
        <v>200</v>
      </c>
      <c r="I1326" s="123" t="s">
        <v>629</v>
      </c>
    </row>
    <row r="1327" spans="2:9" x14ac:dyDescent="0.25">
      <c r="B1327" s="124"/>
      <c r="C1327" s="124"/>
      <c r="D1327" s="120" t="s">
        <v>2277</v>
      </c>
      <c r="E1327" s="121" t="s">
        <v>803</v>
      </c>
      <c r="F1327" s="122">
        <v>2</v>
      </c>
      <c r="G1327" s="122">
        <v>22</v>
      </c>
      <c r="H1327" s="122">
        <v>44</v>
      </c>
      <c r="I1327" s="123" t="s">
        <v>629</v>
      </c>
    </row>
    <row r="1328" spans="2:9" x14ac:dyDescent="0.25">
      <c r="B1328" s="124"/>
      <c r="C1328" s="124"/>
      <c r="D1328" s="120" t="s">
        <v>2277</v>
      </c>
      <c r="E1328" s="121" t="s">
        <v>804</v>
      </c>
      <c r="F1328" s="122">
        <v>4</v>
      </c>
      <c r="G1328" s="122">
        <v>22</v>
      </c>
      <c r="H1328" s="122">
        <v>88</v>
      </c>
      <c r="I1328" s="123" t="s">
        <v>629</v>
      </c>
    </row>
    <row r="1329" spans="2:9" x14ac:dyDescent="0.25">
      <c r="B1329" s="124"/>
      <c r="C1329" s="124"/>
      <c r="D1329" s="120" t="s">
        <v>2278</v>
      </c>
      <c r="E1329" s="121" t="s">
        <v>2279</v>
      </c>
      <c r="F1329" s="122">
        <v>2</v>
      </c>
      <c r="G1329" s="122">
        <v>16</v>
      </c>
      <c r="H1329" s="122">
        <v>32</v>
      </c>
      <c r="I1329" s="123" t="s">
        <v>629</v>
      </c>
    </row>
    <row r="1330" spans="2:9" x14ac:dyDescent="0.25">
      <c r="B1330" s="124"/>
      <c r="C1330" s="124"/>
      <c r="D1330" s="120" t="s">
        <v>2278</v>
      </c>
      <c r="E1330" s="121" t="s">
        <v>2280</v>
      </c>
      <c r="F1330" s="122">
        <v>2</v>
      </c>
      <c r="G1330" s="122">
        <v>16</v>
      </c>
      <c r="H1330" s="122">
        <v>32</v>
      </c>
      <c r="I1330" s="123" t="s">
        <v>629</v>
      </c>
    </row>
    <row r="1331" spans="2:9" x14ac:dyDescent="0.25">
      <c r="B1331" s="124"/>
      <c r="C1331" s="124"/>
      <c r="D1331" s="120" t="s">
        <v>2281</v>
      </c>
      <c r="E1331" s="121" t="s">
        <v>2282</v>
      </c>
      <c r="F1331" s="122">
        <v>2</v>
      </c>
      <c r="G1331" s="122">
        <v>7</v>
      </c>
      <c r="H1331" s="122">
        <v>14</v>
      </c>
      <c r="I1331" s="123" t="s">
        <v>629</v>
      </c>
    </row>
    <row r="1332" spans="2:9" x14ac:dyDescent="0.25">
      <c r="B1332" s="124"/>
      <c r="C1332" s="124"/>
      <c r="D1332" s="120" t="s">
        <v>2281</v>
      </c>
      <c r="E1332" s="121" t="s">
        <v>2283</v>
      </c>
      <c r="F1332" s="122">
        <v>1</v>
      </c>
      <c r="G1332" s="122">
        <v>7</v>
      </c>
      <c r="H1332" s="122">
        <v>7</v>
      </c>
      <c r="I1332" s="123" t="s">
        <v>629</v>
      </c>
    </row>
    <row r="1333" spans="2:9" x14ac:dyDescent="0.25">
      <c r="B1333" s="124"/>
      <c r="C1333" s="124"/>
      <c r="D1333" s="120" t="s">
        <v>1602</v>
      </c>
      <c r="E1333" s="121" t="s">
        <v>1603</v>
      </c>
      <c r="F1333" s="122">
        <v>31</v>
      </c>
      <c r="G1333" s="122">
        <v>1</v>
      </c>
      <c r="H1333" s="122">
        <v>31</v>
      </c>
      <c r="I1333" s="123" t="s">
        <v>393</v>
      </c>
    </row>
    <row r="1334" spans="2:9" x14ac:dyDescent="0.25">
      <c r="B1334" s="124"/>
      <c r="C1334" s="124"/>
      <c r="D1334" s="120" t="s">
        <v>1602</v>
      </c>
      <c r="E1334" s="121" t="s">
        <v>1604</v>
      </c>
      <c r="F1334" s="122">
        <v>9</v>
      </c>
      <c r="G1334" s="122">
        <v>1</v>
      </c>
      <c r="H1334" s="122">
        <v>9</v>
      </c>
      <c r="I1334" s="123" t="s">
        <v>393</v>
      </c>
    </row>
    <row r="1335" spans="2:9" x14ac:dyDescent="0.25">
      <c r="B1335" s="124"/>
      <c r="C1335" s="124"/>
      <c r="D1335" s="120" t="s">
        <v>2284</v>
      </c>
      <c r="E1335" s="121" t="s">
        <v>2285</v>
      </c>
      <c r="F1335" s="122">
        <v>38</v>
      </c>
      <c r="G1335" s="122">
        <v>18</v>
      </c>
      <c r="H1335" s="122">
        <v>684</v>
      </c>
      <c r="I1335" s="123" t="s">
        <v>629</v>
      </c>
    </row>
    <row r="1336" spans="2:9" x14ac:dyDescent="0.25">
      <c r="B1336" s="124"/>
      <c r="C1336" s="124"/>
      <c r="D1336" s="120" t="s">
        <v>2286</v>
      </c>
      <c r="E1336" s="121" t="s">
        <v>2287</v>
      </c>
      <c r="F1336" s="122">
        <v>5</v>
      </c>
      <c r="G1336" s="122">
        <v>8</v>
      </c>
      <c r="H1336" s="122">
        <v>40</v>
      </c>
      <c r="I1336" s="123" t="s">
        <v>629</v>
      </c>
    </row>
    <row r="1337" spans="2:9" x14ac:dyDescent="0.25">
      <c r="B1337" s="124"/>
      <c r="C1337" s="124"/>
      <c r="D1337" s="120" t="s">
        <v>2286</v>
      </c>
      <c r="E1337" s="121" t="s">
        <v>2288</v>
      </c>
      <c r="F1337" s="122">
        <v>12</v>
      </c>
      <c r="G1337" s="122">
        <v>8</v>
      </c>
      <c r="H1337" s="122">
        <v>96</v>
      </c>
      <c r="I1337" s="123" t="s">
        <v>629</v>
      </c>
    </row>
    <row r="1338" spans="2:9" x14ac:dyDescent="0.25">
      <c r="B1338" s="124"/>
      <c r="C1338" s="124"/>
      <c r="D1338" s="120" t="s">
        <v>2289</v>
      </c>
      <c r="E1338" s="121" t="s">
        <v>2290</v>
      </c>
      <c r="F1338" s="122">
        <v>15</v>
      </c>
      <c r="G1338" s="122">
        <v>17</v>
      </c>
      <c r="H1338" s="122">
        <v>255</v>
      </c>
      <c r="I1338" s="123" t="s">
        <v>629</v>
      </c>
    </row>
    <row r="1339" spans="2:9" x14ac:dyDescent="0.25">
      <c r="B1339" s="124"/>
      <c r="C1339" s="124"/>
      <c r="D1339" s="120" t="s">
        <v>2289</v>
      </c>
      <c r="E1339" s="121" t="s">
        <v>2291</v>
      </c>
      <c r="F1339" s="122">
        <v>13</v>
      </c>
      <c r="G1339" s="122">
        <v>15.692307692307692</v>
      </c>
      <c r="H1339" s="122">
        <v>204</v>
      </c>
      <c r="I1339" s="123" t="s">
        <v>629</v>
      </c>
    </row>
    <row r="1340" spans="2:9" x14ac:dyDescent="0.25">
      <c r="B1340" s="124"/>
      <c r="C1340" s="124"/>
      <c r="D1340" s="120" t="s">
        <v>2292</v>
      </c>
      <c r="E1340" s="121" t="s">
        <v>2293</v>
      </c>
      <c r="F1340" s="122">
        <v>1</v>
      </c>
      <c r="G1340" s="122">
        <v>11</v>
      </c>
      <c r="H1340" s="122">
        <v>11</v>
      </c>
      <c r="I1340" s="123" t="s">
        <v>629</v>
      </c>
    </row>
    <row r="1341" spans="2:9" x14ac:dyDescent="0.25">
      <c r="B1341" s="124"/>
      <c r="C1341" s="124"/>
      <c r="D1341" s="120" t="s">
        <v>2292</v>
      </c>
      <c r="E1341" s="121" t="s">
        <v>2294</v>
      </c>
      <c r="F1341" s="122">
        <v>2</v>
      </c>
      <c r="G1341" s="122">
        <v>11</v>
      </c>
      <c r="H1341" s="122">
        <v>22</v>
      </c>
      <c r="I1341" s="123" t="s">
        <v>629</v>
      </c>
    </row>
    <row r="1342" spans="2:9" x14ac:dyDescent="0.25">
      <c r="B1342" s="124"/>
      <c r="C1342" s="124"/>
      <c r="D1342" s="120" t="s">
        <v>2295</v>
      </c>
      <c r="E1342" s="121" t="s">
        <v>2296</v>
      </c>
      <c r="F1342" s="122">
        <v>4</v>
      </c>
      <c r="G1342" s="122">
        <v>4</v>
      </c>
      <c r="H1342" s="122">
        <v>16</v>
      </c>
      <c r="I1342" s="123" t="s">
        <v>629</v>
      </c>
    </row>
    <row r="1343" spans="2:9" x14ac:dyDescent="0.25">
      <c r="B1343" s="124"/>
      <c r="C1343" s="124"/>
      <c r="D1343" s="120" t="s">
        <v>2295</v>
      </c>
      <c r="E1343" s="121" t="s">
        <v>2297</v>
      </c>
      <c r="F1343" s="122">
        <v>13</v>
      </c>
      <c r="G1343" s="122">
        <v>4</v>
      </c>
      <c r="H1343" s="122">
        <v>52</v>
      </c>
      <c r="I1343" s="123" t="s">
        <v>629</v>
      </c>
    </row>
    <row r="1344" spans="2:9" x14ac:dyDescent="0.25">
      <c r="B1344" s="124"/>
      <c r="C1344" s="124"/>
      <c r="D1344" s="120" t="s">
        <v>2298</v>
      </c>
      <c r="E1344" s="121" t="s">
        <v>2299</v>
      </c>
      <c r="F1344" s="122">
        <v>4</v>
      </c>
      <c r="G1344" s="122">
        <v>12</v>
      </c>
      <c r="H1344" s="122">
        <v>48</v>
      </c>
      <c r="I1344" s="123" t="s">
        <v>629</v>
      </c>
    </row>
    <row r="1345" spans="2:9" x14ac:dyDescent="0.25">
      <c r="B1345" s="124"/>
      <c r="C1345" s="124"/>
      <c r="D1345" s="120" t="s">
        <v>2298</v>
      </c>
      <c r="E1345" s="121" t="s">
        <v>2300</v>
      </c>
      <c r="F1345" s="122">
        <v>9</v>
      </c>
      <c r="G1345" s="122">
        <v>12</v>
      </c>
      <c r="H1345" s="122">
        <v>108</v>
      </c>
      <c r="I1345" s="123" t="s">
        <v>629</v>
      </c>
    </row>
    <row r="1346" spans="2:9" x14ac:dyDescent="0.25">
      <c r="B1346" s="124"/>
      <c r="C1346" s="124"/>
      <c r="D1346" s="120" t="s">
        <v>2301</v>
      </c>
      <c r="E1346" s="121" t="s">
        <v>2302</v>
      </c>
      <c r="F1346" s="122">
        <v>6</v>
      </c>
      <c r="G1346" s="122">
        <v>10</v>
      </c>
      <c r="H1346" s="122">
        <v>60</v>
      </c>
      <c r="I1346" s="123" t="s">
        <v>629</v>
      </c>
    </row>
    <row r="1347" spans="2:9" x14ac:dyDescent="0.25">
      <c r="B1347" s="124"/>
      <c r="C1347" s="124"/>
      <c r="D1347" s="120" t="s">
        <v>2301</v>
      </c>
      <c r="E1347" s="121" t="s">
        <v>2303</v>
      </c>
      <c r="F1347" s="122">
        <v>9</v>
      </c>
      <c r="G1347" s="122">
        <v>10</v>
      </c>
      <c r="H1347" s="122">
        <v>90</v>
      </c>
      <c r="I1347" s="123" t="s">
        <v>629</v>
      </c>
    </row>
    <row r="1348" spans="2:9" x14ac:dyDescent="0.25">
      <c r="B1348" s="124"/>
      <c r="C1348" s="124"/>
      <c r="D1348" s="120" t="s">
        <v>2304</v>
      </c>
      <c r="E1348" s="121" t="s">
        <v>2305</v>
      </c>
      <c r="F1348" s="122">
        <v>1</v>
      </c>
      <c r="G1348" s="122">
        <v>18</v>
      </c>
      <c r="H1348" s="122">
        <v>18</v>
      </c>
      <c r="I1348" s="123" t="s">
        <v>629</v>
      </c>
    </row>
    <row r="1349" spans="2:9" x14ac:dyDescent="0.25">
      <c r="B1349" s="124"/>
      <c r="C1349" s="124"/>
      <c r="D1349" s="120" t="s">
        <v>2304</v>
      </c>
      <c r="E1349" s="121" t="s">
        <v>2306</v>
      </c>
      <c r="F1349" s="122">
        <v>6</v>
      </c>
      <c r="G1349" s="122">
        <v>18</v>
      </c>
      <c r="H1349" s="122">
        <v>108</v>
      </c>
      <c r="I1349" s="123" t="s">
        <v>629</v>
      </c>
    </row>
    <row r="1350" spans="2:9" x14ac:dyDescent="0.25">
      <c r="B1350" s="124"/>
      <c r="C1350" s="124"/>
      <c r="D1350" s="120" t="s">
        <v>2307</v>
      </c>
      <c r="E1350" s="121" t="s">
        <v>2308</v>
      </c>
      <c r="F1350" s="122">
        <v>2</v>
      </c>
      <c r="G1350" s="122">
        <v>10</v>
      </c>
      <c r="H1350" s="122">
        <v>20</v>
      </c>
      <c r="I1350" s="123" t="s">
        <v>629</v>
      </c>
    </row>
    <row r="1351" spans="2:9" x14ac:dyDescent="0.25">
      <c r="B1351" s="124"/>
      <c r="C1351" s="124"/>
      <c r="D1351" s="120" t="s">
        <v>2307</v>
      </c>
      <c r="E1351" s="121" t="s">
        <v>2309</v>
      </c>
      <c r="F1351" s="122">
        <v>6</v>
      </c>
      <c r="G1351" s="122">
        <v>10</v>
      </c>
      <c r="H1351" s="122">
        <v>60</v>
      </c>
      <c r="I1351" s="123" t="s">
        <v>629</v>
      </c>
    </row>
    <row r="1352" spans="2:9" x14ac:dyDescent="0.25">
      <c r="B1352" s="124"/>
      <c r="C1352" s="124"/>
      <c r="D1352" s="120" t="s">
        <v>2310</v>
      </c>
      <c r="E1352" s="121" t="s">
        <v>2311</v>
      </c>
      <c r="F1352" s="122">
        <v>4</v>
      </c>
      <c r="G1352" s="122">
        <v>10</v>
      </c>
      <c r="H1352" s="122">
        <v>40</v>
      </c>
      <c r="I1352" s="123" t="s">
        <v>629</v>
      </c>
    </row>
    <row r="1353" spans="2:9" x14ac:dyDescent="0.25">
      <c r="B1353" s="124"/>
      <c r="C1353" s="124"/>
      <c r="D1353" s="120" t="s">
        <v>2310</v>
      </c>
      <c r="E1353" s="121" t="s">
        <v>2312</v>
      </c>
      <c r="F1353" s="122">
        <v>3</v>
      </c>
      <c r="G1353" s="122">
        <v>10</v>
      </c>
      <c r="H1353" s="122">
        <v>30</v>
      </c>
      <c r="I1353" s="123" t="s">
        <v>629</v>
      </c>
    </row>
    <row r="1354" spans="2:9" x14ac:dyDescent="0.25">
      <c r="B1354" s="124"/>
      <c r="C1354" s="124"/>
      <c r="D1354" s="120" t="s">
        <v>2313</v>
      </c>
      <c r="E1354" s="121" t="s">
        <v>951</v>
      </c>
      <c r="F1354" s="122">
        <v>4</v>
      </c>
      <c r="G1354" s="122">
        <v>12</v>
      </c>
      <c r="H1354" s="122">
        <v>48</v>
      </c>
      <c r="I1354" s="123" t="s">
        <v>629</v>
      </c>
    </row>
    <row r="1355" spans="2:9" x14ac:dyDescent="0.25">
      <c r="B1355" s="124"/>
      <c r="C1355" s="124"/>
      <c r="D1355" s="120" t="s">
        <v>2313</v>
      </c>
      <c r="E1355" s="121" t="s">
        <v>952</v>
      </c>
      <c r="F1355" s="122">
        <v>11</v>
      </c>
      <c r="G1355" s="122">
        <v>12</v>
      </c>
      <c r="H1355" s="122">
        <v>132</v>
      </c>
      <c r="I1355" s="123" t="s">
        <v>629</v>
      </c>
    </row>
    <row r="1356" spans="2:9" x14ac:dyDescent="0.25">
      <c r="B1356" s="124"/>
      <c r="C1356" s="124"/>
      <c r="D1356" s="120" t="s">
        <v>2314</v>
      </c>
      <c r="E1356" s="121" t="s">
        <v>2315</v>
      </c>
      <c r="F1356" s="122">
        <v>12</v>
      </c>
      <c r="G1356" s="122">
        <v>10</v>
      </c>
      <c r="H1356" s="122">
        <v>120</v>
      </c>
      <c r="I1356" s="123" t="s">
        <v>629</v>
      </c>
    </row>
    <row r="1357" spans="2:9" x14ac:dyDescent="0.25">
      <c r="B1357" s="124"/>
      <c r="C1357" s="124"/>
      <c r="D1357" s="120" t="s">
        <v>2314</v>
      </c>
      <c r="E1357" s="121" t="s">
        <v>2316</v>
      </c>
      <c r="F1357" s="122">
        <v>10</v>
      </c>
      <c r="G1357" s="122">
        <v>10</v>
      </c>
      <c r="H1357" s="122">
        <v>100</v>
      </c>
      <c r="I1357" s="123" t="s">
        <v>629</v>
      </c>
    </row>
    <row r="1358" spans="2:9" x14ac:dyDescent="0.25">
      <c r="B1358" s="124"/>
      <c r="C1358" s="124"/>
      <c r="D1358" s="120" t="s">
        <v>2317</v>
      </c>
      <c r="E1358" s="121" t="s">
        <v>2299</v>
      </c>
      <c r="F1358" s="122">
        <v>21</v>
      </c>
      <c r="G1358" s="122">
        <v>12</v>
      </c>
      <c r="H1358" s="122">
        <v>252</v>
      </c>
      <c r="I1358" s="123" t="s">
        <v>629</v>
      </c>
    </row>
    <row r="1359" spans="2:9" x14ac:dyDescent="0.25">
      <c r="B1359" s="124"/>
      <c r="C1359" s="124"/>
      <c r="D1359" s="120" t="s">
        <v>2317</v>
      </c>
      <c r="E1359" s="121" t="s">
        <v>2300</v>
      </c>
      <c r="F1359" s="122">
        <v>16</v>
      </c>
      <c r="G1359" s="122">
        <v>11.25</v>
      </c>
      <c r="H1359" s="122">
        <v>180</v>
      </c>
      <c r="I1359" s="123" t="s">
        <v>629</v>
      </c>
    </row>
    <row r="1360" spans="2:9" x14ac:dyDescent="0.25">
      <c r="B1360" s="124"/>
      <c r="C1360" s="124"/>
      <c r="D1360" s="120" t="s">
        <v>2318</v>
      </c>
      <c r="E1360" s="121" t="s">
        <v>2319</v>
      </c>
      <c r="F1360" s="122">
        <v>17</v>
      </c>
      <c r="G1360" s="122">
        <v>10</v>
      </c>
      <c r="H1360" s="122">
        <v>170</v>
      </c>
      <c r="I1360" s="123" t="s">
        <v>629</v>
      </c>
    </row>
    <row r="1361" spans="2:9" x14ac:dyDescent="0.25">
      <c r="B1361" s="124"/>
      <c r="C1361" s="124"/>
      <c r="D1361" s="120" t="s">
        <v>2318</v>
      </c>
      <c r="E1361" s="121" t="s">
        <v>2320</v>
      </c>
      <c r="F1361" s="122">
        <v>13</v>
      </c>
      <c r="G1361" s="122">
        <v>10</v>
      </c>
      <c r="H1361" s="122">
        <v>130</v>
      </c>
      <c r="I1361" s="123" t="s">
        <v>629</v>
      </c>
    </row>
    <row r="1362" spans="2:9" x14ac:dyDescent="0.25">
      <c r="B1362" s="124"/>
      <c r="C1362" s="124"/>
      <c r="D1362" s="120" t="s">
        <v>2321</v>
      </c>
      <c r="E1362" s="121" t="s">
        <v>945</v>
      </c>
      <c r="F1362" s="122">
        <v>19</v>
      </c>
      <c r="G1362" s="122">
        <v>11</v>
      </c>
      <c r="H1362" s="122">
        <v>209</v>
      </c>
      <c r="I1362" s="123" t="s">
        <v>629</v>
      </c>
    </row>
    <row r="1363" spans="2:9" x14ac:dyDescent="0.25">
      <c r="B1363" s="124"/>
      <c r="C1363" s="124"/>
      <c r="D1363" s="120" t="s">
        <v>2321</v>
      </c>
      <c r="E1363" s="121" t="s">
        <v>946</v>
      </c>
      <c r="F1363" s="122">
        <v>29</v>
      </c>
      <c r="G1363" s="122">
        <v>11</v>
      </c>
      <c r="H1363" s="122">
        <v>319</v>
      </c>
      <c r="I1363" s="123" t="s">
        <v>629</v>
      </c>
    </row>
    <row r="1364" spans="2:9" x14ac:dyDescent="0.25">
      <c r="B1364" s="124"/>
      <c r="C1364" s="124"/>
      <c r="D1364" s="120" t="s">
        <v>2322</v>
      </c>
      <c r="E1364" s="121" t="s">
        <v>2323</v>
      </c>
      <c r="F1364" s="122">
        <v>6</v>
      </c>
      <c r="G1364" s="122">
        <v>10</v>
      </c>
      <c r="H1364" s="122">
        <v>60</v>
      </c>
      <c r="I1364" s="123" t="s">
        <v>629</v>
      </c>
    </row>
    <row r="1365" spans="2:9" x14ac:dyDescent="0.25">
      <c r="B1365" s="124"/>
      <c r="C1365" s="124"/>
      <c r="D1365" s="120" t="s">
        <v>2322</v>
      </c>
      <c r="E1365" s="121" t="s">
        <v>2324</v>
      </c>
      <c r="F1365" s="122">
        <v>9</v>
      </c>
      <c r="G1365" s="122">
        <v>10</v>
      </c>
      <c r="H1365" s="122">
        <v>90</v>
      </c>
      <c r="I1365" s="123" t="s">
        <v>629</v>
      </c>
    </row>
    <row r="1366" spans="2:9" x14ac:dyDescent="0.25">
      <c r="B1366" s="124"/>
      <c r="C1366" s="124"/>
      <c r="D1366" s="120" t="s">
        <v>1605</v>
      </c>
      <c r="E1366" s="121" t="s">
        <v>1606</v>
      </c>
      <c r="F1366" s="122">
        <v>112</v>
      </c>
      <c r="G1366" s="122">
        <v>0</v>
      </c>
      <c r="H1366" s="122">
        <v>0</v>
      </c>
      <c r="I1366" s="123" t="s">
        <v>629</v>
      </c>
    </row>
    <row r="1367" spans="2:9" x14ac:dyDescent="0.25">
      <c r="B1367" s="124"/>
      <c r="C1367" s="124"/>
      <c r="D1367" s="120" t="s">
        <v>1605</v>
      </c>
      <c r="E1367" s="121" t="s">
        <v>1607</v>
      </c>
      <c r="F1367" s="122">
        <v>14</v>
      </c>
      <c r="G1367" s="122">
        <v>0</v>
      </c>
      <c r="H1367" s="122">
        <v>0</v>
      </c>
      <c r="I1367" s="123" t="s">
        <v>629</v>
      </c>
    </row>
    <row r="1368" spans="2:9" x14ac:dyDescent="0.25">
      <c r="B1368" s="124"/>
      <c r="C1368" s="124"/>
      <c r="D1368" s="120" t="s">
        <v>2325</v>
      </c>
      <c r="E1368" s="121" t="s">
        <v>2326</v>
      </c>
      <c r="F1368" s="122">
        <v>10</v>
      </c>
      <c r="G1368" s="122">
        <v>0</v>
      </c>
      <c r="H1368" s="122">
        <v>0</v>
      </c>
      <c r="I1368" s="123" t="s">
        <v>629</v>
      </c>
    </row>
    <row r="1369" spans="2:9" x14ac:dyDescent="0.25">
      <c r="B1369" s="124"/>
      <c r="C1369" s="124"/>
      <c r="D1369" s="120" t="s">
        <v>2325</v>
      </c>
      <c r="E1369" s="121" t="s">
        <v>2327</v>
      </c>
      <c r="F1369" s="122">
        <v>20</v>
      </c>
      <c r="G1369" s="122">
        <v>0</v>
      </c>
      <c r="H1369" s="122">
        <v>0</v>
      </c>
      <c r="I1369" s="123" t="s">
        <v>629</v>
      </c>
    </row>
    <row r="1370" spans="2:9" x14ac:dyDescent="0.25">
      <c r="B1370" s="124"/>
      <c r="C1370" s="124"/>
      <c r="D1370" s="120" t="s">
        <v>2328</v>
      </c>
      <c r="E1370" s="121" t="s">
        <v>2329</v>
      </c>
      <c r="F1370" s="122">
        <v>7</v>
      </c>
      <c r="G1370" s="122">
        <v>10</v>
      </c>
      <c r="H1370" s="122">
        <v>70</v>
      </c>
      <c r="I1370" s="123" t="s">
        <v>629</v>
      </c>
    </row>
    <row r="1371" spans="2:9" x14ac:dyDescent="0.25">
      <c r="B1371" s="124"/>
      <c r="C1371" s="124"/>
      <c r="D1371" s="120" t="s">
        <v>2328</v>
      </c>
      <c r="E1371" s="121" t="s">
        <v>2330</v>
      </c>
      <c r="F1371" s="122">
        <v>4</v>
      </c>
      <c r="G1371" s="122">
        <v>10</v>
      </c>
      <c r="H1371" s="122">
        <v>40</v>
      </c>
      <c r="I1371" s="123" t="s">
        <v>629</v>
      </c>
    </row>
    <row r="1372" spans="2:9" x14ac:dyDescent="0.25">
      <c r="B1372" s="124"/>
      <c r="C1372" s="124"/>
      <c r="D1372" s="120" t="s">
        <v>1608</v>
      </c>
      <c r="E1372" s="121" t="s">
        <v>1609</v>
      </c>
      <c r="F1372" s="122">
        <v>192</v>
      </c>
      <c r="G1372" s="122">
        <v>0</v>
      </c>
      <c r="H1372" s="122">
        <v>0</v>
      </c>
      <c r="I1372" s="123" t="s">
        <v>629</v>
      </c>
    </row>
    <row r="1373" spans="2:9" x14ac:dyDescent="0.25">
      <c r="B1373" s="124"/>
      <c r="C1373" s="124"/>
      <c r="D1373" s="120" t="s">
        <v>1608</v>
      </c>
      <c r="E1373" s="121" t="s">
        <v>2331</v>
      </c>
      <c r="F1373" s="122">
        <v>16</v>
      </c>
      <c r="G1373" s="122">
        <v>0</v>
      </c>
      <c r="H1373" s="122">
        <v>0</v>
      </c>
      <c r="I1373" s="123" t="s">
        <v>629</v>
      </c>
    </row>
    <row r="1374" spans="2:9" x14ac:dyDescent="0.25">
      <c r="B1374" s="124"/>
      <c r="C1374" s="124"/>
      <c r="D1374" s="120" t="s">
        <v>1610</v>
      </c>
      <c r="E1374" s="121" t="s">
        <v>1611</v>
      </c>
      <c r="F1374" s="122">
        <v>248</v>
      </c>
      <c r="G1374" s="122">
        <v>65</v>
      </c>
      <c r="H1374" s="122">
        <v>16120</v>
      </c>
      <c r="I1374" s="123" t="s">
        <v>393</v>
      </c>
    </row>
    <row r="1375" spans="2:9" x14ac:dyDescent="0.25">
      <c r="B1375" s="124"/>
      <c r="C1375" s="124"/>
      <c r="D1375" s="120" t="s">
        <v>1610</v>
      </c>
      <c r="E1375" s="121" t="s">
        <v>1612</v>
      </c>
      <c r="F1375" s="122">
        <v>152</v>
      </c>
      <c r="G1375" s="122">
        <v>65</v>
      </c>
      <c r="H1375" s="122">
        <v>9880</v>
      </c>
      <c r="I1375" s="123" t="s">
        <v>393</v>
      </c>
    </row>
    <row r="1376" spans="2:9" x14ac:dyDescent="0.25">
      <c r="B1376" s="124"/>
      <c r="C1376" s="124"/>
      <c r="D1376" s="120" t="s">
        <v>1613</v>
      </c>
      <c r="E1376" s="121" t="s">
        <v>1614</v>
      </c>
      <c r="F1376" s="122">
        <v>4</v>
      </c>
      <c r="G1376" s="122">
        <v>65</v>
      </c>
      <c r="H1376" s="122">
        <v>260</v>
      </c>
      <c r="I1376" s="123" t="s">
        <v>393</v>
      </c>
    </row>
    <row r="1377" spans="2:9" x14ac:dyDescent="0.25">
      <c r="B1377" s="124"/>
      <c r="C1377" s="124"/>
      <c r="D1377" s="120" t="s">
        <v>1613</v>
      </c>
      <c r="E1377" s="121" t="s">
        <v>2332</v>
      </c>
      <c r="F1377" s="122">
        <v>1</v>
      </c>
      <c r="G1377" s="122">
        <v>65</v>
      </c>
      <c r="H1377" s="122">
        <v>65</v>
      </c>
      <c r="I1377" s="123" t="s">
        <v>393</v>
      </c>
    </row>
    <row r="1378" spans="2:9" x14ac:dyDescent="0.25">
      <c r="B1378" s="124"/>
      <c r="C1378" s="124"/>
      <c r="D1378" s="120" t="s">
        <v>1615</v>
      </c>
      <c r="E1378" s="121" t="s">
        <v>1616</v>
      </c>
      <c r="F1378" s="122">
        <v>49</v>
      </c>
      <c r="G1378" s="122">
        <v>65</v>
      </c>
      <c r="H1378" s="122">
        <v>3185</v>
      </c>
      <c r="I1378" s="123" t="s">
        <v>393</v>
      </c>
    </row>
    <row r="1379" spans="2:9" x14ac:dyDescent="0.25">
      <c r="B1379" s="124"/>
      <c r="C1379" s="124"/>
      <c r="D1379" s="120" t="s">
        <v>1617</v>
      </c>
      <c r="E1379" s="121" t="s">
        <v>1618</v>
      </c>
      <c r="F1379" s="122">
        <v>64</v>
      </c>
      <c r="G1379" s="122">
        <v>0</v>
      </c>
      <c r="H1379" s="122">
        <v>0</v>
      </c>
      <c r="I1379" s="123" t="s">
        <v>393</v>
      </c>
    </row>
    <row r="1380" spans="2:9" x14ac:dyDescent="0.25">
      <c r="B1380" s="124"/>
      <c r="C1380" s="124"/>
      <c r="D1380" s="120" t="s">
        <v>1617</v>
      </c>
      <c r="E1380" s="121" t="s">
        <v>1619</v>
      </c>
      <c r="F1380" s="122">
        <v>32</v>
      </c>
      <c r="G1380" s="122">
        <v>0</v>
      </c>
      <c r="H1380" s="122">
        <v>0</v>
      </c>
      <c r="I1380" s="123" t="s">
        <v>393</v>
      </c>
    </row>
    <row r="1381" spans="2:9" x14ac:dyDescent="0.25">
      <c r="B1381" s="124"/>
      <c r="C1381" s="124"/>
      <c r="D1381" s="120" t="s">
        <v>1620</v>
      </c>
      <c r="E1381" s="121" t="s">
        <v>1621</v>
      </c>
      <c r="F1381" s="122">
        <v>5</v>
      </c>
      <c r="G1381" s="122">
        <v>60</v>
      </c>
      <c r="H1381" s="122">
        <v>300</v>
      </c>
      <c r="I1381" s="123" t="s">
        <v>393</v>
      </c>
    </row>
    <row r="1382" spans="2:9" x14ac:dyDescent="0.25">
      <c r="B1382" s="124"/>
      <c r="C1382" s="124"/>
      <c r="D1382" s="120" t="s">
        <v>1622</v>
      </c>
      <c r="E1382" s="121" t="s">
        <v>1623</v>
      </c>
      <c r="F1382" s="122">
        <v>4</v>
      </c>
      <c r="G1382" s="122">
        <v>40</v>
      </c>
      <c r="H1382" s="122">
        <v>160</v>
      </c>
      <c r="I1382" s="123" t="s">
        <v>393</v>
      </c>
    </row>
    <row r="1383" spans="2:9" x14ac:dyDescent="0.25">
      <c r="B1383" s="124"/>
      <c r="C1383" s="124"/>
      <c r="D1383" s="120" t="s">
        <v>1622</v>
      </c>
      <c r="E1383" s="121" t="s">
        <v>2333</v>
      </c>
      <c r="F1383" s="122">
        <v>4</v>
      </c>
      <c r="G1383" s="122">
        <v>40</v>
      </c>
      <c r="H1383" s="122">
        <v>160</v>
      </c>
      <c r="I1383" s="123" t="s">
        <v>393</v>
      </c>
    </row>
    <row r="1384" spans="2:9" x14ac:dyDescent="0.25">
      <c r="B1384" s="124"/>
      <c r="C1384" s="124"/>
      <c r="D1384" s="120" t="s">
        <v>1624</v>
      </c>
      <c r="E1384" s="121" t="s">
        <v>1625</v>
      </c>
      <c r="F1384" s="122">
        <v>175</v>
      </c>
      <c r="G1384" s="122">
        <v>15</v>
      </c>
      <c r="H1384" s="122">
        <v>2625</v>
      </c>
      <c r="I1384" s="123" t="s">
        <v>393</v>
      </c>
    </row>
    <row r="1385" spans="2:9" x14ac:dyDescent="0.25">
      <c r="B1385" s="124"/>
      <c r="C1385" s="124"/>
      <c r="D1385" s="120" t="s">
        <v>1624</v>
      </c>
      <c r="E1385" s="121" t="s">
        <v>1626</v>
      </c>
      <c r="F1385" s="122">
        <v>116</v>
      </c>
      <c r="G1385" s="122">
        <v>15</v>
      </c>
      <c r="H1385" s="122">
        <v>1740</v>
      </c>
      <c r="I1385" s="123" t="s">
        <v>393</v>
      </c>
    </row>
    <row r="1386" spans="2:9" x14ac:dyDescent="0.25">
      <c r="B1386" s="124"/>
      <c r="C1386" s="124"/>
      <c r="D1386" s="120" t="s">
        <v>1627</v>
      </c>
      <c r="E1386" s="121" t="s">
        <v>1628</v>
      </c>
      <c r="F1386" s="122">
        <v>6</v>
      </c>
      <c r="G1386" s="122">
        <v>10</v>
      </c>
      <c r="H1386" s="122">
        <v>60</v>
      </c>
      <c r="I1386" s="123" t="s">
        <v>393</v>
      </c>
    </row>
    <row r="1387" spans="2:9" x14ac:dyDescent="0.25">
      <c r="B1387" s="124"/>
      <c r="C1387" s="124"/>
      <c r="D1387" s="120" t="s">
        <v>1627</v>
      </c>
      <c r="E1387" s="121" t="s">
        <v>2334</v>
      </c>
      <c r="F1387" s="122">
        <v>1</v>
      </c>
      <c r="G1387" s="122">
        <v>10</v>
      </c>
      <c r="H1387" s="122">
        <v>10</v>
      </c>
      <c r="I1387" s="123" t="s">
        <v>393</v>
      </c>
    </row>
    <row r="1388" spans="2:9" x14ac:dyDescent="0.25">
      <c r="B1388" s="124"/>
      <c r="C1388" s="124"/>
      <c r="D1388" s="120" t="s">
        <v>2335</v>
      </c>
      <c r="E1388" s="121" t="s">
        <v>2336</v>
      </c>
      <c r="F1388" s="122">
        <v>2</v>
      </c>
      <c r="G1388" s="122">
        <v>10</v>
      </c>
      <c r="H1388" s="122">
        <v>20</v>
      </c>
      <c r="I1388" s="123" t="s">
        <v>393</v>
      </c>
    </row>
    <row r="1389" spans="2:9" x14ac:dyDescent="0.25">
      <c r="B1389" s="124"/>
      <c r="C1389" s="124"/>
      <c r="D1389" s="120" t="s">
        <v>2337</v>
      </c>
      <c r="E1389" s="121" t="s">
        <v>2338</v>
      </c>
      <c r="F1389" s="122">
        <v>1</v>
      </c>
      <c r="G1389" s="122">
        <v>10</v>
      </c>
      <c r="H1389" s="122">
        <v>10</v>
      </c>
      <c r="I1389" s="123" t="s">
        <v>393</v>
      </c>
    </row>
    <row r="1390" spans="2:9" x14ac:dyDescent="0.25">
      <c r="B1390" s="124"/>
      <c r="C1390" s="124"/>
      <c r="D1390" s="120" t="s">
        <v>1629</v>
      </c>
      <c r="E1390" s="121" t="s">
        <v>1630</v>
      </c>
      <c r="F1390" s="122">
        <v>2</v>
      </c>
      <c r="G1390" s="122">
        <v>35</v>
      </c>
      <c r="H1390" s="122">
        <v>70</v>
      </c>
      <c r="I1390" s="123" t="s">
        <v>393</v>
      </c>
    </row>
    <row r="1391" spans="2:9" x14ac:dyDescent="0.25">
      <c r="B1391" s="124"/>
      <c r="C1391" s="124"/>
      <c r="D1391" s="120" t="s">
        <v>2339</v>
      </c>
      <c r="E1391" s="121" t="s">
        <v>1149</v>
      </c>
      <c r="F1391" s="122">
        <v>2</v>
      </c>
      <c r="G1391" s="122">
        <v>60</v>
      </c>
      <c r="H1391" s="122">
        <v>120</v>
      </c>
      <c r="I1391" s="123" t="s">
        <v>393</v>
      </c>
    </row>
    <row r="1392" spans="2:9" x14ac:dyDescent="0.25">
      <c r="B1392" s="124"/>
      <c r="C1392" s="124"/>
      <c r="D1392" s="120" t="s">
        <v>2339</v>
      </c>
      <c r="E1392" s="121" t="s">
        <v>1150</v>
      </c>
      <c r="F1392" s="122">
        <v>1</v>
      </c>
      <c r="G1392" s="122">
        <v>60</v>
      </c>
      <c r="H1392" s="122">
        <v>60</v>
      </c>
      <c r="I1392" s="123" t="s">
        <v>393</v>
      </c>
    </row>
    <row r="1393" spans="2:9" x14ac:dyDescent="0.25">
      <c r="B1393" s="124"/>
      <c r="C1393" s="124"/>
      <c r="D1393" s="120" t="s">
        <v>1631</v>
      </c>
      <c r="E1393" s="121" t="s">
        <v>1632</v>
      </c>
      <c r="F1393" s="122">
        <v>8</v>
      </c>
      <c r="G1393" s="122">
        <v>0</v>
      </c>
      <c r="H1393" s="122">
        <v>0</v>
      </c>
      <c r="I1393" s="123" t="s">
        <v>393</v>
      </c>
    </row>
    <row r="1394" spans="2:9" x14ac:dyDescent="0.25">
      <c r="B1394" s="124"/>
      <c r="C1394" s="124"/>
      <c r="D1394" s="120" t="s">
        <v>1631</v>
      </c>
      <c r="E1394" s="121" t="s">
        <v>1633</v>
      </c>
      <c r="F1394" s="122">
        <v>4</v>
      </c>
      <c r="G1394" s="122">
        <v>0</v>
      </c>
      <c r="H1394" s="122">
        <v>0</v>
      </c>
      <c r="I1394" s="123" t="s">
        <v>393</v>
      </c>
    </row>
    <row r="1395" spans="2:9" x14ac:dyDescent="0.25">
      <c r="B1395" s="124"/>
      <c r="C1395" s="124"/>
      <c r="D1395" s="120" t="s">
        <v>1634</v>
      </c>
      <c r="E1395" s="121" t="s">
        <v>1635</v>
      </c>
      <c r="F1395" s="122">
        <v>10</v>
      </c>
      <c r="G1395" s="122">
        <v>0</v>
      </c>
      <c r="H1395" s="122">
        <v>0</v>
      </c>
      <c r="I1395" s="123" t="s">
        <v>393</v>
      </c>
    </row>
    <row r="1396" spans="2:9" x14ac:dyDescent="0.25">
      <c r="B1396" s="124"/>
      <c r="C1396" s="124"/>
      <c r="D1396" s="120" t="s">
        <v>1634</v>
      </c>
      <c r="E1396" s="121" t="s">
        <v>1636</v>
      </c>
      <c r="F1396" s="122">
        <v>5</v>
      </c>
      <c r="G1396" s="122">
        <v>0</v>
      </c>
      <c r="H1396" s="122">
        <v>0</v>
      </c>
      <c r="I1396" s="123" t="s">
        <v>393</v>
      </c>
    </row>
    <row r="1397" spans="2:9" x14ac:dyDescent="0.25">
      <c r="B1397" s="124"/>
      <c r="C1397" s="124"/>
      <c r="D1397" s="120" t="s">
        <v>1637</v>
      </c>
      <c r="E1397" s="121" t="s">
        <v>1638</v>
      </c>
      <c r="F1397" s="122">
        <v>1</v>
      </c>
      <c r="G1397" s="122">
        <v>15</v>
      </c>
      <c r="H1397" s="122">
        <v>15</v>
      </c>
      <c r="I1397" s="123" t="s">
        <v>393</v>
      </c>
    </row>
    <row r="1398" spans="2:9" x14ac:dyDescent="0.25">
      <c r="B1398" s="124"/>
      <c r="C1398" s="124"/>
      <c r="D1398" s="120" t="s">
        <v>1637</v>
      </c>
      <c r="E1398" s="121" t="s">
        <v>1639</v>
      </c>
      <c r="F1398" s="122">
        <v>2</v>
      </c>
      <c r="G1398" s="122">
        <v>15</v>
      </c>
      <c r="H1398" s="122">
        <v>30</v>
      </c>
      <c r="I1398" s="123" t="s">
        <v>393</v>
      </c>
    </row>
    <row r="1399" spans="2:9" x14ac:dyDescent="0.25">
      <c r="B1399" s="124"/>
      <c r="C1399" s="124"/>
      <c r="D1399" s="120" t="s">
        <v>1640</v>
      </c>
      <c r="E1399" s="121" t="s">
        <v>1192</v>
      </c>
      <c r="F1399" s="122">
        <v>19</v>
      </c>
      <c r="G1399" s="122">
        <v>15</v>
      </c>
      <c r="H1399" s="122">
        <v>285</v>
      </c>
      <c r="I1399" s="123" t="s">
        <v>393</v>
      </c>
    </row>
    <row r="1400" spans="2:9" x14ac:dyDescent="0.25">
      <c r="B1400" s="125"/>
      <c r="C1400" s="124"/>
      <c r="D1400" s="119"/>
      <c r="E1400" s="126"/>
      <c r="F1400" s="127">
        <v>5694</v>
      </c>
      <c r="G1400" s="128"/>
      <c r="H1400" s="127">
        <v>135189.5</v>
      </c>
      <c r="I1400" s="125"/>
    </row>
    <row r="1401" spans="2:9" x14ac:dyDescent="0.25">
      <c r="B1401" s="125"/>
      <c r="C1401" s="124"/>
      <c r="D1401" s="129"/>
      <c r="E1401" s="130"/>
      <c r="F1401" s="131"/>
      <c r="G1401" s="125"/>
      <c r="H1401" s="131"/>
      <c r="I1401" s="125"/>
    </row>
    <row r="1402" spans="2:9" x14ac:dyDescent="0.25">
      <c r="B1402" s="125"/>
      <c r="C1402" s="132"/>
      <c r="D1402" s="140"/>
      <c r="E1402" s="140"/>
      <c r="F1402" s="127">
        <v>5694</v>
      </c>
      <c r="G1402" s="125"/>
      <c r="H1402" s="127">
        <v>135189.5</v>
      </c>
      <c r="I1402" s="125"/>
    </row>
    <row r="1403" spans="2:9" x14ac:dyDescent="0.25">
      <c r="B1403" s="133"/>
      <c r="C1403" s="133"/>
      <c r="D1403" s="133"/>
      <c r="E1403" s="133"/>
      <c r="F1403" s="133"/>
      <c r="G1403" s="133"/>
      <c r="H1403" s="133"/>
      <c r="I1403" s="133"/>
    </row>
    <row r="1404" spans="2:9" x14ac:dyDescent="0.25">
      <c r="B1404" s="125"/>
      <c r="C1404" s="125"/>
      <c r="D1404" s="134" t="s">
        <v>2340</v>
      </c>
      <c r="E1404" s="134" t="s">
        <v>1641</v>
      </c>
      <c r="F1404" s="127">
        <v>30893</v>
      </c>
      <c r="G1404" s="125"/>
      <c r="H1404" s="127">
        <v>535000</v>
      </c>
      <c r="I1404" s="125"/>
    </row>
    <row r="1405" spans="2:9" x14ac:dyDescent="0.25">
      <c r="B1405" s="125"/>
      <c r="C1405" s="125"/>
      <c r="D1405" s="135" t="s">
        <v>2341</v>
      </c>
      <c r="E1405" s="135" t="s">
        <v>1642</v>
      </c>
      <c r="F1405" s="131"/>
      <c r="G1405" s="136">
        <v>126.03062426383981</v>
      </c>
      <c r="H1405" s="131"/>
      <c r="I1405" s="125"/>
    </row>
  </sheetData>
  <mergeCells count="4">
    <mergeCell ref="D1071:E1071"/>
    <mergeCell ref="D1402:E1402"/>
    <mergeCell ref="D278:E278"/>
    <mergeCell ref="D686:E68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142"/>
  <sheetViews>
    <sheetView topLeftCell="A127" workbookViewId="0">
      <selection activeCell="A142" sqref="A142"/>
    </sheetView>
  </sheetViews>
  <sheetFormatPr baseColWidth="10" defaultRowHeight="15" x14ac:dyDescent="0.25"/>
  <cols>
    <col min="1" max="1" width="22.85546875" style="68" bestFit="1" customWidth="1"/>
    <col min="2" max="2" width="19.85546875" style="77" bestFit="1" customWidth="1"/>
    <col min="3" max="3" width="16.42578125" bestFit="1" customWidth="1"/>
    <col min="4" max="4" width="64.7109375" bestFit="1" customWidth="1"/>
    <col min="5" max="6" width="8.42578125" bestFit="1" customWidth="1"/>
    <col min="7" max="7" width="9.85546875" bestFit="1" customWidth="1"/>
    <col min="8" max="8" width="9.5703125" bestFit="1" customWidth="1"/>
  </cols>
  <sheetData>
    <row r="1" spans="1:9" ht="27" customHeight="1" x14ac:dyDescent="0.25">
      <c r="A1" s="30" t="s">
        <v>11</v>
      </c>
      <c r="B1" s="78" t="s">
        <v>46</v>
      </c>
      <c r="C1" s="30" t="s">
        <v>47</v>
      </c>
      <c r="D1" s="30" t="s">
        <v>48</v>
      </c>
      <c r="E1" s="31" t="s">
        <v>49</v>
      </c>
      <c r="F1" s="31" t="s">
        <v>50</v>
      </c>
      <c r="G1" s="31" t="s">
        <v>51</v>
      </c>
      <c r="H1" s="30" t="s">
        <v>52</v>
      </c>
      <c r="I1" s="31" t="s">
        <v>380</v>
      </c>
    </row>
    <row r="2" spans="1:9" x14ac:dyDescent="0.25">
      <c r="A2" s="70" t="str">
        <f>A1</f>
        <v>Entrées</v>
      </c>
      <c r="B2" s="79" t="s">
        <v>53</v>
      </c>
      <c r="C2" s="71" t="s">
        <v>54</v>
      </c>
      <c r="D2" s="32" t="s">
        <v>55</v>
      </c>
      <c r="E2" s="33">
        <v>12.37878388888889</v>
      </c>
      <c r="F2" s="33">
        <v>41</v>
      </c>
      <c r="G2" s="33">
        <f>F2/1.265</f>
        <v>32.411067193675891</v>
      </c>
      <c r="H2" s="34">
        <f>IFERROR(E2/F2,0)</f>
        <v>0.3019215582655827</v>
      </c>
      <c r="I2">
        <f>IFERROR(IF(B2="","",IF(LEN(B2)=12,"",VLOOKUP(B2,Micros!D:G,3,FALSE))),"")</f>
        <v>15</v>
      </c>
    </row>
    <row r="3" spans="1:9" x14ac:dyDescent="0.25">
      <c r="A3" s="72" t="str">
        <f t="shared" ref="A3:A19" si="0">A2</f>
        <v>Entrées</v>
      </c>
      <c r="B3" s="80" t="s">
        <v>56</v>
      </c>
      <c r="C3" s="71" t="s">
        <v>57</v>
      </c>
      <c r="D3" s="35" t="s">
        <v>58</v>
      </c>
      <c r="E3" s="36">
        <v>1.5209337965367968</v>
      </c>
      <c r="F3" s="36">
        <v>16</v>
      </c>
      <c r="G3" s="36">
        <f t="shared" ref="G3:G19" si="1">F3/1.265</f>
        <v>12.648221343873519</v>
      </c>
      <c r="H3" s="37">
        <f t="shared" ref="H3:H19" si="2">IFERROR(E3/F3,0)</f>
        <v>9.5058362283549802E-2</v>
      </c>
      <c r="I3">
        <f>IFERROR(IF(B3="","",IF(LEN(B3)=12,"",VLOOKUP(B3,Micros!D:G,3,FALSE))),"")</f>
        <v>43</v>
      </c>
    </row>
    <row r="4" spans="1:9" x14ac:dyDescent="0.25">
      <c r="A4" s="72" t="str">
        <f t="shared" si="0"/>
        <v>Entrées</v>
      </c>
      <c r="B4" s="80" t="s">
        <v>59</v>
      </c>
      <c r="C4" s="71" t="s">
        <v>60</v>
      </c>
      <c r="D4" s="35" t="s">
        <v>61</v>
      </c>
      <c r="E4" s="36">
        <v>7.1639523218304557</v>
      </c>
      <c r="F4" s="36">
        <v>29</v>
      </c>
      <c r="G4" s="36">
        <f>F4/1.265</f>
        <v>22.924901185770754</v>
      </c>
      <c r="H4" s="37">
        <f t="shared" si="2"/>
        <v>0.24703283868380882</v>
      </c>
      <c r="I4">
        <f>IFERROR(IF(B4="","",IF(LEN(B4)=12,"",VLOOKUP(B4,Micros!D:G,3,FALSE))),"")</f>
        <v>21</v>
      </c>
    </row>
    <row r="5" spans="1:9" x14ac:dyDescent="0.25">
      <c r="A5" s="72" t="str">
        <f t="shared" si="0"/>
        <v>Entrées</v>
      </c>
      <c r="B5" s="80" t="s">
        <v>62</v>
      </c>
      <c r="C5" s="71" t="s">
        <v>63</v>
      </c>
      <c r="D5" s="35" t="s">
        <v>64</v>
      </c>
      <c r="E5" s="36">
        <v>3.7289438596491227</v>
      </c>
      <c r="F5" s="36">
        <v>19</v>
      </c>
      <c r="G5" s="36">
        <f t="shared" si="1"/>
        <v>15.019762845849803</v>
      </c>
      <c r="H5" s="37">
        <f t="shared" si="2"/>
        <v>0.19626020313942752</v>
      </c>
      <c r="I5">
        <f>IFERROR(IF(B5="","",IF(LEN(B5)=12,"",VLOOKUP(B5,Micros!D:G,3,FALSE))),"")</f>
        <v>11</v>
      </c>
    </row>
    <row r="6" spans="1:9" x14ac:dyDescent="0.25">
      <c r="A6" s="72" t="str">
        <f t="shared" si="0"/>
        <v>Entrées</v>
      </c>
      <c r="B6" s="80" t="s">
        <v>65</v>
      </c>
      <c r="C6" s="71" t="s">
        <v>66</v>
      </c>
      <c r="D6" s="35" t="s">
        <v>67</v>
      </c>
      <c r="E6" s="36">
        <v>5.7073779003472218</v>
      </c>
      <c r="F6" s="36">
        <v>24</v>
      </c>
      <c r="G6" s="36">
        <f t="shared" si="1"/>
        <v>18.972332015810277</v>
      </c>
      <c r="H6" s="37">
        <f t="shared" si="2"/>
        <v>0.23780741251446758</v>
      </c>
      <c r="I6">
        <f>IFERROR(IF(B6="","",IF(LEN(B6)=12,"",VLOOKUP(B6,Micros!D:G,3,FALSE))),"")</f>
        <v>35</v>
      </c>
    </row>
    <row r="7" spans="1:9" x14ac:dyDescent="0.25">
      <c r="A7" s="72" t="str">
        <f t="shared" si="0"/>
        <v>Entrées</v>
      </c>
      <c r="B7" s="80" t="s">
        <v>68</v>
      </c>
      <c r="C7" s="37" t="s">
        <v>69</v>
      </c>
      <c r="D7" s="35" t="s">
        <v>69</v>
      </c>
      <c r="E7" s="36">
        <v>1.04</v>
      </c>
      <c r="F7" s="36">
        <v>5</v>
      </c>
      <c r="G7" s="36">
        <f t="shared" si="1"/>
        <v>3.9525691699604746</v>
      </c>
      <c r="H7" s="37">
        <f t="shared" si="2"/>
        <v>0.20800000000000002</v>
      </c>
      <c r="I7">
        <f>IFERROR(IF(B7="","",IF(LEN(B7)=12,"",VLOOKUP(B7,Micros!D:G,3,FALSE))),"")</f>
        <v>158</v>
      </c>
    </row>
    <row r="8" spans="1:9" x14ac:dyDescent="0.25">
      <c r="A8" s="72" t="str">
        <f t="shared" si="0"/>
        <v>Entrées</v>
      </c>
      <c r="B8" s="80" t="s">
        <v>70</v>
      </c>
      <c r="C8" s="37" t="s">
        <v>71</v>
      </c>
      <c r="D8" s="35" t="s">
        <v>72</v>
      </c>
      <c r="E8" s="36">
        <v>0.85</v>
      </c>
      <c r="F8" s="36">
        <v>7</v>
      </c>
      <c r="G8" s="36">
        <f t="shared" si="1"/>
        <v>5.5335968379446641</v>
      </c>
      <c r="H8" s="37">
        <f t="shared" si="2"/>
        <v>0.12142857142857143</v>
      </c>
      <c r="I8">
        <f>IFERROR(IF(B8="","",IF(LEN(B8)=12,"",VLOOKUP(B8,Micros!D:G,3,FALSE))),"")</f>
        <v>46</v>
      </c>
    </row>
    <row r="9" spans="1:9" x14ac:dyDescent="0.25">
      <c r="A9" s="72" t="str">
        <f t="shared" si="0"/>
        <v>Entrées</v>
      </c>
      <c r="B9" s="80" t="s">
        <v>73</v>
      </c>
      <c r="C9" s="37" t="s">
        <v>74</v>
      </c>
      <c r="D9" s="35" t="s">
        <v>14</v>
      </c>
      <c r="E9" s="36">
        <v>1.91</v>
      </c>
      <c r="F9" s="36">
        <v>20</v>
      </c>
      <c r="G9" s="36">
        <f t="shared" si="1"/>
        <v>15.810276679841898</v>
      </c>
      <c r="H9" s="37">
        <f t="shared" si="2"/>
        <v>9.5500000000000002E-2</v>
      </c>
      <c r="I9">
        <f>IFERROR(IF(B9="","",IF(LEN(B9)=12,"",VLOOKUP(B9,Micros!D:G,3,FALSE))),"")</f>
        <v>186</v>
      </c>
    </row>
    <row r="10" spans="1:9" x14ac:dyDescent="0.25">
      <c r="A10" s="72" t="str">
        <f t="shared" si="0"/>
        <v>Entrées</v>
      </c>
      <c r="B10" s="80" t="s">
        <v>75</v>
      </c>
      <c r="C10" s="37" t="s">
        <v>76</v>
      </c>
      <c r="D10" s="35" t="s">
        <v>77</v>
      </c>
      <c r="E10" s="36">
        <v>5.3</v>
      </c>
      <c r="F10" s="36">
        <v>25</v>
      </c>
      <c r="G10" s="36">
        <f t="shared" si="1"/>
        <v>19.762845849802375</v>
      </c>
      <c r="H10" s="37">
        <f t="shared" si="2"/>
        <v>0.21199999999999999</v>
      </c>
      <c r="I10">
        <f>IFERROR(IF(B10="","",IF(LEN(B10)=12,"",VLOOKUP(B10,Micros!D:G,3,FALSE))),"")</f>
        <v>64</v>
      </c>
    </row>
    <row r="11" spans="1:9" x14ac:dyDescent="0.25">
      <c r="A11" s="72" t="str">
        <f t="shared" si="0"/>
        <v>Entrées</v>
      </c>
      <c r="B11" s="80" t="s">
        <v>78</v>
      </c>
      <c r="C11" s="37" t="s">
        <v>79</v>
      </c>
      <c r="D11" s="35" t="s">
        <v>80</v>
      </c>
      <c r="E11" s="36">
        <v>2.88</v>
      </c>
      <c r="F11" s="36">
        <v>19</v>
      </c>
      <c r="G11" s="36">
        <f t="shared" si="1"/>
        <v>15.019762845849803</v>
      </c>
      <c r="H11" s="37">
        <f t="shared" si="2"/>
        <v>0.15157894736842104</v>
      </c>
      <c r="I11">
        <f>IFERROR(IF(B11="","",IF(LEN(B11)=12,"",VLOOKUP(B11,Micros!D:G,3,FALSE))),"")</f>
        <v>14</v>
      </c>
    </row>
    <row r="12" spans="1:9" x14ac:dyDescent="0.25">
      <c r="A12" s="72" t="str">
        <f t="shared" si="0"/>
        <v>Entrées</v>
      </c>
      <c r="B12" s="80" t="s">
        <v>81</v>
      </c>
      <c r="C12" s="37" t="s">
        <v>82</v>
      </c>
      <c r="D12" s="35" t="s">
        <v>83</v>
      </c>
      <c r="E12" s="36">
        <v>1.44</v>
      </c>
      <c r="F12" s="36">
        <v>16</v>
      </c>
      <c r="G12" s="36">
        <f t="shared" si="1"/>
        <v>12.648221343873519</v>
      </c>
      <c r="H12" s="37">
        <f t="shared" si="2"/>
        <v>0.09</v>
      </c>
      <c r="I12">
        <f>IFERROR(IF(B12="","",IF(LEN(B12)=12,"",VLOOKUP(B12,Micros!D:G,3,FALSE))),"")</f>
        <v>42</v>
      </c>
    </row>
    <row r="13" spans="1:9" x14ac:dyDescent="0.25">
      <c r="A13" s="72" t="str">
        <f t="shared" si="0"/>
        <v>Entrées</v>
      </c>
      <c r="B13" s="80" t="s">
        <v>84</v>
      </c>
      <c r="C13" s="37" t="s">
        <v>85</v>
      </c>
      <c r="D13" s="35" t="s">
        <v>86</v>
      </c>
      <c r="E13" s="36">
        <v>2.65</v>
      </c>
      <c r="F13" s="36">
        <v>21</v>
      </c>
      <c r="G13" s="36">
        <f t="shared" si="1"/>
        <v>16.600790513833992</v>
      </c>
      <c r="H13" s="37">
        <f t="shared" si="2"/>
        <v>0.12619047619047619</v>
      </c>
      <c r="I13">
        <f>IFERROR(IF(B13="","",IF(LEN(B13)=12,"",VLOOKUP(B13,Micros!D:G,3,FALSE))),"")</f>
        <v>97</v>
      </c>
    </row>
    <row r="14" spans="1:9" x14ac:dyDescent="0.25">
      <c r="A14" s="72" t="str">
        <f t="shared" si="0"/>
        <v>Entrées</v>
      </c>
      <c r="B14" s="80" t="s">
        <v>87</v>
      </c>
      <c r="C14" s="37" t="s">
        <v>88</v>
      </c>
      <c r="D14" s="35" t="s">
        <v>88</v>
      </c>
      <c r="E14" s="36">
        <v>6.75</v>
      </c>
      <c r="F14" s="36">
        <v>29</v>
      </c>
      <c r="G14" s="36">
        <f t="shared" si="1"/>
        <v>22.924901185770754</v>
      </c>
      <c r="H14" s="37">
        <f t="shared" si="2"/>
        <v>0.23275862068965517</v>
      </c>
      <c r="I14">
        <f>IFERROR(IF(B14="","",IF(LEN(B14)=12,"",VLOOKUP(B14,Micros!D:G,3,FALSE))),"")</f>
        <v>24</v>
      </c>
    </row>
    <row r="15" spans="1:9" x14ac:dyDescent="0.25">
      <c r="A15" s="72" t="str">
        <f t="shared" si="0"/>
        <v>Entrées</v>
      </c>
      <c r="B15" s="80" t="s">
        <v>89</v>
      </c>
      <c r="C15" s="37" t="s">
        <v>90</v>
      </c>
      <c r="D15" s="35" t="s">
        <v>91</v>
      </c>
      <c r="E15" s="36">
        <v>3.99</v>
      </c>
      <c r="F15" s="36">
        <v>22</v>
      </c>
      <c r="G15" s="36">
        <f t="shared" si="1"/>
        <v>17.39130434782609</v>
      </c>
      <c r="H15" s="37">
        <f t="shared" si="2"/>
        <v>0.18136363636363637</v>
      </c>
      <c r="I15">
        <f>IFERROR(IF(B15="","",IF(LEN(B15)=12,"",VLOOKUP(B15,Micros!D:G,3,FALSE))),"")</f>
        <v>21</v>
      </c>
    </row>
    <row r="16" spans="1:9" x14ac:dyDescent="0.25">
      <c r="A16" s="72" t="str">
        <f t="shared" si="0"/>
        <v>Entrées</v>
      </c>
      <c r="B16" s="80" t="s">
        <v>92</v>
      </c>
      <c r="C16" s="37" t="s">
        <v>93</v>
      </c>
      <c r="D16" s="35" t="s">
        <v>94</v>
      </c>
      <c r="E16" s="36">
        <v>2</v>
      </c>
      <c r="F16" s="36">
        <v>18</v>
      </c>
      <c r="G16" s="36">
        <f t="shared" si="1"/>
        <v>14.229249011857709</v>
      </c>
      <c r="H16" s="37">
        <f t="shared" si="2"/>
        <v>0.1111111111111111</v>
      </c>
      <c r="I16">
        <f>IFERROR(IF(B16="","",IF(LEN(B16)=12,"",VLOOKUP(B16,Micros!D:G,3,FALSE))),"")</f>
        <v>45</v>
      </c>
    </row>
    <row r="17" spans="1:9" x14ac:dyDescent="0.25">
      <c r="A17" s="72" t="str">
        <f t="shared" si="0"/>
        <v>Entrées</v>
      </c>
      <c r="B17" s="80" t="s">
        <v>95</v>
      </c>
      <c r="C17" s="37" t="s">
        <v>96</v>
      </c>
      <c r="D17" s="35" t="s">
        <v>97</v>
      </c>
      <c r="E17" s="36">
        <v>1.79</v>
      </c>
      <c r="F17" s="36">
        <v>17</v>
      </c>
      <c r="G17" s="36">
        <f t="shared" si="1"/>
        <v>13.438735177865613</v>
      </c>
      <c r="H17" s="37">
        <f t="shared" si="2"/>
        <v>0.10529411764705883</v>
      </c>
      <c r="I17">
        <f>IFERROR(IF(B17="","",IF(LEN(B17)=12,"",VLOOKUP(B17,Micros!D:G,3,FALSE))),"")</f>
        <v>125</v>
      </c>
    </row>
    <row r="18" spans="1:9" x14ac:dyDescent="0.25">
      <c r="A18" s="72" t="str">
        <f t="shared" si="0"/>
        <v>Entrées</v>
      </c>
      <c r="B18" s="80" t="s">
        <v>98</v>
      </c>
      <c r="C18" s="37" t="s">
        <v>99</v>
      </c>
      <c r="D18" s="35" t="s">
        <v>100</v>
      </c>
      <c r="E18" s="36">
        <v>0.85</v>
      </c>
      <c r="F18" s="36">
        <v>16</v>
      </c>
      <c r="G18" s="36">
        <f t="shared" si="1"/>
        <v>12.648221343873519</v>
      </c>
      <c r="H18" s="37">
        <f t="shared" si="2"/>
        <v>5.3124999999999999E-2</v>
      </c>
      <c r="I18">
        <f>IFERROR(IF(B18="","",IF(LEN(B18)=12,"",VLOOKUP(B18,Micros!D:G,3,FALSE))),"")</f>
        <v>218</v>
      </c>
    </row>
    <row r="19" spans="1:9" x14ac:dyDescent="0.25">
      <c r="A19" s="73" t="str">
        <f t="shared" si="0"/>
        <v>Entrées</v>
      </c>
      <c r="B19" s="81" t="s">
        <v>101</v>
      </c>
      <c r="C19" s="38" t="s">
        <v>102</v>
      </c>
      <c r="D19" s="39" t="s">
        <v>102</v>
      </c>
      <c r="E19" s="40">
        <v>8.06</v>
      </c>
      <c r="F19" s="40">
        <v>29</v>
      </c>
      <c r="G19" s="40">
        <f t="shared" si="1"/>
        <v>22.924901185770754</v>
      </c>
      <c r="H19" s="38">
        <f t="shared" si="2"/>
        <v>0.27793103448275863</v>
      </c>
      <c r="I19">
        <f>IFERROR(IF(B19="","",IF(LEN(B19)=12,"",VLOOKUP(B19,Micros!D:G,3,FALSE))),"")</f>
        <v>43</v>
      </c>
    </row>
    <row r="20" spans="1:9" x14ac:dyDescent="0.25">
      <c r="B20" s="82"/>
      <c r="D20" s="41"/>
      <c r="E20" s="42"/>
      <c r="F20" s="42"/>
      <c r="G20" s="42"/>
      <c r="I20" t="str">
        <f>IFERROR(IF(B20="","",IF(LEN(B20)=12,"",VLOOKUP(B20,Micros!D:G,3,FALSE))),"")</f>
        <v/>
      </c>
    </row>
    <row r="21" spans="1:9" x14ac:dyDescent="0.25">
      <c r="A21" s="30" t="s">
        <v>12</v>
      </c>
      <c r="B21" s="78" t="str">
        <f>B$1</f>
        <v>Code article</v>
      </c>
      <c r="C21" s="30" t="str">
        <f>C$1</f>
        <v>Libellé Micros</v>
      </c>
      <c r="D21" s="30" t="str">
        <f t="shared" ref="D21:H21" si="3">D$1</f>
        <v>Libellé Arti</v>
      </c>
      <c r="E21" s="31" t="str">
        <f t="shared" si="3"/>
        <v>Coût</v>
      </c>
      <c r="F21" s="31" t="str">
        <f t="shared" si="3"/>
        <v>PV TTC</v>
      </c>
      <c r="G21" s="31" t="str">
        <f t="shared" si="3"/>
        <v>PV HTHS</v>
      </c>
      <c r="H21" s="30" t="str">
        <f t="shared" si="3"/>
        <v>Ratio cost</v>
      </c>
      <c r="I21" t="str">
        <f>IFERROR(IF(B21="","",IF(LEN(B21)=12,"",VLOOKUP(B21,Micros!D:G,3,FALSE))),"")</f>
        <v/>
      </c>
    </row>
    <row r="22" spans="1:9" x14ac:dyDescent="0.25">
      <c r="A22" s="72" t="str">
        <f>A21</f>
        <v>Plats</v>
      </c>
      <c r="B22" s="79" t="s">
        <v>103</v>
      </c>
      <c r="C22" s="43" t="s">
        <v>104</v>
      </c>
      <c r="D22" s="32" t="s">
        <v>104</v>
      </c>
      <c r="E22" s="33">
        <v>25.96</v>
      </c>
      <c r="F22" s="33">
        <v>92</v>
      </c>
      <c r="G22" s="33">
        <f t="shared" ref="G22:G37" si="4">F22/1.265</f>
        <v>72.727272727272734</v>
      </c>
      <c r="H22" s="43">
        <f t="shared" ref="H22:H37" si="5">IFERROR(E22/F22,0)</f>
        <v>0.28217391304347827</v>
      </c>
      <c r="I22">
        <f>IFERROR(IF(B22="","",IF(LEN(B22)=12,"",VLOOKUP(B22,Micros!D:G,3,FALSE))),"")</f>
        <v>16</v>
      </c>
    </row>
    <row r="23" spans="1:9" x14ac:dyDescent="0.25">
      <c r="A23" s="72" t="str">
        <f t="shared" ref="A23:A36" si="6">A22</f>
        <v>Plats</v>
      </c>
      <c r="B23" s="80" t="s">
        <v>105</v>
      </c>
      <c r="C23" s="71" t="s">
        <v>106</v>
      </c>
      <c r="D23" s="35" t="s">
        <v>107</v>
      </c>
      <c r="E23" s="36">
        <v>4.1199389176997414</v>
      </c>
      <c r="F23" s="36">
        <v>28</v>
      </c>
      <c r="G23" s="36">
        <f t="shared" si="4"/>
        <v>22.134387351778656</v>
      </c>
      <c r="H23" s="37">
        <f t="shared" si="5"/>
        <v>0.14714067563213362</v>
      </c>
      <c r="I23">
        <f>IFERROR(IF(B23="","",IF(LEN(B23)=12,"",VLOOKUP(B23,Micros!D:G,3,FALSE))),"")</f>
        <v>121</v>
      </c>
    </row>
    <row r="24" spans="1:9" x14ac:dyDescent="0.25">
      <c r="A24" s="72" t="str">
        <f t="shared" si="6"/>
        <v>Plats</v>
      </c>
      <c r="B24" s="80" t="s">
        <v>108</v>
      </c>
      <c r="C24" s="71" t="s">
        <v>109</v>
      </c>
      <c r="D24" s="35" t="s">
        <v>110</v>
      </c>
      <c r="E24" s="36">
        <v>12.745357500000001</v>
      </c>
      <c r="F24" s="36">
        <v>39</v>
      </c>
      <c r="G24" s="36">
        <f t="shared" si="4"/>
        <v>30.830039525691703</v>
      </c>
      <c r="H24" s="37">
        <f t="shared" si="5"/>
        <v>0.32680403846153849</v>
      </c>
      <c r="I24">
        <f>IFERROR(IF(B24="","",IF(LEN(B24)=12,"",VLOOKUP(B24,Micros!D:G,3,FALSE))),"")</f>
        <v>83</v>
      </c>
    </row>
    <row r="25" spans="1:9" x14ac:dyDescent="0.25">
      <c r="A25" s="72" t="str">
        <f t="shared" si="6"/>
        <v>Plats</v>
      </c>
      <c r="B25" s="80" t="s">
        <v>111</v>
      </c>
      <c r="C25" s="71" t="s">
        <v>112</v>
      </c>
      <c r="D25" s="35" t="s">
        <v>113</v>
      </c>
      <c r="E25" s="36">
        <v>13.420255444487704</v>
      </c>
      <c r="F25" s="36">
        <v>44</v>
      </c>
      <c r="G25" s="36">
        <f t="shared" si="4"/>
        <v>34.782608695652179</v>
      </c>
      <c r="H25" s="37">
        <f t="shared" si="5"/>
        <v>0.30500580555653872</v>
      </c>
      <c r="I25">
        <f>IFERROR(IF(B25="","",IF(LEN(B25)=12,"",VLOOKUP(B25,Micros!D:G,3,FALSE))),"")</f>
        <v>14</v>
      </c>
    </row>
    <row r="26" spans="1:9" x14ac:dyDescent="0.25">
      <c r="A26" s="72" t="str">
        <f t="shared" si="6"/>
        <v>Plats</v>
      </c>
      <c r="B26" s="80" t="s">
        <v>114</v>
      </c>
      <c r="C26" s="71" t="s">
        <v>115</v>
      </c>
      <c r="D26" s="35" t="s">
        <v>116</v>
      </c>
      <c r="E26" s="36">
        <v>7.496058705357143</v>
      </c>
      <c r="F26" s="36">
        <v>30</v>
      </c>
      <c r="G26" s="36">
        <f t="shared" si="4"/>
        <v>23.715415019762847</v>
      </c>
      <c r="H26" s="37">
        <f t="shared" si="5"/>
        <v>0.24986862351190478</v>
      </c>
      <c r="I26">
        <f>IFERROR(IF(B26="","",IF(LEN(B26)=12,"",VLOOKUP(B26,Micros!D:G,3,FALSE))),"")</f>
        <v>46</v>
      </c>
    </row>
    <row r="27" spans="1:9" x14ac:dyDescent="0.25">
      <c r="A27" s="72" t="str">
        <f t="shared" si="6"/>
        <v>Plats</v>
      </c>
      <c r="B27" s="80" t="s">
        <v>117</v>
      </c>
      <c r="C27" s="71" t="s">
        <v>118</v>
      </c>
      <c r="D27" s="35" t="s">
        <v>119</v>
      </c>
      <c r="E27" s="36">
        <v>5.5440327004219414</v>
      </c>
      <c r="F27" s="36">
        <v>28</v>
      </c>
      <c r="G27" s="36">
        <f t="shared" si="4"/>
        <v>22.134387351778656</v>
      </c>
      <c r="H27" s="37">
        <f t="shared" si="5"/>
        <v>0.1980011678722122</v>
      </c>
      <c r="I27">
        <f>IFERROR(IF(B27="","",IF(LEN(B27)=12,"",VLOOKUP(B27,Micros!D:G,3,FALSE))),"")</f>
        <v>66</v>
      </c>
    </row>
    <row r="28" spans="1:9" x14ac:dyDescent="0.25">
      <c r="A28" s="72" t="str">
        <f t="shared" si="6"/>
        <v>Plats</v>
      </c>
      <c r="B28" s="80" t="s">
        <v>120</v>
      </c>
      <c r="C28" s="71" t="s">
        <v>121</v>
      </c>
      <c r="D28" s="35" t="s">
        <v>122</v>
      </c>
      <c r="E28" s="36">
        <v>4.9764251339809675</v>
      </c>
      <c r="F28" s="36">
        <v>26</v>
      </c>
      <c r="G28" s="36">
        <f t="shared" si="4"/>
        <v>20.553359683794469</v>
      </c>
      <c r="H28" s="37">
        <f t="shared" si="5"/>
        <v>0.19140096669157566</v>
      </c>
      <c r="I28">
        <f>IFERROR(IF(B28="","",IF(LEN(B28)=12,"",VLOOKUP(B28,Micros!D:G,3,FALSE))),"")</f>
        <v>72</v>
      </c>
    </row>
    <row r="29" spans="1:9" x14ac:dyDescent="0.25">
      <c r="A29" s="72" t="str">
        <f t="shared" si="6"/>
        <v>Plats</v>
      </c>
      <c r="B29" s="80" t="s">
        <v>123</v>
      </c>
      <c r="C29" s="37" t="s">
        <v>124</v>
      </c>
      <c r="D29" s="35" t="s">
        <v>125</v>
      </c>
      <c r="E29" s="36">
        <v>6.4</v>
      </c>
      <c r="F29" s="36">
        <v>29</v>
      </c>
      <c r="G29" s="36">
        <f t="shared" si="4"/>
        <v>22.924901185770754</v>
      </c>
      <c r="H29" s="37">
        <f t="shared" si="5"/>
        <v>0.22068965517241382</v>
      </c>
      <c r="I29">
        <f>IFERROR(IF(B29="","",IF(LEN(B29)=12,"",VLOOKUP(B29,Micros!D:G,3,FALSE))),"")</f>
        <v>121</v>
      </c>
    </row>
    <row r="30" spans="1:9" x14ac:dyDescent="0.25">
      <c r="A30" s="72" t="str">
        <f t="shared" si="6"/>
        <v>Plats</v>
      </c>
      <c r="B30" s="80" t="s">
        <v>126</v>
      </c>
      <c r="C30" s="37" t="s">
        <v>127</v>
      </c>
      <c r="D30" s="35" t="s">
        <v>128</v>
      </c>
      <c r="E30" s="36">
        <v>11.69</v>
      </c>
      <c r="F30" s="36">
        <v>41</v>
      </c>
      <c r="G30" s="36">
        <f t="shared" si="4"/>
        <v>32.411067193675891</v>
      </c>
      <c r="H30" s="37">
        <f t="shared" si="5"/>
        <v>0.28512195121951217</v>
      </c>
      <c r="I30">
        <f>IFERROR(IF(B30="","",IF(LEN(B30)=12,"",VLOOKUP(B30,Micros!D:G,3,FALSE))),"")</f>
        <v>155</v>
      </c>
    </row>
    <row r="31" spans="1:9" x14ac:dyDescent="0.25">
      <c r="A31" s="72" t="str">
        <f t="shared" si="6"/>
        <v>Plats</v>
      </c>
      <c r="B31" s="80" t="s">
        <v>129</v>
      </c>
      <c r="C31" s="37" t="s">
        <v>130</v>
      </c>
      <c r="D31" s="35" t="s">
        <v>131</v>
      </c>
      <c r="E31" s="36">
        <v>12.78</v>
      </c>
      <c r="F31" s="36">
        <v>29</v>
      </c>
      <c r="G31" s="36">
        <f t="shared" si="4"/>
        <v>22.924901185770754</v>
      </c>
      <c r="H31" s="37">
        <f t="shared" si="5"/>
        <v>0.44068965517241376</v>
      </c>
      <c r="I31">
        <f>IFERROR(IF(B31="","",IF(LEN(B31)=12,"",VLOOKUP(B31,Micros!D:G,3,FALSE))),"")</f>
        <v>161</v>
      </c>
    </row>
    <row r="32" spans="1:9" x14ac:dyDescent="0.25">
      <c r="A32" s="72" t="str">
        <f t="shared" si="6"/>
        <v>Plats</v>
      </c>
      <c r="B32" s="80" t="s">
        <v>132</v>
      </c>
      <c r="C32" s="37" t="s">
        <v>133</v>
      </c>
      <c r="D32" s="35" t="s">
        <v>134</v>
      </c>
      <c r="E32" s="36">
        <v>10.48</v>
      </c>
      <c r="F32" s="36">
        <v>40</v>
      </c>
      <c r="G32" s="36">
        <f t="shared" si="4"/>
        <v>31.620553359683797</v>
      </c>
      <c r="H32" s="37">
        <f t="shared" si="5"/>
        <v>0.26200000000000001</v>
      </c>
      <c r="I32">
        <f>IFERROR(IF(B32="","",IF(LEN(B32)=12,"",VLOOKUP(B32,Micros!D:G,3,FALSE))),"")</f>
        <v>37</v>
      </c>
    </row>
    <row r="33" spans="1:9" x14ac:dyDescent="0.25">
      <c r="A33" s="72" t="str">
        <f t="shared" si="6"/>
        <v>Plats</v>
      </c>
      <c r="B33" s="80" t="s">
        <v>135</v>
      </c>
      <c r="C33" s="37" t="s">
        <v>136</v>
      </c>
      <c r="D33" s="35" t="s">
        <v>15</v>
      </c>
      <c r="E33" s="36">
        <v>6.85</v>
      </c>
      <c r="F33" s="36">
        <v>29</v>
      </c>
      <c r="G33" s="36">
        <f t="shared" si="4"/>
        <v>22.924901185770754</v>
      </c>
      <c r="H33" s="37">
        <f t="shared" si="5"/>
        <v>0.23620689655172414</v>
      </c>
      <c r="I33">
        <f>IFERROR(IF(B33="","",IF(LEN(B33)=12,"",VLOOKUP(B33,Micros!D:G,3,FALSE))),"")</f>
        <v>133</v>
      </c>
    </row>
    <row r="34" spans="1:9" x14ac:dyDescent="0.25">
      <c r="A34" s="72" t="str">
        <f t="shared" si="6"/>
        <v>Plats</v>
      </c>
      <c r="B34" s="80" t="s">
        <v>137</v>
      </c>
      <c r="C34" s="37" t="s">
        <v>138</v>
      </c>
      <c r="D34" s="35" t="s">
        <v>139</v>
      </c>
      <c r="E34" s="36">
        <v>5.95</v>
      </c>
      <c r="F34" s="36">
        <v>32</v>
      </c>
      <c r="G34" s="36">
        <f t="shared" si="4"/>
        <v>25.296442687747039</v>
      </c>
      <c r="H34" s="37">
        <f t="shared" si="5"/>
        <v>0.18593750000000001</v>
      </c>
      <c r="I34">
        <f>IFERROR(IF(B34="","",IF(LEN(B34)=12,"",VLOOKUP(B34,Micros!D:G,3,FALSE))),"")</f>
        <v>187</v>
      </c>
    </row>
    <row r="35" spans="1:9" x14ac:dyDescent="0.25">
      <c r="A35" s="72" t="str">
        <f t="shared" si="6"/>
        <v>Plats</v>
      </c>
      <c r="B35" s="80" t="s">
        <v>140</v>
      </c>
      <c r="C35" s="37" t="s">
        <v>141</v>
      </c>
      <c r="D35" s="35" t="s">
        <v>142</v>
      </c>
      <c r="E35" s="36">
        <v>1.73</v>
      </c>
      <c r="F35" s="36">
        <v>22</v>
      </c>
      <c r="G35" s="36">
        <f t="shared" si="4"/>
        <v>17.39130434782609</v>
      </c>
      <c r="H35" s="37">
        <f t="shared" si="5"/>
        <v>7.8636363636363629E-2</v>
      </c>
      <c r="I35">
        <f>IFERROR(IF(B35="","",IF(LEN(B35)=12,"",VLOOKUP(B35,Micros!D:G,3,FALSE))),"")</f>
        <v>30</v>
      </c>
    </row>
    <row r="36" spans="1:9" x14ac:dyDescent="0.25">
      <c r="A36" s="72" t="str">
        <f t="shared" si="6"/>
        <v>Plats</v>
      </c>
      <c r="B36" s="80" t="s">
        <v>143</v>
      </c>
      <c r="C36" s="37" t="s">
        <v>144</v>
      </c>
      <c r="D36" s="35" t="s">
        <v>145</v>
      </c>
      <c r="E36" s="36">
        <v>1.73</v>
      </c>
      <c r="F36" s="36">
        <v>40</v>
      </c>
      <c r="G36" s="36">
        <f t="shared" si="4"/>
        <v>31.620553359683797</v>
      </c>
      <c r="H36" s="37">
        <f t="shared" si="5"/>
        <v>4.3249999999999997E-2</v>
      </c>
      <c r="I36">
        <f>IFERROR(IF(B36="","",IF(LEN(B36)=12,"",VLOOKUP(B36,Micros!D:G,3,FALSE))),"")</f>
        <v>102</v>
      </c>
    </row>
    <row r="37" spans="1:9" x14ac:dyDescent="0.25">
      <c r="A37" s="74" t="str">
        <f>A35</f>
        <v>Plats</v>
      </c>
      <c r="B37" s="81" t="s">
        <v>146</v>
      </c>
      <c r="C37" s="38" t="s">
        <v>147</v>
      </c>
      <c r="D37" s="39" t="s">
        <v>16</v>
      </c>
      <c r="E37" s="40">
        <v>11.6</v>
      </c>
      <c r="F37" s="40">
        <v>43</v>
      </c>
      <c r="G37" s="40">
        <f t="shared" si="4"/>
        <v>33.992094861660078</v>
      </c>
      <c r="H37" s="38">
        <f t="shared" si="5"/>
        <v>0.26976744186046508</v>
      </c>
      <c r="I37">
        <f>IFERROR(IF(B37="","",IF(LEN(B37)=12,"",VLOOKUP(B37,Micros!D:G,3,FALSE))),"")</f>
        <v>112</v>
      </c>
    </row>
    <row r="38" spans="1:9" x14ac:dyDescent="0.25">
      <c r="B38" s="82"/>
      <c r="D38" s="41"/>
      <c r="E38" s="42"/>
      <c r="F38" s="42"/>
      <c r="G38" s="42"/>
      <c r="I38" t="str">
        <f>IFERROR(IF(B38="","",IF(LEN(B38)=12,"",VLOOKUP(B38,Micros!D:G,3,FALSE))),"")</f>
        <v/>
      </c>
    </row>
    <row r="39" spans="1:9" x14ac:dyDescent="0.25">
      <c r="A39" s="30" t="s">
        <v>20</v>
      </c>
      <c r="B39" s="78" t="str">
        <f>B$1</f>
        <v>Code article</v>
      </c>
      <c r="C39" s="30" t="str">
        <f>C$1</f>
        <v>Libellé Micros</v>
      </c>
      <c r="D39" s="30" t="str">
        <f t="shared" ref="D39:H39" si="7">D$1</f>
        <v>Libellé Arti</v>
      </c>
      <c r="E39" s="31" t="str">
        <f t="shared" si="7"/>
        <v>Coût</v>
      </c>
      <c r="F39" s="31" t="str">
        <f t="shared" si="7"/>
        <v>PV TTC</v>
      </c>
      <c r="G39" s="31" t="str">
        <f t="shared" si="7"/>
        <v>PV HTHS</v>
      </c>
      <c r="H39" s="30" t="str">
        <f t="shared" si="7"/>
        <v>Ratio cost</v>
      </c>
      <c r="I39" t="str">
        <f>IFERROR(IF(B39="","",IF(LEN(B39)=12,"",VLOOKUP(B39,Micros!D:G,3,FALSE))),"")</f>
        <v/>
      </c>
    </row>
    <row r="40" spans="1:9" x14ac:dyDescent="0.25">
      <c r="A40" s="72" t="str">
        <f t="shared" ref="A40:A45" si="8">A39</f>
        <v>Accompagnements plats</v>
      </c>
      <c r="B40" s="79" t="s">
        <v>148</v>
      </c>
      <c r="C40" s="43" t="s">
        <v>149</v>
      </c>
      <c r="D40" s="32" t="s">
        <v>149</v>
      </c>
      <c r="E40" s="33"/>
      <c r="F40" s="33">
        <v>6</v>
      </c>
      <c r="G40" s="33">
        <f t="shared" ref="G40:G45" si="9">F40/1.265</f>
        <v>4.7430830039525693</v>
      </c>
      <c r="H40" s="43">
        <f t="shared" ref="H40:H45" si="10">IFERROR(E40/F40,0)</f>
        <v>0</v>
      </c>
      <c r="I40">
        <f>IFERROR(IF(B40="","",IF(LEN(B40)=12,"",VLOOKUP(B40,Micros!D:G,3,FALSE))),"")</f>
        <v>180</v>
      </c>
    </row>
    <row r="41" spans="1:9" x14ac:dyDescent="0.25">
      <c r="A41" s="72" t="str">
        <f t="shared" si="8"/>
        <v>Accompagnements plats</v>
      </c>
      <c r="B41" s="80" t="s">
        <v>150</v>
      </c>
      <c r="C41" s="37" t="s">
        <v>17</v>
      </c>
      <c r="D41" s="35" t="s">
        <v>17</v>
      </c>
      <c r="E41" s="36"/>
      <c r="F41" s="36">
        <v>6</v>
      </c>
      <c r="G41" s="36">
        <f t="shared" si="9"/>
        <v>4.7430830039525693</v>
      </c>
      <c r="H41" s="37">
        <f t="shared" si="10"/>
        <v>0</v>
      </c>
      <c r="I41">
        <f>IFERROR(IF(B41="","",IF(LEN(B41)=12,"",VLOOKUP(B41,Micros!D:G,3,FALSE))),"")</f>
        <v>50</v>
      </c>
    </row>
    <row r="42" spans="1:9" x14ac:dyDescent="0.25">
      <c r="A42" s="72" t="str">
        <f t="shared" si="8"/>
        <v>Accompagnements plats</v>
      </c>
      <c r="B42" s="80" t="s">
        <v>151</v>
      </c>
      <c r="C42" s="37" t="s">
        <v>152</v>
      </c>
      <c r="D42" s="35" t="s">
        <v>153</v>
      </c>
      <c r="E42" s="36"/>
      <c r="F42" s="36">
        <v>9</v>
      </c>
      <c r="G42" s="36">
        <f t="shared" si="9"/>
        <v>7.1146245059288544</v>
      </c>
      <c r="H42" s="37">
        <f t="shared" si="10"/>
        <v>0</v>
      </c>
      <c r="I42">
        <f>IFERROR(IF(B42="","",IF(LEN(B42)=12,"",VLOOKUP(B42,Micros!D:G,3,FALSE))),"")</f>
        <v>118</v>
      </c>
    </row>
    <row r="43" spans="1:9" x14ac:dyDescent="0.25">
      <c r="A43" s="72" t="str">
        <f t="shared" si="8"/>
        <v>Accompagnements plats</v>
      </c>
      <c r="B43" s="80" t="s">
        <v>154</v>
      </c>
      <c r="C43" s="37" t="s">
        <v>155</v>
      </c>
      <c r="D43" s="35" t="s">
        <v>156</v>
      </c>
      <c r="E43" s="36"/>
      <c r="F43" s="36">
        <v>9</v>
      </c>
      <c r="G43" s="36">
        <f t="shared" si="9"/>
        <v>7.1146245059288544</v>
      </c>
      <c r="H43" s="37">
        <f t="shared" si="10"/>
        <v>0</v>
      </c>
      <c r="I43">
        <f>IFERROR(IF(B43="","",IF(LEN(B43)=12,"",VLOOKUP(B43,Micros!D:G,3,FALSE))),"")</f>
        <v>177</v>
      </c>
    </row>
    <row r="44" spans="1:9" x14ac:dyDescent="0.25">
      <c r="A44" s="72" t="str">
        <f t="shared" si="8"/>
        <v>Accompagnements plats</v>
      </c>
      <c r="B44" s="80" t="s">
        <v>157</v>
      </c>
      <c r="C44" s="37" t="s">
        <v>158</v>
      </c>
      <c r="D44" s="35" t="s">
        <v>159</v>
      </c>
      <c r="E44" s="36"/>
      <c r="F44" s="36">
        <v>7</v>
      </c>
      <c r="G44" s="36">
        <f t="shared" si="9"/>
        <v>5.5335968379446641</v>
      </c>
      <c r="H44" s="37">
        <f t="shared" si="10"/>
        <v>0</v>
      </c>
      <c r="I44">
        <f>IFERROR(IF(B44="","",IF(LEN(B44)=12,"",VLOOKUP(B44,Micros!D:G,3,FALSE))),"")</f>
        <v>15</v>
      </c>
    </row>
    <row r="45" spans="1:9" x14ac:dyDescent="0.25">
      <c r="A45" s="74" t="str">
        <f t="shared" si="8"/>
        <v>Accompagnements plats</v>
      </c>
      <c r="B45" s="81" t="s">
        <v>160</v>
      </c>
      <c r="C45" s="38" t="s">
        <v>161</v>
      </c>
      <c r="D45" s="39" t="s">
        <v>162</v>
      </c>
      <c r="E45" s="40"/>
      <c r="F45" s="40">
        <v>11</v>
      </c>
      <c r="G45" s="40">
        <f t="shared" si="9"/>
        <v>8.6956521739130448</v>
      </c>
      <c r="H45" s="38">
        <f t="shared" si="10"/>
        <v>0</v>
      </c>
      <c r="I45">
        <f>IFERROR(IF(B45="","",IF(LEN(B45)=12,"",VLOOKUP(B45,Micros!D:G,3,FALSE))),"")</f>
        <v>81</v>
      </c>
    </row>
    <row r="46" spans="1:9" x14ac:dyDescent="0.25">
      <c r="B46" s="83" t="s">
        <v>163</v>
      </c>
      <c r="D46" s="41"/>
      <c r="E46" s="42"/>
      <c r="F46" s="42"/>
      <c r="G46" s="42"/>
      <c r="I46" t="str">
        <f>IFERROR(IF(B46="","",IF(LEN(B46)=12,"",VLOOKUP(B46,Micros!D:G,3,FALSE))),"")</f>
        <v/>
      </c>
    </row>
    <row r="47" spans="1:9" x14ac:dyDescent="0.25">
      <c r="B47" s="82"/>
      <c r="D47" s="41"/>
      <c r="E47" s="42"/>
      <c r="F47" s="42"/>
      <c r="G47" s="42"/>
      <c r="I47" t="str">
        <f>IFERROR(IF(B47="","",IF(LEN(B47)=12,"",VLOOKUP(B47,Micros!D:G,3,FALSE))),"")</f>
        <v/>
      </c>
    </row>
    <row r="48" spans="1:9" x14ac:dyDescent="0.25">
      <c r="A48" s="30" t="s">
        <v>164</v>
      </c>
      <c r="B48" s="78" t="str">
        <f>B$1</f>
        <v>Code article</v>
      </c>
      <c r="C48" s="30" t="str">
        <f>C$1</f>
        <v>Libellé Micros</v>
      </c>
      <c r="D48" s="30" t="str">
        <f t="shared" ref="D48:H48" si="11">D$1</f>
        <v>Libellé Arti</v>
      </c>
      <c r="E48" s="31" t="str">
        <f t="shared" si="11"/>
        <v>Coût</v>
      </c>
      <c r="F48" s="31" t="str">
        <f t="shared" si="11"/>
        <v>PV TTC</v>
      </c>
      <c r="G48" s="31" t="str">
        <f t="shared" si="11"/>
        <v>PV HTHS</v>
      </c>
      <c r="H48" s="30" t="str">
        <f t="shared" si="11"/>
        <v>Ratio cost</v>
      </c>
      <c r="I48" t="str">
        <f>IFERROR(IF(B48="","",IF(LEN(B48)=12,"",VLOOKUP(B48,Micros!D:G,3,FALSE))),"")</f>
        <v/>
      </c>
    </row>
    <row r="49" spans="1:9" x14ac:dyDescent="0.25">
      <c r="A49" s="72" t="str">
        <f t="shared" ref="A49:A65" si="12">A48</f>
        <v>Créations sashimi</v>
      </c>
      <c r="B49" s="79" t="s">
        <v>165</v>
      </c>
      <c r="C49" s="71" t="s">
        <v>166</v>
      </c>
      <c r="D49" s="32" t="s">
        <v>167</v>
      </c>
      <c r="E49" s="33">
        <v>5.3965999999999994</v>
      </c>
      <c r="F49" s="33">
        <v>20</v>
      </c>
      <c r="G49" s="33">
        <f t="shared" ref="G49:G65" si="13">F49/1.265</f>
        <v>15.810276679841898</v>
      </c>
      <c r="H49" s="43">
        <f t="shared" ref="H49:H65" si="14">IFERROR(E49/F49,0)</f>
        <v>0.26982999999999996</v>
      </c>
      <c r="I49">
        <f>IFERROR(IF(B49="","",IF(LEN(B49)=12,"",VLOOKUP(B49,Micros!D:G,3,FALSE))),"")</f>
        <v>21</v>
      </c>
    </row>
    <row r="50" spans="1:9" x14ac:dyDescent="0.25">
      <c r="A50" s="72" t="str">
        <f t="shared" si="12"/>
        <v>Créations sashimi</v>
      </c>
      <c r="B50" s="80" t="s">
        <v>168</v>
      </c>
      <c r="C50" s="71" t="s">
        <v>169</v>
      </c>
      <c r="D50" s="35" t="s">
        <v>170</v>
      </c>
      <c r="E50" s="36">
        <v>2.3464039735099336</v>
      </c>
      <c r="F50" s="36">
        <v>17</v>
      </c>
      <c r="G50" s="36">
        <f t="shared" si="13"/>
        <v>13.438735177865613</v>
      </c>
      <c r="H50" s="37">
        <f t="shared" si="14"/>
        <v>0.13802376314764314</v>
      </c>
      <c r="I50">
        <f>IFERROR(IF(B50="","",IF(LEN(B50)=12,"",VLOOKUP(B50,Micros!D:G,3,FALSE))),"")</f>
        <v>18</v>
      </c>
    </row>
    <row r="51" spans="1:9" x14ac:dyDescent="0.25">
      <c r="A51" s="72" t="str">
        <f t="shared" si="12"/>
        <v>Créations sashimi</v>
      </c>
      <c r="B51" s="80" t="s">
        <v>171</v>
      </c>
      <c r="C51" s="71" t="s">
        <v>172</v>
      </c>
      <c r="D51" s="35" t="s">
        <v>173</v>
      </c>
      <c r="E51" s="36">
        <v>3.2762500000000001</v>
      </c>
      <c r="F51" s="36">
        <v>18</v>
      </c>
      <c r="G51" s="36">
        <f t="shared" si="13"/>
        <v>14.229249011857709</v>
      </c>
      <c r="H51" s="37">
        <f t="shared" si="14"/>
        <v>0.18201388888888889</v>
      </c>
      <c r="I51">
        <f>IFERROR(IF(B51="","",IF(LEN(B51)=12,"",VLOOKUP(B51,Micros!D:G,3,FALSE))),"")</f>
        <v>12</v>
      </c>
    </row>
    <row r="52" spans="1:9" x14ac:dyDescent="0.25">
      <c r="A52" s="72" t="str">
        <f t="shared" si="12"/>
        <v>Créations sashimi</v>
      </c>
      <c r="B52" s="80" t="s">
        <v>174</v>
      </c>
      <c r="C52" s="37" t="s">
        <v>175</v>
      </c>
      <c r="D52" s="35" t="s">
        <v>176</v>
      </c>
      <c r="E52" s="36">
        <f>3.4+1.2</f>
        <v>4.5999999999999996</v>
      </c>
      <c r="F52" s="36">
        <v>21</v>
      </c>
      <c r="G52" s="36">
        <f t="shared" si="13"/>
        <v>16.600790513833992</v>
      </c>
      <c r="H52" s="37">
        <f t="shared" si="14"/>
        <v>0.21904761904761902</v>
      </c>
      <c r="I52">
        <f>IFERROR(IF(B52="","",IF(LEN(B52)=12,"",VLOOKUP(B52,Micros!D:G,3,FALSE))),"")</f>
        <v>48</v>
      </c>
    </row>
    <row r="53" spans="1:9" x14ac:dyDescent="0.25">
      <c r="A53" s="72" t="str">
        <f t="shared" si="12"/>
        <v>Créations sashimi</v>
      </c>
      <c r="B53" s="80" t="s">
        <v>177</v>
      </c>
      <c r="C53" s="71" t="s">
        <v>178</v>
      </c>
      <c r="D53" s="35" t="s">
        <v>178</v>
      </c>
      <c r="E53" s="36">
        <v>7.2953333333333337</v>
      </c>
      <c r="F53" s="36">
        <v>28</v>
      </c>
      <c r="G53" s="36">
        <f t="shared" si="13"/>
        <v>22.134387351778656</v>
      </c>
      <c r="H53" s="37">
        <f t="shared" si="14"/>
        <v>0.26054761904761908</v>
      </c>
      <c r="I53" t="str">
        <f>IFERROR(IF(B53="","",IF(LEN(B53)=12,"",VLOOKUP(B53,Micros!D:G,3,FALSE))),"")</f>
        <v/>
      </c>
    </row>
    <row r="54" spans="1:9" x14ac:dyDescent="0.25">
      <c r="A54" s="72" t="str">
        <f t="shared" si="12"/>
        <v>Créations sashimi</v>
      </c>
      <c r="B54" s="80" t="s">
        <v>179</v>
      </c>
      <c r="C54" s="71" t="s">
        <v>180</v>
      </c>
      <c r="D54" s="35" t="s">
        <v>181</v>
      </c>
      <c r="E54" s="36">
        <v>3.4095</v>
      </c>
      <c r="F54" s="36">
        <v>19</v>
      </c>
      <c r="G54" s="36">
        <f t="shared" si="13"/>
        <v>15.019762845849803</v>
      </c>
      <c r="H54" s="37">
        <f t="shared" si="14"/>
        <v>0.17944736842105263</v>
      </c>
      <c r="I54">
        <f>IFERROR(IF(B54="","",IF(LEN(B54)=12,"",VLOOKUP(B54,Micros!D:G,3,FALSE))),"")</f>
        <v>15</v>
      </c>
    </row>
    <row r="55" spans="1:9" x14ac:dyDescent="0.25">
      <c r="A55" s="72" t="str">
        <f t="shared" si="12"/>
        <v>Créations sashimi</v>
      </c>
      <c r="B55" s="80" t="s">
        <v>182</v>
      </c>
      <c r="C55" s="71" t="s">
        <v>183</v>
      </c>
      <c r="D55" s="35" t="s">
        <v>184</v>
      </c>
      <c r="E55" s="36">
        <v>3.2959499999999999</v>
      </c>
      <c r="F55" s="36">
        <v>20</v>
      </c>
      <c r="G55" s="36">
        <f t="shared" si="13"/>
        <v>15.810276679841898</v>
      </c>
      <c r="H55" s="37">
        <f t="shared" si="14"/>
        <v>0.16479749999999999</v>
      </c>
      <c r="I55">
        <f>IFERROR(IF(B55="","",IF(LEN(B55)=12,"",VLOOKUP(B55,Micros!D:G,3,FALSE))),"")</f>
        <v>14</v>
      </c>
    </row>
    <row r="56" spans="1:9" x14ac:dyDescent="0.25">
      <c r="A56" s="72" t="str">
        <f t="shared" si="12"/>
        <v>Créations sashimi</v>
      </c>
      <c r="B56" s="80" t="s">
        <v>185</v>
      </c>
      <c r="C56" s="37" t="s">
        <v>186</v>
      </c>
      <c r="D56" s="35" t="s">
        <v>187</v>
      </c>
      <c r="E56" s="36">
        <v>3.28</v>
      </c>
      <c r="F56" s="36">
        <v>18</v>
      </c>
      <c r="G56" s="36">
        <f t="shared" si="13"/>
        <v>14.229249011857709</v>
      </c>
      <c r="H56" s="37">
        <f t="shared" si="14"/>
        <v>0.1822222222222222</v>
      </c>
      <c r="I56">
        <f>IFERROR(IF(B56="","",IF(LEN(B56)=12,"",VLOOKUP(B56,Micros!D:G,3,FALSE))),"")</f>
        <v>29</v>
      </c>
    </row>
    <row r="57" spans="1:9" x14ac:dyDescent="0.25">
      <c r="A57" s="72" t="str">
        <f t="shared" si="12"/>
        <v>Créations sashimi</v>
      </c>
      <c r="B57" s="80" t="s">
        <v>188</v>
      </c>
      <c r="C57" s="71" t="s">
        <v>189</v>
      </c>
      <c r="D57" s="35" t="s">
        <v>190</v>
      </c>
      <c r="E57" s="36">
        <v>2.1453425426246451</v>
      </c>
      <c r="F57" s="36">
        <v>18</v>
      </c>
      <c r="G57" s="36">
        <f t="shared" si="13"/>
        <v>14.229249011857709</v>
      </c>
      <c r="H57" s="37">
        <f t="shared" si="14"/>
        <v>0.11918569681248029</v>
      </c>
      <c r="I57">
        <f>IFERROR(IF(B57="","",IF(LEN(B57)=12,"",VLOOKUP(B57,Micros!D:G,3,FALSE))),"")</f>
        <v>25</v>
      </c>
    </row>
    <row r="58" spans="1:9" x14ac:dyDescent="0.25">
      <c r="A58" s="72" t="str">
        <f t="shared" si="12"/>
        <v>Créations sashimi</v>
      </c>
      <c r="B58" s="80" t="s">
        <v>191</v>
      </c>
      <c r="C58" s="37" t="s">
        <v>192</v>
      </c>
      <c r="D58" s="35" t="s">
        <v>193</v>
      </c>
      <c r="E58" s="36">
        <v>3</v>
      </c>
      <c r="F58" s="36">
        <v>22</v>
      </c>
      <c r="G58" s="36">
        <f t="shared" si="13"/>
        <v>17.39130434782609</v>
      </c>
      <c r="H58" s="37">
        <f t="shared" si="14"/>
        <v>0.13636363636363635</v>
      </c>
      <c r="I58">
        <f>IFERROR(IF(B58="","",IF(LEN(B58)=12,"",VLOOKUP(B58,Micros!D:G,3,FALSE))),"")</f>
        <v>46</v>
      </c>
    </row>
    <row r="59" spans="1:9" x14ac:dyDescent="0.25">
      <c r="A59" s="72" t="str">
        <f t="shared" si="12"/>
        <v>Créations sashimi</v>
      </c>
      <c r="B59" s="80" t="s">
        <v>194</v>
      </c>
      <c r="C59" s="37" t="s">
        <v>195</v>
      </c>
      <c r="D59" s="35" t="s">
        <v>196</v>
      </c>
      <c r="E59" s="36">
        <v>3.9</v>
      </c>
      <c r="F59" s="36">
        <v>19</v>
      </c>
      <c r="G59" s="36">
        <f t="shared" si="13"/>
        <v>15.019762845849803</v>
      </c>
      <c r="H59" s="37">
        <f t="shared" si="14"/>
        <v>0.20526315789473684</v>
      </c>
      <c r="I59">
        <f>IFERROR(IF(B59="","",IF(LEN(B59)=12,"",VLOOKUP(B59,Micros!D:G,3,FALSE))),"")</f>
        <v>53</v>
      </c>
    </row>
    <row r="60" spans="1:9" x14ac:dyDescent="0.25">
      <c r="A60" s="72" t="str">
        <f t="shared" si="12"/>
        <v>Créations sashimi</v>
      </c>
      <c r="B60" s="80" t="s">
        <v>197</v>
      </c>
      <c r="C60" s="37" t="s">
        <v>198</v>
      </c>
      <c r="D60" s="35" t="s">
        <v>199</v>
      </c>
      <c r="E60" s="36">
        <v>4.63</v>
      </c>
      <c r="F60" s="36">
        <v>20</v>
      </c>
      <c r="G60" s="36">
        <f t="shared" si="13"/>
        <v>15.810276679841898</v>
      </c>
      <c r="H60" s="37">
        <f t="shared" si="14"/>
        <v>0.23149999999999998</v>
      </c>
      <c r="I60">
        <f>IFERROR(IF(B60="","",IF(LEN(B60)=12,"",VLOOKUP(B60,Micros!D:G,3,FALSE))),"")</f>
        <v>29</v>
      </c>
    </row>
    <row r="61" spans="1:9" x14ac:dyDescent="0.25">
      <c r="A61" s="72" t="str">
        <f t="shared" si="12"/>
        <v>Créations sashimi</v>
      </c>
      <c r="B61" s="80" t="s">
        <v>200</v>
      </c>
      <c r="C61" s="37" t="s">
        <v>201</v>
      </c>
      <c r="D61" s="35" t="s">
        <v>202</v>
      </c>
      <c r="E61" s="36">
        <v>2.67</v>
      </c>
      <c r="F61" s="36">
        <v>21</v>
      </c>
      <c r="G61" s="36">
        <f t="shared" si="13"/>
        <v>16.600790513833992</v>
      </c>
      <c r="H61" s="37">
        <f t="shared" si="14"/>
        <v>0.12714285714285714</v>
      </c>
      <c r="I61">
        <f>IFERROR(IF(B61="","",IF(LEN(B61)=12,"",VLOOKUP(B61,Micros!D:G,3,FALSE))),"")</f>
        <v>46</v>
      </c>
    </row>
    <row r="62" spans="1:9" x14ac:dyDescent="0.25">
      <c r="A62" s="72" t="str">
        <f t="shared" si="12"/>
        <v>Créations sashimi</v>
      </c>
      <c r="B62" s="80" t="s">
        <v>203</v>
      </c>
      <c r="C62" s="37" t="s">
        <v>204</v>
      </c>
      <c r="D62" s="35" t="s">
        <v>205</v>
      </c>
      <c r="E62" s="36">
        <v>3.01</v>
      </c>
      <c r="F62" s="36">
        <v>21</v>
      </c>
      <c r="G62" s="36">
        <f t="shared" si="13"/>
        <v>16.600790513833992</v>
      </c>
      <c r="H62" s="37">
        <f t="shared" si="14"/>
        <v>0.14333333333333331</v>
      </c>
      <c r="I62">
        <f>IFERROR(IF(B62="","",IF(LEN(B62)=12,"",VLOOKUP(B62,Micros!D:G,3,FALSE))),"")</f>
        <v>16</v>
      </c>
    </row>
    <row r="63" spans="1:9" x14ac:dyDescent="0.25">
      <c r="A63" s="72" t="str">
        <f t="shared" si="12"/>
        <v>Créations sashimi</v>
      </c>
      <c r="B63" s="80" t="s">
        <v>206</v>
      </c>
      <c r="C63" s="37" t="s">
        <v>207</v>
      </c>
      <c r="D63" s="35" t="s">
        <v>208</v>
      </c>
      <c r="E63" s="36">
        <v>5</v>
      </c>
      <c r="F63" s="36">
        <v>28</v>
      </c>
      <c r="G63" s="36">
        <f t="shared" si="13"/>
        <v>22.134387351778656</v>
      </c>
      <c r="H63" s="37">
        <f t="shared" si="14"/>
        <v>0.17857142857142858</v>
      </c>
      <c r="I63">
        <f>IFERROR(IF(B63="","",IF(LEN(B63)=12,"",VLOOKUP(B63,Micros!D:G,3,FALSE))),"")</f>
        <v>66</v>
      </c>
    </row>
    <row r="64" spans="1:9" x14ac:dyDescent="0.25">
      <c r="A64" s="72" t="str">
        <f t="shared" si="12"/>
        <v>Créations sashimi</v>
      </c>
      <c r="B64" s="80" t="s">
        <v>209</v>
      </c>
      <c r="C64" s="37" t="s">
        <v>210</v>
      </c>
      <c r="D64" s="35" t="s">
        <v>211</v>
      </c>
      <c r="E64" s="36">
        <v>3.25</v>
      </c>
      <c r="F64" s="36">
        <v>18</v>
      </c>
      <c r="G64" s="36">
        <f t="shared" si="13"/>
        <v>14.229249011857709</v>
      </c>
      <c r="H64" s="37">
        <f t="shared" si="14"/>
        <v>0.18055555555555555</v>
      </c>
      <c r="I64">
        <f>IFERROR(IF(B64="","",IF(LEN(B64)=12,"",VLOOKUP(B64,Micros!D:G,3,FALSE))),"")</f>
        <v>38</v>
      </c>
    </row>
    <row r="65" spans="1:9" x14ac:dyDescent="0.25">
      <c r="A65" s="74" t="str">
        <f t="shared" si="12"/>
        <v>Créations sashimi</v>
      </c>
      <c r="B65" s="81" t="s">
        <v>212</v>
      </c>
      <c r="C65" s="38" t="s">
        <v>213</v>
      </c>
      <c r="D65" s="39" t="s">
        <v>214</v>
      </c>
      <c r="E65" s="40">
        <v>2.98</v>
      </c>
      <c r="F65" s="40">
        <v>15</v>
      </c>
      <c r="G65" s="40">
        <f t="shared" si="13"/>
        <v>11.857707509881424</v>
      </c>
      <c r="H65" s="38">
        <f t="shared" si="14"/>
        <v>0.19866666666666666</v>
      </c>
      <c r="I65">
        <f>IFERROR(IF(B65="","",IF(LEN(B65)=12,"",VLOOKUP(B65,Micros!D:G,3,FALSE))),"")</f>
        <v>62</v>
      </c>
    </row>
    <row r="66" spans="1:9" x14ac:dyDescent="0.25">
      <c r="B66" s="83" t="s">
        <v>215</v>
      </c>
      <c r="D66" s="41"/>
      <c r="E66" s="42"/>
      <c r="F66" s="42"/>
      <c r="G66" s="42"/>
      <c r="I66" t="str">
        <f>IFERROR(IF(B66="","",IF(LEN(B66)=12,"",VLOOKUP(B66,Micros!D:G,3,FALSE))),"")</f>
        <v/>
      </c>
    </row>
    <row r="67" spans="1:9" x14ac:dyDescent="0.25">
      <c r="B67" s="82"/>
      <c r="D67" s="41"/>
      <c r="E67" s="42"/>
      <c r="F67" s="42"/>
      <c r="G67" s="42"/>
      <c r="I67" t="str">
        <f>IFERROR(IF(B67="","",IF(LEN(B67)=12,"",VLOOKUP(B67,Micros!D:G,3,FALSE))),"")</f>
        <v/>
      </c>
    </row>
    <row r="68" spans="1:9" x14ac:dyDescent="0.25">
      <c r="A68" s="30" t="s">
        <v>216</v>
      </c>
      <c r="B68" s="78" t="str">
        <f>B$1</f>
        <v>Code article</v>
      </c>
      <c r="C68" s="30" t="str">
        <f>C$1</f>
        <v>Libellé Micros</v>
      </c>
      <c r="D68" s="30" t="str">
        <f t="shared" ref="D68:H68" si="15">D$1</f>
        <v>Libellé Arti</v>
      </c>
      <c r="E68" s="31" t="str">
        <f t="shared" si="15"/>
        <v>Coût</v>
      </c>
      <c r="F68" s="31" t="str">
        <f t="shared" si="15"/>
        <v>PV TTC</v>
      </c>
      <c r="G68" s="31" t="str">
        <f t="shared" si="15"/>
        <v>PV HTHS</v>
      </c>
      <c r="H68" s="30" t="str">
        <f t="shared" si="15"/>
        <v>Ratio cost</v>
      </c>
      <c r="I68" t="str">
        <f>IFERROR(IF(B68="","",IF(LEN(B68)=12,"",VLOOKUP(B68,Micros!D:G,3,FALSE))),"")</f>
        <v/>
      </c>
    </row>
    <row r="69" spans="1:9" x14ac:dyDescent="0.25">
      <c r="A69" s="67" t="str">
        <f t="shared" ref="A69:A70" si="16">A68</f>
        <v>Sélection</v>
      </c>
      <c r="B69" s="84" t="s">
        <v>217</v>
      </c>
      <c r="C69" s="44" t="s">
        <v>218</v>
      </c>
      <c r="D69" s="45" t="s">
        <v>219</v>
      </c>
      <c r="E69" s="46"/>
      <c r="F69" s="46">
        <v>88</v>
      </c>
      <c r="G69" s="46">
        <f t="shared" ref="G69:G70" si="17">F69/1.265</f>
        <v>69.565217391304358</v>
      </c>
      <c r="H69" s="44">
        <f t="shared" ref="H69:H70" si="18">IFERROR(E69/F69,0)</f>
        <v>0</v>
      </c>
      <c r="I69">
        <f>IFERROR(IF(B69="","",IF(LEN(B69)=12,"",VLOOKUP(B69,Micros!D:G,3,FALSE))),"")</f>
        <v>36</v>
      </c>
    </row>
    <row r="70" spans="1:9" x14ac:dyDescent="0.25">
      <c r="A70" s="66" t="str">
        <f t="shared" si="16"/>
        <v>Sélection</v>
      </c>
      <c r="B70" s="85" t="s">
        <v>220</v>
      </c>
      <c r="C70" s="50" t="s">
        <v>221</v>
      </c>
      <c r="D70" s="51" t="s">
        <v>222</v>
      </c>
      <c r="E70" s="52"/>
      <c r="F70" s="52">
        <v>44</v>
      </c>
      <c r="G70" s="52">
        <f t="shared" si="17"/>
        <v>34.782608695652179</v>
      </c>
      <c r="H70" s="50">
        <f t="shared" si="18"/>
        <v>0</v>
      </c>
      <c r="I70">
        <f>IFERROR(IF(B70="","",IF(LEN(B70)=12,"",VLOOKUP(B70,Micros!D:G,3,FALSE))),"")</f>
        <v>4</v>
      </c>
    </row>
    <row r="71" spans="1:9" x14ac:dyDescent="0.25">
      <c r="B71" s="83" t="s">
        <v>223</v>
      </c>
      <c r="D71" s="41"/>
      <c r="E71" s="42"/>
      <c r="F71" s="42"/>
      <c r="G71" s="42"/>
      <c r="I71" t="str">
        <f>IFERROR(IF(B71="","",IF(LEN(B71)=12,"",VLOOKUP(B71,Micros!D:G,3,FALSE))),"")</f>
        <v/>
      </c>
    </row>
    <row r="72" spans="1:9" x14ac:dyDescent="0.25">
      <c r="B72" s="82"/>
      <c r="D72" s="41"/>
      <c r="E72" s="42"/>
      <c r="F72" s="42"/>
      <c r="G72" s="42"/>
      <c r="I72" t="str">
        <f>IFERROR(IF(B72="","",IF(LEN(B72)=12,"",VLOOKUP(B72,Micros!D:G,3,FALSE))),"")</f>
        <v/>
      </c>
    </row>
    <row r="73" spans="1:9" x14ac:dyDescent="0.25">
      <c r="A73" s="30" t="s">
        <v>224</v>
      </c>
      <c r="B73" s="78" t="str">
        <f>B$1</f>
        <v>Code article</v>
      </c>
      <c r="C73" s="30" t="str">
        <f>C$1</f>
        <v>Libellé Micros</v>
      </c>
      <c r="D73" s="30" t="str">
        <f t="shared" ref="D73:H73" si="19">D$1</f>
        <v>Libellé Arti</v>
      </c>
      <c r="E73" s="31" t="str">
        <f t="shared" si="19"/>
        <v>Coût</v>
      </c>
      <c r="F73" s="31" t="str">
        <f t="shared" si="19"/>
        <v>PV TTC</v>
      </c>
      <c r="G73" s="31" t="str">
        <f t="shared" si="19"/>
        <v>PV HTHS</v>
      </c>
      <c r="H73" s="30" t="str">
        <f t="shared" si="19"/>
        <v>Ratio cost</v>
      </c>
      <c r="I73" t="str">
        <f>IFERROR(IF(B73="","",IF(LEN(B73)=12,"",VLOOKUP(B73,Micros!D:G,3,FALSE))),"")</f>
        <v/>
      </c>
    </row>
    <row r="74" spans="1:9" x14ac:dyDescent="0.25">
      <c r="A74" s="65" t="str">
        <f t="shared" ref="A74:A85" si="20">A73</f>
        <v>Sushi</v>
      </c>
      <c r="B74" s="86" t="s">
        <v>225</v>
      </c>
      <c r="C74" s="53" t="s">
        <v>226</v>
      </c>
      <c r="D74" s="53" t="s">
        <v>227</v>
      </c>
      <c r="E74" s="54">
        <v>0.9</v>
      </c>
      <c r="F74" s="54">
        <v>6</v>
      </c>
      <c r="G74" s="36">
        <f t="shared" ref="G74:G85" si="21">F74/1.265</f>
        <v>4.7430830039525693</v>
      </c>
      <c r="H74" s="37">
        <f t="shared" ref="H74:H85" si="22">IFERROR(E74/F74,0)</f>
        <v>0.15</v>
      </c>
      <c r="I74">
        <f>IFERROR(IF(B74="","",IF(LEN(B74)=12,"",VLOOKUP(B74,Micros!D:G,3,FALSE))),"")</f>
        <v>11</v>
      </c>
    </row>
    <row r="75" spans="1:9" x14ac:dyDescent="0.25">
      <c r="A75" s="65" t="str">
        <f t="shared" si="20"/>
        <v>Sushi</v>
      </c>
      <c r="B75" s="87" t="s">
        <v>228</v>
      </c>
      <c r="C75" s="55" t="s">
        <v>229</v>
      </c>
      <c r="D75" s="55" t="s">
        <v>230</v>
      </c>
      <c r="E75" s="56">
        <v>0.5</v>
      </c>
      <c r="F75" s="56">
        <v>5</v>
      </c>
      <c r="G75" s="36">
        <f t="shared" si="21"/>
        <v>3.9525691699604746</v>
      </c>
      <c r="H75" s="37">
        <f t="shared" si="22"/>
        <v>0.1</v>
      </c>
      <c r="I75">
        <f>IFERROR(IF(B75="","",IF(LEN(B75)=12,"",VLOOKUP(B75,Micros!D:G,3,FALSE))),"")</f>
        <v>223</v>
      </c>
    </row>
    <row r="76" spans="1:9" x14ac:dyDescent="0.25">
      <c r="A76" s="65" t="str">
        <f t="shared" si="20"/>
        <v>Sushi</v>
      </c>
      <c r="B76" s="87" t="s">
        <v>231</v>
      </c>
      <c r="C76" s="55" t="s">
        <v>232</v>
      </c>
      <c r="D76" s="55" t="s">
        <v>233</v>
      </c>
      <c r="E76" s="56">
        <v>0.8</v>
      </c>
      <c r="F76" s="56">
        <v>6</v>
      </c>
      <c r="G76" s="36">
        <f t="shared" si="21"/>
        <v>4.7430830039525693</v>
      </c>
      <c r="H76" s="37">
        <f t="shared" si="22"/>
        <v>0.13333333333333333</v>
      </c>
      <c r="I76">
        <f>IFERROR(IF(B76="","",IF(LEN(B76)=12,"",VLOOKUP(B76,Micros!D:G,3,FALSE))),"")</f>
        <v>14</v>
      </c>
    </row>
    <row r="77" spans="1:9" x14ac:dyDescent="0.25">
      <c r="A77" s="65" t="str">
        <f t="shared" si="20"/>
        <v>Sushi</v>
      </c>
      <c r="B77" s="88" t="s">
        <v>234</v>
      </c>
      <c r="C77" s="57" t="s">
        <v>235</v>
      </c>
      <c r="D77" s="57" t="s">
        <v>236</v>
      </c>
      <c r="E77" s="58">
        <v>0.5</v>
      </c>
      <c r="F77" s="58">
        <v>5</v>
      </c>
      <c r="G77" s="49">
        <f t="shared" si="21"/>
        <v>3.9525691699604746</v>
      </c>
      <c r="H77" s="47">
        <f t="shared" si="22"/>
        <v>0.1</v>
      </c>
      <c r="I77">
        <f>IFERROR(IF(B77="","",IF(LEN(B77)=12,"",VLOOKUP(B77,Micros!D:G,3,FALSE))),"")</f>
        <v>17</v>
      </c>
    </row>
    <row r="78" spans="1:9" x14ac:dyDescent="0.25">
      <c r="A78" s="65" t="str">
        <f t="shared" si="20"/>
        <v>Sushi</v>
      </c>
      <c r="B78" s="88" t="s">
        <v>237</v>
      </c>
      <c r="C78" s="57" t="s">
        <v>238</v>
      </c>
      <c r="D78" s="57" t="s">
        <v>239</v>
      </c>
      <c r="E78" s="58">
        <v>0.91</v>
      </c>
      <c r="F78" s="58">
        <v>5</v>
      </c>
      <c r="G78" s="49">
        <f t="shared" si="21"/>
        <v>3.9525691699604746</v>
      </c>
      <c r="H78" s="47">
        <f t="shared" si="22"/>
        <v>0.182</v>
      </c>
      <c r="I78">
        <f>IFERROR(IF(B78="","",IF(LEN(B78)=12,"",VLOOKUP(B78,Micros!D:G,3,FALSE))),"")</f>
        <v>58</v>
      </c>
    </row>
    <row r="79" spans="1:9" x14ac:dyDescent="0.25">
      <c r="A79" s="65" t="str">
        <f t="shared" si="20"/>
        <v>Sushi</v>
      </c>
      <c r="B79" s="88" t="s">
        <v>240</v>
      </c>
      <c r="C79" s="57" t="s">
        <v>241</v>
      </c>
      <c r="D79" s="57" t="s">
        <v>242</v>
      </c>
      <c r="E79" s="58">
        <v>0.8</v>
      </c>
      <c r="F79" s="58">
        <v>6</v>
      </c>
      <c r="G79" s="49">
        <f t="shared" si="21"/>
        <v>4.7430830039525693</v>
      </c>
      <c r="H79" s="47">
        <f t="shared" si="22"/>
        <v>0.13333333333333333</v>
      </c>
      <c r="I79">
        <f>IFERROR(IF(B79="","",IF(LEN(B79)=12,"",VLOOKUP(B79,Micros!D:G,3,FALSE))),"")</f>
        <v>39</v>
      </c>
    </row>
    <row r="80" spans="1:9" x14ac:dyDescent="0.25">
      <c r="A80" s="65" t="str">
        <f t="shared" si="20"/>
        <v>Sushi</v>
      </c>
      <c r="B80" s="88" t="s">
        <v>243</v>
      </c>
      <c r="C80" s="57" t="s">
        <v>244</v>
      </c>
      <c r="D80" s="57" t="s">
        <v>245</v>
      </c>
      <c r="E80" s="58">
        <v>0.7</v>
      </c>
      <c r="F80" s="58">
        <v>6</v>
      </c>
      <c r="G80" s="49">
        <f t="shared" si="21"/>
        <v>4.7430830039525693</v>
      </c>
      <c r="H80" s="47">
        <f t="shared" si="22"/>
        <v>0.11666666666666665</v>
      </c>
      <c r="I80">
        <f>IFERROR(IF(B80="","",IF(LEN(B80)=12,"",VLOOKUP(B80,Micros!D:G,3,FALSE))),"")</f>
        <v>56</v>
      </c>
    </row>
    <row r="81" spans="1:9" x14ac:dyDescent="0.25">
      <c r="A81" s="65" t="str">
        <f t="shared" si="20"/>
        <v>Sushi</v>
      </c>
      <c r="B81" s="88" t="s">
        <v>246</v>
      </c>
      <c r="C81" s="57" t="s">
        <v>247</v>
      </c>
      <c r="D81" s="57" t="s">
        <v>248</v>
      </c>
      <c r="E81" s="58">
        <v>0.91</v>
      </c>
      <c r="F81" s="58">
        <v>5</v>
      </c>
      <c r="G81" s="49">
        <f t="shared" si="21"/>
        <v>3.9525691699604746</v>
      </c>
      <c r="H81" s="47">
        <f t="shared" si="22"/>
        <v>0.182</v>
      </c>
      <c r="I81">
        <f>IFERROR(IF(B81="","",IF(LEN(B81)=12,"",VLOOKUP(B81,Micros!D:G,3,FALSE))),"")</f>
        <v>18</v>
      </c>
    </row>
    <row r="82" spans="1:9" x14ac:dyDescent="0.25">
      <c r="A82" s="65" t="str">
        <f t="shared" si="20"/>
        <v>Sushi</v>
      </c>
      <c r="B82" s="88" t="s">
        <v>249</v>
      </c>
      <c r="C82" s="57" t="s">
        <v>250</v>
      </c>
      <c r="D82" s="57" t="s">
        <v>251</v>
      </c>
      <c r="E82" s="58">
        <v>1</v>
      </c>
      <c r="F82" s="58">
        <v>7</v>
      </c>
      <c r="G82" s="49">
        <f t="shared" si="21"/>
        <v>5.5335968379446641</v>
      </c>
      <c r="H82" s="47">
        <f t="shared" si="22"/>
        <v>0.14285714285714285</v>
      </c>
      <c r="I82">
        <f>IFERROR(IF(B82="","",IF(LEN(B82)=12,"",VLOOKUP(B82,Micros!D:G,3,FALSE))),"")</f>
        <v>27</v>
      </c>
    </row>
    <row r="83" spans="1:9" x14ac:dyDescent="0.25">
      <c r="A83" s="65" t="str">
        <f t="shared" si="20"/>
        <v>Sushi</v>
      </c>
      <c r="B83" s="88" t="s">
        <v>252</v>
      </c>
      <c r="C83" s="57" t="s">
        <v>253</v>
      </c>
      <c r="D83" s="57" t="s">
        <v>254</v>
      </c>
      <c r="E83" s="58">
        <v>1</v>
      </c>
      <c r="F83" s="58">
        <v>5</v>
      </c>
      <c r="G83" s="49">
        <f t="shared" si="21"/>
        <v>3.9525691699604746</v>
      </c>
      <c r="H83" s="47">
        <f t="shared" si="22"/>
        <v>0.2</v>
      </c>
      <c r="I83">
        <f>IFERROR(IF(B83="","",IF(LEN(B83)=12,"",VLOOKUP(B83,Micros!D:G,3,FALSE))),"")</f>
        <v>7</v>
      </c>
    </row>
    <row r="84" spans="1:9" x14ac:dyDescent="0.25">
      <c r="A84" s="65" t="str">
        <f t="shared" si="20"/>
        <v>Sushi</v>
      </c>
      <c r="B84" s="88" t="s">
        <v>255</v>
      </c>
      <c r="C84" s="57" t="s">
        <v>256</v>
      </c>
      <c r="D84" s="57" t="s">
        <v>257</v>
      </c>
      <c r="E84" s="58">
        <v>1.25</v>
      </c>
      <c r="F84" s="58">
        <v>5</v>
      </c>
      <c r="G84" s="49">
        <f t="shared" si="21"/>
        <v>3.9525691699604746</v>
      </c>
      <c r="H84" s="47">
        <f t="shared" si="22"/>
        <v>0.25</v>
      </c>
      <c r="I84">
        <f>IFERROR(IF(B84="","",IF(LEN(B84)=12,"",VLOOKUP(B84,Micros!D:G,3,FALSE))),"")</f>
        <v>31</v>
      </c>
    </row>
    <row r="85" spans="1:9" x14ac:dyDescent="0.25">
      <c r="A85" s="66" t="str">
        <f t="shared" si="20"/>
        <v>Sushi</v>
      </c>
      <c r="B85" s="89" t="s">
        <v>258</v>
      </c>
      <c r="C85" s="59" t="s">
        <v>259</v>
      </c>
      <c r="D85" s="59" t="s">
        <v>260</v>
      </c>
      <c r="E85" s="60">
        <v>4.5999999999999996</v>
      </c>
      <c r="F85" s="61">
        <v>32</v>
      </c>
      <c r="G85" s="52">
        <f t="shared" si="21"/>
        <v>25.296442687747039</v>
      </c>
      <c r="H85" s="50">
        <f t="shared" si="22"/>
        <v>0.14374999999999999</v>
      </c>
      <c r="I85">
        <f>IFERROR(IF(B85="","",IF(LEN(B85)=12,"",VLOOKUP(B85,Micros!D:G,3,FALSE))),"")</f>
        <v>16</v>
      </c>
    </row>
    <row r="86" spans="1:9" x14ac:dyDescent="0.25">
      <c r="B86" s="82"/>
      <c r="D86" s="41"/>
      <c r="E86" s="42"/>
      <c r="F86" s="42"/>
      <c r="G86" s="42"/>
      <c r="I86" t="str">
        <f>IFERROR(IF(B86="","",IF(LEN(B86)=12,"",VLOOKUP(B86,Micros!D:G,3,FALSE))),"")</f>
        <v/>
      </c>
    </row>
    <row r="87" spans="1:9" x14ac:dyDescent="0.25">
      <c r="A87" s="30" t="s">
        <v>261</v>
      </c>
      <c r="B87" s="78" t="str">
        <f>B$1</f>
        <v>Code article</v>
      </c>
      <c r="C87" s="30" t="str">
        <f>C$1</f>
        <v>Libellé Micros</v>
      </c>
      <c r="D87" s="30" t="str">
        <f t="shared" ref="D87:H87" si="23">D$1</f>
        <v>Libellé Arti</v>
      </c>
      <c r="E87" s="31" t="str">
        <f t="shared" si="23"/>
        <v>Coût</v>
      </c>
      <c r="F87" s="31" t="str">
        <f t="shared" si="23"/>
        <v>PV TTC</v>
      </c>
      <c r="G87" s="31" t="str">
        <f t="shared" si="23"/>
        <v>PV HTHS</v>
      </c>
      <c r="H87" s="30" t="str">
        <f t="shared" si="23"/>
        <v>Ratio cost</v>
      </c>
      <c r="I87" t="str">
        <f>IFERROR(IF(B87="","",IF(LEN(B87)=12,"",VLOOKUP(B87,Micros!D:G,3,FALSE))),"")</f>
        <v/>
      </c>
    </row>
    <row r="88" spans="1:9" x14ac:dyDescent="0.25">
      <c r="A88" s="65" t="str">
        <f t="shared" ref="A88:A94" si="24">A87</f>
        <v>Sashimi 3p</v>
      </c>
      <c r="B88" s="84" t="s">
        <v>262</v>
      </c>
      <c r="C88" s="44" t="s">
        <v>263</v>
      </c>
      <c r="D88" s="45" t="s">
        <v>230</v>
      </c>
      <c r="E88" s="46">
        <v>0.4</v>
      </c>
      <c r="F88" s="46">
        <v>9</v>
      </c>
      <c r="G88" s="46">
        <f t="shared" ref="G88:G94" si="25">F88/1.265</f>
        <v>7.1146245059288544</v>
      </c>
      <c r="H88" s="44">
        <f t="shared" ref="H88:H94" si="26">IFERROR(E88/F88,0)</f>
        <v>4.4444444444444446E-2</v>
      </c>
      <c r="I88">
        <f>IFERROR(IF(B88="","",IF(LEN(B88)=12,"",VLOOKUP(B88,Micros!D:G,3,FALSE))),"")</f>
        <v>24</v>
      </c>
    </row>
    <row r="89" spans="1:9" x14ac:dyDescent="0.25">
      <c r="A89" s="65" t="str">
        <f t="shared" si="24"/>
        <v>Sashimi 3p</v>
      </c>
      <c r="B89" s="90" t="s">
        <v>264</v>
      </c>
      <c r="C89" s="47" t="s">
        <v>265</v>
      </c>
      <c r="D89" s="48" t="s">
        <v>257</v>
      </c>
      <c r="E89" s="49">
        <v>1.1499999999999999</v>
      </c>
      <c r="F89" s="49">
        <v>11</v>
      </c>
      <c r="G89" s="49">
        <f t="shared" si="25"/>
        <v>8.6956521739130448</v>
      </c>
      <c r="H89" s="47">
        <f t="shared" si="26"/>
        <v>0.10454545454545454</v>
      </c>
      <c r="I89">
        <f>IFERROR(IF(B89="","",IF(LEN(B89)=12,"",VLOOKUP(B89,Micros!D:G,3,FALSE))),"")</f>
        <v>15</v>
      </c>
    </row>
    <row r="90" spans="1:9" x14ac:dyDescent="0.25">
      <c r="A90" s="65" t="str">
        <f t="shared" si="24"/>
        <v>Sashimi 3p</v>
      </c>
      <c r="B90" s="90" t="s">
        <v>266</v>
      </c>
      <c r="C90" s="47" t="s">
        <v>267</v>
      </c>
      <c r="D90" s="48" t="s">
        <v>233</v>
      </c>
      <c r="E90" s="49">
        <v>0.7</v>
      </c>
      <c r="F90" s="49">
        <v>11</v>
      </c>
      <c r="G90" s="49">
        <f t="shared" si="25"/>
        <v>8.6956521739130448</v>
      </c>
      <c r="H90" s="47">
        <f t="shared" si="26"/>
        <v>6.363636363636363E-2</v>
      </c>
      <c r="I90">
        <f>IFERROR(IF(B90="","",IF(LEN(B90)=12,"",VLOOKUP(B90,Micros!D:G,3,FALSE))),"")</f>
        <v>10</v>
      </c>
    </row>
    <row r="91" spans="1:9" x14ac:dyDescent="0.25">
      <c r="A91" s="65" t="str">
        <f t="shared" si="24"/>
        <v>Sashimi 3p</v>
      </c>
      <c r="B91" s="80" t="s">
        <v>268</v>
      </c>
      <c r="C91" s="37" t="s">
        <v>269</v>
      </c>
      <c r="D91" s="35" t="s">
        <v>227</v>
      </c>
      <c r="E91" s="36">
        <v>0.8</v>
      </c>
      <c r="F91" s="36">
        <v>11</v>
      </c>
      <c r="G91" s="36">
        <f t="shared" si="25"/>
        <v>8.6956521739130448</v>
      </c>
      <c r="H91" s="37">
        <f t="shared" si="26"/>
        <v>7.2727272727272738E-2</v>
      </c>
      <c r="I91">
        <f>IFERROR(IF(B91="","",IF(LEN(B91)=12,"",VLOOKUP(B91,Micros!D:G,3,FALSE))),"")</f>
        <v>2</v>
      </c>
    </row>
    <row r="92" spans="1:9" x14ac:dyDescent="0.25">
      <c r="A92" s="65" t="str">
        <f t="shared" si="24"/>
        <v>Sashimi 3p</v>
      </c>
      <c r="B92" s="90" t="s">
        <v>270</v>
      </c>
      <c r="C92" s="47" t="s">
        <v>271</v>
      </c>
      <c r="D92" s="48" t="s">
        <v>245</v>
      </c>
      <c r="E92" s="49">
        <v>0.81</v>
      </c>
      <c r="F92" s="49">
        <v>11</v>
      </c>
      <c r="G92" s="49">
        <f t="shared" si="25"/>
        <v>8.6956521739130448</v>
      </c>
      <c r="H92" s="47">
        <f t="shared" si="26"/>
        <v>7.3636363636363639E-2</v>
      </c>
      <c r="I92">
        <f>IFERROR(IF(B92="","",IF(LEN(B92)=12,"",VLOOKUP(B92,Micros!D:G,3,FALSE))),"")</f>
        <v>4</v>
      </c>
    </row>
    <row r="93" spans="1:9" x14ac:dyDescent="0.25">
      <c r="A93" s="65" t="str">
        <f t="shared" si="24"/>
        <v>Sashimi 3p</v>
      </c>
      <c r="B93" s="90" t="s">
        <v>272</v>
      </c>
      <c r="C93" s="47" t="s">
        <v>273</v>
      </c>
      <c r="D93" s="48" t="s">
        <v>236</v>
      </c>
      <c r="E93" s="49">
        <v>0.4</v>
      </c>
      <c r="F93" s="49">
        <v>9</v>
      </c>
      <c r="G93" s="49">
        <f t="shared" si="25"/>
        <v>7.1146245059288544</v>
      </c>
      <c r="H93" s="47">
        <f t="shared" si="26"/>
        <v>4.4444444444444446E-2</v>
      </c>
      <c r="I93">
        <f>IFERROR(IF(B93="","",IF(LEN(B93)=12,"",VLOOKUP(B93,Micros!D:G,3,FALSE))),"")</f>
        <v>3</v>
      </c>
    </row>
    <row r="94" spans="1:9" x14ac:dyDescent="0.25">
      <c r="A94" s="66" t="str">
        <f t="shared" si="24"/>
        <v>Sashimi 3p</v>
      </c>
      <c r="B94" s="85" t="s">
        <v>274</v>
      </c>
      <c r="C94" s="50" t="s">
        <v>275</v>
      </c>
      <c r="D94" s="51" t="s">
        <v>276</v>
      </c>
      <c r="E94" s="40">
        <v>4.57</v>
      </c>
      <c r="F94" s="52">
        <v>35</v>
      </c>
      <c r="G94" s="52">
        <f t="shared" si="25"/>
        <v>27.667984189723324</v>
      </c>
      <c r="H94" s="50">
        <f t="shared" si="26"/>
        <v>0.13057142857142859</v>
      </c>
      <c r="I94">
        <f>IFERROR(IF(B94="","",IF(LEN(B94)=12,"",VLOOKUP(B94,Micros!D:G,3,FALSE))),"")</f>
        <v>86</v>
      </c>
    </row>
    <row r="95" spans="1:9" x14ac:dyDescent="0.25">
      <c r="A95" s="69"/>
      <c r="B95" s="91"/>
      <c r="C95" s="63"/>
      <c r="D95" s="62"/>
      <c r="E95" s="64"/>
      <c r="F95" s="64"/>
      <c r="G95" s="64"/>
      <c r="H95" s="63"/>
      <c r="I95" t="str">
        <f>IFERROR(IF(B95="","",IF(LEN(B95)=12,"",VLOOKUP(B95,Micros!D:G,3,FALSE))),"")</f>
        <v/>
      </c>
    </row>
    <row r="96" spans="1:9" x14ac:dyDescent="0.25">
      <c r="A96" s="30" t="s">
        <v>277</v>
      </c>
      <c r="B96" s="78" t="str">
        <f>B$1</f>
        <v>Code article</v>
      </c>
      <c r="C96" s="30" t="str">
        <f>C$1</f>
        <v>Libellé Micros</v>
      </c>
      <c r="D96" s="30" t="str">
        <f t="shared" ref="D96:H96" si="27">D$1</f>
        <v>Libellé Arti</v>
      </c>
      <c r="E96" s="31" t="str">
        <f t="shared" si="27"/>
        <v>Coût</v>
      </c>
      <c r="F96" s="31" t="str">
        <f t="shared" si="27"/>
        <v>PV TTC</v>
      </c>
      <c r="G96" s="31" t="str">
        <f t="shared" si="27"/>
        <v>PV HTHS</v>
      </c>
      <c r="H96" s="30" t="str">
        <f t="shared" si="27"/>
        <v>Ratio cost</v>
      </c>
      <c r="I96" t="str">
        <f>IFERROR(IF(B96="","",IF(LEN(B96)=12,"",VLOOKUP(B96,Micros!D:G,3,FALSE))),"")</f>
        <v/>
      </c>
    </row>
    <row r="97" spans="1:9" x14ac:dyDescent="0.25">
      <c r="A97" s="65" t="str">
        <f t="shared" ref="A97:A102" si="28">A96</f>
        <v>Sashimi 5p</v>
      </c>
      <c r="B97" s="84" t="s">
        <v>278</v>
      </c>
      <c r="C97" s="44" t="s">
        <v>279</v>
      </c>
      <c r="D97" s="45" t="s">
        <v>230</v>
      </c>
      <c r="E97" s="46">
        <v>0.4</v>
      </c>
      <c r="F97" s="46">
        <v>14</v>
      </c>
      <c r="G97" s="46">
        <f t="shared" ref="G97:G102" si="29">F97/1.265</f>
        <v>11.067193675889328</v>
      </c>
      <c r="H97" s="44">
        <f t="shared" ref="H97:H102" si="30">IFERROR(E97/F97,0)</f>
        <v>2.8571428571428574E-2</v>
      </c>
      <c r="I97">
        <f>IFERROR(IF(B97="","",IF(LEN(B97)=12,"",VLOOKUP(B97,Micros!D:G,3,FALSE))),"")</f>
        <v>22</v>
      </c>
    </row>
    <row r="98" spans="1:9" x14ac:dyDescent="0.25">
      <c r="A98" s="65" t="str">
        <f t="shared" si="28"/>
        <v>Sashimi 5p</v>
      </c>
      <c r="B98" s="90" t="s">
        <v>280</v>
      </c>
      <c r="C98" s="47" t="s">
        <v>281</v>
      </c>
      <c r="D98" s="48" t="s">
        <v>257</v>
      </c>
      <c r="E98" s="49">
        <v>1.1499999999999999</v>
      </c>
      <c r="F98" s="49">
        <v>16</v>
      </c>
      <c r="G98" s="49">
        <f t="shared" si="29"/>
        <v>12.648221343873519</v>
      </c>
      <c r="H98" s="47">
        <f t="shared" si="30"/>
        <v>7.1874999999999994E-2</v>
      </c>
      <c r="I98">
        <f>IFERROR(IF(B98="","",IF(LEN(B98)=12,"",VLOOKUP(B98,Micros!D:G,3,FALSE))),"")</f>
        <v>4</v>
      </c>
    </row>
    <row r="99" spans="1:9" x14ac:dyDescent="0.25">
      <c r="A99" s="65" t="str">
        <f t="shared" si="28"/>
        <v>Sashimi 5p</v>
      </c>
      <c r="B99" s="90" t="s">
        <v>282</v>
      </c>
      <c r="C99" s="47" t="s">
        <v>283</v>
      </c>
      <c r="D99" s="48" t="s">
        <v>233</v>
      </c>
      <c r="E99" s="49">
        <v>0.7</v>
      </c>
      <c r="F99" s="49">
        <v>16</v>
      </c>
      <c r="G99" s="49">
        <f t="shared" si="29"/>
        <v>12.648221343873519</v>
      </c>
      <c r="H99" s="47">
        <f t="shared" si="30"/>
        <v>4.3749999999999997E-2</v>
      </c>
      <c r="I99">
        <f>IFERROR(IF(B99="","",IF(LEN(B99)=12,"",VLOOKUP(B99,Micros!D:G,3,FALSE))),"")</f>
        <v>6</v>
      </c>
    </row>
    <row r="100" spans="1:9" x14ac:dyDescent="0.25">
      <c r="A100" s="65" t="str">
        <f t="shared" si="28"/>
        <v>Sashimi 5p</v>
      </c>
      <c r="B100" s="80" t="s">
        <v>284</v>
      </c>
      <c r="C100" s="37" t="s">
        <v>285</v>
      </c>
      <c r="D100" s="35" t="s">
        <v>227</v>
      </c>
      <c r="E100" s="36">
        <v>0.8</v>
      </c>
      <c r="F100" s="36">
        <v>16</v>
      </c>
      <c r="G100" s="36">
        <f t="shared" si="29"/>
        <v>12.648221343873519</v>
      </c>
      <c r="H100" s="37">
        <f t="shared" si="30"/>
        <v>0.05</v>
      </c>
      <c r="I100">
        <f>IFERROR(IF(B100="","",IF(LEN(B100)=12,"",VLOOKUP(B100,Micros!D:G,3,FALSE))),"")</f>
        <v>1</v>
      </c>
    </row>
    <row r="101" spans="1:9" x14ac:dyDescent="0.25">
      <c r="A101" s="65" t="str">
        <f t="shared" si="28"/>
        <v>Sashimi 5p</v>
      </c>
      <c r="B101" s="90" t="s">
        <v>286</v>
      </c>
      <c r="C101" s="47" t="s">
        <v>287</v>
      </c>
      <c r="D101" s="48" t="s">
        <v>245</v>
      </c>
      <c r="E101" s="49">
        <v>0.81</v>
      </c>
      <c r="F101" s="49">
        <v>16</v>
      </c>
      <c r="G101" s="49">
        <f t="shared" si="29"/>
        <v>12.648221343873519</v>
      </c>
      <c r="H101" s="47">
        <f t="shared" si="30"/>
        <v>5.0625000000000003E-2</v>
      </c>
      <c r="I101">
        <f>IFERROR(IF(B101="","",IF(LEN(B101)=12,"",VLOOKUP(B101,Micros!D:G,3,FALSE))),"")</f>
        <v>5</v>
      </c>
    </row>
    <row r="102" spans="1:9" x14ac:dyDescent="0.25">
      <c r="A102" s="66" t="str">
        <f t="shared" si="28"/>
        <v>Sashimi 5p</v>
      </c>
      <c r="B102" s="85" t="s">
        <v>288</v>
      </c>
      <c r="C102" s="50" t="s">
        <v>289</v>
      </c>
      <c r="D102" s="51" t="s">
        <v>236</v>
      </c>
      <c r="E102" s="52">
        <v>0.4</v>
      </c>
      <c r="F102" s="52">
        <v>14</v>
      </c>
      <c r="G102" s="52">
        <f t="shared" si="29"/>
        <v>11.067193675889328</v>
      </c>
      <c r="H102" s="50">
        <f t="shared" si="30"/>
        <v>2.8571428571428574E-2</v>
      </c>
      <c r="I102">
        <f>IFERROR(IF(B102="","",IF(LEN(B102)=12,"",VLOOKUP(B102,Micros!D:G,3,FALSE))),"")</f>
        <v>4</v>
      </c>
    </row>
    <row r="103" spans="1:9" x14ac:dyDescent="0.25">
      <c r="B103" s="82"/>
      <c r="D103" s="41"/>
      <c r="E103" s="42"/>
      <c r="F103" s="42"/>
      <c r="G103" s="42"/>
      <c r="I103" t="str">
        <f>IFERROR(IF(B103="","",IF(LEN(B103)=12,"",VLOOKUP(B103,Micros!D:G,3,FALSE))),"")</f>
        <v/>
      </c>
    </row>
    <row r="104" spans="1:9" x14ac:dyDescent="0.25">
      <c r="A104" s="30" t="s">
        <v>290</v>
      </c>
      <c r="B104" s="78" t="str">
        <f>B$1</f>
        <v>Code article</v>
      </c>
      <c r="C104" s="30" t="str">
        <f>C$1</f>
        <v>Libellé Micros</v>
      </c>
      <c r="D104" s="30" t="str">
        <f t="shared" ref="D104:H104" si="31">D$1</f>
        <v>Libellé Arti</v>
      </c>
      <c r="E104" s="31" t="str">
        <f t="shared" si="31"/>
        <v>Coût</v>
      </c>
      <c r="F104" s="31" t="str">
        <f t="shared" si="31"/>
        <v>PV TTC</v>
      </c>
      <c r="G104" s="31" t="str">
        <f t="shared" si="31"/>
        <v>PV HTHS</v>
      </c>
      <c r="H104" s="30" t="str">
        <f t="shared" si="31"/>
        <v>Ratio cost</v>
      </c>
      <c r="I104" t="str">
        <f>IFERROR(IF(B104="","",IF(LEN(B104)=12,"",VLOOKUP(B104,Micros!D:G,3,FALSE))),"")</f>
        <v/>
      </c>
    </row>
    <row r="105" spans="1:9" x14ac:dyDescent="0.25">
      <c r="A105" s="65" t="str">
        <f t="shared" ref="A105:A114" si="32">A104</f>
        <v>Maki 4p</v>
      </c>
      <c r="B105" s="84" t="s">
        <v>291</v>
      </c>
      <c r="C105" s="44" t="s">
        <v>292</v>
      </c>
      <c r="D105" s="45" t="s">
        <v>230</v>
      </c>
      <c r="E105" s="46">
        <v>0.69499999999999995</v>
      </c>
      <c r="F105" s="46">
        <v>10</v>
      </c>
      <c r="G105" s="46">
        <f t="shared" ref="G105:G114" si="33">F105/1.265</f>
        <v>7.9051383399209492</v>
      </c>
      <c r="H105" s="44">
        <f t="shared" ref="H105:H114" si="34">IFERROR(E105/F105,0)</f>
        <v>6.9499999999999992E-2</v>
      </c>
      <c r="I105">
        <f>IFERROR(IF(B105="","",IF(LEN(B105)=12,"",VLOOKUP(B105,Micros!D:G,3,FALSE))),"")</f>
        <v>7</v>
      </c>
    </row>
    <row r="106" spans="1:9" x14ac:dyDescent="0.25">
      <c r="A106" s="65" t="str">
        <f t="shared" si="32"/>
        <v>Maki 4p</v>
      </c>
      <c r="B106" s="80" t="s">
        <v>293</v>
      </c>
      <c r="C106" s="37" t="s">
        <v>294</v>
      </c>
      <c r="D106" s="35" t="s">
        <v>295</v>
      </c>
      <c r="E106" s="36">
        <v>0.47</v>
      </c>
      <c r="F106" s="36">
        <v>8</v>
      </c>
      <c r="G106" s="36">
        <f t="shared" si="33"/>
        <v>6.3241106719367597</v>
      </c>
      <c r="H106" s="37">
        <f t="shared" si="34"/>
        <v>5.8749999999999997E-2</v>
      </c>
      <c r="I106">
        <f>IFERROR(IF(B106="","",IF(LEN(B106)=12,"",VLOOKUP(B106,Micros!D:G,3,FALSE))),"")</f>
        <v>8</v>
      </c>
    </row>
    <row r="107" spans="1:9" x14ac:dyDescent="0.25">
      <c r="A107" s="65" t="str">
        <f t="shared" si="32"/>
        <v>Maki 4p</v>
      </c>
      <c r="B107" s="90" t="s">
        <v>296</v>
      </c>
      <c r="C107" s="47" t="s">
        <v>297</v>
      </c>
      <c r="D107" s="48" t="s">
        <v>298</v>
      </c>
      <c r="E107" s="49">
        <v>1.59</v>
      </c>
      <c r="F107" s="49">
        <v>11</v>
      </c>
      <c r="G107" s="49">
        <f t="shared" si="33"/>
        <v>8.6956521739130448</v>
      </c>
      <c r="H107" s="47">
        <f t="shared" si="34"/>
        <v>0.14454545454545456</v>
      </c>
      <c r="I107">
        <f>IFERROR(IF(B107="","",IF(LEN(B107)=12,"",VLOOKUP(B107,Micros!D:G,3,FALSE))),"")</f>
        <v>28</v>
      </c>
    </row>
    <row r="108" spans="1:9" x14ac:dyDescent="0.25">
      <c r="A108" s="65" t="str">
        <f t="shared" si="32"/>
        <v>Maki 4p</v>
      </c>
      <c r="B108" s="90" t="s">
        <v>299</v>
      </c>
      <c r="C108" s="47" t="s">
        <v>300</v>
      </c>
      <c r="D108" s="48" t="s">
        <v>301</v>
      </c>
      <c r="E108" s="49">
        <v>1.4550000000000001</v>
      </c>
      <c r="F108" s="49">
        <v>11</v>
      </c>
      <c r="G108" s="49">
        <f t="shared" si="33"/>
        <v>8.6956521739130448</v>
      </c>
      <c r="H108" s="47">
        <f t="shared" si="34"/>
        <v>0.13227272727272729</v>
      </c>
      <c r="I108">
        <f>IFERROR(IF(B108="","",IF(LEN(B108)=12,"",VLOOKUP(B108,Micros!D:G,3,FALSE))),"")</f>
        <v>21</v>
      </c>
    </row>
    <row r="109" spans="1:9" x14ac:dyDescent="0.25">
      <c r="A109" s="65" t="str">
        <f t="shared" si="32"/>
        <v>Maki 4p</v>
      </c>
      <c r="B109" s="90" t="s">
        <v>302</v>
      </c>
      <c r="C109" s="47" t="s">
        <v>303</v>
      </c>
      <c r="D109" s="48" t="s">
        <v>304</v>
      </c>
      <c r="E109" s="36">
        <v>1.59</v>
      </c>
      <c r="F109" s="49">
        <v>12</v>
      </c>
      <c r="G109" s="49">
        <f t="shared" si="33"/>
        <v>9.4861660079051386</v>
      </c>
      <c r="H109" s="47">
        <f t="shared" si="34"/>
        <v>0.13250000000000001</v>
      </c>
      <c r="I109">
        <f>IFERROR(IF(B109="","",IF(LEN(B109)=12,"",VLOOKUP(B109,Micros!D:G,3,FALSE))),"")</f>
        <v>52</v>
      </c>
    </row>
    <row r="110" spans="1:9" x14ac:dyDescent="0.25">
      <c r="A110" s="65" t="str">
        <f t="shared" si="32"/>
        <v>Maki 4p</v>
      </c>
      <c r="B110" s="90" t="s">
        <v>305</v>
      </c>
      <c r="C110" s="47" t="s">
        <v>306</v>
      </c>
      <c r="D110" s="48" t="s">
        <v>307</v>
      </c>
      <c r="E110" s="36">
        <v>2.145</v>
      </c>
      <c r="F110" s="49">
        <v>12</v>
      </c>
      <c r="G110" s="49">
        <f t="shared" si="33"/>
        <v>9.4861660079051386</v>
      </c>
      <c r="H110" s="47">
        <f t="shared" si="34"/>
        <v>0.17874999999999999</v>
      </c>
      <c r="I110">
        <f>IFERROR(IF(B110="","",IF(LEN(B110)=12,"",VLOOKUP(B110,Micros!D:G,3,FALSE))),"")</f>
        <v>30</v>
      </c>
    </row>
    <row r="111" spans="1:9" x14ac:dyDescent="0.25">
      <c r="A111" s="65" t="str">
        <f t="shared" si="32"/>
        <v>Maki 4p</v>
      </c>
      <c r="B111" s="90" t="s">
        <v>308</v>
      </c>
      <c r="C111" s="47" t="s">
        <v>309</v>
      </c>
      <c r="D111" s="48" t="s">
        <v>310</v>
      </c>
      <c r="E111" s="36">
        <v>2.29</v>
      </c>
      <c r="F111" s="49">
        <v>12</v>
      </c>
      <c r="G111" s="49">
        <f t="shared" si="33"/>
        <v>9.4861660079051386</v>
      </c>
      <c r="H111" s="47">
        <f t="shared" si="34"/>
        <v>0.19083333333333333</v>
      </c>
      <c r="I111">
        <f>IFERROR(IF(B111="","",IF(LEN(B111)=12,"",VLOOKUP(B111,Micros!D:G,3,FALSE))),"")</f>
        <v>20</v>
      </c>
    </row>
    <row r="112" spans="1:9" x14ac:dyDescent="0.25">
      <c r="A112" s="65" t="str">
        <f t="shared" si="32"/>
        <v>Maki 4p</v>
      </c>
      <c r="B112" s="90" t="s">
        <v>311</v>
      </c>
      <c r="C112" s="47" t="s">
        <v>312</v>
      </c>
      <c r="D112" s="48" t="s">
        <v>313</v>
      </c>
      <c r="E112" s="36"/>
      <c r="F112" s="49">
        <v>12</v>
      </c>
      <c r="G112" s="49">
        <f t="shared" si="33"/>
        <v>9.4861660079051386</v>
      </c>
      <c r="H112" s="47">
        <f t="shared" si="34"/>
        <v>0</v>
      </c>
      <c r="I112">
        <f>IFERROR(IF(B112="","",IF(LEN(B112)=12,"",VLOOKUP(B112,Micros!D:G,3,FALSE))),"")</f>
        <v>38</v>
      </c>
    </row>
    <row r="113" spans="1:9" x14ac:dyDescent="0.25">
      <c r="A113" s="65" t="str">
        <f t="shared" si="32"/>
        <v>Maki 4p</v>
      </c>
      <c r="B113" s="90" t="s">
        <v>314</v>
      </c>
      <c r="C113" s="47" t="s">
        <v>315</v>
      </c>
      <c r="D113" s="48" t="s">
        <v>316</v>
      </c>
      <c r="E113" s="36"/>
      <c r="F113" s="49">
        <v>33</v>
      </c>
      <c r="G113" s="49">
        <f t="shared" si="33"/>
        <v>26.086956521739133</v>
      </c>
      <c r="H113" s="47">
        <f t="shared" si="34"/>
        <v>0</v>
      </c>
      <c r="I113">
        <f>IFERROR(IF(B113="","",IF(LEN(B113)=12,"",VLOOKUP(B113,Micros!D:G,3,FALSE))),"")</f>
        <v>89</v>
      </c>
    </row>
    <row r="114" spans="1:9" x14ac:dyDescent="0.25">
      <c r="A114" s="66" t="str">
        <f t="shared" si="32"/>
        <v>Maki 4p</v>
      </c>
      <c r="B114" s="85" t="s">
        <v>317</v>
      </c>
      <c r="C114" s="50" t="s">
        <v>318</v>
      </c>
      <c r="D114" s="51" t="s">
        <v>319</v>
      </c>
      <c r="E114" s="40"/>
      <c r="F114" s="52">
        <v>5</v>
      </c>
      <c r="G114" s="52">
        <f t="shared" si="33"/>
        <v>3.9525691699604746</v>
      </c>
      <c r="H114" s="50">
        <f t="shared" si="34"/>
        <v>0</v>
      </c>
      <c r="I114">
        <f>IFERROR(IF(B114="","",IF(LEN(B114)=12,"",VLOOKUP(B114,Micros!D:G,3,FALSE))),"")</f>
        <v>3</v>
      </c>
    </row>
    <row r="115" spans="1:9" x14ac:dyDescent="0.25">
      <c r="B115" s="82"/>
      <c r="D115" s="41"/>
      <c r="E115" s="42"/>
      <c r="F115" s="42"/>
      <c r="G115" s="42"/>
      <c r="I115" t="str">
        <f>IFERROR(IF(B115="","",IF(LEN(B115)=12,"",VLOOKUP(B115,Micros!D:G,3,FALSE))),"")</f>
        <v/>
      </c>
    </row>
    <row r="116" spans="1:9" x14ac:dyDescent="0.25">
      <c r="A116" s="30" t="s">
        <v>320</v>
      </c>
      <c r="B116" s="78" t="str">
        <f>B$1</f>
        <v>Code article</v>
      </c>
      <c r="C116" s="30" t="str">
        <f>C$1</f>
        <v>Libellé Micros</v>
      </c>
      <c r="D116" s="30" t="str">
        <f t="shared" ref="D116:H116" si="35">D$1</f>
        <v>Libellé Arti</v>
      </c>
      <c r="E116" s="31" t="str">
        <f t="shared" si="35"/>
        <v>Coût</v>
      </c>
      <c r="F116" s="31" t="str">
        <f t="shared" si="35"/>
        <v>PV TTC</v>
      </c>
      <c r="G116" s="31" t="str">
        <f t="shared" si="35"/>
        <v>PV HTHS</v>
      </c>
      <c r="H116" s="30" t="str">
        <f t="shared" si="35"/>
        <v>Ratio cost</v>
      </c>
      <c r="I116" t="str">
        <f>IFERROR(IF(B116="","",IF(LEN(B116)=12,"",VLOOKUP(B116,Micros!D:G,3,FALSE))),"")</f>
        <v/>
      </c>
    </row>
    <row r="117" spans="1:9" x14ac:dyDescent="0.25">
      <c r="A117" s="65" t="str">
        <f t="shared" ref="A117:A124" si="36">A116</f>
        <v>Assortiment</v>
      </c>
      <c r="B117" s="84" t="s">
        <v>321</v>
      </c>
      <c r="C117" s="44" t="s">
        <v>322</v>
      </c>
      <c r="D117" s="45" t="s">
        <v>230</v>
      </c>
      <c r="E117" s="46">
        <v>0.69499999999999995</v>
      </c>
      <c r="F117" s="46">
        <v>18</v>
      </c>
      <c r="G117" s="46">
        <f t="shared" ref="G117:G124" si="37">F117/1.265</f>
        <v>14.229249011857709</v>
      </c>
      <c r="H117" s="44">
        <f t="shared" ref="H117:H124" si="38">IFERROR(E117/F117,0)</f>
        <v>3.861111111111111E-2</v>
      </c>
      <c r="I117">
        <f>IFERROR(IF(B117="","",IF(LEN(B117)=12,"",VLOOKUP(B117,Micros!D:G,3,FALSE))),"")</f>
        <v>10</v>
      </c>
    </row>
    <row r="118" spans="1:9" x14ac:dyDescent="0.25">
      <c r="A118" s="65" t="str">
        <f t="shared" si="36"/>
        <v>Assortiment</v>
      </c>
      <c r="B118" s="80" t="s">
        <v>323</v>
      </c>
      <c r="C118" s="37" t="s">
        <v>324</v>
      </c>
      <c r="D118" s="35" t="s">
        <v>295</v>
      </c>
      <c r="E118" s="36"/>
      <c r="F118" s="36">
        <v>15</v>
      </c>
      <c r="G118" s="36">
        <f t="shared" si="37"/>
        <v>11.857707509881424</v>
      </c>
      <c r="H118" s="37">
        <f t="shared" si="38"/>
        <v>0</v>
      </c>
      <c r="I118">
        <f>IFERROR(IF(B118="","",IF(LEN(B118)=12,"",VLOOKUP(B118,Micros!D:G,3,FALSE))),"")</f>
        <v>7</v>
      </c>
    </row>
    <row r="119" spans="1:9" x14ac:dyDescent="0.25">
      <c r="A119" s="65" t="str">
        <f t="shared" si="36"/>
        <v>Assortiment</v>
      </c>
      <c r="B119" s="90" t="s">
        <v>325</v>
      </c>
      <c r="C119" s="47" t="s">
        <v>326</v>
      </c>
      <c r="D119" s="48" t="s">
        <v>298</v>
      </c>
      <c r="E119" s="49">
        <v>1.59</v>
      </c>
      <c r="F119" s="49">
        <v>20</v>
      </c>
      <c r="G119" s="49">
        <f t="shared" si="37"/>
        <v>15.810276679841898</v>
      </c>
      <c r="H119" s="47">
        <f t="shared" si="38"/>
        <v>7.9500000000000001E-2</v>
      </c>
      <c r="I119">
        <f>IFERROR(IF(B119="","",IF(LEN(B119)=12,"",VLOOKUP(B119,Micros!D:G,3,FALSE))),"")</f>
        <v>20</v>
      </c>
    </row>
    <row r="120" spans="1:9" x14ac:dyDescent="0.25">
      <c r="A120" s="65" t="str">
        <f t="shared" si="36"/>
        <v>Assortiment</v>
      </c>
      <c r="B120" s="90" t="s">
        <v>327</v>
      </c>
      <c r="C120" s="47" t="s">
        <v>328</v>
      </c>
      <c r="D120" s="48" t="s">
        <v>301</v>
      </c>
      <c r="E120" s="49">
        <v>1.4550000000000001</v>
      </c>
      <c r="F120" s="49">
        <v>20</v>
      </c>
      <c r="G120" s="49">
        <f t="shared" si="37"/>
        <v>15.810276679841898</v>
      </c>
      <c r="H120" s="47">
        <f t="shared" si="38"/>
        <v>7.2750000000000009E-2</v>
      </c>
      <c r="I120">
        <f>IFERROR(IF(B120="","",IF(LEN(B120)=12,"",VLOOKUP(B120,Micros!D:G,3,FALSE))),"")</f>
        <v>31</v>
      </c>
    </row>
    <row r="121" spans="1:9" x14ac:dyDescent="0.25">
      <c r="A121" s="65" t="str">
        <f t="shared" si="36"/>
        <v>Assortiment</v>
      </c>
      <c r="B121" s="90" t="s">
        <v>329</v>
      </c>
      <c r="C121" s="47" t="s">
        <v>330</v>
      </c>
      <c r="D121" s="48" t="s">
        <v>304</v>
      </c>
      <c r="E121" s="49">
        <v>1.59</v>
      </c>
      <c r="F121" s="49">
        <v>22</v>
      </c>
      <c r="G121" s="49">
        <f t="shared" si="37"/>
        <v>17.39130434782609</v>
      </c>
      <c r="H121" s="47">
        <f t="shared" si="38"/>
        <v>7.227272727272728E-2</v>
      </c>
      <c r="I121">
        <f>IFERROR(IF(B121="","",IF(LEN(B121)=12,"",VLOOKUP(B121,Micros!D:G,3,FALSE))),"")</f>
        <v>61</v>
      </c>
    </row>
    <row r="122" spans="1:9" x14ac:dyDescent="0.25">
      <c r="A122" s="65" t="str">
        <f t="shared" si="36"/>
        <v>Assortiment</v>
      </c>
      <c r="B122" s="90" t="s">
        <v>331</v>
      </c>
      <c r="C122" s="47" t="s">
        <v>332</v>
      </c>
      <c r="D122" s="48" t="s">
        <v>307</v>
      </c>
      <c r="E122" s="49">
        <v>2.145</v>
      </c>
      <c r="F122" s="49">
        <v>22</v>
      </c>
      <c r="G122" s="49">
        <f t="shared" si="37"/>
        <v>17.39130434782609</v>
      </c>
      <c r="H122" s="47">
        <f t="shared" si="38"/>
        <v>9.7500000000000003E-2</v>
      </c>
      <c r="I122">
        <f>IFERROR(IF(B122="","",IF(LEN(B122)=12,"",VLOOKUP(B122,Micros!D:G,3,FALSE))),"")</f>
        <v>24</v>
      </c>
    </row>
    <row r="123" spans="1:9" x14ac:dyDescent="0.25">
      <c r="A123" s="65" t="str">
        <f t="shared" si="36"/>
        <v>Assortiment</v>
      </c>
      <c r="B123" s="90" t="s">
        <v>333</v>
      </c>
      <c r="C123" s="47" t="s">
        <v>334</v>
      </c>
      <c r="D123" s="48" t="s">
        <v>310</v>
      </c>
      <c r="E123" s="49">
        <v>2.29</v>
      </c>
      <c r="F123" s="49">
        <v>22</v>
      </c>
      <c r="G123" s="49">
        <f t="shared" si="37"/>
        <v>17.39130434782609</v>
      </c>
      <c r="H123" s="47">
        <f t="shared" si="38"/>
        <v>0.1040909090909091</v>
      </c>
      <c r="I123">
        <f>IFERROR(IF(B123="","",IF(LEN(B123)=12,"",VLOOKUP(B123,Micros!D:G,3,FALSE))),"")</f>
        <v>9</v>
      </c>
    </row>
    <row r="124" spans="1:9" x14ac:dyDescent="0.25">
      <c r="A124" s="66" t="str">
        <f t="shared" si="36"/>
        <v>Assortiment</v>
      </c>
      <c r="B124" s="85" t="s">
        <v>335</v>
      </c>
      <c r="C124" s="50" t="s">
        <v>336</v>
      </c>
      <c r="D124" s="51" t="s">
        <v>313</v>
      </c>
      <c r="E124" s="40">
        <v>3.25</v>
      </c>
      <c r="F124" s="52">
        <v>22</v>
      </c>
      <c r="G124" s="52">
        <f t="shared" si="37"/>
        <v>17.39130434782609</v>
      </c>
      <c r="H124" s="50">
        <f t="shared" si="38"/>
        <v>0.14772727272727273</v>
      </c>
      <c r="I124">
        <f>IFERROR(IF(B124="","",IF(LEN(B124)=12,"",VLOOKUP(B124,Micros!D:G,3,FALSE))),"")</f>
        <v>21</v>
      </c>
    </row>
    <row r="125" spans="1:9" x14ac:dyDescent="0.25">
      <c r="B125" s="82"/>
      <c r="D125" s="41"/>
      <c r="E125" s="42"/>
      <c r="F125" s="42"/>
      <c r="G125" s="42"/>
      <c r="I125" t="str">
        <f>IFERROR(IF(B125="","",IF(LEN(B125)=12,"",VLOOKUP(B125,Micros!D:G,3,FALSE))),"")</f>
        <v/>
      </c>
    </row>
    <row r="126" spans="1:9" x14ac:dyDescent="0.25">
      <c r="A126" s="30" t="s">
        <v>13</v>
      </c>
      <c r="B126" s="78" t="str">
        <f>B$1</f>
        <v>Code article</v>
      </c>
      <c r="C126" s="30" t="str">
        <f>C$1</f>
        <v>Libellé Micros</v>
      </c>
      <c r="D126" s="30" t="str">
        <f t="shared" ref="D126:H126" si="39">D$1</f>
        <v>Libellé Arti</v>
      </c>
      <c r="E126" s="31" t="str">
        <f t="shared" si="39"/>
        <v>Coût</v>
      </c>
      <c r="F126" s="31" t="str">
        <f t="shared" si="39"/>
        <v>PV TTC</v>
      </c>
      <c r="G126" s="31" t="str">
        <f t="shared" si="39"/>
        <v>PV HTHS</v>
      </c>
      <c r="H126" s="30" t="str">
        <f t="shared" si="39"/>
        <v>Ratio cost</v>
      </c>
      <c r="I126" t="str">
        <f>IFERROR(IF(B126="","",IF(LEN(B126)=12,"",VLOOKUP(B126,Micros!D:G,3,FALSE))),"")</f>
        <v/>
      </c>
    </row>
    <row r="127" spans="1:9" x14ac:dyDescent="0.25">
      <c r="A127" s="72" t="str">
        <f t="shared" ref="A127:A142" si="40">A126</f>
        <v>Desserts</v>
      </c>
      <c r="B127" s="79" t="s">
        <v>337</v>
      </c>
      <c r="C127" s="71" t="s">
        <v>338</v>
      </c>
      <c r="D127" s="32" t="s">
        <v>339</v>
      </c>
      <c r="E127" s="33">
        <v>2.4361612039079739</v>
      </c>
      <c r="F127" s="33">
        <v>14</v>
      </c>
      <c r="G127" s="33">
        <f t="shared" ref="G127:G142" si="41">F127/1.265</f>
        <v>11.067193675889328</v>
      </c>
      <c r="H127" s="43">
        <f t="shared" ref="H127:H142" si="42">IFERROR(E127/F127,0)</f>
        <v>0.17401151456485528</v>
      </c>
      <c r="I127">
        <f>IFERROR(IF(B127="","",IF(LEN(B127)=12,"",VLOOKUP(B127,Micros!D:G,3,FALSE))),"")</f>
        <v>19</v>
      </c>
    </row>
    <row r="128" spans="1:9" x14ac:dyDescent="0.25">
      <c r="A128" s="72" t="str">
        <f t="shared" si="40"/>
        <v>Desserts</v>
      </c>
      <c r="B128" s="80" t="s">
        <v>340</v>
      </c>
      <c r="C128" s="71" t="s">
        <v>341</v>
      </c>
      <c r="D128" s="35" t="s">
        <v>341</v>
      </c>
      <c r="E128" s="36">
        <v>1.1637822293447293</v>
      </c>
      <c r="F128" s="36">
        <v>11</v>
      </c>
      <c r="G128" s="36">
        <f t="shared" si="41"/>
        <v>8.6956521739130448</v>
      </c>
      <c r="H128" s="37">
        <f t="shared" si="42"/>
        <v>0.10579838448588448</v>
      </c>
      <c r="I128">
        <f>IFERROR(IF(B128="","",IF(LEN(B128)=12,"",VLOOKUP(B128,Micros!D:G,3,FALSE))),"")</f>
        <v>27</v>
      </c>
    </row>
    <row r="129" spans="1:9" x14ac:dyDescent="0.25">
      <c r="A129" s="72" t="str">
        <f t="shared" si="40"/>
        <v>Desserts</v>
      </c>
      <c r="B129" s="80" t="s">
        <v>342</v>
      </c>
      <c r="C129" s="71" t="s">
        <v>343</v>
      </c>
      <c r="D129" s="35" t="s">
        <v>344</v>
      </c>
      <c r="E129" s="36">
        <v>0.94074836363636349</v>
      </c>
      <c r="F129" s="36">
        <v>12</v>
      </c>
      <c r="G129" s="36">
        <f t="shared" si="41"/>
        <v>9.4861660079051386</v>
      </c>
      <c r="H129" s="37">
        <f t="shared" si="42"/>
        <v>7.8395696969696962E-2</v>
      </c>
      <c r="I129">
        <f>IFERROR(IF(B129="","",IF(LEN(B129)=12,"",VLOOKUP(B129,Micros!D:G,3,FALSE))),"")</f>
        <v>24</v>
      </c>
    </row>
    <row r="130" spans="1:9" x14ac:dyDescent="0.25">
      <c r="A130" s="72" t="str">
        <f t="shared" si="40"/>
        <v>Desserts</v>
      </c>
      <c r="B130" s="80" t="s">
        <v>345</v>
      </c>
      <c r="C130" s="37" t="s">
        <v>346</v>
      </c>
      <c r="D130" s="35" t="s">
        <v>347</v>
      </c>
      <c r="E130" s="36">
        <v>2.2000000000000002</v>
      </c>
      <c r="F130" s="36">
        <v>12</v>
      </c>
      <c r="G130" s="36">
        <f t="shared" si="41"/>
        <v>9.4861660079051386</v>
      </c>
      <c r="H130" s="37">
        <f t="shared" si="42"/>
        <v>0.18333333333333335</v>
      </c>
      <c r="I130">
        <f>IFERROR(IF(B130="","",IF(LEN(B130)=12,"",VLOOKUP(B130,Micros!D:G,3,FALSE))),"")</f>
        <v>75</v>
      </c>
    </row>
    <row r="131" spans="1:9" x14ac:dyDescent="0.25">
      <c r="A131" s="65" t="str">
        <f t="shared" si="40"/>
        <v>Desserts</v>
      </c>
      <c r="B131" s="80" t="s">
        <v>348</v>
      </c>
      <c r="C131" s="37" t="s">
        <v>349</v>
      </c>
      <c r="D131" s="35" t="s">
        <v>350</v>
      </c>
      <c r="E131" s="36">
        <v>0.54</v>
      </c>
      <c r="F131" s="36">
        <v>10</v>
      </c>
      <c r="G131" s="36">
        <f t="shared" si="41"/>
        <v>7.9051383399209492</v>
      </c>
      <c r="H131" s="37">
        <f t="shared" si="42"/>
        <v>5.4000000000000006E-2</v>
      </c>
      <c r="I131">
        <f>IFERROR(IF(B131="","",IF(LEN(B131)=12,"",VLOOKUP(B131,Micros!D:G,3,FALSE))),"")</f>
        <v>65</v>
      </c>
    </row>
    <row r="132" spans="1:9" x14ac:dyDescent="0.25">
      <c r="A132" s="65" t="str">
        <f t="shared" si="40"/>
        <v>Desserts</v>
      </c>
      <c r="B132" s="80" t="s">
        <v>351</v>
      </c>
      <c r="C132" s="37" t="s">
        <v>352</v>
      </c>
      <c r="D132" s="35" t="s">
        <v>353</v>
      </c>
      <c r="E132" s="36">
        <v>2.96</v>
      </c>
      <c r="F132" s="36">
        <v>27</v>
      </c>
      <c r="G132" s="36">
        <f t="shared" si="41"/>
        <v>21.343873517786562</v>
      </c>
      <c r="H132" s="37">
        <f t="shared" si="42"/>
        <v>0.10962962962962963</v>
      </c>
      <c r="I132">
        <f>IFERROR(IF(B132="","",IF(LEN(B132)=12,"",VLOOKUP(B132,Micros!D:G,3,FALSE))),"")</f>
        <v>17</v>
      </c>
    </row>
    <row r="133" spans="1:9" x14ac:dyDescent="0.25">
      <c r="A133" s="65" t="str">
        <f t="shared" si="40"/>
        <v>Desserts</v>
      </c>
      <c r="B133" s="80" t="s">
        <v>354</v>
      </c>
      <c r="C133" s="37" t="s">
        <v>19</v>
      </c>
      <c r="D133" s="35" t="s">
        <v>355</v>
      </c>
      <c r="E133" s="36">
        <v>2.1</v>
      </c>
      <c r="F133" s="36">
        <v>18</v>
      </c>
      <c r="G133" s="36">
        <f t="shared" si="41"/>
        <v>14.229249011857709</v>
      </c>
      <c r="H133" s="37">
        <f t="shared" si="42"/>
        <v>0.11666666666666667</v>
      </c>
      <c r="I133">
        <f>IFERROR(IF(B133="","",IF(LEN(B133)=12,"",VLOOKUP(B133,Micros!D:G,3,FALSE))),"")</f>
        <v>30</v>
      </c>
    </row>
    <row r="134" spans="1:9" x14ac:dyDescent="0.25">
      <c r="A134" s="65" t="str">
        <f t="shared" si="40"/>
        <v>Desserts</v>
      </c>
      <c r="B134" s="80" t="s">
        <v>356</v>
      </c>
      <c r="C134" s="37" t="s">
        <v>357</v>
      </c>
      <c r="D134" s="35" t="s">
        <v>358</v>
      </c>
      <c r="E134" s="36">
        <v>3.4</v>
      </c>
      <c r="F134" s="36">
        <v>20</v>
      </c>
      <c r="G134" s="36">
        <f t="shared" si="41"/>
        <v>15.810276679841898</v>
      </c>
      <c r="H134" s="37">
        <f t="shared" si="42"/>
        <v>0.16999999999999998</v>
      </c>
      <c r="I134">
        <f>IFERROR(IF(B134="","",IF(LEN(B134)=12,"",VLOOKUP(B134,Micros!D:G,3,FALSE))),"")</f>
        <v>21</v>
      </c>
    </row>
    <row r="135" spans="1:9" x14ac:dyDescent="0.25">
      <c r="A135" s="65" t="str">
        <f t="shared" si="40"/>
        <v>Desserts</v>
      </c>
      <c r="B135" s="80" t="s">
        <v>359</v>
      </c>
      <c r="C135" s="37" t="s">
        <v>360</v>
      </c>
      <c r="D135" s="35" t="s">
        <v>361</v>
      </c>
      <c r="E135" s="36">
        <v>3.6</v>
      </c>
      <c r="F135" s="36">
        <v>17</v>
      </c>
      <c r="G135" s="36">
        <f t="shared" si="41"/>
        <v>13.438735177865613</v>
      </c>
      <c r="H135" s="37">
        <f t="shared" si="42"/>
        <v>0.21176470588235294</v>
      </c>
      <c r="I135">
        <f>IFERROR(IF(B135="","",IF(LEN(B135)=12,"",VLOOKUP(B135,Micros!D:G,3,FALSE))),"")</f>
        <v>33</v>
      </c>
    </row>
    <row r="136" spans="1:9" x14ac:dyDescent="0.25">
      <c r="A136" s="65" t="str">
        <f t="shared" si="40"/>
        <v>Desserts</v>
      </c>
      <c r="B136" s="80" t="s">
        <v>362</v>
      </c>
      <c r="C136" s="37" t="s">
        <v>363</v>
      </c>
      <c r="D136" s="35" t="s">
        <v>364</v>
      </c>
      <c r="E136" s="36">
        <v>1.63</v>
      </c>
      <c r="F136" s="36">
        <v>11</v>
      </c>
      <c r="G136" s="36">
        <f t="shared" si="41"/>
        <v>8.6956521739130448</v>
      </c>
      <c r="H136" s="37">
        <f t="shared" si="42"/>
        <v>0.14818181818181816</v>
      </c>
      <c r="I136">
        <f>IFERROR(IF(B136="","",IF(LEN(B136)=12,"",VLOOKUP(B136,Micros!D:G,3,FALSE))),"")</f>
        <v>100</v>
      </c>
    </row>
    <row r="137" spans="1:9" x14ac:dyDescent="0.25">
      <c r="A137" s="65" t="str">
        <f t="shared" si="40"/>
        <v>Desserts</v>
      </c>
      <c r="B137" s="90" t="s">
        <v>365</v>
      </c>
      <c r="C137" s="47" t="s">
        <v>366</v>
      </c>
      <c r="D137" s="48" t="s">
        <v>18</v>
      </c>
      <c r="E137" s="49">
        <v>0.52</v>
      </c>
      <c r="F137" s="49">
        <v>10</v>
      </c>
      <c r="G137" s="49">
        <f t="shared" si="41"/>
        <v>7.9051383399209492</v>
      </c>
      <c r="H137" s="47">
        <f t="shared" si="42"/>
        <v>5.2000000000000005E-2</v>
      </c>
      <c r="I137">
        <f>IFERROR(IF(B137="","",IF(LEN(B137)=12,"",VLOOKUP(B137,Micros!D:G,3,FALSE))),"")</f>
        <v>48</v>
      </c>
    </row>
    <row r="138" spans="1:9" x14ac:dyDescent="0.25">
      <c r="A138" s="65" t="str">
        <f t="shared" si="40"/>
        <v>Desserts</v>
      </c>
      <c r="B138" s="90" t="s">
        <v>367</v>
      </c>
      <c r="C138" s="47" t="s">
        <v>368</v>
      </c>
      <c r="D138" s="48" t="s">
        <v>368</v>
      </c>
      <c r="E138" s="49"/>
      <c r="F138" s="49">
        <v>18</v>
      </c>
      <c r="G138" s="49">
        <f t="shared" si="41"/>
        <v>14.229249011857709</v>
      </c>
      <c r="H138" s="47">
        <f t="shared" si="42"/>
        <v>0</v>
      </c>
      <c r="I138">
        <f>IFERROR(IF(B138="","",IF(LEN(B138)=12,"",VLOOKUP(B138,Micros!D:G,3,FALSE))),"")</f>
        <v>24</v>
      </c>
    </row>
    <row r="139" spans="1:9" x14ac:dyDescent="0.25">
      <c r="A139" s="65" t="str">
        <f t="shared" si="40"/>
        <v>Desserts</v>
      </c>
      <c r="B139" s="90" t="s">
        <v>369</v>
      </c>
      <c r="C139" s="47" t="s">
        <v>370</v>
      </c>
      <c r="D139" s="48" t="s">
        <v>370</v>
      </c>
      <c r="E139" s="49">
        <v>1</v>
      </c>
      <c r="F139" s="49">
        <v>12</v>
      </c>
      <c r="G139" s="49">
        <f t="shared" si="41"/>
        <v>9.4861660079051386</v>
      </c>
      <c r="H139" s="47">
        <f t="shared" si="42"/>
        <v>8.3333333333333329E-2</v>
      </c>
      <c r="I139">
        <f>IFERROR(IF(B139="","",IF(LEN(B139)=12,"",VLOOKUP(B139,Micros!D:G,3,FALSE))),"")</f>
        <v>16</v>
      </c>
    </row>
    <row r="140" spans="1:9" x14ac:dyDescent="0.25">
      <c r="A140" s="65" t="str">
        <f t="shared" si="40"/>
        <v>Desserts</v>
      </c>
      <c r="B140" s="90" t="s">
        <v>371</v>
      </c>
      <c r="C140" s="47" t="s">
        <v>372</v>
      </c>
      <c r="D140" s="48" t="s">
        <v>373</v>
      </c>
      <c r="E140" s="49">
        <f>E142/3</f>
        <v>0.16666666666666666</v>
      </c>
      <c r="F140" s="49">
        <v>3</v>
      </c>
      <c r="G140" s="49">
        <f t="shared" si="41"/>
        <v>2.3715415019762847</v>
      </c>
      <c r="H140" s="47">
        <f t="shared" si="42"/>
        <v>5.5555555555555552E-2</v>
      </c>
      <c r="I140">
        <f>IFERROR(IF(B140="","",IF(LEN(B140)=12,"",VLOOKUP(B140,Micros!D:G,3,FALSE))),"")</f>
        <v>19</v>
      </c>
    </row>
    <row r="141" spans="1:9" x14ac:dyDescent="0.25">
      <c r="A141" s="65" t="str">
        <f t="shared" si="40"/>
        <v>Desserts</v>
      </c>
      <c r="B141" s="90" t="s">
        <v>374</v>
      </c>
      <c r="C141" s="47" t="s">
        <v>375</v>
      </c>
      <c r="D141" s="48" t="s">
        <v>376</v>
      </c>
      <c r="E141" s="49">
        <f>E142/2</f>
        <v>0.25</v>
      </c>
      <c r="F141" s="49">
        <v>6</v>
      </c>
      <c r="G141" s="49">
        <f t="shared" si="41"/>
        <v>4.7430830039525693</v>
      </c>
      <c r="H141" s="47">
        <f t="shared" si="42"/>
        <v>4.1666666666666664E-2</v>
      </c>
      <c r="I141">
        <f>IFERROR(IF(B141="","",IF(LEN(B141)=12,"",VLOOKUP(B141,Micros!D:G,3,FALSE))),"")</f>
        <v>28</v>
      </c>
    </row>
    <row r="142" spans="1:9" x14ac:dyDescent="0.25">
      <c r="A142" s="66" t="str">
        <f t="shared" si="40"/>
        <v>Desserts</v>
      </c>
      <c r="B142" s="85" t="s">
        <v>377</v>
      </c>
      <c r="C142" s="50" t="s">
        <v>378</v>
      </c>
      <c r="D142" s="51" t="s">
        <v>379</v>
      </c>
      <c r="E142" s="52">
        <v>0.5</v>
      </c>
      <c r="F142" s="52">
        <v>10</v>
      </c>
      <c r="G142" s="52">
        <f t="shared" si="41"/>
        <v>7.9051383399209492</v>
      </c>
      <c r="H142" s="50">
        <f t="shared" si="42"/>
        <v>0.05</v>
      </c>
      <c r="I142">
        <f>IFERROR(IF(B142="","",IF(LEN(B142)=12,"",VLOOKUP(B142,Micros!D:G,3,FALSE))),"")</f>
        <v>55</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G28"/>
  <sheetViews>
    <sheetView workbookViewId="0">
      <selection activeCell="I13" sqref="I13"/>
    </sheetView>
  </sheetViews>
  <sheetFormatPr baseColWidth="10" defaultRowHeight="15" x14ac:dyDescent="0.25"/>
  <sheetData>
    <row r="1" spans="1:7" x14ac:dyDescent="0.25">
      <c r="A1" t="s">
        <v>42</v>
      </c>
    </row>
    <row r="2" spans="1:7" x14ac:dyDescent="0.25">
      <c r="A2" t="s">
        <v>21</v>
      </c>
    </row>
    <row r="3" spans="1:7" x14ac:dyDescent="0.25">
      <c r="A3" t="s">
        <v>22</v>
      </c>
    </row>
    <row r="4" spans="1:7" x14ac:dyDescent="0.25">
      <c r="A4" s="28"/>
      <c r="B4" s="28"/>
      <c r="C4" s="28"/>
      <c r="D4" s="28"/>
      <c r="E4" s="28"/>
      <c r="F4" s="28"/>
      <c r="G4" s="28"/>
    </row>
    <row r="5" spans="1:7" x14ac:dyDescent="0.25">
      <c r="A5" t="s">
        <v>43</v>
      </c>
    </row>
    <row r="6" spans="1:7" x14ac:dyDescent="0.25">
      <c r="A6" t="s">
        <v>23</v>
      </c>
    </row>
    <row r="7" spans="1:7" x14ac:dyDescent="0.25">
      <c r="A7" t="s">
        <v>24</v>
      </c>
    </row>
    <row r="8" spans="1:7" x14ac:dyDescent="0.25">
      <c r="A8" t="s">
        <v>25</v>
      </c>
    </row>
    <row r="9" spans="1:7" x14ac:dyDescent="0.25">
      <c r="A9" t="s">
        <v>26</v>
      </c>
    </row>
    <row r="10" spans="1:7" x14ac:dyDescent="0.25">
      <c r="A10" t="s">
        <v>27</v>
      </c>
    </row>
    <row r="11" spans="1:7" x14ac:dyDescent="0.25">
      <c r="A11" t="s">
        <v>28</v>
      </c>
    </row>
    <row r="12" spans="1:7" x14ac:dyDescent="0.25">
      <c r="A12" s="28"/>
      <c r="B12" s="28"/>
      <c r="C12" s="28"/>
      <c r="D12" s="28"/>
      <c r="E12" s="28"/>
      <c r="F12" s="28"/>
      <c r="G12" s="28"/>
    </row>
    <row r="13" spans="1:7" x14ac:dyDescent="0.25">
      <c r="A13" t="s">
        <v>44</v>
      </c>
    </row>
    <row r="14" spans="1:7" x14ac:dyDescent="0.25">
      <c r="A14" t="s">
        <v>29</v>
      </c>
    </row>
    <row r="15" spans="1:7" x14ac:dyDescent="0.25">
      <c r="A15" t="s">
        <v>30</v>
      </c>
    </row>
    <row r="16" spans="1:7" x14ac:dyDescent="0.25">
      <c r="A16" t="s">
        <v>31</v>
      </c>
    </row>
    <row r="17" spans="1:7" x14ac:dyDescent="0.25">
      <c r="A17" t="s">
        <v>32</v>
      </c>
    </row>
    <row r="18" spans="1:7" x14ac:dyDescent="0.25">
      <c r="A18" t="s">
        <v>33</v>
      </c>
    </row>
    <row r="19" spans="1:7" x14ac:dyDescent="0.25">
      <c r="A19" t="s">
        <v>34</v>
      </c>
    </row>
    <row r="20" spans="1:7" x14ac:dyDescent="0.25">
      <c r="A20" t="s">
        <v>35</v>
      </c>
    </row>
    <row r="21" spans="1:7" x14ac:dyDescent="0.25">
      <c r="A21" t="s">
        <v>36</v>
      </c>
    </row>
    <row r="22" spans="1:7" x14ac:dyDescent="0.25">
      <c r="A22" s="28"/>
      <c r="B22" s="28"/>
      <c r="C22" s="28"/>
      <c r="D22" s="28"/>
      <c r="E22" s="28"/>
      <c r="F22" s="28"/>
      <c r="G22" s="28"/>
    </row>
    <row r="23" spans="1:7" x14ac:dyDescent="0.25">
      <c r="A23" t="s">
        <v>45</v>
      </c>
    </row>
    <row r="24" spans="1:7" x14ac:dyDescent="0.25">
      <c r="A24" t="s">
        <v>37</v>
      </c>
    </row>
    <row r="25" spans="1:7" x14ac:dyDescent="0.25">
      <c r="A25" t="s">
        <v>38</v>
      </c>
    </row>
    <row r="26" spans="1:7" x14ac:dyDescent="0.25">
      <c r="A26" t="s">
        <v>39</v>
      </c>
    </row>
    <row r="27" spans="1:7" x14ac:dyDescent="0.25">
      <c r="A27" t="s">
        <v>40</v>
      </c>
    </row>
    <row r="28" spans="1:7" x14ac:dyDescent="0.25">
      <c r="A28" t="s">
        <v>41</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L137"/>
  <sheetViews>
    <sheetView zoomScale="85" zoomScaleNormal="85" zoomScaleSheetLayoutView="100" workbookViewId="0">
      <selection activeCell="B36" sqref="B36"/>
    </sheetView>
  </sheetViews>
  <sheetFormatPr baseColWidth="10" defaultRowHeight="12.75" x14ac:dyDescent="0.2"/>
  <cols>
    <col min="1" max="1" width="18.7109375" style="1" customWidth="1"/>
    <col min="2" max="2" width="52" style="1" customWidth="1"/>
    <col min="3" max="4" width="25.42578125" style="1" bestFit="1" customWidth="1"/>
    <col min="5" max="7" width="11.42578125" style="1"/>
    <col min="8" max="8" width="18" style="1" bestFit="1" customWidth="1"/>
    <col min="9" max="9" width="17.7109375" style="1" customWidth="1"/>
    <col min="10" max="10" width="11.42578125" style="1"/>
    <col min="11" max="11" width="27.85546875" style="1" bestFit="1" customWidth="1"/>
    <col min="12" max="16384" width="11.42578125" style="1"/>
  </cols>
  <sheetData>
    <row r="1" spans="1:12" ht="22.5" thickBot="1" x14ac:dyDescent="0.45">
      <c r="A1" s="25" t="s">
        <v>11</v>
      </c>
      <c r="B1" s="26"/>
      <c r="C1" s="27"/>
      <c r="D1" s="27"/>
      <c r="E1" s="27"/>
      <c r="F1" s="27"/>
      <c r="G1" s="27"/>
      <c r="H1" s="27"/>
      <c r="I1" s="2"/>
    </row>
    <row r="2" spans="1:12" ht="15.75" thickBot="1" x14ac:dyDescent="0.25">
      <c r="A2" s="92" t="s">
        <v>1646</v>
      </c>
      <c r="B2" s="93" t="s">
        <v>0</v>
      </c>
      <c r="C2" s="94" t="s">
        <v>1</v>
      </c>
      <c r="D2" s="94" t="s">
        <v>2</v>
      </c>
      <c r="E2" s="94" t="s">
        <v>1643</v>
      </c>
      <c r="F2" s="94" t="s">
        <v>1644</v>
      </c>
      <c r="G2" s="94" t="s">
        <v>1645</v>
      </c>
      <c r="H2" s="94" t="s">
        <v>6</v>
      </c>
      <c r="I2" s="95" t="s">
        <v>8</v>
      </c>
    </row>
    <row r="3" spans="1:12" ht="21" customHeight="1" x14ac:dyDescent="0.2">
      <c r="A3" s="101" t="str">
        <f>'Carte Restaurant'!B2</f>
        <v>2023699</v>
      </c>
      <c r="B3" s="11" t="str">
        <f>IFERROR(VLOOKUP(A3,'Carte Restaurant'!B:C,2,FALSE),"")</f>
        <v>Salad homard</v>
      </c>
      <c r="C3" s="13">
        <f>IFERROR(VLOOKUP(A3,'Carte Restaurant'!B:I,8,FALSE),"")</f>
        <v>15</v>
      </c>
      <c r="D3" s="137">
        <f>IFERROR((C3/$C$21)*100,"")</f>
        <v>1.2417218543046358</v>
      </c>
      <c r="E3" s="14">
        <f>IFERROR(VLOOKUP(A3,'Carte Restaurant'!B:G,6,FALSE),"")</f>
        <v>32.411067193675891</v>
      </c>
      <c r="F3" s="14">
        <f>IFERROR(VLOOKUP(A3,'Carte Restaurant'!B:E,4,FALSE),"")</f>
        <v>12.37878388888889</v>
      </c>
      <c r="G3" s="14">
        <f>IFERROR(E3-F3,"")</f>
        <v>20.032283304787001</v>
      </c>
      <c r="H3" s="15">
        <f>IFERROR(G3*C3,"")</f>
        <v>300.48424957180498</v>
      </c>
      <c r="I3" s="16" t="str">
        <f>IF(D3="","",IF(AND((D3&gt;$E$22),(E3&gt;$I$22)),"Etoile",IF(AND((D3&gt;$E$22),(E3&lt;$I$22)),"Cheval de labour",IF(AND((D3&lt;$E$22),(E3&lt;$I$22)),"Chien","Enigme"))))</f>
        <v>Enigme</v>
      </c>
      <c r="K3" s="1" t="s">
        <v>10</v>
      </c>
      <c r="L3" s="99">
        <f>MAX(D3:D20)</f>
        <v>18.046357615894042</v>
      </c>
    </row>
    <row r="4" spans="1:12" ht="26.25" customHeight="1" x14ac:dyDescent="0.2">
      <c r="A4" s="102" t="str">
        <f>'Carte Restaurant'!B3</f>
        <v>2023702</v>
      </c>
      <c r="B4" s="12" t="str">
        <f>IFERROR(VLOOKUP(A4,'Carte Restaurant'!B:C,2,FALSE),"")</f>
        <v>New indian samo</v>
      </c>
      <c r="C4" s="17">
        <f>IFERROR(VLOOKUP(A4,'Carte Restaurant'!B:I,8,FALSE),"")</f>
        <v>43</v>
      </c>
      <c r="D4" s="18">
        <f t="shared" ref="D4:D20" si="0">IFERROR((C4/$C$21)*100,"")</f>
        <v>3.5596026490066226</v>
      </c>
      <c r="E4" s="18">
        <f>IFERROR(VLOOKUP(A4,'Carte Restaurant'!B:G,6,FALSE),"")</f>
        <v>12.648221343873519</v>
      </c>
      <c r="F4" s="18">
        <f>IFERROR(VLOOKUP(A4,'Carte Restaurant'!B:E,4,FALSE),"")</f>
        <v>1.5209337965367968</v>
      </c>
      <c r="G4" s="18">
        <f t="shared" ref="G4:G20" si="1">IFERROR(E4-F4,"")</f>
        <v>11.127287547336723</v>
      </c>
      <c r="H4" s="19">
        <f t="shared" ref="H4:H20" si="2">IFERROR(G4*C4,"")</f>
        <v>478.47336453547905</v>
      </c>
      <c r="I4" s="20" t="str">
        <f t="shared" ref="I4:I20" si="3">IF(D4="","",IF(AND((D4&gt;$E$22),(E4&gt;$I$22)),"Etoile",IF(AND((D4&gt;$E$22),(E4&lt;$I$22)),"Cheval de labour",IF(AND((D4&lt;$E$22),(E4&lt;$I$22)),"Chien","Enigme"))))</f>
        <v>Enigme</v>
      </c>
      <c r="K4" s="1" t="s">
        <v>9</v>
      </c>
      <c r="L4" s="99">
        <f>MAX(E3:E20)</f>
        <v>32.411067193675891</v>
      </c>
    </row>
    <row r="5" spans="1:12" ht="31.5" customHeight="1" x14ac:dyDescent="0.2">
      <c r="A5" s="102" t="str">
        <f>'Carte Restaurant'!B4</f>
        <v>2023703</v>
      </c>
      <c r="B5" s="12" t="str">
        <f>IFERROR(VLOOKUP(A5,'Carte Restaurant'!B:C,2,FALSE),"")</f>
        <v>Bo bun crevette</v>
      </c>
      <c r="C5" s="17">
        <f>IFERROR(VLOOKUP(A5,'Carte Restaurant'!B:I,8,FALSE),"")</f>
        <v>21</v>
      </c>
      <c r="D5" s="18">
        <f t="shared" si="0"/>
        <v>1.73841059602649</v>
      </c>
      <c r="E5" s="18">
        <f>IFERROR(VLOOKUP(A5,'Carte Restaurant'!B:G,6,FALSE),"")</f>
        <v>22.924901185770754</v>
      </c>
      <c r="F5" s="18">
        <f>IFERROR(VLOOKUP(A5,'Carte Restaurant'!B:E,4,FALSE),"")</f>
        <v>7.1639523218304557</v>
      </c>
      <c r="G5" s="18">
        <f t="shared" si="1"/>
        <v>15.760948863940298</v>
      </c>
      <c r="H5" s="19">
        <f t="shared" si="2"/>
        <v>330.97992614274625</v>
      </c>
      <c r="I5" s="20" t="str">
        <f t="shared" si="3"/>
        <v>Enigme</v>
      </c>
    </row>
    <row r="6" spans="1:12" ht="27" customHeight="1" x14ac:dyDescent="0.2">
      <c r="A6" s="102" t="str">
        <f>'Carte Restaurant'!B5</f>
        <v>2023704</v>
      </c>
      <c r="B6" s="12" t="str">
        <f>IFERROR(VLOOKUP(A6,'Carte Restaurant'!B:C,2,FALSE),"")</f>
        <v>Asperge grillé</v>
      </c>
      <c r="C6" s="17">
        <f>IFERROR(VLOOKUP(A6,'Carte Restaurant'!B:I,8,FALSE),"")</f>
        <v>11</v>
      </c>
      <c r="D6" s="18">
        <f t="shared" si="0"/>
        <v>0.91059602649006621</v>
      </c>
      <c r="E6" s="18">
        <f>IFERROR(VLOOKUP(A6,'Carte Restaurant'!B:G,6,FALSE),"")</f>
        <v>15.019762845849803</v>
      </c>
      <c r="F6" s="18">
        <f>IFERROR(VLOOKUP(A6,'Carte Restaurant'!B:E,4,FALSE),"")</f>
        <v>3.7289438596491227</v>
      </c>
      <c r="G6" s="18">
        <f t="shared" si="1"/>
        <v>11.29081898620068</v>
      </c>
      <c r="H6" s="19">
        <f t="shared" si="2"/>
        <v>124.19900884820748</v>
      </c>
      <c r="I6" s="20" t="str">
        <f t="shared" si="3"/>
        <v>Enigme</v>
      </c>
    </row>
    <row r="7" spans="1:12" ht="24.75" customHeight="1" x14ac:dyDescent="0.2">
      <c r="A7" s="102" t="str">
        <f>'Carte Restaurant'!B6</f>
        <v>2023705</v>
      </c>
      <c r="B7" s="12" t="str">
        <f>IFERROR(VLOOKUP(A7,'Carte Restaurant'!B:C,2,FALSE),"")</f>
        <v>Salad poulpe</v>
      </c>
      <c r="C7" s="17">
        <f>IFERROR(VLOOKUP(A7,'Carte Restaurant'!B:I,8,FALSE),"")</f>
        <v>35</v>
      </c>
      <c r="D7" s="18">
        <f t="shared" si="0"/>
        <v>2.8973509933774833</v>
      </c>
      <c r="E7" s="18">
        <f>IFERROR(VLOOKUP(A7,'Carte Restaurant'!B:G,6,FALSE),"")</f>
        <v>18.972332015810277</v>
      </c>
      <c r="F7" s="18">
        <f>IFERROR(VLOOKUP(A7,'Carte Restaurant'!B:E,4,FALSE),"")</f>
        <v>5.7073779003472218</v>
      </c>
      <c r="G7" s="18">
        <f t="shared" si="1"/>
        <v>13.264954115463055</v>
      </c>
      <c r="H7" s="19">
        <f t="shared" si="2"/>
        <v>464.27339404120693</v>
      </c>
      <c r="I7" s="20" t="str">
        <f t="shared" si="3"/>
        <v>Enigme</v>
      </c>
    </row>
    <row r="8" spans="1:12" ht="24.75" customHeight="1" x14ac:dyDescent="0.2">
      <c r="A8" s="102" t="str">
        <f>'Carte Restaurant'!B7</f>
        <v>2023706</v>
      </c>
      <c r="B8" s="12" t="str">
        <f>IFERROR(VLOOKUP(A8,'Carte Restaurant'!B:C,2,FALSE),"")</f>
        <v>Edamane</v>
      </c>
      <c r="C8" s="17">
        <f>IFERROR(VLOOKUP(A8,'Carte Restaurant'!B:I,8,FALSE),"")</f>
        <v>158</v>
      </c>
      <c r="D8" s="18">
        <f t="shared" si="0"/>
        <v>13.079470198675496</v>
      </c>
      <c r="E8" s="18">
        <f>IFERROR(VLOOKUP(A8,'Carte Restaurant'!B:G,6,FALSE),"")</f>
        <v>3.9525691699604746</v>
      </c>
      <c r="F8" s="18">
        <f>IFERROR(VLOOKUP(A8,'Carte Restaurant'!B:E,4,FALSE),"")</f>
        <v>1.04</v>
      </c>
      <c r="G8" s="18">
        <f t="shared" si="1"/>
        <v>2.9125691699604745</v>
      </c>
      <c r="H8" s="19">
        <f t="shared" si="2"/>
        <v>460.185928853755</v>
      </c>
      <c r="I8" s="20" t="str">
        <f t="shared" si="3"/>
        <v>Cheval de labour</v>
      </c>
    </row>
    <row r="9" spans="1:12" ht="24.75" customHeight="1" x14ac:dyDescent="0.2">
      <c r="A9" s="102" t="str">
        <f>'Carte Restaurant'!B8</f>
        <v>2023707</v>
      </c>
      <c r="B9" s="12" t="str">
        <f>IFERROR(VLOOKUP(A9,'Carte Restaurant'!B:C,2,FALSE),"")</f>
        <v>Salad Wakame</v>
      </c>
      <c r="C9" s="17">
        <f>IFERROR(VLOOKUP(A9,'Carte Restaurant'!B:I,8,FALSE),"")</f>
        <v>46</v>
      </c>
      <c r="D9" s="18">
        <f t="shared" si="0"/>
        <v>3.8079470198675498</v>
      </c>
      <c r="E9" s="18">
        <f>IFERROR(VLOOKUP(A9,'Carte Restaurant'!B:G,6,FALSE),"")</f>
        <v>5.5335968379446641</v>
      </c>
      <c r="F9" s="18">
        <f>IFERROR(VLOOKUP(A9,'Carte Restaurant'!B:E,4,FALSE),"")</f>
        <v>0.85</v>
      </c>
      <c r="G9" s="18">
        <f t="shared" si="1"/>
        <v>4.6835968379446644</v>
      </c>
      <c r="H9" s="19">
        <f t="shared" si="2"/>
        <v>215.44545454545457</v>
      </c>
      <c r="I9" s="20" t="str">
        <f t="shared" si="3"/>
        <v>Chien</v>
      </c>
    </row>
    <row r="10" spans="1:12" ht="24.75" customHeight="1" x14ac:dyDescent="0.2">
      <c r="A10" s="102" t="str">
        <f>'Carte Restaurant'!B9</f>
        <v>2023708</v>
      </c>
      <c r="B10" s="12" t="str">
        <f>IFERROR(VLOOKUP(A10,'Carte Restaurant'!B:C,2,FALSE),"")</f>
        <v>Salad poulet</v>
      </c>
      <c r="C10" s="17">
        <f>IFERROR(VLOOKUP(A10,'Carte Restaurant'!B:I,8,FALSE),"")</f>
        <v>186</v>
      </c>
      <c r="D10" s="18">
        <f t="shared" si="0"/>
        <v>15.397350993377485</v>
      </c>
      <c r="E10" s="18">
        <f>IFERROR(VLOOKUP(A10,'Carte Restaurant'!B:G,6,FALSE),"")</f>
        <v>15.810276679841898</v>
      </c>
      <c r="F10" s="18">
        <f>IFERROR(VLOOKUP(A10,'Carte Restaurant'!B:E,4,FALSE),"")</f>
        <v>1.91</v>
      </c>
      <c r="G10" s="18">
        <f t="shared" si="1"/>
        <v>13.900276679841898</v>
      </c>
      <c r="H10" s="19">
        <f t="shared" si="2"/>
        <v>2585.4514624505932</v>
      </c>
      <c r="I10" s="20" t="str">
        <f t="shared" si="3"/>
        <v>Etoile</v>
      </c>
    </row>
    <row r="11" spans="1:12" ht="24.75" customHeight="1" x14ac:dyDescent="0.2">
      <c r="A11" s="102" t="str">
        <f>'Carte Restaurant'!B10</f>
        <v>2023709</v>
      </c>
      <c r="B11" s="12" t="str">
        <f>IFERROR(VLOOKUP(A11,'Carte Restaurant'!B:C,2,FALSE),"")</f>
        <v>Roul print creve</v>
      </c>
      <c r="C11" s="17">
        <f>IFERROR(VLOOKUP(A11,'Carte Restaurant'!B:I,8,FALSE),"")</f>
        <v>64</v>
      </c>
      <c r="D11" s="18">
        <f t="shared" si="0"/>
        <v>5.298013245033113</v>
      </c>
      <c r="E11" s="18">
        <f>IFERROR(VLOOKUP(A11,'Carte Restaurant'!B:G,6,FALSE),"")</f>
        <v>19.762845849802375</v>
      </c>
      <c r="F11" s="18">
        <f>IFERROR(VLOOKUP(A11,'Carte Restaurant'!B:E,4,FALSE),"")</f>
        <v>5.3</v>
      </c>
      <c r="G11" s="18">
        <f t="shared" si="1"/>
        <v>14.462845849802374</v>
      </c>
      <c r="H11" s="19">
        <f t="shared" si="2"/>
        <v>925.62213438735193</v>
      </c>
      <c r="I11" s="20" t="str">
        <f t="shared" si="3"/>
        <v>Enigme</v>
      </c>
    </row>
    <row r="12" spans="1:12" ht="24.75" customHeight="1" x14ac:dyDescent="0.2">
      <c r="A12" s="102" t="str">
        <f>'Carte Restaurant'!B11</f>
        <v>2023710</v>
      </c>
      <c r="B12" s="12" t="str">
        <f>IFERROR(VLOOKUP(A12,'Carte Restaurant'!B:C,2,FALSE),"")</f>
        <v>Salad exotic</v>
      </c>
      <c r="C12" s="17">
        <f>IFERROR(VLOOKUP(A12,'Carte Restaurant'!B:I,8,FALSE),"")</f>
        <v>14</v>
      </c>
      <c r="D12" s="18">
        <f t="shared" si="0"/>
        <v>1.1589403973509933</v>
      </c>
      <c r="E12" s="18">
        <f>IFERROR(VLOOKUP(A12,'Carte Restaurant'!B:G,6,FALSE),"")</f>
        <v>15.019762845849803</v>
      </c>
      <c r="F12" s="18">
        <f>IFERROR(VLOOKUP(A12,'Carte Restaurant'!B:E,4,FALSE),"")</f>
        <v>2.88</v>
      </c>
      <c r="G12" s="18">
        <f t="shared" si="1"/>
        <v>12.139762845849802</v>
      </c>
      <c r="H12" s="19">
        <f t="shared" si="2"/>
        <v>169.95667984189723</v>
      </c>
      <c r="I12" s="20" t="str">
        <f t="shared" si="3"/>
        <v>Enigme</v>
      </c>
    </row>
    <row r="13" spans="1:12" ht="24.75" customHeight="1" x14ac:dyDescent="0.2">
      <c r="A13" s="102" t="str">
        <f>'Carte Restaurant'!B12</f>
        <v>2023711</v>
      </c>
      <c r="B13" s="12" t="str">
        <f>IFERROR(VLOOKUP(A13,'Carte Restaurant'!B:C,2,FALSE),"")</f>
        <v>Salad papaye</v>
      </c>
      <c r="C13" s="17">
        <f>IFERROR(VLOOKUP(A13,'Carte Restaurant'!B:I,8,FALSE),"")</f>
        <v>42</v>
      </c>
      <c r="D13" s="18">
        <f t="shared" si="0"/>
        <v>3.4768211920529799</v>
      </c>
      <c r="E13" s="18">
        <f>IFERROR(VLOOKUP(A13,'Carte Restaurant'!B:G,6,FALSE),"")</f>
        <v>12.648221343873519</v>
      </c>
      <c r="F13" s="18">
        <f>IFERROR(VLOOKUP(A13,'Carte Restaurant'!B:E,4,FALSE),"")</f>
        <v>1.44</v>
      </c>
      <c r="G13" s="18">
        <f t="shared" si="1"/>
        <v>11.20822134387352</v>
      </c>
      <c r="H13" s="19">
        <f t="shared" si="2"/>
        <v>470.74529644268785</v>
      </c>
      <c r="I13" s="20" t="str">
        <f t="shared" si="3"/>
        <v>Enigme</v>
      </c>
    </row>
    <row r="14" spans="1:12" ht="24.75" customHeight="1" x14ac:dyDescent="0.2">
      <c r="A14" s="102" t="str">
        <f>'Carte Restaurant'!B13</f>
        <v>2023712</v>
      </c>
      <c r="B14" s="12" t="str">
        <f>IFERROR(VLOOKUP(A14,'Carte Restaurant'!B:C,2,FALSE),"")</f>
        <v>Tartare saumon</v>
      </c>
      <c r="C14" s="17">
        <f>IFERROR(VLOOKUP(A14,'Carte Restaurant'!B:I,8,FALSE),"")</f>
        <v>97</v>
      </c>
      <c r="D14" s="18">
        <f t="shared" si="0"/>
        <v>8.0298013245033104</v>
      </c>
      <c r="E14" s="18">
        <f>IFERROR(VLOOKUP(A14,'Carte Restaurant'!B:G,6,FALSE),"")</f>
        <v>16.600790513833992</v>
      </c>
      <c r="F14" s="18">
        <f>IFERROR(VLOOKUP(A14,'Carte Restaurant'!B:E,4,FALSE),"")</f>
        <v>2.65</v>
      </c>
      <c r="G14" s="18">
        <f t="shared" si="1"/>
        <v>13.950790513833992</v>
      </c>
      <c r="H14" s="19">
        <f t="shared" si="2"/>
        <v>1353.2266798418973</v>
      </c>
      <c r="I14" s="20" t="str">
        <f t="shared" si="3"/>
        <v>Etoile</v>
      </c>
    </row>
    <row r="15" spans="1:12" ht="24.75" customHeight="1" x14ac:dyDescent="0.2">
      <c r="A15" s="102" t="str">
        <f>'Carte Restaurant'!B14</f>
        <v>2023713</v>
      </c>
      <c r="B15" s="12" t="str">
        <f>IFERROR(VLOOKUP(A15,'Carte Restaurant'!B:C,2,FALSE),"")</f>
        <v>Bœuf tataki</v>
      </c>
      <c r="C15" s="17">
        <f>IFERROR(VLOOKUP(A15,'Carte Restaurant'!B:I,8,FALSE),"")</f>
        <v>24</v>
      </c>
      <c r="D15" s="18">
        <f t="shared" si="0"/>
        <v>1.9867549668874174</v>
      </c>
      <c r="E15" s="18">
        <f>IFERROR(VLOOKUP(A15,'Carte Restaurant'!B:G,6,FALSE),"")</f>
        <v>22.924901185770754</v>
      </c>
      <c r="F15" s="18">
        <f>IFERROR(VLOOKUP(A15,'Carte Restaurant'!B:E,4,FALSE),"")</f>
        <v>6.75</v>
      </c>
      <c r="G15" s="18">
        <f t="shared" si="1"/>
        <v>16.174901185770754</v>
      </c>
      <c r="H15" s="19">
        <f t="shared" si="2"/>
        <v>388.19762845849812</v>
      </c>
      <c r="I15" s="20" t="str">
        <f t="shared" si="3"/>
        <v>Enigme</v>
      </c>
    </row>
    <row r="16" spans="1:12" ht="24.75" customHeight="1" x14ac:dyDescent="0.2">
      <c r="A16" s="102" t="str">
        <f>'Carte Restaurant'!B15</f>
        <v>2023714</v>
      </c>
      <c r="B16" s="12" t="str">
        <f>IFERROR(VLOOKUP(A16,'Carte Restaurant'!B:C,2,FALSE),"")</f>
        <v>Tofu snacké</v>
      </c>
      <c r="C16" s="17">
        <f>IFERROR(VLOOKUP(A16,'Carte Restaurant'!B:I,8,FALSE),"")</f>
        <v>21</v>
      </c>
      <c r="D16" s="18">
        <f t="shared" si="0"/>
        <v>1.73841059602649</v>
      </c>
      <c r="E16" s="18">
        <f>IFERROR(VLOOKUP(A16,'Carte Restaurant'!B:G,6,FALSE),"")</f>
        <v>17.39130434782609</v>
      </c>
      <c r="F16" s="18">
        <f>IFERROR(VLOOKUP(A16,'Carte Restaurant'!B:E,4,FALSE),"")</f>
        <v>3.99</v>
      </c>
      <c r="G16" s="18">
        <f t="shared" si="1"/>
        <v>13.401304347826089</v>
      </c>
      <c r="H16" s="19">
        <f t="shared" si="2"/>
        <v>281.42739130434785</v>
      </c>
      <c r="I16" s="20" t="str">
        <f t="shared" si="3"/>
        <v>Enigme</v>
      </c>
    </row>
    <row r="17" spans="1:9" ht="24.75" customHeight="1" x14ac:dyDescent="0.2">
      <c r="A17" s="102" t="str">
        <f>'Carte Restaurant'!B16</f>
        <v>2023715</v>
      </c>
      <c r="B17" s="12" t="str">
        <f>IFERROR(VLOOKUP(A17,'Carte Restaurant'!B:C,2,FALSE),"")</f>
        <v>Calamar grenoui</v>
      </c>
      <c r="C17" s="17">
        <f>IFERROR(VLOOKUP(A17,'Carte Restaurant'!B:I,8,FALSE),"")</f>
        <v>45</v>
      </c>
      <c r="D17" s="18">
        <f t="shared" si="0"/>
        <v>3.7251655629139075</v>
      </c>
      <c r="E17" s="18">
        <f>IFERROR(VLOOKUP(A17,'Carte Restaurant'!B:G,6,FALSE),"")</f>
        <v>14.229249011857709</v>
      </c>
      <c r="F17" s="18">
        <f>IFERROR(VLOOKUP(A17,'Carte Restaurant'!B:E,4,FALSE),"")</f>
        <v>2</v>
      </c>
      <c r="G17" s="18">
        <f t="shared" si="1"/>
        <v>12.229249011857709</v>
      </c>
      <c r="H17" s="19">
        <f t="shared" si="2"/>
        <v>550.31620553359687</v>
      </c>
      <c r="I17" s="20" t="str">
        <f t="shared" si="3"/>
        <v>Enigme</v>
      </c>
    </row>
    <row r="18" spans="1:9" ht="24.75" customHeight="1" x14ac:dyDescent="0.2">
      <c r="A18" s="102" t="str">
        <f>'Carte Restaurant'!B17</f>
        <v>2023716</v>
      </c>
      <c r="B18" s="12" t="str">
        <f>IFERROR(VLOOKUP(A18,'Carte Restaurant'!B:C,2,FALSE),"")</f>
        <v>Ass vapeur</v>
      </c>
      <c r="C18" s="17">
        <f>IFERROR(VLOOKUP(A18,'Carte Restaurant'!B:I,8,FALSE),"")</f>
        <v>125</v>
      </c>
      <c r="D18" s="18">
        <f t="shared" si="0"/>
        <v>10.347682119205299</v>
      </c>
      <c r="E18" s="18">
        <f>IFERROR(VLOOKUP(A18,'Carte Restaurant'!B:G,6,FALSE),"")</f>
        <v>13.438735177865613</v>
      </c>
      <c r="F18" s="18">
        <f>IFERROR(VLOOKUP(A18,'Carte Restaurant'!B:E,4,FALSE),"")</f>
        <v>1.79</v>
      </c>
      <c r="G18" s="18">
        <f t="shared" si="1"/>
        <v>11.648735177865614</v>
      </c>
      <c r="H18" s="19">
        <f t="shared" si="2"/>
        <v>1456.0918972332017</v>
      </c>
      <c r="I18" s="20" t="str">
        <f t="shared" si="3"/>
        <v>Etoile</v>
      </c>
    </row>
    <row r="19" spans="1:9" ht="24.75" customHeight="1" x14ac:dyDescent="0.2">
      <c r="A19" s="102" t="str">
        <f>'Carte Restaurant'!B18</f>
        <v>2023717</v>
      </c>
      <c r="B19" s="12" t="str">
        <f>IFERROR(VLOOKUP(A19,'Carte Restaurant'!B:C,2,FALSE),"")</f>
        <v>Roul print frit</v>
      </c>
      <c r="C19" s="17">
        <f>IFERROR(VLOOKUP(A19,'Carte Restaurant'!B:I,8,FALSE),"")</f>
        <v>218</v>
      </c>
      <c r="D19" s="18">
        <f t="shared" si="0"/>
        <v>18.046357615894042</v>
      </c>
      <c r="E19" s="18">
        <f>IFERROR(VLOOKUP(A19,'Carte Restaurant'!B:G,6,FALSE),"")</f>
        <v>12.648221343873519</v>
      </c>
      <c r="F19" s="18">
        <f>IFERROR(VLOOKUP(A19,'Carte Restaurant'!B:E,4,FALSE),"")</f>
        <v>0.85</v>
      </c>
      <c r="G19" s="18">
        <f t="shared" si="1"/>
        <v>11.79822134387352</v>
      </c>
      <c r="H19" s="19">
        <f t="shared" si="2"/>
        <v>2572.0122529644273</v>
      </c>
      <c r="I19" s="20" t="str">
        <f t="shared" si="3"/>
        <v>Etoile</v>
      </c>
    </row>
    <row r="20" spans="1:9" ht="24.75" customHeight="1" thickBot="1" x14ac:dyDescent="0.25">
      <c r="A20" s="102" t="str">
        <f>'Carte Restaurant'!B19</f>
        <v>2023718</v>
      </c>
      <c r="B20" s="12" t="str">
        <f>IFERROR(VLOOKUP(A20,'Carte Restaurant'!B:C,2,FALSE),"")</f>
        <v>Tom Yum soup</v>
      </c>
      <c r="C20" s="17">
        <f>IFERROR(VLOOKUP(A20,'Carte Restaurant'!B:I,8,FALSE),"")</f>
        <v>43</v>
      </c>
      <c r="D20" s="18">
        <f t="shared" si="0"/>
        <v>3.5596026490066226</v>
      </c>
      <c r="E20" s="18">
        <f>IFERROR(VLOOKUP(A20,'Carte Restaurant'!B:G,6,FALSE),"")</f>
        <v>22.924901185770754</v>
      </c>
      <c r="F20" s="18">
        <f>IFERROR(VLOOKUP(A20,'Carte Restaurant'!B:E,4,FALSE),"")</f>
        <v>8.06</v>
      </c>
      <c r="G20" s="18">
        <f t="shared" si="1"/>
        <v>14.864901185770753</v>
      </c>
      <c r="H20" s="19">
        <f t="shared" si="2"/>
        <v>639.19075098814244</v>
      </c>
      <c r="I20" s="20" t="str">
        <f t="shared" si="3"/>
        <v>Enigme</v>
      </c>
    </row>
    <row r="21" spans="1:9" x14ac:dyDescent="0.2">
      <c r="A21" s="141"/>
      <c r="B21" s="23" t="s">
        <v>3</v>
      </c>
      <c r="C21" s="9">
        <f>SUM(C3:C20)</f>
        <v>1208</v>
      </c>
      <c r="D21" s="10">
        <f>SUM(D3:D20)</f>
        <v>100</v>
      </c>
      <c r="E21" s="10">
        <f>SUM(E3:E20)</f>
        <v>294.86166007905143</v>
      </c>
      <c r="F21" s="10"/>
      <c r="G21" s="10"/>
      <c r="H21" s="10">
        <f>SUM(H3:H20)</f>
        <v>13766.279705985295</v>
      </c>
      <c r="I21" s="2"/>
    </row>
    <row r="22" spans="1:9" ht="15.75" customHeight="1" thickBot="1" x14ac:dyDescent="0.25">
      <c r="A22" s="142"/>
      <c r="B22" s="22" t="s">
        <v>4</v>
      </c>
      <c r="C22" s="24">
        <f>+COUNT(C3:C20)</f>
        <v>18</v>
      </c>
      <c r="D22" s="21" t="s">
        <v>5</v>
      </c>
      <c r="E22" s="139">
        <f>D21/C22</f>
        <v>5.5555555555555554</v>
      </c>
      <c r="F22" s="4"/>
      <c r="G22" s="4"/>
      <c r="H22" s="3" t="s">
        <v>7</v>
      </c>
      <c r="I22" s="5">
        <f>H21/C21</f>
        <v>11.395926908928224</v>
      </c>
    </row>
    <row r="23" spans="1:9" ht="13.5" thickBot="1" x14ac:dyDescent="0.25">
      <c r="C23" s="103"/>
      <c r="D23" s="103"/>
    </row>
    <row r="24" spans="1:9" ht="13.5" thickBot="1" x14ac:dyDescent="0.25">
      <c r="B24" s="100" t="s">
        <v>0</v>
      </c>
      <c r="C24" s="104" t="s">
        <v>2</v>
      </c>
      <c r="D24" s="105" t="s">
        <v>1645</v>
      </c>
      <c r="E24" s="29" t="s">
        <v>0</v>
      </c>
      <c r="F24" s="29"/>
      <c r="G24" s="29"/>
    </row>
    <row r="25" spans="1:9" x14ac:dyDescent="0.2">
      <c r="A25" s="1">
        <v>2023699</v>
      </c>
      <c r="B25" s="110" t="s">
        <v>54</v>
      </c>
      <c r="C25" s="108">
        <v>1.2417218543046358</v>
      </c>
      <c r="D25" s="106">
        <v>20.032283304787001</v>
      </c>
      <c r="E25" s="113" t="s">
        <v>54</v>
      </c>
      <c r="F25" s="29"/>
      <c r="G25" s="29"/>
    </row>
    <row r="26" spans="1:9" x14ac:dyDescent="0.2">
      <c r="A26" s="1">
        <v>2023702</v>
      </c>
      <c r="B26" s="111" t="s">
        <v>57</v>
      </c>
      <c r="C26" s="108">
        <v>3.5596026490066226</v>
      </c>
      <c r="D26" s="106">
        <v>11.127287547336723</v>
      </c>
      <c r="E26" s="29" t="s">
        <v>57</v>
      </c>
      <c r="F26" s="29"/>
      <c r="G26" s="96"/>
    </row>
    <row r="27" spans="1:9" x14ac:dyDescent="0.2">
      <c r="A27" s="1">
        <v>2023703</v>
      </c>
      <c r="B27" s="111" t="s">
        <v>60</v>
      </c>
      <c r="C27" s="108">
        <v>1.73841059602649</v>
      </c>
      <c r="D27" s="106">
        <v>15.760948863940298</v>
      </c>
      <c r="E27" s="29" t="s">
        <v>60</v>
      </c>
      <c r="F27" s="29"/>
      <c r="G27" s="97"/>
    </row>
    <row r="28" spans="1:9" x14ac:dyDescent="0.2">
      <c r="A28" s="1">
        <v>2023704</v>
      </c>
      <c r="B28" s="111" t="s">
        <v>63</v>
      </c>
      <c r="C28" s="108">
        <v>0.91059602649006621</v>
      </c>
      <c r="D28" s="106">
        <v>11.29081898620068</v>
      </c>
      <c r="E28" s="29" t="s">
        <v>63</v>
      </c>
      <c r="F28" s="29"/>
      <c r="G28" s="98"/>
    </row>
    <row r="29" spans="1:9" x14ac:dyDescent="0.2">
      <c r="A29" s="1">
        <v>2023705</v>
      </c>
      <c r="B29" s="111" t="s">
        <v>66</v>
      </c>
      <c r="C29" s="108">
        <v>2.8973509933774833</v>
      </c>
      <c r="D29" s="106">
        <v>13.264954115463055</v>
      </c>
      <c r="E29" s="29" t="s">
        <v>66</v>
      </c>
      <c r="F29" s="29"/>
      <c r="G29" s="98"/>
    </row>
    <row r="30" spans="1:9" x14ac:dyDescent="0.2">
      <c r="A30" s="1">
        <v>2023706</v>
      </c>
      <c r="B30" s="111" t="s">
        <v>69</v>
      </c>
      <c r="C30" s="108">
        <v>13.079470198675496</v>
      </c>
      <c r="D30" s="106">
        <v>2.9125691699604745</v>
      </c>
      <c r="E30" s="29" t="s">
        <v>69</v>
      </c>
      <c r="F30" s="29"/>
      <c r="G30" s="29"/>
    </row>
    <row r="31" spans="1:9" x14ac:dyDescent="0.2">
      <c r="A31" s="1">
        <v>2023707</v>
      </c>
      <c r="B31" s="111" t="s">
        <v>71</v>
      </c>
      <c r="C31" s="108">
        <v>3.8079470198675498</v>
      </c>
      <c r="D31" s="106">
        <v>4.6835968379446644</v>
      </c>
      <c r="E31" s="29" t="s">
        <v>71</v>
      </c>
      <c r="F31" s="29"/>
      <c r="G31" s="29"/>
    </row>
    <row r="32" spans="1:9" x14ac:dyDescent="0.2">
      <c r="A32" s="1">
        <v>2023708</v>
      </c>
      <c r="B32" s="111" t="s">
        <v>74</v>
      </c>
      <c r="C32" s="108">
        <v>15.397350993377485</v>
      </c>
      <c r="D32" s="106">
        <v>13.900276679841898</v>
      </c>
      <c r="E32" s="29" t="s">
        <v>74</v>
      </c>
      <c r="F32" s="29"/>
      <c r="G32" s="29"/>
    </row>
    <row r="33" spans="1:7" x14ac:dyDescent="0.2">
      <c r="A33" s="1">
        <v>2023709</v>
      </c>
      <c r="B33" s="111" t="s">
        <v>76</v>
      </c>
      <c r="C33" s="108">
        <v>5.298013245033113</v>
      </c>
      <c r="D33" s="106">
        <v>14.462845849802374</v>
      </c>
      <c r="E33" s="29" t="s">
        <v>76</v>
      </c>
      <c r="F33" s="29"/>
      <c r="G33" s="29"/>
    </row>
    <row r="34" spans="1:7" x14ac:dyDescent="0.2">
      <c r="A34" s="1">
        <v>2023710</v>
      </c>
      <c r="B34" s="111" t="s">
        <v>79</v>
      </c>
      <c r="C34" s="108">
        <v>1.1589403973509933</v>
      </c>
      <c r="D34" s="106">
        <v>12.139762845849802</v>
      </c>
      <c r="E34" s="29" t="s">
        <v>79</v>
      </c>
      <c r="F34" s="29"/>
      <c r="G34" s="29"/>
    </row>
    <row r="35" spans="1:7" x14ac:dyDescent="0.2">
      <c r="A35" s="1">
        <v>2023711</v>
      </c>
      <c r="B35" s="111" t="s">
        <v>82</v>
      </c>
      <c r="C35" s="108">
        <v>3.4768211920529799</v>
      </c>
      <c r="D35" s="106">
        <v>11.20822134387352</v>
      </c>
      <c r="E35" s="29" t="s">
        <v>82</v>
      </c>
      <c r="F35" s="29"/>
      <c r="G35" s="29"/>
    </row>
    <row r="36" spans="1:7" x14ac:dyDescent="0.2">
      <c r="A36" s="1">
        <v>2023712</v>
      </c>
      <c r="B36" s="111" t="s">
        <v>85</v>
      </c>
      <c r="C36" s="108">
        <v>8.0298013245033104</v>
      </c>
      <c r="D36" s="106">
        <v>13.950790513833992</v>
      </c>
      <c r="E36" s="29" t="s">
        <v>85</v>
      </c>
      <c r="F36" s="29"/>
      <c r="G36" s="29"/>
    </row>
    <row r="37" spans="1:7" x14ac:dyDescent="0.2">
      <c r="A37" s="1">
        <v>2023713</v>
      </c>
      <c r="B37" s="111" t="s">
        <v>88</v>
      </c>
      <c r="C37" s="108">
        <v>1.9867549668874174</v>
      </c>
      <c r="D37" s="106">
        <v>16.174901185770754</v>
      </c>
      <c r="E37" s="29" t="s">
        <v>88</v>
      </c>
      <c r="F37" s="29"/>
      <c r="G37" s="29"/>
    </row>
    <row r="38" spans="1:7" x14ac:dyDescent="0.2">
      <c r="A38" s="1">
        <v>2023714</v>
      </c>
      <c r="B38" s="111" t="s">
        <v>90</v>
      </c>
      <c r="C38" s="108">
        <v>1.73841059602649</v>
      </c>
      <c r="D38" s="106">
        <v>13.401304347826089</v>
      </c>
      <c r="E38" s="29" t="s">
        <v>90</v>
      </c>
      <c r="F38" s="29"/>
      <c r="G38" s="29"/>
    </row>
    <row r="39" spans="1:7" x14ac:dyDescent="0.2">
      <c r="A39" s="1">
        <v>2023715</v>
      </c>
      <c r="B39" s="111" t="s">
        <v>93</v>
      </c>
      <c r="C39" s="108">
        <v>3.7251655629139075</v>
      </c>
      <c r="D39" s="106">
        <v>12.229249011857709</v>
      </c>
      <c r="E39" s="29" t="s">
        <v>93</v>
      </c>
      <c r="F39" s="29"/>
      <c r="G39" s="29"/>
    </row>
    <row r="40" spans="1:7" x14ac:dyDescent="0.2">
      <c r="A40" s="1">
        <v>2023716</v>
      </c>
      <c r="B40" s="111" t="s">
        <v>96</v>
      </c>
      <c r="C40" s="108">
        <v>10.347682119205299</v>
      </c>
      <c r="D40" s="106">
        <v>11.648735177865614</v>
      </c>
      <c r="E40" s="29" t="s">
        <v>96</v>
      </c>
      <c r="F40" s="29"/>
      <c r="G40" s="29"/>
    </row>
    <row r="41" spans="1:7" x14ac:dyDescent="0.2">
      <c r="A41" s="1">
        <v>2023717</v>
      </c>
      <c r="B41" s="111" t="s">
        <v>99</v>
      </c>
      <c r="C41" s="108">
        <v>18.046357615894042</v>
      </c>
      <c r="D41" s="106">
        <v>11.79822134387352</v>
      </c>
      <c r="E41" s="29" t="s">
        <v>99</v>
      </c>
      <c r="F41" s="29"/>
      <c r="G41" s="29"/>
    </row>
    <row r="42" spans="1:7" ht="13.5" thickBot="1" x14ac:dyDescent="0.25">
      <c r="A42" s="1">
        <v>2023718</v>
      </c>
      <c r="B42" s="112" t="s">
        <v>102</v>
      </c>
      <c r="C42" s="109">
        <v>3.5596026490066226</v>
      </c>
      <c r="D42" s="107">
        <v>14.864901185770753</v>
      </c>
      <c r="E42" s="29" t="s">
        <v>102</v>
      </c>
      <c r="F42" s="29"/>
      <c r="G42" s="29"/>
    </row>
    <row r="46" spans="1:7" x14ac:dyDescent="0.2">
      <c r="B46" s="6" t="s">
        <v>2</v>
      </c>
      <c r="C46" s="6" t="s">
        <v>1645</v>
      </c>
      <c r="D46" s="7"/>
    </row>
    <row r="47" spans="1:7" x14ac:dyDescent="0.2">
      <c r="B47" s="114">
        <f>IF(D47&lt;$L$4+5,$E$22,"")</f>
        <v>5.5555555555555554</v>
      </c>
      <c r="C47" s="8">
        <f t="shared" ref="C47:C64" si="4">IF(D47&lt;$L$3+5,$I$22,"")</f>
        <v>11.395926908928224</v>
      </c>
      <c r="D47" s="7">
        <v>0</v>
      </c>
    </row>
    <row r="48" spans="1:7" x14ac:dyDescent="0.2">
      <c r="B48" s="114">
        <f t="shared" ref="B48:B64" si="5">IF(D48&lt;$L$4+5,$E$22,"")</f>
        <v>5.5555555555555554</v>
      </c>
      <c r="C48" s="8">
        <f t="shared" si="4"/>
        <v>11.395926908928224</v>
      </c>
      <c r="D48" s="7">
        <v>1</v>
      </c>
    </row>
    <row r="49" spans="2:4" x14ac:dyDescent="0.2">
      <c r="B49" s="114">
        <f t="shared" si="5"/>
        <v>5.5555555555555554</v>
      </c>
      <c r="C49" s="8">
        <f t="shared" si="4"/>
        <v>11.395926908928224</v>
      </c>
      <c r="D49" s="7">
        <v>2</v>
      </c>
    </row>
    <row r="50" spans="2:4" x14ac:dyDescent="0.2">
      <c r="B50" s="114">
        <f t="shared" si="5"/>
        <v>5.5555555555555554</v>
      </c>
      <c r="C50" s="8">
        <f t="shared" si="4"/>
        <v>11.395926908928224</v>
      </c>
      <c r="D50" s="7">
        <v>3</v>
      </c>
    </row>
    <row r="51" spans="2:4" x14ac:dyDescent="0.2">
      <c r="B51" s="114">
        <f t="shared" si="5"/>
        <v>5.5555555555555554</v>
      </c>
      <c r="C51" s="8">
        <f t="shared" si="4"/>
        <v>11.395926908928224</v>
      </c>
      <c r="D51" s="7">
        <v>4</v>
      </c>
    </row>
    <row r="52" spans="2:4" x14ac:dyDescent="0.2">
      <c r="B52" s="114">
        <f t="shared" si="5"/>
        <v>5.5555555555555554</v>
      </c>
      <c r="C52" s="8">
        <f t="shared" si="4"/>
        <v>11.395926908928224</v>
      </c>
      <c r="D52" s="7">
        <v>5</v>
      </c>
    </row>
    <row r="53" spans="2:4" x14ac:dyDescent="0.2">
      <c r="B53" s="114">
        <f t="shared" si="5"/>
        <v>5.5555555555555554</v>
      </c>
      <c r="C53" s="8">
        <f t="shared" si="4"/>
        <v>11.395926908928224</v>
      </c>
      <c r="D53" s="7">
        <v>6</v>
      </c>
    </row>
    <row r="54" spans="2:4" x14ac:dyDescent="0.2">
      <c r="B54" s="114">
        <f t="shared" si="5"/>
        <v>5.5555555555555554</v>
      </c>
      <c r="C54" s="8">
        <f t="shared" si="4"/>
        <v>11.395926908928224</v>
      </c>
      <c r="D54" s="7">
        <v>7</v>
      </c>
    </row>
    <row r="55" spans="2:4" x14ac:dyDescent="0.2">
      <c r="B55" s="114">
        <f t="shared" si="5"/>
        <v>5.5555555555555554</v>
      </c>
      <c r="C55" s="8">
        <f t="shared" si="4"/>
        <v>11.395926908928224</v>
      </c>
      <c r="D55" s="7">
        <v>8</v>
      </c>
    </row>
    <row r="56" spans="2:4" x14ac:dyDescent="0.2">
      <c r="B56" s="114">
        <f t="shared" si="5"/>
        <v>5.5555555555555554</v>
      </c>
      <c r="C56" s="8">
        <f t="shared" si="4"/>
        <v>11.395926908928224</v>
      </c>
      <c r="D56" s="7">
        <v>9</v>
      </c>
    </row>
    <row r="57" spans="2:4" x14ac:dyDescent="0.2">
      <c r="B57" s="114">
        <f t="shared" si="5"/>
        <v>5.5555555555555554</v>
      </c>
      <c r="C57" s="8">
        <f t="shared" si="4"/>
        <v>11.395926908928224</v>
      </c>
      <c r="D57" s="7">
        <v>10</v>
      </c>
    </row>
    <row r="58" spans="2:4" x14ac:dyDescent="0.2">
      <c r="B58" s="114">
        <f t="shared" si="5"/>
        <v>5.5555555555555554</v>
      </c>
      <c r="C58" s="8">
        <f t="shared" si="4"/>
        <v>11.395926908928224</v>
      </c>
      <c r="D58" s="7">
        <v>11</v>
      </c>
    </row>
    <row r="59" spans="2:4" x14ac:dyDescent="0.2">
      <c r="B59" s="114">
        <f t="shared" si="5"/>
        <v>5.5555555555555554</v>
      </c>
      <c r="C59" s="8">
        <f t="shared" si="4"/>
        <v>11.395926908928224</v>
      </c>
      <c r="D59" s="7">
        <v>12</v>
      </c>
    </row>
    <row r="60" spans="2:4" x14ac:dyDescent="0.2">
      <c r="B60" s="114">
        <f t="shared" si="5"/>
        <v>5.5555555555555554</v>
      </c>
      <c r="C60" s="8">
        <f t="shared" si="4"/>
        <v>11.395926908928224</v>
      </c>
      <c r="D60" s="7">
        <v>13</v>
      </c>
    </row>
    <row r="61" spans="2:4" x14ac:dyDescent="0.2">
      <c r="B61" s="114">
        <f t="shared" si="5"/>
        <v>5.5555555555555554</v>
      </c>
      <c r="C61" s="8">
        <f t="shared" si="4"/>
        <v>11.395926908928224</v>
      </c>
      <c r="D61" s="7">
        <v>14</v>
      </c>
    </row>
    <row r="62" spans="2:4" x14ac:dyDescent="0.2">
      <c r="B62" s="114">
        <f t="shared" si="5"/>
        <v>5.5555555555555554</v>
      </c>
      <c r="C62" s="8">
        <f t="shared" si="4"/>
        <v>11.395926908928224</v>
      </c>
      <c r="D62" s="7">
        <v>15</v>
      </c>
    </row>
    <row r="63" spans="2:4" x14ac:dyDescent="0.2">
      <c r="B63" s="114">
        <f t="shared" si="5"/>
        <v>5.5555555555555554</v>
      </c>
      <c r="C63" s="8">
        <f t="shared" si="4"/>
        <v>11.395926908928224</v>
      </c>
      <c r="D63" s="7">
        <v>16</v>
      </c>
    </row>
    <row r="64" spans="2:4" x14ac:dyDescent="0.2">
      <c r="B64" s="114">
        <f t="shared" si="5"/>
        <v>5.5555555555555554</v>
      </c>
      <c r="C64" s="8">
        <f t="shared" si="4"/>
        <v>11.395926908928224</v>
      </c>
      <c r="D64" s="7">
        <v>17</v>
      </c>
    </row>
    <row r="65" spans="2:4" x14ac:dyDescent="0.2">
      <c r="B65" s="114">
        <f t="shared" ref="B65:B78" si="6">IF(D65&lt;$L$4+5,$E$22,"")</f>
        <v>5.5555555555555554</v>
      </c>
      <c r="C65" s="8">
        <f>IF(D65&lt;$L$3+5,$I$22,"")</f>
        <v>11.395926908928224</v>
      </c>
      <c r="D65" s="7">
        <v>18</v>
      </c>
    </row>
    <row r="66" spans="2:4" x14ac:dyDescent="0.2">
      <c r="B66" s="114">
        <f t="shared" si="6"/>
        <v>5.5555555555555554</v>
      </c>
      <c r="C66" s="8">
        <f t="shared" ref="C66:C78" si="7">IF(D66&lt;$L$3+5,$I$22,"")</f>
        <v>11.395926908928224</v>
      </c>
      <c r="D66" s="7">
        <v>19</v>
      </c>
    </row>
    <row r="67" spans="2:4" x14ac:dyDescent="0.2">
      <c r="B67" s="114">
        <f t="shared" si="6"/>
        <v>5.5555555555555554</v>
      </c>
      <c r="C67" s="8">
        <f t="shared" si="7"/>
        <v>11.395926908928224</v>
      </c>
      <c r="D67" s="7">
        <v>20</v>
      </c>
    </row>
    <row r="68" spans="2:4" x14ac:dyDescent="0.2">
      <c r="B68" s="114">
        <f t="shared" si="6"/>
        <v>5.5555555555555554</v>
      </c>
      <c r="C68" s="8">
        <f t="shared" si="7"/>
        <v>11.395926908928224</v>
      </c>
      <c r="D68" s="7">
        <v>21</v>
      </c>
    </row>
    <row r="69" spans="2:4" x14ac:dyDescent="0.2">
      <c r="B69" s="114">
        <f t="shared" si="6"/>
        <v>5.5555555555555554</v>
      </c>
      <c r="C69" s="8">
        <f t="shared" si="7"/>
        <v>11.395926908928224</v>
      </c>
      <c r="D69" s="7">
        <v>22</v>
      </c>
    </row>
    <row r="70" spans="2:4" x14ac:dyDescent="0.2">
      <c r="B70" s="114">
        <f t="shared" si="6"/>
        <v>5.5555555555555554</v>
      </c>
      <c r="C70" s="8">
        <f t="shared" si="7"/>
        <v>11.395926908928224</v>
      </c>
      <c r="D70" s="7">
        <v>23</v>
      </c>
    </row>
    <row r="71" spans="2:4" x14ac:dyDescent="0.2">
      <c r="B71" s="114">
        <f t="shared" si="6"/>
        <v>5.5555555555555554</v>
      </c>
      <c r="C71" s="8" t="str">
        <f t="shared" si="7"/>
        <v/>
      </c>
      <c r="D71" s="7">
        <v>24</v>
      </c>
    </row>
    <row r="72" spans="2:4" x14ac:dyDescent="0.2">
      <c r="B72" s="114">
        <f t="shared" si="6"/>
        <v>5.5555555555555554</v>
      </c>
      <c r="C72" s="8" t="str">
        <f t="shared" si="7"/>
        <v/>
      </c>
      <c r="D72" s="7">
        <v>25</v>
      </c>
    </row>
    <row r="73" spans="2:4" x14ac:dyDescent="0.2">
      <c r="B73" s="114">
        <f t="shared" si="6"/>
        <v>5.5555555555555554</v>
      </c>
      <c r="C73" s="8" t="str">
        <f t="shared" si="7"/>
        <v/>
      </c>
      <c r="D73" s="7">
        <v>26</v>
      </c>
    </row>
    <row r="74" spans="2:4" x14ac:dyDescent="0.2">
      <c r="B74" s="114">
        <f t="shared" si="6"/>
        <v>5.5555555555555554</v>
      </c>
      <c r="C74" s="8" t="str">
        <f t="shared" si="7"/>
        <v/>
      </c>
      <c r="D74" s="7">
        <v>27</v>
      </c>
    </row>
    <row r="75" spans="2:4" x14ac:dyDescent="0.2">
      <c r="B75" s="114">
        <f t="shared" si="6"/>
        <v>5.5555555555555554</v>
      </c>
      <c r="C75" s="8" t="str">
        <f t="shared" si="7"/>
        <v/>
      </c>
      <c r="D75" s="7">
        <v>28</v>
      </c>
    </row>
    <row r="76" spans="2:4" x14ac:dyDescent="0.2">
      <c r="B76" s="114">
        <f t="shared" si="6"/>
        <v>5.5555555555555554</v>
      </c>
      <c r="C76" s="8" t="str">
        <f t="shared" si="7"/>
        <v/>
      </c>
      <c r="D76" s="7">
        <v>29</v>
      </c>
    </row>
    <row r="77" spans="2:4" x14ac:dyDescent="0.2">
      <c r="B77" s="114">
        <f t="shared" si="6"/>
        <v>5.5555555555555554</v>
      </c>
      <c r="C77" s="8" t="str">
        <f t="shared" si="7"/>
        <v/>
      </c>
      <c r="D77" s="7">
        <v>30</v>
      </c>
    </row>
    <row r="78" spans="2:4" x14ac:dyDescent="0.2">
      <c r="B78" s="114">
        <f t="shared" si="6"/>
        <v>5.5555555555555554</v>
      </c>
      <c r="C78" s="8" t="str">
        <f t="shared" si="7"/>
        <v/>
      </c>
      <c r="D78" s="7">
        <v>31</v>
      </c>
    </row>
    <row r="79" spans="2:4" x14ac:dyDescent="0.2">
      <c r="B79" s="114">
        <f t="shared" ref="B79:B110" si="8">IF(D79&lt;$L$4+5,$E$22,"")</f>
        <v>5.5555555555555554</v>
      </c>
      <c r="C79" s="8" t="str">
        <f t="shared" ref="C79:C110" si="9">IF(D79&lt;$L$3+5,$I$22,"")</f>
        <v/>
      </c>
      <c r="D79" s="7">
        <v>32</v>
      </c>
    </row>
    <row r="80" spans="2:4" x14ac:dyDescent="0.2">
      <c r="B80" s="114">
        <f t="shared" si="8"/>
        <v>5.5555555555555554</v>
      </c>
      <c r="C80" s="8" t="str">
        <f t="shared" si="9"/>
        <v/>
      </c>
      <c r="D80" s="7">
        <v>33</v>
      </c>
    </row>
    <row r="81" spans="2:4" x14ac:dyDescent="0.2">
      <c r="B81" s="114">
        <f t="shared" si="8"/>
        <v>5.5555555555555554</v>
      </c>
      <c r="C81" s="8" t="str">
        <f t="shared" si="9"/>
        <v/>
      </c>
      <c r="D81" s="7">
        <v>34</v>
      </c>
    </row>
    <row r="82" spans="2:4" x14ac:dyDescent="0.2">
      <c r="B82" s="114">
        <f t="shared" si="8"/>
        <v>5.5555555555555554</v>
      </c>
      <c r="C82" s="8" t="str">
        <f t="shared" si="9"/>
        <v/>
      </c>
      <c r="D82" s="7">
        <v>35</v>
      </c>
    </row>
    <row r="83" spans="2:4" x14ac:dyDescent="0.2">
      <c r="B83" s="114">
        <f t="shared" si="8"/>
        <v>5.5555555555555554</v>
      </c>
      <c r="C83" s="8" t="str">
        <f t="shared" si="9"/>
        <v/>
      </c>
      <c r="D83" s="7">
        <v>36</v>
      </c>
    </row>
    <row r="84" spans="2:4" x14ac:dyDescent="0.2">
      <c r="B84" s="114">
        <f t="shared" si="8"/>
        <v>5.5555555555555554</v>
      </c>
      <c r="C84" s="8" t="str">
        <f t="shared" si="9"/>
        <v/>
      </c>
      <c r="D84" s="7">
        <v>37</v>
      </c>
    </row>
    <row r="85" spans="2:4" x14ac:dyDescent="0.2">
      <c r="B85" s="114" t="str">
        <f t="shared" si="8"/>
        <v/>
      </c>
      <c r="C85" s="8" t="str">
        <f t="shared" si="9"/>
        <v/>
      </c>
      <c r="D85" s="7">
        <v>38</v>
      </c>
    </row>
    <row r="86" spans="2:4" x14ac:dyDescent="0.2">
      <c r="B86" s="114" t="str">
        <f t="shared" si="8"/>
        <v/>
      </c>
      <c r="C86" s="8" t="str">
        <f t="shared" si="9"/>
        <v/>
      </c>
      <c r="D86" s="7">
        <v>39</v>
      </c>
    </row>
    <row r="87" spans="2:4" x14ac:dyDescent="0.2">
      <c r="B87" s="114" t="str">
        <f t="shared" si="8"/>
        <v/>
      </c>
      <c r="C87" s="8" t="str">
        <f t="shared" si="9"/>
        <v/>
      </c>
      <c r="D87" s="7">
        <v>40</v>
      </c>
    </row>
    <row r="88" spans="2:4" x14ac:dyDescent="0.2">
      <c r="B88" s="114" t="str">
        <f t="shared" si="8"/>
        <v/>
      </c>
      <c r="C88" s="8" t="str">
        <f t="shared" si="9"/>
        <v/>
      </c>
      <c r="D88" s="7">
        <v>41</v>
      </c>
    </row>
    <row r="89" spans="2:4" x14ac:dyDescent="0.2">
      <c r="B89" s="114" t="str">
        <f t="shared" si="8"/>
        <v/>
      </c>
      <c r="C89" s="8" t="str">
        <f t="shared" si="9"/>
        <v/>
      </c>
      <c r="D89" s="7">
        <v>42</v>
      </c>
    </row>
    <row r="90" spans="2:4" x14ac:dyDescent="0.2">
      <c r="B90" s="114" t="str">
        <f t="shared" si="8"/>
        <v/>
      </c>
      <c r="C90" s="8" t="str">
        <f t="shared" si="9"/>
        <v/>
      </c>
      <c r="D90" s="7">
        <v>43</v>
      </c>
    </row>
    <row r="91" spans="2:4" x14ac:dyDescent="0.2">
      <c r="B91" s="114" t="str">
        <f t="shared" si="8"/>
        <v/>
      </c>
      <c r="C91" s="8" t="str">
        <f t="shared" si="9"/>
        <v/>
      </c>
      <c r="D91" s="7">
        <v>44</v>
      </c>
    </row>
    <row r="92" spans="2:4" x14ac:dyDescent="0.2">
      <c r="B92" s="114" t="str">
        <f t="shared" si="8"/>
        <v/>
      </c>
      <c r="C92" s="8" t="str">
        <f t="shared" si="9"/>
        <v/>
      </c>
      <c r="D92" s="7">
        <v>45</v>
      </c>
    </row>
    <row r="93" spans="2:4" x14ac:dyDescent="0.2">
      <c r="B93" s="114" t="str">
        <f t="shared" si="8"/>
        <v/>
      </c>
      <c r="C93" s="8" t="str">
        <f t="shared" si="9"/>
        <v/>
      </c>
      <c r="D93" s="7">
        <v>46</v>
      </c>
    </row>
    <row r="94" spans="2:4" x14ac:dyDescent="0.2">
      <c r="B94" s="114" t="str">
        <f t="shared" si="8"/>
        <v/>
      </c>
      <c r="C94" s="8" t="str">
        <f t="shared" si="9"/>
        <v/>
      </c>
      <c r="D94" s="7">
        <v>47</v>
      </c>
    </row>
    <row r="95" spans="2:4" x14ac:dyDescent="0.2">
      <c r="B95" s="114" t="str">
        <f t="shared" si="8"/>
        <v/>
      </c>
      <c r="C95" s="8" t="str">
        <f t="shared" si="9"/>
        <v/>
      </c>
      <c r="D95" s="7">
        <v>48</v>
      </c>
    </row>
    <row r="96" spans="2:4" x14ac:dyDescent="0.2">
      <c r="B96" s="114" t="str">
        <f t="shared" si="8"/>
        <v/>
      </c>
      <c r="C96" s="8" t="str">
        <f t="shared" si="9"/>
        <v/>
      </c>
      <c r="D96" s="7">
        <v>49</v>
      </c>
    </row>
    <row r="97" spans="2:4" x14ac:dyDescent="0.2">
      <c r="B97" s="114" t="str">
        <f t="shared" si="8"/>
        <v/>
      </c>
      <c r="C97" s="8" t="str">
        <f t="shared" si="9"/>
        <v/>
      </c>
      <c r="D97" s="7">
        <v>50</v>
      </c>
    </row>
    <row r="98" spans="2:4" x14ac:dyDescent="0.2">
      <c r="B98" s="114" t="str">
        <f t="shared" si="8"/>
        <v/>
      </c>
      <c r="C98" s="8" t="str">
        <f t="shared" si="9"/>
        <v/>
      </c>
      <c r="D98" s="7">
        <v>51</v>
      </c>
    </row>
    <row r="99" spans="2:4" x14ac:dyDescent="0.2">
      <c r="B99" s="114" t="str">
        <f t="shared" si="8"/>
        <v/>
      </c>
      <c r="C99" s="8" t="str">
        <f t="shared" si="9"/>
        <v/>
      </c>
      <c r="D99" s="7">
        <v>52</v>
      </c>
    </row>
    <row r="100" spans="2:4" x14ac:dyDescent="0.2">
      <c r="B100" s="114" t="str">
        <f t="shared" si="8"/>
        <v/>
      </c>
      <c r="C100" s="8" t="str">
        <f t="shared" si="9"/>
        <v/>
      </c>
      <c r="D100" s="7">
        <v>53</v>
      </c>
    </row>
    <row r="101" spans="2:4" x14ac:dyDescent="0.2">
      <c r="B101" s="114" t="str">
        <f t="shared" si="8"/>
        <v/>
      </c>
      <c r="C101" s="8" t="str">
        <f t="shared" si="9"/>
        <v/>
      </c>
      <c r="D101" s="7">
        <v>54</v>
      </c>
    </row>
    <row r="102" spans="2:4" x14ac:dyDescent="0.2">
      <c r="B102" s="114" t="str">
        <f t="shared" si="8"/>
        <v/>
      </c>
      <c r="C102" s="8" t="str">
        <f t="shared" si="9"/>
        <v/>
      </c>
      <c r="D102" s="7">
        <v>55</v>
      </c>
    </row>
    <row r="103" spans="2:4" x14ac:dyDescent="0.2">
      <c r="B103" s="114" t="str">
        <f t="shared" si="8"/>
        <v/>
      </c>
      <c r="C103" s="8" t="str">
        <f t="shared" si="9"/>
        <v/>
      </c>
      <c r="D103" s="7">
        <v>56</v>
      </c>
    </row>
    <row r="104" spans="2:4" x14ac:dyDescent="0.2">
      <c r="B104" s="114" t="str">
        <f t="shared" si="8"/>
        <v/>
      </c>
      <c r="C104" s="8" t="str">
        <f t="shared" si="9"/>
        <v/>
      </c>
      <c r="D104" s="7">
        <v>57</v>
      </c>
    </row>
    <row r="105" spans="2:4" x14ac:dyDescent="0.2">
      <c r="B105" s="114" t="str">
        <f t="shared" si="8"/>
        <v/>
      </c>
      <c r="C105" s="8" t="str">
        <f t="shared" si="9"/>
        <v/>
      </c>
      <c r="D105" s="7">
        <v>58</v>
      </c>
    </row>
    <row r="106" spans="2:4" x14ac:dyDescent="0.2">
      <c r="B106" s="114" t="str">
        <f t="shared" si="8"/>
        <v/>
      </c>
      <c r="C106" s="8" t="str">
        <f t="shared" si="9"/>
        <v/>
      </c>
      <c r="D106" s="7">
        <v>59</v>
      </c>
    </row>
    <row r="107" spans="2:4" x14ac:dyDescent="0.2">
      <c r="B107" s="114" t="str">
        <f t="shared" si="8"/>
        <v/>
      </c>
      <c r="C107" s="8" t="str">
        <f t="shared" si="9"/>
        <v/>
      </c>
      <c r="D107" s="7">
        <v>60</v>
      </c>
    </row>
    <row r="108" spans="2:4" x14ac:dyDescent="0.2">
      <c r="B108" s="114" t="str">
        <f t="shared" si="8"/>
        <v/>
      </c>
      <c r="C108" s="8" t="str">
        <f t="shared" si="9"/>
        <v/>
      </c>
      <c r="D108" s="7">
        <v>61</v>
      </c>
    </row>
    <row r="109" spans="2:4" x14ac:dyDescent="0.2">
      <c r="B109" s="114" t="str">
        <f t="shared" si="8"/>
        <v/>
      </c>
      <c r="C109" s="8" t="str">
        <f t="shared" si="9"/>
        <v/>
      </c>
      <c r="D109" s="7">
        <v>62</v>
      </c>
    </row>
    <row r="110" spans="2:4" x14ac:dyDescent="0.2">
      <c r="B110" s="114" t="str">
        <f t="shared" si="8"/>
        <v/>
      </c>
      <c r="C110" s="8" t="str">
        <f t="shared" si="9"/>
        <v/>
      </c>
      <c r="D110" s="7">
        <v>63</v>
      </c>
    </row>
    <row r="111" spans="2:4" x14ac:dyDescent="0.2">
      <c r="B111" s="114" t="str">
        <f t="shared" ref="B111:B131" si="10">IF(D111&lt;$L$4+5,$E$22,"")</f>
        <v/>
      </c>
      <c r="C111" s="8" t="str">
        <f t="shared" ref="C111:C131" si="11">IF(D111&lt;$L$3+5,$I$22,"")</f>
        <v/>
      </c>
      <c r="D111" s="7">
        <v>64</v>
      </c>
    </row>
    <row r="112" spans="2:4" x14ac:dyDescent="0.2">
      <c r="B112" s="114" t="str">
        <f t="shared" si="10"/>
        <v/>
      </c>
      <c r="C112" s="8" t="str">
        <f t="shared" si="11"/>
        <v/>
      </c>
      <c r="D112" s="7">
        <v>65</v>
      </c>
    </row>
    <row r="113" spans="2:4" x14ac:dyDescent="0.2">
      <c r="B113" s="114" t="str">
        <f t="shared" si="10"/>
        <v/>
      </c>
      <c r="C113" s="8" t="str">
        <f t="shared" si="11"/>
        <v/>
      </c>
      <c r="D113" s="7">
        <v>66</v>
      </c>
    </row>
    <row r="114" spans="2:4" x14ac:dyDescent="0.2">
      <c r="B114" s="114" t="str">
        <f t="shared" si="10"/>
        <v/>
      </c>
      <c r="C114" s="8" t="str">
        <f t="shared" si="11"/>
        <v/>
      </c>
      <c r="D114" s="7">
        <v>67</v>
      </c>
    </row>
    <row r="115" spans="2:4" x14ac:dyDescent="0.2">
      <c r="B115" s="114" t="str">
        <f t="shared" si="10"/>
        <v/>
      </c>
      <c r="C115" s="8" t="str">
        <f t="shared" si="11"/>
        <v/>
      </c>
      <c r="D115" s="7">
        <v>68</v>
      </c>
    </row>
    <row r="116" spans="2:4" x14ac:dyDescent="0.2">
      <c r="B116" s="114" t="str">
        <f t="shared" si="10"/>
        <v/>
      </c>
      <c r="C116" s="8" t="str">
        <f t="shared" si="11"/>
        <v/>
      </c>
      <c r="D116" s="7">
        <v>69</v>
      </c>
    </row>
    <row r="117" spans="2:4" x14ac:dyDescent="0.2">
      <c r="B117" s="114" t="str">
        <f t="shared" si="10"/>
        <v/>
      </c>
      <c r="C117" s="8" t="str">
        <f t="shared" si="11"/>
        <v/>
      </c>
      <c r="D117" s="7">
        <v>70</v>
      </c>
    </row>
    <row r="118" spans="2:4" x14ac:dyDescent="0.2">
      <c r="B118" s="114" t="str">
        <f t="shared" si="10"/>
        <v/>
      </c>
      <c r="C118" s="8" t="str">
        <f t="shared" si="11"/>
        <v/>
      </c>
      <c r="D118" s="7">
        <v>71</v>
      </c>
    </row>
    <row r="119" spans="2:4" x14ac:dyDescent="0.2">
      <c r="B119" s="114" t="str">
        <f t="shared" si="10"/>
        <v/>
      </c>
      <c r="C119" s="8" t="str">
        <f t="shared" si="11"/>
        <v/>
      </c>
      <c r="D119" s="7">
        <v>72</v>
      </c>
    </row>
    <row r="120" spans="2:4" x14ac:dyDescent="0.2">
      <c r="B120" s="114" t="str">
        <f t="shared" si="10"/>
        <v/>
      </c>
      <c r="C120" s="8" t="str">
        <f t="shared" si="11"/>
        <v/>
      </c>
      <c r="D120" s="7">
        <v>73</v>
      </c>
    </row>
    <row r="121" spans="2:4" x14ac:dyDescent="0.2">
      <c r="B121" s="114" t="str">
        <f t="shared" si="10"/>
        <v/>
      </c>
      <c r="C121" s="8" t="str">
        <f t="shared" si="11"/>
        <v/>
      </c>
      <c r="D121" s="7">
        <v>74</v>
      </c>
    </row>
    <row r="122" spans="2:4" x14ac:dyDescent="0.2">
      <c r="B122" s="114" t="str">
        <f t="shared" si="10"/>
        <v/>
      </c>
      <c r="C122" s="8" t="str">
        <f t="shared" si="11"/>
        <v/>
      </c>
      <c r="D122" s="7">
        <v>75</v>
      </c>
    </row>
    <row r="123" spans="2:4" x14ac:dyDescent="0.2">
      <c r="B123" s="114" t="str">
        <f t="shared" si="10"/>
        <v/>
      </c>
      <c r="C123" s="8" t="str">
        <f t="shared" si="11"/>
        <v/>
      </c>
      <c r="D123" s="7">
        <v>76</v>
      </c>
    </row>
    <row r="124" spans="2:4" x14ac:dyDescent="0.2">
      <c r="B124" s="114" t="str">
        <f t="shared" si="10"/>
        <v/>
      </c>
      <c r="C124" s="8" t="str">
        <f t="shared" si="11"/>
        <v/>
      </c>
      <c r="D124" s="7">
        <v>77</v>
      </c>
    </row>
    <row r="125" spans="2:4" x14ac:dyDescent="0.2">
      <c r="B125" s="114" t="str">
        <f t="shared" si="10"/>
        <v/>
      </c>
      <c r="C125" s="8" t="str">
        <f t="shared" si="11"/>
        <v/>
      </c>
      <c r="D125" s="7">
        <v>78</v>
      </c>
    </row>
    <row r="126" spans="2:4" x14ac:dyDescent="0.2">
      <c r="B126" s="114" t="str">
        <f t="shared" si="10"/>
        <v/>
      </c>
      <c r="C126" s="8" t="str">
        <f t="shared" si="11"/>
        <v/>
      </c>
      <c r="D126" s="7">
        <v>79</v>
      </c>
    </row>
    <row r="127" spans="2:4" x14ac:dyDescent="0.2">
      <c r="B127" s="114" t="str">
        <f t="shared" si="10"/>
        <v/>
      </c>
      <c r="C127" s="8" t="str">
        <f t="shared" si="11"/>
        <v/>
      </c>
      <c r="D127" s="7">
        <v>80</v>
      </c>
    </row>
    <row r="128" spans="2:4" x14ac:dyDescent="0.2">
      <c r="B128" s="114" t="str">
        <f t="shared" si="10"/>
        <v/>
      </c>
      <c r="C128" s="8" t="str">
        <f t="shared" si="11"/>
        <v/>
      </c>
      <c r="D128" s="7">
        <v>81</v>
      </c>
    </row>
    <row r="129" spans="2:4" x14ac:dyDescent="0.2">
      <c r="B129" s="114" t="str">
        <f t="shared" si="10"/>
        <v/>
      </c>
      <c r="C129" s="8" t="str">
        <f t="shared" si="11"/>
        <v/>
      </c>
      <c r="D129" s="7">
        <v>82</v>
      </c>
    </row>
    <row r="130" spans="2:4" x14ac:dyDescent="0.2">
      <c r="B130" s="114" t="str">
        <f t="shared" si="10"/>
        <v/>
      </c>
      <c r="C130" s="8" t="str">
        <f t="shared" si="11"/>
        <v/>
      </c>
      <c r="D130" s="7">
        <v>83</v>
      </c>
    </row>
    <row r="131" spans="2:4" x14ac:dyDescent="0.2">
      <c r="B131" s="114" t="str">
        <f t="shared" si="10"/>
        <v/>
      </c>
      <c r="C131" s="8" t="str">
        <f t="shared" si="11"/>
        <v/>
      </c>
      <c r="D131" s="7">
        <v>84</v>
      </c>
    </row>
    <row r="132" spans="2:4" x14ac:dyDescent="0.2">
      <c r="B132" s="99"/>
      <c r="D132" s="7">
        <v>85</v>
      </c>
    </row>
    <row r="133" spans="2:4" x14ac:dyDescent="0.2">
      <c r="B133" s="99"/>
    </row>
    <row r="134" spans="2:4" x14ac:dyDescent="0.2">
      <c r="B134" s="99"/>
    </row>
    <row r="135" spans="2:4" x14ac:dyDescent="0.2">
      <c r="B135" s="99"/>
    </row>
    <row r="136" spans="2:4" x14ac:dyDescent="0.2">
      <c r="B136" s="99"/>
    </row>
    <row r="137" spans="2:4" x14ac:dyDescent="0.2">
      <c r="B137" s="99"/>
    </row>
  </sheetData>
  <mergeCells count="1">
    <mergeCell ref="A21:A22"/>
  </mergeCells>
  <conditionalFormatting sqref="I3:I20">
    <cfRule type="cellIs" dxfId="7" priority="1" operator="equal">
      <formula>"Chien"</formula>
    </cfRule>
    <cfRule type="cellIs" dxfId="6" priority="2" operator="equal">
      <formula>"Enigme"</formula>
    </cfRule>
    <cfRule type="cellIs" dxfId="5" priority="3" operator="equal">
      <formula>"Etoile"</formula>
    </cfRule>
    <cfRule type="cellIs" dxfId="4" priority="4" operator="equal">
      <formula>"Cheval de labour"</formula>
    </cfRule>
  </conditionalFormatting>
  <printOptions horizontalCentered="1" verticalCentered="1"/>
  <pageMargins left="0" right="0" top="0" bottom="0" header="0" footer="0"/>
  <pageSetup paperSize="9" scale="82" fitToWidth="0" orientation="landscape" r:id="rId1"/>
  <rowBreaks count="1" manualBreakCount="1">
    <brk id="22" max="16383" man="1"/>
  </rowBreaks>
  <cellWatches>
    <cellWatch r="D4"/>
    <cellWatch r="D5"/>
    <cellWatch r="D6"/>
    <cellWatch r="D7"/>
    <cellWatch r="D8"/>
    <cellWatch r="D9"/>
    <cellWatch r="D10"/>
    <cellWatch r="D11"/>
    <cellWatch r="D12"/>
    <cellWatch r="D13"/>
    <cellWatch r="D14"/>
    <cellWatch r="D15"/>
    <cellWatch r="D16"/>
    <cellWatch r="D17"/>
    <cellWatch r="D18"/>
    <cellWatch r="D19"/>
    <cellWatch r="D20"/>
  </cellWatche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C34"/>
  <sheetViews>
    <sheetView zoomScale="85" zoomScaleNormal="85" workbookViewId="0">
      <selection activeCell="G35" sqref="G35"/>
    </sheetView>
  </sheetViews>
  <sheetFormatPr baseColWidth="10" defaultRowHeight="15" x14ac:dyDescent="0.25"/>
  <cols>
    <col min="1" max="1" width="21" bestFit="1" customWidth="1"/>
    <col min="2" max="2" width="19" bestFit="1" customWidth="1"/>
    <col min="3" max="3" width="18.5703125" bestFit="1" customWidth="1"/>
  </cols>
  <sheetData>
    <row r="34" spans="3:3" x14ac:dyDescent="0.25">
      <c r="C34" t="s">
        <v>2342</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L137"/>
  <sheetViews>
    <sheetView topLeftCell="A7" zoomScale="85" zoomScaleNormal="85" zoomScaleSheetLayoutView="100" workbookViewId="0">
      <selection activeCell="A18" sqref="A18"/>
    </sheetView>
  </sheetViews>
  <sheetFormatPr baseColWidth="10" defaultRowHeight="12.75" x14ac:dyDescent="0.2"/>
  <cols>
    <col min="1" max="1" width="18.7109375" style="1" customWidth="1"/>
    <col min="2" max="2" width="52" style="1" customWidth="1"/>
    <col min="3" max="4" width="25.42578125" style="1" bestFit="1" customWidth="1"/>
    <col min="5" max="7" width="11.42578125" style="1"/>
    <col min="8" max="8" width="18" style="1" bestFit="1" customWidth="1"/>
    <col min="9" max="9" width="17.7109375" style="1" customWidth="1"/>
    <col min="10" max="10" width="11.42578125" style="1"/>
    <col min="11" max="11" width="27.85546875" style="1" bestFit="1" customWidth="1"/>
    <col min="12" max="16384" width="11.42578125" style="1"/>
  </cols>
  <sheetData>
    <row r="1" spans="1:12" ht="22.5" thickBot="1" x14ac:dyDescent="0.45">
      <c r="A1" s="25" t="s">
        <v>12</v>
      </c>
      <c r="B1" s="26"/>
      <c r="C1" s="27"/>
      <c r="D1" s="27"/>
      <c r="E1" s="27"/>
      <c r="F1" s="27"/>
      <c r="G1" s="27"/>
      <c r="H1" s="27"/>
      <c r="I1" s="2"/>
    </row>
    <row r="2" spans="1:12" ht="15.75" thickBot="1" x14ac:dyDescent="0.25">
      <c r="A2" s="92" t="s">
        <v>1646</v>
      </c>
      <c r="B2" s="93" t="s">
        <v>0</v>
      </c>
      <c r="C2" s="94" t="s">
        <v>1</v>
      </c>
      <c r="D2" s="94" t="s">
        <v>2</v>
      </c>
      <c r="E2" s="94" t="s">
        <v>1643</v>
      </c>
      <c r="F2" s="94" t="s">
        <v>1644</v>
      </c>
      <c r="G2" s="94" t="s">
        <v>1645</v>
      </c>
      <c r="H2" s="94" t="s">
        <v>6</v>
      </c>
      <c r="I2" s="95" t="s">
        <v>8</v>
      </c>
    </row>
    <row r="3" spans="1:12" ht="21" customHeight="1" x14ac:dyDescent="0.2">
      <c r="A3" s="138" t="str">
        <f>'Carte Restaurant'!B22</f>
        <v>2023719</v>
      </c>
      <c r="B3" s="11" t="str">
        <f>IFERROR(VLOOKUP(A3,'Carte Restaurant'!B:C,2,FALSE),"")</f>
        <v>Wagyu</v>
      </c>
      <c r="C3" s="13">
        <f>IFERROR(VLOOKUP(A3,'Carte Restaurant'!B:I,8,FALSE),"")</f>
        <v>16</v>
      </c>
      <c r="D3" s="137">
        <f>IFERROR((C3/$C$21)*100,"")</f>
        <v>1.098901098901099</v>
      </c>
      <c r="E3" s="14">
        <f>IFERROR(VLOOKUP(A3,'Carte Restaurant'!B:G,6,FALSE),"")</f>
        <v>72.727272727272734</v>
      </c>
      <c r="F3" s="14">
        <f>IFERROR(VLOOKUP(A3,'Carte Restaurant'!B:E,4,FALSE),"")</f>
        <v>25.96</v>
      </c>
      <c r="G3" s="14">
        <f>IFERROR(E3-F3,"")</f>
        <v>46.767272727272733</v>
      </c>
      <c r="H3" s="15">
        <f>IFERROR(G3*C3,"")</f>
        <v>748.27636363636373</v>
      </c>
      <c r="I3" s="16" t="str">
        <f>IF(D3="","",IF(AND((D3&gt;$E$22),(E3&gt;$I$22)),"Etoile",IF(AND((D3&gt;$E$22),(E3&lt;$I$22)),"Cheval de labour",IF(AND((D3&lt;$E$22),(E3&lt;$I$22)),"Chien","Enigme"))))</f>
        <v>Enigme</v>
      </c>
      <c r="K3" s="1" t="s">
        <v>10</v>
      </c>
      <c r="L3" s="99">
        <f>MAX(D3:D20)</f>
        <v>12.843406593406591</v>
      </c>
    </row>
    <row r="4" spans="1:12" ht="26.25" customHeight="1" x14ac:dyDescent="0.2">
      <c r="A4" s="102" t="str">
        <f>'Carte Restaurant'!B23</f>
        <v>2023721</v>
      </c>
      <c r="B4" s="12" t="str">
        <f>IFERROR(VLOOKUP(A4,'Carte Restaurant'!B:C,2,FALSE),"")</f>
        <v>Tataki saumon</v>
      </c>
      <c r="C4" s="17">
        <f>IFERROR(VLOOKUP(A4,'Carte Restaurant'!B:I,8,FALSE),"")</f>
        <v>121</v>
      </c>
      <c r="D4" s="18">
        <f t="shared" ref="D4:D20" si="0">IFERROR((C4/$C$21)*100,"")</f>
        <v>8.3104395604395602</v>
      </c>
      <c r="E4" s="18">
        <f>IFERROR(VLOOKUP(A4,'Carte Restaurant'!B:G,6,FALSE),"")</f>
        <v>22.134387351778656</v>
      </c>
      <c r="F4" s="18">
        <f>IFERROR(VLOOKUP(A4,'Carte Restaurant'!B:E,4,FALSE),"")</f>
        <v>4.1199389176997414</v>
      </c>
      <c r="G4" s="18">
        <f t="shared" ref="G4:G20" si="1">IFERROR(E4-F4,"")</f>
        <v>18.014448434078915</v>
      </c>
      <c r="H4" s="19">
        <f t="shared" ref="H4:H20" si="2">IFERROR(G4*C4,"")</f>
        <v>2179.7482605235487</v>
      </c>
      <c r="I4" s="20" t="str">
        <f t="shared" ref="I4:I20" si="3">IF(D4="","",IF(AND((D4&gt;$E$22),(E4&gt;$I$22)),"Etoile",IF(AND((D4&gt;$E$22),(E4&lt;$I$22)),"Cheval de labour",IF(AND((D4&lt;$E$22),(E4&lt;$I$22)),"Chien","Enigme"))))</f>
        <v>Etoile</v>
      </c>
      <c r="K4" s="1" t="s">
        <v>9</v>
      </c>
      <c r="L4" s="99">
        <f>MAX(E3:E20)</f>
        <v>72.727272727272734</v>
      </c>
    </row>
    <row r="5" spans="1:12" ht="31.5" customHeight="1" x14ac:dyDescent="0.2">
      <c r="A5" s="102" t="str">
        <f>'Carte Restaurant'!B24</f>
        <v>2023722</v>
      </c>
      <c r="B5" s="12" t="str">
        <f>IFERROR(VLOOKUP(A5,'Carte Restaurant'!B:C,2,FALSE),"")</f>
        <v>Loup grille</v>
      </c>
      <c r="C5" s="17">
        <f>IFERROR(VLOOKUP(A5,'Carte Restaurant'!B:I,8,FALSE),"")</f>
        <v>83</v>
      </c>
      <c r="D5" s="18">
        <f t="shared" si="0"/>
        <v>5.7005494505494507</v>
      </c>
      <c r="E5" s="18">
        <f>IFERROR(VLOOKUP(A5,'Carte Restaurant'!B:G,6,FALSE),"")</f>
        <v>30.830039525691703</v>
      </c>
      <c r="F5" s="18">
        <f>IFERROR(VLOOKUP(A5,'Carte Restaurant'!B:E,4,FALSE),"")</f>
        <v>12.745357500000001</v>
      </c>
      <c r="G5" s="18">
        <f t="shared" si="1"/>
        <v>18.084682025691702</v>
      </c>
      <c r="H5" s="19">
        <f t="shared" si="2"/>
        <v>1501.0286081324114</v>
      </c>
      <c r="I5" s="20" t="str">
        <f t="shared" si="3"/>
        <v>Enigme</v>
      </c>
    </row>
    <row r="6" spans="1:12" ht="27" customHeight="1" x14ac:dyDescent="0.2">
      <c r="A6" s="102" t="str">
        <f>'Carte Restaurant'!B25</f>
        <v>2023723</v>
      </c>
      <c r="B6" s="12" t="str">
        <f>IFERROR(VLOOKUP(A6,'Carte Restaurant'!B:C,2,FALSE),"")</f>
        <v>Camerone</v>
      </c>
      <c r="C6" s="17">
        <f>IFERROR(VLOOKUP(A6,'Carte Restaurant'!B:I,8,FALSE),"")</f>
        <v>14</v>
      </c>
      <c r="D6" s="18">
        <f t="shared" si="0"/>
        <v>0.96153846153846156</v>
      </c>
      <c r="E6" s="18">
        <f>IFERROR(VLOOKUP(A6,'Carte Restaurant'!B:G,6,FALSE),"")</f>
        <v>34.782608695652179</v>
      </c>
      <c r="F6" s="18">
        <f>IFERROR(VLOOKUP(A6,'Carte Restaurant'!B:E,4,FALSE),"")</f>
        <v>13.420255444487704</v>
      </c>
      <c r="G6" s="18">
        <f t="shared" si="1"/>
        <v>21.362353251164475</v>
      </c>
      <c r="H6" s="19">
        <f t="shared" si="2"/>
        <v>299.07294551630264</v>
      </c>
      <c r="I6" s="20" t="str">
        <f t="shared" si="3"/>
        <v>Enigme</v>
      </c>
    </row>
    <row r="7" spans="1:12" ht="24.75" customHeight="1" x14ac:dyDescent="0.2">
      <c r="A7" s="102" t="str">
        <f>'Carte Restaurant'!B26</f>
        <v>2023724</v>
      </c>
      <c r="B7" s="12" t="str">
        <f>IFERROR(VLOOKUP(A7,'Carte Restaurant'!B:C,2,FALSE),"")</f>
        <v>Cote agneau</v>
      </c>
      <c r="C7" s="17">
        <f>IFERROR(VLOOKUP(A7,'Carte Restaurant'!B:I,8,FALSE),"")</f>
        <v>46</v>
      </c>
      <c r="D7" s="18">
        <f t="shared" si="0"/>
        <v>3.1593406593406592</v>
      </c>
      <c r="E7" s="18">
        <f>IFERROR(VLOOKUP(A7,'Carte Restaurant'!B:G,6,FALSE),"")</f>
        <v>23.715415019762847</v>
      </c>
      <c r="F7" s="18">
        <f>IFERROR(VLOOKUP(A7,'Carte Restaurant'!B:E,4,FALSE),"")</f>
        <v>7.496058705357143</v>
      </c>
      <c r="G7" s="18">
        <f t="shared" si="1"/>
        <v>16.219356314405704</v>
      </c>
      <c r="H7" s="19">
        <f t="shared" si="2"/>
        <v>746.09039046266241</v>
      </c>
      <c r="I7" s="20" t="str">
        <f t="shared" si="3"/>
        <v>Enigme</v>
      </c>
    </row>
    <row r="8" spans="1:12" ht="24.75" customHeight="1" x14ac:dyDescent="0.2">
      <c r="A8" s="102" t="str">
        <f>'Carte Restaurant'!B27</f>
        <v>2023725</v>
      </c>
      <c r="B8" s="12" t="str">
        <f>IFERROR(VLOOKUP(A8,'Carte Restaurant'!B:C,2,FALSE),"")</f>
        <v>Porc caramel</v>
      </c>
      <c r="C8" s="17">
        <f>IFERROR(VLOOKUP(A8,'Carte Restaurant'!B:I,8,FALSE),"")</f>
        <v>66</v>
      </c>
      <c r="D8" s="18">
        <f t="shared" si="0"/>
        <v>4.5329670329670328</v>
      </c>
      <c r="E8" s="18">
        <f>IFERROR(VLOOKUP(A8,'Carte Restaurant'!B:G,6,FALSE),"")</f>
        <v>22.134387351778656</v>
      </c>
      <c r="F8" s="18">
        <f>IFERROR(VLOOKUP(A8,'Carte Restaurant'!B:E,4,FALSE),"")</f>
        <v>5.5440327004219414</v>
      </c>
      <c r="G8" s="18">
        <f t="shared" si="1"/>
        <v>16.590354651356716</v>
      </c>
      <c r="H8" s="19">
        <f t="shared" si="2"/>
        <v>1094.9634069895433</v>
      </c>
      <c r="I8" s="20" t="str">
        <f t="shared" si="3"/>
        <v>Enigme</v>
      </c>
    </row>
    <row r="9" spans="1:12" ht="24.75" customHeight="1" x14ac:dyDescent="0.2">
      <c r="A9" s="102" t="str">
        <f>'Carte Restaurant'!B28</f>
        <v>2023726</v>
      </c>
      <c r="B9" s="12" t="str">
        <f>IFERROR(VLOOKUP(A9,'Carte Restaurant'!B:C,2,FALSE),"")</f>
        <v>Curry agneau</v>
      </c>
      <c r="C9" s="17">
        <f>IFERROR(VLOOKUP(A9,'Carte Restaurant'!B:I,8,FALSE),"")</f>
        <v>72</v>
      </c>
      <c r="D9" s="18">
        <f t="shared" si="0"/>
        <v>4.9450549450549453</v>
      </c>
      <c r="E9" s="18">
        <f>IFERROR(VLOOKUP(A9,'Carte Restaurant'!B:G,6,FALSE),"")</f>
        <v>20.553359683794469</v>
      </c>
      <c r="F9" s="18">
        <f>IFERROR(VLOOKUP(A9,'Carte Restaurant'!B:E,4,FALSE),"")</f>
        <v>4.9764251339809675</v>
      </c>
      <c r="G9" s="18">
        <f t="shared" si="1"/>
        <v>15.576934549813501</v>
      </c>
      <c r="H9" s="19">
        <f t="shared" si="2"/>
        <v>1121.5392875865721</v>
      </c>
      <c r="I9" s="20" t="str">
        <f t="shared" si="3"/>
        <v>Enigme</v>
      </c>
    </row>
    <row r="10" spans="1:12" ht="24.75" customHeight="1" x14ac:dyDescent="0.2">
      <c r="A10" s="102" t="str">
        <f>'Carte Restaurant'!B29</f>
        <v>2023727</v>
      </c>
      <c r="B10" s="12" t="str">
        <f>IFERROR(VLOOKUP(A10,'Carte Restaurant'!B:C,2,FALSE),"")</f>
        <v>Curry rouge</v>
      </c>
      <c r="C10" s="17">
        <f>IFERROR(VLOOKUP(A10,'Carte Restaurant'!B:I,8,FALSE),"")</f>
        <v>121</v>
      </c>
      <c r="D10" s="18">
        <f t="shared" si="0"/>
        <v>8.3104395604395602</v>
      </c>
      <c r="E10" s="18">
        <f>IFERROR(VLOOKUP(A10,'Carte Restaurant'!B:G,6,FALSE),"")</f>
        <v>22.924901185770754</v>
      </c>
      <c r="F10" s="18">
        <f>IFERROR(VLOOKUP(A10,'Carte Restaurant'!B:E,4,FALSE),"")</f>
        <v>6.4</v>
      </c>
      <c r="G10" s="18">
        <f t="shared" si="1"/>
        <v>16.524901185770752</v>
      </c>
      <c r="H10" s="19">
        <f t="shared" si="2"/>
        <v>1999.5130434782609</v>
      </c>
      <c r="I10" s="20" t="str">
        <f t="shared" si="3"/>
        <v>Etoile</v>
      </c>
    </row>
    <row r="11" spans="1:12" ht="24.75" customHeight="1" x14ac:dyDescent="0.2">
      <c r="A11" s="102" t="str">
        <f>'Carte Restaurant'!B30</f>
        <v>2023728</v>
      </c>
      <c r="B11" s="12" t="str">
        <f>IFERROR(VLOOKUP(A11,'Carte Restaurant'!B:C,2,FALSE),"")</f>
        <v>Black Cod</v>
      </c>
      <c r="C11" s="17">
        <f>IFERROR(VLOOKUP(A11,'Carte Restaurant'!B:I,8,FALSE),"")</f>
        <v>155</v>
      </c>
      <c r="D11" s="18">
        <f t="shared" si="0"/>
        <v>10.645604395604396</v>
      </c>
      <c r="E11" s="18">
        <f>IFERROR(VLOOKUP(A11,'Carte Restaurant'!B:G,6,FALSE),"")</f>
        <v>32.411067193675891</v>
      </c>
      <c r="F11" s="18">
        <f>IFERROR(VLOOKUP(A11,'Carte Restaurant'!B:E,4,FALSE),"")</f>
        <v>11.69</v>
      </c>
      <c r="G11" s="18">
        <f t="shared" si="1"/>
        <v>20.721067193675893</v>
      </c>
      <c r="H11" s="19">
        <f t="shared" si="2"/>
        <v>3211.7654150197632</v>
      </c>
      <c r="I11" s="20" t="str">
        <f t="shared" si="3"/>
        <v>Etoile</v>
      </c>
    </row>
    <row r="12" spans="1:12" ht="24.75" customHeight="1" x14ac:dyDescent="0.2">
      <c r="A12" s="102" t="str">
        <f>'Carte Restaurant'!B31</f>
        <v>2023729</v>
      </c>
      <c r="B12" s="12" t="str">
        <f>IFERROR(VLOOKUP(A12,'Carte Restaurant'!B:C,2,FALSE),"")</f>
        <v>Tempura crevet</v>
      </c>
      <c r="C12" s="17">
        <f>IFERROR(VLOOKUP(A12,'Carte Restaurant'!B:I,8,FALSE),"")</f>
        <v>161</v>
      </c>
      <c r="D12" s="18">
        <f t="shared" si="0"/>
        <v>11.057692307692307</v>
      </c>
      <c r="E12" s="18">
        <f>IFERROR(VLOOKUP(A12,'Carte Restaurant'!B:G,6,FALSE),"")</f>
        <v>22.924901185770754</v>
      </c>
      <c r="F12" s="18">
        <f>IFERROR(VLOOKUP(A12,'Carte Restaurant'!B:E,4,FALSE),"")</f>
        <v>12.78</v>
      </c>
      <c r="G12" s="18">
        <f t="shared" si="1"/>
        <v>10.144901185770754</v>
      </c>
      <c r="H12" s="19">
        <f t="shared" si="2"/>
        <v>1633.3290909090915</v>
      </c>
      <c r="I12" s="20" t="str">
        <f t="shared" si="3"/>
        <v>Etoile</v>
      </c>
    </row>
    <row r="13" spans="1:12" ht="24.75" customHeight="1" x14ac:dyDescent="0.2">
      <c r="A13" s="102" t="str">
        <f>'Carte Restaurant'!B32</f>
        <v>2023730</v>
      </c>
      <c r="B13" s="12" t="str">
        <f>IFERROR(VLOOKUP(A13,'Carte Restaurant'!B:C,2,FALSE),"")</f>
        <v>Bar chili</v>
      </c>
      <c r="C13" s="17">
        <f>IFERROR(VLOOKUP(A13,'Carte Restaurant'!B:I,8,FALSE),"")</f>
        <v>37</v>
      </c>
      <c r="D13" s="18">
        <f t="shared" si="0"/>
        <v>2.5412087912087911</v>
      </c>
      <c r="E13" s="18">
        <f>IFERROR(VLOOKUP(A13,'Carte Restaurant'!B:G,6,FALSE),"")</f>
        <v>31.620553359683797</v>
      </c>
      <c r="F13" s="18">
        <f>IFERROR(VLOOKUP(A13,'Carte Restaurant'!B:E,4,FALSE),"")</f>
        <v>10.48</v>
      </c>
      <c r="G13" s="18">
        <f t="shared" si="1"/>
        <v>21.140553359683796</v>
      </c>
      <c r="H13" s="19">
        <f t="shared" si="2"/>
        <v>782.2004743083005</v>
      </c>
      <c r="I13" s="20" t="str">
        <f t="shared" si="3"/>
        <v>Enigme</v>
      </c>
    </row>
    <row r="14" spans="1:12" ht="24.75" customHeight="1" x14ac:dyDescent="0.2">
      <c r="A14" s="102" t="str">
        <f>'Carte Restaurant'!B33</f>
        <v>2023731</v>
      </c>
      <c r="B14" s="12" t="str">
        <f>IFERROR(VLOOKUP(A14,'Carte Restaurant'!B:C,2,FALSE),"")</f>
        <v>Poulet grillé</v>
      </c>
      <c r="C14" s="17">
        <f>IFERROR(VLOOKUP(A14,'Carte Restaurant'!B:I,8,FALSE),"")</f>
        <v>133</v>
      </c>
      <c r="D14" s="18">
        <f t="shared" si="0"/>
        <v>9.1346153846153832</v>
      </c>
      <c r="E14" s="18">
        <f>IFERROR(VLOOKUP(A14,'Carte Restaurant'!B:G,6,FALSE),"")</f>
        <v>22.924901185770754</v>
      </c>
      <c r="F14" s="18">
        <f>IFERROR(VLOOKUP(A14,'Carte Restaurant'!B:E,4,FALSE),"")</f>
        <v>6.85</v>
      </c>
      <c r="G14" s="18">
        <f t="shared" si="1"/>
        <v>16.074901185770756</v>
      </c>
      <c r="H14" s="19">
        <f t="shared" si="2"/>
        <v>2137.9618577075107</v>
      </c>
      <c r="I14" s="20" t="str">
        <f t="shared" si="3"/>
        <v>Etoile</v>
      </c>
    </row>
    <row r="15" spans="1:12" ht="24.75" customHeight="1" x14ac:dyDescent="0.2">
      <c r="A15" s="102" t="str">
        <f>'Carte Restaurant'!B34</f>
        <v>2023732</v>
      </c>
      <c r="B15" s="12" t="str">
        <f>IFERROR(VLOOKUP(A15,'Carte Restaurant'!B:C,2,FALSE),"")</f>
        <v>Bœuf sauté</v>
      </c>
      <c r="C15" s="17">
        <f>IFERROR(VLOOKUP(A15,'Carte Restaurant'!B:I,8,FALSE),"")</f>
        <v>187</v>
      </c>
      <c r="D15" s="18">
        <f t="shared" si="0"/>
        <v>12.843406593406591</v>
      </c>
      <c r="E15" s="18">
        <f>IFERROR(VLOOKUP(A15,'Carte Restaurant'!B:G,6,FALSE),"")</f>
        <v>25.296442687747039</v>
      </c>
      <c r="F15" s="18">
        <f>IFERROR(VLOOKUP(A15,'Carte Restaurant'!B:E,4,FALSE),"")</f>
        <v>5.95</v>
      </c>
      <c r="G15" s="18">
        <f t="shared" si="1"/>
        <v>19.346442687747039</v>
      </c>
      <c r="H15" s="19">
        <f t="shared" si="2"/>
        <v>3617.7847826086963</v>
      </c>
      <c r="I15" s="20" t="str">
        <f t="shared" si="3"/>
        <v>Etoile</v>
      </c>
    </row>
    <row r="16" spans="1:12" ht="24.75" customHeight="1" x14ac:dyDescent="0.2">
      <c r="A16" s="102" t="str">
        <f>'Carte Restaurant'!B35</f>
        <v>2023733</v>
      </c>
      <c r="B16" s="12" t="str">
        <f>IFERROR(VLOOKUP(A16,'Carte Restaurant'!B:C,2,FALSE),"")</f>
        <v>Curry légume</v>
      </c>
      <c r="C16" s="17">
        <f>IFERROR(VLOOKUP(A16,'Carte Restaurant'!B:I,8,FALSE),"")</f>
        <v>30</v>
      </c>
      <c r="D16" s="18">
        <f t="shared" si="0"/>
        <v>2.0604395604395602</v>
      </c>
      <c r="E16" s="18">
        <f>IFERROR(VLOOKUP(A16,'Carte Restaurant'!B:G,6,FALSE),"")</f>
        <v>17.39130434782609</v>
      </c>
      <c r="F16" s="18">
        <f>IFERROR(VLOOKUP(A16,'Carte Restaurant'!B:E,4,FALSE),"")</f>
        <v>1.73</v>
      </c>
      <c r="G16" s="18">
        <f t="shared" si="1"/>
        <v>15.661304347826089</v>
      </c>
      <c r="H16" s="19">
        <f t="shared" si="2"/>
        <v>469.83913043478265</v>
      </c>
      <c r="I16" s="20" t="str">
        <f t="shared" si="3"/>
        <v>Chien</v>
      </c>
    </row>
    <row r="17" spans="1:9" ht="24.75" customHeight="1" x14ac:dyDescent="0.2">
      <c r="A17" s="102" t="str">
        <f>'Carte Restaurant'!B36</f>
        <v>2024277</v>
      </c>
      <c r="B17" s="12" t="str">
        <f>IFERROR(VLOOKUP(A17,'Carte Restaurant'!B:C,2,FALSE),"")</f>
        <v>Mignonboeuf</v>
      </c>
      <c r="C17" s="17">
        <f>IFERROR(VLOOKUP(A17,'Carte Restaurant'!B:I,8,FALSE),"")</f>
        <v>102</v>
      </c>
      <c r="D17" s="18">
        <f t="shared" si="0"/>
        <v>7.0054945054945055</v>
      </c>
      <c r="E17" s="18">
        <f>IFERROR(VLOOKUP(A17,'Carte Restaurant'!B:G,6,FALSE),"")</f>
        <v>31.620553359683797</v>
      </c>
      <c r="F17" s="18">
        <f>IFERROR(VLOOKUP(A17,'Carte Restaurant'!B:E,4,FALSE),"")</f>
        <v>1.73</v>
      </c>
      <c r="G17" s="18">
        <f t="shared" si="1"/>
        <v>29.890553359683796</v>
      </c>
      <c r="H17" s="19">
        <f t="shared" si="2"/>
        <v>3048.8364426877474</v>
      </c>
      <c r="I17" s="20" t="str">
        <f t="shared" si="3"/>
        <v>Etoile</v>
      </c>
    </row>
    <row r="18" spans="1:9" ht="24.75" customHeight="1" x14ac:dyDescent="0.2">
      <c r="A18" s="102" t="str">
        <f>'Carte Restaurant'!B37</f>
        <v>2023734</v>
      </c>
      <c r="B18" s="12" t="str">
        <f>IFERROR(VLOOKUP(A18,'Carte Restaurant'!B:C,2,FALSE),"")</f>
        <v>Canard laqué</v>
      </c>
      <c r="C18" s="17">
        <f>IFERROR(VLOOKUP(A18,'Carte Restaurant'!B:I,8,FALSE),"")</f>
        <v>112</v>
      </c>
      <c r="D18" s="18">
        <f t="shared" si="0"/>
        <v>7.6923076923076925</v>
      </c>
      <c r="E18" s="18">
        <f>IFERROR(VLOOKUP(A18,'Carte Restaurant'!B:G,6,FALSE),"")</f>
        <v>33.992094861660078</v>
      </c>
      <c r="F18" s="18">
        <f>IFERROR(VLOOKUP(A18,'Carte Restaurant'!B:E,4,FALSE),"")</f>
        <v>11.6</v>
      </c>
      <c r="G18" s="18">
        <f t="shared" si="1"/>
        <v>22.392094861660077</v>
      </c>
      <c r="H18" s="19">
        <f t="shared" si="2"/>
        <v>2507.9146245059287</v>
      </c>
      <c r="I18" s="20" t="str">
        <f t="shared" si="3"/>
        <v>Etoile</v>
      </c>
    </row>
    <row r="19" spans="1:9" ht="24.75" customHeight="1" x14ac:dyDescent="0.2">
      <c r="A19" s="102"/>
      <c r="B19" s="12" t="str">
        <f>IFERROR(VLOOKUP(A19,'Carte Restaurant'!B:C,2,FALSE),"")</f>
        <v/>
      </c>
      <c r="C19" s="17" t="str">
        <f>IFERROR(VLOOKUP(A19,'Carte Restaurant'!B:I,8,FALSE),"")</f>
        <v/>
      </c>
      <c r="D19" s="18" t="str">
        <f t="shared" si="0"/>
        <v/>
      </c>
      <c r="E19" s="18" t="str">
        <f>IFERROR(VLOOKUP(A19,'Carte Restaurant'!B:G,6,FALSE),"")</f>
        <v/>
      </c>
      <c r="F19" s="18" t="str">
        <f>IFERROR(VLOOKUP(A19,'Carte Restaurant'!B:E,4,FALSE),"")</f>
        <v/>
      </c>
      <c r="G19" s="18" t="str">
        <f t="shared" si="1"/>
        <v/>
      </c>
      <c r="H19" s="19" t="str">
        <f t="shared" si="2"/>
        <v/>
      </c>
      <c r="I19" s="20" t="str">
        <f t="shared" si="3"/>
        <v/>
      </c>
    </row>
    <row r="20" spans="1:9" ht="24.75" customHeight="1" thickBot="1" x14ac:dyDescent="0.25">
      <c r="A20" s="102"/>
      <c r="B20" s="12" t="str">
        <f>IFERROR(VLOOKUP(A20,'Carte Restaurant'!B:C,2,FALSE),"")</f>
        <v/>
      </c>
      <c r="C20" s="17" t="str">
        <f>IFERROR(VLOOKUP(A20,'Carte Restaurant'!B:I,8,FALSE),"")</f>
        <v/>
      </c>
      <c r="D20" s="18" t="str">
        <f t="shared" si="0"/>
        <v/>
      </c>
      <c r="E20" s="18" t="str">
        <f>IFERROR(VLOOKUP(A20,'Carte Restaurant'!B:G,6,FALSE),"")</f>
        <v/>
      </c>
      <c r="F20" s="18" t="str">
        <f>IFERROR(VLOOKUP(A20,'Carte Restaurant'!B:E,4,FALSE),"")</f>
        <v/>
      </c>
      <c r="G20" s="18" t="str">
        <f t="shared" si="1"/>
        <v/>
      </c>
      <c r="H20" s="19" t="str">
        <f t="shared" si="2"/>
        <v/>
      </c>
      <c r="I20" s="20" t="str">
        <f t="shared" si="3"/>
        <v/>
      </c>
    </row>
    <row r="21" spans="1:9" x14ac:dyDescent="0.2">
      <c r="A21" s="141"/>
      <c r="B21" s="23" t="s">
        <v>3</v>
      </c>
      <c r="C21" s="9">
        <f>SUM(C3:C20)</f>
        <v>1456</v>
      </c>
      <c r="D21" s="10">
        <f>SUM(D3:D20)</f>
        <v>99.999999999999986</v>
      </c>
      <c r="E21" s="10">
        <f>SUM(E3:E20)</f>
        <v>467.98418972332018</v>
      </c>
      <c r="F21" s="10"/>
      <c r="G21" s="10"/>
      <c r="H21" s="10">
        <f>SUM(H3:H20)</f>
        <v>27099.864124507483</v>
      </c>
      <c r="I21" s="2"/>
    </row>
    <row r="22" spans="1:9" ht="15.75" customHeight="1" thickBot="1" x14ac:dyDescent="0.25">
      <c r="A22" s="142"/>
      <c r="B22" s="22" t="s">
        <v>4</v>
      </c>
      <c r="C22" s="24">
        <f>+COUNT(C3:C20)</f>
        <v>16</v>
      </c>
      <c r="D22" s="21" t="s">
        <v>5</v>
      </c>
      <c r="E22" s="139">
        <f>D21/C22</f>
        <v>6.2499999999999991</v>
      </c>
      <c r="F22" s="4"/>
      <c r="G22" s="4"/>
      <c r="H22" s="3" t="s">
        <v>7</v>
      </c>
      <c r="I22" s="5">
        <f>H21/C21</f>
        <v>18.612544041557339</v>
      </c>
    </row>
    <row r="23" spans="1:9" ht="13.5" thickBot="1" x14ac:dyDescent="0.25">
      <c r="C23" s="103"/>
      <c r="D23" s="103"/>
    </row>
    <row r="24" spans="1:9" ht="13.5" thickBot="1" x14ac:dyDescent="0.25">
      <c r="B24" s="100" t="s">
        <v>0</v>
      </c>
      <c r="C24" s="104" t="s">
        <v>2</v>
      </c>
      <c r="D24" s="105" t="s">
        <v>1645</v>
      </c>
      <c r="E24" s="29" t="s">
        <v>0</v>
      </c>
      <c r="F24" s="29"/>
      <c r="G24" s="29"/>
    </row>
    <row r="25" spans="1:9" x14ac:dyDescent="0.2">
      <c r="A25" s="1">
        <v>2023719</v>
      </c>
      <c r="B25" s="110" t="s">
        <v>104</v>
      </c>
      <c r="C25" s="108">
        <v>1.098901098901099</v>
      </c>
      <c r="D25" s="106">
        <v>46.767272727272733</v>
      </c>
      <c r="E25" s="113" t="s">
        <v>104</v>
      </c>
      <c r="F25" s="29"/>
      <c r="G25" s="29"/>
    </row>
    <row r="26" spans="1:9" x14ac:dyDescent="0.2">
      <c r="A26" s="1">
        <v>2023721</v>
      </c>
      <c r="B26" s="111" t="s">
        <v>106</v>
      </c>
      <c r="C26" s="108">
        <v>8.3104395604395602</v>
      </c>
      <c r="D26" s="106">
        <v>18.014448434078915</v>
      </c>
      <c r="E26" s="29" t="s">
        <v>106</v>
      </c>
      <c r="F26" s="29"/>
      <c r="G26" s="96"/>
    </row>
    <row r="27" spans="1:9" x14ac:dyDescent="0.2">
      <c r="A27" s="1">
        <v>2023722</v>
      </c>
      <c r="B27" s="111" t="s">
        <v>109</v>
      </c>
      <c r="C27" s="108">
        <v>5.7005494505494507</v>
      </c>
      <c r="D27" s="106">
        <v>18.084682025691702</v>
      </c>
      <c r="E27" s="29" t="s">
        <v>109</v>
      </c>
      <c r="F27" s="29"/>
      <c r="G27" s="97"/>
    </row>
    <row r="28" spans="1:9" x14ac:dyDescent="0.2">
      <c r="A28" s="1">
        <v>2023723</v>
      </c>
      <c r="B28" s="111" t="s">
        <v>112</v>
      </c>
      <c r="C28" s="108">
        <v>0.96153846153846156</v>
      </c>
      <c r="D28" s="106">
        <v>21.362353251164475</v>
      </c>
      <c r="E28" s="29" t="s">
        <v>112</v>
      </c>
      <c r="F28" s="29"/>
      <c r="G28" s="98"/>
    </row>
    <row r="29" spans="1:9" x14ac:dyDescent="0.2">
      <c r="A29" s="1">
        <v>2023724</v>
      </c>
      <c r="B29" s="111" t="s">
        <v>115</v>
      </c>
      <c r="C29" s="108">
        <v>3.1593406593406592</v>
      </c>
      <c r="D29" s="106">
        <v>16.219356314405704</v>
      </c>
      <c r="E29" s="29" t="s">
        <v>115</v>
      </c>
      <c r="F29" s="29"/>
      <c r="G29" s="98"/>
    </row>
    <row r="30" spans="1:9" x14ac:dyDescent="0.2">
      <c r="A30" s="1">
        <v>2023725</v>
      </c>
      <c r="B30" s="111" t="s">
        <v>118</v>
      </c>
      <c r="C30" s="108">
        <v>4.5329670329670328</v>
      </c>
      <c r="D30" s="106">
        <v>16.590354651356716</v>
      </c>
      <c r="E30" s="29" t="s">
        <v>118</v>
      </c>
      <c r="F30" s="29"/>
      <c r="G30" s="29"/>
    </row>
    <row r="31" spans="1:9" x14ac:dyDescent="0.2">
      <c r="A31" s="1">
        <v>2023726</v>
      </c>
      <c r="B31" s="111" t="s">
        <v>121</v>
      </c>
      <c r="C31" s="108">
        <v>4.9450549450549453</v>
      </c>
      <c r="D31" s="106">
        <v>15.576934549813501</v>
      </c>
      <c r="E31" s="29" t="s">
        <v>121</v>
      </c>
      <c r="F31" s="29"/>
      <c r="G31" s="29"/>
    </row>
    <row r="32" spans="1:9" x14ac:dyDescent="0.2">
      <c r="A32" s="1">
        <v>2023727</v>
      </c>
      <c r="B32" s="111" t="s">
        <v>124</v>
      </c>
      <c r="C32" s="108">
        <v>8.3104395604395602</v>
      </c>
      <c r="D32" s="106">
        <v>16.524901185770752</v>
      </c>
      <c r="E32" s="29" t="s">
        <v>124</v>
      </c>
      <c r="F32" s="29"/>
      <c r="G32" s="29"/>
    </row>
    <row r="33" spans="1:7" x14ac:dyDescent="0.2">
      <c r="A33" s="1">
        <v>2023728</v>
      </c>
      <c r="B33" s="111" t="s">
        <v>127</v>
      </c>
      <c r="C33" s="108">
        <v>10.645604395604396</v>
      </c>
      <c r="D33" s="106">
        <v>20.721067193675893</v>
      </c>
      <c r="E33" s="29" t="s">
        <v>127</v>
      </c>
      <c r="F33" s="29"/>
      <c r="G33" s="29"/>
    </row>
    <row r="34" spans="1:7" x14ac:dyDescent="0.2">
      <c r="A34" s="1">
        <v>2023729</v>
      </c>
      <c r="B34" s="111" t="s">
        <v>130</v>
      </c>
      <c r="C34" s="108">
        <v>11.057692307692307</v>
      </c>
      <c r="D34" s="106">
        <v>10.144901185770754</v>
      </c>
      <c r="E34" s="29" t="s">
        <v>130</v>
      </c>
      <c r="F34" s="29"/>
      <c r="G34" s="29"/>
    </row>
    <row r="35" spans="1:7" x14ac:dyDescent="0.2">
      <c r="A35" s="1">
        <v>2023730</v>
      </c>
      <c r="B35" s="111" t="s">
        <v>133</v>
      </c>
      <c r="C35" s="108">
        <v>2.5412087912087911</v>
      </c>
      <c r="D35" s="106">
        <v>21.140553359683796</v>
      </c>
      <c r="E35" s="29" t="s">
        <v>133</v>
      </c>
      <c r="F35" s="29"/>
      <c r="G35" s="29"/>
    </row>
    <row r="36" spans="1:7" x14ac:dyDescent="0.2">
      <c r="A36" s="1">
        <v>2023731</v>
      </c>
      <c r="B36" s="111" t="s">
        <v>136</v>
      </c>
      <c r="C36" s="108">
        <v>9.1346153846153832</v>
      </c>
      <c r="D36" s="106">
        <v>16.074901185770756</v>
      </c>
      <c r="E36" s="29" t="s">
        <v>136</v>
      </c>
      <c r="F36" s="29"/>
      <c r="G36" s="29"/>
    </row>
    <row r="37" spans="1:7" x14ac:dyDescent="0.2">
      <c r="A37" s="1">
        <v>2023732</v>
      </c>
      <c r="B37" s="111" t="s">
        <v>138</v>
      </c>
      <c r="C37" s="108">
        <v>12.843406593406591</v>
      </c>
      <c r="D37" s="106">
        <v>19.346442687747039</v>
      </c>
      <c r="E37" s="29" t="s">
        <v>138</v>
      </c>
      <c r="F37" s="29"/>
      <c r="G37" s="29"/>
    </row>
    <row r="38" spans="1:7" x14ac:dyDescent="0.2">
      <c r="A38" s="1">
        <v>2023733</v>
      </c>
      <c r="B38" s="111" t="s">
        <v>141</v>
      </c>
      <c r="C38" s="108">
        <v>2.0604395604395602</v>
      </c>
      <c r="D38" s="106">
        <v>15.661304347826089</v>
      </c>
      <c r="E38" s="29" t="s">
        <v>141</v>
      </c>
      <c r="F38" s="29"/>
      <c r="G38" s="29"/>
    </row>
    <row r="39" spans="1:7" x14ac:dyDescent="0.2">
      <c r="A39" s="1">
        <v>2024277</v>
      </c>
      <c r="B39" s="111" t="s">
        <v>144</v>
      </c>
      <c r="C39" s="108">
        <v>7.0054945054945055</v>
      </c>
      <c r="D39" s="106">
        <v>29.890553359683796</v>
      </c>
      <c r="E39" s="29" t="s">
        <v>144</v>
      </c>
      <c r="F39" s="29"/>
      <c r="G39" s="29"/>
    </row>
    <row r="40" spans="1:7" x14ac:dyDescent="0.2">
      <c r="A40" s="1">
        <v>2023734</v>
      </c>
      <c r="B40" s="111" t="s">
        <v>147</v>
      </c>
      <c r="C40" s="108">
        <v>7.6923076923076925</v>
      </c>
      <c r="D40" s="106">
        <v>22.392094861660077</v>
      </c>
      <c r="E40" s="29" t="s">
        <v>147</v>
      </c>
      <c r="F40" s="29"/>
      <c r="G40" s="29"/>
    </row>
    <row r="41" spans="1:7" x14ac:dyDescent="0.2">
      <c r="B41" s="111"/>
      <c r="C41" s="108"/>
      <c r="D41" s="106"/>
      <c r="E41" s="29"/>
      <c r="F41" s="29"/>
      <c r="G41" s="29"/>
    </row>
    <row r="42" spans="1:7" ht="13.5" thickBot="1" x14ac:dyDescent="0.25">
      <c r="B42" s="112"/>
      <c r="C42" s="109"/>
      <c r="D42" s="107"/>
      <c r="E42" s="29"/>
      <c r="F42" s="29"/>
      <c r="G42" s="29"/>
    </row>
    <row r="46" spans="1:7" x14ac:dyDescent="0.2">
      <c r="B46" s="6" t="s">
        <v>2</v>
      </c>
      <c r="C46" s="6" t="s">
        <v>1645</v>
      </c>
      <c r="D46" s="7"/>
    </row>
    <row r="47" spans="1:7" x14ac:dyDescent="0.2">
      <c r="B47" s="114">
        <f>IF(D47&lt;$L$4+5,$E$22,"")</f>
        <v>6.2499999999999991</v>
      </c>
      <c r="C47" s="8">
        <f t="shared" ref="C47:C64" si="4">IF(D47&lt;$L$3+5,$I$22,"")</f>
        <v>18.612544041557339</v>
      </c>
      <c r="D47" s="7">
        <v>0</v>
      </c>
    </row>
    <row r="48" spans="1:7" x14ac:dyDescent="0.2">
      <c r="B48" s="114">
        <f t="shared" ref="B48:B111" si="5">IF(D48&lt;$L$4+5,$E$22,"")</f>
        <v>6.2499999999999991</v>
      </c>
      <c r="C48" s="8">
        <f t="shared" si="4"/>
        <v>18.612544041557339</v>
      </c>
      <c r="D48" s="7">
        <v>1</v>
      </c>
    </row>
    <row r="49" spans="2:4" x14ac:dyDescent="0.2">
      <c r="B49" s="114">
        <f t="shared" si="5"/>
        <v>6.2499999999999991</v>
      </c>
      <c r="C49" s="8">
        <f t="shared" si="4"/>
        <v>18.612544041557339</v>
      </c>
      <c r="D49" s="7">
        <v>2</v>
      </c>
    </row>
    <row r="50" spans="2:4" x14ac:dyDescent="0.2">
      <c r="B50" s="114">
        <f t="shared" si="5"/>
        <v>6.2499999999999991</v>
      </c>
      <c r="C50" s="8">
        <f t="shared" si="4"/>
        <v>18.612544041557339</v>
      </c>
      <c r="D50" s="7">
        <v>3</v>
      </c>
    </row>
    <row r="51" spans="2:4" x14ac:dyDescent="0.2">
      <c r="B51" s="114">
        <f t="shared" si="5"/>
        <v>6.2499999999999991</v>
      </c>
      <c r="C51" s="8">
        <f t="shared" si="4"/>
        <v>18.612544041557339</v>
      </c>
      <c r="D51" s="7">
        <v>4</v>
      </c>
    </row>
    <row r="52" spans="2:4" x14ac:dyDescent="0.2">
      <c r="B52" s="114">
        <f t="shared" si="5"/>
        <v>6.2499999999999991</v>
      </c>
      <c r="C52" s="8">
        <f t="shared" si="4"/>
        <v>18.612544041557339</v>
      </c>
      <c r="D52" s="7">
        <v>5</v>
      </c>
    </row>
    <row r="53" spans="2:4" x14ac:dyDescent="0.2">
      <c r="B53" s="114">
        <f t="shared" si="5"/>
        <v>6.2499999999999991</v>
      </c>
      <c r="C53" s="8">
        <f t="shared" si="4"/>
        <v>18.612544041557339</v>
      </c>
      <c r="D53" s="7">
        <v>6</v>
      </c>
    </row>
    <row r="54" spans="2:4" x14ac:dyDescent="0.2">
      <c r="B54" s="114">
        <f t="shared" si="5"/>
        <v>6.2499999999999991</v>
      </c>
      <c r="C54" s="8">
        <f t="shared" si="4"/>
        <v>18.612544041557339</v>
      </c>
      <c r="D54" s="7">
        <v>7</v>
      </c>
    </row>
    <row r="55" spans="2:4" x14ac:dyDescent="0.2">
      <c r="B55" s="114">
        <f t="shared" si="5"/>
        <v>6.2499999999999991</v>
      </c>
      <c r="C55" s="8">
        <f t="shared" si="4"/>
        <v>18.612544041557339</v>
      </c>
      <c r="D55" s="7">
        <v>8</v>
      </c>
    </row>
    <row r="56" spans="2:4" x14ac:dyDescent="0.2">
      <c r="B56" s="114">
        <f t="shared" si="5"/>
        <v>6.2499999999999991</v>
      </c>
      <c r="C56" s="8">
        <f t="shared" si="4"/>
        <v>18.612544041557339</v>
      </c>
      <c r="D56" s="7">
        <v>9</v>
      </c>
    </row>
    <row r="57" spans="2:4" x14ac:dyDescent="0.2">
      <c r="B57" s="114">
        <f t="shared" si="5"/>
        <v>6.2499999999999991</v>
      </c>
      <c r="C57" s="8">
        <f t="shared" si="4"/>
        <v>18.612544041557339</v>
      </c>
      <c r="D57" s="7">
        <v>10</v>
      </c>
    </row>
    <row r="58" spans="2:4" x14ac:dyDescent="0.2">
      <c r="B58" s="114">
        <f t="shared" si="5"/>
        <v>6.2499999999999991</v>
      </c>
      <c r="C58" s="8">
        <f t="shared" si="4"/>
        <v>18.612544041557339</v>
      </c>
      <c r="D58" s="7">
        <v>11</v>
      </c>
    </row>
    <row r="59" spans="2:4" x14ac:dyDescent="0.2">
      <c r="B59" s="114">
        <f t="shared" si="5"/>
        <v>6.2499999999999991</v>
      </c>
      <c r="C59" s="8">
        <f t="shared" si="4"/>
        <v>18.612544041557339</v>
      </c>
      <c r="D59" s="7">
        <v>12</v>
      </c>
    </row>
    <row r="60" spans="2:4" x14ac:dyDescent="0.2">
      <c r="B60" s="114">
        <f t="shared" si="5"/>
        <v>6.2499999999999991</v>
      </c>
      <c r="C60" s="8">
        <f t="shared" si="4"/>
        <v>18.612544041557339</v>
      </c>
      <c r="D60" s="7">
        <v>13</v>
      </c>
    </row>
    <row r="61" spans="2:4" x14ac:dyDescent="0.2">
      <c r="B61" s="114">
        <f t="shared" si="5"/>
        <v>6.2499999999999991</v>
      </c>
      <c r="C61" s="8">
        <f t="shared" si="4"/>
        <v>18.612544041557339</v>
      </c>
      <c r="D61" s="7">
        <v>14</v>
      </c>
    </row>
    <row r="62" spans="2:4" x14ac:dyDescent="0.2">
      <c r="B62" s="114">
        <f t="shared" si="5"/>
        <v>6.2499999999999991</v>
      </c>
      <c r="C62" s="8">
        <f t="shared" si="4"/>
        <v>18.612544041557339</v>
      </c>
      <c r="D62" s="7">
        <v>15</v>
      </c>
    </row>
    <row r="63" spans="2:4" x14ac:dyDescent="0.2">
      <c r="B63" s="114">
        <f t="shared" si="5"/>
        <v>6.2499999999999991</v>
      </c>
      <c r="C63" s="8">
        <f t="shared" si="4"/>
        <v>18.612544041557339</v>
      </c>
      <c r="D63" s="7">
        <v>16</v>
      </c>
    </row>
    <row r="64" spans="2:4" x14ac:dyDescent="0.2">
      <c r="B64" s="114">
        <f t="shared" si="5"/>
        <v>6.2499999999999991</v>
      </c>
      <c r="C64" s="8">
        <f t="shared" si="4"/>
        <v>18.612544041557339</v>
      </c>
      <c r="D64" s="7">
        <v>17</v>
      </c>
    </row>
    <row r="65" spans="2:4" x14ac:dyDescent="0.2">
      <c r="B65" s="114">
        <f t="shared" si="5"/>
        <v>6.2499999999999991</v>
      </c>
      <c r="C65" s="8" t="str">
        <f>IF(D65&lt;$L$3+5,$I$22,"")</f>
        <v/>
      </c>
      <c r="D65" s="7">
        <v>18</v>
      </c>
    </row>
    <row r="66" spans="2:4" x14ac:dyDescent="0.2">
      <c r="B66" s="114">
        <f t="shared" si="5"/>
        <v>6.2499999999999991</v>
      </c>
      <c r="C66" s="8" t="str">
        <f t="shared" ref="C66:C129" si="6">IF(D66&lt;$L$3+5,$I$22,"")</f>
        <v/>
      </c>
      <c r="D66" s="7">
        <v>19</v>
      </c>
    </row>
    <row r="67" spans="2:4" x14ac:dyDescent="0.2">
      <c r="B67" s="114">
        <f t="shared" si="5"/>
        <v>6.2499999999999991</v>
      </c>
      <c r="C67" s="8" t="str">
        <f t="shared" si="6"/>
        <v/>
      </c>
      <c r="D67" s="7">
        <v>20</v>
      </c>
    </row>
    <row r="68" spans="2:4" x14ac:dyDescent="0.2">
      <c r="B68" s="114">
        <f t="shared" si="5"/>
        <v>6.2499999999999991</v>
      </c>
      <c r="C68" s="8" t="str">
        <f t="shared" si="6"/>
        <v/>
      </c>
      <c r="D68" s="7">
        <v>21</v>
      </c>
    </row>
    <row r="69" spans="2:4" x14ac:dyDescent="0.2">
      <c r="B69" s="114">
        <f t="shared" si="5"/>
        <v>6.2499999999999991</v>
      </c>
      <c r="C69" s="8" t="str">
        <f t="shared" si="6"/>
        <v/>
      </c>
      <c r="D69" s="7">
        <v>22</v>
      </c>
    </row>
    <row r="70" spans="2:4" x14ac:dyDescent="0.2">
      <c r="B70" s="114">
        <f t="shared" si="5"/>
        <v>6.2499999999999991</v>
      </c>
      <c r="C70" s="8" t="str">
        <f t="shared" si="6"/>
        <v/>
      </c>
      <c r="D70" s="7">
        <v>23</v>
      </c>
    </row>
    <row r="71" spans="2:4" x14ac:dyDescent="0.2">
      <c r="B71" s="114">
        <f t="shared" si="5"/>
        <v>6.2499999999999991</v>
      </c>
      <c r="C71" s="8" t="str">
        <f t="shared" si="6"/>
        <v/>
      </c>
      <c r="D71" s="7">
        <v>24</v>
      </c>
    </row>
    <row r="72" spans="2:4" x14ac:dyDescent="0.2">
      <c r="B72" s="114">
        <f t="shared" si="5"/>
        <v>6.2499999999999991</v>
      </c>
      <c r="C72" s="8" t="str">
        <f t="shared" si="6"/>
        <v/>
      </c>
      <c r="D72" s="7">
        <v>25</v>
      </c>
    </row>
    <row r="73" spans="2:4" x14ac:dyDescent="0.2">
      <c r="B73" s="114">
        <f t="shared" si="5"/>
        <v>6.2499999999999991</v>
      </c>
      <c r="C73" s="8" t="str">
        <f t="shared" si="6"/>
        <v/>
      </c>
      <c r="D73" s="7">
        <v>26</v>
      </c>
    </row>
    <row r="74" spans="2:4" x14ac:dyDescent="0.2">
      <c r="B74" s="114">
        <f t="shared" si="5"/>
        <v>6.2499999999999991</v>
      </c>
      <c r="C74" s="8" t="str">
        <f t="shared" si="6"/>
        <v/>
      </c>
      <c r="D74" s="7">
        <v>27</v>
      </c>
    </row>
    <row r="75" spans="2:4" x14ac:dyDescent="0.2">
      <c r="B75" s="114">
        <f t="shared" si="5"/>
        <v>6.2499999999999991</v>
      </c>
      <c r="C75" s="8" t="str">
        <f t="shared" si="6"/>
        <v/>
      </c>
      <c r="D75" s="7">
        <v>28</v>
      </c>
    </row>
    <row r="76" spans="2:4" x14ac:dyDescent="0.2">
      <c r="B76" s="114">
        <f t="shared" si="5"/>
        <v>6.2499999999999991</v>
      </c>
      <c r="C76" s="8" t="str">
        <f t="shared" si="6"/>
        <v/>
      </c>
      <c r="D76" s="7">
        <v>29</v>
      </c>
    </row>
    <row r="77" spans="2:4" x14ac:dyDescent="0.2">
      <c r="B77" s="114">
        <f t="shared" si="5"/>
        <v>6.2499999999999991</v>
      </c>
      <c r="C77" s="8" t="str">
        <f t="shared" si="6"/>
        <v/>
      </c>
      <c r="D77" s="7">
        <v>30</v>
      </c>
    </row>
    <row r="78" spans="2:4" x14ac:dyDescent="0.2">
      <c r="B78" s="114">
        <f t="shared" si="5"/>
        <v>6.2499999999999991</v>
      </c>
      <c r="C78" s="8" t="str">
        <f t="shared" si="6"/>
        <v/>
      </c>
      <c r="D78" s="7">
        <v>31</v>
      </c>
    </row>
    <row r="79" spans="2:4" x14ac:dyDescent="0.2">
      <c r="B79" s="114">
        <f t="shared" si="5"/>
        <v>6.2499999999999991</v>
      </c>
      <c r="C79" s="8" t="str">
        <f t="shared" si="6"/>
        <v/>
      </c>
      <c r="D79" s="7">
        <v>32</v>
      </c>
    </row>
    <row r="80" spans="2:4" x14ac:dyDescent="0.2">
      <c r="B80" s="114">
        <f t="shared" si="5"/>
        <v>6.2499999999999991</v>
      </c>
      <c r="C80" s="8" t="str">
        <f t="shared" si="6"/>
        <v/>
      </c>
      <c r="D80" s="7">
        <v>33</v>
      </c>
    </row>
    <row r="81" spans="2:4" x14ac:dyDescent="0.2">
      <c r="B81" s="114">
        <f t="shared" si="5"/>
        <v>6.2499999999999991</v>
      </c>
      <c r="C81" s="8" t="str">
        <f t="shared" si="6"/>
        <v/>
      </c>
      <c r="D81" s="7">
        <v>34</v>
      </c>
    </row>
    <row r="82" spans="2:4" x14ac:dyDescent="0.2">
      <c r="B82" s="114">
        <f t="shared" si="5"/>
        <v>6.2499999999999991</v>
      </c>
      <c r="C82" s="8" t="str">
        <f t="shared" si="6"/>
        <v/>
      </c>
      <c r="D82" s="7">
        <v>35</v>
      </c>
    </row>
    <row r="83" spans="2:4" x14ac:dyDescent="0.2">
      <c r="B83" s="114">
        <f t="shared" si="5"/>
        <v>6.2499999999999991</v>
      </c>
      <c r="C83" s="8" t="str">
        <f t="shared" si="6"/>
        <v/>
      </c>
      <c r="D83" s="7">
        <v>36</v>
      </c>
    </row>
    <row r="84" spans="2:4" x14ac:dyDescent="0.2">
      <c r="B84" s="114">
        <f t="shared" si="5"/>
        <v>6.2499999999999991</v>
      </c>
      <c r="C84" s="8" t="str">
        <f t="shared" si="6"/>
        <v/>
      </c>
      <c r="D84" s="7">
        <v>37</v>
      </c>
    </row>
    <row r="85" spans="2:4" x14ac:dyDescent="0.2">
      <c r="B85" s="114">
        <f t="shared" si="5"/>
        <v>6.2499999999999991</v>
      </c>
      <c r="C85" s="8" t="str">
        <f t="shared" si="6"/>
        <v/>
      </c>
      <c r="D85" s="7">
        <v>38</v>
      </c>
    </row>
    <row r="86" spans="2:4" x14ac:dyDescent="0.2">
      <c r="B86" s="114">
        <f t="shared" si="5"/>
        <v>6.2499999999999991</v>
      </c>
      <c r="C86" s="8" t="str">
        <f t="shared" si="6"/>
        <v/>
      </c>
      <c r="D86" s="7">
        <v>39</v>
      </c>
    </row>
    <row r="87" spans="2:4" x14ac:dyDescent="0.2">
      <c r="B87" s="114">
        <f t="shared" si="5"/>
        <v>6.2499999999999991</v>
      </c>
      <c r="C87" s="8" t="str">
        <f t="shared" si="6"/>
        <v/>
      </c>
      <c r="D87" s="7">
        <v>40</v>
      </c>
    </row>
    <row r="88" spans="2:4" x14ac:dyDescent="0.2">
      <c r="B88" s="114">
        <f t="shared" si="5"/>
        <v>6.2499999999999991</v>
      </c>
      <c r="C88" s="8" t="str">
        <f t="shared" si="6"/>
        <v/>
      </c>
      <c r="D88" s="7">
        <v>41</v>
      </c>
    </row>
    <row r="89" spans="2:4" x14ac:dyDescent="0.2">
      <c r="B89" s="114">
        <f t="shared" si="5"/>
        <v>6.2499999999999991</v>
      </c>
      <c r="C89" s="8" t="str">
        <f t="shared" si="6"/>
        <v/>
      </c>
      <c r="D89" s="7">
        <v>42</v>
      </c>
    </row>
    <row r="90" spans="2:4" x14ac:dyDescent="0.2">
      <c r="B90" s="114">
        <f t="shared" si="5"/>
        <v>6.2499999999999991</v>
      </c>
      <c r="C90" s="8" t="str">
        <f t="shared" si="6"/>
        <v/>
      </c>
      <c r="D90" s="7">
        <v>43</v>
      </c>
    </row>
    <row r="91" spans="2:4" x14ac:dyDescent="0.2">
      <c r="B91" s="114">
        <f t="shared" si="5"/>
        <v>6.2499999999999991</v>
      </c>
      <c r="C91" s="8" t="str">
        <f t="shared" si="6"/>
        <v/>
      </c>
      <c r="D91" s="7">
        <v>44</v>
      </c>
    </row>
    <row r="92" spans="2:4" x14ac:dyDescent="0.2">
      <c r="B92" s="114">
        <f t="shared" si="5"/>
        <v>6.2499999999999991</v>
      </c>
      <c r="C92" s="8" t="str">
        <f t="shared" si="6"/>
        <v/>
      </c>
      <c r="D92" s="7">
        <v>45</v>
      </c>
    </row>
    <row r="93" spans="2:4" x14ac:dyDescent="0.2">
      <c r="B93" s="114">
        <f t="shared" si="5"/>
        <v>6.2499999999999991</v>
      </c>
      <c r="C93" s="8" t="str">
        <f t="shared" si="6"/>
        <v/>
      </c>
      <c r="D93" s="7">
        <v>46</v>
      </c>
    </row>
    <row r="94" spans="2:4" x14ac:dyDescent="0.2">
      <c r="B94" s="114">
        <f t="shared" si="5"/>
        <v>6.2499999999999991</v>
      </c>
      <c r="C94" s="8" t="str">
        <f t="shared" si="6"/>
        <v/>
      </c>
      <c r="D94" s="7">
        <v>47</v>
      </c>
    </row>
    <row r="95" spans="2:4" x14ac:dyDescent="0.2">
      <c r="B95" s="114">
        <f t="shared" si="5"/>
        <v>6.2499999999999991</v>
      </c>
      <c r="C95" s="8" t="str">
        <f t="shared" si="6"/>
        <v/>
      </c>
      <c r="D95" s="7">
        <v>48</v>
      </c>
    </row>
    <row r="96" spans="2:4" x14ac:dyDescent="0.2">
      <c r="B96" s="114">
        <f t="shared" si="5"/>
        <v>6.2499999999999991</v>
      </c>
      <c r="C96" s="8" t="str">
        <f t="shared" si="6"/>
        <v/>
      </c>
      <c r="D96" s="7">
        <v>49</v>
      </c>
    </row>
    <row r="97" spans="2:4" x14ac:dyDescent="0.2">
      <c r="B97" s="114">
        <f t="shared" si="5"/>
        <v>6.2499999999999991</v>
      </c>
      <c r="C97" s="8" t="str">
        <f t="shared" si="6"/>
        <v/>
      </c>
      <c r="D97" s="7">
        <v>50</v>
      </c>
    </row>
    <row r="98" spans="2:4" x14ac:dyDescent="0.2">
      <c r="B98" s="114">
        <f t="shared" si="5"/>
        <v>6.2499999999999991</v>
      </c>
      <c r="C98" s="8" t="str">
        <f t="shared" si="6"/>
        <v/>
      </c>
      <c r="D98" s="7">
        <v>51</v>
      </c>
    </row>
    <row r="99" spans="2:4" x14ac:dyDescent="0.2">
      <c r="B99" s="114">
        <f t="shared" si="5"/>
        <v>6.2499999999999991</v>
      </c>
      <c r="C99" s="8" t="str">
        <f t="shared" si="6"/>
        <v/>
      </c>
      <c r="D99" s="7">
        <v>52</v>
      </c>
    </row>
    <row r="100" spans="2:4" x14ac:dyDescent="0.2">
      <c r="B100" s="114">
        <f t="shared" si="5"/>
        <v>6.2499999999999991</v>
      </c>
      <c r="C100" s="8" t="str">
        <f t="shared" si="6"/>
        <v/>
      </c>
      <c r="D100" s="7">
        <v>53</v>
      </c>
    </row>
    <row r="101" spans="2:4" x14ac:dyDescent="0.2">
      <c r="B101" s="114">
        <f t="shared" si="5"/>
        <v>6.2499999999999991</v>
      </c>
      <c r="C101" s="8" t="str">
        <f t="shared" si="6"/>
        <v/>
      </c>
      <c r="D101" s="7">
        <v>54</v>
      </c>
    </row>
    <row r="102" spans="2:4" x14ac:dyDescent="0.2">
      <c r="B102" s="114">
        <f t="shared" si="5"/>
        <v>6.2499999999999991</v>
      </c>
      <c r="C102" s="8" t="str">
        <f t="shared" si="6"/>
        <v/>
      </c>
      <c r="D102" s="7">
        <v>55</v>
      </c>
    </row>
    <row r="103" spans="2:4" x14ac:dyDescent="0.2">
      <c r="B103" s="114">
        <f t="shared" si="5"/>
        <v>6.2499999999999991</v>
      </c>
      <c r="C103" s="8" t="str">
        <f t="shared" si="6"/>
        <v/>
      </c>
      <c r="D103" s="7">
        <v>56</v>
      </c>
    </row>
    <row r="104" spans="2:4" x14ac:dyDescent="0.2">
      <c r="B104" s="114">
        <f t="shared" si="5"/>
        <v>6.2499999999999991</v>
      </c>
      <c r="C104" s="8" t="str">
        <f t="shared" si="6"/>
        <v/>
      </c>
      <c r="D104" s="7">
        <v>57</v>
      </c>
    </row>
    <row r="105" spans="2:4" x14ac:dyDescent="0.2">
      <c r="B105" s="114">
        <f t="shared" si="5"/>
        <v>6.2499999999999991</v>
      </c>
      <c r="C105" s="8" t="str">
        <f t="shared" si="6"/>
        <v/>
      </c>
      <c r="D105" s="7">
        <v>58</v>
      </c>
    </row>
    <row r="106" spans="2:4" x14ac:dyDescent="0.2">
      <c r="B106" s="114">
        <f t="shared" si="5"/>
        <v>6.2499999999999991</v>
      </c>
      <c r="C106" s="8" t="str">
        <f t="shared" si="6"/>
        <v/>
      </c>
      <c r="D106" s="7">
        <v>59</v>
      </c>
    </row>
    <row r="107" spans="2:4" x14ac:dyDescent="0.2">
      <c r="B107" s="114">
        <f t="shared" si="5"/>
        <v>6.2499999999999991</v>
      </c>
      <c r="C107" s="8" t="str">
        <f t="shared" si="6"/>
        <v/>
      </c>
      <c r="D107" s="7">
        <v>60</v>
      </c>
    </row>
    <row r="108" spans="2:4" x14ac:dyDescent="0.2">
      <c r="B108" s="114">
        <f t="shared" si="5"/>
        <v>6.2499999999999991</v>
      </c>
      <c r="C108" s="8" t="str">
        <f t="shared" si="6"/>
        <v/>
      </c>
      <c r="D108" s="7">
        <v>61</v>
      </c>
    </row>
    <row r="109" spans="2:4" x14ac:dyDescent="0.2">
      <c r="B109" s="114">
        <f t="shared" si="5"/>
        <v>6.2499999999999991</v>
      </c>
      <c r="C109" s="8" t="str">
        <f t="shared" si="6"/>
        <v/>
      </c>
      <c r="D109" s="7">
        <v>62</v>
      </c>
    </row>
    <row r="110" spans="2:4" x14ac:dyDescent="0.2">
      <c r="B110" s="114">
        <f t="shared" si="5"/>
        <v>6.2499999999999991</v>
      </c>
      <c r="C110" s="8" t="str">
        <f t="shared" si="6"/>
        <v/>
      </c>
      <c r="D110" s="7">
        <v>63</v>
      </c>
    </row>
    <row r="111" spans="2:4" x14ac:dyDescent="0.2">
      <c r="B111" s="114">
        <f t="shared" si="5"/>
        <v>6.2499999999999991</v>
      </c>
      <c r="C111" s="8" t="str">
        <f t="shared" si="6"/>
        <v/>
      </c>
      <c r="D111" s="7">
        <v>64</v>
      </c>
    </row>
    <row r="112" spans="2:4" x14ac:dyDescent="0.2">
      <c r="B112" s="114">
        <f t="shared" ref="B112:B131" si="7">IF(D112&lt;$L$4+5,$E$22,"")</f>
        <v>6.2499999999999991</v>
      </c>
      <c r="C112" s="8" t="str">
        <f t="shared" si="6"/>
        <v/>
      </c>
      <c r="D112" s="7">
        <v>65</v>
      </c>
    </row>
    <row r="113" spans="2:4" x14ac:dyDescent="0.2">
      <c r="B113" s="114">
        <f t="shared" si="7"/>
        <v>6.2499999999999991</v>
      </c>
      <c r="C113" s="8" t="str">
        <f t="shared" si="6"/>
        <v/>
      </c>
      <c r="D113" s="7">
        <v>66</v>
      </c>
    </row>
    <row r="114" spans="2:4" x14ac:dyDescent="0.2">
      <c r="B114" s="114">
        <f t="shared" si="7"/>
        <v>6.2499999999999991</v>
      </c>
      <c r="C114" s="8" t="str">
        <f t="shared" si="6"/>
        <v/>
      </c>
      <c r="D114" s="7">
        <v>67</v>
      </c>
    </row>
    <row r="115" spans="2:4" x14ac:dyDescent="0.2">
      <c r="B115" s="114">
        <f t="shared" si="7"/>
        <v>6.2499999999999991</v>
      </c>
      <c r="C115" s="8" t="str">
        <f t="shared" si="6"/>
        <v/>
      </c>
      <c r="D115" s="7">
        <v>68</v>
      </c>
    </row>
    <row r="116" spans="2:4" x14ac:dyDescent="0.2">
      <c r="B116" s="114">
        <f t="shared" si="7"/>
        <v>6.2499999999999991</v>
      </c>
      <c r="C116" s="8" t="str">
        <f t="shared" si="6"/>
        <v/>
      </c>
      <c r="D116" s="7">
        <v>69</v>
      </c>
    </row>
    <row r="117" spans="2:4" x14ac:dyDescent="0.2">
      <c r="B117" s="114">
        <f t="shared" si="7"/>
        <v>6.2499999999999991</v>
      </c>
      <c r="C117" s="8" t="str">
        <f t="shared" si="6"/>
        <v/>
      </c>
      <c r="D117" s="7">
        <v>70</v>
      </c>
    </row>
    <row r="118" spans="2:4" x14ac:dyDescent="0.2">
      <c r="B118" s="114">
        <f t="shared" si="7"/>
        <v>6.2499999999999991</v>
      </c>
      <c r="C118" s="8" t="str">
        <f t="shared" si="6"/>
        <v/>
      </c>
      <c r="D118" s="7">
        <v>71</v>
      </c>
    </row>
    <row r="119" spans="2:4" x14ac:dyDescent="0.2">
      <c r="B119" s="114">
        <f t="shared" si="7"/>
        <v>6.2499999999999991</v>
      </c>
      <c r="C119" s="8" t="str">
        <f t="shared" si="6"/>
        <v/>
      </c>
      <c r="D119" s="7">
        <v>72</v>
      </c>
    </row>
    <row r="120" spans="2:4" x14ac:dyDescent="0.2">
      <c r="B120" s="114">
        <f t="shared" si="7"/>
        <v>6.2499999999999991</v>
      </c>
      <c r="C120" s="8" t="str">
        <f t="shared" si="6"/>
        <v/>
      </c>
      <c r="D120" s="7">
        <v>73</v>
      </c>
    </row>
    <row r="121" spans="2:4" x14ac:dyDescent="0.2">
      <c r="B121" s="114">
        <f t="shared" si="7"/>
        <v>6.2499999999999991</v>
      </c>
      <c r="C121" s="8" t="str">
        <f t="shared" si="6"/>
        <v/>
      </c>
      <c r="D121" s="7">
        <v>74</v>
      </c>
    </row>
    <row r="122" spans="2:4" x14ac:dyDescent="0.2">
      <c r="B122" s="114">
        <f t="shared" si="7"/>
        <v>6.2499999999999991</v>
      </c>
      <c r="C122" s="8" t="str">
        <f t="shared" si="6"/>
        <v/>
      </c>
      <c r="D122" s="7">
        <v>75</v>
      </c>
    </row>
    <row r="123" spans="2:4" x14ac:dyDescent="0.2">
      <c r="B123" s="114">
        <f t="shared" si="7"/>
        <v>6.2499999999999991</v>
      </c>
      <c r="C123" s="8" t="str">
        <f t="shared" si="6"/>
        <v/>
      </c>
      <c r="D123" s="7">
        <v>76</v>
      </c>
    </row>
    <row r="124" spans="2:4" x14ac:dyDescent="0.2">
      <c r="B124" s="114">
        <f t="shared" si="7"/>
        <v>6.2499999999999991</v>
      </c>
      <c r="C124" s="8" t="str">
        <f t="shared" si="6"/>
        <v/>
      </c>
      <c r="D124" s="7">
        <v>77</v>
      </c>
    </row>
    <row r="125" spans="2:4" x14ac:dyDescent="0.2">
      <c r="B125" s="114" t="str">
        <f t="shared" si="7"/>
        <v/>
      </c>
      <c r="C125" s="8" t="str">
        <f t="shared" si="6"/>
        <v/>
      </c>
      <c r="D125" s="7">
        <v>78</v>
      </c>
    </row>
    <row r="126" spans="2:4" x14ac:dyDescent="0.2">
      <c r="B126" s="114" t="str">
        <f t="shared" si="7"/>
        <v/>
      </c>
      <c r="C126" s="8" t="str">
        <f t="shared" si="6"/>
        <v/>
      </c>
      <c r="D126" s="7">
        <v>79</v>
      </c>
    </row>
    <row r="127" spans="2:4" x14ac:dyDescent="0.2">
      <c r="B127" s="114" t="str">
        <f t="shared" si="7"/>
        <v/>
      </c>
      <c r="C127" s="8" t="str">
        <f t="shared" si="6"/>
        <v/>
      </c>
      <c r="D127" s="7">
        <v>80</v>
      </c>
    </row>
    <row r="128" spans="2:4" x14ac:dyDescent="0.2">
      <c r="B128" s="114" t="str">
        <f t="shared" si="7"/>
        <v/>
      </c>
      <c r="C128" s="8" t="str">
        <f t="shared" si="6"/>
        <v/>
      </c>
      <c r="D128" s="7">
        <v>81</v>
      </c>
    </row>
    <row r="129" spans="2:4" x14ac:dyDescent="0.2">
      <c r="B129" s="114" t="str">
        <f t="shared" si="7"/>
        <v/>
      </c>
      <c r="C129" s="8" t="str">
        <f t="shared" si="6"/>
        <v/>
      </c>
      <c r="D129" s="7">
        <v>82</v>
      </c>
    </row>
    <row r="130" spans="2:4" x14ac:dyDescent="0.2">
      <c r="B130" s="114" t="str">
        <f t="shared" si="7"/>
        <v/>
      </c>
      <c r="C130" s="8" t="str">
        <f t="shared" ref="C130:C131" si="8">IF(D130&lt;$L$3+5,$I$22,"")</f>
        <v/>
      </c>
      <c r="D130" s="7">
        <v>83</v>
      </c>
    </row>
    <row r="131" spans="2:4" x14ac:dyDescent="0.2">
      <c r="B131" s="114" t="str">
        <f t="shared" si="7"/>
        <v/>
      </c>
      <c r="C131" s="8" t="str">
        <f t="shared" si="8"/>
        <v/>
      </c>
      <c r="D131" s="7">
        <v>84</v>
      </c>
    </row>
    <row r="132" spans="2:4" x14ac:dyDescent="0.2">
      <c r="B132" s="99"/>
      <c r="D132" s="7">
        <v>85</v>
      </c>
    </row>
    <row r="133" spans="2:4" x14ac:dyDescent="0.2">
      <c r="B133" s="99"/>
    </row>
    <row r="134" spans="2:4" x14ac:dyDescent="0.2">
      <c r="B134" s="99"/>
    </row>
    <row r="135" spans="2:4" x14ac:dyDescent="0.2">
      <c r="B135" s="99"/>
    </row>
    <row r="136" spans="2:4" x14ac:dyDescent="0.2">
      <c r="B136" s="99"/>
    </row>
    <row r="137" spans="2:4" x14ac:dyDescent="0.2">
      <c r="B137" s="99"/>
    </row>
  </sheetData>
  <mergeCells count="1">
    <mergeCell ref="A21:A22"/>
  </mergeCells>
  <conditionalFormatting sqref="I3:I20">
    <cfRule type="cellIs" dxfId="3" priority="1" operator="equal">
      <formula>"Chien"</formula>
    </cfRule>
    <cfRule type="cellIs" dxfId="2" priority="2" operator="equal">
      <formula>"Enigme"</formula>
    </cfRule>
    <cfRule type="cellIs" dxfId="1" priority="3" operator="equal">
      <formula>"Etoile"</formula>
    </cfRule>
    <cfRule type="cellIs" dxfId="0" priority="4" operator="equal">
      <formula>"Cheval de labour"</formula>
    </cfRule>
  </conditionalFormatting>
  <printOptions horizontalCentered="1" verticalCentered="1"/>
  <pageMargins left="0" right="0" top="0" bottom="0" header="0" footer="0"/>
  <pageSetup paperSize="9" scale="82" fitToWidth="0" orientation="landscape" r:id="rId1"/>
  <rowBreaks count="1" manualBreakCount="1">
    <brk id="22"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tabSelected="1" zoomScale="85" zoomScaleNormal="85" workbookViewId="0">
      <selection activeCell="C35" sqref="C35"/>
    </sheetView>
  </sheetViews>
  <sheetFormatPr baseColWidth="10" defaultRowHeight="15" x14ac:dyDescent="0.25"/>
  <cols>
    <col min="1" max="1" width="21" bestFit="1" customWidth="1"/>
    <col min="2" max="2" width="19" bestFit="1" customWidth="1"/>
    <col min="3" max="3" width="18.5703125" bestFit="1" customWidth="1"/>
  </cols>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vt:i4>
      </vt:variant>
    </vt:vector>
  </HeadingPairs>
  <TitlesOfParts>
    <vt:vector size="9" baseType="lpstr">
      <vt:lpstr>Micros</vt:lpstr>
      <vt:lpstr>Carte Restaurant</vt:lpstr>
      <vt:lpstr>Index</vt:lpstr>
      <vt:lpstr>Entrees</vt:lpstr>
      <vt:lpstr>Graph_Entrees</vt:lpstr>
      <vt:lpstr>Plats</vt:lpstr>
      <vt:lpstr>Graph_Entrees2</vt:lpstr>
      <vt:lpstr>Entrees!Zone_d_impression</vt:lpstr>
      <vt:lpstr>Plats!Zone_d_impression</vt:lpstr>
    </vt:vector>
  </TitlesOfParts>
  <Company>SBM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Advenier Morgane</dc:creator>
  <cp:lastModifiedBy>Grange Ivo</cp:lastModifiedBy>
  <cp:lastPrinted>2015-03-31T16:06:26Z</cp:lastPrinted>
  <dcterms:created xsi:type="dcterms:W3CDTF">2014-12-03T08:38:22Z</dcterms:created>
  <dcterms:modified xsi:type="dcterms:W3CDTF">2015-05-22T12:40:41Z</dcterms:modified>
</cp:coreProperties>
</file>