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 codeName="{B7FE6334-C1A2-E50D-BD3D-5F4D41BBC2E3}"/>
  <workbookPr codeName="ThisWorkbook" autoCompressPictures="0"/>
  <bookViews>
    <workbookView xWindow="-180" yWindow="0" windowWidth="28800" windowHeight="15680" activeTab="3"/>
  </bookViews>
  <sheets>
    <sheet name="ACCUEIL" sheetId="3" r:id="rId1"/>
    <sheet name="Feuil1" sheetId="4" r:id="rId2"/>
    <sheet name="FICHE INFO" sheetId="2" r:id="rId3"/>
    <sheet name="TABLEAUINFO" sheetId="1" r:id="rId4"/>
  </sheets>
  <definedNames>
    <definedName name="NOMPRENOM">TABLEAUINFO!$A$2:$A$115</definedName>
    <definedName name="TABLEAUINFO">TABLEAUINFO!$A$2:$S$115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2" l="1"/>
  <c r="D19" i="2"/>
  <c r="D18" i="2"/>
  <c r="B19" i="2"/>
  <c r="B18" i="2"/>
  <c r="F8" i="2"/>
  <c r="D8" i="2"/>
  <c r="B8" i="2"/>
  <c r="B10" i="2"/>
  <c r="D6" i="2"/>
  <c r="C6" i="2"/>
  <c r="B6" i="2"/>
  <c r="D15" i="2"/>
  <c r="B13" i="2"/>
  <c r="D13" i="2"/>
  <c r="B15" i="2"/>
  <c r="F4" i="2"/>
</calcChain>
</file>

<file path=xl/sharedStrings.xml><?xml version="1.0" encoding="utf-8"?>
<sst xmlns="http://schemas.openxmlformats.org/spreadsheetml/2006/main" count="810" uniqueCount="363">
  <si>
    <t>Sénior</t>
  </si>
  <si>
    <t>Traditionnelle</t>
  </si>
  <si>
    <t>LOTISSEMENT LA GALAURE</t>
  </si>
  <si>
    <t>ST BARTHELEMY DE VALS</t>
  </si>
  <si>
    <t>OUI</t>
  </si>
  <si>
    <t>Junior 3</t>
  </si>
  <si>
    <t>255 chemin du torne</t>
  </si>
  <si>
    <t>ANNEYRON</t>
  </si>
  <si>
    <t>Vétéran 3</t>
  </si>
  <si>
    <t>Promotionnelle</t>
  </si>
  <si>
    <t>215 rue Port de Jonc</t>
  </si>
  <si>
    <t>MANTHES</t>
  </si>
  <si>
    <t>Benjamin 1</t>
  </si>
  <si>
    <t>ZA VAL D'OR</t>
  </si>
  <si>
    <t>MORAS EN VALLOIRE</t>
  </si>
  <si>
    <t>Benjamin 2</t>
  </si>
  <si>
    <t>35 Rue de Dieu</t>
  </si>
  <si>
    <t>Vétéran 1</t>
  </si>
  <si>
    <t>Minime 2</t>
  </si>
  <si>
    <t>100 rue des Eglantiers</t>
  </si>
  <si>
    <t>ST SORLIN EN VALLOIRE</t>
  </si>
  <si>
    <t>33 rue Président Wilson</t>
  </si>
  <si>
    <t>ST VALLIER</t>
  </si>
  <si>
    <t>Junior 2</t>
  </si>
  <si>
    <t>1200 Route de la Valloire</t>
  </si>
  <si>
    <t>543 ROUTE DE PISIEU</t>
  </si>
  <si>
    <t>REVEL TOURDAN</t>
  </si>
  <si>
    <t>Minime 1</t>
  </si>
  <si>
    <t>49 grande rue</t>
  </si>
  <si>
    <t>LE GRAND SERRE</t>
  </si>
  <si>
    <t>Junior 1</t>
  </si>
  <si>
    <t>181 route de Beaufort</t>
  </si>
  <si>
    <t>MARCOLLIN</t>
  </si>
  <si>
    <t>175 chemin des Plantees</t>
  </si>
  <si>
    <t>Coinaud</t>
  </si>
  <si>
    <t>415B route de Lens Lestang</t>
  </si>
  <si>
    <t>275 Rue de Port de Jonc</t>
  </si>
  <si>
    <t>SINFONTS</t>
  </si>
  <si>
    <t>QUINTENAS</t>
  </si>
  <si>
    <t>77 route Croix Rousse</t>
  </si>
  <si>
    <t>LAPEYROUSE MORNAY</t>
  </si>
  <si>
    <t>le prieure</t>
  </si>
  <si>
    <t>Vétéran 2</t>
  </si>
  <si>
    <t>LE PRIEURE</t>
  </si>
  <si>
    <t>route de la Valloire</t>
  </si>
  <si>
    <t>Les Moutonnes</t>
  </si>
  <si>
    <t>RTE D'EPINOUZE</t>
  </si>
  <si>
    <t>LES GRANDES BRUYERES</t>
  </si>
  <si>
    <t>Chante Caille</t>
  </si>
  <si>
    <t>BOUGE CHAMBALUD</t>
  </si>
  <si>
    <t>VILLAGE</t>
  </si>
  <si>
    <t>CHATEAUNEUF DE GALAURE</t>
  </si>
  <si>
    <t>LE VILLAGE</t>
  </si>
  <si>
    <t>185 Impasse  des Bressionières</t>
  </si>
  <si>
    <t>54 chemin des Vergers</t>
  </si>
  <si>
    <t>BEAUREPAIRE</t>
  </si>
  <si>
    <t>13 rue du Murger</t>
  </si>
  <si>
    <t>L ISLE D ABEAU</t>
  </si>
  <si>
    <t>147 Chemin des ecoles</t>
  </si>
  <si>
    <t>ST BARTHELEMY DE BEAUREPAIRE</t>
  </si>
  <si>
    <t>Poussin</t>
  </si>
  <si>
    <t>204 chemin des Pieux</t>
  </si>
  <si>
    <t>BEAUFORT</t>
  </si>
  <si>
    <t>46 route Vallis Aurea</t>
  </si>
  <si>
    <t>LENS LESTANG</t>
  </si>
  <si>
    <t>Vétéran 4</t>
  </si>
  <si>
    <t>284 ROUTE DE LENS LESTANG</t>
  </si>
  <si>
    <t>275 route de St Sorlin</t>
  </si>
  <si>
    <t>175 CH DU SUEL</t>
  </si>
  <si>
    <t>ST MICHEL DE ST GEOIRS</t>
  </si>
  <si>
    <t>les hauts de st romain</t>
  </si>
  <si>
    <t>ALBON</t>
  </si>
  <si>
    <t>11 avenue des Terreaux</t>
  </si>
  <si>
    <t>1 Rue de l'egalite</t>
  </si>
  <si>
    <t>BOURG LES VALENCE</t>
  </si>
  <si>
    <t>2065 chemin des Brosses</t>
  </si>
  <si>
    <t>118,rue Ruisseau</t>
  </si>
  <si>
    <t>175 chemin du suel</t>
  </si>
  <si>
    <t>25 rue Frédéric Mistral</t>
  </si>
  <si>
    <t>938 route de la commanderie</t>
  </si>
  <si>
    <t>92 chemin du Grand Vent</t>
  </si>
  <si>
    <t>PACT</t>
  </si>
  <si>
    <t>1280 route de la Gare</t>
  </si>
  <si>
    <t>80 chemin Trouillet</t>
  </si>
  <si>
    <t>1851 route de Lapeyrouse</t>
  </si>
  <si>
    <t>EPINOUZE</t>
  </si>
  <si>
    <t>2 lot Bellevue</t>
  </si>
  <si>
    <t>270 chemin de l'orme</t>
  </si>
  <si>
    <t>14 rue des Malles</t>
  </si>
  <si>
    <t>JARCIEU</t>
  </si>
  <si>
    <t>La CARMONE</t>
  </si>
  <si>
    <t>la saone</t>
  </si>
  <si>
    <t>route de la Gare</t>
  </si>
  <si>
    <t>35 chemin du Suret</t>
  </si>
  <si>
    <t>Les Petites Epines Bénites</t>
  </si>
  <si>
    <t>Les Petites Epines Benites</t>
  </si>
  <si>
    <t>LA PAILLANCHE</t>
  </si>
  <si>
    <t>29 rue Maurice Faure</t>
  </si>
  <si>
    <t>COINAUD</t>
  </si>
  <si>
    <t>Gendarmerie</t>
  </si>
  <si>
    <t>Quartier la Motte</t>
  </si>
  <si>
    <t>ANDANCE</t>
  </si>
  <si>
    <t>Cadet 1</t>
  </si>
  <si>
    <t>25 le Clos des Pailleres</t>
  </si>
  <si>
    <t>25 chemin de la Balme</t>
  </si>
  <si>
    <t>QUARTIER LA PAILLANCHE</t>
  </si>
  <si>
    <t>LES PETITES PIERRES</t>
  </si>
  <si>
    <t>LES ESSARTS DES BIESSES</t>
  </si>
  <si>
    <t>La Garenne</t>
  </si>
  <si>
    <t>Les Ormes</t>
  </si>
  <si>
    <t>340 Impasse du Petit Bief</t>
  </si>
  <si>
    <t>105 Chemin des F.</t>
  </si>
  <si>
    <t>BELLEGARDE POUSSIEU</t>
  </si>
  <si>
    <t>bataillouse</t>
  </si>
  <si>
    <t>8 Chemin du Chateau</t>
  </si>
  <si>
    <t>8, chemin du chateau</t>
  </si>
  <si>
    <t>4 impasse Louis Michel-Villaz</t>
  </si>
  <si>
    <t>8 Rue Lamartine</t>
  </si>
  <si>
    <t>860 Rte de MORAS</t>
  </si>
  <si>
    <t>3 chemin sous les vignes</t>
  </si>
  <si>
    <t>MARCILLOLES</t>
  </si>
  <si>
    <t>358 chemin sous les Vignes</t>
  </si>
  <si>
    <t>358 chemin sous les vignes</t>
  </si>
  <si>
    <t>26 Impasse chez Millat</t>
  </si>
  <si>
    <t>MOISSIEU SUR DOLON</t>
  </si>
  <si>
    <t>115 Allee Des Plantieres</t>
  </si>
  <si>
    <t>ESTRABLIN</t>
  </si>
  <si>
    <t>1447 rue des Tanneurs</t>
  </si>
  <si>
    <t>753 Chemin de Barbarin</t>
  </si>
  <si>
    <t>Les bois des blains</t>
  </si>
  <si>
    <t>Les Ecornets</t>
  </si>
  <si>
    <t>n°2 Impasse des 3 Villas</t>
  </si>
  <si>
    <t>ST MARTIN D AOUT</t>
  </si>
  <si>
    <t>279 Grande rue</t>
  </si>
  <si>
    <t>105 rte de Ratieres</t>
  </si>
  <si>
    <t>BATHERNAY</t>
  </si>
  <si>
    <t>57,route de Lapeyrouse</t>
  </si>
  <si>
    <t>57 route de Lapeyrouse</t>
  </si>
  <si>
    <t>Cadet 2</t>
  </si>
  <si>
    <t>3, rue Jules Ferry</t>
  </si>
  <si>
    <t>NON</t>
  </si>
  <si>
    <t>5 lot les Bles d'Or</t>
  </si>
  <si>
    <t>ST RAMBERT D ALBON</t>
  </si>
  <si>
    <t>270 route de St Sorlin</t>
  </si>
  <si>
    <t>435 Route de la Gare</t>
  </si>
  <si>
    <t>465 ROUTE DE LA GARE</t>
  </si>
  <si>
    <t>la grange Berthon</t>
  </si>
  <si>
    <t>127 RUE CHAMPOLLION</t>
  </si>
  <si>
    <t>DAVEZIEUX</t>
  </si>
  <si>
    <t>368 Chemin de la verchere</t>
  </si>
  <si>
    <t>CHARNAY LES MACON</t>
  </si>
  <si>
    <t>17 route des cerisiers</t>
  </si>
  <si>
    <t>DATE DE NAISSANCE</t>
  </si>
  <si>
    <t>CATEGORIE</t>
  </si>
  <si>
    <t>TYPE DE LICENCE</t>
  </si>
  <si>
    <t>N° DE LICENCE</t>
  </si>
  <si>
    <t>PTS</t>
  </si>
  <si>
    <t>RUE</t>
  </si>
  <si>
    <t>CP</t>
  </si>
  <si>
    <t>VILLE</t>
  </si>
  <si>
    <t>MAIL</t>
  </si>
  <si>
    <t>TEL. FIXE</t>
  </si>
  <si>
    <t>TEL. PORTABLE 1</t>
  </si>
  <si>
    <t>TEL. PORTABLE 2</t>
  </si>
  <si>
    <t>CHEMISETTE</t>
  </si>
  <si>
    <t>TAILLE</t>
  </si>
  <si>
    <t>SHORT</t>
  </si>
  <si>
    <t>REGLEMENT LICENCE</t>
  </si>
  <si>
    <t>FICHE D'INFORMATION</t>
  </si>
  <si>
    <t>ADRESSE</t>
  </si>
  <si>
    <t>RGLT LICENCE</t>
  </si>
  <si>
    <t>POINTS</t>
  </si>
  <si>
    <t>NOM / PRENOM</t>
  </si>
  <si>
    <t>ANDREVON Jonathan</t>
  </si>
  <si>
    <t>ARNAUD Rémi</t>
  </si>
  <si>
    <t>BATAILLON Jean-Marc</t>
  </si>
  <si>
    <t>BAZZANO Mali</t>
  </si>
  <si>
    <t>BEAUDEAU Olivier</t>
  </si>
  <si>
    <t>BEAUDEAU Caroline</t>
  </si>
  <si>
    <t>BERTHALIN Théo</t>
  </si>
  <si>
    <t>BILLON Olivier</t>
  </si>
  <si>
    <t>BLIN Antoine</t>
  </si>
  <si>
    <t>BOUILLOUX Enzo</t>
  </si>
  <si>
    <t>BRODSKY Nicolas</t>
  </si>
  <si>
    <t>BUCHOT Enzo</t>
  </si>
  <si>
    <t>CARROT Avélia</t>
  </si>
  <si>
    <t>CHARLES Fabien</t>
  </si>
  <si>
    <t>CHENEVIER David</t>
  </si>
  <si>
    <t>CHOPIN William</t>
  </si>
  <si>
    <t>COQUELET Félix</t>
  </si>
  <si>
    <t>COURBON Sylvain</t>
  </si>
  <si>
    <t>D'ALEO Sandra</t>
  </si>
  <si>
    <t>DERLON Michael</t>
  </si>
  <si>
    <t>DERLON Pascal</t>
  </si>
  <si>
    <t>DESCOURS Nicolas</t>
  </si>
  <si>
    <t>DEVIDAL Théo</t>
  </si>
  <si>
    <t>DUCREU Yolain</t>
  </si>
  <si>
    <t>DUFFAUD Antoine</t>
  </si>
  <si>
    <t>DUPUY Cédric</t>
  </si>
  <si>
    <t>DURAND Davy</t>
  </si>
  <si>
    <t>DURAND Johan</t>
  </si>
  <si>
    <t>DURAND Céline</t>
  </si>
  <si>
    <t>DURAND David</t>
  </si>
  <si>
    <t>EGUIREUN Nicolas</t>
  </si>
  <si>
    <t>EXCOFFIER Bernard</t>
  </si>
  <si>
    <t>FABBRO Loris</t>
  </si>
  <si>
    <t>FABRE Antonin</t>
  </si>
  <si>
    <t>FAYAN Axel</t>
  </si>
  <si>
    <t>GAILLARD Lilian</t>
  </si>
  <si>
    <t>GALLO Guy</t>
  </si>
  <si>
    <t>GARCIA Valérie</t>
  </si>
  <si>
    <t>GARIN Didier</t>
  </si>
  <si>
    <t>GENTIL Léo</t>
  </si>
  <si>
    <t>GILLES Florian</t>
  </si>
  <si>
    <t>GIRARD Matthias</t>
  </si>
  <si>
    <t>GODEFROY Nicolas</t>
  </si>
  <si>
    <t>GOILLOT Michel</t>
  </si>
  <si>
    <t>GOUBET Stéphanie</t>
  </si>
  <si>
    <t>GRAS Julien</t>
  </si>
  <si>
    <t>GRENIER Axel</t>
  </si>
  <si>
    <t>GUILLOT Gabin</t>
  </si>
  <si>
    <t>GUYOT Thibaut</t>
  </si>
  <si>
    <t>JOURDAN Arthur</t>
  </si>
  <si>
    <t>JULLIEN Enzo</t>
  </si>
  <si>
    <t>LAFUMAS Julien</t>
  </si>
  <si>
    <t>LENGLET Alex</t>
  </si>
  <si>
    <t>LOISELEUR Rémi</t>
  </si>
  <si>
    <t>MALAVERGNE Xavier</t>
  </si>
  <si>
    <t>MAURIN Philippe</t>
  </si>
  <si>
    <t>MAZZOCCO Enzo</t>
  </si>
  <si>
    <t>MEUNIER CARRUS Nicolas</t>
  </si>
  <si>
    <t>MILLARD Patrice</t>
  </si>
  <si>
    <t>MILLARD Denis</t>
  </si>
  <si>
    <t>MINOT Yoann</t>
  </si>
  <si>
    <t>MOLAY Alexis</t>
  </si>
  <si>
    <t>MOLAY Nicolas</t>
  </si>
  <si>
    <t>MONTLUET Laurent</t>
  </si>
  <si>
    <t>MORIN Nicolas</t>
  </si>
  <si>
    <t>MOTTIN Nathan</t>
  </si>
  <si>
    <t>MOUNIER Rémi</t>
  </si>
  <si>
    <t>MOUNIER Théo</t>
  </si>
  <si>
    <t>NAVARRO Antoine</t>
  </si>
  <si>
    <t>NEGRO Corentin</t>
  </si>
  <si>
    <t>NETO Cyrille</t>
  </si>
  <si>
    <t>NETO Jean-Paul</t>
  </si>
  <si>
    <t>NOIR Amélie</t>
  </si>
  <si>
    <t>OGIER Jean-Luc</t>
  </si>
  <si>
    <t>OLIVIER Florence</t>
  </si>
  <si>
    <t>PASCAL Léo</t>
  </si>
  <si>
    <t>PAUMATHO Maëlle</t>
  </si>
  <si>
    <t>PERES Oulyan</t>
  </si>
  <si>
    <t>PETIT Nadège</t>
  </si>
  <si>
    <t>PINILLA Adrien</t>
  </si>
  <si>
    <t>PINILLA Olivier</t>
  </si>
  <si>
    <t>PIRAT Maël</t>
  </si>
  <si>
    <t>PIRAT Charles</t>
  </si>
  <si>
    <t>POIREL Stéphane</t>
  </si>
  <si>
    <t>POURRAT Hervé</t>
  </si>
  <si>
    <t>RANC Thomas</t>
  </si>
  <si>
    <t>RANC Elizabeth</t>
  </si>
  <si>
    <t>RAPHARD Hugo</t>
  </si>
  <si>
    <t>RAPHARD Rudy</t>
  </si>
  <si>
    <t>RAPHARD Christophe</t>
  </si>
  <si>
    <t>RAPHARD Isabelle</t>
  </si>
  <si>
    <t>RICHARD Anthony</t>
  </si>
  <si>
    <t>RIGNOL Alexandre</t>
  </si>
  <si>
    <t>ROBERT Grégory</t>
  </si>
  <si>
    <t>RODRIGO Paco</t>
  </si>
  <si>
    <t>RONZON Gaëtan</t>
  </si>
  <si>
    <t>SECCIA Robert</t>
  </si>
  <si>
    <t>SENELET Amadis</t>
  </si>
  <si>
    <t>SERPAUT Philippe</t>
  </si>
  <si>
    <t>SINTES Corentin</t>
  </si>
  <si>
    <t>SOULAGE Louis</t>
  </si>
  <si>
    <t>SOULIE Sylvain</t>
  </si>
  <si>
    <t>SOULIE Nathalie</t>
  </si>
  <si>
    <t>TEILLARD Olivier</t>
  </si>
  <si>
    <t>TREBOULOU Hugo</t>
  </si>
  <si>
    <t>TROUSSIER-VRIEZ Lucas</t>
  </si>
  <si>
    <t>TROUSSIER-VRIEZ Justine</t>
  </si>
  <si>
    <t>VALLET Rémi</t>
  </si>
  <si>
    <t>VALLET Sébastien</t>
  </si>
  <si>
    <t>VALLET Gérard</t>
  </si>
  <si>
    <t>VENTURINI Jean-Pascal</t>
  </si>
  <si>
    <t>VERNEDE Sébastien</t>
  </si>
  <si>
    <t>VIGOUREUX Lucas</t>
  </si>
  <si>
    <t>ZOUBIRI Wali</t>
  </si>
  <si>
    <t>alain.arnaud258@orange.fr</t>
  </si>
  <si>
    <t>jeanmbats@gmail.com</t>
  </si>
  <si>
    <t>carob26@sfr.fr</t>
  </si>
  <si>
    <t>sandraberthalin@hotmail.fr</t>
  </si>
  <si>
    <t>spoofun@hotmail.com</t>
  </si>
  <si>
    <t>frederic.blin123@orande.fr</t>
  </si>
  <si>
    <t>irina.bouilloux@orange.fr</t>
  </si>
  <si>
    <t>petircorbeaucreation@hotmail.fr</t>
  </si>
  <si>
    <t>avelia.carrot@free.fr</t>
  </si>
  <si>
    <t>charles-laurent@orange.fr</t>
  </si>
  <si>
    <t>brunolucie@live.fr</t>
  </si>
  <si>
    <t>coqfamily@wanadoo.fr</t>
  </si>
  <si>
    <t>sylvain.courbon@live.fr</t>
  </si>
  <si>
    <t>sandra.daleo@neuf.fr</t>
  </si>
  <si>
    <t>durand@hauteriveschauffage.com</t>
  </si>
  <si>
    <t>johdurand@wanadoo.fr</t>
  </si>
  <si>
    <t>d.durand@sarrazin.fr</t>
  </si>
  <si>
    <t>nicoegireun@hotmail.fr</t>
  </si>
  <si>
    <t>christellebox@gmail.com</t>
  </si>
  <si>
    <t>pasp26@gmail.com</t>
  </si>
  <si>
    <t>axelf26@yahoo.fr</t>
  </si>
  <si>
    <t>liliangaillard@free.fr</t>
  </si>
  <si>
    <t>valgarcia1968@gmail.com</t>
  </si>
  <si>
    <t>didsteph@wanadoo.fr</t>
  </si>
  <si>
    <t>leo.gentil@hotmail.fr</t>
  </si>
  <si>
    <t>matthias0215@hotmail.fr</t>
  </si>
  <si>
    <t>julien.gras@orange.fr</t>
  </si>
  <si>
    <t>sandrine.dupuy1@orange.fr</t>
  </si>
  <si>
    <t>nadmic.guillot@orange.fr</t>
  </si>
  <si>
    <t>laurentlaniel@sfr.fr</t>
  </si>
  <si>
    <t>caro.bayard@wanadoo.fr</t>
  </si>
  <si>
    <t>mylene84amieux@gmail.com</t>
  </si>
  <si>
    <t>florence_olivier@hotmail.fr</t>
  </si>
  <si>
    <t>verolachti@gmail.com</t>
  </si>
  <si>
    <t>remi.loiseleur@orange.fr</t>
  </si>
  <si>
    <t>nymbe@hotmail.fr</t>
  </si>
  <si>
    <t>gilles.meunier-carrus@orange.fr</t>
  </si>
  <si>
    <t>denismillard@orange.fr</t>
  </si>
  <si>
    <t>vampire380@gmail.com</t>
  </si>
  <si>
    <t>nicolas.molay@orange.fr</t>
  </si>
  <si>
    <t>lmontluet@hotmail.fr</t>
  </si>
  <si>
    <t>nicolas-morin@aliceadsl.fr</t>
  </si>
  <si>
    <t>s.mottin@orange.fr</t>
  </si>
  <si>
    <t>fredo.mounier@wanadoo.fr</t>
  </si>
  <si>
    <t>famnavarro@aliceadsl.fr</t>
  </si>
  <si>
    <t>patricknegro@hotmail.fr</t>
  </si>
  <si>
    <t>jeanpaul.neto@yahoo.fr</t>
  </si>
  <si>
    <t>jlogier@sfr.fr</t>
  </si>
  <si>
    <t>jordane.pascal@wanadoo.fr</t>
  </si>
  <si>
    <t>severine.pallez@yahoo.fr</t>
  </si>
  <si>
    <t>oulyanmoras@hotmail.fr</t>
  </si>
  <si>
    <t>hubert.petit@orange.fr</t>
  </si>
  <si>
    <t>maloa5@sfr.fr</t>
  </si>
  <si>
    <t>charle.pirat107@orange.fr</t>
  </si>
  <si>
    <t>stephane.poirel@itt.com</t>
  </si>
  <si>
    <t>herve.pourrat07@orange.fr</t>
  </si>
  <si>
    <t>rancdidier@free.fr</t>
  </si>
  <si>
    <t>kris038@gmail.com</t>
  </si>
  <si>
    <t>lau-cath@live.fr</t>
  </si>
  <si>
    <t>jean-pierre.rignol@orange.fr</t>
  </si>
  <si>
    <t>robertgregory@orange.fr</t>
  </si>
  <si>
    <t>ludivic.rodrigo@orange.fr</t>
  </si>
  <si>
    <t>yann.ronzon@orange.fr</t>
  </si>
  <si>
    <t>franck.senelet@sfr.fr</t>
  </si>
  <si>
    <t>veronico.boulangerie@free.fr</t>
  </si>
  <si>
    <t>florence.pointurier@orange.fr</t>
  </si>
  <si>
    <t>n.soulie@outlook.fr</t>
  </si>
  <si>
    <t>michel.teillard@orange.fr</t>
  </si>
  <si>
    <t>geraldine.caron@orange.fr</t>
  </si>
  <si>
    <t>mylene.vriez@gmail.com</t>
  </si>
  <si>
    <t>corinne.marion@hotmail.fr</t>
  </si>
  <si>
    <t>seb.vallet.earl@hotmail.com</t>
  </si>
  <si>
    <t>vallet-gerard@orange.fr</t>
  </si>
  <si>
    <t>jp.ventur@neuf.fr</t>
  </si>
  <si>
    <t>sebastien.vernede@hotmail.fr</t>
  </si>
  <si>
    <t>stephanie.vigoureux@cegetel.net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</si>
</sst>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rgb="FFFFFF0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</font>
    <font>
      <b/>
      <sz val="10"/>
      <color theme="1"/>
      <name val="Calibri"/>
      <family val="2"/>
      <scheme val="minor"/>
    </font>
    <font>
      <b/>
      <u/>
      <sz val="10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sz val="28"/>
      <color theme="1"/>
      <name val="Calibri"/>
      <family val="2"/>
      <scheme val="minor"/>
    </font>
    <font>
      <b/>
      <sz val="14"/>
      <color theme="1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2" borderId="0" xfId="0" applyFill="1"/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4" fontId="0" fillId="0" borderId="0" xfId="0" applyNumberFormat="1"/>
    <xf numFmtId="0" fontId="4" fillId="3" borderId="0" xfId="1" applyFont="1" applyFill="1" applyBorder="1" applyAlignment="1" applyProtection="1">
      <alignment horizontal="left" vertical="center"/>
    </xf>
    <xf numFmtId="0" fontId="0" fillId="3" borderId="0" xfId="0" applyFill="1"/>
    <xf numFmtId="14" fontId="0" fillId="3" borderId="0" xfId="0" applyNumberFormat="1" applyFill="1"/>
    <xf numFmtId="165" fontId="5" fillId="3" borderId="0" xfId="0" applyNumberFormat="1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top" wrapText="1"/>
    </xf>
    <xf numFmtId="0" fontId="6" fillId="3" borderId="0" xfId="1" applyFont="1" applyFill="1" applyBorder="1" applyAlignment="1" applyProtection="1">
      <alignment vertical="center"/>
    </xf>
    <xf numFmtId="165" fontId="5" fillId="3" borderId="0" xfId="0" applyNumberFormat="1" applyFont="1" applyFill="1" applyBorder="1" applyAlignment="1">
      <alignment horizontal="center" vertical="center"/>
    </xf>
    <xf numFmtId="0" fontId="4" fillId="4" borderId="0" xfId="1" applyFont="1" applyFill="1" applyAlignment="1" applyProtection="1">
      <alignment vertical="center"/>
    </xf>
    <xf numFmtId="0" fontId="6" fillId="3" borderId="0" xfId="1" applyFont="1" applyFill="1" applyAlignment="1" applyProtection="1">
      <alignment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0" fontId="6" fillId="4" borderId="0" xfId="1" applyFont="1" applyFill="1" applyAlignment="1" applyProtection="1">
      <alignment horizontal="left" vertical="center"/>
    </xf>
    <xf numFmtId="0" fontId="5" fillId="5" borderId="0" xfId="0" applyFont="1" applyFill="1"/>
    <xf numFmtId="0" fontId="6" fillId="4" borderId="0" xfId="1" applyFont="1" applyFill="1" applyAlignment="1" applyProtection="1"/>
    <xf numFmtId="165" fontId="5" fillId="5" borderId="0" xfId="0" applyNumberFormat="1" applyFont="1" applyFill="1" applyAlignment="1">
      <alignment horizontal="center" vertical="center"/>
    </xf>
    <xf numFmtId="0" fontId="6" fillId="5" borderId="0" xfId="1" applyFont="1" applyFill="1" applyAlignment="1" applyProtection="1">
      <alignment horizontal="left" vertical="center"/>
    </xf>
    <xf numFmtId="0" fontId="7" fillId="3" borderId="0" xfId="0" applyFont="1" applyFill="1" applyAlignment="1">
      <alignment vertical="center"/>
    </xf>
    <xf numFmtId="0" fontId="4" fillId="3" borderId="0" xfId="1" applyFont="1" applyFill="1" applyBorder="1" applyAlignment="1" applyProtection="1">
      <alignment vertical="center"/>
    </xf>
    <xf numFmtId="49" fontId="7" fillId="3" borderId="0" xfId="0" applyNumberFormat="1" applyFont="1" applyFill="1" applyAlignment="1">
      <alignment horizontal="center" vertical="center" wrapText="1"/>
    </xf>
    <xf numFmtId="165" fontId="8" fillId="3" borderId="0" xfId="0" applyNumberFormat="1" applyFont="1" applyFill="1" applyAlignment="1">
      <alignment horizontal="center" vertical="center"/>
    </xf>
    <xf numFmtId="0" fontId="4" fillId="6" borderId="0" xfId="1" applyFont="1" applyFill="1" applyBorder="1" applyAlignment="1" applyProtection="1">
      <alignment horizontal="left" vertical="center"/>
    </xf>
    <xf numFmtId="0" fontId="0" fillId="6" borderId="0" xfId="0" applyFill="1"/>
    <xf numFmtId="14" fontId="0" fillId="6" borderId="0" xfId="0" applyNumberFormat="1" applyFill="1"/>
    <xf numFmtId="165" fontId="5" fillId="6" borderId="0" xfId="0" applyNumberFormat="1" applyFont="1" applyFill="1" applyBorder="1" applyAlignment="1">
      <alignment horizontal="left" vertical="center"/>
    </xf>
    <xf numFmtId="0" fontId="2" fillId="6" borderId="0" xfId="0" applyFont="1" applyFill="1" applyAlignment="1">
      <alignment horizontal="center" vertical="top" wrapText="1"/>
    </xf>
    <xf numFmtId="0" fontId="6" fillId="6" borderId="0" xfId="1" applyFont="1" applyFill="1" applyBorder="1" applyAlignment="1" applyProtection="1">
      <alignment vertical="center"/>
    </xf>
    <xf numFmtId="165" fontId="5" fillId="7" borderId="0" xfId="0" applyNumberFormat="1" applyFont="1" applyFill="1" applyAlignment="1">
      <alignment horizontal="center" vertical="center"/>
    </xf>
    <xf numFmtId="0" fontId="6" fillId="6" borderId="0" xfId="1" applyFont="1" applyFill="1" applyBorder="1" applyAlignment="1" applyProtection="1">
      <alignment horizontal="left" vertical="center"/>
    </xf>
    <xf numFmtId="165" fontId="5" fillId="6" borderId="0" xfId="0" applyNumberFormat="1" applyFont="1" applyFill="1" applyBorder="1" applyAlignment="1">
      <alignment horizontal="center" vertical="center"/>
    </xf>
    <xf numFmtId="0" fontId="6" fillId="8" borderId="0" xfId="1" applyFont="1" applyFill="1" applyAlignment="1" applyProtection="1">
      <alignment vertical="center"/>
    </xf>
    <xf numFmtId="0" fontId="6" fillId="6" borderId="0" xfId="1" applyFont="1" applyFill="1" applyAlignment="1" applyProtection="1">
      <alignment vertical="center"/>
    </xf>
    <xf numFmtId="165" fontId="5" fillId="8" borderId="0" xfId="0" applyNumberFormat="1" applyFont="1" applyFill="1" applyAlignment="1">
      <alignment horizontal="center" vertical="center"/>
    </xf>
    <xf numFmtId="0" fontId="6" fillId="8" borderId="0" xfId="1" applyFont="1" applyFill="1" applyAlignment="1" applyProtection="1">
      <alignment horizontal="left" vertical="center"/>
    </xf>
    <xf numFmtId="0" fontId="4" fillId="6" borderId="0" xfId="1" applyFont="1" applyFill="1" applyBorder="1" applyAlignment="1" applyProtection="1">
      <alignment vertical="center"/>
    </xf>
    <xf numFmtId="0" fontId="6" fillId="7" borderId="0" xfId="1" applyFont="1" applyFill="1" applyAlignment="1" applyProtection="1"/>
    <xf numFmtId="0" fontId="6" fillId="8" borderId="0" xfId="1" applyFont="1" applyFill="1" applyAlignment="1" applyProtection="1"/>
    <xf numFmtId="0" fontId="2" fillId="6" borderId="0" xfId="0" applyFont="1" applyFill="1" applyAlignment="1">
      <alignment horizontal="center" vertical="center" wrapText="1"/>
    </xf>
    <xf numFmtId="0" fontId="6" fillId="7" borderId="0" xfId="1" applyFont="1" applyFill="1" applyAlignment="1" applyProtection="1">
      <alignment horizontal="left" vertical="center"/>
    </xf>
    <xf numFmtId="0" fontId="7" fillId="6" borderId="0" xfId="0" applyFont="1" applyFill="1" applyAlignment="1">
      <alignment vertical="center"/>
    </xf>
    <xf numFmtId="165" fontId="8" fillId="6" borderId="0" xfId="0" applyNumberFormat="1" applyFont="1" applyFill="1" applyAlignment="1">
      <alignment horizontal="center" vertical="center"/>
    </xf>
    <xf numFmtId="165" fontId="0" fillId="0" borderId="0" xfId="0" applyNumberFormat="1"/>
    <xf numFmtId="165" fontId="0" fillId="3" borderId="0" xfId="0" applyNumberFormat="1" applyFill="1"/>
    <xf numFmtId="165" fontId="0" fillId="6" borderId="0" xfId="0" applyNumberForma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0" borderId="0" xfId="0"/>
    <xf numFmtId="0" fontId="0" fillId="3" borderId="0" xfId="0" applyFill="1"/>
    <xf numFmtId="0" fontId="0" fillId="6" borderId="0" xfId="0" applyFill="1"/>
    <xf numFmtId="0" fontId="0" fillId="9" borderId="0" xfId="0" applyFill="1"/>
    <xf numFmtId="0" fontId="9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14" fontId="10" fillId="9" borderId="0" xfId="0" applyNumberFormat="1" applyFont="1" applyFill="1" applyAlignment="1">
      <alignment horizontal="center" vertical="center"/>
    </xf>
    <xf numFmtId="164" fontId="10" fillId="9" borderId="0" xfId="0" applyNumberFormat="1" applyFont="1" applyFill="1" applyAlignment="1">
      <alignment horizontal="center" vertical="center"/>
    </xf>
    <xf numFmtId="0" fontId="10" fillId="9" borderId="0" xfId="0" applyNumberFormat="1" applyFont="1" applyFill="1" applyAlignment="1">
      <alignment horizontal="center" vertical="center"/>
    </xf>
    <xf numFmtId="14" fontId="10" fillId="10" borderId="0" xfId="0" applyNumberFormat="1" applyFont="1" applyFill="1" applyAlignment="1">
      <alignment horizontal="center" vertical="center"/>
    </xf>
    <xf numFmtId="164" fontId="10" fillId="10" borderId="0" xfId="0" applyNumberFormat="1" applyFont="1" applyFill="1" applyAlignment="1">
      <alignment horizontal="center" vertical="center"/>
    </xf>
    <xf numFmtId="165" fontId="10" fillId="10" borderId="0" xfId="0" applyNumberFormat="1" applyFont="1" applyFill="1" applyAlignment="1">
      <alignment horizontal="center" vertical="center"/>
    </xf>
    <xf numFmtId="0" fontId="10" fillId="11" borderId="0" xfId="0" applyNumberFormat="1" applyFont="1" applyFill="1" applyAlignment="1">
      <alignment horizontal="center" vertical="center"/>
    </xf>
    <xf numFmtId="0" fontId="10" fillId="12" borderId="0" xfId="0" applyNumberFormat="1" applyFont="1" applyFill="1" applyAlignment="1">
      <alignment horizontal="center" vertical="center"/>
    </xf>
    <xf numFmtId="14" fontId="10" fillId="11" borderId="0" xfId="0" applyNumberFormat="1" applyFont="1" applyFill="1" applyAlignment="1">
      <alignment horizontal="center" vertical="center"/>
    </xf>
    <xf numFmtId="0" fontId="0" fillId="13" borderId="0" xfId="0" applyFill="1"/>
    <xf numFmtId="0" fontId="11" fillId="14" borderId="0" xfId="0" applyFont="1" applyFill="1" applyAlignment="1">
      <alignment horizontal="center"/>
    </xf>
    <xf numFmtId="0" fontId="12" fillId="10" borderId="0" xfId="0" applyFont="1" applyFill="1" applyAlignment="1">
      <alignment horizontal="center" vertical="center"/>
    </xf>
    <xf numFmtId="165" fontId="5" fillId="6" borderId="0" xfId="0" applyNumberFormat="1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lor rgb="FF7030A0"/>
      </font>
    </dxf>
    <dxf>
      <font>
        <b/>
        <i val="0"/>
        <color rgb="FFFFFF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hyperlink" Target="#'FICHE INF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428625</xdr:colOff>
      <xdr:row>28</xdr:row>
      <xdr:rowOff>152400</xdr:rowOff>
    </xdr:to>
    <xdr:pic>
      <xdr:nvPicPr>
        <xdr:cNvPr id="2103" name="Picture 6" descr="http://t-t-r-v.sportsregions.fr/media/uploaded/sites/2769/albumphoto/crop_15807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72625" cy="548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55072</xdr:colOff>
      <xdr:row>0</xdr:row>
      <xdr:rowOff>62452</xdr:rowOff>
    </xdr:from>
    <xdr:ext cx="9262472" cy="1432973"/>
    <xdr:sp macro="" textlink="">
      <xdr:nvSpPr>
        <xdr:cNvPr id="3" name="Rectangle 2"/>
        <xdr:cNvSpPr/>
      </xdr:nvSpPr>
      <xdr:spPr>
        <a:xfrm>
          <a:off x="55072" y="62452"/>
          <a:ext cx="9262472" cy="143297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400" b="1" cap="none" spc="50">
              <a:ln w="11430"/>
              <a:solidFill>
                <a:srgbClr val="FF00FF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Tennis de Table</a:t>
          </a:r>
          <a:r>
            <a:rPr lang="fr-FR" sz="4400" b="1" cap="none" spc="50" baseline="0">
              <a:ln w="11430"/>
              <a:solidFill>
                <a:srgbClr val="FF00FF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Rhône Valloire MANTHES</a:t>
          </a:r>
          <a:endParaRPr lang="fr-FR" sz="4400" b="1" cap="none" spc="50">
            <a:ln w="11430"/>
            <a:solidFill>
              <a:srgbClr val="FF00FF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0</xdr:col>
      <xdr:colOff>466725</xdr:colOff>
      <xdr:row>10</xdr:row>
      <xdr:rowOff>95250</xdr:rowOff>
    </xdr:from>
    <xdr:to>
      <xdr:col>2</xdr:col>
      <xdr:colOff>638175</xdr:colOff>
      <xdr:row>14</xdr:row>
      <xdr:rowOff>47625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466725" y="2000250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Fiche d'information</a:t>
          </a:r>
        </a:p>
      </xdr:txBody>
    </xdr:sp>
    <xdr:clientData/>
  </xdr:twoCellAnchor>
  <xdr:twoCellAnchor>
    <xdr:from>
      <xdr:col>4</xdr:col>
      <xdr:colOff>714375</xdr:colOff>
      <xdr:row>10</xdr:row>
      <xdr:rowOff>104775</xdr:rowOff>
    </xdr:from>
    <xdr:to>
      <xdr:col>7</xdr:col>
      <xdr:colOff>123825</xdr:colOff>
      <xdr:row>14</xdr:row>
      <xdr:rowOff>57150</xdr:rowOff>
    </xdr:to>
    <xdr:sp macro="" textlink="">
      <xdr:nvSpPr>
        <xdr:cNvPr id="6" name="Rectangle à coins arrondis 5"/>
        <xdr:cNvSpPr/>
      </xdr:nvSpPr>
      <xdr:spPr>
        <a:xfrm>
          <a:off x="3762375" y="200977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Nouvelle licence</a:t>
          </a:r>
        </a:p>
      </xdr:txBody>
    </xdr:sp>
    <xdr:clientData/>
  </xdr:twoCellAnchor>
  <xdr:twoCellAnchor>
    <xdr:from>
      <xdr:col>5</xdr:col>
      <xdr:colOff>381000</xdr:colOff>
      <xdr:row>17</xdr:row>
      <xdr:rowOff>85725</xdr:rowOff>
    </xdr:from>
    <xdr:to>
      <xdr:col>7</xdr:col>
      <xdr:colOff>552450</xdr:colOff>
      <xdr:row>21</xdr:row>
      <xdr:rowOff>38100</xdr:rowOff>
    </xdr:to>
    <xdr:sp macro="" textlink="">
      <xdr:nvSpPr>
        <xdr:cNvPr id="7" name="Rectangle à coins arrondis 6"/>
        <xdr:cNvSpPr/>
      </xdr:nvSpPr>
      <xdr:spPr>
        <a:xfrm>
          <a:off x="4191000" y="332422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Nouvelle licence</a:t>
          </a:r>
        </a:p>
      </xdr:txBody>
    </xdr:sp>
    <xdr:clientData/>
  </xdr:twoCellAnchor>
  <xdr:twoCellAnchor>
    <xdr:from>
      <xdr:col>9</xdr:col>
      <xdr:colOff>457200</xdr:colOff>
      <xdr:row>17</xdr:row>
      <xdr:rowOff>123825</xdr:rowOff>
    </xdr:from>
    <xdr:to>
      <xdr:col>11</xdr:col>
      <xdr:colOff>628650</xdr:colOff>
      <xdr:row>21</xdr:row>
      <xdr:rowOff>76200</xdr:rowOff>
    </xdr:to>
    <xdr:sp macro="" textlink="">
      <xdr:nvSpPr>
        <xdr:cNvPr id="8" name="Rectangle à coins arrondis 7"/>
        <xdr:cNvSpPr/>
      </xdr:nvSpPr>
      <xdr:spPr>
        <a:xfrm>
          <a:off x="7315200" y="336232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Nouvelle licence</a:t>
          </a:r>
        </a:p>
      </xdr:txBody>
    </xdr:sp>
    <xdr:clientData/>
  </xdr:twoCellAnchor>
  <xdr:twoCellAnchor>
    <xdr:from>
      <xdr:col>0</xdr:col>
      <xdr:colOff>552450</xdr:colOff>
      <xdr:row>17</xdr:row>
      <xdr:rowOff>171450</xdr:rowOff>
    </xdr:from>
    <xdr:to>
      <xdr:col>2</xdr:col>
      <xdr:colOff>723900</xdr:colOff>
      <xdr:row>21</xdr:row>
      <xdr:rowOff>123825</xdr:rowOff>
    </xdr:to>
    <xdr:sp macro="" textlink="">
      <xdr:nvSpPr>
        <xdr:cNvPr id="9" name="Rectangle à coins arrondis 8"/>
        <xdr:cNvSpPr/>
      </xdr:nvSpPr>
      <xdr:spPr>
        <a:xfrm>
          <a:off x="552450" y="3409950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Points</a:t>
          </a:r>
          <a:r>
            <a:rPr lang="fr-FR" sz="1100" b="1" baseline="0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 mensuels</a:t>
          </a:r>
          <a:endParaRPr lang="fr-FR" sz="1100" b="1">
            <a:solidFill>
              <a:schemeClr val="bg1"/>
            </a:solidFill>
            <a:effectLst>
              <a:outerShdw blurRad="60007" dist="310007" dir="7680000" sy="30000" kx="1300200" algn="ctr" rotWithShape="0">
                <a:prstClr val="black">
                  <a:alpha val="32000"/>
                </a:prstClr>
              </a:outerShdw>
            </a:effectLst>
            <a:latin typeface="Comic Sans MS" pitchFamily="66" charset="0"/>
          </a:endParaRPr>
        </a:p>
      </xdr:txBody>
    </xdr:sp>
    <xdr:clientData/>
  </xdr:twoCellAnchor>
  <xdr:twoCellAnchor>
    <xdr:from>
      <xdr:col>9</xdr:col>
      <xdr:colOff>257175</xdr:colOff>
      <xdr:row>10</xdr:row>
      <xdr:rowOff>161925</xdr:rowOff>
    </xdr:from>
    <xdr:to>
      <xdr:col>11</xdr:col>
      <xdr:colOff>428625</xdr:colOff>
      <xdr:row>14</xdr:row>
      <xdr:rowOff>114300</xdr:rowOff>
    </xdr:to>
    <xdr:sp macro="" textlink="">
      <xdr:nvSpPr>
        <xdr:cNvPr id="10" name="Rectangle à coins arrondis 9"/>
        <xdr:cNvSpPr/>
      </xdr:nvSpPr>
      <xdr:spPr>
        <a:xfrm>
          <a:off x="7115175" y="206692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Classement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0" Type="http://schemas.openxmlformats.org/officeDocument/2006/relationships/hyperlink" Target="mailto:gilles.meunier-carrus@orange.fr" TargetMode="External"/><Relationship Id="rId21" Type="http://schemas.openxmlformats.org/officeDocument/2006/relationships/hyperlink" Target="mailto:vampire380@gmail.com" TargetMode="External"/><Relationship Id="rId22" Type="http://schemas.openxmlformats.org/officeDocument/2006/relationships/hyperlink" Target="mailto:nicolas.molay@orange.fr" TargetMode="External"/><Relationship Id="rId23" Type="http://schemas.openxmlformats.org/officeDocument/2006/relationships/hyperlink" Target="mailto:lmontluet@hotmail.fr" TargetMode="External"/><Relationship Id="rId24" Type="http://schemas.openxmlformats.org/officeDocument/2006/relationships/hyperlink" Target="mailto:nicolas-morin@aliceadsl.fr" TargetMode="External"/><Relationship Id="rId25" Type="http://schemas.openxmlformats.org/officeDocument/2006/relationships/hyperlink" Target="mailto:s.mottin@orange.fr" TargetMode="External"/><Relationship Id="rId26" Type="http://schemas.openxmlformats.org/officeDocument/2006/relationships/hyperlink" Target="mailto:oulyanmoras@hotmail.fr" TargetMode="External"/><Relationship Id="rId27" Type="http://schemas.openxmlformats.org/officeDocument/2006/relationships/hyperlink" Target="mailto:charle.pirat107@orange.fr" TargetMode="External"/><Relationship Id="rId28" Type="http://schemas.openxmlformats.org/officeDocument/2006/relationships/hyperlink" Target="mailto:charle.pirat107@orange.fr" TargetMode="External"/><Relationship Id="rId29" Type="http://schemas.openxmlformats.org/officeDocument/2006/relationships/hyperlink" Target="mailto:corinne.marion@hotmail.fr" TargetMode="External"/><Relationship Id="rId1" Type="http://schemas.openxmlformats.org/officeDocument/2006/relationships/hyperlink" Target="mailto:jlogier@sfr.fr" TargetMode="External"/><Relationship Id="rId2" Type="http://schemas.openxmlformats.org/officeDocument/2006/relationships/hyperlink" Target="mailto:carob26@sfr.fr" TargetMode="External"/><Relationship Id="rId3" Type="http://schemas.openxmlformats.org/officeDocument/2006/relationships/hyperlink" Target="mailto:carob26@sfr.fr" TargetMode="External"/><Relationship Id="rId4" Type="http://schemas.openxmlformats.org/officeDocument/2006/relationships/hyperlink" Target="mailto:spoofun@hotmail.com" TargetMode="External"/><Relationship Id="rId5" Type="http://schemas.openxmlformats.org/officeDocument/2006/relationships/hyperlink" Target="mailto:rancdidier@free.fr" TargetMode="External"/><Relationship Id="rId30" Type="http://schemas.openxmlformats.org/officeDocument/2006/relationships/hyperlink" Target="mailto:robertgregory@orange.fr" TargetMode="External"/><Relationship Id="rId31" Type="http://schemas.openxmlformats.org/officeDocument/2006/relationships/hyperlink" Target="mailto:jean-pierre.rignol@orange.fr" TargetMode="External"/><Relationship Id="rId32" Type="http://schemas.openxmlformats.org/officeDocument/2006/relationships/hyperlink" Target="mailto:ludivic.rodrigo@orange.fr" TargetMode="External"/><Relationship Id="rId9" Type="http://schemas.openxmlformats.org/officeDocument/2006/relationships/hyperlink" Target="mailto:maloa5@sfr.fr" TargetMode="External"/><Relationship Id="rId6" Type="http://schemas.openxmlformats.org/officeDocument/2006/relationships/hyperlink" Target="mailto:rancdidier@free.fr" TargetMode="External"/><Relationship Id="rId7" Type="http://schemas.openxmlformats.org/officeDocument/2006/relationships/hyperlink" Target="mailto:jeanpaul.neto@yahoo.fr" TargetMode="External"/><Relationship Id="rId8" Type="http://schemas.openxmlformats.org/officeDocument/2006/relationships/hyperlink" Target="mailto:maloa5@sfr.fr" TargetMode="External"/><Relationship Id="rId33" Type="http://schemas.openxmlformats.org/officeDocument/2006/relationships/hyperlink" Target="mailto:charles-laurent@orange.fr" TargetMode="External"/><Relationship Id="rId34" Type="http://schemas.openxmlformats.org/officeDocument/2006/relationships/hyperlink" Target="mailto:christellebox@gmail.com" TargetMode="External"/><Relationship Id="rId35" Type="http://schemas.openxmlformats.org/officeDocument/2006/relationships/hyperlink" Target="mailto:jeanmbats@gmail.com" TargetMode="External"/><Relationship Id="rId36" Type="http://schemas.openxmlformats.org/officeDocument/2006/relationships/hyperlink" Target="mailto:nicoegireun@hotmail.fr" TargetMode="External"/><Relationship Id="rId10" Type="http://schemas.openxmlformats.org/officeDocument/2006/relationships/hyperlink" Target="mailto:coqfamily@wanadoo.fr" TargetMode="External"/><Relationship Id="rId11" Type="http://schemas.openxmlformats.org/officeDocument/2006/relationships/hyperlink" Target="mailto:liliangaillard@free.fr" TargetMode="External"/><Relationship Id="rId12" Type="http://schemas.openxmlformats.org/officeDocument/2006/relationships/hyperlink" Target="mailto:sandraberthalin@hotmail.fr" TargetMode="External"/><Relationship Id="rId13" Type="http://schemas.openxmlformats.org/officeDocument/2006/relationships/hyperlink" Target="mailto:irina.bouilloux@orange.fr" TargetMode="External"/><Relationship Id="rId14" Type="http://schemas.openxmlformats.org/officeDocument/2006/relationships/hyperlink" Target="mailto:pasp26@gmail.com" TargetMode="External"/><Relationship Id="rId15" Type="http://schemas.openxmlformats.org/officeDocument/2006/relationships/hyperlink" Target="mailto:axelf26@yahoo.fr" TargetMode="External"/><Relationship Id="rId16" Type="http://schemas.openxmlformats.org/officeDocument/2006/relationships/hyperlink" Target="mailto:leo.gentil@hotmail.fr" TargetMode="External"/><Relationship Id="rId17" Type="http://schemas.openxmlformats.org/officeDocument/2006/relationships/hyperlink" Target="mailto:matthias0215@hotmail.fr" TargetMode="External"/><Relationship Id="rId18" Type="http://schemas.openxmlformats.org/officeDocument/2006/relationships/hyperlink" Target="mailto:remi.loiseleur@orange.fr" TargetMode="External"/><Relationship Id="rId19" Type="http://schemas.openxmlformats.org/officeDocument/2006/relationships/hyperlink" Target="mailto:nymbe@hotmail.fr" TargetMode="External"/><Relationship Id="rId37" Type="http://schemas.openxmlformats.org/officeDocument/2006/relationships/hyperlink" Target="mailto:denismillard@orange.fr" TargetMode="External"/><Relationship Id="rId38" Type="http://schemas.openxmlformats.org/officeDocument/2006/relationships/hyperlink" Target="mailto:nicolas.molay@orange.fr" TargetMode="External"/><Relationship Id="rId39" Type="http://schemas.openxmlformats.org/officeDocument/2006/relationships/hyperlink" Target="mailto:durand@hauteriveschauffage.com" TargetMode="External"/><Relationship Id="rId40" Type="http://schemas.openxmlformats.org/officeDocument/2006/relationships/hyperlink" Target="mailto:julien.gras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workbookViewId="0">
      <selection activeCell="E12" sqref="E12"/>
    </sheetView>
  </sheetViews>
  <sheetFormatPr baseColWidth="10" defaultColWidth="11.5" defaultRowHeight="14" x14ac:dyDescent="0"/>
  <cols>
    <col min="1" max="16384" width="11.5" style="69"/>
  </cols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topLeftCell="C1" workbookViewId="0"/>
  </sheetViews>
  <sheetFormatPr baseColWidth="10" defaultColWidth="11.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J19"/>
  <sheetViews>
    <sheetView zoomScale="80" zoomScaleNormal="80" zoomScalePageLayoutView="80" workbookViewId="0">
      <selection activeCell="B33" sqref="B33"/>
    </sheetView>
  </sheetViews>
  <sheetFormatPr baseColWidth="10" defaultColWidth="11.5" defaultRowHeight="14" x14ac:dyDescent="0"/>
  <cols>
    <col min="1" max="1" width="23.1640625" style="57" bestFit="1" customWidth="1"/>
    <col min="2" max="2" width="33.1640625" style="57" bestFit="1" customWidth="1"/>
    <col min="3" max="3" width="25.33203125" style="57" bestFit="1" customWidth="1"/>
    <col min="4" max="4" width="38.1640625" style="57" bestFit="1" customWidth="1"/>
    <col min="5" max="5" width="31" style="57" bestFit="1" customWidth="1"/>
    <col min="6" max="6" width="17.1640625" style="57" bestFit="1" customWidth="1"/>
    <col min="7" max="16384" width="11.5" style="57"/>
  </cols>
  <sheetData>
    <row r="1" spans="1:10" ht="36">
      <c r="A1" s="70" t="s">
        <v>168</v>
      </c>
      <c r="B1" s="70"/>
      <c r="C1" s="70"/>
      <c r="D1" s="70"/>
      <c r="E1" s="70"/>
      <c r="F1" s="70"/>
      <c r="G1" s="70"/>
    </row>
    <row r="4" spans="1:10" ht="20">
      <c r="A4" s="59" t="s">
        <v>172</v>
      </c>
      <c r="B4" s="71" t="s">
        <v>211</v>
      </c>
      <c r="C4" s="71"/>
      <c r="D4" s="71"/>
      <c r="E4" s="59" t="s">
        <v>152</v>
      </c>
      <c r="F4" s="63">
        <f>VLOOKUP($B$4,TABLEAUINFO,2,FALSE)</f>
        <v>26711</v>
      </c>
    </row>
    <row r="5" spans="1:10" ht="20">
      <c r="B5" s="59"/>
      <c r="C5" s="59"/>
      <c r="D5" s="59"/>
      <c r="E5" s="59"/>
      <c r="F5" s="58"/>
    </row>
    <row r="6" spans="1:10" ht="20">
      <c r="A6" s="59" t="s">
        <v>169</v>
      </c>
      <c r="B6" s="63" t="str">
        <f>VLOOKUP($B$4,TABLEAUINFO,7,FALSE)</f>
        <v>175 CH DU SUEL</v>
      </c>
      <c r="C6" s="64">
        <f>VLOOKUP($B$4,TABLEAUINFO,8,FALSE)</f>
        <v>38590</v>
      </c>
      <c r="D6" s="63" t="str">
        <f>VLOOKUP($B$4,TABLEAUINFO,9,FALSE)</f>
        <v>ST MICHEL DE ST GEOIRS</v>
      </c>
      <c r="F6" s="58"/>
    </row>
    <row r="7" spans="1:10" ht="20">
      <c r="B7" s="59"/>
      <c r="C7" s="60"/>
      <c r="D7" s="61"/>
      <c r="E7" s="60"/>
      <c r="F7" s="58"/>
    </row>
    <row r="8" spans="1:10" ht="20">
      <c r="A8" s="59" t="s">
        <v>161</v>
      </c>
      <c r="B8" s="65">
        <f>VLOOKUP($B$4,TABLEAUINFO,11,FALSE)</f>
        <v>476655494</v>
      </c>
      <c r="C8" s="59" t="s">
        <v>162</v>
      </c>
      <c r="D8" s="65">
        <f>VLOOKUP($B$4,TABLEAUINFO,12,FALSE)</f>
        <v>621350720</v>
      </c>
      <c r="E8" s="59" t="s">
        <v>163</v>
      </c>
      <c r="F8" s="65">
        <f>VLOOKUP($B$4,TABLEAUINFO,13,FALSE)</f>
        <v>0</v>
      </c>
    </row>
    <row r="9" spans="1:10" ht="20">
      <c r="E9" s="59"/>
      <c r="F9" s="58"/>
    </row>
    <row r="10" spans="1:10" ht="20">
      <c r="A10" s="59" t="s">
        <v>160</v>
      </c>
      <c r="B10" s="63" t="str">
        <f>VLOOKUP($B$4,TABLEAUINFO,10,FALSE)</f>
        <v>didsteph@wanadoo.fr</v>
      </c>
      <c r="E10" s="59"/>
      <c r="F10" s="58"/>
    </row>
    <row r="11" spans="1:10" ht="20">
      <c r="E11" s="59"/>
      <c r="F11" s="58"/>
    </row>
    <row r="12" spans="1:10" ht="16">
      <c r="F12" s="58"/>
    </row>
    <row r="13" spans="1:10" ht="20">
      <c r="A13" s="59" t="s">
        <v>155</v>
      </c>
      <c r="B13" s="66">
        <f>VLOOKUP($B$4,TABLEAUINFO,5,FALSE)</f>
        <v>385287</v>
      </c>
      <c r="C13" s="59" t="s">
        <v>154</v>
      </c>
      <c r="D13" s="68" t="str">
        <f>VLOOKUP($B$4,TABLEAUINFO,4,FALSE)</f>
        <v>Traditionnelle</v>
      </c>
      <c r="E13" s="62" t="s">
        <v>170</v>
      </c>
      <c r="F13" s="66" t="str">
        <f>VLOOKUP($B$4,TABLEAUINFO,18,FALSE)</f>
        <v>OUI</v>
      </c>
    </row>
    <row r="14" spans="1:10" ht="20">
      <c r="D14" s="62"/>
      <c r="E14" s="59"/>
      <c r="F14" s="58"/>
    </row>
    <row r="15" spans="1:10" ht="20">
      <c r="A15" s="59" t="s">
        <v>153</v>
      </c>
      <c r="B15" s="68" t="str">
        <f>VLOOKUP($B$4,TABLEAUINFO,3,FALSE)</f>
        <v>Vétéran 1</v>
      </c>
      <c r="C15" s="59" t="s">
        <v>171</v>
      </c>
      <c r="D15" s="66">
        <f>VLOOKUP($B$4,TABLEAUINFO,6,FALSE)</f>
        <v>988</v>
      </c>
      <c r="E15" s="59"/>
      <c r="F15" s="58"/>
      <c r="G15" s="58"/>
      <c r="H15" s="58"/>
      <c r="I15" s="58"/>
      <c r="J15" s="58"/>
    </row>
    <row r="16" spans="1:10" ht="20">
      <c r="D16" s="59"/>
      <c r="E16" s="59"/>
    </row>
    <row r="17" spans="1:5" ht="20">
      <c r="B17" s="59"/>
      <c r="C17" s="59"/>
      <c r="D17" s="59"/>
      <c r="E17" s="59"/>
    </row>
    <row r="18" spans="1:5" ht="20">
      <c r="A18" s="59" t="s">
        <v>164</v>
      </c>
      <c r="B18" s="67">
        <f>VLOOKUP($B$4,TABLEAUINFO,14,FALSE)</f>
        <v>0</v>
      </c>
      <c r="C18" s="59" t="s">
        <v>166</v>
      </c>
      <c r="D18" s="67">
        <f>VLOOKUP($B$4,TABLEAUINFO,16,FALSE)</f>
        <v>0</v>
      </c>
    </row>
    <row r="19" spans="1:5" ht="20">
      <c r="A19" s="59" t="s">
        <v>165</v>
      </c>
      <c r="B19" s="67">
        <f>VLOOKUP($B$4,TABLEAUINFO,15,FALSE)</f>
        <v>0</v>
      </c>
      <c r="C19" s="59" t="s">
        <v>165</v>
      </c>
      <c r="D19" s="67">
        <f>VLOOKUP($B$4,TABLEAUINFO,17,FALSE)</f>
        <v>0</v>
      </c>
    </row>
  </sheetData>
  <mergeCells count="2">
    <mergeCell ref="A1:G1"/>
    <mergeCell ref="B4:D4"/>
  </mergeCells>
  <conditionalFormatting sqref="F13">
    <cfRule type="containsText" dxfId="1" priority="1" stopIfTrue="1" operator="containsText" text="NON">
      <formula>NOT(ISERROR(SEARCH("NON",F13)))</formula>
    </cfRule>
    <cfRule type="containsText" dxfId="0" priority="2" stopIfTrue="1" operator="containsText" text="OUI">
      <formula>NOT(ISERROR(SEARCH("OUI",F13)))</formula>
    </cfRule>
  </conditionalFormatting>
  <dataValidations count="1">
    <dataValidation type="list" allowBlank="1" showInputMessage="1" showErrorMessage="1" sqref="B4">
      <formula1>NOMPRENOM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U115"/>
  <sheetViews>
    <sheetView tabSelected="1" zoomScale="80" zoomScaleNormal="80" zoomScalePageLayoutView="80" workbookViewId="0">
      <selection activeCell="F6" sqref="F6"/>
    </sheetView>
  </sheetViews>
  <sheetFormatPr baseColWidth="10" defaultColWidth="11.5" defaultRowHeight="14" x14ac:dyDescent="0"/>
  <cols>
    <col min="1" max="1" width="23.6640625" bestFit="1" customWidth="1"/>
    <col min="2" max="2" width="19" bestFit="1" customWidth="1"/>
    <col min="3" max="3" width="11" bestFit="1" customWidth="1"/>
    <col min="4" max="4" width="15.5" bestFit="1" customWidth="1"/>
    <col min="5" max="5" width="13.5" bestFit="1" customWidth="1"/>
    <col min="6" max="6" width="5.5" bestFit="1" customWidth="1"/>
    <col min="7" max="7" width="28.83203125" bestFit="1" customWidth="1"/>
    <col min="8" max="8" width="6.6640625" bestFit="1" customWidth="1"/>
    <col min="9" max="9" width="32.83203125" bestFit="1" customWidth="1"/>
    <col min="10" max="10" width="34.1640625" bestFit="1" customWidth="1"/>
    <col min="11" max="11" width="14.1640625" bestFit="1" customWidth="1"/>
    <col min="12" max="13" width="16.33203125" bestFit="1" customWidth="1"/>
    <col min="14" max="14" width="12.6640625" bestFit="1" customWidth="1"/>
    <col min="15" max="15" width="7.1640625" bestFit="1" customWidth="1"/>
    <col min="16" max="16" width="7.5" bestFit="1" customWidth="1"/>
    <col min="17" max="17" width="7.1640625" bestFit="1" customWidth="1"/>
    <col min="18" max="18" width="20.33203125" bestFit="1" customWidth="1"/>
  </cols>
  <sheetData>
    <row r="1" spans="1:21">
      <c r="A1" s="1" t="s">
        <v>172</v>
      </c>
      <c r="B1" s="1" t="s">
        <v>152</v>
      </c>
      <c r="C1" s="1" t="s">
        <v>153</v>
      </c>
      <c r="D1" s="1" t="s">
        <v>154</v>
      </c>
      <c r="E1" s="1" t="s">
        <v>155</v>
      </c>
      <c r="F1" s="1" t="s">
        <v>156</v>
      </c>
      <c r="G1" s="1" t="s">
        <v>157</v>
      </c>
      <c r="H1" s="1" t="s">
        <v>158</v>
      </c>
      <c r="I1" s="1" t="s">
        <v>159</v>
      </c>
      <c r="J1" s="1" t="s">
        <v>160</v>
      </c>
      <c r="K1" s="1" t="s">
        <v>161</v>
      </c>
      <c r="L1" s="1" t="s">
        <v>162</v>
      </c>
      <c r="M1" s="1" t="s">
        <v>163</v>
      </c>
      <c r="N1" s="1" t="s">
        <v>164</v>
      </c>
      <c r="O1" s="1" t="s">
        <v>165</v>
      </c>
      <c r="P1" s="1" t="s">
        <v>166</v>
      </c>
      <c r="Q1" s="1" t="s">
        <v>165</v>
      </c>
      <c r="R1" s="1" t="s">
        <v>167</v>
      </c>
      <c r="S1" s="1"/>
    </row>
    <row r="2" spans="1:21">
      <c r="A2" s="54" t="s">
        <v>173</v>
      </c>
      <c r="B2" s="5">
        <v>32168</v>
      </c>
      <c r="C2" s="48" t="s">
        <v>0</v>
      </c>
      <c r="D2" s="2" t="s">
        <v>1</v>
      </c>
      <c r="E2" s="48">
        <v>2612965</v>
      </c>
      <c r="F2" s="48">
        <v>531</v>
      </c>
      <c r="G2" s="2" t="s">
        <v>2</v>
      </c>
      <c r="H2" s="51">
        <v>26240</v>
      </c>
      <c r="I2" s="2" t="s">
        <v>3</v>
      </c>
      <c r="J2" s="6"/>
      <c r="K2" s="45"/>
      <c r="L2" s="45"/>
      <c r="M2" s="9"/>
      <c r="N2" s="9"/>
      <c r="O2" s="9"/>
      <c r="P2" s="9"/>
      <c r="Q2" s="9"/>
      <c r="R2" s="9" t="s">
        <v>4</v>
      </c>
      <c r="S2" s="3"/>
      <c r="T2" s="4"/>
      <c r="U2" s="2">
        <v>1</v>
      </c>
    </row>
    <row r="3" spans="1:21">
      <c r="A3" s="54" t="s">
        <v>174</v>
      </c>
      <c r="B3" s="5">
        <v>35636</v>
      </c>
      <c r="C3" s="48" t="s">
        <v>5</v>
      </c>
      <c r="D3" s="2" t="s">
        <v>1</v>
      </c>
      <c r="E3" s="48">
        <v>2612194</v>
      </c>
      <c r="F3" s="48">
        <v>903</v>
      </c>
      <c r="G3" s="2" t="s">
        <v>6</v>
      </c>
      <c r="H3" s="51">
        <v>26140</v>
      </c>
      <c r="I3" s="2" t="s">
        <v>7</v>
      </c>
      <c r="J3" s="25" t="s">
        <v>287</v>
      </c>
      <c r="K3" s="45">
        <v>475315874</v>
      </c>
      <c r="L3" s="45">
        <v>675725149</v>
      </c>
      <c r="M3" s="28"/>
      <c r="N3" s="28"/>
      <c r="O3" s="28"/>
      <c r="P3" s="28"/>
      <c r="Q3" s="28"/>
      <c r="R3" s="28" t="s">
        <v>4</v>
      </c>
      <c r="S3" s="3"/>
      <c r="T3" s="4"/>
      <c r="U3" s="2">
        <v>2</v>
      </c>
    </row>
    <row r="4" spans="1:21">
      <c r="A4" s="55" t="s">
        <v>175</v>
      </c>
      <c r="B4" s="8">
        <v>19791</v>
      </c>
      <c r="C4" s="49" t="s">
        <v>8</v>
      </c>
      <c r="D4" s="7" t="s">
        <v>9</v>
      </c>
      <c r="E4" s="49">
        <v>2617155</v>
      </c>
      <c r="F4" s="49">
        <v>500</v>
      </c>
      <c r="G4" s="7" t="s">
        <v>10</v>
      </c>
      <c r="H4" s="52">
        <v>26210</v>
      </c>
      <c r="I4" s="7" t="s">
        <v>11</v>
      </c>
      <c r="J4" s="6" t="s">
        <v>288</v>
      </c>
      <c r="K4" s="46"/>
      <c r="L4" s="46">
        <v>606760430</v>
      </c>
      <c r="M4" s="9"/>
      <c r="N4" s="9"/>
      <c r="O4" s="9"/>
      <c r="P4" s="9"/>
      <c r="Q4" s="9"/>
      <c r="R4" s="9" t="s">
        <v>4</v>
      </c>
      <c r="S4" s="10"/>
      <c r="T4" s="2"/>
      <c r="U4" s="2">
        <v>3</v>
      </c>
    </row>
    <row r="5" spans="1:21">
      <c r="A5" s="56" t="s">
        <v>176</v>
      </c>
      <c r="B5" s="27">
        <v>38433</v>
      </c>
      <c r="C5" s="50" t="s">
        <v>12</v>
      </c>
      <c r="D5" s="26" t="s">
        <v>9</v>
      </c>
      <c r="E5" s="50">
        <v>2616769</v>
      </c>
      <c r="F5" s="50">
        <v>500</v>
      </c>
      <c r="G5" s="26" t="s">
        <v>13</v>
      </c>
      <c r="H5" s="53">
        <v>26210</v>
      </c>
      <c r="I5" s="26" t="s">
        <v>14</v>
      </c>
      <c r="J5" s="35"/>
      <c r="K5" s="47">
        <v>475319980</v>
      </c>
      <c r="L5" s="47">
        <v>609521743</v>
      </c>
      <c r="M5" s="28"/>
      <c r="N5" s="28"/>
      <c r="O5" s="28"/>
      <c r="P5" s="28"/>
      <c r="Q5" s="28"/>
      <c r="R5" s="28" t="s">
        <v>4</v>
      </c>
      <c r="S5" s="29"/>
      <c r="T5" s="2"/>
      <c r="U5" s="2">
        <v>4</v>
      </c>
    </row>
    <row r="6" spans="1:21">
      <c r="A6" s="55" t="s">
        <v>177</v>
      </c>
      <c r="B6" s="8">
        <v>38098</v>
      </c>
      <c r="C6" s="49" t="s">
        <v>15</v>
      </c>
      <c r="D6" s="7" t="s">
        <v>1</v>
      </c>
      <c r="E6" s="49">
        <v>2614498</v>
      </c>
      <c r="F6" s="49">
        <v>607</v>
      </c>
      <c r="G6" s="7" t="s">
        <v>16</v>
      </c>
      <c r="H6" s="52">
        <v>26210</v>
      </c>
      <c r="I6" s="7" t="s">
        <v>11</v>
      </c>
      <c r="J6" s="11" t="s">
        <v>289</v>
      </c>
      <c r="K6" s="46"/>
      <c r="L6" s="46"/>
      <c r="M6" s="12"/>
      <c r="N6" s="12"/>
      <c r="O6" s="12"/>
      <c r="P6" s="12"/>
      <c r="Q6" s="12"/>
      <c r="R6" s="12" t="s">
        <v>4</v>
      </c>
      <c r="S6" s="10"/>
      <c r="T6" s="2"/>
      <c r="U6" s="2">
        <v>5</v>
      </c>
    </row>
    <row r="7" spans="1:21">
      <c r="A7" s="56" t="s">
        <v>178</v>
      </c>
      <c r="B7" s="27">
        <v>26646</v>
      </c>
      <c r="C7" s="50" t="s">
        <v>17</v>
      </c>
      <c r="D7" s="26" t="s">
        <v>9</v>
      </c>
      <c r="E7" s="50">
        <v>2614499</v>
      </c>
      <c r="F7" s="50">
        <v>500</v>
      </c>
      <c r="G7" s="26" t="s">
        <v>16</v>
      </c>
      <c r="H7" s="53">
        <v>26210</v>
      </c>
      <c r="I7" s="26" t="s">
        <v>11</v>
      </c>
      <c r="J7" s="30" t="s">
        <v>289</v>
      </c>
      <c r="K7" s="47">
        <v>475319350</v>
      </c>
      <c r="L7" s="47">
        <v>674564135</v>
      </c>
      <c r="M7" s="31"/>
      <c r="N7" s="31"/>
      <c r="O7" s="31"/>
      <c r="P7" s="31"/>
      <c r="Q7" s="31"/>
      <c r="R7" s="31" t="s">
        <v>4</v>
      </c>
      <c r="S7" s="29"/>
      <c r="T7" s="2"/>
      <c r="U7" s="2">
        <v>6</v>
      </c>
    </row>
    <row r="8" spans="1:21">
      <c r="A8" s="55" t="s">
        <v>179</v>
      </c>
      <c r="B8" s="8">
        <v>37388</v>
      </c>
      <c r="C8" s="49" t="s">
        <v>18</v>
      </c>
      <c r="D8" s="7" t="s">
        <v>9</v>
      </c>
      <c r="E8" s="49">
        <v>2617092</v>
      </c>
      <c r="F8" s="49">
        <v>500</v>
      </c>
      <c r="G8" s="7" t="s">
        <v>19</v>
      </c>
      <c r="H8" s="52">
        <v>26210</v>
      </c>
      <c r="I8" s="7" t="s">
        <v>20</v>
      </c>
      <c r="J8" s="13" t="s">
        <v>290</v>
      </c>
      <c r="K8" s="46"/>
      <c r="L8" s="46">
        <v>632967980</v>
      </c>
      <c r="M8" s="12"/>
      <c r="N8" s="12"/>
      <c r="O8" s="12"/>
      <c r="P8" s="12"/>
      <c r="Q8" s="12"/>
      <c r="R8" s="12" t="s">
        <v>4</v>
      </c>
      <c r="S8" s="10"/>
      <c r="T8" s="2"/>
      <c r="U8" s="2">
        <v>7</v>
      </c>
    </row>
    <row r="9" spans="1:21">
      <c r="A9" s="56" t="s">
        <v>180</v>
      </c>
      <c r="B9" s="27">
        <v>31941</v>
      </c>
      <c r="C9" s="50" t="s">
        <v>0</v>
      </c>
      <c r="D9" s="26" t="s">
        <v>1</v>
      </c>
      <c r="E9" s="50">
        <v>268657</v>
      </c>
      <c r="F9" s="50">
        <v>1188</v>
      </c>
      <c r="G9" s="26" t="s">
        <v>21</v>
      </c>
      <c r="H9" s="53">
        <v>26240</v>
      </c>
      <c r="I9" s="26" t="s">
        <v>22</v>
      </c>
      <c r="J9" s="32" t="s">
        <v>291</v>
      </c>
      <c r="K9" s="47"/>
      <c r="L9" s="47">
        <v>645599719</v>
      </c>
      <c r="M9" s="33"/>
      <c r="N9" s="33"/>
      <c r="O9" s="33"/>
      <c r="P9" s="33"/>
      <c r="Q9" s="33"/>
      <c r="R9" s="33" t="s">
        <v>4</v>
      </c>
      <c r="S9" s="29"/>
      <c r="T9" s="2"/>
      <c r="U9" s="2">
        <v>8</v>
      </c>
    </row>
    <row r="10" spans="1:21">
      <c r="A10" s="55" t="s">
        <v>181</v>
      </c>
      <c r="B10" s="8">
        <v>35942</v>
      </c>
      <c r="C10" s="49" t="s">
        <v>23</v>
      </c>
      <c r="D10" s="7" t="s">
        <v>1</v>
      </c>
      <c r="E10" s="49">
        <v>2616781</v>
      </c>
      <c r="F10" s="49">
        <v>500</v>
      </c>
      <c r="G10" s="7" t="s">
        <v>24</v>
      </c>
      <c r="H10" s="52">
        <v>26140</v>
      </c>
      <c r="I10" s="7" t="s">
        <v>7</v>
      </c>
      <c r="J10" s="55" t="s">
        <v>292</v>
      </c>
      <c r="K10" s="46">
        <v>475315087</v>
      </c>
      <c r="L10" s="46">
        <v>679633394</v>
      </c>
      <c r="M10" s="9"/>
      <c r="N10" s="9"/>
      <c r="O10" s="9"/>
      <c r="P10" s="9"/>
      <c r="Q10" s="9"/>
      <c r="R10" s="9" t="s">
        <v>4</v>
      </c>
      <c r="S10" s="10"/>
      <c r="T10" s="2"/>
      <c r="U10" s="2">
        <v>9</v>
      </c>
    </row>
    <row r="11" spans="1:21">
      <c r="A11" s="56" t="s">
        <v>182</v>
      </c>
      <c r="B11" s="27">
        <v>38162</v>
      </c>
      <c r="C11" s="50" t="s">
        <v>15</v>
      </c>
      <c r="D11" s="26" t="s">
        <v>1</v>
      </c>
      <c r="E11" s="50">
        <v>2616535</v>
      </c>
      <c r="F11" s="50">
        <v>500</v>
      </c>
      <c r="G11" s="26" t="s">
        <v>25</v>
      </c>
      <c r="H11" s="53">
        <v>38270</v>
      </c>
      <c r="I11" s="26" t="s">
        <v>26</v>
      </c>
      <c r="J11" s="34" t="s">
        <v>293</v>
      </c>
      <c r="K11" s="47">
        <v>474795465</v>
      </c>
      <c r="L11" s="47">
        <v>670248007</v>
      </c>
      <c r="M11" s="28"/>
      <c r="N11" s="28"/>
      <c r="O11" s="28"/>
      <c r="P11" s="28"/>
      <c r="Q11" s="28"/>
      <c r="R11" s="28" t="s">
        <v>4</v>
      </c>
      <c r="S11" s="29"/>
      <c r="T11" s="2"/>
      <c r="U11" s="2">
        <v>10</v>
      </c>
    </row>
    <row r="12" spans="1:21">
      <c r="A12" s="55" t="s">
        <v>183</v>
      </c>
      <c r="B12" s="8">
        <v>37936</v>
      </c>
      <c r="C12" s="49" t="s">
        <v>27</v>
      </c>
      <c r="D12" s="7" t="s">
        <v>9</v>
      </c>
      <c r="E12" s="49">
        <v>2617368</v>
      </c>
      <c r="F12" s="49">
        <v>500</v>
      </c>
      <c r="G12" s="7" t="s">
        <v>28</v>
      </c>
      <c r="H12" s="52">
        <v>26530</v>
      </c>
      <c r="I12" s="7" t="s">
        <v>29</v>
      </c>
      <c r="J12" s="55" t="s">
        <v>294</v>
      </c>
      <c r="K12" s="46">
        <v>604156342</v>
      </c>
      <c r="L12" s="46">
        <v>685158298</v>
      </c>
      <c r="M12" s="9"/>
      <c r="N12" s="9"/>
      <c r="O12" s="9"/>
      <c r="P12" s="9"/>
      <c r="Q12" s="9"/>
      <c r="R12" s="9" t="s">
        <v>4</v>
      </c>
      <c r="S12" s="10"/>
      <c r="T12" s="2"/>
      <c r="U12" s="2">
        <v>11</v>
      </c>
    </row>
    <row r="13" spans="1:21">
      <c r="A13" s="56" t="s">
        <v>184</v>
      </c>
      <c r="B13" s="27">
        <v>36431</v>
      </c>
      <c r="C13" s="50" t="s">
        <v>30</v>
      </c>
      <c r="D13" s="26" t="s">
        <v>1</v>
      </c>
      <c r="E13" s="50">
        <v>2615658</v>
      </c>
      <c r="F13" s="50">
        <v>602</v>
      </c>
      <c r="G13" s="26" t="s">
        <v>31</v>
      </c>
      <c r="H13" s="53">
        <v>38270</v>
      </c>
      <c r="I13" s="26" t="s">
        <v>32</v>
      </c>
      <c r="J13" s="35"/>
      <c r="K13" s="47">
        <v>474797344</v>
      </c>
      <c r="L13" s="47">
        <v>603590268</v>
      </c>
      <c r="M13" s="28"/>
      <c r="N13" s="28"/>
      <c r="O13" s="28"/>
      <c r="P13" s="28"/>
      <c r="Q13" s="28"/>
      <c r="R13" s="28" t="s">
        <v>4</v>
      </c>
      <c r="S13" s="29"/>
      <c r="T13" s="2"/>
      <c r="U13" s="2">
        <v>12</v>
      </c>
    </row>
    <row r="14" spans="1:21">
      <c r="A14" s="55" t="s">
        <v>185</v>
      </c>
      <c r="B14" s="8">
        <v>29019</v>
      </c>
      <c r="C14" s="49" t="s">
        <v>0</v>
      </c>
      <c r="D14" s="7" t="s">
        <v>1</v>
      </c>
      <c r="E14" s="49">
        <v>269061</v>
      </c>
      <c r="F14" s="49">
        <v>500</v>
      </c>
      <c r="G14" s="7" t="s">
        <v>33</v>
      </c>
      <c r="H14" s="52">
        <v>26210</v>
      </c>
      <c r="I14" s="7" t="s">
        <v>11</v>
      </c>
      <c r="J14" s="6" t="s">
        <v>295</v>
      </c>
      <c r="K14" s="46"/>
      <c r="L14" s="46"/>
      <c r="M14" s="12"/>
      <c r="N14" s="12"/>
      <c r="O14" s="12"/>
      <c r="P14" s="12"/>
      <c r="Q14" s="12"/>
      <c r="R14" s="12" t="s">
        <v>4</v>
      </c>
      <c r="S14" s="10"/>
      <c r="T14" s="2"/>
      <c r="U14" s="2">
        <v>13</v>
      </c>
    </row>
    <row r="15" spans="1:21">
      <c r="A15" s="56" t="s">
        <v>186</v>
      </c>
      <c r="B15" s="27">
        <v>37378</v>
      </c>
      <c r="C15" s="50" t="s">
        <v>18</v>
      </c>
      <c r="D15" s="26" t="s">
        <v>9</v>
      </c>
      <c r="E15" s="50">
        <v>2617137</v>
      </c>
      <c r="F15" s="50">
        <v>500</v>
      </c>
      <c r="G15" s="26" t="s">
        <v>34</v>
      </c>
      <c r="H15" s="53">
        <v>26140</v>
      </c>
      <c r="I15" s="26" t="s">
        <v>7</v>
      </c>
      <c r="J15" s="25" t="s">
        <v>296</v>
      </c>
      <c r="K15" s="47">
        <v>475312375</v>
      </c>
      <c r="L15" s="47">
        <v>602283498</v>
      </c>
      <c r="M15" s="28"/>
      <c r="N15" s="28"/>
      <c r="O15" s="28"/>
      <c r="P15" s="28"/>
      <c r="Q15" s="28"/>
      <c r="R15" s="28" t="s">
        <v>4</v>
      </c>
      <c r="S15" s="29"/>
      <c r="T15" s="2"/>
      <c r="U15" s="2">
        <v>14</v>
      </c>
    </row>
    <row r="16" spans="1:21">
      <c r="A16" s="55" t="s">
        <v>187</v>
      </c>
      <c r="B16" s="8">
        <v>27452</v>
      </c>
      <c r="C16" s="49" t="s">
        <v>0</v>
      </c>
      <c r="D16" s="7" t="s">
        <v>9</v>
      </c>
      <c r="E16" s="49">
        <v>2617367</v>
      </c>
      <c r="F16" s="49">
        <v>500</v>
      </c>
      <c r="G16" s="7" t="s">
        <v>28</v>
      </c>
      <c r="H16" s="52">
        <v>26530</v>
      </c>
      <c r="I16" s="7" t="s">
        <v>29</v>
      </c>
      <c r="J16" s="55" t="s">
        <v>294</v>
      </c>
      <c r="K16" s="46">
        <v>604156342</v>
      </c>
      <c r="L16" s="46">
        <v>685158298</v>
      </c>
      <c r="M16" s="9"/>
      <c r="N16" s="9"/>
      <c r="O16" s="9"/>
      <c r="P16" s="9"/>
      <c r="Q16" s="9"/>
      <c r="R16" s="9" t="s">
        <v>4</v>
      </c>
      <c r="S16" s="10"/>
      <c r="T16" s="2"/>
      <c r="U16" s="2">
        <v>15</v>
      </c>
    </row>
    <row r="17" spans="1:21">
      <c r="A17" s="56" t="s">
        <v>188</v>
      </c>
      <c r="B17" s="27">
        <v>37429</v>
      </c>
      <c r="C17" s="50" t="s">
        <v>18</v>
      </c>
      <c r="D17" s="26" t="s">
        <v>1</v>
      </c>
      <c r="E17" s="50">
        <v>2613728</v>
      </c>
      <c r="F17" s="50">
        <v>691</v>
      </c>
      <c r="G17" s="26" t="s">
        <v>35</v>
      </c>
      <c r="H17" s="53">
        <v>26210</v>
      </c>
      <c r="I17" s="26" t="s">
        <v>11</v>
      </c>
      <c r="J17" s="25" t="s">
        <v>297</v>
      </c>
      <c r="K17" s="47"/>
      <c r="L17" s="47">
        <v>606642922</v>
      </c>
      <c r="M17" s="28"/>
      <c r="N17" s="28"/>
      <c r="O17" s="28"/>
      <c r="P17" s="28"/>
      <c r="Q17" s="28"/>
      <c r="R17" s="28" t="s">
        <v>4</v>
      </c>
      <c r="S17" s="29"/>
      <c r="T17" s="2"/>
      <c r="U17" s="2">
        <v>16</v>
      </c>
    </row>
    <row r="18" spans="1:21">
      <c r="A18" s="55" t="s">
        <v>189</v>
      </c>
      <c r="B18" s="8">
        <v>37638</v>
      </c>
      <c r="C18" s="49" t="s">
        <v>27</v>
      </c>
      <c r="D18" s="7" t="s">
        <v>1</v>
      </c>
      <c r="E18" s="49">
        <v>2615393</v>
      </c>
      <c r="F18" s="49">
        <v>726</v>
      </c>
      <c r="G18" s="7" t="s">
        <v>36</v>
      </c>
      <c r="H18" s="52">
        <v>26210</v>
      </c>
      <c r="I18" s="7" t="s">
        <v>11</v>
      </c>
      <c r="J18" s="11" t="s">
        <v>298</v>
      </c>
      <c r="K18" s="46">
        <v>475318642</v>
      </c>
      <c r="L18" s="46">
        <v>681225602</v>
      </c>
      <c r="M18" s="9"/>
      <c r="N18" s="9"/>
      <c r="O18" s="9"/>
      <c r="P18" s="9"/>
      <c r="Q18" s="9"/>
      <c r="R18" s="9" t="s">
        <v>4</v>
      </c>
      <c r="S18" s="10"/>
      <c r="T18" s="2"/>
      <c r="U18" s="2">
        <v>17</v>
      </c>
    </row>
    <row r="19" spans="1:21">
      <c r="A19" s="56" t="s">
        <v>190</v>
      </c>
      <c r="B19" s="27">
        <v>32733</v>
      </c>
      <c r="C19" s="50" t="s">
        <v>0</v>
      </c>
      <c r="D19" s="26" t="s">
        <v>1</v>
      </c>
      <c r="E19" s="50">
        <v>72356</v>
      </c>
      <c r="F19" s="50">
        <v>1616</v>
      </c>
      <c r="G19" s="26" t="s">
        <v>37</v>
      </c>
      <c r="H19" s="53">
        <v>7290</v>
      </c>
      <c r="I19" s="26" t="s">
        <v>38</v>
      </c>
      <c r="J19" s="25" t="s">
        <v>299</v>
      </c>
      <c r="K19" s="47"/>
      <c r="L19" s="47">
        <v>652347163</v>
      </c>
      <c r="M19" s="28"/>
      <c r="N19" s="28"/>
      <c r="O19" s="28"/>
      <c r="P19" s="28"/>
      <c r="Q19" s="28"/>
      <c r="R19" s="28" t="s">
        <v>4</v>
      </c>
      <c r="S19" s="29"/>
      <c r="T19" s="2"/>
      <c r="U19" s="2">
        <v>18</v>
      </c>
    </row>
    <row r="20" spans="1:21">
      <c r="A20" s="55" t="s">
        <v>191</v>
      </c>
      <c r="B20" s="8">
        <v>24283</v>
      </c>
      <c r="C20" s="49" t="s">
        <v>17</v>
      </c>
      <c r="D20" s="7" t="s">
        <v>9</v>
      </c>
      <c r="E20" s="49">
        <v>2617206</v>
      </c>
      <c r="F20" s="49">
        <v>500</v>
      </c>
      <c r="G20" s="7" t="s">
        <v>39</v>
      </c>
      <c r="H20" s="52">
        <v>26210</v>
      </c>
      <c r="I20" s="7" t="s">
        <v>40</v>
      </c>
      <c r="J20" s="55" t="s">
        <v>300</v>
      </c>
      <c r="K20" s="46"/>
      <c r="L20" s="46">
        <v>661260745</v>
      </c>
      <c r="M20" s="9"/>
      <c r="N20" s="9"/>
      <c r="O20" s="9"/>
      <c r="P20" s="9"/>
      <c r="Q20" s="9"/>
      <c r="R20" s="9" t="s">
        <v>4</v>
      </c>
      <c r="S20" s="10"/>
      <c r="T20" s="2"/>
      <c r="U20" s="2">
        <v>19</v>
      </c>
    </row>
    <row r="21" spans="1:21">
      <c r="A21" s="56" t="s">
        <v>192</v>
      </c>
      <c r="B21" s="27">
        <v>33710</v>
      </c>
      <c r="C21" s="50" t="s">
        <v>0</v>
      </c>
      <c r="D21" s="26" t="s">
        <v>1</v>
      </c>
      <c r="E21" s="50">
        <v>2610063</v>
      </c>
      <c r="F21" s="50">
        <v>923</v>
      </c>
      <c r="G21" s="26" t="s">
        <v>41</v>
      </c>
      <c r="H21" s="53">
        <v>26210</v>
      </c>
      <c r="I21" s="26" t="s">
        <v>11</v>
      </c>
      <c r="J21" s="30"/>
      <c r="K21" s="47"/>
      <c r="L21" s="47"/>
      <c r="M21" s="33"/>
      <c r="N21" s="33"/>
      <c r="O21" s="33"/>
      <c r="P21" s="33"/>
      <c r="Q21" s="33"/>
      <c r="R21" s="33" t="s">
        <v>4</v>
      </c>
      <c r="S21" s="29"/>
      <c r="T21" s="2"/>
      <c r="U21" s="2">
        <v>20</v>
      </c>
    </row>
    <row r="22" spans="1:21">
      <c r="A22" s="55" t="s">
        <v>193</v>
      </c>
      <c r="B22" s="8">
        <v>22364</v>
      </c>
      <c r="C22" s="49" t="s">
        <v>42</v>
      </c>
      <c r="D22" s="7" t="s">
        <v>1</v>
      </c>
      <c r="E22" s="49">
        <v>266623</v>
      </c>
      <c r="F22" s="49">
        <v>500</v>
      </c>
      <c r="G22" s="7" t="s">
        <v>43</v>
      </c>
      <c r="H22" s="52">
        <v>26210</v>
      </c>
      <c r="I22" s="7" t="s">
        <v>11</v>
      </c>
      <c r="J22" s="14"/>
      <c r="K22" s="46">
        <v>475318527</v>
      </c>
      <c r="L22" s="46"/>
      <c r="M22" s="9"/>
      <c r="N22" s="9"/>
      <c r="O22" s="9"/>
      <c r="P22" s="9"/>
      <c r="Q22" s="9"/>
      <c r="R22" s="9" t="s">
        <v>4</v>
      </c>
      <c r="S22" s="10"/>
      <c r="T22" s="2"/>
      <c r="U22" s="2">
        <v>21</v>
      </c>
    </row>
    <row r="23" spans="1:21">
      <c r="A23" s="56" t="s">
        <v>194</v>
      </c>
      <c r="B23" s="27">
        <v>35436</v>
      </c>
      <c r="C23" s="50" t="s">
        <v>5</v>
      </c>
      <c r="D23" s="26" t="s">
        <v>1</v>
      </c>
      <c r="E23" s="50">
        <v>2613725</v>
      </c>
      <c r="F23" s="50">
        <v>1074</v>
      </c>
      <c r="G23" s="26" t="s">
        <v>44</v>
      </c>
      <c r="H23" s="53">
        <v>26210</v>
      </c>
      <c r="I23" s="26" t="s">
        <v>20</v>
      </c>
      <c r="J23" s="35"/>
      <c r="K23" s="47">
        <v>475032663</v>
      </c>
      <c r="L23" s="47"/>
      <c r="M23" s="28"/>
      <c r="N23" s="28"/>
      <c r="O23" s="28"/>
      <c r="P23" s="28"/>
      <c r="Q23" s="28"/>
      <c r="R23" s="28" t="s">
        <v>4</v>
      </c>
      <c r="S23" s="29"/>
      <c r="T23" s="2"/>
      <c r="U23" s="2">
        <v>22</v>
      </c>
    </row>
    <row r="24" spans="1:21">
      <c r="A24" s="55" t="s">
        <v>195</v>
      </c>
      <c r="B24" s="8">
        <v>35604</v>
      </c>
      <c r="C24" s="49" t="s">
        <v>5</v>
      </c>
      <c r="D24" s="7" t="s">
        <v>1</v>
      </c>
      <c r="E24" s="49">
        <v>2613520</v>
      </c>
      <c r="F24" s="49">
        <v>897</v>
      </c>
      <c r="G24" s="7" t="s">
        <v>45</v>
      </c>
      <c r="H24" s="52">
        <v>26140</v>
      </c>
      <c r="I24" s="7" t="s">
        <v>7</v>
      </c>
      <c r="J24" s="6"/>
      <c r="K24" s="46"/>
      <c r="L24" s="46"/>
      <c r="M24" s="9"/>
      <c r="N24" s="9"/>
      <c r="O24" s="9"/>
      <c r="P24" s="9"/>
      <c r="Q24" s="9"/>
      <c r="R24" s="9" t="s">
        <v>4</v>
      </c>
      <c r="S24" s="10"/>
      <c r="T24" s="2"/>
      <c r="U24" s="2">
        <v>23</v>
      </c>
    </row>
    <row r="25" spans="1:21">
      <c r="A25" s="56" t="s">
        <v>196</v>
      </c>
      <c r="B25" s="27">
        <v>33425</v>
      </c>
      <c r="C25" s="50" t="s">
        <v>0</v>
      </c>
      <c r="D25" s="26" t="s">
        <v>1</v>
      </c>
      <c r="E25" s="50">
        <v>267503</v>
      </c>
      <c r="F25" s="50">
        <v>1483</v>
      </c>
      <c r="G25" s="26" t="s">
        <v>46</v>
      </c>
      <c r="H25" s="53">
        <v>26210</v>
      </c>
      <c r="I25" s="26" t="s">
        <v>20</v>
      </c>
      <c r="J25" s="35"/>
      <c r="K25" s="47">
        <v>475316221</v>
      </c>
      <c r="L25" s="47"/>
      <c r="M25" s="28"/>
      <c r="N25" s="28"/>
      <c r="O25" s="28"/>
      <c r="P25" s="28"/>
      <c r="Q25" s="28"/>
      <c r="R25" s="28" t="s">
        <v>4</v>
      </c>
      <c r="S25" s="29"/>
      <c r="T25" s="2"/>
      <c r="U25" s="2">
        <v>24</v>
      </c>
    </row>
    <row r="26" spans="1:21">
      <c r="A26" s="55" t="s">
        <v>197</v>
      </c>
      <c r="B26" s="8">
        <v>32466</v>
      </c>
      <c r="C26" s="49" t="s">
        <v>0</v>
      </c>
      <c r="D26" s="7" t="s">
        <v>9</v>
      </c>
      <c r="E26" s="49">
        <v>265151</v>
      </c>
      <c r="F26" s="49">
        <v>500</v>
      </c>
      <c r="G26" s="7" t="s">
        <v>47</v>
      </c>
      <c r="H26" s="52">
        <v>26210</v>
      </c>
      <c r="I26" s="7" t="s">
        <v>20</v>
      </c>
      <c r="J26" s="14"/>
      <c r="K26" s="46">
        <v>475317812</v>
      </c>
      <c r="L26" s="46"/>
      <c r="M26" s="12"/>
      <c r="N26" s="12"/>
      <c r="O26" s="12"/>
      <c r="P26" s="12"/>
      <c r="Q26" s="12"/>
      <c r="R26" s="12" t="s">
        <v>4</v>
      </c>
      <c r="S26" s="10"/>
      <c r="T26" s="2"/>
      <c r="U26" s="2">
        <v>25</v>
      </c>
    </row>
    <row r="27" spans="1:21">
      <c r="A27" s="56" t="s">
        <v>198</v>
      </c>
      <c r="B27" s="27">
        <v>29491</v>
      </c>
      <c r="C27" s="50" t="s">
        <v>0</v>
      </c>
      <c r="D27" s="26" t="s">
        <v>1</v>
      </c>
      <c r="E27" s="50">
        <v>2614369</v>
      </c>
      <c r="F27" s="50">
        <v>1170</v>
      </c>
      <c r="G27" s="26" t="s">
        <v>48</v>
      </c>
      <c r="H27" s="53">
        <v>38150</v>
      </c>
      <c r="I27" s="26" t="s">
        <v>49</v>
      </c>
      <c r="J27" s="34"/>
      <c r="K27" s="47"/>
      <c r="L27" s="47"/>
      <c r="M27" s="33"/>
      <c r="N27" s="33"/>
      <c r="O27" s="33"/>
      <c r="P27" s="33"/>
      <c r="Q27" s="33"/>
      <c r="R27" s="33" t="s">
        <v>4</v>
      </c>
      <c r="S27" s="29"/>
      <c r="T27" s="2"/>
      <c r="U27" s="2">
        <v>26</v>
      </c>
    </row>
    <row r="28" spans="1:21">
      <c r="A28" s="55" t="s">
        <v>199</v>
      </c>
      <c r="B28" s="8">
        <v>28096</v>
      </c>
      <c r="C28" s="49" t="s">
        <v>0</v>
      </c>
      <c r="D28" s="7" t="s">
        <v>9</v>
      </c>
      <c r="E28" s="49">
        <v>265780</v>
      </c>
      <c r="F28" s="49">
        <v>572</v>
      </c>
      <c r="G28" s="7" t="s">
        <v>50</v>
      </c>
      <c r="H28" s="52">
        <v>26330</v>
      </c>
      <c r="I28" s="7" t="s">
        <v>51</v>
      </c>
      <c r="J28" s="6" t="s">
        <v>301</v>
      </c>
      <c r="K28" s="46"/>
      <c r="L28" s="46"/>
      <c r="M28" s="12"/>
      <c r="N28" s="12"/>
      <c r="O28" s="12"/>
      <c r="P28" s="12"/>
      <c r="Q28" s="12"/>
      <c r="R28" s="12" t="s">
        <v>4</v>
      </c>
      <c r="S28" s="10"/>
      <c r="T28" s="2"/>
      <c r="U28" s="2">
        <v>27</v>
      </c>
    </row>
    <row r="29" spans="1:21">
      <c r="A29" s="56" t="s">
        <v>200</v>
      </c>
      <c r="B29" s="27">
        <v>28820</v>
      </c>
      <c r="C29" s="50" t="s">
        <v>0</v>
      </c>
      <c r="D29" s="26" t="s">
        <v>1</v>
      </c>
      <c r="E29" s="50">
        <v>265781</v>
      </c>
      <c r="F29" s="50">
        <v>500</v>
      </c>
      <c r="G29" s="26" t="s">
        <v>52</v>
      </c>
      <c r="H29" s="53">
        <v>26210</v>
      </c>
      <c r="I29" s="26" t="s">
        <v>11</v>
      </c>
      <c r="J29" s="56" t="s">
        <v>302</v>
      </c>
      <c r="K29" s="47"/>
      <c r="L29" s="47"/>
      <c r="M29" s="28"/>
      <c r="N29" s="28"/>
      <c r="O29" s="28"/>
      <c r="P29" s="28"/>
      <c r="Q29" s="28"/>
      <c r="R29" s="28" t="s">
        <v>4</v>
      </c>
      <c r="S29" s="29"/>
      <c r="T29" s="2"/>
      <c r="U29" s="2">
        <v>28</v>
      </c>
    </row>
    <row r="30" spans="1:21">
      <c r="A30" s="55" t="s">
        <v>201</v>
      </c>
      <c r="B30" s="8">
        <v>28978</v>
      </c>
      <c r="C30" s="49" t="s">
        <v>0</v>
      </c>
      <c r="D30" s="7" t="s">
        <v>9</v>
      </c>
      <c r="E30" s="49">
        <v>2614703</v>
      </c>
      <c r="F30" s="49">
        <v>500</v>
      </c>
      <c r="G30" s="7" t="s">
        <v>53</v>
      </c>
      <c r="H30" s="52">
        <v>26210</v>
      </c>
      <c r="I30" s="7" t="s">
        <v>11</v>
      </c>
      <c r="J30" s="55" t="s">
        <v>302</v>
      </c>
      <c r="K30" s="46">
        <v>475232767</v>
      </c>
      <c r="L30" s="46">
        <v>672270874</v>
      </c>
      <c r="M30" s="12"/>
      <c r="N30" s="12"/>
      <c r="O30" s="12"/>
      <c r="P30" s="12"/>
      <c r="Q30" s="12"/>
      <c r="R30" s="12" t="s">
        <v>4</v>
      </c>
      <c r="S30" s="10"/>
      <c r="T30" s="2"/>
      <c r="U30" s="2">
        <v>29</v>
      </c>
    </row>
    <row r="31" spans="1:21">
      <c r="A31" s="56" t="s">
        <v>202</v>
      </c>
      <c r="B31" s="27">
        <v>28198</v>
      </c>
      <c r="C31" s="50" t="s">
        <v>0</v>
      </c>
      <c r="D31" s="26" t="s">
        <v>9</v>
      </c>
      <c r="E31" s="50">
        <v>2617423</v>
      </c>
      <c r="F31" s="50">
        <v>500</v>
      </c>
      <c r="G31" s="26" t="s">
        <v>54</v>
      </c>
      <c r="H31" s="53">
        <v>38270</v>
      </c>
      <c r="I31" s="26" t="s">
        <v>55</v>
      </c>
      <c r="J31" s="56" t="s">
        <v>303</v>
      </c>
      <c r="K31" s="47"/>
      <c r="L31" s="47">
        <v>676983681</v>
      </c>
      <c r="M31" s="33"/>
      <c r="N31" s="33"/>
      <c r="O31" s="33"/>
      <c r="P31" s="33"/>
      <c r="Q31" s="33"/>
      <c r="R31" s="33" t="s">
        <v>4</v>
      </c>
      <c r="S31" s="29"/>
      <c r="T31" s="2"/>
      <c r="U31" s="2">
        <v>30</v>
      </c>
    </row>
    <row r="32" spans="1:21">
      <c r="A32" s="55" t="s">
        <v>203</v>
      </c>
      <c r="B32" s="8">
        <v>31482</v>
      </c>
      <c r="C32" s="49" t="s">
        <v>0</v>
      </c>
      <c r="D32" s="7" t="s">
        <v>1</v>
      </c>
      <c r="E32" s="49">
        <v>3812293</v>
      </c>
      <c r="F32" s="49">
        <v>1453</v>
      </c>
      <c r="G32" s="7" t="s">
        <v>56</v>
      </c>
      <c r="H32" s="52">
        <v>38080</v>
      </c>
      <c r="I32" s="7" t="s">
        <v>57</v>
      </c>
      <c r="J32" s="15" t="s">
        <v>304</v>
      </c>
      <c r="K32" s="46">
        <v>689101070</v>
      </c>
      <c r="L32" s="46"/>
      <c r="M32" s="9"/>
      <c r="N32" s="9"/>
      <c r="O32" s="9"/>
      <c r="P32" s="9"/>
      <c r="Q32" s="9"/>
      <c r="R32" s="9" t="s">
        <v>4</v>
      </c>
      <c r="S32" s="10"/>
      <c r="T32" s="2"/>
      <c r="U32" s="2">
        <v>31</v>
      </c>
    </row>
    <row r="33" spans="1:21">
      <c r="A33" s="56" t="s">
        <v>204</v>
      </c>
      <c r="B33" s="27">
        <v>17219</v>
      </c>
      <c r="C33" s="50" t="s">
        <v>8</v>
      </c>
      <c r="D33" s="26" t="s">
        <v>9</v>
      </c>
      <c r="E33" s="50">
        <v>2616458</v>
      </c>
      <c r="F33" s="50">
        <v>500</v>
      </c>
      <c r="G33" s="26" t="s">
        <v>58</v>
      </c>
      <c r="H33" s="53">
        <v>38270</v>
      </c>
      <c r="I33" s="26" t="s">
        <v>59</v>
      </c>
      <c r="J33" s="35"/>
      <c r="K33" s="47"/>
      <c r="L33" s="47"/>
      <c r="M33" s="36"/>
      <c r="N33" s="36"/>
      <c r="O33" s="36"/>
      <c r="P33" s="36"/>
      <c r="Q33" s="36"/>
      <c r="R33" s="36" t="s">
        <v>4</v>
      </c>
      <c r="S33" s="29"/>
      <c r="T33" s="2"/>
      <c r="U33" s="2">
        <v>32</v>
      </c>
    </row>
    <row r="34" spans="1:21">
      <c r="A34" s="55" t="s">
        <v>205</v>
      </c>
      <c r="B34" s="8">
        <v>38903</v>
      </c>
      <c r="C34" s="49" t="s">
        <v>60</v>
      </c>
      <c r="D34" s="7" t="s">
        <v>9</v>
      </c>
      <c r="E34" s="49">
        <v>2616770</v>
      </c>
      <c r="F34" s="49">
        <v>500</v>
      </c>
      <c r="G34" s="7" t="s">
        <v>61</v>
      </c>
      <c r="H34" s="52">
        <v>38270</v>
      </c>
      <c r="I34" s="7" t="s">
        <v>62</v>
      </c>
      <c r="J34" s="6" t="s">
        <v>305</v>
      </c>
      <c r="K34" s="46"/>
      <c r="L34" s="46">
        <v>663133961</v>
      </c>
      <c r="M34" s="9"/>
      <c r="N34" s="9"/>
      <c r="O34" s="9"/>
      <c r="P34" s="9"/>
      <c r="Q34" s="9"/>
      <c r="R34" s="9" t="s">
        <v>4</v>
      </c>
      <c r="S34" s="10"/>
      <c r="T34" s="2"/>
      <c r="U34" s="2">
        <v>33</v>
      </c>
    </row>
    <row r="35" spans="1:21">
      <c r="A35" s="56" t="s">
        <v>206</v>
      </c>
      <c r="B35" s="27">
        <v>39259</v>
      </c>
      <c r="C35" s="50" t="s">
        <v>60</v>
      </c>
      <c r="D35" s="26" t="s">
        <v>1</v>
      </c>
      <c r="E35" s="50">
        <v>2617006</v>
      </c>
      <c r="F35" s="50">
        <v>500</v>
      </c>
      <c r="G35" s="26" t="s">
        <v>63</v>
      </c>
      <c r="H35" s="53">
        <v>26140</v>
      </c>
      <c r="I35" s="26" t="s">
        <v>7</v>
      </c>
      <c r="J35" s="34" t="s">
        <v>306</v>
      </c>
      <c r="K35" s="47"/>
      <c r="L35" s="47">
        <v>660120921</v>
      </c>
      <c r="M35" s="33"/>
      <c r="N35" s="33"/>
      <c r="O35" s="33"/>
      <c r="P35" s="33"/>
      <c r="Q35" s="33"/>
      <c r="R35" s="33" t="s">
        <v>4</v>
      </c>
      <c r="S35" s="29"/>
      <c r="T35" s="2"/>
      <c r="U35" s="2">
        <v>34</v>
      </c>
    </row>
    <row r="36" spans="1:21">
      <c r="A36" s="55" t="s">
        <v>207</v>
      </c>
      <c r="B36" s="8">
        <v>32711</v>
      </c>
      <c r="C36" s="49" t="s">
        <v>0</v>
      </c>
      <c r="D36" s="7" t="s">
        <v>1</v>
      </c>
      <c r="E36" s="49">
        <v>267922</v>
      </c>
      <c r="F36" s="49">
        <v>1626</v>
      </c>
      <c r="G36" s="7" t="s">
        <v>52</v>
      </c>
      <c r="H36" s="52">
        <v>26210</v>
      </c>
      <c r="I36" s="7" t="s">
        <v>64</v>
      </c>
      <c r="J36" s="16" t="s">
        <v>307</v>
      </c>
      <c r="K36" s="46">
        <v>624398376</v>
      </c>
      <c r="L36" s="46"/>
      <c r="M36" s="12"/>
      <c r="N36" s="12"/>
      <c r="O36" s="12"/>
      <c r="P36" s="12"/>
      <c r="Q36" s="12"/>
      <c r="R36" s="12" t="s">
        <v>4</v>
      </c>
      <c r="S36" s="10"/>
      <c r="T36" s="2"/>
      <c r="U36" s="2">
        <v>35</v>
      </c>
    </row>
    <row r="37" spans="1:21">
      <c r="A37" s="56" t="s">
        <v>208</v>
      </c>
      <c r="B37" s="27">
        <v>28501</v>
      </c>
      <c r="C37" s="50" t="s">
        <v>0</v>
      </c>
      <c r="D37" s="26" t="s">
        <v>1</v>
      </c>
      <c r="E37" s="50">
        <v>264377</v>
      </c>
      <c r="F37" s="50">
        <v>1510</v>
      </c>
      <c r="G37" s="26" t="s">
        <v>33</v>
      </c>
      <c r="H37" s="53">
        <v>26210</v>
      </c>
      <c r="I37" s="26" t="s">
        <v>11</v>
      </c>
      <c r="J37" s="37" t="s">
        <v>308</v>
      </c>
      <c r="K37" s="47">
        <v>663072714</v>
      </c>
      <c r="L37" s="47"/>
      <c r="M37" s="33"/>
      <c r="N37" s="33"/>
      <c r="O37" s="33"/>
      <c r="P37" s="33"/>
      <c r="Q37" s="33"/>
      <c r="R37" s="33" t="s">
        <v>4</v>
      </c>
      <c r="S37" s="29"/>
      <c r="T37" s="2"/>
      <c r="U37" s="2">
        <v>36</v>
      </c>
    </row>
    <row r="38" spans="1:21">
      <c r="A38" s="55" t="s">
        <v>209</v>
      </c>
      <c r="B38" s="8">
        <v>16339</v>
      </c>
      <c r="C38" s="49" t="s">
        <v>65</v>
      </c>
      <c r="D38" s="7" t="s">
        <v>9</v>
      </c>
      <c r="E38" s="49">
        <v>2612169</v>
      </c>
      <c r="F38" s="49">
        <v>660</v>
      </c>
      <c r="G38" s="7" t="s">
        <v>66</v>
      </c>
      <c r="H38" s="52">
        <v>38270</v>
      </c>
      <c r="I38" s="7" t="s">
        <v>32</v>
      </c>
      <c r="J38" s="14"/>
      <c r="K38" s="46"/>
      <c r="L38" s="46"/>
      <c r="M38" s="12"/>
      <c r="N38" s="12"/>
      <c r="O38" s="12"/>
      <c r="P38" s="12"/>
      <c r="Q38" s="12"/>
      <c r="R38" s="12" t="s">
        <v>4</v>
      </c>
      <c r="S38" s="10"/>
      <c r="T38" s="2"/>
      <c r="U38" s="2">
        <v>37</v>
      </c>
    </row>
    <row r="39" spans="1:21">
      <c r="A39" s="56" t="s">
        <v>210</v>
      </c>
      <c r="B39" s="27">
        <v>25138</v>
      </c>
      <c r="C39" s="50" t="s">
        <v>17</v>
      </c>
      <c r="D39" s="26" t="s">
        <v>9</v>
      </c>
      <c r="E39" s="50">
        <v>2614495</v>
      </c>
      <c r="F39" s="50">
        <v>500</v>
      </c>
      <c r="G39" s="26" t="s">
        <v>67</v>
      </c>
      <c r="H39" s="53">
        <v>26210</v>
      </c>
      <c r="I39" s="26" t="s">
        <v>11</v>
      </c>
      <c r="J39" s="25" t="s">
        <v>309</v>
      </c>
      <c r="K39" s="47">
        <v>983982113</v>
      </c>
      <c r="L39" s="47">
        <v>630937018</v>
      </c>
      <c r="M39" s="28"/>
      <c r="N39" s="28"/>
      <c r="O39" s="28"/>
      <c r="P39" s="28"/>
      <c r="Q39" s="28"/>
      <c r="R39" s="28" t="s">
        <v>4</v>
      </c>
      <c r="S39" s="29"/>
      <c r="T39" s="2"/>
      <c r="U39" s="2">
        <v>38</v>
      </c>
    </row>
    <row r="40" spans="1:21">
      <c r="A40" s="55" t="s">
        <v>211</v>
      </c>
      <c r="B40" s="8">
        <v>26711</v>
      </c>
      <c r="C40" s="49" t="s">
        <v>17</v>
      </c>
      <c r="D40" s="7" t="s">
        <v>1</v>
      </c>
      <c r="E40" s="49">
        <v>385287</v>
      </c>
      <c r="F40" s="49">
        <v>988</v>
      </c>
      <c r="G40" s="7" t="s">
        <v>68</v>
      </c>
      <c r="H40" s="52">
        <v>38590</v>
      </c>
      <c r="I40" s="7" t="s">
        <v>69</v>
      </c>
      <c r="J40" s="11" t="s">
        <v>310</v>
      </c>
      <c r="K40" s="46">
        <v>476655494</v>
      </c>
      <c r="L40" s="46">
        <v>621350720</v>
      </c>
      <c r="M40" s="9"/>
      <c r="N40" s="9"/>
      <c r="O40" s="9"/>
      <c r="P40" s="9"/>
      <c r="Q40" s="9"/>
      <c r="R40" s="9" t="s">
        <v>4</v>
      </c>
      <c r="S40" s="10"/>
      <c r="T40" s="2"/>
      <c r="U40" s="2">
        <v>39</v>
      </c>
    </row>
    <row r="41" spans="1:21">
      <c r="A41" s="56" t="s">
        <v>212</v>
      </c>
      <c r="B41" s="27">
        <v>33886</v>
      </c>
      <c r="C41" s="50" t="s">
        <v>0</v>
      </c>
      <c r="D41" s="26" t="s">
        <v>1</v>
      </c>
      <c r="E41" s="50">
        <v>2610060</v>
      </c>
      <c r="F41" s="50">
        <v>1242</v>
      </c>
      <c r="G41" s="26" t="s">
        <v>70</v>
      </c>
      <c r="H41" s="53">
        <v>26140</v>
      </c>
      <c r="I41" s="26" t="s">
        <v>71</v>
      </c>
      <c r="J41" s="37" t="s">
        <v>311</v>
      </c>
      <c r="K41" s="47"/>
      <c r="L41" s="47"/>
      <c r="M41" s="33"/>
      <c r="N41" s="33"/>
      <c r="O41" s="33"/>
      <c r="P41" s="33"/>
      <c r="Q41" s="33"/>
      <c r="R41" s="33" t="s">
        <v>4</v>
      </c>
      <c r="S41" s="29"/>
      <c r="T41" s="2"/>
      <c r="U41" s="2">
        <v>40</v>
      </c>
    </row>
    <row r="42" spans="1:21">
      <c r="A42" s="55" t="s">
        <v>213</v>
      </c>
      <c r="B42" s="8">
        <v>24810</v>
      </c>
      <c r="C42" s="49" t="s">
        <v>17</v>
      </c>
      <c r="D42" s="7" t="s">
        <v>1</v>
      </c>
      <c r="E42" s="49">
        <v>2616205</v>
      </c>
      <c r="F42" s="49">
        <v>951</v>
      </c>
      <c r="G42" s="7" t="s">
        <v>72</v>
      </c>
      <c r="H42" s="52">
        <v>26530</v>
      </c>
      <c r="I42" s="7" t="s">
        <v>29</v>
      </c>
      <c r="J42" s="14"/>
      <c r="K42" s="46"/>
      <c r="L42" s="46">
        <v>684900804</v>
      </c>
      <c r="M42" s="12"/>
      <c r="N42" s="12"/>
      <c r="O42" s="12"/>
      <c r="P42" s="12"/>
      <c r="Q42" s="12"/>
      <c r="R42" s="12" t="s">
        <v>4</v>
      </c>
      <c r="S42" s="10"/>
      <c r="T42" s="2"/>
      <c r="U42" s="2">
        <v>41</v>
      </c>
    </row>
    <row r="43" spans="1:21">
      <c r="A43" s="56" t="s">
        <v>214</v>
      </c>
      <c r="B43" s="27">
        <v>32919</v>
      </c>
      <c r="C43" s="50" t="s">
        <v>0</v>
      </c>
      <c r="D43" s="26" t="s">
        <v>1</v>
      </c>
      <c r="E43" s="50">
        <v>267226</v>
      </c>
      <c r="F43" s="50">
        <v>1987</v>
      </c>
      <c r="G43" s="26" t="s">
        <v>73</v>
      </c>
      <c r="H43" s="53">
        <v>26500</v>
      </c>
      <c r="I43" s="26" t="s">
        <v>74</v>
      </c>
      <c r="J43" s="37" t="s">
        <v>312</v>
      </c>
      <c r="K43" s="47"/>
      <c r="L43" s="47">
        <v>676178545</v>
      </c>
      <c r="M43" s="28"/>
      <c r="N43" s="28"/>
      <c r="O43" s="28"/>
      <c r="P43" s="28"/>
      <c r="Q43" s="28"/>
      <c r="R43" s="28" t="s">
        <v>4</v>
      </c>
      <c r="S43" s="29"/>
      <c r="T43" s="2"/>
      <c r="U43" s="2">
        <v>42</v>
      </c>
    </row>
    <row r="44" spans="1:21">
      <c r="A44" s="55" t="s">
        <v>215</v>
      </c>
      <c r="B44" s="8">
        <v>28417</v>
      </c>
      <c r="C44" s="49" t="s">
        <v>0</v>
      </c>
      <c r="D44" s="7" t="s">
        <v>9</v>
      </c>
      <c r="E44" s="49">
        <v>2617476</v>
      </c>
      <c r="F44" s="49">
        <v>500</v>
      </c>
      <c r="G44" s="7" t="s">
        <v>75</v>
      </c>
      <c r="H44" s="52">
        <v>38270</v>
      </c>
      <c r="I44" s="7" t="s">
        <v>55</v>
      </c>
      <c r="J44" s="17"/>
      <c r="K44" s="46"/>
      <c r="L44" s="46">
        <v>641969918</v>
      </c>
      <c r="M44" s="12"/>
      <c r="N44" s="12"/>
      <c r="O44" s="12"/>
      <c r="P44" s="12"/>
      <c r="Q44" s="12"/>
      <c r="R44" s="12" t="s">
        <v>4</v>
      </c>
      <c r="S44" s="10"/>
      <c r="T44" s="2"/>
      <c r="U44" s="2">
        <v>43</v>
      </c>
    </row>
    <row r="45" spans="1:21">
      <c r="A45" s="56" t="s">
        <v>216</v>
      </c>
      <c r="B45" s="27">
        <v>18300</v>
      </c>
      <c r="C45" s="50" t="s">
        <v>8</v>
      </c>
      <c r="D45" s="26" t="s">
        <v>9</v>
      </c>
      <c r="E45" s="50">
        <v>2616497</v>
      </c>
      <c r="F45" s="50">
        <v>500</v>
      </c>
      <c r="G45" s="26" t="s">
        <v>76</v>
      </c>
      <c r="H45" s="53">
        <v>38270</v>
      </c>
      <c r="I45" s="26" t="s">
        <v>32</v>
      </c>
      <c r="J45" s="35"/>
      <c r="K45" s="47">
        <v>474847528</v>
      </c>
      <c r="L45" s="47"/>
      <c r="M45" s="33"/>
      <c r="N45" s="33"/>
      <c r="O45" s="33"/>
      <c r="P45" s="33"/>
      <c r="Q45" s="33"/>
      <c r="R45" s="33" t="s">
        <v>4</v>
      </c>
      <c r="S45" s="29"/>
      <c r="T45" s="2"/>
      <c r="U45" s="2">
        <v>44</v>
      </c>
    </row>
    <row r="46" spans="1:21">
      <c r="A46" s="55" t="s">
        <v>217</v>
      </c>
      <c r="B46" s="8">
        <v>27708</v>
      </c>
      <c r="C46" s="49" t="s">
        <v>0</v>
      </c>
      <c r="D46" s="7" t="s">
        <v>1</v>
      </c>
      <c r="E46" s="49">
        <v>389292</v>
      </c>
      <c r="F46" s="49">
        <v>957</v>
      </c>
      <c r="G46" s="7" t="s">
        <v>77</v>
      </c>
      <c r="H46" s="52">
        <v>38590</v>
      </c>
      <c r="I46" s="7" t="s">
        <v>69</v>
      </c>
      <c r="J46" s="11" t="s">
        <v>310</v>
      </c>
      <c r="K46" s="46">
        <v>476655494</v>
      </c>
      <c r="L46" s="46"/>
      <c r="M46" s="9"/>
      <c r="N46" s="9"/>
      <c r="O46" s="9"/>
      <c r="P46" s="9"/>
      <c r="Q46" s="9"/>
      <c r="R46" s="9" t="s">
        <v>4</v>
      </c>
      <c r="S46" s="10"/>
      <c r="T46" s="2"/>
      <c r="U46" s="2">
        <v>45</v>
      </c>
    </row>
    <row r="47" spans="1:21">
      <c r="A47" s="56" t="s">
        <v>218</v>
      </c>
      <c r="B47" s="27">
        <v>31290</v>
      </c>
      <c r="C47" s="50" t="s">
        <v>0</v>
      </c>
      <c r="D47" s="26" t="s">
        <v>1</v>
      </c>
      <c r="E47" s="50">
        <v>3820285</v>
      </c>
      <c r="F47" s="50">
        <v>1485</v>
      </c>
      <c r="G47" s="26" t="s">
        <v>78</v>
      </c>
      <c r="H47" s="53">
        <v>38080</v>
      </c>
      <c r="I47" s="26" t="s">
        <v>57</v>
      </c>
      <c r="J47" s="37" t="s">
        <v>313</v>
      </c>
      <c r="K47" s="47">
        <v>679262268</v>
      </c>
      <c r="L47" s="47"/>
      <c r="M47" s="28"/>
      <c r="N47" s="28"/>
      <c r="O47" s="28"/>
      <c r="P47" s="28"/>
      <c r="Q47" s="28"/>
      <c r="R47" s="28" t="s">
        <v>4</v>
      </c>
      <c r="S47" s="29"/>
      <c r="T47" s="2"/>
      <c r="U47" s="2">
        <v>46</v>
      </c>
    </row>
    <row r="48" spans="1:21">
      <c r="A48" s="55" t="s">
        <v>219</v>
      </c>
      <c r="B48" s="8">
        <v>38375</v>
      </c>
      <c r="C48" s="49" t="s">
        <v>12</v>
      </c>
      <c r="D48" s="7" t="s">
        <v>9</v>
      </c>
      <c r="E48" s="49">
        <v>2617093</v>
      </c>
      <c r="F48" s="49">
        <v>500</v>
      </c>
      <c r="G48" s="7" t="s">
        <v>79</v>
      </c>
      <c r="H48" s="52">
        <v>38150</v>
      </c>
      <c r="I48" s="7" t="s">
        <v>49</v>
      </c>
      <c r="J48" s="55" t="s">
        <v>314</v>
      </c>
      <c r="K48" s="46"/>
      <c r="L48" s="46">
        <v>685418116</v>
      </c>
      <c r="M48" s="12"/>
      <c r="N48" s="12"/>
      <c r="O48" s="12"/>
      <c r="P48" s="12"/>
      <c r="Q48" s="12"/>
      <c r="R48" s="12" t="s">
        <v>4</v>
      </c>
      <c r="S48" s="10"/>
      <c r="T48" s="2"/>
      <c r="U48" s="2">
        <v>47</v>
      </c>
    </row>
    <row r="49" spans="1:21">
      <c r="A49" s="56" t="s">
        <v>220</v>
      </c>
      <c r="B49" s="27">
        <v>38748</v>
      </c>
      <c r="C49" s="50" t="s">
        <v>60</v>
      </c>
      <c r="D49" s="26" t="s">
        <v>9</v>
      </c>
      <c r="E49" s="50">
        <v>2617313</v>
      </c>
      <c r="F49" s="50">
        <v>500</v>
      </c>
      <c r="G49" s="26" t="s">
        <v>80</v>
      </c>
      <c r="H49" s="53">
        <v>38270</v>
      </c>
      <c r="I49" s="26" t="s">
        <v>81</v>
      </c>
      <c r="J49" s="38" t="s">
        <v>315</v>
      </c>
      <c r="K49" s="47">
        <v>474790984</v>
      </c>
      <c r="L49" s="47"/>
      <c r="M49" s="36"/>
      <c r="N49" s="36"/>
      <c r="O49" s="36"/>
      <c r="P49" s="36"/>
      <c r="Q49" s="36"/>
      <c r="R49" s="36" t="s">
        <v>4</v>
      </c>
      <c r="S49" s="29"/>
      <c r="T49" s="2"/>
      <c r="U49" s="2">
        <v>48</v>
      </c>
    </row>
    <row r="50" spans="1:21">
      <c r="A50" s="55" t="s">
        <v>221</v>
      </c>
      <c r="B50" s="8">
        <v>37719</v>
      </c>
      <c r="C50" s="49" t="s">
        <v>27</v>
      </c>
      <c r="D50" s="7" t="s">
        <v>1</v>
      </c>
      <c r="E50" s="49">
        <v>2615644</v>
      </c>
      <c r="F50" s="49">
        <v>512</v>
      </c>
      <c r="G50" s="7" t="s">
        <v>52</v>
      </c>
      <c r="H50" s="52">
        <v>26210</v>
      </c>
      <c r="I50" s="7" t="s">
        <v>11</v>
      </c>
      <c r="J50" s="55" t="s">
        <v>316</v>
      </c>
      <c r="K50" s="46"/>
      <c r="L50" s="46">
        <v>628433381</v>
      </c>
      <c r="M50" s="12"/>
      <c r="N50" s="12"/>
      <c r="O50" s="12"/>
      <c r="P50" s="12"/>
      <c r="Q50" s="12"/>
      <c r="R50" s="12" t="s">
        <v>4</v>
      </c>
      <c r="S50" s="10"/>
      <c r="T50" s="2"/>
      <c r="U50" s="2">
        <v>49</v>
      </c>
    </row>
    <row r="51" spans="1:21">
      <c r="A51" s="56" t="s">
        <v>222</v>
      </c>
      <c r="B51" s="27">
        <v>39683</v>
      </c>
      <c r="C51" s="50" t="s">
        <v>60</v>
      </c>
      <c r="D51" s="26" t="s">
        <v>9</v>
      </c>
      <c r="E51" s="50">
        <v>2616854</v>
      </c>
      <c r="F51" s="50">
        <v>500</v>
      </c>
      <c r="G51" s="26" t="s">
        <v>82</v>
      </c>
      <c r="H51" s="53">
        <v>26210</v>
      </c>
      <c r="I51" s="26" t="s">
        <v>11</v>
      </c>
      <c r="J51" s="56" t="s">
        <v>317</v>
      </c>
      <c r="K51" s="47"/>
      <c r="L51" s="47">
        <v>603802138</v>
      </c>
      <c r="M51" s="33"/>
      <c r="N51" s="33"/>
      <c r="O51" s="33"/>
      <c r="P51" s="33"/>
      <c r="Q51" s="33"/>
      <c r="R51" s="33" t="s">
        <v>4</v>
      </c>
      <c r="S51" s="29"/>
      <c r="T51" s="2"/>
      <c r="U51" s="2">
        <v>50</v>
      </c>
    </row>
    <row r="52" spans="1:21">
      <c r="A52" s="55" t="s">
        <v>223</v>
      </c>
      <c r="B52" s="8">
        <v>38582</v>
      </c>
      <c r="C52" s="49" t="s">
        <v>12</v>
      </c>
      <c r="D52" s="7" t="s">
        <v>9</v>
      </c>
      <c r="E52" s="49">
        <v>2617424</v>
      </c>
      <c r="F52" s="49">
        <v>500</v>
      </c>
      <c r="G52" s="7" t="s">
        <v>83</v>
      </c>
      <c r="H52" s="52">
        <v>38270</v>
      </c>
      <c r="I52" s="7" t="s">
        <v>59</v>
      </c>
      <c r="J52" s="55" t="s">
        <v>318</v>
      </c>
      <c r="K52" s="46">
        <v>625642981</v>
      </c>
      <c r="L52" s="46">
        <v>615428362</v>
      </c>
      <c r="M52" s="12"/>
      <c r="N52" s="12"/>
      <c r="O52" s="12"/>
      <c r="P52" s="12"/>
      <c r="Q52" s="12"/>
      <c r="R52" s="12" t="s">
        <v>4</v>
      </c>
      <c r="S52" s="10"/>
      <c r="T52" s="2"/>
      <c r="U52" s="2">
        <v>51</v>
      </c>
    </row>
    <row r="53" spans="1:21">
      <c r="A53" s="56" t="s">
        <v>224</v>
      </c>
      <c r="B53" s="27">
        <v>35979</v>
      </c>
      <c r="C53" s="50" t="s">
        <v>23</v>
      </c>
      <c r="D53" s="26" t="s">
        <v>1</v>
      </c>
      <c r="E53" s="50">
        <v>2615392</v>
      </c>
      <c r="F53" s="50">
        <v>537</v>
      </c>
      <c r="G53" s="26" t="s">
        <v>84</v>
      </c>
      <c r="H53" s="53">
        <v>26210</v>
      </c>
      <c r="I53" s="26" t="s">
        <v>85</v>
      </c>
      <c r="J53" s="25" t="s">
        <v>319</v>
      </c>
      <c r="K53" s="47">
        <v>475316150</v>
      </c>
      <c r="L53" s="47">
        <v>632110726</v>
      </c>
      <c r="M53" s="33"/>
      <c r="N53" s="33"/>
      <c r="O53" s="33"/>
      <c r="P53" s="33"/>
      <c r="Q53" s="33"/>
      <c r="R53" s="33" t="s">
        <v>4</v>
      </c>
      <c r="S53" s="29"/>
      <c r="T53" s="2"/>
      <c r="U53" s="2">
        <v>52</v>
      </c>
    </row>
    <row r="54" spans="1:21">
      <c r="A54" s="55" t="s">
        <v>225</v>
      </c>
      <c r="B54" s="8">
        <v>38888</v>
      </c>
      <c r="C54" s="49" t="s">
        <v>60</v>
      </c>
      <c r="D54" s="7" t="s">
        <v>1</v>
      </c>
      <c r="E54" s="49">
        <v>2617241</v>
      </c>
      <c r="F54" s="49">
        <v>500</v>
      </c>
      <c r="G54" s="7" t="s">
        <v>86</v>
      </c>
      <c r="H54" s="52">
        <v>26210</v>
      </c>
      <c r="I54" s="7" t="s">
        <v>14</v>
      </c>
      <c r="J54" s="11" t="s">
        <v>320</v>
      </c>
      <c r="K54" s="46"/>
      <c r="L54" s="46">
        <v>658040245</v>
      </c>
      <c r="M54" s="9"/>
      <c r="N54" s="9"/>
      <c r="O54" s="9"/>
      <c r="P54" s="9"/>
      <c r="Q54" s="9"/>
      <c r="R54" s="9" t="s">
        <v>4</v>
      </c>
      <c r="S54" s="10"/>
      <c r="T54" s="2"/>
      <c r="U54" s="2">
        <v>53</v>
      </c>
    </row>
    <row r="55" spans="1:21">
      <c r="A55" s="56" t="s">
        <v>226</v>
      </c>
      <c r="B55" s="27">
        <v>26943</v>
      </c>
      <c r="C55" s="50" t="s">
        <v>17</v>
      </c>
      <c r="D55" s="26" t="s">
        <v>1</v>
      </c>
      <c r="E55" s="50">
        <v>383158</v>
      </c>
      <c r="F55" s="50">
        <v>939</v>
      </c>
      <c r="G55" s="26" t="s">
        <v>87</v>
      </c>
      <c r="H55" s="53">
        <v>38270</v>
      </c>
      <c r="I55" s="26" t="s">
        <v>32</v>
      </c>
      <c r="J55" s="39" t="s">
        <v>321</v>
      </c>
      <c r="K55" s="47">
        <v>476270143</v>
      </c>
      <c r="L55" s="47">
        <v>607548451</v>
      </c>
      <c r="M55" s="28"/>
      <c r="N55" s="28"/>
      <c r="O55" s="28"/>
      <c r="P55" s="28"/>
      <c r="Q55" s="28"/>
      <c r="R55" s="28" t="s">
        <v>4</v>
      </c>
      <c r="S55" s="29"/>
      <c r="T55" s="2"/>
      <c r="U55" s="2">
        <v>54</v>
      </c>
    </row>
    <row r="56" spans="1:21">
      <c r="A56" s="55" t="s">
        <v>227</v>
      </c>
      <c r="B56" s="8">
        <v>30651</v>
      </c>
      <c r="C56" s="49" t="s">
        <v>0</v>
      </c>
      <c r="D56" s="7" t="s">
        <v>1</v>
      </c>
      <c r="E56" s="49">
        <v>948279</v>
      </c>
      <c r="F56" s="49">
        <v>1563</v>
      </c>
      <c r="G56" s="7" t="s">
        <v>88</v>
      </c>
      <c r="H56" s="52">
        <v>26240</v>
      </c>
      <c r="I56" s="7" t="s">
        <v>22</v>
      </c>
      <c r="J56" s="16" t="s">
        <v>322</v>
      </c>
      <c r="K56" s="46"/>
      <c r="L56" s="46">
        <v>786634065</v>
      </c>
      <c r="M56" s="9"/>
      <c r="N56" s="9"/>
      <c r="O56" s="9"/>
      <c r="P56" s="9"/>
      <c r="Q56" s="9"/>
      <c r="R56" s="9" t="s">
        <v>4</v>
      </c>
      <c r="S56" s="10"/>
      <c r="T56" s="2"/>
      <c r="U56" s="2">
        <v>55</v>
      </c>
    </row>
    <row r="57" spans="1:21">
      <c r="A57" s="56" t="s">
        <v>228</v>
      </c>
      <c r="B57" s="27">
        <v>21229</v>
      </c>
      <c r="C57" s="50" t="s">
        <v>42</v>
      </c>
      <c r="D57" s="26" t="s">
        <v>1</v>
      </c>
      <c r="E57" s="50">
        <v>267762</v>
      </c>
      <c r="F57" s="50">
        <v>685</v>
      </c>
      <c r="G57" s="26" t="s">
        <v>52</v>
      </c>
      <c r="H57" s="53">
        <v>38270</v>
      </c>
      <c r="I57" s="26" t="s">
        <v>89</v>
      </c>
      <c r="J57" s="35"/>
      <c r="K57" s="47"/>
      <c r="L57" s="47"/>
      <c r="M57" s="33"/>
      <c r="N57" s="33"/>
      <c r="O57" s="33"/>
      <c r="P57" s="33"/>
      <c r="Q57" s="33"/>
      <c r="R57" s="33" t="s">
        <v>4</v>
      </c>
      <c r="S57" s="29"/>
      <c r="T57" s="2"/>
      <c r="U57" s="2">
        <v>56</v>
      </c>
    </row>
    <row r="58" spans="1:21">
      <c r="A58" s="55" t="s">
        <v>229</v>
      </c>
      <c r="B58" s="8">
        <v>37325</v>
      </c>
      <c r="C58" s="49" t="s">
        <v>18</v>
      </c>
      <c r="D58" s="7" t="s">
        <v>9</v>
      </c>
      <c r="E58" s="49">
        <v>2614496</v>
      </c>
      <c r="F58" s="49">
        <v>500</v>
      </c>
      <c r="G58" s="7" t="s">
        <v>90</v>
      </c>
      <c r="H58" s="52">
        <v>26210</v>
      </c>
      <c r="I58" s="7" t="s">
        <v>64</v>
      </c>
      <c r="J58" s="14"/>
      <c r="K58" s="46">
        <v>427455047</v>
      </c>
      <c r="L58" s="46">
        <v>616589690</v>
      </c>
      <c r="M58" s="12"/>
      <c r="N58" s="12"/>
      <c r="O58" s="12"/>
      <c r="P58" s="12"/>
      <c r="Q58" s="12"/>
      <c r="R58" s="12" t="s">
        <v>4</v>
      </c>
      <c r="S58" s="10"/>
      <c r="T58" s="2"/>
      <c r="U58" s="2">
        <v>57</v>
      </c>
    </row>
    <row r="59" spans="1:21">
      <c r="A59" s="56" t="s">
        <v>230</v>
      </c>
      <c r="B59" s="27">
        <v>35408</v>
      </c>
      <c r="C59" s="50" t="s">
        <v>0</v>
      </c>
      <c r="D59" s="26" t="s">
        <v>1</v>
      </c>
      <c r="E59" s="50">
        <v>2610064</v>
      </c>
      <c r="F59" s="50">
        <v>1080</v>
      </c>
      <c r="G59" s="26" t="s">
        <v>91</v>
      </c>
      <c r="H59" s="53">
        <v>26210</v>
      </c>
      <c r="I59" s="26" t="s">
        <v>64</v>
      </c>
      <c r="J59" s="39" t="s">
        <v>323</v>
      </c>
      <c r="K59" s="47"/>
      <c r="L59" s="47"/>
      <c r="M59" s="33"/>
      <c r="N59" s="33"/>
      <c r="O59" s="33"/>
      <c r="P59" s="33"/>
      <c r="Q59" s="33"/>
      <c r="R59" s="33" t="s">
        <v>4</v>
      </c>
      <c r="S59" s="29"/>
      <c r="T59" s="2"/>
      <c r="U59" s="2">
        <v>58</v>
      </c>
    </row>
    <row r="60" spans="1:21">
      <c r="A60" s="55" t="s">
        <v>231</v>
      </c>
      <c r="B60" s="8">
        <v>32370</v>
      </c>
      <c r="C60" s="49" t="s">
        <v>0</v>
      </c>
      <c r="D60" s="7" t="s">
        <v>1</v>
      </c>
      <c r="E60" s="49">
        <v>265148</v>
      </c>
      <c r="F60" s="49">
        <v>1572</v>
      </c>
      <c r="G60" s="7"/>
      <c r="H60" s="52">
        <v>26210</v>
      </c>
      <c r="I60" s="7" t="s">
        <v>11</v>
      </c>
      <c r="J60" s="14"/>
      <c r="K60" s="46">
        <v>475318419</v>
      </c>
      <c r="L60" s="46">
        <v>663072714</v>
      </c>
      <c r="M60" s="9"/>
      <c r="N60" s="9"/>
      <c r="O60" s="9"/>
      <c r="P60" s="9"/>
      <c r="Q60" s="9"/>
      <c r="R60" s="9" t="s">
        <v>4</v>
      </c>
      <c r="S60" s="10"/>
      <c r="T60" s="2"/>
      <c r="U60" s="2">
        <v>59</v>
      </c>
    </row>
    <row r="61" spans="1:21">
      <c r="A61" s="56" t="s">
        <v>232</v>
      </c>
      <c r="B61" s="27">
        <v>20751</v>
      </c>
      <c r="C61" s="50" t="s">
        <v>42</v>
      </c>
      <c r="D61" s="26" t="s">
        <v>1</v>
      </c>
      <c r="E61" s="50">
        <v>265346</v>
      </c>
      <c r="F61" s="50">
        <v>740</v>
      </c>
      <c r="G61" s="26" t="s">
        <v>92</v>
      </c>
      <c r="H61" s="53">
        <v>26210</v>
      </c>
      <c r="I61" s="26" t="s">
        <v>11</v>
      </c>
      <c r="J61" s="25" t="s">
        <v>324</v>
      </c>
      <c r="K61" s="47">
        <v>670727538</v>
      </c>
      <c r="L61" s="47"/>
      <c r="M61" s="28"/>
      <c r="N61" s="28"/>
      <c r="O61" s="28"/>
      <c r="P61" s="28"/>
      <c r="Q61" s="28"/>
      <c r="R61" s="28" t="s">
        <v>4</v>
      </c>
      <c r="S61" s="29"/>
      <c r="T61" s="2"/>
      <c r="U61" s="2">
        <v>60</v>
      </c>
    </row>
    <row r="62" spans="1:21">
      <c r="A62" s="55" t="s">
        <v>233</v>
      </c>
      <c r="B62" s="8">
        <v>35893</v>
      </c>
      <c r="C62" s="49" t="s">
        <v>23</v>
      </c>
      <c r="D62" s="7" t="s">
        <v>1</v>
      </c>
      <c r="E62" s="49">
        <v>2614599</v>
      </c>
      <c r="F62" s="49">
        <v>560</v>
      </c>
      <c r="G62" s="7" t="s">
        <v>93</v>
      </c>
      <c r="H62" s="52">
        <v>38270</v>
      </c>
      <c r="I62" s="7" t="s">
        <v>26</v>
      </c>
      <c r="J62" s="18" t="s">
        <v>325</v>
      </c>
      <c r="K62" s="46"/>
      <c r="L62" s="46">
        <v>616320651</v>
      </c>
      <c r="M62" s="19"/>
      <c r="N62" s="19"/>
      <c r="O62" s="19"/>
      <c r="P62" s="19"/>
      <c r="Q62" s="19"/>
      <c r="R62" s="19" t="s">
        <v>4</v>
      </c>
      <c r="S62" s="10"/>
      <c r="T62" s="2"/>
      <c r="U62" s="2">
        <v>61</v>
      </c>
    </row>
    <row r="63" spans="1:21">
      <c r="A63" s="56" t="s">
        <v>234</v>
      </c>
      <c r="B63" s="27">
        <v>38418</v>
      </c>
      <c r="C63" s="50" t="s">
        <v>12</v>
      </c>
      <c r="D63" s="26" t="s">
        <v>1</v>
      </c>
      <c r="E63" s="50">
        <v>2614501</v>
      </c>
      <c r="F63" s="50">
        <v>587</v>
      </c>
      <c r="G63" s="26" t="s">
        <v>94</v>
      </c>
      <c r="H63" s="53">
        <v>26210</v>
      </c>
      <c r="I63" s="26" t="s">
        <v>20</v>
      </c>
      <c r="J63" s="40" t="s">
        <v>326</v>
      </c>
      <c r="K63" s="47">
        <v>475034754</v>
      </c>
      <c r="L63" s="47"/>
      <c r="M63" s="33"/>
      <c r="N63" s="33"/>
      <c r="O63" s="33"/>
      <c r="P63" s="33"/>
      <c r="Q63" s="33"/>
      <c r="R63" s="33" t="s">
        <v>4</v>
      </c>
      <c r="S63" s="41"/>
      <c r="T63" s="2"/>
      <c r="U63" s="2">
        <v>62</v>
      </c>
    </row>
    <row r="64" spans="1:21">
      <c r="A64" s="55" t="s">
        <v>235</v>
      </c>
      <c r="B64" s="8">
        <v>28701</v>
      </c>
      <c r="C64" s="49" t="s">
        <v>0</v>
      </c>
      <c r="D64" s="7" t="s">
        <v>1</v>
      </c>
      <c r="E64" s="49">
        <v>2615574</v>
      </c>
      <c r="F64" s="49">
        <v>615</v>
      </c>
      <c r="G64" s="7" t="s">
        <v>95</v>
      </c>
      <c r="H64" s="52">
        <v>26210</v>
      </c>
      <c r="I64" s="7" t="s">
        <v>20</v>
      </c>
      <c r="J64" s="20" t="s">
        <v>326</v>
      </c>
      <c r="K64" s="46">
        <v>475034754</v>
      </c>
      <c r="L64" s="46"/>
      <c r="M64" s="12"/>
      <c r="N64" s="12"/>
      <c r="O64" s="12"/>
      <c r="P64" s="12"/>
      <c r="Q64" s="12"/>
      <c r="R64" s="12" t="s">
        <v>4</v>
      </c>
      <c r="S64" s="21"/>
      <c r="T64" s="2"/>
      <c r="U64" s="2">
        <v>63</v>
      </c>
    </row>
    <row r="65" spans="1:21">
      <c r="A65" s="56" t="s">
        <v>236</v>
      </c>
      <c r="B65" s="27">
        <v>25769</v>
      </c>
      <c r="C65" s="50" t="s">
        <v>17</v>
      </c>
      <c r="D65" s="26" t="s">
        <v>1</v>
      </c>
      <c r="E65" s="50">
        <v>2611028</v>
      </c>
      <c r="F65" s="50">
        <v>807</v>
      </c>
      <c r="G65" s="26" t="s">
        <v>96</v>
      </c>
      <c r="H65" s="53">
        <v>26210</v>
      </c>
      <c r="I65" s="26" t="s">
        <v>11</v>
      </c>
      <c r="J65" s="42" t="s">
        <v>327</v>
      </c>
      <c r="K65" s="47">
        <v>475318085</v>
      </c>
      <c r="L65" s="47"/>
      <c r="M65" s="33"/>
      <c r="N65" s="33"/>
      <c r="O65" s="33"/>
      <c r="P65" s="33"/>
      <c r="Q65" s="33"/>
      <c r="R65" s="33" t="s">
        <v>4</v>
      </c>
      <c r="S65" s="43"/>
      <c r="T65" s="2"/>
      <c r="U65" s="2">
        <v>64</v>
      </c>
    </row>
    <row r="66" spans="1:21">
      <c r="A66" s="55" t="s">
        <v>237</v>
      </c>
      <c r="B66" s="8">
        <v>28104</v>
      </c>
      <c r="C66" s="49" t="s">
        <v>0</v>
      </c>
      <c r="D66" s="7" t="s">
        <v>1</v>
      </c>
      <c r="E66" s="49">
        <v>71508</v>
      </c>
      <c r="F66" s="49">
        <v>500</v>
      </c>
      <c r="G66" s="7" t="s">
        <v>97</v>
      </c>
      <c r="H66" s="52">
        <v>26140</v>
      </c>
      <c r="I66" s="7" t="s">
        <v>7</v>
      </c>
      <c r="J66" s="18" t="s">
        <v>328</v>
      </c>
      <c r="K66" s="46">
        <v>475616856</v>
      </c>
      <c r="L66" s="46">
        <v>609158121</v>
      </c>
      <c r="M66" s="12"/>
      <c r="N66" s="12"/>
      <c r="O66" s="12"/>
      <c r="P66" s="12"/>
      <c r="Q66" s="12"/>
      <c r="R66" s="12" t="s">
        <v>4</v>
      </c>
      <c r="S66" s="21"/>
      <c r="T66" s="2"/>
      <c r="U66" s="2">
        <v>65</v>
      </c>
    </row>
    <row r="67" spans="1:21">
      <c r="A67" s="56" t="s">
        <v>238</v>
      </c>
      <c r="B67" s="27">
        <v>37756</v>
      </c>
      <c r="C67" s="50" t="s">
        <v>27</v>
      </c>
      <c r="D67" s="26" t="s">
        <v>1</v>
      </c>
      <c r="E67" s="50">
        <v>2616658</v>
      </c>
      <c r="F67" s="50">
        <v>500</v>
      </c>
      <c r="G67" s="26" t="s">
        <v>98</v>
      </c>
      <c r="H67" s="53">
        <v>26140</v>
      </c>
      <c r="I67" s="26" t="s">
        <v>7</v>
      </c>
      <c r="J67" s="40" t="s">
        <v>329</v>
      </c>
      <c r="K67" s="47">
        <v>475311266</v>
      </c>
      <c r="L67" s="47">
        <v>633894205</v>
      </c>
      <c r="M67" s="33"/>
      <c r="N67" s="33"/>
      <c r="O67" s="33"/>
      <c r="P67" s="33"/>
      <c r="Q67" s="33"/>
      <c r="R67" s="33" t="s">
        <v>4</v>
      </c>
      <c r="S67" s="43"/>
      <c r="T67" s="2"/>
      <c r="U67" s="2">
        <v>66</v>
      </c>
    </row>
    <row r="68" spans="1:21">
      <c r="A68" s="55" t="s">
        <v>239</v>
      </c>
      <c r="B68" s="8">
        <v>38448</v>
      </c>
      <c r="C68" s="49" t="s">
        <v>12</v>
      </c>
      <c r="D68" s="7" t="s">
        <v>9</v>
      </c>
      <c r="E68" s="49">
        <v>2617180</v>
      </c>
      <c r="F68" s="49">
        <v>500</v>
      </c>
      <c r="G68" s="7" t="s">
        <v>99</v>
      </c>
      <c r="H68" s="52">
        <v>26210</v>
      </c>
      <c r="I68" s="7" t="s">
        <v>14</v>
      </c>
      <c r="J68" s="6" t="s">
        <v>330</v>
      </c>
      <c r="K68" s="46">
        <v>475234271</v>
      </c>
      <c r="L68" s="46">
        <v>681782483</v>
      </c>
      <c r="M68" s="12"/>
      <c r="N68" s="12"/>
      <c r="O68" s="12"/>
      <c r="P68" s="12"/>
      <c r="Q68" s="12"/>
      <c r="R68" s="12" t="s">
        <v>4</v>
      </c>
      <c r="S68" s="21"/>
      <c r="T68" s="2"/>
      <c r="U68" s="2">
        <v>67</v>
      </c>
    </row>
    <row r="69" spans="1:21">
      <c r="A69" s="56" t="s">
        <v>240</v>
      </c>
      <c r="B69" s="27">
        <v>38986</v>
      </c>
      <c r="C69" s="50" t="s">
        <v>60</v>
      </c>
      <c r="D69" s="26" t="s">
        <v>9</v>
      </c>
      <c r="E69" s="50">
        <v>2617181</v>
      </c>
      <c r="F69" s="50">
        <v>500</v>
      </c>
      <c r="G69" s="26" t="s">
        <v>99</v>
      </c>
      <c r="H69" s="53">
        <v>26210</v>
      </c>
      <c r="I69" s="26" t="s">
        <v>14</v>
      </c>
      <c r="J69" s="25" t="s">
        <v>330</v>
      </c>
      <c r="K69" s="47">
        <v>475234271</v>
      </c>
      <c r="L69" s="47">
        <v>681782483</v>
      </c>
      <c r="M69" s="33"/>
      <c r="N69" s="33"/>
      <c r="O69" s="33"/>
      <c r="P69" s="33"/>
      <c r="Q69" s="33"/>
      <c r="R69" s="33" t="s">
        <v>4</v>
      </c>
      <c r="S69" s="43"/>
      <c r="T69" s="2"/>
      <c r="U69" s="2">
        <v>68</v>
      </c>
    </row>
    <row r="70" spans="1:21">
      <c r="A70" s="55" t="s">
        <v>241</v>
      </c>
      <c r="B70" s="8">
        <v>24513</v>
      </c>
      <c r="C70" s="49" t="s">
        <v>17</v>
      </c>
      <c r="D70" s="7" t="s">
        <v>1</v>
      </c>
      <c r="E70" s="49">
        <v>2615116</v>
      </c>
      <c r="F70" s="49">
        <v>679</v>
      </c>
      <c r="G70" s="7" t="s">
        <v>100</v>
      </c>
      <c r="H70" s="52">
        <v>7340</v>
      </c>
      <c r="I70" s="7" t="s">
        <v>101</v>
      </c>
      <c r="J70" s="6" t="s">
        <v>331</v>
      </c>
      <c r="K70" s="46"/>
      <c r="L70" s="46"/>
      <c r="M70" s="9"/>
      <c r="N70" s="9"/>
      <c r="O70" s="9"/>
      <c r="P70" s="9"/>
      <c r="Q70" s="9"/>
      <c r="R70" s="9" t="s">
        <v>4</v>
      </c>
      <c r="S70" s="21"/>
      <c r="T70" s="2"/>
      <c r="U70" s="2">
        <v>69</v>
      </c>
    </row>
    <row r="71" spans="1:21">
      <c r="A71" s="56" t="s">
        <v>242</v>
      </c>
      <c r="B71" s="27">
        <v>37095</v>
      </c>
      <c r="C71" s="50" t="s">
        <v>102</v>
      </c>
      <c r="D71" s="26" t="s">
        <v>1</v>
      </c>
      <c r="E71" s="50">
        <v>6942536</v>
      </c>
      <c r="F71" s="50">
        <v>500</v>
      </c>
      <c r="G71" s="26" t="s">
        <v>103</v>
      </c>
      <c r="H71" s="53">
        <v>38270</v>
      </c>
      <c r="I71" s="26" t="s">
        <v>55</v>
      </c>
      <c r="J71" s="56" t="s">
        <v>332</v>
      </c>
      <c r="K71" s="47">
        <v>651446746</v>
      </c>
      <c r="L71" s="47">
        <v>672740592</v>
      </c>
      <c r="M71" s="28"/>
      <c r="N71" s="28"/>
      <c r="O71" s="28"/>
      <c r="P71" s="28"/>
      <c r="Q71" s="28"/>
      <c r="R71" s="28" t="s">
        <v>4</v>
      </c>
      <c r="S71" s="43"/>
      <c r="T71" s="2"/>
      <c r="U71" s="2">
        <v>70</v>
      </c>
    </row>
    <row r="72" spans="1:21">
      <c r="A72" s="55" t="s">
        <v>243</v>
      </c>
      <c r="B72" s="8">
        <v>29678</v>
      </c>
      <c r="C72" s="49" t="s">
        <v>0</v>
      </c>
      <c r="D72" s="7" t="s">
        <v>1</v>
      </c>
      <c r="E72" s="49">
        <v>265779</v>
      </c>
      <c r="F72" s="49">
        <v>500</v>
      </c>
      <c r="G72" s="7" t="s">
        <v>104</v>
      </c>
      <c r="H72" s="52">
        <v>26210</v>
      </c>
      <c r="I72" s="7" t="s">
        <v>11</v>
      </c>
      <c r="J72" s="14"/>
      <c r="K72" s="46"/>
      <c r="L72" s="46"/>
      <c r="M72" s="9"/>
      <c r="N72" s="9"/>
      <c r="O72" s="9"/>
      <c r="P72" s="9"/>
      <c r="Q72" s="9"/>
      <c r="R72" s="9" t="s">
        <v>4</v>
      </c>
      <c r="S72" s="21"/>
      <c r="T72" s="2"/>
      <c r="U72" s="2">
        <v>71</v>
      </c>
    </row>
    <row r="73" spans="1:21">
      <c r="A73" s="56" t="s">
        <v>244</v>
      </c>
      <c r="B73" s="27">
        <v>23963</v>
      </c>
      <c r="C73" s="50" t="s">
        <v>17</v>
      </c>
      <c r="D73" s="26" t="s">
        <v>1</v>
      </c>
      <c r="E73" s="50">
        <v>262428</v>
      </c>
      <c r="F73" s="50">
        <v>500</v>
      </c>
      <c r="G73" s="26" t="s">
        <v>105</v>
      </c>
      <c r="H73" s="53">
        <v>26210</v>
      </c>
      <c r="I73" s="26" t="s">
        <v>11</v>
      </c>
      <c r="J73" s="32" t="s">
        <v>333</v>
      </c>
      <c r="K73" s="47">
        <v>668221327</v>
      </c>
      <c r="L73" s="47"/>
      <c r="M73" s="28"/>
      <c r="N73" s="28"/>
      <c r="O73" s="28"/>
      <c r="P73" s="28"/>
      <c r="Q73" s="28"/>
      <c r="R73" s="28" t="s">
        <v>4</v>
      </c>
      <c r="S73" s="43"/>
      <c r="T73" s="2"/>
      <c r="U73" s="2">
        <v>72</v>
      </c>
    </row>
    <row r="74" spans="1:21">
      <c r="A74" s="55" t="s">
        <v>245</v>
      </c>
      <c r="B74" s="8">
        <v>31848</v>
      </c>
      <c r="C74" s="49" t="s">
        <v>0</v>
      </c>
      <c r="D74" s="7" t="s">
        <v>1</v>
      </c>
      <c r="E74" s="49">
        <v>265783</v>
      </c>
      <c r="F74" s="49">
        <v>500</v>
      </c>
      <c r="G74" s="7" t="s">
        <v>106</v>
      </c>
      <c r="H74" s="52">
        <v>26140</v>
      </c>
      <c r="I74" s="7" t="s">
        <v>7</v>
      </c>
      <c r="J74" s="14"/>
      <c r="K74" s="46">
        <v>475314349</v>
      </c>
      <c r="L74" s="46">
        <v>603680011</v>
      </c>
      <c r="M74" s="9"/>
      <c r="N74" s="9"/>
      <c r="O74" s="9"/>
      <c r="P74" s="9"/>
      <c r="Q74" s="9"/>
      <c r="R74" s="9" t="s">
        <v>4</v>
      </c>
      <c r="S74" s="21"/>
      <c r="T74" s="2"/>
      <c r="U74" s="2">
        <v>73</v>
      </c>
    </row>
    <row r="75" spans="1:21">
      <c r="A75" s="56" t="s">
        <v>246</v>
      </c>
      <c r="B75" s="27">
        <v>21195</v>
      </c>
      <c r="C75" s="50" t="s">
        <v>42</v>
      </c>
      <c r="D75" s="26" t="s">
        <v>1</v>
      </c>
      <c r="E75" s="50">
        <v>2610880</v>
      </c>
      <c r="F75" s="50">
        <v>703</v>
      </c>
      <c r="G75" s="26" t="s">
        <v>107</v>
      </c>
      <c r="H75" s="53">
        <v>26210</v>
      </c>
      <c r="I75" s="26" t="s">
        <v>64</v>
      </c>
      <c r="J75" s="30" t="s">
        <v>334</v>
      </c>
      <c r="K75" s="47"/>
      <c r="L75" s="47"/>
      <c r="M75" s="33"/>
      <c r="N75" s="33"/>
      <c r="O75" s="33"/>
      <c r="P75" s="33"/>
      <c r="Q75" s="33"/>
      <c r="R75" s="33" t="s">
        <v>4</v>
      </c>
      <c r="S75" s="43"/>
      <c r="T75" s="2"/>
      <c r="U75" s="2">
        <v>74</v>
      </c>
    </row>
    <row r="76" spans="1:21">
      <c r="A76" s="55" t="s">
        <v>247</v>
      </c>
      <c r="B76" s="8">
        <v>25667</v>
      </c>
      <c r="C76" s="49" t="s">
        <v>17</v>
      </c>
      <c r="D76" s="7" t="s">
        <v>9</v>
      </c>
      <c r="E76" s="49">
        <v>2617318</v>
      </c>
      <c r="F76" s="49">
        <v>500</v>
      </c>
      <c r="G76" s="7" t="s">
        <v>84</v>
      </c>
      <c r="H76" s="52">
        <v>26210</v>
      </c>
      <c r="I76" s="7" t="s">
        <v>85</v>
      </c>
      <c r="J76" s="11" t="s">
        <v>319</v>
      </c>
      <c r="K76" s="46"/>
      <c r="L76" s="46"/>
      <c r="M76" s="9"/>
      <c r="N76" s="9"/>
      <c r="O76" s="9"/>
      <c r="P76" s="9"/>
      <c r="Q76" s="9"/>
      <c r="R76" s="9" t="s">
        <v>4</v>
      </c>
      <c r="S76" s="21"/>
      <c r="T76" s="2"/>
      <c r="U76" s="2">
        <v>75</v>
      </c>
    </row>
    <row r="77" spans="1:21">
      <c r="A77" s="56" t="s">
        <v>248</v>
      </c>
      <c r="B77" s="27">
        <v>37239</v>
      </c>
      <c r="C77" s="50" t="s">
        <v>102</v>
      </c>
      <c r="D77" s="26" t="s">
        <v>1</v>
      </c>
      <c r="E77" s="50">
        <v>2614590</v>
      </c>
      <c r="F77" s="50">
        <v>527</v>
      </c>
      <c r="G77" s="26" t="s">
        <v>108</v>
      </c>
      <c r="H77" s="53">
        <v>26210</v>
      </c>
      <c r="I77" s="26" t="s">
        <v>20</v>
      </c>
      <c r="J77" s="25" t="s">
        <v>335</v>
      </c>
      <c r="K77" s="47">
        <v>475316289</v>
      </c>
      <c r="L77" s="47"/>
      <c r="M77" s="28"/>
      <c r="N77" s="28"/>
      <c r="O77" s="28"/>
      <c r="P77" s="28"/>
      <c r="Q77" s="28"/>
      <c r="R77" s="28" t="s">
        <v>4</v>
      </c>
      <c r="S77" s="43"/>
      <c r="T77" s="2"/>
      <c r="U77" s="2">
        <v>76</v>
      </c>
    </row>
    <row r="78" spans="1:21">
      <c r="A78" s="55" t="s">
        <v>249</v>
      </c>
      <c r="B78" s="8">
        <v>38411</v>
      </c>
      <c r="C78" s="49" t="s">
        <v>12</v>
      </c>
      <c r="D78" s="7" t="s">
        <v>1</v>
      </c>
      <c r="E78" s="49">
        <v>2616765</v>
      </c>
      <c r="F78" s="49">
        <v>500</v>
      </c>
      <c r="G78" s="7" t="s">
        <v>109</v>
      </c>
      <c r="H78" s="52">
        <v>26210</v>
      </c>
      <c r="I78" s="7" t="s">
        <v>14</v>
      </c>
      <c r="J78" s="55" t="s">
        <v>336</v>
      </c>
      <c r="K78" s="46">
        <v>475032643</v>
      </c>
      <c r="L78" s="46">
        <v>670239021</v>
      </c>
      <c r="M78" s="9"/>
      <c r="N78" s="9"/>
      <c r="O78" s="9"/>
      <c r="P78" s="9"/>
      <c r="Q78" s="9"/>
      <c r="R78" s="9" t="s">
        <v>4</v>
      </c>
      <c r="S78" s="21"/>
      <c r="T78" s="2"/>
      <c r="U78" s="2">
        <v>77</v>
      </c>
    </row>
    <row r="79" spans="1:21">
      <c r="A79" s="56" t="s">
        <v>250</v>
      </c>
      <c r="B79" s="27">
        <v>35239</v>
      </c>
      <c r="C79" s="50" t="s">
        <v>0</v>
      </c>
      <c r="D79" s="26" t="s">
        <v>1</v>
      </c>
      <c r="E79" s="50">
        <v>268654</v>
      </c>
      <c r="F79" s="50">
        <v>1642</v>
      </c>
      <c r="G79" s="26" t="s">
        <v>52</v>
      </c>
      <c r="H79" s="53">
        <v>26210</v>
      </c>
      <c r="I79" s="26" t="s">
        <v>14</v>
      </c>
      <c r="J79" s="40" t="s">
        <v>337</v>
      </c>
      <c r="K79" s="47"/>
      <c r="L79" s="47"/>
      <c r="M79" s="28"/>
      <c r="N79" s="28"/>
      <c r="O79" s="28"/>
      <c r="P79" s="28"/>
      <c r="Q79" s="28"/>
      <c r="R79" s="28" t="s">
        <v>4</v>
      </c>
      <c r="S79" s="43"/>
      <c r="T79" s="2"/>
      <c r="U79" s="2">
        <v>78</v>
      </c>
    </row>
    <row r="80" spans="1:21">
      <c r="A80" s="55" t="s">
        <v>251</v>
      </c>
      <c r="B80" s="8">
        <v>27185</v>
      </c>
      <c r="C80" s="49" t="s">
        <v>17</v>
      </c>
      <c r="D80" s="7" t="s">
        <v>9</v>
      </c>
      <c r="E80" s="49">
        <v>2615117</v>
      </c>
      <c r="F80" s="49">
        <v>500</v>
      </c>
      <c r="G80" s="7" t="s">
        <v>110</v>
      </c>
      <c r="H80" s="52">
        <v>26210</v>
      </c>
      <c r="I80" s="7" t="s">
        <v>11</v>
      </c>
      <c r="J80" s="55" t="s">
        <v>338</v>
      </c>
      <c r="K80" s="46">
        <v>475318684</v>
      </c>
      <c r="L80" s="46">
        <v>677490446</v>
      </c>
      <c r="M80" s="9"/>
      <c r="N80" s="9"/>
      <c r="O80" s="9"/>
      <c r="P80" s="9"/>
      <c r="Q80" s="9"/>
      <c r="R80" s="9" t="s">
        <v>4</v>
      </c>
      <c r="S80" s="21"/>
      <c r="T80" s="2"/>
      <c r="U80" s="2">
        <v>79</v>
      </c>
    </row>
    <row r="81" spans="1:21">
      <c r="A81" s="56" t="s">
        <v>252</v>
      </c>
      <c r="B81" s="27">
        <v>37835</v>
      </c>
      <c r="C81" s="50" t="s">
        <v>27</v>
      </c>
      <c r="D81" s="26" t="s">
        <v>1</v>
      </c>
      <c r="E81" s="50">
        <v>2614597</v>
      </c>
      <c r="F81" s="50">
        <v>732</v>
      </c>
      <c r="G81" s="26" t="s">
        <v>111</v>
      </c>
      <c r="H81" s="53">
        <v>38270</v>
      </c>
      <c r="I81" s="26" t="s">
        <v>112</v>
      </c>
      <c r="J81" s="30" t="s">
        <v>339</v>
      </c>
      <c r="K81" s="47">
        <v>474798657</v>
      </c>
      <c r="L81" s="47"/>
      <c r="M81" s="28"/>
      <c r="N81" s="28"/>
      <c r="O81" s="28"/>
      <c r="P81" s="28"/>
      <c r="Q81" s="28"/>
      <c r="R81" s="28" t="s">
        <v>4</v>
      </c>
      <c r="S81" s="43"/>
      <c r="T81" s="2"/>
      <c r="U81" s="2">
        <v>80</v>
      </c>
    </row>
    <row r="82" spans="1:21">
      <c r="A82" s="55" t="s">
        <v>253</v>
      </c>
      <c r="B82" s="8">
        <v>26019</v>
      </c>
      <c r="C82" s="49" t="s">
        <v>17</v>
      </c>
      <c r="D82" s="7" t="s">
        <v>1</v>
      </c>
      <c r="E82" s="49">
        <v>269402</v>
      </c>
      <c r="F82" s="49">
        <v>600</v>
      </c>
      <c r="G82" s="7" t="s">
        <v>113</v>
      </c>
      <c r="H82" s="52">
        <v>38270</v>
      </c>
      <c r="I82" s="7" t="s">
        <v>112</v>
      </c>
      <c r="J82" s="11" t="s">
        <v>339</v>
      </c>
      <c r="K82" s="46"/>
      <c r="L82" s="46"/>
      <c r="M82" s="9"/>
      <c r="N82" s="9"/>
      <c r="O82" s="9"/>
      <c r="P82" s="9"/>
      <c r="Q82" s="9"/>
      <c r="R82" s="9" t="s">
        <v>4</v>
      </c>
      <c r="S82" s="21"/>
      <c r="T82" s="2"/>
      <c r="U82" s="2">
        <v>81</v>
      </c>
    </row>
    <row r="83" spans="1:21">
      <c r="A83" s="56" t="s">
        <v>254</v>
      </c>
      <c r="B83" s="27">
        <v>38718</v>
      </c>
      <c r="C83" s="50" t="s">
        <v>60</v>
      </c>
      <c r="D83" s="26" t="s">
        <v>1</v>
      </c>
      <c r="E83" s="50">
        <v>2615821</v>
      </c>
      <c r="F83" s="50">
        <v>543</v>
      </c>
      <c r="G83" s="26" t="s">
        <v>114</v>
      </c>
      <c r="H83" s="53">
        <v>38270</v>
      </c>
      <c r="I83" s="26" t="s">
        <v>55</v>
      </c>
      <c r="J83" s="39" t="s">
        <v>340</v>
      </c>
      <c r="K83" s="47">
        <v>971251361</v>
      </c>
      <c r="L83" s="47">
        <v>611775671</v>
      </c>
      <c r="M83" s="28"/>
      <c r="N83" s="28"/>
      <c r="O83" s="28"/>
      <c r="P83" s="28"/>
      <c r="Q83" s="28"/>
      <c r="R83" s="28" t="s">
        <v>4</v>
      </c>
      <c r="S83" s="43"/>
      <c r="T83" s="2"/>
      <c r="U83" s="2">
        <v>82</v>
      </c>
    </row>
    <row r="84" spans="1:21">
      <c r="A84" s="55" t="s">
        <v>255</v>
      </c>
      <c r="B84" s="8">
        <v>27916</v>
      </c>
      <c r="C84" s="49" t="s">
        <v>0</v>
      </c>
      <c r="D84" s="7" t="s">
        <v>9</v>
      </c>
      <c r="E84" s="49">
        <v>2616117</v>
      </c>
      <c r="F84" s="49">
        <v>500</v>
      </c>
      <c r="G84" s="7" t="s">
        <v>115</v>
      </c>
      <c r="H84" s="52">
        <v>38270</v>
      </c>
      <c r="I84" s="7" t="s">
        <v>55</v>
      </c>
      <c r="J84" s="18" t="s">
        <v>340</v>
      </c>
      <c r="K84" s="46">
        <v>971251361</v>
      </c>
      <c r="L84" s="46">
        <v>684824428</v>
      </c>
      <c r="M84" s="9"/>
      <c r="N84" s="9"/>
      <c r="O84" s="9"/>
      <c r="P84" s="9"/>
      <c r="Q84" s="9"/>
      <c r="R84" s="9" t="s">
        <v>4</v>
      </c>
      <c r="S84" s="21"/>
      <c r="T84" s="2"/>
      <c r="U84" s="2">
        <v>83</v>
      </c>
    </row>
    <row r="85" spans="1:21">
      <c r="A85" s="56" t="s">
        <v>256</v>
      </c>
      <c r="B85" s="27">
        <v>25009</v>
      </c>
      <c r="C85" s="50" t="s">
        <v>17</v>
      </c>
      <c r="D85" s="26" t="s">
        <v>1</v>
      </c>
      <c r="E85" s="50">
        <v>3817358</v>
      </c>
      <c r="F85" s="50">
        <v>1229</v>
      </c>
      <c r="G85" s="26" t="s">
        <v>116</v>
      </c>
      <c r="H85" s="53">
        <v>38270</v>
      </c>
      <c r="I85" s="26" t="s">
        <v>55</v>
      </c>
      <c r="J85" s="32" t="s">
        <v>341</v>
      </c>
      <c r="K85" s="47">
        <v>474590783</v>
      </c>
      <c r="L85" s="47">
        <v>685114826</v>
      </c>
      <c r="M85" s="33"/>
      <c r="N85" s="33"/>
      <c r="O85" s="33"/>
      <c r="P85" s="33"/>
      <c r="Q85" s="33"/>
      <c r="R85" s="33" t="s">
        <v>4</v>
      </c>
      <c r="S85" s="43"/>
      <c r="T85" s="2"/>
      <c r="U85" s="2">
        <v>84</v>
      </c>
    </row>
    <row r="86" spans="1:21">
      <c r="A86" s="55" t="s">
        <v>257</v>
      </c>
      <c r="B86" s="8">
        <v>22350</v>
      </c>
      <c r="C86" s="49" t="s">
        <v>42</v>
      </c>
      <c r="D86" s="7" t="s">
        <v>9</v>
      </c>
      <c r="E86" s="49">
        <v>2617351</v>
      </c>
      <c r="F86" s="49">
        <v>500</v>
      </c>
      <c r="G86" s="7" t="s">
        <v>117</v>
      </c>
      <c r="H86" s="52">
        <v>7340</v>
      </c>
      <c r="I86" s="7" t="s">
        <v>101</v>
      </c>
      <c r="J86" s="55" t="s">
        <v>342</v>
      </c>
      <c r="K86" s="46">
        <v>475343639</v>
      </c>
      <c r="L86" s="46">
        <v>681929276</v>
      </c>
      <c r="M86" s="9"/>
      <c r="N86" s="9"/>
      <c r="O86" s="9"/>
      <c r="P86" s="9"/>
      <c r="Q86" s="9"/>
      <c r="R86" s="9" t="s">
        <v>4</v>
      </c>
      <c r="S86" s="21"/>
      <c r="T86" s="2"/>
      <c r="U86" s="2">
        <v>85</v>
      </c>
    </row>
    <row r="87" spans="1:21">
      <c r="A87" s="56" t="s">
        <v>258</v>
      </c>
      <c r="B87" s="27">
        <v>37030</v>
      </c>
      <c r="C87" s="50" t="s">
        <v>102</v>
      </c>
      <c r="D87" s="26" t="s">
        <v>1</v>
      </c>
      <c r="E87" s="50">
        <v>2613521</v>
      </c>
      <c r="F87" s="50">
        <v>955</v>
      </c>
      <c r="G87" s="26" t="s">
        <v>118</v>
      </c>
      <c r="H87" s="53">
        <v>26210</v>
      </c>
      <c r="I87" s="26" t="s">
        <v>11</v>
      </c>
      <c r="J87" s="38" t="s">
        <v>343</v>
      </c>
      <c r="K87" s="47"/>
      <c r="L87" s="47"/>
      <c r="M87" s="28"/>
      <c r="N87" s="28"/>
      <c r="O87" s="28"/>
      <c r="P87" s="28"/>
      <c r="Q87" s="28"/>
      <c r="R87" s="28" t="s">
        <v>4</v>
      </c>
      <c r="S87" s="43"/>
      <c r="T87" s="2"/>
      <c r="U87" s="2">
        <v>86</v>
      </c>
    </row>
    <row r="88" spans="1:21">
      <c r="A88" s="55" t="s">
        <v>259</v>
      </c>
      <c r="B88" s="8">
        <v>26548</v>
      </c>
      <c r="C88" s="49" t="s">
        <v>17</v>
      </c>
      <c r="D88" s="7" t="s">
        <v>9</v>
      </c>
      <c r="E88" s="49">
        <v>2614631</v>
      </c>
      <c r="F88" s="49">
        <v>500</v>
      </c>
      <c r="G88" s="7" t="s">
        <v>118</v>
      </c>
      <c r="H88" s="52">
        <v>26210</v>
      </c>
      <c r="I88" s="7" t="s">
        <v>11</v>
      </c>
      <c r="J88" s="22" t="s">
        <v>343</v>
      </c>
      <c r="K88" s="46"/>
      <c r="L88" s="46"/>
      <c r="M88" s="9"/>
      <c r="N88" s="9"/>
      <c r="O88" s="9"/>
      <c r="P88" s="9"/>
      <c r="Q88" s="9"/>
      <c r="R88" s="9" t="s">
        <v>4</v>
      </c>
      <c r="S88" s="23"/>
      <c r="T88" s="2"/>
      <c r="U88" s="2">
        <v>87</v>
      </c>
    </row>
    <row r="89" spans="1:21">
      <c r="A89" s="56" t="s">
        <v>260</v>
      </c>
      <c r="B89" s="27">
        <v>38525</v>
      </c>
      <c r="C89" s="50" t="s">
        <v>12</v>
      </c>
      <c r="D89" s="26" t="s">
        <v>1</v>
      </c>
      <c r="E89" s="50">
        <v>2616660</v>
      </c>
      <c r="F89" s="50">
        <v>534</v>
      </c>
      <c r="G89" s="26" t="s">
        <v>119</v>
      </c>
      <c r="H89" s="53">
        <v>38260</v>
      </c>
      <c r="I89" s="26" t="s">
        <v>120</v>
      </c>
      <c r="J89" s="25" t="s">
        <v>344</v>
      </c>
      <c r="K89" s="47"/>
      <c r="L89" s="47">
        <v>642507322</v>
      </c>
      <c r="M89" s="28"/>
      <c r="N89" s="28"/>
      <c r="O89" s="28"/>
      <c r="P89" s="28"/>
      <c r="Q89" s="28"/>
      <c r="R89" s="28" t="s">
        <v>4</v>
      </c>
      <c r="S89" s="43"/>
      <c r="T89" s="2"/>
      <c r="U89" s="2">
        <v>88</v>
      </c>
    </row>
    <row r="90" spans="1:21">
      <c r="A90" s="55" t="s">
        <v>261</v>
      </c>
      <c r="B90" s="8">
        <v>38525</v>
      </c>
      <c r="C90" s="49" t="s">
        <v>12</v>
      </c>
      <c r="D90" s="7" t="s">
        <v>1</v>
      </c>
      <c r="E90" s="49">
        <v>2616659</v>
      </c>
      <c r="F90" s="49">
        <v>500</v>
      </c>
      <c r="G90" s="7" t="s">
        <v>121</v>
      </c>
      <c r="H90" s="52">
        <v>38260</v>
      </c>
      <c r="I90" s="7" t="s">
        <v>120</v>
      </c>
      <c r="J90" s="6" t="s">
        <v>344</v>
      </c>
      <c r="K90" s="46"/>
      <c r="L90" s="46">
        <v>642507322</v>
      </c>
      <c r="M90" s="9"/>
      <c r="N90" s="9"/>
      <c r="O90" s="9"/>
      <c r="P90" s="9"/>
      <c r="Q90" s="9"/>
      <c r="R90" s="9" t="s">
        <v>4</v>
      </c>
      <c r="S90" s="21"/>
      <c r="T90" s="2"/>
      <c r="U90" s="2">
        <v>89</v>
      </c>
    </row>
    <row r="91" spans="1:21">
      <c r="A91" s="56" t="s">
        <v>262</v>
      </c>
      <c r="B91" s="27">
        <v>28223</v>
      </c>
      <c r="C91" s="50" t="s">
        <v>0</v>
      </c>
      <c r="D91" s="26" t="s">
        <v>1</v>
      </c>
      <c r="E91" s="50">
        <v>2617075</v>
      </c>
      <c r="F91" s="50">
        <v>553</v>
      </c>
      <c r="G91" s="26" t="s">
        <v>122</v>
      </c>
      <c r="H91" s="53">
        <v>38260</v>
      </c>
      <c r="I91" s="26" t="s">
        <v>120</v>
      </c>
      <c r="J91" s="25" t="s">
        <v>344</v>
      </c>
      <c r="K91" s="47"/>
      <c r="L91" s="47">
        <v>642507322</v>
      </c>
      <c r="M91" s="72"/>
      <c r="N91" s="44"/>
      <c r="O91" s="44"/>
      <c r="P91" s="44"/>
      <c r="Q91" s="44"/>
      <c r="R91" s="44" t="s">
        <v>4</v>
      </c>
      <c r="S91" s="26"/>
      <c r="T91" s="2"/>
      <c r="U91" s="2">
        <v>90</v>
      </c>
    </row>
    <row r="92" spans="1:21">
      <c r="A92" s="55" t="s">
        <v>263</v>
      </c>
      <c r="B92" s="8">
        <v>28933</v>
      </c>
      <c r="C92" s="49" t="s">
        <v>0</v>
      </c>
      <c r="D92" s="7" t="s">
        <v>9</v>
      </c>
      <c r="E92" s="49">
        <v>2617378</v>
      </c>
      <c r="F92" s="49">
        <v>500</v>
      </c>
      <c r="G92" s="7" t="s">
        <v>122</v>
      </c>
      <c r="H92" s="52">
        <v>38260</v>
      </c>
      <c r="I92" s="7" t="s">
        <v>120</v>
      </c>
      <c r="J92" s="6" t="s">
        <v>344</v>
      </c>
      <c r="K92" s="46"/>
      <c r="L92" s="46">
        <v>628096506</v>
      </c>
      <c r="M92" s="73"/>
      <c r="N92" s="24"/>
      <c r="O92" s="24"/>
      <c r="P92" s="24"/>
      <c r="Q92" s="24"/>
      <c r="R92" s="24" t="s">
        <v>4</v>
      </c>
      <c r="S92" s="7"/>
      <c r="T92" s="2"/>
      <c r="U92" s="2">
        <v>91</v>
      </c>
    </row>
    <row r="93" spans="1:21">
      <c r="A93" s="56" t="s">
        <v>264</v>
      </c>
      <c r="B93" s="27">
        <v>37655</v>
      </c>
      <c r="C93" s="50" t="s">
        <v>27</v>
      </c>
      <c r="D93" s="26" t="s">
        <v>1</v>
      </c>
      <c r="E93" s="50">
        <v>2615764</v>
      </c>
      <c r="F93" s="50">
        <v>500</v>
      </c>
      <c r="G93" s="26" t="s">
        <v>123</v>
      </c>
      <c r="H93" s="53">
        <v>38270</v>
      </c>
      <c r="I93" s="26" t="s">
        <v>124</v>
      </c>
      <c r="J93" s="25" t="s">
        <v>345</v>
      </c>
      <c r="K93" s="47"/>
      <c r="L93" s="47">
        <v>661566240</v>
      </c>
      <c r="M93" s="72"/>
      <c r="N93" s="44"/>
      <c r="O93" s="44"/>
      <c r="P93" s="44"/>
      <c r="Q93" s="44"/>
      <c r="R93" s="44" t="s">
        <v>4</v>
      </c>
      <c r="S93" s="26"/>
      <c r="T93" s="2"/>
      <c r="U93" s="2">
        <v>92</v>
      </c>
    </row>
    <row r="94" spans="1:21">
      <c r="A94" s="55" t="s">
        <v>265</v>
      </c>
      <c r="B94" s="8">
        <v>35982</v>
      </c>
      <c r="C94" s="49" t="s">
        <v>23</v>
      </c>
      <c r="D94" s="7" t="s">
        <v>1</v>
      </c>
      <c r="E94" s="49">
        <v>2612964</v>
      </c>
      <c r="F94" s="49">
        <v>1053</v>
      </c>
      <c r="G94" s="7"/>
      <c r="H94" s="52">
        <v>26210</v>
      </c>
      <c r="I94" s="7" t="s">
        <v>20</v>
      </c>
      <c r="J94" s="6" t="s">
        <v>346</v>
      </c>
      <c r="K94" s="46">
        <v>475316159</v>
      </c>
      <c r="L94" s="46"/>
      <c r="M94" s="73"/>
      <c r="N94" s="24"/>
      <c r="O94" s="24"/>
      <c r="P94" s="24"/>
      <c r="Q94" s="24"/>
      <c r="R94" s="24" t="s">
        <v>4</v>
      </c>
      <c r="S94" s="7"/>
      <c r="T94" s="2"/>
      <c r="U94" s="2">
        <v>93</v>
      </c>
    </row>
    <row r="95" spans="1:21">
      <c r="A95" s="56" t="s">
        <v>266</v>
      </c>
      <c r="B95" s="27">
        <v>30541</v>
      </c>
      <c r="C95" s="50" t="s">
        <v>0</v>
      </c>
      <c r="D95" s="26" t="s">
        <v>1</v>
      </c>
      <c r="E95" s="50">
        <v>6917752</v>
      </c>
      <c r="F95" s="50">
        <v>1663</v>
      </c>
      <c r="G95" s="26" t="s">
        <v>125</v>
      </c>
      <c r="H95" s="53">
        <v>38780</v>
      </c>
      <c r="I95" s="26" t="s">
        <v>126</v>
      </c>
      <c r="J95" s="40" t="s">
        <v>347</v>
      </c>
      <c r="K95" s="47"/>
      <c r="L95" s="47"/>
      <c r="M95" s="72"/>
      <c r="N95" s="44"/>
      <c r="O95" s="44"/>
      <c r="P95" s="44"/>
      <c r="Q95" s="44"/>
      <c r="R95" s="44" t="s">
        <v>4</v>
      </c>
      <c r="S95" s="26"/>
      <c r="T95" s="2"/>
      <c r="U95" s="2">
        <v>94</v>
      </c>
    </row>
    <row r="96" spans="1:21">
      <c r="A96" s="55" t="s">
        <v>267</v>
      </c>
      <c r="B96" s="8">
        <v>37663</v>
      </c>
      <c r="C96" s="49" t="s">
        <v>27</v>
      </c>
      <c r="D96" s="7" t="s">
        <v>1</v>
      </c>
      <c r="E96" s="49">
        <v>2616457</v>
      </c>
      <c r="F96" s="49">
        <v>500</v>
      </c>
      <c r="G96" s="7" t="s">
        <v>127</v>
      </c>
      <c r="H96" s="52">
        <v>26210</v>
      </c>
      <c r="I96" s="7" t="s">
        <v>85</v>
      </c>
      <c r="J96" s="6" t="s">
        <v>348</v>
      </c>
      <c r="K96" s="46">
        <v>475317950</v>
      </c>
      <c r="L96" s="46">
        <v>686492540</v>
      </c>
      <c r="M96" s="73"/>
      <c r="N96" s="24"/>
      <c r="O96" s="24"/>
      <c r="P96" s="24"/>
      <c r="Q96" s="24"/>
      <c r="R96" s="24" t="s">
        <v>4</v>
      </c>
      <c r="S96" s="7"/>
      <c r="T96" s="2"/>
      <c r="U96" s="2">
        <v>95</v>
      </c>
    </row>
    <row r="97" spans="1:21">
      <c r="A97" s="56" t="s">
        <v>268</v>
      </c>
      <c r="B97" s="27">
        <v>37944</v>
      </c>
      <c r="C97" s="50" t="s">
        <v>27</v>
      </c>
      <c r="D97" s="26" t="s">
        <v>1</v>
      </c>
      <c r="E97" s="50">
        <v>2616496</v>
      </c>
      <c r="F97" s="50">
        <v>500</v>
      </c>
      <c r="G97" s="26" t="s">
        <v>128</v>
      </c>
      <c r="H97" s="53">
        <v>38270</v>
      </c>
      <c r="I97" s="26" t="s">
        <v>26</v>
      </c>
      <c r="J97" s="25" t="s">
        <v>349</v>
      </c>
      <c r="K97" s="47">
        <v>474795472</v>
      </c>
      <c r="L97" s="47">
        <v>660963664</v>
      </c>
      <c r="M97" s="72"/>
      <c r="N97" s="44"/>
      <c r="O97" s="44"/>
      <c r="P97" s="44"/>
      <c r="Q97" s="44"/>
      <c r="R97" s="44" t="s">
        <v>4</v>
      </c>
      <c r="S97" s="26"/>
      <c r="T97" s="2"/>
      <c r="U97" s="2">
        <v>96</v>
      </c>
    </row>
    <row r="98" spans="1:21">
      <c r="A98" s="55" t="s">
        <v>269</v>
      </c>
      <c r="B98" s="8">
        <v>35734</v>
      </c>
      <c r="C98" s="49" t="s">
        <v>5</v>
      </c>
      <c r="D98" s="7" t="s">
        <v>1</v>
      </c>
      <c r="E98" s="49">
        <v>2613724</v>
      </c>
      <c r="F98" s="49">
        <v>581</v>
      </c>
      <c r="G98" s="7" t="s">
        <v>129</v>
      </c>
      <c r="H98" s="52">
        <v>26140</v>
      </c>
      <c r="I98" s="7" t="s">
        <v>7</v>
      </c>
      <c r="J98" s="14"/>
      <c r="K98" s="46"/>
      <c r="L98" s="46"/>
      <c r="M98" s="73"/>
      <c r="N98" s="24"/>
      <c r="O98" s="24"/>
      <c r="P98" s="24"/>
      <c r="Q98" s="24"/>
      <c r="R98" s="24" t="s">
        <v>4</v>
      </c>
      <c r="S98" s="7"/>
      <c r="T98" s="2"/>
      <c r="U98" s="2">
        <v>97</v>
      </c>
    </row>
    <row r="99" spans="1:21">
      <c r="A99" s="56" t="s">
        <v>270</v>
      </c>
      <c r="B99" s="27">
        <v>36424</v>
      </c>
      <c r="C99" s="50" t="s">
        <v>30</v>
      </c>
      <c r="D99" s="26" t="s">
        <v>1</v>
      </c>
      <c r="E99" s="50">
        <v>2615816</v>
      </c>
      <c r="F99" s="50">
        <v>634</v>
      </c>
      <c r="G99" s="26" t="s">
        <v>130</v>
      </c>
      <c r="H99" s="53">
        <v>26530</v>
      </c>
      <c r="I99" s="26" t="s">
        <v>29</v>
      </c>
      <c r="J99" s="25" t="s">
        <v>350</v>
      </c>
      <c r="K99" s="47">
        <v>475689307</v>
      </c>
      <c r="L99" s="47">
        <v>651514453</v>
      </c>
      <c r="M99" s="72"/>
      <c r="N99" s="44"/>
      <c r="O99" s="44"/>
      <c r="P99" s="44"/>
      <c r="Q99" s="44"/>
      <c r="R99" s="44" t="s">
        <v>4</v>
      </c>
      <c r="S99" s="26"/>
      <c r="T99" s="2"/>
      <c r="U99" s="2">
        <v>98</v>
      </c>
    </row>
    <row r="100" spans="1:21">
      <c r="A100" s="55" t="s">
        <v>271</v>
      </c>
      <c r="B100" s="8">
        <v>22112</v>
      </c>
      <c r="C100" s="49" t="s">
        <v>42</v>
      </c>
      <c r="D100" s="7" t="s">
        <v>9</v>
      </c>
      <c r="E100" s="49">
        <v>2616661</v>
      </c>
      <c r="F100" s="49">
        <v>500</v>
      </c>
      <c r="G100" s="7" t="s">
        <v>131</v>
      </c>
      <c r="H100" s="52">
        <v>26330</v>
      </c>
      <c r="I100" s="7" t="s">
        <v>132</v>
      </c>
      <c r="J100" s="14"/>
      <c r="K100" s="46"/>
      <c r="L100" s="46"/>
      <c r="M100" s="73"/>
      <c r="N100" s="24"/>
      <c r="O100" s="24"/>
      <c r="P100" s="24"/>
      <c r="Q100" s="24"/>
      <c r="R100" s="24" t="s">
        <v>4</v>
      </c>
      <c r="S100" s="7"/>
      <c r="T100" s="2"/>
      <c r="U100" s="2">
        <v>99</v>
      </c>
    </row>
    <row r="101" spans="1:21">
      <c r="A101" s="56" t="s">
        <v>272</v>
      </c>
      <c r="B101" s="27">
        <v>39377</v>
      </c>
      <c r="C101" s="50" t="s">
        <v>60</v>
      </c>
      <c r="D101" s="26" t="s">
        <v>9</v>
      </c>
      <c r="E101" s="50">
        <v>2617366</v>
      </c>
      <c r="F101" s="50">
        <v>500</v>
      </c>
      <c r="G101" s="26" t="s">
        <v>133</v>
      </c>
      <c r="H101" s="53">
        <v>38270</v>
      </c>
      <c r="I101" s="26" t="s">
        <v>81</v>
      </c>
      <c r="J101" s="56" t="s">
        <v>351</v>
      </c>
      <c r="K101" s="47">
        <v>479848797</v>
      </c>
      <c r="L101" s="47"/>
      <c r="M101" s="72"/>
      <c r="N101" s="44"/>
      <c r="O101" s="44"/>
      <c r="P101" s="44"/>
      <c r="Q101" s="44"/>
      <c r="R101" s="44" t="s">
        <v>4</v>
      </c>
      <c r="S101" s="26"/>
      <c r="T101" s="2"/>
      <c r="U101" s="2">
        <v>100</v>
      </c>
    </row>
    <row r="102" spans="1:21">
      <c r="A102" s="55" t="s">
        <v>273</v>
      </c>
      <c r="B102" s="8">
        <v>38182</v>
      </c>
      <c r="C102" s="49" t="s">
        <v>15</v>
      </c>
      <c r="D102" s="7" t="s">
        <v>9</v>
      </c>
      <c r="E102" s="49">
        <v>2617422</v>
      </c>
      <c r="F102" s="49">
        <v>500</v>
      </c>
      <c r="G102" s="7" t="s">
        <v>134</v>
      </c>
      <c r="H102" s="52">
        <v>26260</v>
      </c>
      <c r="I102" s="7" t="s">
        <v>135</v>
      </c>
      <c r="J102" s="55" t="s">
        <v>352</v>
      </c>
      <c r="K102" s="46">
        <v>475484134</v>
      </c>
      <c r="L102" s="46">
        <v>680007697</v>
      </c>
      <c r="M102" s="73"/>
      <c r="N102" s="24"/>
      <c r="O102" s="24"/>
      <c r="P102" s="24"/>
      <c r="Q102" s="24"/>
      <c r="R102" s="24" t="s">
        <v>4</v>
      </c>
      <c r="S102" s="7"/>
      <c r="T102" s="2"/>
      <c r="U102" s="2">
        <v>101</v>
      </c>
    </row>
    <row r="103" spans="1:21">
      <c r="A103" s="56" t="s">
        <v>274</v>
      </c>
      <c r="B103" s="27">
        <v>35970</v>
      </c>
      <c r="C103" s="50" t="s">
        <v>23</v>
      </c>
      <c r="D103" s="26" t="s">
        <v>9</v>
      </c>
      <c r="E103" s="50">
        <v>2614594</v>
      </c>
      <c r="F103" s="50">
        <v>500</v>
      </c>
      <c r="G103" s="26" t="s">
        <v>136</v>
      </c>
      <c r="H103" s="53">
        <v>38270</v>
      </c>
      <c r="I103" s="26" t="s">
        <v>81</v>
      </c>
      <c r="J103" s="25" t="s">
        <v>353</v>
      </c>
      <c r="K103" s="47"/>
      <c r="L103" s="47">
        <v>660397781</v>
      </c>
      <c r="M103" s="72"/>
      <c r="N103" s="44"/>
      <c r="O103" s="44"/>
      <c r="P103" s="44"/>
      <c r="Q103" s="44"/>
      <c r="R103" s="44" t="s">
        <v>4</v>
      </c>
      <c r="S103" s="26"/>
      <c r="T103" s="2"/>
      <c r="U103" s="2">
        <v>102</v>
      </c>
    </row>
    <row r="104" spans="1:21">
      <c r="A104" s="55" t="s">
        <v>275</v>
      </c>
      <c r="B104" s="8">
        <v>26233</v>
      </c>
      <c r="C104" s="49" t="s">
        <v>17</v>
      </c>
      <c r="D104" s="7" t="s">
        <v>9</v>
      </c>
      <c r="E104" s="49">
        <v>2617446</v>
      </c>
      <c r="F104" s="49">
        <v>500</v>
      </c>
      <c r="G104" s="7" t="s">
        <v>137</v>
      </c>
      <c r="H104" s="52">
        <v>38270</v>
      </c>
      <c r="I104" s="7" t="s">
        <v>81</v>
      </c>
      <c r="J104" s="6" t="s">
        <v>353</v>
      </c>
      <c r="K104" s="46"/>
      <c r="L104" s="46">
        <v>660397781</v>
      </c>
      <c r="M104" s="73"/>
      <c r="N104" s="24"/>
      <c r="O104" s="24"/>
      <c r="P104" s="24"/>
      <c r="Q104" s="24"/>
      <c r="R104" s="24" t="s">
        <v>4</v>
      </c>
      <c r="S104" s="7"/>
      <c r="T104" s="2"/>
      <c r="U104" s="2">
        <v>103</v>
      </c>
    </row>
    <row r="105" spans="1:21">
      <c r="A105" s="56" t="s">
        <v>276</v>
      </c>
      <c r="B105" s="27">
        <v>36540</v>
      </c>
      <c r="C105" s="50" t="s">
        <v>138</v>
      </c>
      <c r="D105" s="26" t="s">
        <v>1</v>
      </c>
      <c r="E105" s="50">
        <v>2616654</v>
      </c>
      <c r="F105" s="50">
        <v>500</v>
      </c>
      <c r="G105" s="26" t="s">
        <v>139</v>
      </c>
      <c r="H105" s="53">
        <v>26140</v>
      </c>
      <c r="I105" s="26" t="s">
        <v>7</v>
      </c>
      <c r="J105" s="25" t="s">
        <v>354</v>
      </c>
      <c r="K105" s="47">
        <v>633228379</v>
      </c>
      <c r="L105" s="47">
        <v>683919733</v>
      </c>
      <c r="M105" s="72"/>
      <c r="N105" s="44"/>
      <c r="O105" s="44"/>
      <c r="P105" s="44"/>
      <c r="Q105" s="44"/>
      <c r="R105" s="44" t="s">
        <v>140</v>
      </c>
      <c r="S105" s="26"/>
      <c r="T105" s="2"/>
      <c r="U105" s="2">
        <v>104</v>
      </c>
    </row>
    <row r="106" spans="1:21">
      <c r="A106" s="55" t="s">
        <v>277</v>
      </c>
      <c r="B106" s="8">
        <v>36300</v>
      </c>
      <c r="C106" s="49" t="s">
        <v>30</v>
      </c>
      <c r="D106" s="7" t="s">
        <v>9</v>
      </c>
      <c r="E106" s="49">
        <v>2617179</v>
      </c>
      <c r="F106" s="49">
        <v>500</v>
      </c>
      <c r="G106" s="7" t="s">
        <v>141</v>
      </c>
      <c r="H106" s="52">
        <v>26140</v>
      </c>
      <c r="I106" s="7" t="s">
        <v>142</v>
      </c>
      <c r="J106" s="6" t="s">
        <v>355</v>
      </c>
      <c r="K106" s="46">
        <v>610998406</v>
      </c>
      <c r="L106" s="46">
        <v>669338655</v>
      </c>
      <c r="M106" s="73"/>
      <c r="N106" s="24"/>
      <c r="O106" s="24"/>
      <c r="P106" s="24"/>
      <c r="Q106" s="24"/>
      <c r="R106" s="24" t="s">
        <v>4</v>
      </c>
      <c r="S106" s="7"/>
      <c r="T106" s="2"/>
      <c r="U106" s="2">
        <v>105</v>
      </c>
    </row>
    <row r="107" spans="1:21">
      <c r="A107" s="56" t="s">
        <v>278</v>
      </c>
      <c r="B107" s="27">
        <v>38513</v>
      </c>
      <c r="C107" s="50" t="s">
        <v>12</v>
      </c>
      <c r="D107" s="26" t="s">
        <v>1</v>
      </c>
      <c r="E107" s="50">
        <v>2616157</v>
      </c>
      <c r="F107" s="50">
        <v>500</v>
      </c>
      <c r="G107" s="26" t="s">
        <v>143</v>
      </c>
      <c r="H107" s="53">
        <v>26210</v>
      </c>
      <c r="I107" s="26" t="s">
        <v>11</v>
      </c>
      <c r="J107" s="25" t="s">
        <v>356</v>
      </c>
      <c r="K107" s="47">
        <v>427457239</v>
      </c>
      <c r="L107" s="47">
        <v>628604156</v>
      </c>
      <c r="M107" s="72"/>
      <c r="N107" s="44"/>
      <c r="O107" s="44"/>
      <c r="P107" s="44"/>
      <c r="Q107" s="44"/>
      <c r="R107" s="44" t="s">
        <v>4</v>
      </c>
      <c r="S107" s="26"/>
      <c r="T107" s="2"/>
      <c r="U107" s="2">
        <v>106</v>
      </c>
    </row>
    <row r="108" spans="1:21">
      <c r="A108" s="55" t="s">
        <v>279</v>
      </c>
      <c r="B108" s="8">
        <v>39275</v>
      </c>
      <c r="C108" s="49" t="s">
        <v>60</v>
      </c>
      <c r="D108" s="7" t="s">
        <v>1</v>
      </c>
      <c r="E108" s="49">
        <v>2616156</v>
      </c>
      <c r="F108" s="49">
        <v>500</v>
      </c>
      <c r="G108" s="7" t="s">
        <v>143</v>
      </c>
      <c r="H108" s="52">
        <v>26210</v>
      </c>
      <c r="I108" s="7" t="s">
        <v>11</v>
      </c>
      <c r="J108" s="6" t="s">
        <v>356</v>
      </c>
      <c r="K108" s="46">
        <v>427457239</v>
      </c>
      <c r="L108" s="46">
        <v>628604156</v>
      </c>
      <c r="M108" s="73"/>
      <c r="N108" s="24"/>
      <c r="O108" s="24"/>
      <c r="P108" s="24"/>
      <c r="Q108" s="24"/>
      <c r="R108" s="24" t="s">
        <v>4</v>
      </c>
      <c r="S108" s="7"/>
      <c r="T108" s="2"/>
      <c r="U108" s="2">
        <v>107</v>
      </c>
    </row>
    <row r="109" spans="1:21">
      <c r="A109" s="56" t="s">
        <v>280</v>
      </c>
      <c r="B109" s="27">
        <v>38705</v>
      </c>
      <c r="C109" s="50" t="s">
        <v>12</v>
      </c>
      <c r="D109" s="26" t="s">
        <v>1</v>
      </c>
      <c r="E109" s="50">
        <v>2616047</v>
      </c>
      <c r="F109" s="50">
        <v>500</v>
      </c>
      <c r="G109" s="26" t="s">
        <v>144</v>
      </c>
      <c r="H109" s="53">
        <v>26210</v>
      </c>
      <c r="I109" s="26" t="s">
        <v>11</v>
      </c>
      <c r="J109" s="39" t="s">
        <v>357</v>
      </c>
      <c r="K109" s="47"/>
      <c r="L109" s="47">
        <v>677043368</v>
      </c>
      <c r="M109" s="72"/>
      <c r="N109" s="44"/>
      <c r="O109" s="44"/>
      <c r="P109" s="44"/>
      <c r="Q109" s="44"/>
      <c r="R109" s="44" t="s">
        <v>4</v>
      </c>
      <c r="S109" s="26"/>
      <c r="T109" s="2"/>
      <c r="U109" s="2">
        <v>108</v>
      </c>
    </row>
    <row r="110" spans="1:21">
      <c r="A110" s="55" t="s">
        <v>281</v>
      </c>
      <c r="B110" s="8">
        <v>28851</v>
      </c>
      <c r="C110" s="49" t="s">
        <v>0</v>
      </c>
      <c r="D110" s="7" t="s">
        <v>1</v>
      </c>
      <c r="E110" s="49">
        <v>261854</v>
      </c>
      <c r="F110" s="49">
        <v>607</v>
      </c>
      <c r="G110" s="7" t="s">
        <v>145</v>
      </c>
      <c r="H110" s="52">
        <v>26210</v>
      </c>
      <c r="I110" s="7" t="s">
        <v>11</v>
      </c>
      <c r="J110" s="55" t="s">
        <v>358</v>
      </c>
      <c r="K110" s="46">
        <v>475234501</v>
      </c>
      <c r="L110" s="46">
        <v>677043368</v>
      </c>
      <c r="M110" s="73"/>
      <c r="N110" s="24"/>
      <c r="O110" s="24"/>
      <c r="P110" s="24"/>
      <c r="Q110" s="24"/>
      <c r="R110" s="24" t="s">
        <v>4</v>
      </c>
      <c r="S110" s="7"/>
      <c r="T110" s="2"/>
      <c r="U110" s="2">
        <v>109</v>
      </c>
    </row>
    <row r="111" spans="1:21">
      <c r="A111" s="56" t="s">
        <v>282</v>
      </c>
      <c r="B111" s="27">
        <v>19739</v>
      </c>
      <c r="C111" s="50" t="s">
        <v>8</v>
      </c>
      <c r="D111" s="26" t="s">
        <v>9</v>
      </c>
      <c r="E111" s="50">
        <v>2611361</v>
      </c>
      <c r="F111" s="50">
        <v>500</v>
      </c>
      <c r="G111" s="26" t="s">
        <v>146</v>
      </c>
      <c r="H111" s="53">
        <v>26210</v>
      </c>
      <c r="I111" s="26" t="s">
        <v>11</v>
      </c>
      <c r="J111" s="25" t="s">
        <v>359</v>
      </c>
      <c r="K111" s="47">
        <v>622827782</v>
      </c>
      <c r="L111" s="47"/>
      <c r="M111" s="72"/>
      <c r="N111" s="44"/>
      <c r="O111" s="44"/>
      <c r="P111" s="44"/>
      <c r="Q111" s="44"/>
      <c r="R111" s="44" t="s">
        <v>4</v>
      </c>
      <c r="S111" s="26"/>
      <c r="T111" s="2"/>
      <c r="U111" s="2">
        <v>110</v>
      </c>
    </row>
    <row r="112" spans="1:21">
      <c r="A112" s="55" t="s">
        <v>283</v>
      </c>
      <c r="B112" s="8">
        <v>21353</v>
      </c>
      <c r="C112" s="49" t="s">
        <v>42</v>
      </c>
      <c r="D112" s="7" t="s">
        <v>1</v>
      </c>
      <c r="E112" s="49">
        <v>2611104</v>
      </c>
      <c r="F112" s="49">
        <v>998</v>
      </c>
      <c r="G112" s="7" t="s">
        <v>147</v>
      </c>
      <c r="H112" s="52">
        <v>7430</v>
      </c>
      <c r="I112" s="7" t="s">
        <v>148</v>
      </c>
      <c r="J112" s="6" t="s">
        <v>360</v>
      </c>
      <c r="K112" s="46">
        <v>475331010</v>
      </c>
      <c r="L112" s="46">
        <v>617047375</v>
      </c>
      <c r="M112" s="73"/>
      <c r="N112" s="24"/>
      <c r="O112" s="24"/>
      <c r="P112" s="24"/>
      <c r="Q112" s="24"/>
      <c r="R112" s="24" t="s">
        <v>4</v>
      </c>
      <c r="S112" s="7"/>
      <c r="T112" s="2"/>
      <c r="U112" s="2">
        <v>111</v>
      </c>
    </row>
    <row r="113" spans="1:21">
      <c r="A113" s="56" t="s">
        <v>284</v>
      </c>
      <c r="B113" s="27">
        <v>27986</v>
      </c>
      <c r="C113" s="50" t="s">
        <v>0</v>
      </c>
      <c r="D113" s="26" t="s">
        <v>1</v>
      </c>
      <c r="E113" s="50">
        <v>742649</v>
      </c>
      <c r="F113" s="50">
        <v>1383</v>
      </c>
      <c r="G113" s="26" t="s">
        <v>149</v>
      </c>
      <c r="H113" s="53">
        <v>71850</v>
      </c>
      <c r="I113" s="26" t="s">
        <v>150</v>
      </c>
      <c r="J113" s="25" t="s">
        <v>361</v>
      </c>
      <c r="K113" s="47"/>
      <c r="L113" s="47">
        <v>660753162</v>
      </c>
      <c r="M113" s="72"/>
      <c r="N113" s="44"/>
      <c r="O113" s="44"/>
      <c r="P113" s="44"/>
      <c r="Q113" s="44"/>
      <c r="R113" s="44" t="s">
        <v>4</v>
      </c>
      <c r="S113" s="26"/>
      <c r="T113" s="2"/>
      <c r="U113" s="2">
        <v>112</v>
      </c>
    </row>
    <row r="114" spans="1:21">
      <c r="A114" s="55" t="s">
        <v>285</v>
      </c>
      <c r="B114" s="8">
        <v>37827</v>
      </c>
      <c r="C114" s="49" t="s">
        <v>27</v>
      </c>
      <c r="D114" s="7" t="s">
        <v>9</v>
      </c>
      <c r="E114" s="49">
        <v>2617240</v>
      </c>
      <c r="F114" s="49">
        <v>500</v>
      </c>
      <c r="G114" s="7" t="s">
        <v>151</v>
      </c>
      <c r="H114" s="52">
        <v>26140</v>
      </c>
      <c r="I114" s="7" t="s">
        <v>142</v>
      </c>
      <c r="J114" s="6" t="s">
        <v>362</v>
      </c>
      <c r="K114" s="46">
        <v>475312665</v>
      </c>
      <c r="L114" s="46">
        <v>624356280</v>
      </c>
      <c r="M114" s="73"/>
      <c r="N114" s="24"/>
      <c r="O114" s="24"/>
      <c r="P114" s="24"/>
      <c r="Q114" s="24"/>
      <c r="R114" s="24" t="s">
        <v>4</v>
      </c>
      <c r="S114" s="7"/>
      <c r="T114" s="2"/>
      <c r="U114" s="2">
        <v>113</v>
      </c>
    </row>
    <row r="115" spans="1:21">
      <c r="A115" s="56" t="s">
        <v>286</v>
      </c>
      <c r="B115" s="27">
        <v>37133</v>
      </c>
      <c r="C115" s="50" t="s">
        <v>102</v>
      </c>
      <c r="D115" s="26" t="s">
        <v>9</v>
      </c>
      <c r="E115" s="50">
        <v>2614595</v>
      </c>
      <c r="F115" s="50">
        <v>500</v>
      </c>
      <c r="G115" s="26" t="s">
        <v>136</v>
      </c>
      <c r="H115" s="53">
        <v>38270</v>
      </c>
      <c r="I115" s="26" t="s">
        <v>81</v>
      </c>
      <c r="J115" s="25" t="s">
        <v>353</v>
      </c>
      <c r="K115" s="47"/>
      <c r="L115" s="47">
        <v>660397781</v>
      </c>
      <c r="M115" s="72"/>
      <c r="N115" s="44"/>
      <c r="O115" s="44"/>
      <c r="P115" s="44"/>
      <c r="Q115" s="44"/>
      <c r="R115" s="44" t="s">
        <v>4</v>
      </c>
      <c r="S115" s="26"/>
      <c r="T115" s="2"/>
      <c r="U115" s="2">
        <v>114</v>
      </c>
    </row>
  </sheetData>
  <hyperlinks>
    <hyperlink ref="J75" r:id="rId1"/>
    <hyperlink ref="J6" r:id="rId2"/>
    <hyperlink ref="J7" r:id="rId3"/>
    <hyperlink ref="J9" r:id="rId4"/>
    <hyperlink ref="J87" r:id="rId5"/>
    <hyperlink ref="J88" r:id="rId6"/>
    <hyperlink ref="J73" r:id="rId7"/>
    <hyperlink ref="J81" r:id="rId8"/>
    <hyperlink ref="J82" r:id="rId9"/>
    <hyperlink ref="J18" r:id="rId10"/>
    <hyperlink ref="J37" r:id="rId11"/>
    <hyperlink ref="J8" r:id="rId12"/>
    <hyperlink ref="J11" r:id="rId13"/>
    <hyperlink ref="J35" r:id="rId14"/>
    <hyperlink ref="J36" r:id="rId15"/>
    <hyperlink ref="J41" r:id="rId16"/>
    <hyperlink ref="J43" r:id="rId17"/>
    <hyperlink ref="J55" r:id="rId18"/>
    <hyperlink ref="J56" r:id="rId19"/>
    <hyperlink ref="J59" r:id="rId20"/>
    <hyperlink ref="J62" r:id="rId21"/>
    <hyperlink ref="J63" r:id="rId22"/>
    <hyperlink ref="J65" r:id="rId23"/>
    <hyperlink ref="J66" r:id="rId24"/>
    <hyperlink ref="J67" r:id="rId25"/>
    <hyperlink ref="J79" r:id="rId26"/>
    <hyperlink ref="J83" r:id="rId27"/>
    <hyperlink ref="J84" r:id="rId28"/>
    <hyperlink ref="J109" r:id="rId29"/>
    <hyperlink ref="J95" r:id="rId30"/>
    <hyperlink ref="J94" r:id="rId31"/>
    <hyperlink ref="J96" r:id="rId32"/>
    <hyperlink ref="J15" r:id="rId33"/>
    <hyperlink ref="J34" r:id="rId34"/>
    <hyperlink ref="J4" r:id="rId35"/>
    <hyperlink ref="J32" r:id="rId36"/>
    <hyperlink ref="J61" r:id="rId37"/>
    <hyperlink ref="J64" r:id="rId38"/>
    <hyperlink ref="J28" r:id="rId39"/>
    <hyperlink ref="J47" r:id="rId40"/>
  </hyperlink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Feuil1</vt:lpstr>
      <vt:lpstr>FICHE INFO</vt:lpstr>
      <vt:lpstr>TABLEAUINFO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fayana</dc:creator>
  <cp:lastModifiedBy>axel</cp:lastModifiedBy>
  <dcterms:created xsi:type="dcterms:W3CDTF">2015-05-06T14:05:25Z</dcterms:created>
  <dcterms:modified xsi:type="dcterms:W3CDTF">2015-05-11T16:26:48Z</dcterms:modified>
</cp:coreProperties>
</file>