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érôm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G101" i="1" l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X32" i="1"/>
  <c r="W32" i="1"/>
  <c r="G32" i="1"/>
  <c r="X31" i="1"/>
  <c r="G31" i="1"/>
  <c r="V30" i="1"/>
  <c r="U30" i="1"/>
  <c r="G30" i="1"/>
  <c r="Z29" i="1"/>
  <c r="R29" i="1"/>
  <c r="G29" i="1"/>
  <c r="X28" i="1"/>
  <c r="W28" i="1"/>
  <c r="G28" i="1"/>
  <c r="X27" i="1"/>
  <c r="R27" i="1"/>
  <c r="G27" i="1"/>
  <c r="X26" i="1"/>
  <c r="W26" i="1"/>
  <c r="T26" i="1"/>
  <c r="S26" i="1"/>
  <c r="G26" i="1"/>
  <c r="Z25" i="1"/>
  <c r="Y25" i="1"/>
  <c r="V25" i="1"/>
  <c r="U25" i="1"/>
  <c r="R25" i="1"/>
  <c r="G25" i="1"/>
  <c r="Z24" i="1"/>
  <c r="W24" i="1"/>
  <c r="V24" i="1"/>
  <c r="S24" i="1"/>
  <c r="R24" i="1"/>
  <c r="G24" i="1"/>
  <c r="G23" i="1"/>
  <c r="G22" i="1"/>
  <c r="G21" i="1"/>
  <c r="G20" i="1"/>
  <c r="G19" i="1"/>
  <c r="G18" i="1"/>
  <c r="G17" i="1"/>
  <c r="G16" i="1"/>
  <c r="G15" i="1"/>
  <c r="G14" i="1"/>
  <c r="Z13" i="1"/>
  <c r="Z32" i="1" s="1"/>
  <c r="Y13" i="1"/>
  <c r="Y32" i="1" s="1"/>
  <c r="X13" i="1"/>
  <c r="W13" i="1"/>
  <c r="V13" i="1"/>
  <c r="V32" i="1" s="1"/>
  <c r="U13" i="1"/>
  <c r="U32" i="1" s="1"/>
  <c r="T13" i="1"/>
  <c r="T32" i="1" s="1"/>
  <c r="S13" i="1"/>
  <c r="S32" i="1" s="1"/>
  <c r="R13" i="1"/>
  <c r="R32" i="1" s="1"/>
  <c r="G13" i="1"/>
  <c r="Z12" i="1"/>
  <c r="Z31" i="1" s="1"/>
  <c r="Y12" i="1"/>
  <c r="Y31" i="1" s="1"/>
  <c r="X12" i="1"/>
  <c r="W12" i="1"/>
  <c r="W31" i="1" s="1"/>
  <c r="V12" i="1"/>
  <c r="V31" i="1" s="1"/>
  <c r="U12" i="1"/>
  <c r="U31" i="1" s="1"/>
  <c r="T12" i="1"/>
  <c r="T31" i="1" s="1"/>
  <c r="S12" i="1"/>
  <c r="S31" i="1" s="1"/>
  <c r="R12" i="1"/>
  <c r="R31" i="1" s="1"/>
  <c r="G12" i="1"/>
  <c r="Z11" i="1"/>
  <c r="Z30" i="1" s="1"/>
  <c r="Y11" i="1"/>
  <c r="Y30" i="1" s="1"/>
  <c r="X11" i="1"/>
  <c r="X30" i="1" s="1"/>
  <c r="W11" i="1"/>
  <c r="W30" i="1" s="1"/>
  <c r="V11" i="1"/>
  <c r="U11" i="1"/>
  <c r="T11" i="1"/>
  <c r="T30" i="1" s="1"/>
  <c r="S11" i="1"/>
  <c r="S30" i="1" s="1"/>
  <c r="R11" i="1"/>
  <c r="R30" i="1" s="1"/>
  <c r="G11" i="1"/>
  <c r="Z10" i="1"/>
  <c r="Y10" i="1"/>
  <c r="Y29" i="1" s="1"/>
  <c r="X10" i="1"/>
  <c r="X29" i="1" s="1"/>
  <c r="W10" i="1"/>
  <c r="W29" i="1" s="1"/>
  <c r="V10" i="1"/>
  <c r="V29" i="1" s="1"/>
  <c r="U10" i="1"/>
  <c r="U29" i="1" s="1"/>
  <c r="T10" i="1"/>
  <c r="T29" i="1" s="1"/>
  <c r="S10" i="1"/>
  <c r="S29" i="1" s="1"/>
  <c r="R10" i="1"/>
  <c r="G10" i="1"/>
  <c r="Z9" i="1"/>
  <c r="Z28" i="1" s="1"/>
  <c r="Y9" i="1"/>
  <c r="Y28" i="1" s="1"/>
  <c r="X9" i="1"/>
  <c r="W9" i="1"/>
  <c r="V9" i="1"/>
  <c r="V28" i="1" s="1"/>
  <c r="U9" i="1"/>
  <c r="U28" i="1" s="1"/>
  <c r="T9" i="1"/>
  <c r="T28" i="1" s="1"/>
  <c r="S9" i="1"/>
  <c r="S28" i="1" s="1"/>
  <c r="R9" i="1"/>
  <c r="R28" i="1" s="1"/>
  <c r="G9" i="1"/>
  <c r="Z8" i="1"/>
  <c r="Z27" i="1" s="1"/>
  <c r="Y8" i="1"/>
  <c r="Y27" i="1" s="1"/>
  <c r="X8" i="1"/>
  <c r="W8" i="1"/>
  <c r="W27" i="1" s="1"/>
  <c r="V8" i="1"/>
  <c r="V27" i="1" s="1"/>
  <c r="U8" i="1"/>
  <c r="U27" i="1" s="1"/>
  <c r="T8" i="1"/>
  <c r="T27" i="1" s="1"/>
  <c r="S8" i="1"/>
  <c r="S27" i="1" s="1"/>
  <c r="R8" i="1"/>
  <c r="G8" i="1"/>
  <c r="Z7" i="1"/>
  <c r="Z26" i="1" s="1"/>
  <c r="Y7" i="1"/>
  <c r="Y26" i="1" s="1"/>
  <c r="X7" i="1"/>
  <c r="W7" i="1"/>
  <c r="V7" i="1"/>
  <c r="V26" i="1" s="1"/>
  <c r="U7" i="1"/>
  <c r="U26" i="1" s="1"/>
  <c r="T7" i="1"/>
  <c r="S7" i="1"/>
  <c r="R7" i="1"/>
  <c r="R26" i="1" s="1"/>
  <c r="G7" i="1"/>
  <c r="Z6" i="1"/>
  <c r="Y6" i="1"/>
  <c r="X6" i="1"/>
  <c r="X25" i="1" s="1"/>
  <c r="W6" i="1"/>
  <c r="W25" i="1" s="1"/>
  <c r="V6" i="1"/>
  <c r="U6" i="1"/>
  <c r="T6" i="1"/>
  <c r="T25" i="1" s="1"/>
  <c r="S6" i="1"/>
  <c r="S25" i="1" s="1"/>
  <c r="R6" i="1"/>
  <c r="G6" i="1"/>
  <c r="Z5" i="1"/>
  <c r="Y5" i="1"/>
  <c r="Y24" i="1" s="1"/>
  <c r="X5" i="1"/>
  <c r="X24" i="1" s="1"/>
  <c r="W5" i="1"/>
  <c r="V5" i="1"/>
  <c r="U5" i="1"/>
  <c r="U24" i="1" s="1"/>
  <c r="T5" i="1"/>
  <c r="T24" i="1" s="1"/>
  <c r="S5" i="1"/>
  <c r="R5" i="1"/>
  <c r="G5" i="1"/>
  <c r="G4" i="1"/>
  <c r="G3" i="1"/>
  <c r="C3" i="1"/>
  <c r="C8" i="1" l="1"/>
  <c r="C7" i="1" s="1"/>
  <c r="H11" i="1" s="1"/>
  <c r="I57" i="1" l="1"/>
  <c r="H49" i="1"/>
  <c r="H41" i="1"/>
  <c r="I89" i="1"/>
  <c r="H73" i="1"/>
  <c r="I81" i="1"/>
  <c r="H65" i="1"/>
  <c r="H33" i="1"/>
  <c r="I73" i="1"/>
  <c r="H57" i="1"/>
  <c r="I97" i="1"/>
  <c r="I65" i="1"/>
  <c r="I49" i="1"/>
  <c r="I41" i="1"/>
  <c r="I29" i="1"/>
  <c r="H26" i="1"/>
  <c r="I15" i="1"/>
  <c r="H85" i="1"/>
  <c r="H101" i="1"/>
  <c r="H46" i="1"/>
  <c r="H5" i="1"/>
  <c r="H92" i="1"/>
  <c r="H60" i="1"/>
  <c r="H44" i="1"/>
  <c r="I44" i="1"/>
  <c r="H24" i="1"/>
  <c r="I66" i="1"/>
  <c r="H63" i="1"/>
  <c r="H55" i="1"/>
  <c r="H39" i="1"/>
  <c r="H29" i="1"/>
  <c r="I87" i="1"/>
  <c r="I71" i="1"/>
  <c r="I63" i="1"/>
  <c r="I47" i="1"/>
  <c r="I39" i="1"/>
  <c r="I23" i="1"/>
  <c r="I13" i="1"/>
  <c r="H91" i="1"/>
  <c r="I94" i="1"/>
  <c r="H25" i="1"/>
  <c r="I3" i="1"/>
  <c r="I72" i="1"/>
  <c r="I56" i="1"/>
  <c r="H15" i="1"/>
  <c r="I17" i="1"/>
  <c r="I38" i="1"/>
  <c r="H69" i="1"/>
  <c r="H61" i="1"/>
  <c r="H45" i="1"/>
  <c r="H37" i="1"/>
  <c r="I93" i="1"/>
  <c r="I85" i="1"/>
  <c r="I69" i="1"/>
  <c r="H67" i="1"/>
  <c r="H59" i="1"/>
  <c r="H51" i="1"/>
  <c r="H43" i="1"/>
  <c r="H35" i="1"/>
  <c r="I99" i="1"/>
  <c r="I91" i="1"/>
  <c r="I83" i="1"/>
  <c r="I75" i="1"/>
  <c r="I67" i="1"/>
  <c r="I59" i="1"/>
  <c r="I51" i="1"/>
  <c r="I43" i="1"/>
  <c r="I35" i="1"/>
  <c r="H27" i="1"/>
  <c r="H18" i="1"/>
  <c r="I12" i="1"/>
  <c r="H83" i="1"/>
  <c r="H99" i="1"/>
  <c r="I74" i="1"/>
  <c r="I50" i="1"/>
  <c r="I9" i="1"/>
  <c r="I96" i="1"/>
  <c r="I80" i="1"/>
  <c r="I64" i="1"/>
  <c r="I48" i="1"/>
  <c r="H23" i="1"/>
  <c r="I4" i="1"/>
  <c r="H28" i="1"/>
  <c r="H98" i="1"/>
  <c r="H66" i="1"/>
  <c r="H70" i="1"/>
  <c r="H76" i="1"/>
  <c r="I20" i="1"/>
  <c r="I98" i="1"/>
  <c r="H71" i="1"/>
  <c r="H47" i="1"/>
  <c r="I95" i="1"/>
  <c r="I79" i="1"/>
  <c r="I55" i="1"/>
  <c r="H42" i="1"/>
  <c r="H75" i="1"/>
  <c r="I62" i="1"/>
  <c r="I88" i="1"/>
  <c r="I34" i="1"/>
  <c r="H32" i="1"/>
  <c r="H86" i="1"/>
  <c r="H53" i="1"/>
  <c r="I101" i="1"/>
  <c r="I77" i="1"/>
  <c r="I61" i="1"/>
  <c r="I53" i="1"/>
  <c r="I45" i="1"/>
  <c r="I37" i="1"/>
  <c r="I40" i="1"/>
  <c r="I19" i="1"/>
  <c r="H12" i="1"/>
  <c r="H77" i="1"/>
  <c r="H93" i="1"/>
  <c r="H82" i="1"/>
  <c r="H58" i="1"/>
  <c r="I25" i="1"/>
  <c r="H100" i="1"/>
  <c r="H84" i="1"/>
  <c r="H68" i="1"/>
  <c r="H52" i="1"/>
  <c r="I28" i="1"/>
  <c r="H13" i="1"/>
  <c r="I31" i="1"/>
  <c r="H16" i="1"/>
  <c r="I86" i="1"/>
  <c r="H8" i="1"/>
  <c r="I33" i="1"/>
  <c r="H34" i="1"/>
  <c r="H22" i="1"/>
  <c r="H14" i="1"/>
  <c r="H6" i="1"/>
  <c r="H79" i="1"/>
  <c r="H87" i="1"/>
  <c r="H95" i="1"/>
  <c r="I8" i="1"/>
  <c r="I82" i="1"/>
  <c r="I70" i="1"/>
  <c r="I58" i="1"/>
  <c r="I46" i="1"/>
  <c r="I11" i="1"/>
  <c r="I5" i="1"/>
  <c r="I100" i="1"/>
  <c r="I92" i="1"/>
  <c r="I84" i="1"/>
  <c r="I76" i="1"/>
  <c r="I68" i="1"/>
  <c r="I60" i="1"/>
  <c r="I52" i="1"/>
  <c r="I42" i="1"/>
  <c r="I27" i="1"/>
  <c r="H19" i="1"/>
  <c r="I10" i="1"/>
  <c r="H38" i="1"/>
  <c r="H30" i="1"/>
  <c r="I21" i="1"/>
  <c r="H7" i="1"/>
  <c r="H90" i="1"/>
  <c r="H78" i="1"/>
  <c r="H54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29" i="1"/>
  <c r="J32" i="1"/>
  <c r="J28" i="1"/>
  <c r="J27" i="1"/>
  <c r="J11" i="1"/>
  <c r="J8" i="1"/>
  <c r="J31" i="1"/>
  <c r="J30" i="1"/>
  <c r="J24" i="1"/>
  <c r="J23" i="1"/>
  <c r="J22" i="1"/>
  <c r="J21" i="1"/>
  <c r="J20" i="1"/>
  <c r="J19" i="1"/>
  <c r="J18" i="1"/>
  <c r="J17" i="1"/>
  <c r="J16" i="1"/>
  <c r="J15" i="1"/>
  <c r="J14" i="1"/>
  <c r="J10" i="1"/>
  <c r="J4" i="1"/>
  <c r="J9" i="1"/>
  <c r="J3" i="1"/>
  <c r="H40" i="1"/>
  <c r="I26" i="1"/>
  <c r="I22" i="1"/>
  <c r="I18" i="1"/>
  <c r="I14" i="1"/>
  <c r="J13" i="1"/>
  <c r="J12" i="1"/>
  <c r="I6" i="1"/>
  <c r="J7" i="1"/>
  <c r="J26" i="1"/>
  <c r="J25" i="1"/>
  <c r="H10" i="1"/>
  <c r="J6" i="1"/>
  <c r="J5" i="1"/>
  <c r="H21" i="1"/>
  <c r="H17" i="1"/>
  <c r="H81" i="1"/>
  <c r="H89" i="1"/>
  <c r="H97" i="1"/>
  <c r="H94" i="1"/>
  <c r="H74" i="1"/>
  <c r="H62" i="1"/>
  <c r="H50" i="1"/>
  <c r="H31" i="1"/>
  <c r="H9" i="1"/>
  <c r="H3" i="1"/>
  <c r="H96" i="1"/>
  <c r="H88" i="1"/>
  <c r="H80" i="1"/>
  <c r="H72" i="1"/>
  <c r="H64" i="1"/>
  <c r="H56" i="1"/>
  <c r="H48" i="1"/>
  <c r="H36" i="1"/>
  <c r="I24" i="1"/>
  <c r="I16" i="1"/>
  <c r="H4" i="1"/>
  <c r="I36" i="1"/>
  <c r="I30" i="1"/>
  <c r="H20" i="1"/>
  <c r="I7" i="1"/>
  <c r="I90" i="1"/>
  <c r="I78" i="1"/>
  <c r="I54" i="1"/>
  <c r="I32" i="1"/>
  <c r="M24" i="1" l="1"/>
  <c r="M26" i="1" s="1"/>
  <c r="M7" i="1"/>
  <c r="M9" i="1" s="1"/>
</calcChain>
</file>

<file path=xl/sharedStrings.xml><?xml version="1.0" encoding="utf-8"?>
<sst xmlns="http://schemas.openxmlformats.org/spreadsheetml/2006/main" count="35" uniqueCount="27">
  <si>
    <t>P =</t>
  </si>
  <si>
    <t>a =</t>
  </si>
  <si>
    <t xml:space="preserve">L = </t>
  </si>
  <si>
    <t>E =</t>
  </si>
  <si>
    <t>y</t>
  </si>
  <si>
    <t>x</t>
  </si>
  <si>
    <t>M</t>
  </si>
  <si>
    <t>V</t>
  </si>
  <si>
    <t>EIf</t>
  </si>
  <si>
    <t>Ra =</t>
  </si>
  <si>
    <t>RB =</t>
  </si>
  <si>
    <t>h</t>
  </si>
  <si>
    <t>Tableau I/v</t>
  </si>
  <si>
    <t>b</t>
  </si>
  <si>
    <t xml:space="preserve">Mmax = </t>
  </si>
  <si>
    <t>kNm</t>
  </si>
  <si>
    <t>mm³</t>
  </si>
  <si>
    <t>mm</t>
  </si>
  <si>
    <t>σmax =</t>
  </si>
  <si>
    <t>N/mm²</t>
  </si>
  <si>
    <t xml:space="preserve">EIfmax = </t>
  </si>
  <si>
    <t>fmax =</t>
  </si>
  <si>
    <t>I/v min=</t>
  </si>
  <si>
    <t>=&gt; I min=</t>
  </si>
  <si>
    <t>kN</t>
  </si>
  <si>
    <t>m</t>
  </si>
  <si>
    <t>Tableau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</si>
</sst>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2" borderId="5" xfId="0" applyFill="1" applyBorder="1"/>
    <xf numFmtId="0" fontId="0" fillId="2" borderId="7" xfId="0" applyFill="1" applyBorder="1"/>
    <xf numFmtId="0" fontId="0" fillId="3" borderId="5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Border="1"/>
    <xf numFmtId="0" fontId="0" fillId="3" borderId="8" xfId="0" applyFill="1" applyBorder="1"/>
    <xf numFmtId="0" fontId="0" fillId="3" borderId="11" xfId="0" applyFill="1" applyBorder="1"/>
    <xf numFmtId="0" fontId="0" fillId="3" borderId="9" xfId="0" applyFill="1" applyBorder="1"/>
    <xf numFmtId="0" fontId="0" fillId="0" borderId="0" xfId="0" applyAlignment="1">
      <alignment horizontal="left"/>
    </xf>
    <xf numFmtId="0" fontId="0" fillId="3" borderId="17" xfId="0" applyFill="1" applyBorder="1"/>
    <xf numFmtId="0" fontId="0" fillId="3" borderId="18" xfId="0" applyFill="1" applyBorder="1"/>
    <xf numFmtId="0" fontId="0" fillId="3" borderId="1" xfId="0" applyFill="1" applyBorder="1"/>
    <xf numFmtId="0" fontId="0" fillId="3" borderId="10" xfId="0" applyFill="1" applyBorder="1"/>
    <xf numFmtId="0" fontId="0" fillId="3" borderId="24" xfId="0" applyFill="1" applyBorder="1"/>
    <xf numFmtId="0" fontId="0" fillId="0" borderId="25" xfId="0" applyFill="1" applyBorder="1"/>
    <xf numFmtId="0" fontId="0" fillId="0" borderId="0" xfId="0" applyFill="1" applyBorder="1"/>
    <xf numFmtId="0" fontId="0" fillId="0" borderId="16" xfId="0" applyBorder="1"/>
    <xf numFmtId="0" fontId="0" fillId="0" borderId="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/>
    <xf numFmtId="0" fontId="0" fillId="0" borderId="26" xfId="0" applyBorder="1"/>
    <xf numFmtId="0" fontId="0" fillId="0" borderId="25" xfId="0" applyBorder="1" applyAlignment="1">
      <alignment horizontal="left"/>
    </xf>
    <xf numFmtId="0" fontId="0" fillId="0" borderId="2" xfId="0" applyBorder="1"/>
    <xf numFmtId="0" fontId="0" fillId="0" borderId="0" xfId="0" applyBorder="1" applyAlignment="1">
      <alignment horizontal="left"/>
    </xf>
    <xf numFmtId="0" fontId="1" fillId="0" borderId="3" xfId="0" applyFont="1" applyBorder="1"/>
    <xf numFmtId="0" fontId="0" fillId="0" borderId="27" xfId="0" quotePrefix="1" applyBorder="1"/>
    <xf numFmtId="0" fontId="0" fillId="0" borderId="28" xfId="0" applyBorder="1" applyAlignment="1">
      <alignment horizontal="left"/>
    </xf>
    <xf numFmtId="0" fontId="0" fillId="0" borderId="5" xfId="0" applyBorder="1"/>
    <xf numFmtId="0" fontId="0" fillId="0" borderId="29" xfId="0" applyBorder="1"/>
    <xf numFmtId="0" fontId="0" fillId="0" borderId="27" xfId="0" applyBorder="1"/>
    <xf numFmtId="0" fontId="1" fillId="0" borderId="0" xfId="0" applyFont="1" applyBorder="1"/>
    <xf numFmtId="0" fontId="2" fillId="0" borderId="7" xfId="0" applyFont="1" applyBorder="1"/>
    <xf numFmtId="0" fontId="2" fillId="0" borderId="4" xfId="0" applyFont="1" applyBorder="1"/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 u="sng"/>
              <a:t>Représentation graphique des efforts internes et Eif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Feuil1!$H$2</c:f>
              <c:strCache>
                <c:ptCount val="1"/>
                <c:pt idx="0">
                  <c:v>M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Feuil1!$G$3:$G$101</c:f>
              <c:numCache>
                <c:formatCode>General</c:formatCode>
                <c:ptCount val="99"/>
                <c:pt idx="0">
                  <c:v>0</c:v>
                </c:pt>
                <c:pt idx="1">
                  <c:v>0.03</c:v>
                </c:pt>
                <c:pt idx="2">
                  <c:v>0.06</c:v>
                </c:pt>
                <c:pt idx="3">
                  <c:v>0.09</c:v>
                </c:pt>
                <c:pt idx="4">
                  <c:v>0.12</c:v>
                </c:pt>
                <c:pt idx="5">
                  <c:v>0.15</c:v>
                </c:pt>
                <c:pt idx="6">
                  <c:v>0.18</c:v>
                </c:pt>
                <c:pt idx="7">
                  <c:v>0.21</c:v>
                </c:pt>
                <c:pt idx="8">
                  <c:v>0.24</c:v>
                </c:pt>
                <c:pt idx="9">
                  <c:v>0.27</c:v>
                </c:pt>
                <c:pt idx="10">
                  <c:v>0.3</c:v>
                </c:pt>
                <c:pt idx="11">
                  <c:v>0.36</c:v>
                </c:pt>
                <c:pt idx="12">
                  <c:v>0.39</c:v>
                </c:pt>
                <c:pt idx="13">
                  <c:v>0.42</c:v>
                </c:pt>
                <c:pt idx="14">
                  <c:v>0.45</c:v>
                </c:pt>
                <c:pt idx="15">
                  <c:v>0.48</c:v>
                </c:pt>
                <c:pt idx="16">
                  <c:v>0.51</c:v>
                </c:pt>
                <c:pt idx="17">
                  <c:v>0.54</c:v>
                </c:pt>
                <c:pt idx="18">
                  <c:v>0.56999999999999995</c:v>
                </c:pt>
                <c:pt idx="19">
                  <c:v>0.6</c:v>
                </c:pt>
                <c:pt idx="20">
                  <c:v>0.63</c:v>
                </c:pt>
                <c:pt idx="21">
                  <c:v>0.66</c:v>
                </c:pt>
                <c:pt idx="22">
                  <c:v>0.69</c:v>
                </c:pt>
                <c:pt idx="23">
                  <c:v>0.72</c:v>
                </c:pt>
                <c:pt idx="24">
                  <c:v>0.75</c:v>
                </c:pt>
                <c:pt idx="25">
                  <c:v>0.78</c:v>
                </c:pt>
                <c:pt idx="26">
                  <c:v>0.81</c:v>
                </c:pt>
                <c:pt idx="27">
                  <c:v>0.84</c:v>
                </c:pt>
                <c:pt idx="28">
                  <c:v>0.87</c:v>
                </c:pt>
                <c:pt idx="29">
                  <c:v>0.9</c:v>
                </c:pt>
                <c:pt idx="30">
                  <c:v>0.96</c:v>
                </c:pt>
                <c:pt idx="31">
                  <c:v>0.99</c:v>
                </c:pt>
                <c:pt idx="32">
                  <c:v>1.02</c:v>
                </c:pt>
                <c:pt idx="33">
                  <c:v>1.05</c:v>
                </c:pt>
                <c:pt idx="34">
                  <c:v>1.08</c:v>
                </c:pt>
                <c:pt idx="35">
                  <c:v>1.1100000000000001</c:v>
                </c:pt>
                <c:pt idx="36">
                  <c:v>1.1399999999999999</c:v>
                </c:pt>
                <c:pt idx="37">
                  <c:v>1.17</c:v>
                </c:pt>
                <c:pt idx="38">
                  <c:v>1.2</c:v>
                </c:pt>
                <c:pt idx="39">
                  <c:v>1.23</c:v>
                </c:pt>
                <c:pt idx="40">
                  <c:v>1.26</c:v>
                </c:pt>
                <c:pt idx="41">
                  <c:v>1.29</c:v>
                </c:pt>
                <c:pt idx="42">
                  <c:v>1.32</c:v>
                </c:pt>
                <c:pt idx="43">
                  <c:v>1.35</c:v>
                </c:pt>
                <c:pt idx="44">
                  <c:v>1.38</c:v>
                </c:pt>
                <c:pt idx="45">
                  <c:v>1.41</c:v>
                </c:pt>
                <c:pt idx="46">
                  <c:v>1.44</c:v>
                </c:pt>
                <c:pt idx="47">
                  <c:v>1.47</c:v>
                </c:pt>
                <c:pt idx="48">
                  <c:v>1.5</c:v>
                </c:pt>
                <c:pt idx="49">
                  <c:v>1.53</c:v>
                </c:pt>
                <c:pt idx="50">
                  <c:v>1.56</c:v>
                </c:pt>
                <c:pt idx="51">
                  <c:v>1.59</c:v>
                </c:pt>
                <c:pt idx="52">
                  <c:v>1.62</c:v>
                </c:pt>
                <c:pt idx="53">
                  <c:v>1.65</c:v>
                </c:pt>
                <c:pt idx="54">
                  <c:v>1.68</c:v>
                </c:pt>
                <c:pt idx="55">
                  <c:v>1.71</c:v>
                </c:pt>
                <c:pt idx="56">
                  <c:v>1.74</c:v>
                </c:pt>
                <c:pt idx="57">
                  <c:v>1.77</c:v>
                </c:pt>
                <c:pt idx="58">
                  <c:v>1.8</c:v>
                </c:pt>
                <c:pt idx="59">
                  <c:v>1.83</c:v>
                </c:pt>
                <c:pt idx="60">
                  <c:v>1.86</c:v>
                </c:pt>
                <c:pt idx="61">
                  <c:v>1.89</c:v>
                </c:pt>
                <c:pt idx="62">
                  <c:v>1.92</c:v>
                </c:pt>
                <c:pt idx="63">
                  <c:v>1.95</c:v>
                </c:pt>
                <c:pt idx="64">
                  <c:v>1.98</c:v>
                </c:pt>
                <c:pt idx="65">
                  <c:v>2.0099999999999998</c:v>
                </c:pt>
                <c:pt idx="66">
                  <c:v>2.04</c:v>
                </c:pt>
                <c:pt idx="67">
                  <c:v>2.0699999999999998</c:v>
                </c:pt>
                <c:pt idx="68">
                  <c:v>2.1</c:v>
                </c:pt>
                <c:pt idx="69">
                  <c:v>2.13</c:v>
                </c:pt>
                <c:pt idx="70">
                  <c:v>2.16</c:v>
                </c:pt>
                <c:pt idx="71">
                  <c:v>2.19</c:v>
                </c:pt>
                <c:pt idx="72">
                  <c:v>2.2200000000000002</c:v>
                </c:pt>
                <c:pt idx="73">
                  <c:v>2.25</c:v>
                </c:pt>
                <c:pt idx="74">
                  <c:v>2.2799999999999998</c:v>
                </c:pt>
                <c:pt idx="75">
                  <c:v>2.31</c:v>
                </c:pt>
                <c:pt idx="76">
                  <c:v>2.34</c:v>
                </c:pt>
                <c:pt idx="77">
                  <c:v>2.37</c:v>
                </c:pt>
                <c:pt idx="78">
                  <c:v>2.4</c:v>
                </c:pt>
                <c:pt idx="79">
                  <c:v>2.4300000000000002</c:v>
                </c:pt>
                <c:pt idx="80">
                  <c:v>2.46</c:v>
                </c:pt>
                <c:pt idx="81">
                  <c:v>2.4900000000000002</c:v>
                </c:pt>
                <c:pt idx="82">
                  <c:v>2.52</c:v>
                </c:pt>
                <c:pt idx="83">
                  <c:v>2.5499999999999998</c:v>
                </c:pt>
                <c:pt idx="84">
                  <c:v>2.58</c:v>
                </c:pt>
                <c:pt idx="85">
                  <c:v>2.61</c:v>
                </c:pt>
                <c:pt idx="86">
                  <c:v>2.64</c:v>
                </c:pt>
                <c:pt idx="87">
                  <c:v>2.67</c:v>
                </c:pt>
                <c:pt idx="88">
                  <c:v>2.7</c:v>
                </c:pt>
                <c:pt idx="89">
                  <c:v>2.73</c:v>
                </c:pt>
                <c:pt idx="90">
                  <c:v>2.76</c:v>
                </c:pt>
                <c:pt idx="91">
                  <c:v>2.79</c:v>
                </c:pt>
                <c:pt idx="92">
                  <c:v>2.82</c:v>
                </c:pt>
                <c:pt idx="93">
                  <c:v>2.85</c:v>
                </c:pt>
                <c:pt idx="94">
                  <c:v>2.88</c:v>
                </c:pt>
                <c:pt idx="95">
                  <c:v>2.91</c:v>
                </c:pt>
                <c:pt idx="96">
                  <c:v>2.94</c:v>
                </c:pt>
                <c:pt idx="97">
                  <c:v>2.97</c:v>
                </c:pt>
                <c:pt idx="98">
                  <c:v>3</c:v>
                </c:pt>
              </c:numCache>
            </c:numRef>
          </c:cat>
          <c:val>
            <c:numRef>
              <c:f>Feuil1!$H$3:$H$101</c:f>
              <c:numCache>
                <c:formatCode>General</c:formatCode>
                <c:ptCount val="99"/>
                <c:pt idx="0">
                  <c:v>0</c:v>
                </c:pt>
                <c:pt idx="1">
                  <c:v>7.4999999999999997E-2</c:v>
                </c:pt>
                <c:pt idx="2">
                  <c:v>0.15</c:v>
                </c:pt>
                <c:pt idx="3">
                  <c:v>0.22499999999999998</c:v>
                </c:pt>
                <c:pt idx="4">
                  <c:v>0.3</c:v>
                </c:pt>
                <c:pt idx="5">
                  <c:v>0.375</c:v>
                </c:pt>
                <c:pt idx="6">
                  <c:v>0.44999999999999996</c:v>
                </c:pt>
                <c:pt idx="7">
                  <c:v>0.52500000000000002</c:v>
                </c:pt>
                <c:pt idx="8">
                  <c:v>0.6</c:v>
                </c:pt>
                <c:pt idx="9">
                  <c:v>0.67500000000000004</c:v>
                </c:pt>
                <c:pt idx="10">
                  <c:v>0.75</c:v>
                </c:pt>
                <c:pt idx="11">
                  <c:v>0.89999999999999991</c:v>
                </c:pt>
                <c:pt idx="12">
                  <c:v>0.97500000000000009</c:v>
                </c:pt>
                <c:pt idx="13">
                  <c:v>1.05</c:v>
                </c:pt>
                <c:pt idx="14">
                  <c:v>1.125</c:v>
                </c:pt>
                <c:pt idx="15">
                  <c:v>1.2</c:v>
                </c:pt>
                <c:pt idx="16">
                  <c:v>1.2749999999999999</c:v>
                </c:pt>
                <c:pt idx="17">
                  <c:v>1.35</c:v>
                </c:pt>
                <c:pt idx="18">
                  <c:v>1.4249999999999998</c:v>
                </c:pt>
                <c:pt idx="19">
                  <c:v>1.5</c:v>
                </c:pt>
                <c:pt idx="20">
                  <c:v>1.575</c:v>
                </c:pt>
                <c:pt idx="21">
                  <c:v>1.6500000000000001</c:v>
                </c:pt>
                <c:pt idx="22">
                  <c:v>1.7249999999999999</c:v>
                </c:pt>
                <c:pt idx="23">
                  <c:v>1.7999999999999998</c:v>
                </c:pt>
                <c:pt idx="24">
                  <c:v>1.875</c:v>
                </c:pt>
                <c:pt idx="25">
                  <c:v>1.9500000000000002</c:v>
                </c:pt>
                <c:pt idx="26">
                  <c:v>2.0250000000000004</c:v>
                </c:pt>
                <c:pt idx="27">
                  <c:v>2.1</c:v>
                </c:pt>
                <c:pt idx="28">
                  <c:v>2.1749999999999998</c:v>
                </c:pt>
                <c:pt idx="29">
                  <c:v>2.25</c:v>
                </c:pt>
                <c:pt idx="30">
                  <c:v>2.4</c:v>
                </c:pt>
                <c:pt idx="31">
                  <c:v>2.4750000000000001</c:v>
                </c:pt>
                <c:pt idx="32">
                  <c:v>2.5499999999999998</c:v>
                </c:pt>
                <c:pt idx="33">
                  <c:v>2.625</c:v>
                </c:pt>
                <c:pt idx="34">
                  <c:v>2.7</c:v>
                </c:pt>
                <c:pt idx="35">
                  <c:v>2.7750000000000004</c:v>
                </c:pt>
                <c:pt idx="36">
                  <c:v>2.8499999999999996</c:v>
                </c:pt>
                <c:pt idx="37">
                  <c:v>2.9249999999999998</c:v>
                </c:pt>
                <c:pt idx="38">
                  <c:v>3</c:v>
                </c:pt>
                <c:pt idx="39">
                  <c:v>3.0750000000000002</c:v>
                </c:pt>
                <c:pt idx="40">
                  <c:v>3.15</c:v>
                </c:pt>
                <c:pt idx="41">
                  <c:v>3.2250000000000001</c:v>
                </c:pt>
                <c:pt idx="42">
                  <c:v>3.3000000000000003</c:v>
                </c:pt>
                <c:pt idx="43">
                  <c:v>3.375</c:v>
                </c:pt>
                <c:pt idx="44">
                  <c:v>3.4499999999999997</c:v>
                </c:pt>
                <c:pt idx="45">
                  <c:v>3.5249999999999999</c:v>
                </c:pt>
                <c:pt idx="46">
                  <c:v>3.5999999999999996</c:v>
                </c:pt>
                <c:pt idx="47">
                  <c:v>3.6749999999999998</c:v>
                </c:pt>
                <c:pt idx="48">
                  <c:v>3.75</c:v>
                </c:pt>
                <c:pt idx="49">
                  <c:v>3.6749999999999998</c:v>
                </c:pt>
                <c:pt idx="50">
                  <c:v>3.6</c:v>
                </c:pt>
                <c:pt idx="51">
                  <c:v>3.5249999999999995</c:v>
                </c:pt>
                <c:pt idx="52">
                  <c:v>3.45</c:v>
                </c:pt>
                <c:pt idx="53">
                  <c:v>3.3750000000000004</c:v>
                </c:pt>
                <c:pt idx="54">
                  <c:v>3.3000000000000007</c:v>
                </c:pt>
                <c:pt idx="55">
                  <c:v>3.2250000000000005</c:v>
                </c:pt>
                <c:pt idx="56">
                  <c:v>3.1499999999999995</c:v>
                </c:pt>
                <c:pt idx="57">
                  <c:v>3.0749999999999997</c:v>
                </c:pt>
                <c:pt idx="58">
                  <c:v>3</c:v>
                </c:pt>
                <c:pt idx="59">
                  <c:v>2.9249999999999998</c:v>
                </c:pt>
                <c:pt idx="60">
                  <c:v>2.8499999999999996</c:v>
                </c:pt>
                <c:pt idx="61">
                  <c:v>2.7750000000000004</c:v>
                </c:pt>
                <c:pt idx="62">
                  <c:v>2.7</c:v>
                </c:pt>
                <c:pt idx="63">
                  <c:v>2.625</c:v>
                </c:pt>
                <c:pt idx="64">
                  <c:v>2.5500000000000003</c:v>
                </c:pt>
                <c:pt idx="65">
                  <c:v>2.4750000000000005</c:v>
                </c:pt>
                <c:pt idx="66">
                  <c:v>2.3999999999999995</c:v>
                </c:pt>
                <c:pt idx="67">
                  <c:v>2.3250000000000006</c:v>
                </c:pt>
                <c:pt idx="68">
                  <c:v>2.2499999999999996</c:v>
                </c:pt>
                <c:pt idx="69">
                  <c:v>2.1749999999999998</c:v>
                </c:pt>
                <c:pt idx="70">
                  <c:v>2.0999999999999996</c:v>
                </c:pt>
                <c:pt idx="71">
                  <c:v>2.0249999999999999</c:v>
                </c:pt>
                <c:pt idx="72">
                  <c:v>1.9499999999999997</c:v>
                </c:pt>
                <c:pt idx="73">
                  <c:v>1.875</c:v>
                </c:pt>
                <c:pt idx="74">
                  <c:v>1.8000000000000003</c:v>
                </c:pt>
                <c:pt idx="75">
                  <c:v>1.7249999999999996</c:v>
                </c:pt>
                <c:pt idx="76">
                  <c:v>1.6500000000000004</c:v>
                </c:pt>
                <c:pt idx="77">
                  <c:v>1.5750000000000002</c:v>
                </c:pt>
                <c:pt idx="78">
                  <c:v>1.5</c:v>
                </c:pt>
                <c:pt idx="79">
                  <c:v>1.4249999999999998</c:v>
                </c:pt>
                <c:pt idx="80">
                  <c:v>1.3500000000000005</c:v>
                </c:pt>
                <c:pt idx="81">
                  <c:v>1.2749999999999995</c:v>
                </c:pt>
                <c:pt idx="82">
                  <c:v>1.2000000000000002</c:v>
                </c:pt>
                <c:pt idx="83">
                  <c:v>1.1250000000000009</c:v>
                </c:pt>
                <c:pt idx="84">
                  <c:v>1.0499999999999998</c:v>
                </c:pt>
                <c:pt idx="85">
                  <c:v>0.97500000000000053</c:v>
                </c:pt>
                <c:pt idx="86">
                  <c:v>0.89999999999999947</c:v>
                </c:pt>
                <c:pt idx="87">
                  <c:v>0.82500000000000018</c:v>
                </c:pt>
                <c:pt idx="88">
                  <c:v>0.74999999999999911</c:v>
                </c:pt>
                <c:pt idx="89">
                  <c:v>0.67499999999999982</c:v>
                </c:pt>
                <c:pt idx="90">
                  <c:v>0.60000000000000053</c:v>
                </c:pt>
                <c:pt idx="91">
                  <c:v>0.52499999999999947</c:v>
                </c:pt>
                <c:pt idx="92">
                  <c:v>0.45000000000000018</c:v>
                </c:pt>
                <c:pt idx="93">
                  <c:v>0.375</c:v>
                </c:pt>
                <c:pt idx="94">
                  <c:v>0.29999999999999982</c:v>
                </c:pt>
                <c:pt idx="95">
                  <c:v>0.22499999999999964</c:v>
                </c:pt>
                <c:pt idx="96">
                  <c:v>0.15000000000000036</c:v>
                </c:pt>
                <c:pt idx="97">
                  <c:v>7.4999999999999289E-2</c:v>
                </c:pt>
                <c:pt idx="98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Feuil1!$I$2</c:f>
              <c:strCache>
                <c:ptCount val="1"/>
                <c:pt idx="0">
                  <c:v>V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Feuil1!$G$3:$G$101</c:f>
              <c:numCache>
                <c:formatCode>General</c:formatCode>
                <c:ptCount val="99"/>
                <c:pt idx="0">
                  <c:v>0</c:v>
                </c:pt>
                <c:pt idx="1">
                  <c:v>0.03</c:v>
                </c:pt>
                <c:pt idx="2">
                  <c:v>0.06</c:v>
                </c:pt>
                <c:pt idx="3">
                  <c:v>0.09</c:v>
                </c:pt>
                <c:pt idx="4">
                  <c:v>0.12</c:v>
                </c:pt>
                <c:pt idx="5">
                  <c:v>0.15</c:v>
                </c:pt>
                <c:pt idx="6">
                  <c:v>0.18</c:v>
                </c:pt>
                <c:pt idx="7">
                  <c:v>0.21</c:v>
                </c:pt>
                <c:pt idx="8">
                  <c:v>0.24</c:v>
                </c:pt>
                <c:pt idx="9">
                  <c:v>0.27</c:v>
                </c:pt>
                <c:pt idx="10">
                  <c:v>0.3</c:v>
                </c:pt>
                <c:pt idx="11">
                  <c:v>0.36</c:v>
                </c:pt>
                <c:pt idx="12">
                  <c:v>0.39</c:v>
                </c:pt>
                <c:pt idx="13">
                  <c:v>0.42</c:v>
                </c:pt>
                <c:pt idx="14">
                  <c:v>0.45</c:v>
                </c:pt>
                <c:pt idx="15">
                  <c:v>0.48</c:v>
                </c:pt>
                <c:pt idx="16">
                  <c:v>0.51</c:v>
                </c:pt>
                <c:pt idx="17">
                  <c:v>0.54</c:v>
                </c:pt>
                <c:pt idx="18">
                  <c:v>0.56999999999999995</c:v>
                </c:pt>
                <c:pt idx="19">
                  <c:v>0.6</c:v>
                </c:pt>
                <c:pt idx="20">
                  <c:v>0.63</c:v>
                </c:pt>
                <c:pt idx="21">
                  <c:v>0.66</c:v>
                </c:pt>
                <c:pt idx="22">
                  <c:v>0.69</c:v>
                </c:pt>
                <c:pt idx="23">
                  <c:v>0.72</c:v>
                </c:pt>
                <c:pt idx="24">
                  <c:v>0.75</c:v>
                </c:pt>
                <c:pt idx="25">
                  <c:v>0.78</c:v>
                </c:pt>
                <c:pt idx="26">
                  <c:v>0.81</c:v>
                </c:pt>
                <c:pt idx="27">
                  <c:v>0.84</c:v>
                </c:pt>
                <c:pt idx="28">
                  <c:v>0.87</c:v>
                </c:pt>
                <c:pt idx="29">
                  <c:v>0.9</c:v>
                </c:pt>
                <c:pt idx="30">
                  <c:v>0.96</c:v>
                </c:pt>
                <c:pt idx="31">
                  <c:v>0.99</c:v>
                </c:pt>
                <c:pt idx="32">
                  <c:v>1.02</c:v>
                </c:pt>
                <c:pt idx="33">
                  <c:v>1.05</c:v>
                </c:pt>
                <c:pt idx="34">
                  <c:v>1.08</c:v>
                </c:pt>
                <c:pt idx="35">
                  <c:v>1.1100000000000001</c:v>
                </c:pt>
                <c:pt idx="36">
                  <c:v>1.1399999999999999</c:v>
                </c:pt>
                <c:pt idx="37">
                  <c:v>1.17</c:v>
                </c:pt>
                <c:pt idx="38">
                  <c:v>1.2</c:v>
                </c:pt>
                <c:pt idx="39">
                  <c:v>1.23</c:v>
                </c:pt>
                <c:pt idx="40">
                  <c:v>1.26</c:v>
                </c:pt>
                <c:pt idx="41">
                  <c:v>1.29</c:v>
                </c:pt>
                <c:pt idx="42">
                  <c:v>1.32</c:v>
                </c:pt>
                <c:pt idx="43">
                  <c:v>1.35</c:v>
                </c:pt>
                <c:pt idx="44">
                  <c:v>1.38</c:v>
                </c:pt>
                <c:pt idx="45">
                  <c:v>1.41</c:v>
                </c:pt>
                <c:pt idx="46">
                  <c:v>1.44</c:v>
                </c:pt>
                <c:pt idx="47">
                  <c:v>1.47</c:v>
                </c:pt>
                <c:pt idx="48">
                  <c:v>1.5</c:v>
                </c:pt>
                <c:pt idx="49">
                  <c:v>1.53</c:v>
                </c:pt>
                <c:pt idx="50">
                  <c:v>1.56</c:v>
                </c:pt>
                <c:pt idx="51">
                  <c:v>1.59</c:v>
                </c:pt>
                <c:pt idx="52">
                  <c:v>1.62</c:v>
                </c:pt>
                <c:pt idx="53">
                  <c:v>1.65</c:v>
                </c:pt>
                <c:pt idx="54">
                  <c:v>1.68</c:v>
                </c:pt>
                <c:pt idx="55">
                  <c:v>1.71</c:v>
                </c:pt>
                <c:pt idx="56">
                  <c:v>1.74</c:v>
                </c:pt>
                <c:pt idx="57">
                  <c:v>1.77</c:v>
                </c:pt>
                <c:pt idx="58">
                  <c:v>1.8</c:v>
                </c:pt>
                <c:pt idx="59">
                  <c:v>1.83</c:v>
                </c:pt>
                <c:pt idx="60">
                  <c:v>1.86</c:v>
                </c:pt>
                <c:pt idx="61">
                  <c:v>1.89</c:v>
                </c:pt>
                <c:pt idx="62">
                  <c:v>1.92</c:v>
                </c:pt>
                <c:pt idx="63">
                  <c:v>1.95</c:v>
                </c:pt>
                <c:pt idx="64">
                  <c:v>1.98</c:v>
                </c:pt>
                <c:pt idx="65">
                  <c:v>2.0099999999999998</c:v>
                </c:pt>
                <c:pt idx="66">
                  <c:v>2.04</c:v>
                </c:pt>
                <c:pt idx="67">
                  <c:v>2.0699999999999998</c:v>
                </c:pt>
                <c:pt idx="68">
                  <c:v>2.1</c:v>
                </c:pt>
                <c:pt idx="69">
                  <c:v>2.13</c:v>
                </c:pt>
                <c:pt idx="70">
                  <c:v>2.16</c:v>
                </c:pt>
                <c:pt idx="71">
                  <c:v>2.19</c:v>
                </c:pt>
                <c:pt idx="72">
                  <c:v>2.2200000000000002</c:v>
                </c:pt>
                <c:pt idx="73">
                  <c:v>2.25</c:v>
                </c:pt>
                <c:pt idx="74">
                  <c:v>2.2799999999999998</c:v>
                </c:pt>
                <c:pt idx="75">
                  <c:v>2.31</c:v>
                </c:pt>
                <c:pt idx="76">
                  <c:v>2.34</c:v>
                </c:pt>
                <c:pt idx="77">
                  <c:v>2.37</c:v>
                </c:pt>
                <c:pt idx="78">
                  <c:v>2.4</c:v>
                </c:pt>
                <c:pt idx="79">
                  <c:v>2.4300000000000002</c:v>
                </c:pt>
                <c:pt idx="80">
                  <c:v>2.46</c:v>
                </c:pt>
                <c:pt idx="81">
                  <c:v>2.4900000000000002</c:v>
                </c:pt>
                <c:pt idx="82">
                  <c:v>2.52</c:v>
                </c:pt>
                <c:pt idx="83">
                  <c:v>2.5499999999999998</c:v>
                </c:pt>
                <c:pt idx="84">
                  <c:v>2.58</c:v>
                </c:pt>
                <c:pt idx="85">
                  <c:v>2.61</c:v>
                </c:pt>
                <c:pt idx="86">
                  <c:v>2.64</c:v>
                </c:pt>
                <c:pt idx="87">
                  <c:v>2.67</c:v>
                </c:pt>
                <c:pt idx="88">
                  <c:v>2.7</c:v>
                </c:pt>
                <c:pt idx="89">
                  <c:v>2.73</c:v>
                </c:pt>
                <c:pt idx="90">
                  <c:v>2.76</c:v>
                </c:pt>
                <c:pt idx="91">
                  <c:v>2.79</c:v>
                </c:pt>
                <c:pt idx="92">
                  <c:v>2.82</c:v>
                </c:pt>
                <c:pt idx="93">
                  <c:v>2.85</c:v>
                </c:pt>
                <c:pt idx="94">
                  <c:v>2.88</c:v>
                </c:pt>
                <c:pt idx="95">
                  <c:v>2.91</c:v>
                </c:pt>
                <c:pt idx="96">
                  <c:v>2.94</c:v>
                </c:pt>
                <c:pt idx="97">
                  <c:v>2.97</c:v>
                </c:pt>
                <c:pt idx="98">
                  <c:v>3</c:v>
                </c:pt>
              </c:numCache>
            </c:numRef>
          </c:cat>
          <c:val>
            <c:numRef>
              <c:f>Feuil1!$I$3:$I$101</c:f>
              <c:numCache>
                <c:formatCode>General</c:formatCode>
                <c:ptCount val="99"/>
                <c:pt idx="0">
                  <c:v>2.5</c:v>
                </c:pt>
                <c:pt idx="1">
                  <c:v>2.5</c:v>
                </c:pt>
                <c:pt idx="2">
                  <c:v>2.5</c:v>
                </c:pt>
                <c:pt idx="3">
                  <c:v>2.5</c:v>
                </c:pt>
                <c:pt idx="4">
                  <c:v>2.5</c:v>
                </c:pt>
                <c:pt idx="5">
                  <c:v>2.5</c:v>
                </c:pt>
                <c:pt idx="6">
                  <c:v>2.5</c:v>
                </c:pt>
                <c:pt idx="7">
                  <c:v>2.5</c:v>
                </c:pt>
                <c:pt idx="8">
                  <c:v>2.5</c:v>
                </c:pt>
                <c:pt idx="9">
                  <c:v>2.5</c:v>
                </c:pt>
                <c:pt idx="10">
                  <c:v>2.5</c:v>
                </c:pt>
                <c:pt idx="11">
                  <c:v>2.5</c:v>
                </c:pt>
                <c:pt idx="12">
                  <c:v>2.5</c:v>
                </c:pt>
                <c:pt idx="13">
                  <c:v>2.5</c:v>
                </c:pt>
                <c:pt idx="14">
                  <c:v>2.5</c:v>
                </c:pt>
                <c:pt idx="15">
                  <c:v>2.5</c:v>
                </c:pt>
                <c:pt idx="16">
                  <c:v>2.5</c:v>
                </c:pt>
                <c:pt idx="17">
                  <c:v>2.5</c:v>
                </c:pt>
                <c:pt idx="18">
                  <c:v>2.5</c:v>
                </c:pt>
                <c:pt idx="19">
                  <c:v>2.5</c:v>
                </c:pt>
                <c:pt idx="20">
                  <c:v>2.5</c:v>
                </c:pt>
                <c:pt idx="21">
                  <c:v>2.5</c:v>
                </c:pt>
                <c:pt idx="22">
                  <c:v>2.5</c:v>
                </c:pt>
                <c:pt idx="23">
                  <c:v>2.5</c:v>
                </c:pt>
                <c:pt idx="24">
                  <c:v>2.5</c:v>
                </c:pt>
                <c:pt idx="25">
                  <c:v>2.5</c:v>
                </c:pt>
                <c:pt idx="26">
                  <c:v>2.5</c:v>
                </c:pt>
                <c:pt idx="27">
                  <c:v>2.5</c:v>
                </c:pt>
                <c:pt idx="28">
                  <c:v>2.5</c:v>
                </c:pt>
                <c:pt idx="29">
                  <c:v>2.5</c:v>
                </c:pt>
                <c:pt idx="30">
                  <c:v>2.5</c:v>
                </c:pt>
                <c:pt idx="31">
                  <c:v>2.5</c:v>
                </c:pt>
                <c:pt idx="32">
                  <c:v>2.5</c:v>
                </c:pt>
                <c:pt idx="33">
                  <c:v>2.5</c:v>
                </c:pt>
                <c:pt idx="34">
                  <c:v>2.5</c:v>
                </c:pt>
                <c:pt idx="35">
                  <c:v>2.5</c:v>
                </c:pt>
                <c:pt idx="36">
                  <c:v>2.5</c:v>
                </c:pt>
                <c:pt idx="37">
                  <c:v>2.5</c:v>
                </c:pt>
                <c:pt idx="38">
                  <c:v>2.5</c:v>
                </c:pt>
                <c:pt idx="39">
                  <c:v>2.5</c:v>
                </c:pt>
                <c:pt idx="40">
                  <c:v>2.5</c:v>
                </c:pt>
                <c:pt idx="41">
                  <c:v>2.5</c:v>
                </c:pt>
                <c:pt idx="42">
                  <c:v>2.5</c:v>
                </c:pt>
                <c:pt idx="43">
                  <c:v>2.5</c:v>
                </c:pt>
                <c:pt idx="44">
                  <c:v>2.5</c:v>
                </c:pt>
                <c:pt idx="45">
                  <c:v>2.5</c:v>
                </c:pt>
                <c:pt idx="46">
                  <c:v>2.5</c:v>
                </c:pt>
                <c:pt idx="47">
                  <c:v>2.5</c:v>
                </c:pt>
                <c:pt idx="48">
                  <c:v>-2.5</c:v>
                </c:pt>
                <c:pt idx="49">
                  <c:v>-2.5</c:v>
                </c:pt>
                <c:pt idx="50">
                  <c:v>-2.5</c:v>
                </c:pt>
                <c:pt idx="51">
                  <c:v>-2.5</c:v>
                </c:pt>
                <c:pt idx="52">
                  <c:v>-2.5</c:v>
                </c:pt>
                <c:pt idx="53">
                  <c:v>-2.5</c:v>
                </c:pt>
                <c:pt idx="54">
                  <c:v>-2.5</c:v>
                </c:pt>
                <c:pt idx="55">
                  <c:v>-2.5</c:v>
                </c:pt>
                <c:pt idx="56">
                  <c:v>-2.5</c:v>
                </c:pt>
                <c:pt idx="57">
                  <c:v>-2.5</c:v>
                </c:pt>
                <c:pt idx="58">
                  <c:v>-2.5</c:v>
                </c:pt>
                <c:pt idx="59">
                  <c:v>-2.5</c:v>
                </c:pt>
                <c:pt idx="60">
                  <c:v>-2.5</c:v>
                </c:pt>
                <c:pt idx="61">
                  <c:v>-2.5</c:v>
                </c:pt>
                <c:pt idx="62">
                  <c:v>-2.5</c:v>
                </c:pt>
                <c:pt idx="63">
                  <c:v>-2.5</c:v>
                </c:pt>
                <c:pt idx="64">
                  <c:v>-2.5</c:v>
                </c:pt>
                <c:pt idx="65">
                  <c:v>-2.5</c:v>
                </c:pt>
                <c:pt idx="66">
                  <c:v>-2.5</c:v>
                </c:pt>
                <c:pt idx="67">
                  <c:v>-2.5</c:v>
                </c:pt>
                <c:pt idx="68">
                  <c:v>-2.5</c:v>
                </c:pt>
                <c:pt idx="69">
                  <c:v>-2.5</c:v>
                </c:pt>
                <c:pt idx="70">
                  <c:v>-2.5</c:v>
                </c:pt>
                <c:pt idx="71">
                  <c:v>-2.5</c:v>
                </c:pt>
                <c:pt idx="72">
                  <c:v>-2.5</c:v>
                </c:pt>
                <c:pt idx="73">
                  <c:v>-2.5</c:v>
                </c:pt>
                <c:pt idx="74">
                  <c:v>-2.5</c:v>
                </c:pt>
                <c:pt idx="75">
                  <c:v>-2.5</c:v>
                </c:pt>
                <c:pt idx="76">
                  <c:v>-2.5</c:v>
                </c:pt>
                <c:pt idx="77">
                  <c:v>-2.5</c:v>
                </c:pt>
                <c:pt idx="78">
                  <c:v>-2.5</c:v>
                </c:pt>
                <c:pt idx="79">
                  <c:v>-2.5</c:v>
                </c:pt>
                <c:pt idx="80">
                  <c:v>-2.5</c:v>
                </c:pt>
                <c:pt idx="81">
                  <c:v>-2.5</c:v>
                </c:pt>
                <c:pt idx="82">
                  <c:v>-2.5</c:v>
                </c:pt>
                <c:pt idx="83">
                  <c:v>-2.5</c:v>
                </c:pt>
                <c:pt idx="84">
                  <c:v>-2.5</c:v>
                </c:pt>
                <c:pt idx="85">
                  <c:v>-2.5</c:v>
                </c:pt>
                <c:pt idx="86">
                  <c:v>-2.5</c:v>
                </c:pt>
                <c:pt idx="87">
                  <c:v>-2.5</c:v>
                </c:pt>
                <c:pt idx="88">
                  <c:v>-2.5</c:v>
                </c:pt>
                <c:pt idx="89">
                  <c:v>-2.5</c:v>
                </c:pt>
                <c:pt idx="90">
                  <c:v>-2.5</c:v>
                </c:pt>
                <c:pt idx="91">
                  <c:v>-2.5</c:v>
                </c:pt>
                <c:pt idx="92">
                  <c:v>-2.5</c:v>
                </c:pt>
                <c:pt idx="93">
                  <c:v>-2.5</c:v>
                </c:pt>
                <c:pt idx="94">
                  <c:v>-2.5</c:v>
                </c:pt>
                <c:pt idx="95">
                  <c:v>-2.5</c:v>
                </c:pt>
                <c:pt idx="96">
                  <c:v>-2.5</c:v>
                </c:pt>
                <c:pt idx="97">
                  <c:v>-2.5</c:v>
                </c:pt>
                <c:pt idx="98">
                  <c:v>-2.5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Feuil1!$J$2</c:f>
              <c:strCache>
                <c:ptCount val="1"/>
                <c:pt idx="0">
                  <c:v>EIf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Feuil1!$G$3:$G$101</c:f>
              <c:numCache>
                <c:formatCode>General</c:formatCode>
                <c:ptCount val="99"/>
                <c:pt idx="0">
                  <c:v>0</c:v>
                </c:pt>
                <c:pt idx="1">
                  <c:v>0.03</c:v>
                </c:pt>
                <c:pt idx="2">
                  <c:v>0.06</c:v>
                </c:pt>
                <c:pt idx="3">
                  <c:v>0.09</c:v>
                </c:pt>
                <c:pt idx="4">
                  <c:v>0.12</c:v>
                </c:pt>
                <c:pt idx="5">
                  <c:v>0.15</c:v>
                </c:pt>
                <c:pt idx="6">
                  <c:v>0.18</c:v>
                </c:pt>
                <c:pt idx="7">
                  <c:v>0.21</c:v>
                </c:pt>
                <c:pt idx="8">
                  <c:v>0.24</c:v>
                </c:pt>
                <c:pt idx="9">
                  <c:v>0.27</c:v>
                </c:pt>
                <c:pt idx="10">
                  <c:v>0.3</c:v>
                </c:pt>
                <c:pt idx="11">
                  <c:v>0.36</c:v>
                </c:pt>
                <c:pt idx="12">
                  <c:v>0.39</c:v>
                </c:pt>
                <c:pt idx="13">
                  <c:v>0.42</c:v>
                </c:pt>
                <c:pt idx="14">
                  <c:v>0.45</c:v>
                </c:pt>
                <c:pt idx="15">
                  <c:v>0.48</c:v>
                </c:pt>
                <c:pt idx="16">
                  <c:v>0.51</c:v>
                </c:pt>
                <c:pt idx="17">
                  <c:v>0.54</c:v>
                </c:pt>
                <c:pt idx="18">
                  <c:v>0.56999999999999995</c:v>
                </c:pt>
                <c:pt idx="19">
                  <c:v>0.6</c:v>
                </c:pt>
                <c:pt idx="20">
                  <c:v>0.63</c:v>
                </c:pt>
                <c:pt idx="21">
                  <c:v>0.66</c:v>
                </c:pt>
                <c:pt idx="22">
                  <c:v>0.69</c:v>
                </c:pt>
                <c:pt idx="23">
                  <c:v>0.72</c:v>
                </c:pt>
                <c:pt idx="24">
                  <c:v>0.75</c:v>
                </c:pt>
                <c:pt idx="25">
                  <c:v>0.78</c:v>
                </c:pt>
                <c:pt idx="26">
                  <c:v>0.81</c:v>
                </c:pt>
                <c:pt idx="27">
                  <c:v>0.84</c:v>
                </c:pt>
                <c:pt idx="28">
                  <c:v>0.87</c:v>
                </c:pt>
                <c:pt idx="29">
                  <c:v>0.9</c:v>
                </c:pt>
                <c:pt idx="30">
                  <c:v>0.96</c:v>
                </c:pt>
                <c:pt idx="31">
                  <c:v>0.99</c:v>
                </c:pt>
                <c:pt idx="32">
                  <c:v>1.02</c:v>
                </c:pt>
                <c:pt idx="33">
                  <c:v>1.05</c:v>
                </c:pt>
                <c:pt idx="34">
                  <c:v>1.08</c:v>
                </c:pt>
                <c:pt idx="35">
                  <c:v>1.1100000000000001</c:v>
                </c:pt>
                <c:pt idx="36">
                  <c:v>1.1399999999999999</c:v>
                </c:pt>
                <c:pt idx="37">
                  <c:v>1.17</c:v>
                </c:pt>
                <c:pt idx="38">
                  <c:v>1.2</c:v>
                </c:pt>
                <c:pt idx="39">
                  <c:v>1.23</c:v>
                </c:pt>
                <c:pt idx="40">
                  <c:v>1.26</c:v>
                </c:pt>
                <c:pt idx="41">
                  <c:v>1.29</c:v>
                </c:pt>
                <c:pt idx="42">
                  <c:v>1.32</c:v>
                </c:pt>
                <c:pt idx="43">
                  <c:v>1.35</c:v>
                </c:pt>
                <c:pt idx="44">
                  <c:v>1.38</c:v>
                </c:pt>
                <c:pt idx="45">
                  <c:v>1.41</c:v>
                </c:pt>
                <c:pt idx="46">
                  <c:v>1.44</c:v>
                </c:pt>
                <c:pt idx="47">
                  <c:v>1.47</c:v>
                </c:pt>
                <c:pt idx="48">
                  <c:v>1.5</c:v>
                </c:pt>
                <c:pt idx="49">
                  <c:v>1.53</c:v>
                </c:pt>
                <c:pt idx="50">
                  <c:v>1.56</c:v>
                </c:pt>
                <c:pt idx="51">
                  <c:v>1.59</c:v>
                </c:pt>
                <c:pt idx="52">
                  <c:v>1.62</c:v>
                </c:pt>
                <c:pt idx="53">
                  <c:v>1.65</c:v>
                </c:pt>
                <c:pt idx="54">
                  <c:v>1.68</c:v>
                </c:pt>
                <c:pt idx="55">
                  <c:v>1.71</c:v>
                </c:pt>
                <c:pt idx="56">
                  <c:v>1.74</c:v>
                </c:pt>
                <c:pt idx="57">
                  <c:v>1.77</c:v>
                </c:pt>
                <c:pt idx="58">
                  <c:v>1.8</c:v>
                </c:pt>
                <c:pt idx="59">
                  <c:v>1.83</c:v>
                </c:pt>
                <c:pt idx="60">
                  <c:v>1.86</c:v>
                </c:pt>
                <c:pt idx="61">
                  <c:v>1.89</c:v>
                </c:pt>
                <c:pt idx="62">
                  <c:v>1.92</c:v>
                </c:pt>
                <c:pt idx="63">
                  <c:v>1.95</c:v>
                </c:pt>
                <c:pt idx="64">
                  <c:v>1.98</c:v>
                </c:pt>
                <c:pt idx="65">
                  <c:v>2.0099999999999998</c:v>
                </c:pt>
                <c:pt idx="66">
                  <c:v>2.04</c:v>
                </c:pt>
                <c:pt idx="67">
                  <c:v>2.0699999999999998</c:v>
                </c:pt>
                <c:pt idx="68">
                  <c:v>2.1</c:v>
                </c:pt>
                <c:pt idx="69">
                  <c:v>2.13</c:v>
                </c:pt>
                <c:pt idx="70">
                  <c:v>2.16</c:v>
                </c:pt>
                <c:pt idx="71">
                  <c:v>2.19</c:v>
                </c:pt>
                <c:pt idx="72">
                  <c:v>2.2200000000000002</c:v>
                </c:pt>
                <c:pt idx="73">
                  <c:v>2.25</c:v>
                </c:pt>
                <c:pt idx="74">
                  <c:v>2.2799999999999998</c:v>
                </c:pt>
                <c:pt idx="75">
                  <c:v>2.31</c:v>
                </c:pt>
                <c:pt idx="76">
                  <c:v>2.34</c:v>
                </c:pt>
                <c:pt idx="77">
                  <c:v>2.37</c:v>
                </c:pt>
                <c:pt idx="78">
                  <c:v>2.4</c:v>
                </c:pt>
                <c:pt idx="79">
                  <c:v>2.4300000000000002</c:v>
                </c:pt>
                <c:pt idx="80">
                  <c:v>2.46</c:v>
                </c:pt>
                <c:pt idx="81">
                  <c:v>2.4900000000000002</c:v>
                </c:pt>
                <c:pt idx="82">
                  <c:v>2.52</c:v>
                </c:pt>
                <c:pt idx="83">
                  <c:v>2.5499999999999998</c:v>
                </c:pt>
                <c:pt idx="84">
                  <c:v>2.58</c:v>
                </c:pt>
                <c:pt idx="85">
                  <c:v>2.61</c:v>
                </c:pt>
                <c:pt idx="86">
                  <c:v>2.64</c:v>
                </c:pt>
                <c:pt idx="87">
                  <c:v>2.67</c:v>
                </c:pt>
                <c:pt idx="88">
                  <c:v>2.7</c:v>
                </c:pt>
                <c:pt idx="89">
                  <c:v>2.73</c:v>
                </c:pt>
                <c:pt idx="90">
                  <c:v>2.76</c:v>
                </c:pt>
                <c:pt idx="91">
                  <c:v>2.79</c:v>
                </c:pt>
                <c:pt idx="92">
                  <c:v>2.82</c:v>
                </c:pt>
                <c:pt idx="93">
                  <c:v>2.85</c:v>
                </c:pt>
                <c:pt idx="94">
                  <c:v>2.88</c:v>
                </c:pt>
                <c:pt idx="95">
                  <c:v>2.91</c:v>
                </c:pt>
                <c:pt idx="96">
                  <c:v>2.94</c:v>
                </c:pt>
                <c:pt idx="97">
                  <c:v>2.97</c:v>
                </c:pt>
                <c:pt idx="98">
                  <c:v>3</c:v>
                </c:pt>
              </c:numCache>
            </c:numRef>
          </c:cat>
          <c:val>
            <c:numRef>
              <c:f>Feuil1!$J$3:$J$101</c:f>
              <c:numCache>
                <c:formatCode>General</c:formatCode>
                <c:ptCount val="99"/>
                <c:pt idx="0">
                  <c:v>0</c:v>
                </c:pt>
                <c:pt idx="1">
                  <c:v>8.4363749999999987E-2</c:v>
                </c:pt>
                <c:pt idx="2">
                  <c:v>0.16865999999999998</c:v>
                </c:pt>
                <c:pt idx="3">
                  <c:v>0.25282125</c:v>
                </c:pt>
                <c:pt idx="4">
                  <c:v>0.33677999999999997</c:v>
                </c:pt>
                <c:pt idx="5">
                  <c:v>0.42046875</c:v>
                </c:pt>
                <c:pt idx="6">
                  <c:v>0.50381999999999993</c:v>
                </c:pt>
                <c:pt idx="7">
                  <c:v>0.58676624999999993</c:v>
                </c:pt>
                <c:pt idx="8">
                  <c:v>0.66923999999999995</c:v>
                </c:pt>
                <c:pt idx="9">
                  <c:v>0.75117374999999997</c:v>
                </c:pt>
                <c:pt idx="10">
                  <c:v>0.83250000000000002</c:v>
                </c:pt>
                <c:pt idx="11">
                  <c:v>0.99305999999999994</c:v>
                </c:pt>
                <c:pt idx="12">
                  <c:v>1.07215875</c:v>
                </c:pt>
                <c:pt idx="13">
                  <c:v>1.15038</c:v>
                </c:pt>
                <c:pt idx="14">
                  <c:v>1.2276562499999999</c:v>
                </c:pt>
                <c:pt idx="15">
                  <c:v>1.30392</c:v>
                </c:pt>
                <c:pt idx="16">
                  <c:v>1.3791037500000001</c:v>
                </c:pt>
                <c:pt idx="17">
                  <c:v>1.4531400000000001</c:v>
                </c:pt>
                <c:pt idx="18">
                  <c:v>1.5259612499999999</c:v>
                </c:pt>
                <c:pt idx="19">
                  <c:v>1.5974999999999999</c:v>
                </c:pt>
                <c:pt idx="20">
                  <c:v>1.6676887500000002</c:v>
                </c:pt>
                <c:pt idx="21">
                  <c:v>1.7364600000000001</c:v>
                </c:pt>
                <c:pt idx="22">
                  <c:v>1.8037462499999999</c:v>
                </c:pt>
                <c:pt idx="23">
                  <c:v>1.8694799999999998</c:v>
                </c:pt>
                <c:pt idx="24">
                  <c:v>1.93359375</c:v>
                </c:pt>
                <c:pt idx="25">
                  <c:v>1.9960200000000001</c:v>
                </c:pt>
                <c:pt idx="26">
                  <c:v>2.0566912500000001</c:v>
                </c:pt>
                <c:pt idx="27">
                  <c:v>2.1155399999999998</c:v>
                </c:pt>
                <c:pt idx="28">
                  <c:v>2.1724987499999999</c:v>
                </c:pt>
                <c:pt idx="29">
                  <c:v>2.2275</c:v>
                </c:pt>
                <c:pt idx="30">
                  <c:v>2.3313599999999997</c:v>
                </c:pt>
                <c:pt idx="31">
                  <c:v>2.3800837499999998</c:v>
                </c:pt>
                <c:pt idx="32">
                  <c:v>2.42658</c:v>
                </c:pt>
                <c:pt idx="33">
                  <c:v>2.4707812499999999</c:v>
                </c:pt>
                <c:pt idx="34">
                  <c:v>2.5126200000000001</c:v>
                </c:pt>
                <c:pt idx="35">
                  <c:v>2.5520287499999998</c:v>
                </c:pt>
                <c:pt idx="36">
                  <c:v>2.58894</c:v>
                </c:pt>
                <c:pt idx="37">
                  <c:v>2.62328625</c:v>
                </c:pt>
                <c:pt idx="38">
                  <c:v>2.6549999999999998</c:v>
                </c:pt>
                <c:pt idx="39">
                  <c:v>2.6840137500000001</c:v>
                </c:pt>
                <c:pt idx="40">
                  <c:v>2.7102600000000003</c:v>
                </c:pt>
                <c:pt idx="41">
                  <c:v>2.73367125</c:v>
                </c:pt>
                <c:pt idx="42">
                  <c:v>2.7541800000000003</c:v>
                </c:pt>
                <c:pt idx="43">
                  <c:v>2.7717187500000002</c:v>
                </c:pt>
                <c:pt idx="44">
                  <c:v>2.7862200000000001</c:v>
                </c:pt>
                <c:pt idx="45">
                  <c:v>2.7976162499999999</c:v>
                </c:pt>
                <c:pt idx="46">
                  <c:v>2.8058399999999999</c:v>
                </c:pt>
                <c:pt idx="47">
                  <c:v>2.8108237500000008</c:v>
                </c:pt>
                <c:pt idx="48">
                  <c:v>2.8125</c:v>
                </c:pt>
                <c:pt idx="49">
                  <c:v>2.81082375</c:v>
                </c:pt>
                <c:pt idx="50">
                  <c:v>2.8058400000000003</c:v>
                </c:pt>
                <c:pt idx="51">
                  <c:v>2.7976162499999999</c:v>
                </c:pt>
                <c:pt idx="52">
                  <c:v>2.7862199999999997</c:v>
                </c:pt>
                <c:pt idx="53">
                  <c:v>2.7717187499999998</c:v>
                </c:pt>
                <c:pt idx="54">
                  <c:v>2.7541799999999999</c:v>
                </c:pt>
                <c:pt idx="55">
                  <c:v>2.7336712500000004</c:v>
                </c:pt>
                <c:pt idx="56">
                  <c:v>2.7102599999999994</c:v>
                </c:pt>
                <c:pt idx="57">
                  <c:v>2.6840137500000001</c:v>
                </c:pt>
                <c:pt idx="58">
                  <c:v>2.6549999999999998</c:v>
                </c:pt>
                <c:pt idx="59">
                  <c:v>2.6232862500000005</c:v>
                </c:pt>
                <c:pt idx="60">
                  <c:v>2.58894</c:v>
                </c:pt>
                <c:pt idx="61">
                  <c:v>2.5520287500000003</c:v>
                </c:pt>
                <c:pt idx="62">
                  <c:v>2.5126199999999992</c:v>
                </c:pt>
                <c:pt idx="63">
                  <c:v>2.4707812499999999</c:v>
                </c:pt>
                <c:pt idx="64">
                  <c:v>2.4265799999999995</c:v>
                </c:pt>
                <c:pt idx="65">
                  <c:v>2.3800837500000007</c:v>
                </c:pt>
                <c:pt idx="66">
                  <c:v>2.3313600000000001</c:v>
                </c:pt>
                <c:pt idx="67">
                  <c:v>2.28047625</c:v>
                </c:pt>
                <c:pt idx="68">
                  <c:v>2.2274999999999996</c:v>
                </c:pt>
                <c:pt idx="69">
                  <c:v>2.1724987500000004</c:v>
                </c:pt>
                <c:pt idx="70">
                  <c:v>2.1155399999999993</c:v>
                </c:pt>
                <c:pt idx="71">
                  <c:v>2.0566912499999996</c:v>
                </c:pt>
                <c:pt idx="72">
                  <c:v>1.9960199999999997</c:v>
                </c:pt>
                <c:pt idx="73">
                  <c:v>1.93359375</c:v>
                </c:pt>
                <c:pt idx="74">
                  <c:v>1.86948</c:v>
                </c:pt>
                <c:pt idx="75">
                  <c:v>1.8037462499999997</c:v>
                </c:pt>
                <c:pt idx="76">
                  <c:v>1.7364600000000006</c:v>
                </c:pt>
                <c:pt idx="77">
                  <c:v>1.6676887500000004</c:v>
                </c:pt>
                <c:pt idx="78">
                  <c:v>1.5974999999999993</c:v>
                </c:pt>
                <c:pt idx="79">
                  <c:v>1.5259612499999999</c:v>
                </c:pt>
                <c:pt idx="80">
                  <c:v>1.4531400000000012</c:v>
                </c:pt>
                <c:pt idx="81">
                  <c:v>1.3791037500000001</c:v>
                </c:pt>
                <c:pt idx="82">
                  <c:v>1.3039200000000006</c:v>
                </c:pt>
                <c:pt idx="83">
                  <c:v>1.2276562500000003</c:v>
                </c:pt>
                <c:pt idx="84">
                  <c:v>1.1503799999999995</c:v>
                </c:pt>
                <c:pt idx="85">
                  <c:v>1.0721587500000005</c:v>
                </c:pt>
                <c:pt idx="86">
                  <c:v>0.9930600000000005</c:v>
                </c:pt>
                <c:pt idx="87">
                  <c:v>0.91315124999999853</c:v>
                </c:pt>
                <c:pt idx="88">
                  <c:v>0.8324999999999998</c:v>
                </c:pt>
                <c:pt idx="89">
                  <c:v>0.7511737500000002</c:v>
                </c:pt>
                <c:pt idx="90">
                  <c:v>0.6692400000000005</c:v>
                </c:pt>
                <c:pt idx="91">
                  <c:v>0.58676624999999905</c:v>
                </c:pt>
                <c:pt idx="92">
                  <c:v>0.50382000000000193</c:v>
                </c:pt>
                <c:pt idx="93">
                  <c:v>0.4204687499999995</c:v>
                </c:pt>
                <c:pt idx="94">
                  <c:v>0.33677999999999964</c:v>
                </c:pt>
                <c:pt idx="95">
                  <c:v>0.25282125000000066</c:v>
                </c:pt>
                <c:pt idx="96">
                  <c:v>0.1686600000000027</c:v>
                </c:pt>
                <c:pt idx="97">
                  <c:v>8.4363749999996518E-2</c:v>
                </c:pt>
                <c:pt idx="98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1759520"/>
        <c:axId val="171760080"/>
      </c:lineChart>
      <c:catAx>
        <c:axId val="171759520"/>
        <c:scaling>
          <c:orientation val="minMax"/>
        </c:scaling>
        <c:delete val="0"/>
        <c:axPos val="t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Longueur de poutre en m</a:t>
                </a:r>
              </a:p>
            </c:rich>
          </c:tx>
          <c:layout>
            <c:manualLayout>
              <c:xMode val="edge"/>
              <c:yMode val="edge"/>
              <c:x val="0.3898356955380578"/>
              <c:y val="0.83983681387652631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760080"/>
        <c:crosses val="autoZero"/>
        <c:auto val="1"/>
        <c:lblAlgn val="ctr"/>
        <c:lblOffset val="100"/>
        <c:noMultiLvlLbl val="0"/>
      </c:catAx>
      <c:valAx>
        <c:axId val="171760080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75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9525</xdr:colOff>
      <xdr:row>8</xdr:row>
      <xdr:rowOff>4762</xdr:rowOff>
    </xdr:from>
    <xdr:ext cx="336182" cy="174663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p>
                      <m:sSupPr>
                        <m:ctrlPr>
                          <a:rPr lang="fr-BE" sz="110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𝑚𝑚</m:t>
                        </m:r>
                      </m:e>
                      <m:sup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4</m:t>
                        </m:r>
                      </m:sup>
                    </m:sSup>
                  </m:oMath>
                </m:oMathPara>
              </a14:m>
              <a:endParaRPr lang="fr-BE" sz="1100"/>
            </a:p>
          </xdr:txBody>
        </xdr:sp>
      </mc:Choice>
      <mc:Fallback xmlns=""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BE" sz="1100" i="0">
                  <a:latin typeface="Cambria Math" panose="02040503050406030204" pitchFamily="18" charset="0"/>
                </a:rPr>
                <a:t>〖</a:t>
              </a:r>
              <a:r>
                <a:rPr lang="fr-BE" sz="1100" b="0" i="0">
                  <a:latin typeface="Cambria Math" panose="02040503050406030204" pitchFamily="18" charset="0"/>
                </a:rPr>
                <a:t>𝑚𝑚〗^4</a:t>
              </a:r>
              <a:endParaRPr lang="fr-BE" sz="1100"/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15</xdr:row>
          <xdr:rowOff>0</xdr:rowOff>
        </xdr:from>
        <xdr:to>
          <xdr:col>22</xdr:col>
          <xdr:colOff>752475</xdr:colOff>
          <xdr:row>18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33</xdr:row>
          <xdr:rowOff>180975</xdr:rowOff>
        </xdr:from>
        <xdr:to>
          <xdr:col>23</xdr:col>
          <xdr:colOff>0</xdr:colOff>
          <xdr:row>37</xdr:row>
          <xdr:rowOff>9525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190500</xdr:colOff>
      <xdr:row>39</xdr:row>
      <xdr:rowOff>85725</xdr:rowOff>
    </xdr:from>
    <xdr:to>
      <xdr:col>20</xdr:col>
      <xdr:colOff>9525</xdr:colOff>
      <xdr:row>57</xdr:row>
      <xdr:rowOff>161925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345"/>
  <sheetViews>
    <sheetView tabSelected="1" topLeftCell="H1" workbookViewId="0">
      <selection activeCell="Z46" sqref="Z46"/>
    </sheetView>
  </sheetViews>
  <sheetFormatPr baseColWidth="10" defaultColWidth="11.42578125" defaultRowHeight="15" x14ac:dyDescent="0.25"/>
  <cols>
    <col min="10" max="10" width="11.42578125" customWidth="1"/>
    <col min="12" max="12" width="11.42578125" customWidth="1"/>
    <col min="13" max="13" width="11.5703125" customWidth="1"/>
    <col min="14" max="15" width="11.42578125" customWidth="1"/>
    <col min="16" max="16" width="3.28515625" customWidth="1"/>
    <col min="17" max="17" width="4.42578125" customWidth="1"/>
    <col min="18" max="18" width="11.42578125" customWidth="1"/>
    <col min="19" max="19" width="12" bestFit="1" customWidth="1"/>
  </cols>
  <sheetData>
    <row r="1" spans="1:27" x14ac:dyDescent="0.25">
      <c r="A1" s="29"/>
      <c r="D1" s="29"/>
      <c r="G1" s="29"/>
      <c r="J1" s="29"/>
      <c r="M1" s="29"/>
      <c r="P1" s="29"/>
      <c r="S1" t="s">
        <v>26</v>
      </c>
      <c r="V1" s="29"/>
      <c r="Y1" s="29"/>
    </row>
    <row r="2" spans="1:27" ht="15.75" thickBot="1" x14ac:dyDescent="0.3">
      <c r="B2" s="17" t="s">
        <v>0</v>
      </c>
      <c r="C2" s="23">
        <v>5</v>
      </c>
      <c r="D2" t="s">
        <v>24</v>
      </c>
      <c r="F2" s="9" t="s">
        <v>4</v>
      </c>
      <c r="G2" s="9" t="s">
        <v>5</v>
      </c>
      <c r="H2" s="9" t="s">
        <v>6</v>
      </c>
      <c r="I2" s="9" t="s">
        <v>7</v>
      </c>
      <c r="J2" s="9" t="s">
        <v>8</v>
      </c>
      <c r="K2" s="3"/>
      <c r="P2" s="3"/>
      <c r="Q2" s="3"/>
      <c r="R2" s="3"/>
    </row>
    <row r="3" spans="1:27" x14ac:dyDescent="0.25">
      <c r="B3" s="17" t="s">
        <v>1</v>
      </c>
      <c r="C3" s="23">
        <f>C4/2</f>
        <v>1.5</v>
      </c>
      <c r="D3" t="s">
        <v>25</v>
      </c>
      <c r="F3" s="4">
        <v>0</v>
      </c>
      <c r="G3" s="4">
        <f>F3*$C$4/100</f>
        <v>0</v>
      </c>
      <c r="H3" s="4">
        <f>IF(G3&lt;$C$3,$C$7*G3,$C$7*G3-$C$2*(G3-$C$3))</f>
        <v>0</v>
      </c>
      <c r="I3" s="4">
        <f>IF(G3&lt;$C$3,$C$7,$C$7-$C$2)</f>
        <v>2.5</v>
      </c>
      <c r="J3" s="1">
        <f>(-$C$7*G3^3)/6+(($C$7*$C$4^2)/6-($C$2*($C$4-$C$3)^3)/(6*$C$4))*G3</f>
        <v>0</v>
      </c>
      <c r="P3" s="46" t="s">
        <v>17</v>
      </c>
      <c r="Q3" s="47"/>
      <c r="R3" s="50" t="s">
        <v>11</v>
      </c>
      <c r="S3" s="51"/>
      <c r="T3" s="51"/>
      <c r="U3" s="51"/>
      <c r="V3" s="51"/>
      <c r="W3" s="51"/>
      <c r="X3" s="51"/>
      <c r="Y3" s="51"/>
      <c r="Z3" s="52"/>
    </row>
    <row r="4" spans="1:27" ht="15.75" customHeight="1" thickBot="1" x14ac:dyDescent="0.3">
      <c r="B4" s="8" t="s">
        <v>2</v>
      </c>
      <c r="C4" s="24">
        <v>3</v>
      </c>
      <c r="D4" s="22" t="s">
        <v>25</v>
      </c>
      <c r="F4" s="4">
        <v>1</v>
      </c>
      <c r="G4" s="4">
        <f t="shared" ref="G4:G65" si="0">F4*$C$4/100</f>
        <v>0.03</v>
      </c>
      <c r="H4" s="4">
        <f t="shared" ref="H4:H65" si="1">IF(G4&lt;$C$3,$C$7*G4,$C$7*G4-$C$2*(G4-$C$3))</f>
        <v>7.4999999999999997E-2</v>
      </c>
      <c r="I4" s="4">
        <f t="shared" ref="I4:I65" si="2">IF(G4&lt;$C$3,$C$7,$C$7-$C$2)</f>
        <v>2.5</v>
      </c>
      <c r="J4" s="1">
        <f t="shared" ref="J4:J51" si="3">(-$C$7*G4^3)/6+(($C$7*$C$4^2)/6-($C$2*($C$4-$C$3)^3)/(6*$C$4))*G4</f>
        <v>8.4363749999999987E-2</v>
      </c>
      <c r="P4" s="48"/>
      <c r="Q4" s="49"/>
      <c r="R4" s="15">
        <v>75</v>
      </c>
      <c r="S4" s="16">
        <v>100</v>
      </c>
      <c r="T4" s="16">
        <v>115</v>
      </c>
      <c r="U4" s="16">
        <v>125</v>
      </c>
      <c r="V4" s="16">
        <v>150</v>
      </c>
      <c r="W4" s="16">
        <v>160</v>
      </c>
      <c r="X4" s="12">
        <v>175</v>
      </c>
      <c r="Y4" s="12">
        <v>200</v>
      </c>
      <c r="Z4" s="13">
        <v>225</v>
      </c>
    </row>
    <row r="5" spans="1:27" x14ac:dyDescent="0.25">
      <c r="B5" s="20"/>
      <c r="C5" s="25"/>
      <c r="D5" s="21"/>
      <c r="F5" s="4">
        <v>2</v>
      </c>
      <c r="G5" s="4">
        <f t="shared" si="0"/>
        <v>0.06</v>
      </c>
      <c r="H5" s="4">
        <f t="shared" si="1"/>
        <v>0.15</v>
      </c>
      <c r="I5" s="4">
        <f t="shared" si="2"/>
        <v>2.5</v>
      </c>
      <c r="J5" s="1">
        <f t="shared" si="3"/>
        <v>0.16865999999999998</v>
      </c>
      <c r="L5" s="30" t="s">
        <v>3</v>
      </c>
      <c r="M5" s="31">
        <v>20000</v>
      </c>
      <c r="N5" s="32" t="s">
        <v>19</v>
      </c>
      <c r="P5" s="43" t="s">
        <v>13</v>
      </c>
      <c r="Q5" s="18">
        <v>16</v>
      </c>
      <c r="R5" s="41">
        <f>(Q5*$R$4^3)/12</f>
        <v>562500</v>
      </c>
      <c r="S5" s="41">
        <f>(Q5*$S$4^3)/12</f>
        <v>1333333.3333333333</v>
      </c>
      <c r="T5" s="41">
        <f>(Q5*$T$4^3)/12</f>
        <v>2027833.3333333333</v>
      </c>
      <c r="U5" s="41">
        <f>(Q5*$U$4^3)/12</f>
        <v>2604166.6666666665</v>
      </c>
      <c r="V5" s="41">
        <f>(Q5*$V$4^3)/12</f>
        <v>4500000</v>
      </c>
      <c r="W5" s="41">
        <f>(Q5*$W$4^3)/12</f>
        <v>5461333.333333333</v>
      </c>
      <c r="X5" s="41">
        <f>(Q5*$X$4^3)/12</f>
        <v>7145833.333333333</v>
      </c>
      <c r="Y5" s="41">
        <f>(Q5*$Y$4^3)/12</f>
        <v>10666666.666666666</v>
      </c>
      <c r="Z5" s="41">
        <f>(Q5*$Z$4^3)/12</f>
        <v>15187500</v>
      </c>
    </row>
    <row r="6" spans="1:27" x14ac:dyDescent="0.25">
      <c r="C6" s="26"/>
      <c r="F6" s="4">
        <v>3</v>
      </c>
      <c r="G6" s="4">
        <f t="shared" si="0"/>
        <v>0.09</v>
      </c>
      <c r="H6" s="4">
        <f t="shared" si="1"/>
        <v>0.22499999999999998</v>
      </c>
      <c r="I6" s="4">
        <f t="shared" si="2"/>
        <v>2.5</v>
      </c>
      <c r="J6" s="1">
        <f t="shared" si="3"/>
        <v>0.25282125</v>
      </c>
      <c r="L6" s="22" t="s">
        <v>21</v>
      </c>
      <c r="M6" s="33">
        <f>C4/200</f>
        <v>1.4999999999999999E-2</v>
      </c>
      <c r="N6" s="1" t="s">
        <v>17</v>
      </c>
      <c r="P6" s="44"/>
      <c r="Q6" s="11">
        <v>19</v>
      </c>
      <c r="R6" s="41">
        <f t="shared" ref="R6:R13" si="4">(Q6*$R$4^3)/12</f>
        <v>667968.75</v>
      </c>
      <c r="S6" s="41">
        <f t="shared" ref="S6:S13" si="5">(Q6*$S$4^3)/12</f>
        <v>1583333.3333333333</v>
      </c>
      <c r="T6" s="41">
        <f t="shared" ref="T6:T13" si="6">(Q6*$T$4^3)/12</f>
        <v>2408052.0833333335</v>
      </c>
      <c r="U6" s="41">
        <f t="shared" ref="U6:U13" si="7">(Q6*$U$4^3)/12</f>
        <v>3092447.9166666665</v>
      </c>
      <c r="V6" s="41">
        <f t="shared" ref="V6:V13" si="8">(Q6*$V$4^3)/12</f>
        <v>5343750</v>
      </c>
      <c r="W6" s="41">
        <f t="shared" ref="W6:W13" si="9">(Q6*$W$4^3)/12</f>
        <v>6485333.333333333</v>
      </c>
      <c r="X6" s="41">
        <f t="shared" ref="X6:X13" si="10">(Q6*$X$4^3)/12</f>
        <v>8485677.083333334</v>
      </c>
      <c r="Y6" s="41">
        <f t="shared" ref="Y6:Y13" si="11">(Q6*$Y$4^3)/12</f>
        <v>12666666.666666666</v>
      </c>
      <c r="Z6" s="41">
        <f t="shared" ref="Z6:Z13" si="12">(Q6*$Z$4^3)/12</f>
        <v>18035156.25</v>
      </c>
    </row>
    <row r="7" spans="1:27" x14ac:dyDescent="0.25">
      <c r="B7" s="6" t="s">
        <v>9</v>
      </c>
      <c r="C7" s="27">
        <f>C2-C8</f>
        <v>2.5</v>
      </c>
      <c r="D7" t="s">
        <v>24</v>
      </c>
      <c r="F7" s="4">
        <v>4</v>
      </c>
      <c r="G7" s="4">
        <f t="shared" si="0"/>
        <v>0.12</v>
      </c>
      <c r="H7" s="4">
        <f t="shared" si="1"/>
        <v>0.3</v>
      </c>
      <c r="I7" s="4">
        <f t="shared" si="2"/>
        <v>2.5</v>
      </c>
      <c r="J7" s="1">
        <f t="shared" si="3"/>
        <v>0.33677999999999997</v>
      </c>
      <c r="K7" s="37"/>
      <c r="L7" s="22" t="s">
        <v>20</v>
      </c>
      <c r="M7" s="33">
        <f>MAX(J3:J101)</f>
        <v>2.8125</v>
      </c>
      <c r="N7" s="34"/>
      <c r="O7" s="38"/>
      <c r="P7" s="44"/>
      <c r="Q7" s="11">
        <v>22</v>
      </c>
      <c r="R7" s="41">
        <f t="shared" si="4"/>
        <v>773437.5</v>
      </c>
      <c r="S7" s="41">
        <f t="shared" si="5"/>
        <v>1833333.3333333333</v>
      </c>
      <c r="T7" s="41">
        <f t="shared" si="6"/>
        <v>2788270.8333333335</v>
      </c>
      <c r="U7" s="41">
        <f t="shared" si="7"/>
        <v>3580729.1666666665</v>
      </c>
      <c r="V7" s="41">
        <f t="shared" si="8"/>
        <v>6187500</v>
      </c>
      <c r="W7" s="41">
        <f t="shared" si="9"/>
        <v>7509333.333333333</v>
      </c>
      <c r="X7" s="41">
        <f t="shared" si="10"/>
        <v>9825520.833333334</v>
      </c>
      <c r="Y7" s="41">
        <f t="shared" si="11"/>
        <v>14666666.666666666</v>
      </c>
      <c r="Z7" s="41">
        <f t="shared" si="12"/>
        <v>20882812.5</v>
      </c>
    </row>
    <row r="8" spans="1:27" x14ac:dyDescent="0.25">
      <c r="B8" s="7" t="s">
        <v>10</v>
      </c>
      <c r="C8" s="28">
        <f>C2*C3/C4</f>
        <v>2.5</v>
      </c>
      <c r="D8" t="s">
        <v>24</v>
      </c>
      <c r="F8" s="4">
        <v>5</v>
      </c>
      <c r="G8" s="4">
        <f t="shared" si="0"/>
        <v>0.15</v>
      </c>
      <c r="H8" s="4">
        <f t="shared" si="1"/>
        <v>0.375</v>
      </c>
      <c r="I8" s="4">
        <f t="shared" si="2"/>
        <v>2.5</v>
      </c>
      <c r="J8" s="1">
        <f t="shared" si="3"/>
        <v>0.42046875</v>
      </c>
      <c r="L8" s="22"/>
      <c r="M8" s="33"/>
      <c r="N8" s="1"/>
      <c r="P8" s="44"/>
      <c r="Q8" s="11">
        <v>25</v>
      </c>
      <c r="R8" s="41">
        <f t="shared" si="4"/>
        <v>878906.25</v>
      </c>
      <c r="S8" s="41">
        <f t="shared" si="5"/>
        <v>2083333.3333333333</v>
      </c>
      <c r="T8" s="41">
        <f t="shared" si="6"/>
        <v>3168489.5833333335</v>
      </c>
      <c r="U8" s="41">
        <f t="shared" si="7"/>
        <v>4069010.4166666665</v>
      </c>
      <c r="V8" s="41">
        <f t="shared" si="8"/>
        <v>7031250</v>
      </c>
      <c r="W8" s="41">
        <f t="shared" si="9"/>
        <v>8533333.333333334</v>
      </c>
      <c r="X8" s="41">
        <f t="shared" si="10"/>
        <v>11165364.583333334</v>
      </c>
      <c r="Y8" s="41">
        <f t="shared" si="11"/>
        <v>16666666.666666666</v>
      </c>
      <c r="Z8" s="41">
        <f t="shared" si="12"/>
        <v>23730468.75</v>
      </c>
    </row>
    <row r="9" spans="1:27" x14ac:dyDescent="0.25">
      <c r="F9" s="4">
        <v>6</v>
      </c>
      <c r="G9" s="4">
        <f t="shared" si="0"/>
        <v>0.18</v>
      </c>
      <c r="H9" s="4">
        <f t="shared" si="1"/>
        <v>0.44999999999999996</v>
      </c>
      <c r="I9" s="4">
        <f t="shared" si="2"/>
        <v>2.5</v>
      </c>
      <c r="J9" s="1">
        <f t="shared" si="3"/>
        <v>0.50381999999999993</v>
      </c>
      <c r="L9" s="35" t="s">
        <v>23</v>
      </c>
      <c r="M9" s="36">
        <f>M7/(M6*M5)*10^9</f>
        <v>9375000</v>
      </c>
      <c r="N9" s="2"/>
      <c r="P9" s="44"/>
      <c r="Q9" s="11">
        <v>32</v>
      </c>
      <c r="R9" s="41">
        <f t="shared" si="4"/>
        <v>1125000</v>
      </c>
      <c r="S9" s="41">
        <f t="shared" si="5"/>
        <v>2666666.6666666665</v>
      </c>
      <c r="T9" s="41">
        <f t="shared" si="6"/>
        <v>4055666.6666666665</v>
      </c>
      <c r="U9" s="41">
        <f t="shared" si="7"/>
        <v>5208333.333333333</v>
      </c>
      <c r="V9" s="41">
        <f t="shared" si="8"/>
        <v>9000000</v>
      </c>
      <c r="W9" s="41">
        <f t="shared" si="9"/>
        <v>10922666.666666666</v>
      </c>
      <c r="X9" s="41">
        <f t="shared" si="10"/>
        <v>14291666.666666666</v>
      </c>
      <c r="Y9" s="41">
        <f t="shared" si="11"/>
        <v>21333333.333333332</v>
      </c>
      <c r="Z9" s="41">
        <f t="shared" si="12"/>
        <v>30375000</v>
      </c>
    </row>
    <row r="10" spans="1:27" x14ac:dyDescent="0.25">
      <c r="F10" s="4">
        <v>7</v>
      </c>
      <c r="G10" s="4">
        <f t="shared" si="0"/>
        <v>0.21</v>
      </c>
      <c r="H10" s="4">
        <f>IF(G10&lt;$C$3,$C$7*G10,$C$7*G10-$C$2*(G10-$C$3))</f>
        <v>0.52500000000000002</v>
      </c>
      <c r="I10" s="4">
        <f t="shared" si="2"/>
        <v>2.5</v>
      </c>
      <c r="J10" s="1">
        <f t="shared" si="3"/>
        <v>0.58676624999999993</v>
      </c>
      <c r="M10" s="14"/>
      <c r="P10" s="44"/>
      <c r="Q10" s="11">
        <v>38</v>
      </c>
      <c r="R10" s="41">
        <f t="shared" si="4"/>
        <v>1335937.5</v>
      </c>
      <c r="S10" s="41">
        <f t="shared" si="5"/>
        <v>3166666.6666666665</v>
      </c>
      <c r="T10" s="41">
        <f t="shared" si="6"/>
        <v>4816104.166666667</v>
      </c>
      <c r="U10" s="41">
        <f t="shared" si="7"/>
        <v>6184895.833333333</v>
      </c>
      <c r="V10" s="41">
        <f t="shared" si="8"/>
        <v>10687500</v>
      </c>
      <c r="W10" s="41">
        <f t="shared" si="9"/>
        <v>12970666.666666666</v>
      </c>
      <c r="X10" s="41">
        <f t="shared" si="10"/>
        <v>16971354.166666668</v>
      </c>
      <c r="Y10" s="41">
        <f t="shared" si="11"/>
        <v>25333333.333333332</v>
      </c>
      <c r="Z10" s="41">
        <f t="shared" si="12"/>
        <v>36070312.5</v>
      </c>
    </row>
    <row r="11" spans="1:27" x14ac:dyDescent="0.25">
      <c r="F11" s="4">
        <v>8</v>
      </c>
      <c r="G11" s="4">
        <f t="shared" si="0"/>
        <v>0.24</v>
      </c>
      <c r="H11" s="4">
        <f t="shared" si="1"/>
        <v>0.6</v>
      </c>
      <c r="I11" s="4">
        <f t="shared" si="2"/>
        <v>2.5</v>
      </c>
      <c r="J11" s="1">
        <f t="shared" si="3"/>
        <v>0.66923999999999995</v>
      </c>
      <c r="M11" s="14"/>
      <c r="P11" s="44"/>
      <c r="Q11" s="11">
        <v>50</v>
      </c>
      <c r="R11" s="41">
        <f t="shared" si="4"/>
        <v>1757812.5</v>
      </c>
      <c r="S11" s="41">
        <f t="shared" si="5"/>
        <v>4166666.6666666665</v>
      </c>
      <c r="T11" s="41">
        <f t="shared" si="6"/>
        <v>6336979.166666667</v>
      </c>
      <c r="U11" s="41">
        <f t="shared" si="7"/>
        <v>8138020.833333333</v>
      </c>
      <c r="V11" s="41">
        <f t="shared" si="8"/>
        <v>14062500</v>
      </c>
      <c r="W11" s="41">
        <f t="shared" si="9"/>
        <v>17066666.666666668</v>
      </c>
      <c r="X11" s="41">
        <f t="shared" si="10"/>
        <v>22330729.166666668</v>
      </c>
      <c r="Y11" s="41">
        <f t="shared" si="11"/>
        <v>33333333.333333332</v>
      </c>
      <c r="Z11" s="41">
        <f t="shared" si="12"/>
        <v>47460937.5</v>
      </c>
    </row>
    <row r="12" spans="1:27" x14ac:dyDescent="0.25">
      <c r="F12" s="4">
        <v>9</v>
      </c>
      <c r="G12" s="4">
        <f t="shared" si="0"/>
        <v>0.27</v>
      </c>
      <c r="H12" s="4">
        <f t="shared" si="1"/>
        <v>0.67500000000000004</v>
      </c>
      <c r="I12" s="4">
        <f t="shared" si="2"/>
        <v>2.5</v>
      </c>
      <c r="J12" s="1">
        <f t="shared" si="3"/>
        <v>0.75117374999999997</v>
      </c>
      <c r="M12" s="14"/>
      <c r="O12" s="10"/>
      <c r="P12" s="44"/>
      <c r="Q12" s="11">
        <v>63</v>
      </c>
      <c r="R12" s="41">
        <f t="shared" si="4"/>
        <v>2214843.75</v>
      </c>
      <c r="S12" s="41">
        <f t="shared" si="5"/>
        <v>5250000</v>
      </c>
      <c r="T12" s="41">
        <f t="shared" si="6"/>
        <v>7984593.75</v>
      </c>
      <c r="U12" s="41">
        <f t="shared" si="7"/>
        <v>10253906.25</v>
      </c>
      <c r="V12" s="41">
        <f t="shared" si="8"/>
        <v>17718750</v>
      </c>
      <c r="W12" s="41">
        <f t="shared" si="9"/>
        <v>21504000</v>
      </c>
      <c r="X12" s="41">
        <f t="shared" si="10"/>
        <v>28136718.75</v>
      </c>
      <c r="Y12" s="41">
        <f t="shared" si="11"/>
        <v>42000000</v>
      </c>
      <c r="Z12" s="41">
        <f t="shared" si="12"/>
        <v>59800781.25</v>
      </c>
    </row>
    <row r="13" spans="1:27" ht="15.75" thickBot="1" x14ac:dyDescent="0.3">
      <c r="F13" s="4">
        <v>10</v>
      </c>
      <c r="G13" s="4">
        <f t="shared" si="0"/>
        <v>0.3</v>
      </c>
      <c r="H13" s="4">
        <f t="shared" si="1"/>
        <v>0.75</v>
      </c>
      <c r="I13" s="4">
        <f t="shared" si="2"/>
        <v>2.5</v>
      </c>
      <c r="J13" s="1">
        <f t="shared" si="3"/>
        <v>0.83250000000000002</v>
      </c>
      <c r="M13" s="14"/>
      <c r="O13" s="10"/>
      <c r="P13" s="45"/>
      <c r="Q13" s="13">
        <v>75</v>
      </c>
      <c r="R13" s="41">
        <f t="shared" si="4"/>
        <v>2636718.75</v>
      </c>
      <c r="S13" s="41">
        <f t="shared" si="5"/>
        <v>6250000</v>
      </c>
      <c r="T13" s="41">
        <f t="shared" si="6"/>
        <v>9505468.75</v>
      </c>
      <c r="U13" s="41">
        <f t="shared" si="7"/>
        <v>12207031.25</v>
      </c>
      <c r="V13" s="41">
        <f t="shared" si="8"/>
        <v>21093750</v>
      </c>
      <c r="W13" s="41">
        <f t="shared" si="9"/>
        <v>25600000</v>
      </c>
      <c r="X13" s="41">
        <f t="shared" si="10"/>
        <v>33496093.75</v>
      </c>
      <c r="Y13" s="41">
        <f t="shared" si="11"/>
        <v>50000000</v>
      </c>
      <c r="Z13" s="41">
        <f t="shared" si="12"/>
        <v>71191406.25</v>
      </c>
    </row>
    <row r="14" spans="1:27" x14ac:dyDescent="0.25">
      <c r="F14" s="4">
        <v>12</v>
      </c>
      <c r="G14" s="4">
        <f t="shared" si="0"/>
        <v>0.36</v>
      </c>
      <c r="H14" s="4">
        <f t="shared" si="1"/>
        <v>0.89999999999999991</v>
      </c>
      <c r="I14" s="4">
        <f t="shared" si="2"/>
        <v>2.5</v>
      </c>
      <c r="J14" s="1">
        <f t="shared" si="3"/>
        <v>0.99305999999999994</v>
      </c>
      <c r="M14" s="14"/>
      <c r="O14" s="10"/>
      <c r="P14" s="10"/>
      <c r="Q14" s="10"/>
      <c r="R14" s="10"/>
      <c r="S14" s="10"/>
      <c r="T14" s="10"/>
      <c r="U14" s="10"/>
      <c r="V14" s="10"/>
      <c r="W14" s="10"/>
      <c r="X14" s="10"/>
      <c r="AA14" s="29"/>
    </row>
    <row r="15" spans="1:27" x14ac:dyDescent="0.25">
      <c r="F15" s="4">
        <v>13</v>
      </c>
      <c r="G15" s="4">
        <f t="shared" si="0"/>
        <v>0.39</v>
      </c>
      <c r="H15" s="4">
        <f t="shared" si="1"/>
        <v>0.97500000000000009</v>
      </c>
      <c r="I15" s="4">
        <f t="shared" si="2"/>
        <v>2.5</v>
      </c>
      <c r="J15" s="1">
        <f t="shared" si="3"/>
        <v>1.07215875</v>
      </c>
      <c r="M15" s="14"/>
      <c r="O15" s="10"/>
      <c r="P15" s="10"/>
      <c r="Q15" s="10"/>
      <c r="R15" s="10"/>
      <c r="S15" s="10"/>
      <c r="T15" s="10"/>
      <c r="U15" s="10"/>
      <c r="V15" s="10"/>
      <c r="W15" s="10"/>
      <c r="X15" s="10"/>
    </row>
    <row r="16" spans="1:27" x14ac:dyDescent="0.25">
      <c r="F16" s="4">
        <v>14</v>
      </c>
      <c r="G16" s="4">
        <f t="shared" si="0"/>
        <v>0.42</v>
      </c>
      <c r="H16" s="4">
        <f t="shared" si="1"/>
        <v>1.05</v>
      </c>
      <c r="I16" s="4">
        <f t="shared" si="2"/>
        <v>2.5</v>
      </c>
      <c r="J16" s="1">
        <f t="shared" si="3"/>
        <v>1.15038</v>
      </c>
      <c r="M16" s="14"/>
      <c r="O16" s="10"/>
      <c r="P16" s="10"/>
      <c r="Q16" s="10"/>
      <c r="R16" s="10"/>
      <c r="S16" s="10"/>
      <c r="T16" s="10"/>
      <c r="U16" s="10"/>
      <c r="V16" s="10"/>
      <c r="W16" s="10"/>
      <c r="X16" s="10"/>
    </row>
    <row r="17" spans="6:26" x14ac:dyDescent="0.25">
      <c r="F17" s="4">
        <v>15</v>
      </c>
      <c r="G17" s="4">
        <f t="shared" si="0"/>
        <v>0.45</v>
      </c>
      <c r="H17" s="4">
        <f t="shared" si="1"/>
        <v>1.125</v>
      </c>
      <c r="I17" s="4">
        <f t="shared" si="2"/>
        <v>2.5</v>
      </c>
      <c r="J17" s="1">
        <f t="shared" si="3"/>
        <v>1.2276562499999999</v>
      </c>
      <c r="M17" s="14"/>
      <c r="O17" s="10"/>
      <c r="P17" s="10"/>
      <c r="Q17" s="10"/>
      <c r="R17" s="10"/>
      <c r="S17" s="10"/>
      <c r="T17" s="10"/>
      <c r="U17" s="10"/>
      <c r="V17" s="10"/>
      <c r="W17" s="10"/>
      <c r="X17" s="10"/>
    </row>
    <row r="18" spans="6:26" x14ac:dyDescent="0.25">
      <c r="F18" s="4">
        <v>16</v>
      </c>
      <c r="G18" s="4">
        <f t="shared" si="0"/>
        <v>0.48</v>
      </c>
      <c r="H18" s="4">
        <f t="shared" si="1"/>
        <v>1.2</v>
      </c>
      <c r="I18" s="4">
        <f t="shared" si="2"/>
        <v>2.5</v>
      </c>
      <c r="J18" s="1">
        <f t="shared" si="3"/>
        <v>1.30392</v>
      </c>
      <c r="M18" s="14"/>
      <c r="O18" s="10"/>
      <c r="P18" s="10"/>
      <c r="Q18" s="10"/>
      <c r="R18" s="10"/>
      <c r="S18" s="10"/>
      <c r="T18" s="10"/>
      <c r="U18" s="10"/>
      <c r="V18" s="10"/>
      <c r="W18" s="10"/>
      <c r="X18" s="10"/>
    </row>
    <row r="19" spans="6:26" x14ac:dyDescent="0.25">
      <c r="F19" s="4">
        <v>17</v>
      </c>
      <c r="G19" s="4">
        <f t="shared" si="0"/>
        <v>0.51</v>
      </c>
      <c r="H19" s="4">
        <f t="shared" si="1"/>
        <v>1.2749999999999999</v>
      </c>
      <c r="I19" s="4">
        <f t="shared" si="2"/>
        <v>2.5</v>
      </c>
      <c r="J19" s="1">
        <f t="shared" si="3"/>
        <v>1.3791037500000001</v>
      </c>
      <c r="M19" s="14"/>
      <c r="O19" s="10"/>
      <c r="P19" s="10"/>
      <c r="Q19" s="10"/>
      <c r="R19" s="10"/>
      <c r="S19" s="10"/>
      <c r="T19" s="10"/>
      <c r="U19" s="10"/>
      <c r="V19" s="10"/>
      <c r="W19" s="10"/>
      <c r="X19" s="10"/>
    </row>
    <row r="20" spans="6:26" x14ac:dyDescent="0.25">
      <c r="F20" s="4">
        <v>18</v>
      </c>
      <c r="G20" s="4">
        <f t="shared" si="0"/>
        <v>0.54</v>
      </c>
      <c r="H20" s="4">
        <f t="shared" si="1"/>
        <v>1.35</v>
      </c>
      <c r="I20" s="4">
        <f t="shared" si="2"/>
        <v>2.5</v>
      </c>
      <c r="J20" s="1">
        <f t="shared" si="3"/>
        <v>1.4531400000000001</v>
      </c>
      <c r="M20" s="14"/>
      <c r="O20" s="10"/>
      <c r="S20" t="s">
        <v>12</v>
      </c>
    </row>
    <row r="21" spans="6:26" ht="15.75" thickBot="1" x14ac:dyDescent="0.3">
      <c r="F21" s="4">
        <v>19</v>
      </c>
      <c r="G21" s="4">
        <f t="shared" si="0"/>
        <v>0.56999999999999995</v>
      </c>
      <c r="H21" s="4">
        <f t="shared" si="1"/>
        <v>1.4249999999999998</v>
      </c>
      <c r="I21" s="4">
        <f t="shared" si="2"/>
        <v>2.5</v>
      </c>
      <c r="J21" s="1">
        <f t="shared" si="3"/>
        <v>1.5259612499999999</v>
      </c>
      <c r="M21" s="14"/>
      <c r="O21" s="10"/>
      <c r="P21" s="3"/>
      <c r="Q21" s="3"/>
      <c r="R21" s="3"/>
    </row>
    <row r="22" spans="6:26" x14ac:dyDescent="0.25">
      <c r="F22" s="4">
        <v>20</v>
      </c>
      <c r="G22" s="4">
        <f t="shared" si="0"/>
        <v>0.6</v>
      </c>
      <c r="H22" s="4">
        <f t="shared" si="1"/>
        <v>1.5</v>
      </c>
      <c r="I22" s="4">
        <f t="shared" si="2"/>
        <v>2.5</v>
      </c>
      <c r="J22" s="1">
        <f t="shared" si="3"/>
        <v>1.5974999999999999</v>
      </c>
      <c r="L22" s="10"/>
      <c r="M22" s="14"/>
      <c r="N22" s="10"/>
      <c r="O22" s="10"/>
      <c r="P22" s="46" t="s">
        <v>17</v>
      </c>
      <c r="Q22" s="47"/>
      <c r="R22" s="50" t="s">
        <v>11</v>
      </c>
      <c r="S22" s="51"/>
      <c r="T22" s="51"/>
      <c r="U22" s="51"/>
      <c r="V22" s="51"/>
      <c r="W22" s="51"/>
      <c r="X22" s="51"/>
      <c r="Y22" s="51"/>
      <c r="Z22" s="52"/>
    </row>
    <row r="23" spans="6:26" ht="15.75" thickBot="1" x14ac:dyDescent="0.3">
      <c r="F23" s="4">
        <v>21</v>
      </c>
      <c r="G23" s="4">
        <f t="shared" si="0"/>
        <v>0.63</v>
      </c>
      <c r="H23" s="4">
        <f t="shared" si="1"/>
        <v>1.575</v>
      </c>
      <c r="I23" s="4">
        <f t="shared" si="2"/>
        <v>2.5</v>
      </c>
      <c r="J23" s="1">
        <f t="shared" si="3"/>
        <v>1.6676887500000002</v>
      </c>
      <c r="M23" s="14"/>
      <c r="P23" s="48"/>
      <c r="Q23" s="49"/>
      <c r="R23" s="15">
        <v>75</v>
      </c>
      <c r="S23" s="16">
        <v>100</v>
      </c>
      <c r="T23" s="16">
        <v>115</v>
      </c>
      <c r="U23" s="16">
        <v>125</v>
      </c>
      <c r="V23" s="16">
        <v>150</v>
      </c>
      <c r="W23" s="16">
        <v>160</v>
      </c>
      <c r="X23" s="16">
        <v>175</v>
      </c>
      <c r="Y23" s="16">
        <v>200</v>
      </c>
      <c r="Z23" s="19">
        <v>225</v>
      </c>
    </row>
    <row r="24" spans="6:26" x14ac:dyDescent="0.25">
      <c r="F24" s="4">
        <v>22</v>
      </c>
      <c r="G24" s="4">
        <f t="shared" si="0"/>
        <v>0.66</v>
      </c>
      <c r="H24" s="4">
        <f t="shared" si="1"/>
        <v>1.6500000000000001</v>
      </c>
      <c r="I24" s="4">
        <f t="shared" si="2"/>
        <v>2.5</v>
      </c>
      <c r="J24" s="1">
        <f t="shared" si="3"/>
        <v>1.7364600000000001</v>
      </c>
      <c r="L24" s="30" t="s">
        <v>14</v>
      </c>
      <c r="M24" s="31">
        <f>MAX(H3:H101)</f>
        <v>3.75</v>
      </c>
      <c r="N24" s="32" t="s">
        <v>15</v>
      </c>
      <c r="P24" s="43" t="s">
        <v>13</v>
      </c>
      <c r="Q24" s="18">
        <v>16</v>
      </c>
      <c r="R24" s="42">
        <f>R5/($R$23/2)</f>
        <v>15000</v>
      </c>
      <c r="S24" s="41">
        <f>S5/($S$23/2)</f>
        <v>26666.666666666664</v>
      </c>
      <c r="T24" s="41">
        <f>T5/($T$23/2)</f>
        <v>35266.666666666664</v>
      </c>
      <c r="U24" s="41">
        <f>U5/($U$23/2)</f>
        <v>41666.666666666664</v>
      </c>
      <c r="V24" s="41">
        <f>V5/($V$23/2)</f>
        <v>60000</v>
      </c>
      <c r="W24" s="41">
        <f>W5/($W$23/2)</f>
        <v>68266.666666666657</v>
      </c>
      <c r="X24" s="41">
        <f>X5/($X$23/2)</f>
        <v>81666.666666666657</v>
      </c>
      <c r="Y24" s="41">
        <f>Y5/($Y$23/2)</f>
        <v>106666.66666666666</v>
      </c>
      <c r="Z24" s="41">
        <f>Z5/($Z$23/2)</f>
        <v>135000</v>
      </c>
    </row>
    <row r="25" spans="6:26" x14ac:dyDescent="0.25">
      <c r="F25" s="4">
        <v>23</v>
      </c>
      <c r="G25" s="4">
        <f t="shared" si="0"/>
        <v>0.69</v>
      </c>
      <c r="H25" s="4">
        <f t="shared" si="1"/>
        <v>1.7249999999999999</v>
      </c>
      <c r="I25" s="4">
        <f t="shared" si="2"/>
        <v>2.5</v>
      </c>
      <c r="J25" s="1">
        <f t="shared" si="3"/>
        <v>1.8037462499999999</v>
      </c>
      <c r="K25" s="37"/>
      <c r="L25" s="22" t="s">
        <v>18</v>
      </c>
      <c r="M25" s="33">
        <v>10</v>
      </c>
      <c r="N25" s="1" t="s">
        <v>19</v>
      </c>
      <c r="O25" s="38"/>
      <c r="P25" s="44"/>
      <c r="Q25" s="11">
        <v>19</v>
      </c>
      <c r="R25" s="42">
        <f t="shared" ref="R25:R32" si="13">R6/($R$23/2)</f>
        <v>17812.5</v>
      </c>
      <c r="S25" s="41">
        <f t="shared" ref="S25:S32" si="14">S6/($S$23/2)</f>
        <v>31666.666666666664</v>
      </c>
      <c r="T25" s="41">
        <f t="shared" ref="T25:T32" si="15">T6/($T$23/2)</f>
        <v>41879.166666666672</v>
      </c>
      <c r="U25" s="41">
        <f t="shared" ref="U25:U32" si="16">U6/($U$23/2)</f>
        <v>49479.166666666664</v>
      </c>
      <c r="V25" s="41">
        <f t="shared" ref="V25:V32" si="17">V6/($V$23/2)</f>
        <v>71250</v>
      </c>
      <c r="W25" s="41">
        <f t="shared" ref="W25:W32" si="18">W6/($W$23/2)</f>
        <v>81066.666666666657</v>
      </c>
      <c r="X25" s="41">
        <f t="shared" ref="X25:X32" si="19">X6/($X$23/2)</f>
        <v>96979.166666666672</v>
      </c>
      <c r="Y25" s="41">
        <f t="shared" ref="Y25:Y31" si="20">Y6/($Y$23/2)</f>
        <v>126666.66666666666</v>
      </c>
      <c r="Z25" s="41">
        <f t="shared" ref="Z25:Z32" si="21">Z6/($Z$23/2)</f>
        <v>160312.5</v>
      </c>
    </row>
    <row r="26" spans="6:26" x14ac:dyDescent="0.25">
      <c r="F26" s="4">
        <v>24</v>
      </c>
      <c r="G26" s="4">
        <f t="shared" si="0"/>
        <v>0.72</v>
      </c>
      <c r="H26" s="4">
        <f t="shared" si="1"/>
        <v>1.7999999999999998</v>
      </c>
      <c r="I26" s="4">
        <f t="shared" si="2"/>
        <v>2.5</v>
      </c>
      <c r="J26" s="1">
        <f t="shared" si="3"/>
        <v>1.8694799999999998</v>
      </c>
      <c r="L26" s="39" t="s">
        <v>22</v>
      </c>
      <c r="M26" s="36">
        <f>M24/M25*10^6</f>
        <v>375000</v>
      </c>
      <c r="N26" s="2" t="s">
        <v>16</v>
      </c>
      <c r="P26" s="44"/>
      <c r="Q26" s="11">
        <v>22</v>
      </c>
      <c r="R26" s="42">
        <f t="shared" si="13"/>
        <v>20625</v>
      </c>
      <c r="S26" s="41">
        <f t="shared" si="14"/>
        <v>36666.666666666664</v>
      </c>
      <c r="T26" s="41">
        <f t="shared" si="15"/>
        <v>48491.666666666672</v>
      </c>
      <c r="U26" s="41">
        <f t="shared" si="16"/>
        <v>57291.666666666664</v>
      </c>
      <c r="V26" s="41">
        <f t="shared" si="17"/>
        <v>82500</v>
      </c>
      <c r="W26" s="41">
        <f t="shared" si="18"/>
        <v>93866.666666666657</v>
      </c>
      <c r="X26" s="41">
        <f t="shared" si="19"/>
        <v>112291.66666666667</v>
      </c>
      <c r="Y26" s="41">
        <f t="shared" si="20"/>
        <v>146666.66666666666</v>
      </c>
      <c r="Z26" s="41">
        <f t="shared" si="21"/>
        <v>185625</v>
      </c>
    </row>
    <row r="27" spans="6:26" x14ac:dyDescent="0.25">
      <c r="F27" s="4">
        <v>25</v>
      </c>
      <c r="G27" s="4">
        <f t="shared" si="0"/>
        <v>0.75</v>
      </c>
      <c r="H27" s="4">
        <f t="shared" si="1"/>
        <v>1.875</v>
      </c>
      <c r="I27" s="4">
        <f t="shared" si="2"/>
        <v>2.5</v>
      </c>
      <c r="J27" s="1">
        <f t="shared" si="3"/>
        <v>1.93359375</v>
      </c>
      <c r="P27" s="44"/>
      <c r="Q27" s="11">
        <v>25</v>
      </c>
      <c r="R27" s="42">
        <f t="shared" si="13"/>
        <v>23437.5</v>
      </c>
      <c r="S27" s="41">
        <f t="shared" si="14"/>
        <v>41666.666666666664</v>
      </c>
      <c r="T27" s="41">
        <f t="shared" si="15"/>
        <v>55104.166666666672</v>
      </c>
      <c r="U27" s="41">
        <f t="shared" si="16"/>
        <v>65104.166666666664</v>
      </c>
      <c r="V27" s="41">
        <f t="shared" si="17"/>
        <v>93750</v>
      </c>
      <c r="W27" s="41">
        <f t="shared" si="18"/>
        <v>106666.66666666667</v>
      </c>
      <c r="X27" s="41">
        <f t="shared" si="19"/>
        <v>127604.16666666667</v>
      </c>
      <c r="Y27" s="41">
        <f t="shared" si="20"/>
        <v>166666.66666666666</v>
      </c>
      <c r="Z27" s="41">
        <f t="shared" si="21"/>
        <v>210937.5</v>
      </c>
    </row>
    <row r="28" spans="6:26" x14ac:dyDescent="0.25">
      <c r="F28" s="4">
        <v>26</v>
      </c>
      <c r="G28" s="4">
        <f t="shared" si="0"/>
        <v>0.78</v>
      </c>
      <c r="H28" s="4">
        <f t="shared" si="1"/>
        <v>1.9500000000000002</v>
      </c>
      <c r="I28" s="4">
        <f t="shared" si="2"/>
        <v>2.5</v>
      </c>
      <c r="J28" s="1">
        <f t="shared" si="3"/>
        <v>1.9960200000000001</v>
      </c>
      <c r="P28" s="44"/>
      <c r="Q28" s="11">
        <v>32</v>
      </c>
      <c r="R28" s="42">
        <f t="shared" si="13"/>
        <v>30000</v>
      </c>
      <c r="S28" s="41">
        <f t="shared" si="14"/>
        <v>53333.333333333328</v>
      </c>
      <c r="T28" s="41">
        <f t="shared" si="15"/>
        <v>70533.333333333328</v>
      </c>
      <c r="U28" s="41">
        <f t="shared" si="16"/>
        <v>83333.333333333328</v>
      </c>
      <c r="V28" s="41">
        <f t="shared" si="17"/>
        <v>120000</v>
      </c>
      <c r="W28" s="41">
        <f t="shared" si="18"/>
        <v>136533.33333333331</v>
      </c>
      <c r="X28" s="41">
        <f t="shared" si="19"/>
        <v>163333.33333333331</v>
      </c>
      <c r="Y28" s="41">
        <f t="shared" si="20"/>
        <v>213333.33333333331</v>
      </c>
      <c r="Z28" s="41">
        <f t="shared" si="21"/>
        <v>270000</v>
      </c>
    </row>
    <row r="29" spans="6:26" x14ac:dyDescent="0.25">
      <c r="F29" s="4">
        <v>27</v>
      </c>
      <c r="G29" s="4">
        <f t="shared" si="0"/>
        <v>0.81</v>
      </c>
      <c r="H29" s="4">
        <f t="shared" si="1"/>
        <v>2.0250000000000004</v>
      </c>
      <c r="I29" s="4">
        <f t="shared" si="2"/>
        <v>2.5</v>
      </c>
      <c r="J29" s="1">
        <f t="shared" si="3"/>
        <v>2.0566912500000001</v>
      </c>
      <c r="P29" s="44"/>
      <c r="Q29" s="11">
        <v>38</v>
      </c>
      <c r="R29" s="42">
        <f t="shared" si="13"/>
        <v>35625</v>
      </c>
      <c r="S29" s="41">
        <f t="shared" si="14"/>
        <v>63333.333333333328</v>
      </c>
      <c r="T29" s="41">
        <f t="shared" si="15"/>
        <v>83758.333333333343</v>
      </c>
      <c r="U29" s="41">
        <f t="shared" si="16"/>
        <v>98958.333333333328</v>
      </c>
      <c r="V29" s="41">
        <f t="shared" si="17"/>
        <v>142500</v>
      </c>
      <c r="W29" s="41">
        <f t="shared" si="18"/>
        <v>162133.33333333331</v>
      </c>
      <c r="X29" s="41">
        <f t="shared" si="19"/>
        <v>193958.33333333334</v>
      </c>
      <c r="Y29" s="41">
        <f t="shared" si="20"/>
        <v>253333.33333333331</v>
      </c>
      <c r="Z29" s="41">
        <f t="shared" si="21"/>
        <v>320625</v>
      </c>
    </row>
    <row r="30" spans="6:26" x14ac:dyDescent="0.25">
      <c r="F30" s="4">
        <v>28</v>
      </c>
      <c r="G30" s="4">
        <f t="shared" si="0"/>
        <v>0.84</v>
      </c>
      <c r="H30" s="4">
        <f t="shared" si="1"/>
        <v>2.1</v>
      </c>
      <c r="I30" s="4">
        <f t="shared" si="2"/>
        <v>2.5</v>
      </c>
      <c r="J30" s="1">
        <f t="shared" si="3"/>
        <v>2.1155399999999998</v>
      </c>
      <c r="P30" s="44"/>
      <c r="Q30" s="11">
        <v>50</v>
      </c>
      <c r="R30" s="42">
        <f t="shared" si="13"/>
        <v>46875</v>
      </c>
      <c r="S30" s="41">
        <f t="shared" si="14"/>
        <v>83333.333333333328</v>
      </c>
      <c r="T30" s="41">
        <f t="shared" si="15"/>
        <v>110208.33333333334</v>
      </c>
      <c r="U30" s="41">
        <f t="shared" si="16"/>
        <v>130208.33333333333</v>
      </c>
      <c r="V30" s="41">
        <f t="shared" si="17"/>
        <v>187500</v>
      </c>
      <c r="W30" s="41">
        <f t="shared" si="18"/>
        <v>213333.33333333334</v>
      </c>
      <c r="X30" s="41">
        <f t="shared" si="19"/>
        <v>255208.33333333334</v>
      </c>
      <c r="Y30" s="41">
        <f t="shared" si="20"/>
        <v>333333.33333333331</v>
      </c>
      <c r="Z30" s="41">
        <f t="shared" si="21"/>
        <v>421875</v>
      </c>
    </row>
    <row r="31" spans="6:26" x14ac:dyDescent="0.25">
      <c r="F31" s="4">
        <v>29</v>
      </c>
      <c r="G31" s="4">
        <f t="shared" si="0"/>
        <v>0.87</v>
      </c>
      <c r="H31" s="4">
        <f t="shared" si="1"/>
        <v>2.1749999999999998</v>
      </c>
      <c r="I31" s="4">
        <f t="shared" si="2"/>
        <v>2.5</v>
      </c>
      <c r="J31" s="1">
        <f t="shared" si="3"/>
        <v>2.1724987499999999</v>
      </c>
      <c r="P31" s="44"/>
      <c r="Q31" s="11">
        <v>63</v>
      </c>
      <c r="R31" s="42">
        <f t="shared" si="13"/>
        <v>59062.5</v>
      </c>
      <c r="S31" s="41">
        <f t="shared" si="14"/>
        <v>105000</v>
      </c>
      <c r="T31" s="41">
        <f t="shared" si="15"/>
        <v>138862.5</v>
      </c>
      <c r="U31" s="41">
        <f t="shared" si="16"/>
        <v>164062.5</v>
      </c>
      <c r="V31" s="41">
        <f t="shared" si="17"/>
        <v>236250</v>
      </c>
      <c r="W31" s="41">
        <f t="shared" si="18"/>
        <v>268800</v>
      </c>
      <c r="X31" s="41">
        <f t="shared" si="19"/>
        <v>321562.5</v>
      </c>
      <c r="Y31" s="41">
        <f t="shared" si="20"/>
        <v>420000</v>
      </c>
      <c r="Z31" s="41">
        <f t="shared" si="21"/>
        <v>531562.5</v>
      </c>
    </row>
    <row r="32" spans="6:26" ht="15.75" thickBot="1" x14ac:dyDescent="0.3">
      <c r="F32" s="4">
        <v>30</v>
      </c>
      <c r="G32" s="4">
        <f t="shared" si="0"/>
        <v>0.9</v>
      </c>
      <c r="H32" s="4">
        <f t="shared" si="1"/>
        <v>2.25</v>
      </c>
      <c r="I32" s="4">
        <f t="shared" si="2"/>
        <v>2.5</v>
      </c>
      <c r="J32" s="1">
        <f t="shared" si="3"/>
        <v>2.2275</v>
      </c>
      <c r="P32" s="45"/>
      <c r="Q32" s="13">
        <v>75</v>
      </c>
      <c r="R32" s="42">
        <f t="shared" si="13"/>
        <v>70312.5</v>
      </c>
      <c r="S32" s="41">
        <f t="shared" si="14"/>
        <v>125000</v>
      </c>
      <c r="T32" s="41">
        <f t="shared" si="15"/>
        <v>165312.5</v>
      </c>
      <c r="U32" s="41">
        <f t="shared" si="16"/>
        <v>195312.5</v>
      </c>
      <c r="V32" s="41">
        <f t="shared" si="17"/>
        <v>281250</v>
      </c>
      <c r="W32" s="41">
        <f t="shared" si="18"/>
        <v>320000</v>
      </c>
      <c r="X32" s="41">
        <f t="shared" si="19"/>
        <v>382812.5</v>
      </c>
      <c r="Y32" s="41">
        <f>Y13/($Y$23/2)</f>
        <v>500000</v>
      </c>
      <c r="Z32" s="41">
        <f t="shared" si="21"/>
        <v>632812.5</v>
      </c>
    </row>
    <row r="33" spans="6:26" x14ac:dyDescent="0.25">
      <c r="F33" s="4">
        <v>32</v>
      </c>
      <c r="G33" s="4">
        <f t="shared" si="0"/>
        <v>0.96</v>
      </c>
      <c r="H33" s="4">
        <f t="shared" si="1"/>
        <v>2.4</v>
      </c>
      <c r="I33" s="4">
        <f t="shared" si="2"/>
        <v>2.5</v>
      </c>
      <c r="J33" s="1">
        <f t="shared" si="3"/>
        <v>2.3313599999999997</v>
      </c>
    </row>
    <row r="34" spans="6:26" x14ac:dyDescent="0.25">
      <c r="F34" s="4">
        <v>33</v>
      </c>
      <c r="G34" s="4">
        <f t="shared" si="0"/>
        <v>0.99</v>
      </c>
      <c r="H34" s="4">
        <f t="shared" si="1"/>
        <v>2.4750000000000001</v>
      </c>
      <c r="I34" s="4">
        <f t="shared" si="2"/>
        <v>2.5</v>
      </c>
      <c r="J34" s="1">
        <f t="shared" si="3"/>
        <v>2.3800837499999998</v>
      </c>
    </row>
    <row r="35" spans="6:26" x14ac:dyDescent="0.25">
      <c r="F35" s="4">
        <v>34</v>
      </c>
      <c r="G35" s="4">
        <f t="shared" si="0"/>
        <v>1.02</v>
      </c>
      <c r="H35" s="4">
        <f t="shared" si="1"/>
        <v>2.5499999999999998</v>
      </c>
      <c r="I35" s="4">
        <f t="shared" si="2"/>
        <v>2.5</v>
      </c>
      <c r="J35" s="1">
        <f t="shared" si="3"/>
        <v>2.42658</v>
      </c>
    </row>
    <row r="36" spans="6:26" x14ac:dyDescent="0.25">
      <c r="F36" s="4">
        <v>35</v>
      </c>
      <c r="G36" s="4">
        <f t="shared" si="0"/>
        <v>1.05</v>
      </c>
      <c r="H36" s="4">
        <f t="shared" si="1"/>
        <v>2.625</v>
      </c>
      <c r="I36" s="4">
        <f t="shared" si="2"/>
        <v>2.5</v>
      </c>
      <c r="J36" s="1">
        <f t="shared" si="3"/>
        <v>2.4707812499999999</v>
      </c>
    </row>
    <row r="37" spans="6:26" x14ac:dyDescent="0.25">
      <c r="F37" s="4">
        <v>36</v>
      </c>
      <c r="G37" s="4">
        <f t="shared" si="0"/>
        <v>1.08</v>
      </c>
      <c r="H37" s="4">
        <f t="shared" si="1"/>
        <v>2.7</v>
      </c>
      <c r="I37" s="4">
        <f t="shared" si="2"/>
        <v>2.5</v>
      </c>
      <c r="J37" s="1">
        <f t="shared" si="3"/>
        <v>2.5126200000000001</v>
      </c>
    </row>
    <row r="38" spans="6:26" x14ac:dyDescent="0.25">
      <c r="F38" s="4">
        <v>37</v>
      </c>
      <c r="G38" s="4">
        <f t="shared" si="0"/>
        <v>1.1100000000000001</v>
      </c>
      <c r="H38" s="4">
        <f t="shared" si="1"/>
        <v>2.7750000000000004</v>
      </c>
      <c r="I38" s="4">
        <f t="shared" si="2"/>
        <v>2.5</v>
      </c>
      <c r="J38" s="1">
        <f t="shared" si="3"/>
        <v>2.5520287499999998</v>
      </c>
    </row>
    <row r="39" spans="6:26" x14ac:dyDescent="0.25">
      <c r="F39" s="4">
        <v>38</v>
      </c>
      <c r="G39" s="4">
        <f t="shared" si="0"/>
        <v>1.1399999999999999</v>
      </c>
      <c r="H39" s="4">
        <f t="shared" si="1"/>
        <v>2.8499999999999996</v>
      </c>
      <c r="I39" s="4">
        <f t="shared" si="2"/>
        <v>2.5</v>
      </c>
      <c r="J39" s="1">
        <f t="shared" si="3"/>
        <v>2.58894</v>
      </c>
      <c r="Z39" s="40"/>
    </row>
    <row r="40" spans="6:26" x14ac:dyDescent="0.25">
      <c r="F40" s="4">
        <v>39</v>
      </c>
      <c r="G40" s="4">
        <f t="shared" si="0"/>
        <v>1.17</v>
      </c>
      <c r="H40" s="4">
        <f t="shared" si="1"/>
        <v>2.9249999999999998</v>
      </c>
      <c r="I40" s="4">
        <f t="shared" si="2"/>
        <v>2.5</v>
      </c>
      <c r="J40" s="1">
        <f t="shared" si="3"/>
        <v>2.62328625</v>
      </c>
    </row>
    <row r="41" spans="6:26" x14ac:dyDescent="0.25">
      <c r="F41" s="4">
        <v>40</v>
      </c>
      <c r="G41" s="4">
        <f t="shared" si="0"/>
        <v>1.2</v>
      </c>
      <c r="H41" s="4">
        <f t="shared" si="1"/>
        <v>3</v>
      </c>
      <c r="I41" s="4">
        <f t="shared" si="2"/>
        <v>2.5</v>
      </c>
      <c r="J41" s="1">
        <f t="shared" si="3"/>
        <v>2.6549999999999998</v>
      </c>
    </row>
    <row r="42" spans="6:26" x14ac:dyDescent="0.25">
      <c r="F42" s="4">
        <v>41</v>
      </c>
      <c r="G42" s="4">
        <f t="shared" si="0"/>
        <v>1.23</v>
      </c>
      <c r="H42" s="4">
        <f t="shared" si="1"/>
        <v>3.0750000000000002</v>
      </c>
      <c r="I42" s="4">
        <f t="shared" si="2"/>
        <v>2.5</v>
      </c>
      <c r="J42" s="1">
        <f t="shared" si="3"/>
        <v>2.6840137500000001</v>
      </c>
    </row>
    <row r="43" spans="6:26" x14ac:dyDescent="0.25">
      <c r="F43" s="4">
        <v>42</v>
      </c>
      <c r="G43" s="4">
        <f t="shared" si="0"/>
        <v>1.26</v>
      </c>
      <c r="H43" s="4">
        <f t="shared" si="1"/>
        <v>3.15</v>
      </c>
      <c r="I43" s="4">
        <f t="shared" si="2"/>
        <v>2.5</v>
      </c>
      <c r="J43" s="1">
        <f t="shared" si="3"/>
        <v>2.7102600000000003</v>
      </c>
    </row>
    <row r="44" spans="6:26" x14ac:dyDescent="0.25">
      <c r="F44" s="4">
        <v>43</v>
      </c>
      <c r="G44" s="4">
        <f t="shared" si="0"/>
        <v>1.29</v>
      </c>
      <c r="H44" s="4">
        <f t="shared" si="1"/>
        <v>3.2250000000000001</v>
      </c>
      <c r="I44" s="4">
        <f t="shared" si="2"/>
        <v>2.5</v>
      </c>
      <c r="J44" s="1">
        <f t="shared" si="3"/>
        <v>2.73367125</v>
      </c>
    </row>
    <row r="45" spans="6:26" x14ac:dyDescent="0.25">
      <c r="F45" s="4">
        <v>44</v>
      </c>
      <c r="G45" s="4">
        <f t="shared" si="0"/>
        <v>1.32</v>
      </c>
      <c r="H45" s="4">
        <f t="shared" si="1"/>
        <v>3.3000000000000003</v>
      </c>
      <c r="I45" s="4">
        <f t="shared" si="2"/>
        <v>2.5</v>
      </c>
      <c r="J45" s="1">
        <f t="shared" si="3"/>
        <v>2.7541800000000003</v>
      </c>
    </row>
    <row r="46" spans="6:26" x14ac:dyDescent="0.25">
      <c r="F46" s="4">
        <v>45</v>
      </c>
      <c r="G46" s="4">
        <f t="shared" si="0"/>
        <v>1.35</v>
      </c>
      <c r="H46" s="4">
        <f t="shared" si="1"/>
        <v>3.375</v>
      </c>
      <c r="I46" s="4">
        <f t="shared" si="2"/>
        <v>2.5</v>
      </c>
      <c r="J46" s="1">
        <f t="shared" si="3"/>
        <v>2.7717187500000002</v>
      </c>
    </row>
    <row r="47" spans="6:26" x14ac:dyDescent="0.25">
      <c r="F47" s="4">
        <v>46</v>
      </c>
      <c r="G47" s="4">
        <f t="shared" si="0"/>
        <v>1.38</v>
      </c>
      <c r="H47" s="4">
        <f t="shared" si="1"/>
        <v>3.4499999999999997</v>
      </c>
      <c r="I47" s="4">
        <f t="shared" si="2"/>
        <v>2.5</v>
      </c>
      <c r="J47" s="1">
        <f t="shared" si="3"/>
        <v>2.7862200000000001</v>
      </c>
    </row>
    <row r="48" spans="6:26" x14ac:dyDescent="0.25">
      <c r="F48" s="4">
        <v>47</v>
      </c>
      <c r="G48" s="4">
        <f t="shared" si="0"/>
        <v>1.41</v>
      </c>
      <c r="H48" s="4">
        <f t="shared" si="1"/>
        <v>3.5249999999999999</v>
      </c>
      <c r="I48" s="4">
        <f t="shared" si="2"/>
        <v>2.5</v>
      </c>
      <c r="J48" s="1">
        <f t="shared" si="3"/>
        <v>2.7976162499999999</v>
      </c>
    </row>
    <row r="49" spans="6:10" x14ac:dyDescent="0.25">
      <c r="F49" s="4">
        <v>48</v>
      </c>
      <c r="G49" s="4">
        <f t="shared" si="0"/>
        <v>1.44</v>
      </c>
      <c r="H49" s="4">
        <f t="shared" si="1"/>
        <v>3.5999999999999996</v>
      </c>
      <c r="I49" s="4">
        <f t="shared" si="2"/>
        <v>2.5</v>
      </c>
      <c r="J49" s="1">
        <f t="shared" si="3"/>
        <v>2.8058399999999999</v>
      </c>
    </row>
    <row r="50" spans="6:10" x14ac:dyDescent="0.25">
      <c r="F50" s="4">
        <v>49</v>
      </c>
      <c r="G50" s="4">
        <f t="shared" si="0"/>
        <v>1.47</v>
      </c>
      <c r="H50" s="4">
        <f t="shared" si="1"/>
        <v>3.6749999999999998</v>
      </c>
      <c r="I50" s="4">
        <f t="shared" si="2"/>
        <v>2.5</v>
      </c>
      <c r="J50" s="1">
        <f t="shared" si="3"/>
        <v>2.8108237500000008</v>
      </c>
    </row>
    <row r="51" spans="6:10" x14ac:dyDescent="0.25">
      <c r="F51" s="4">
        <v>50</v>
      </c>
      <c r="G51" s="4">
        <f t="shared" si="0"/>
        <v>1.5</v>
      </c>
      <c r="H51" s="4">
        <f t="shared" si="1"/>
        <v>3.75</v>
      </c>
      <c r="I51" s="4">
        <f t="shared" si="2"/>
        <v>-2.5</v>
      </c>
      <c r="J51" s="1">
        <f t="shared" si="3"/>
        <v>2.8125</v>
      </c>
    </row>
    <row r="52" spans="6:10" x14ac:dyDescent="0.25">
      <c r="F52" s="4">
        <v>51</v>
      </c>
      <c r="G52" s="4">
        <f t="shared" si="0"/>
        <v>1.53</v>
      </c>
      <c r="H52" s="4">
        <f t="shared" si="1"/>
        <v>3.6749999999999998</v>
      </c>
      <c r="I52" s="4">
        <f t="shared" si="2"/>
        <v>-2.5</v>
      </c>
      <c r="J52" s="1">
        <f>(-$C$7*G52^3)/6+(($C$7*$C$4^2)/6-($C$2*($C$4-$C$3)^3)/(6*$C$4))*G52+$C$2*(G52-$C$3)^3/6</f>
        <v>2.81082375</v>
      </c>
    </row>
    <row r="53" spans="6:10" x14ac:dyDescent="0.25">
      <c r="F53" s="4">
        <v>52</v>
      </c>
      <c r="G53" s="4">
        <f t="shared" si="0"/>
        <v>1.56</v>
      </c>
      <c r="H53" s="4">
        <f t="shared" si="1"/>
        <v>3.6</v>
      </c>
      <c r="I53" s="4">
        <f t="shared" si="2"/>
        <v>-2.5</v>
      </c>
      <c r="J53" s="1">
        <f t="shared" ref="J53:J101" si="22">(-$C$7*G53^3)/6+(($C$7*$C$4^2)/6-($C$2*($C$4-$C$3)^3)/(6*$C$4))*G53+$C$2*(G53-$C$3)^3/6</f>
        <v>2.8058400000000003</v>
      </c>
    </row>
    <row r="54" spans="6:10" x14ac:dyDescent="0.25">
      <c r="F54" s="4">
        <v>53</v>
      </c>
      <c r="G54" s="4">
        <f t="shared" si="0"/>
        <v>1.59</v>
      </c>
      <c r="H54" s="4">
        <f t="shared" si="1"/>
        <v>3.5249999999999995</v>
      </c>
      <c r="I54" s="4">
        <f t="shared" si="2"/>
        <v>-2.5</v>
      </c>
      <c r="J54" s="1">
        <f t="shared" si="22"/>
        <v>2.7976162499999999</v>
      </c>
    </row>
    <row r="55" spans="6:10" x14ac:dyDescent="0.25">
      <c r="F55" s="4">
        <v>54</v>
      </c>
      <c r="G55" s="4">
        <f t="shared" si="0"/>
        <v>1.62</v>
      </c>
      <c r="H55" s="4">
        <f t="shared" si="1"/>
        <v>3.45</v>
      </c>
      <c r="I55" s="4">
        <f t="shared" si="2"/>
        <v>-2.5</v>
      </c>
      <c r="J55" s="1">
        <f t="shared" si="22"/>
        <v>2.7862199999999997</v>
      </c>
    </row>
    <row r="56" spans="6:10" x14ac:dyDescent="0.25">
      <c r="F56" s="4">
        <v>55</v>
      </c>
      <c r="G56" s="4">
        <f t="shared" si="0"/>
        <v>1.65</v>
      </c>
      <c r="H56" s="4">
        <f t="shared" si="1"/>
        <v>3.3750000000000004</v>
      </c>
      <c r="I56" s="4">
        <f t="shared" si="2"/>
        <v>-2.5</v>
      </c>
      <c r="J56" s="1">
        <f t="shared" si="22"/>
        <v>2.7717187499999998</v>
      </c>
    </row>
    <row r="57" spans="6:10" x14ac:dyDescent="0.25">
      <c r="F57" s="4">
        <v>56</v>
      </c>
      <c r="G57" s="4">
        <f t="shared" si="0"/>
        <v>1.68</v>
      </c>
      <c r="H57" s="4">
        <f t="shared" si="1"/>
        <v>3.3000000000000007</v>
      </c>
      <c r="I57" s="4">
        <f t="shared" si="2"/>
        <v>-2.5</v>
      </c>
      <c r="J57" s="1">
        <f t="shared" si="22"/>
        <v>2.7541799999999999</v>
      </c>
    </row>
    <row r="58" spans="6:10" x14ac:dyDescent="0.25">
      <c r="F58" s="4">
        <v>57</v>
      </c>
      <c r="G58" s="4">
        <f t="shared" si="0"/>
        <v>1.71</v>
      </c>
      <c r="H58" s="4">
        <f t="shared" si="1"/>
        <v>3.2250000000000005</v>
      </c>
      <c r="I58" s="4">
        <f t="shared" si="2"/>
        <v>-2.5</v>
      </c>
      <c r="J58" s="1">
        <f t="shared" si="22"/>
        <v>2.7336712500000004</v>
      </c>
    </row>
    <row r="59" spans="6:10" x14ac:dyDescent="0.25">
      <c r="F59" s="4">
        <v>58</v>
      </c>
      <c r="G59" s="4">
        <f t="shared" si="0"/>
        <v>1.74</v>
      </c>
      <c r="H59" s="4">
        <f t="shared" si="1"/>
        <v>3.1499999999999995</v>
      </c>
      <c r="I59" s="4">
        <f t="shared" si="2"/>
        <v>-2.5</v>
      </c>
      <c r="J59" s="1">
        <f t="shared" si="22"/>
        <v>2.7102599999999994</v>
      </c>
    </row>
    <row r="60" spans="6:10" x14ac:dyDescent="0.25">
      <c r="F60" s="4">
        <v>59</v>
      </c>
      <c r="G60" s="4">
        <f t="shared" si="0"/>
        <v>1.77</v>
      </c>
      <c r="H60" s="4">
        <f t="shared" si="1"/>
        <v>3.0749999999999997</v>
      </c>
      <c r="I60" s="4">
        <f t="shared" si="2"/>
        <v>-2.5</v>
      </c>
      <c r="J60" s="1">
        <f t="shared" si="22"/>
        <v>2.6840137500000001</v>
      </c>
    </row>
    <row r="61" spans="6:10" x14ac:dyDescent="0.25">
      <c r="F61" s="4">
        <v>60</v>
      </c>
      <c r="G61" s="4">
        <f t="shared" si="0"/>
        <v>1.8</v>
      </c>
      <c r="H61" s="4">
        <f t="shared" si="1"/>
        <v>3</v>
      </c>
      <c r="I61" s="4">
        <f t="shared" si="2"/>
        <v>-2.5</v>
      </c>
      <c r="J61" s="1">
        <f t="shared" si="22"/>
        <v>2.6549999999999998</v>
      </c>
    </row>
    <row r="62" spans="6:10" x14ac:dyDescent="0.25">
      <c r="F62" s="4">
        <v>61</v>
      </c>
      <c r="G62" s="4">
        <f t="shared" si="0"/>
        <v>1.83</v>
      </c>
      <c r="H62" s="4">
        <f t="shared" si="1"/>
        <v>2.9249999999999998</v>
      </c>
      <c r="I62" s="4">
        <f t="shared" si="2"/>
        <v>-2.5</v>
      </c>
      <c r="J62" s="1">
        <f t="shared" si="22"/>
        <v>2.6232862500000005</v>
      </c>
    </row>
    <row r="63" spans="6:10" x14ac:dyDescent="0.25">
      <c r="F63" s="4">
        <v>62</v>
      </c>
      <c r="G63" s="4">
        <f t="shared" si="0"/>
        <v>1.86</v>
      </c>
      <c r="H63" s="4">
        <f t="shared" si="1"/>
        <v>2.8499999999999996</v>
      </c>
      <c r="I63" s="4">
        <f t="shared" si="2"/>
        <v>-2.5</v>
      </c>
      <c r="J63" s="1">
        <f t="shared" si="22"/>
        <v>2.58894</v>
      </c>
    </row>
    <row r="64" spans="6:10" x14ac:dyDescent="0.25">
      <c r="F64" s="4">
        <v>63</v>
      </c>
      <c r="G64" s="4">
        <f t="shared" si="0"/>
        <v>1.89</v>
      </c>
      <c r="H64" s="4">
        <f t="shared" si="1"/>
        <v>2.7750000000000004</v>
      </c>
      <c r="I64" s="4">
        <f t="shared" si="2"/>
        <v>-2.5</v>
      </c>
      <c r="J64" s="1">
        <f t="shared" si="22"/>
        <v>2.5520287500000003</v>
      </c>
    </row>
    <row r="65" spans="6:10" x14ac:dyDescent="0.25">
      <c r="F65" s="4">
        <v>64</v>
      </c>
      <c r="G65" s="4">
        <f t="shared" si="0"/>
        <v>1.92</v>
      </c>
      <c r="H65" s="4">
        <f t="shared" si="1"/>
        <v>2.7</v>
      </c>
      <c r="I65" s="4">
        <f t="shared" si="2"/>
        <v>-2.5</v>
      </c>
      <c r="J65" s="1">
        <f t="shared" si="22"/>
        <v>2.5126199999999992</v>
      </c>
    </row>
    <row r="66" spans="6:10" x14ac:dyDescent="0.25">
      <c r="F66" s="4">
        <v>65</v>
      </c>
      <c r="G66" s="4">
        <f t="shared" ref="G66:G101" si="23">F66*$C$4/100</f>
        <v>1.95</v>
      </c>
      <c r="H66" s="4">
        <f t="shared" ref="H66:H101" si="24">IF(G66&lt;$C$3,$C$7*G66,$C$7*G66-$C$2*(G66-$C$3))</f>
        <v>2.625</v>
      </c>
      <c r="I66" s="4">
        <f t="shared" ref="I66:I101" si="25">IF(G66&lt;$C$3,$C$7,$C$7-$C$2)</f>
        <v>-2.5</v>
      </c>
      <c r="J66" s="1">
        <f t="shared" si="22"/>
        <v>2.4707812499999999</v>
      </c>
    </row>
    <row r="67" spans="6:10" x14ac:dyDescent="0.25">
      <c r="F67" s="4">
        <v>66</v>
      </c>
      <c r="G67" s="4">
        <f t="shared" si="23"/>
        <v>1.98</v>
      </c>
      <c r="H67" s="4">
        <f t="shared" si="24"/>
        <v>2.5500000000000003</v>
      </c>
      <c r="I67" s="4">
        <f t="shared" si="25"/>
        <v>-2.5</v>
      </c>
      <c r="J67" s="1">
        <f t="shared" si="22"/>
        <v>2.4265799999999995</v>
      </c>
    </row>
    <row r="68" spans="6:10" x14ac:dyDescent="0.25">
      <c r="F68" s="4">
        <v>67</v>
      </c>
      <c r="G68" s="4">
        <f t="shared" si="23"/>
        <v>2.0099999999999998</v>
      </c>
      <c r="H68" s="4">
        <f t="shared" si="24"/>
        <v>2.4750000000000005</v>
      </c>
      <c r="I68" s="4">
        <f t="shared" si="25"/>
        <v>-2.5</v>
      </c>
      <c r="J68" s="1">
        <f t="shared" si="22"/>
        <v>2.3800837500000007</v>
      </c>
    </row>
    <row r="69" spans="6:10" x14ac:dyDescent="0.25">
      <c r="F69" s="4">
        <v>68</v>
      </c>
      <c r="G69" s="4">
        <f t="shared" si="23"/>
        <v>2.04</v>
      </c>
      <c r="H69" s="4">
        <f t="shared" si="24"/>
        <v>2.3999999999999995</v>
      </c>
      <c r="I69" s="4">
        <f t="shared" si="25"/>
        <v>-2.5</v>
      </c>
      <c r="J69" s="1">
        <f t="shared" si="22"/>
        <v>2.3313600000000001</v>
      </c>
    </row>
    <row r="70" spans="6:10" x14ac:dyDescent="0.25">
      <c r="F70" s="4">
        <v>69</v>
      </c>
      <c r="G70" s="4">
        <f t="shared" si="23"/>
        <v>2.0699999999999998</v>
      </c>
      <c r="H70" s="4">
        <f t="shared" si="24"/>
        <v>2.3250000000000006</v>
      </c>
      <c r="I70" s="4">
        <f t="shared" si="25"/>
        <v>-2.5</v>
      </c>
      <c r="J70" s="1">
        <f t="shared" si="22"/>
        <v>2.28047625</v>
      </c>
    </row>
    <row r="71" spans="6:10" x14ac:dyDescent="0.25">
      <c r="F71" s="4">
        <v>70</v>
      </c>
      <c r="G71" s="4">
        <f t="shared" si="23"/>
        <v>2.1</v>
      </c>
      <c r="H71" s="4">
        <f t="shared" si="24"/>
        <v>2.2499999999999996</v>
      </c>
      <c r="I71" s="4">
        <f t="shared" si="25"/>
        <v>-2.5</v>
      </c>
      <c r="J71" s="1">
        <f t="shared" si="22"/>
        <v>2.2274999999999996</v>
      </c>
    </row>
    <row r="72" spans="6:10" x14ac:dyDescent="0.25">
      <c r="F72" s="4">
        <v>71</v>
      </c>
      <c r="G72" s="4">
        <f t="shared" si="23"/>
        <v>2.13</v>
      </c>
      <c r="H72" s="4">
        <f t="shared" si="24"/>
        <v>2.1749999999999998</v>
      </c>
      <c r="I72" s="4">
        <f t="shared" si="25"/>
        <v>-2.5</v>
      </c>
      <c r="J72" s="1">
        <f t="shared" si="22"/>
        <v>2.1724987500000004</v>
      </c>
    </row>
    <row r="73" spans="6:10" x14ac:dyDescent="0.25">
      <c r="F73" s="4">
        <v>72</v>
      </c>
      <c r="G73" s="4">
        <f t="shared" si="23"/>
        <v>2.16</v>
      </c>
      <c r="H73" s="4">
        <f t="shared" si="24"/>
        <v>2.0999999999999996</v>
      </c>
      <c r="I73" s="4">
        <f t="shared" si="25"/>
        <v>-2.5</v>
      </c>
      <c r="J73" s="1">
        <f t="shared" si="22"/>
        <v>2.1155399999999993</v>
      </c>
    </row>
    <row r="74" spans="6:10" x14ac:dyDescent="0.25">
      <c r="F74" s="4">
        <v>73</v>
      </c>
      <c r="G74" s="4">
        <f t="shared" si="23"/>
        <v>2.19</v>
      </c>
      <c r="H74" s="4">
        <f t="shared" si="24"/>
        <v>2.0249999999999999</v>
      </c>
      <c r="I74" s="4">
        <f t="shared" si="25"/>
        <v>-2.5</v>
      </c>
      <c r="J74" s="1">
        <f t="shared" si="22"/>
        <v>2.0566912499999996</v>
      </c>
    </row>
    <row r="75" spans="6:10" x14ac:dyDescent="0.25">
      <c r="F75" s="4">
        <v>74</v>
      </c>
      <c r="G75" s="4">
        <f t="shared" si="23"/>
        <v>2.2200000000000002</v>
      </c>
      <c r="H75" s="4">
        <f t="shared" si="24"/>
        <v>1.9499999999999997</v>
      </c>
      <c r="I75" s="4">
        <f t="shared" si="25"/>
        <v>-2.5</v>
      </c>
      <c r="J75" s="1">
        <f t="shared" si="22"/>
        <v>1.9960199999999997</v>
      </c>
    </row>
    <row r="76" spans="6:10" x14ac:dyDescent="0.25">
      <c r="F76" s="4">
        <v>75</v>
      </c>
      <c r="G76" s="4">
        <f t="shared" si="23"/>
        <v>2.25</v>
      </c>
      <c r="H76" s="4">
        <f t="shared" si="24"/>
        <v>1.875</v>
      </c>
      <c r="I76" s="4">
        <f t="shared" si="25"/>
        <v>-2.5</v>
      </c>
      <c r="J76" s="1">
        <f t="shared" si="22"/>
        <v>1.93359375</v>
      </c>
    </row>
    <row r="77" spans="6:10" x14ac:dyDescent="0.25">
      <c r="F77" s="4">
        <v>76</v>
      </c>
      <c r="G77" s="4">
        <f t="shared" si="23"/>
        <v>2.2799999999999998</v>
      </c>
      <c r="H77" s="4">
        <f t="shared" si="24"/>
        <v>1.8000000000000003</v>
      </c>
      <c r="I77" s="4">
        <f t="shared" si="25"/>
        <v>-2.5</v>
      </c>
      <c r="J77" s="1">
        <f t="shared" si="22"/>
        <v>1.86948</v>
      </c>
    </row>
    <row r="78" spans="6:10" x14ac:dyDescent="0.25">
      <c r="F78" s="4">
        <v>77</v>
      </c>
      <c r="G78" s="4">
        <f t="shared" si="23"/>
        <v>2.31</v>
      </c>
      <c r="H78" s="4">
        <f t="shared" si="24"/>
        <v>1.7249999999999996</v>
      </c>
      <c r="I78" s="4">
        <f t="shared" si="25"/>
        <v>-2.5</v>
      </c>
      <c r="J78" s="1">
        <f t="shared" si="22"/>
        <v>1.8037462499999997</v>
      </c>
    </row>
    <row r="79" spans="6:10" x14ac:dyDescent="0.25">
      <c r="F79" s="4">
        <v>78</v>
      </c>
      <c r="G79" s="4">
        <f t="shared" si="23"/>
        <v>2.34</v>
      </c>
      <c r="H79" s="4">
        <f t="shared" si="24"/>
        <v>1.6500000000000004</v>
      </c>
      <c r="I79" s="4">
        <f t="shared" si="25"/>
        <v>-2.5</v>
      </c>
      <c r="J79" s="1">
        <f t="shared" si="22"/>
        <v>1.7364600000000006</v>
      </c>
    </row>
    <row r="80" spans="6:10" x14ac:dyDescent="0.25">
      <c r="F80" s="4">
        <v>79</v>
      </c>
      <c r="G80" s="4">
        <f t="shared" si="23"/>
        <v>2.37</v>
      </c>
      <c r="H80" s="4">
        <f t="shared" si="24"/>
        <v>1.5750000000000002</v>
      </c>
      <c r="I80" s="4">
        <f t="shared" si="25"/>
        <v>-2.5</v>
      </c>
      <c r="J80" s="1">
        <f t="shared" si="22"/>
        <v>1.6676887500000004</v>
      </c>
    </row>
    <row r="81" spans="6:10" x14ac:dyDescent="0.25">
      <c r="F81" s="4">
        <v>80</v>
      </c>
      <c r="G81" s="4">
        <f t="shared" si="23"/>
        <v>2.4</v>
      </c>
      <c r="H81" s="4">
        <f t="shared" si="24"/>
        <v>1.5</v>
      </c>
      <c r="I81" s="4">
        <f t="shared" si="25"/>
        <v>-2.5</v>
      </c>
      <c r="J81" s="1">
        <f t="shared" si="22"/>
        <v>1.5974999999999993</v>
      </c>
    </row>
    <row r="82" spans="6:10" x14ac:dyDescent="0.25">
      <c r="F82" s="4">
        <v>81</v>
      </c>
      <c r="G82" s="4">
        <f t="shared" si="23"/>
        <v>2.4300000000000002</v>
      </c>
      <c r="H82" s="4">
        <f t="shared" si="24"/>
        <v>1.4249999999999998</v>
      </c>
      <c r="I82" s="4">
        <f t="shared" si="25"/>
        <v>-2.5</v>
      </c>
      <c r="J82" s="1">
        <f t="shared" si="22"/>
        <v>1.5259612499999999</v>
      </c>
    </row>
    <row r="83" spans="6:10" x14ac:dyDescent="0.25">
      <c r="F83" s="4">
        <v>82</v>
      </c>
      <c r="G83" s="4">
        <f t="shared" si="23"/>
        <v>2.46</v>
      </c>
      <c r="H83" s="4">
        <f t="shared" si="24"/>
        <v>1.3500000000000005</v>
      </c>
      <c r="I83" s="4">
        <f t="shared" si="25"/>
        <v>-2.5</v>
      </c>
      <c r="J83" s="1">
        <f t="shared" si="22"/>
        <v>1.4531400000000012</v>
      </c>
    </row>
    <row r="84" spans="6:10" x14ac:dyDescent="0.25">
      <c r="F84" s="4">
        <v>83</v>
      </c>
      <c r="G84" s="4">
        <f t="shared" si="23"/>
        <v>2.4900000000000002</v>
      </c>
      <c r="H84" s="4">
        <f t="shared" si="24"/>
        <v>1.2749999999999995</v>
      </c>
      <c r="I84" s="4">
        <f t="shared" si="25"/>
        <v>-2.5</v>
      </c>
      <c r="J84" s="1">
        <f t="shared" si="22"/>
        <v>1.3791037500000001</v>
      </c>
    </row>
    <row r="85" spans="6:10" x14ac:dyDescent="0.25">
      <c r="F85" s="4">
        <v>84</v>
      </c>
      <c r="G85" s="4">
        <f t="shared" si="23"/>
        <v>2.52</v>
      </c>
      <c r="H85" s="4">
        <f t="shared" si="24"/>
        <v>1.2000000000000002</v>
      </c>
      <c r="I85" s="4">
        <f t="shared" si="25"/>
        <v>-2.5</v>
      </c>
      <c r="J85" s="1">
        <f t="shared" si="22"/>
        <v>1.3039200000000006</v>
      </c>
    </row>
    <row r="86" spans="6:10" x14ac:dyDescent="0.25">
      <c r="F86" s="4">
        <v>85</v>
      </c>
      <c r="G86" s="4">
        <f t="shared" si="23"/>
        <v>2.5499999999999998</v>
      </c>
      <c r="H86" s="4">
        <f t="shared" si="24"/>
        <v>1.1250000000000009</v>
      </c>
      <c r="I86" s="4">
        <f t="shared" si="25"/>
        <v>-2.5</v>
      </c>
      <c r="J86" s="1">
        <f t="shared" si="22"/>
        <v>1.2276562500000003</v>
      </c>
    </row>
    <row r="87" spans="6:10" x14ac:dyDescent="0.25">
      <c r="F87" s="4">
        <v>86</v>
      </c>
      <c r="G87" s="4">
        <f t="shared" si="23"/>
        <v>2.58</v>
      </c>
      <c r="H87" s="4">
        <f t="shared" si="24"/>
        <v>1.0499999999999998</v>
      </c>
      <c r="I87" s="4">
        <f t="shared" si="25"/>
        <v>-2.5</v>
      </c>
      <c r="J87" s="1">
        <f t="shared" si="22"/>
        <v>1.1503799999999995</v>
      </c>
    </row>
    <row r="88" spans="6:10" x14ac:dyDescent="0.25">
      <c r="F88" s="4">
        <v>87</v>
      </c>
      <c r="G88" s="4">
        <f t="shared" si="23"/>
        <v>2.61</v>
      </c>
      <c r="H88" s="4">
        <f t="shared" si="24"/>
        <v>0.97500000000000053</v>
      </c>
      <c r="I88" s="4">
        <f t="shared" si="25"/>
        <v>-2.5</v>
      </c>
      <c r="J88" s="1">
        <f t="shared" si="22"/>
        <v>1.0721587500000005</v>
      </c>
    </row>
    <row r="89" spans="6:10" x14ac:dyDescent="0.25">
      <c r="F89" s="4">
        <v>88</v>
      </c>
      <c r="G89" s="4">
        <f t="shared" si="23"/>
        <v>2.64</v>
      </c>
      <c r="H89" s="4">
        <f t="shared" si="24"/>
        <v>0.89999999999999947</v>
      </c>
      <c r="I89" s="4">
        <f t="shared" si="25"/>
        <v>-2.5</v>
      </c>
      <c r="J89" s="1">
        <f t="shared" si="22"/>
        <v>0.9930600000000005</v>
      </c>
    </row>
    <row r="90" spans="6:10" x14ac:dyDescent="0.25">
      <c r="F90" s="4">
        <v>89</v>
      </c>
      <c r="G90" s="4">
        <f t="shared" si="23"/>
        <v>2.67</v>
      </c>
      <c r="H90" s="4">
        <f t="shared" si="24"/>
        <v>0.82500000000000018</v>
      </c>
      <c r="I90" s="4">
        <f t="shared" si="25"/>
        <v>-2.5</v>
      </c>
      <c r="J90" s="1">
        <f t="shared" si="22"/>
        <v>0.91315124999999853</v>
      </c>
    </row>
    <row r="91" spans="6:10" x14ac:dyDescent="0.25">
      <c r="F91" s="4">
        <v>90</v>
      </c>
      <c r="G91" s="4">
        <f t="shared" si="23"/>
        <v>2.7</v>
      </c>
      <c r="H91" s="4">
        <f t="shared" si="24"/>
        <v>0.74999999999999911</v>
      </c>
      <c r="I91" s="4">
        <f t="shared" si="25"/>
        <v>-2.5</v>
      </c>
      <c r="J91" s="1">
        <f t="shared" si="22"/>
        <v>0.8324999999999998</v>
      </c>
    </row>
    <row r="92" spans="6:10" x14ac:dyDescent="0.25">
      <c r="F92" s="4">
        <v>91</v>
      </c>
      <c r="G92" s="4">
        <f t="shared" si="23"/>
        <v>2.73</v>
      </c>
      <c r="H92" s="4">
        <f t="shared" si="24"/>
        <v>0.67499999999999982</v>
      </c>
      <c r="I92" s="4">
        <f t="shared" si="25"/>
        <v>-2.5</v>
      </c>
      <c r="J92" s="1">
        <f t="shared" si="22"/>
        <v>0.7511737500000002</v>
      </c>
    </row>
    <row r="93" spans="6:10" x14ac:dyDescent="0.25">
      <c r="F93" s="4">
        <v>92</v>
      </c>
      <c r="G93" s="4">
        <f t="shared" si="23"/>
        <v>2.76</v>
      </c>
      <c r="H93" s="4">
        <f t="shared" si="24"/>
        <v>0.60000000000000053</v>
      </c>
      <c r="I93" s="4">
        <f t="shared" si="25"/>
        <v>-2.5</v>
      </c>
      <c r="J93" s="1">
        <f t="shared" si="22"/>
        <v>0.6692400000000005</v>
      </c>
    </row>
    <row r="94" spans="6:10" x14ac:dyDescent="0.25">
      <c r="F94" s="4">
        <v>93</v>
      </c>
      <c r="G94" s="4">
        <f t="shared" si="23"/>
        <v>2.79</v>
      </c>
      <c r="H94" s="4">
        <f>IF(G94&lt;$C$3,$C$7*G94,$C$7*G94-$C$2*(G94-$C$3))</f>
        <v>0.52499999999999947</v>
      </c>
      <c r="I94" s="4">
        <f t="shared" si="25"/>
        <v>-2.5</v>
      </c>
      <c r="J94" s="1">
        <f t="shared" si="22"/>
        <v>0.58676624999999905</v>
      </c>
    </row>
    <row r="95" spans="6:10" x14ac:dyDescent="0.25">
      <c r="F95" s="4">
        <v>94</v>
      </c>
      <c r="G95" s="4">
        <f t="shared" si="23"/>
        <v>2.82</v>
      </c>
      <c r="H95" s="4">
        <f t="shared" si="24"/>
        <v>0.45000000000000018</v>
      </c>
      <c r="I95" s="4">
        <f t="shared" si="25"/>
        <v>-2.5</v>
      </c>
      <c r="J95" s="1">
        <f t="shared" si="22"/>
        <v>0.50382000000000193</v>
      </c>
    </row>
    <row r="96" spans="6:10" x14ac:dyDescent="0.25">
      <c r="F96" s="4">
        <v>95</v>
      </c>
      <c r="G96" s="4">
        <f t="shared" si="23"/>
        <v>2.85</v>
      </c>
      <c r="H96" s="4">
        <f t="shared" si="24"/>
        <v>0.375</v>
      </c>
      <c r="I96" s="4">
        <f t="shared" si="25"/>
        <v>-2.5</v>
      </c>
      <c r="J96" s="1">
        <f t="shared" si="22"/>
        <v>0.4204687499999995</v>
      </c>
    </row>
    <row r="97" spans="6:10" x14ac:dyDescent="0.25">
      <c r="F97" s="4">
        <v>96</v>
      </c>
      <c r="G97" s="4">
        <f t="shared" si="23"/>
        <v>2.88</v>
      </c>
      <c r="H97" s="4">
        <f t="shared" si="24"/>
        <v>0.29999999999999982</v>
      </c>
      <c r="I97" s="4">
        <f t="shared" si="25"/>
        <v>-2.5</v>
      </c>
      <c r="J97" s="1">
        <f t="shared" si="22"/>
        <v>0.33677999999999964</v>
      </c>
    </row>
    <row r="98" spans="6:10" x14ac:dyDescent="0.25">
      <c r="F98" s="4">
        <v>97</v>
      </c>
      <c r="G98" s="4">
        <f t="shared" si="23"/>
        <v>2.91</v>
      </c>
      <c r="H98" s="4">
        <f t="shared" si="24"/>
        <v>0.22499999999999964</v>
      </c>
      <c r="I98" s="4">
        <f t="shared" si="25"/>
        <v>-2.5</v>
      </c>
      <c r="J98" s="1">
        <f t="shared" si="22"/>
        <v>0.25282125000000066</v>
      </c>
    </row>
    <row r="99" spans="6:10" x14ac:dyDescent="0.25">
      <c r="F99" s="4">
        <v>98</v>
      </c>
      <c r="G99" s="4">
        <f t="shared" si="23"/>
        <v>2.94</v>
      </c>
      <c r="H99" s="4">
        <f t="shared" si="24"/>
        <v>0.15000000000000036</v>
      </c>
      <c r="I99" s="4">
        <f t="shared" si="25"/>
        <v>-2.5</v>
      </c>
      <c r="J99" s="1">
        <f t="shared" si="22"/>
        <v>0.1686600000000027</v>
      </c>
    </row>
    <row r="100" spans="6:10" x14ac:dyDescent="0.25">
      <c r="F100" s="4">
        <v>99</v>
      </c>
      <c r="G100" s="4">
        <f t="shared" si="23"/>
        <v>2.97</v>
      </c>
      <c r="H100" s="4">
        <f t="shared" si="24"/>
        <v>7.4999999999999289E-2</v>
      </c>
      <c r="I100" s="4">
        <f t="shared" si="25"/>
        <v>-2.5</v>
      </c>
      <c r="J100" s="1">
        <f t="shared" si="22"/>
        <v>8.4363749999996518E-2</v>
      </c>
    </row>
    <row r="101" spans="6:10" x14ac:dyDescent="0.25">
      <c r="F101" s="5">
        <v>100</v>
      </c>
      <c r="G101" s="5">
        <f t="shared" si="23"/>
        <v>3</v>
      </c>
      <c r="H101" s="5">
        <f t="shared" si="24"/>
        <v>0</v>
      </c>
      <c r="I101" s="5">
        <f t="shared" si="25"/>
        <v>-2.5</v>
      </c>
      <c r="J101" s="5">
        <f t="shared" si="22"/>
        <v>0</v>
      </c>
    </row>
    <row r="345" spans="26:26" x14ac:dyDescent="0.25">
      <c r="Z345">
        <v>253333.33333333331</v>
      </c>
    </row>
  </sheetData>
  <mergeCells count="6">
    <mergeCell ref="P24:P32"/>
    <mergeCell ref="P3:Q4"/>
    <mergeCell ref="P22:Q23"/>
    <mergeCell ref="R3:Z3"/>
    <mergeCell ref="R22:Z22"/>
    <mergeCell ref="P5:P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20</xdr:col>
                <xdr:colOff>9525</xdr:colOff>
                <xdr:row>15</xdr:row>
                <xdr:rowOff>0</xdr:rowOff>
              </from>
              <to>
                <xdr:col>22</xdr:col>
                <xdr:colOff>752475</xdr:colOff>
                <xdr:row>18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 moveWithCells="1">
              <from>
                <xdr:col>20</xdr:col>
                <xdr:colOff>0</xdr:colOff>
                <xdr:row>33</xdr:row>
                <xdr:rowOff>180975</xdr:rowOff>
              </from>
              <to>
                <xdr:col>23</xdr:col>
                <xdr:colOff>0</xdr:colOff>
                <xdr:row>37</xdr:row>
                <xdr:rowOff>9525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jérôme</cp:lastModifiedBy>
  <dcterms:created xsi:type="dcterms:W3CDTF">2015-03-16T09:13:34Z</dcterms:created>
  <dcterms:modified xsi:type="dcterms:W3CDTF">2015-05-08T10:04:50Z</dcterms:modified>
</cp:coreProperties>
</file>