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80" windowWidth="23715" windowHeight="9975"/>
  </bookViews>
  <sheets>
    <sheet name="Feuil2" sheetId="2" r:id="rId1"/>
  </sheets>
  <definedNames>
    <definedName name="EQUIPE">Feuil2!$P$3:$P$14</definedName>
    <definedName name="équipe">Feuil2!$O$6:$O$17</definedName>
    <definedName name="equipe1">Feuil2!$P$6:$P$17</definedName>
    <definedName name="equipeg">Feuil2!$S$24</definedName>
    <definedName name="gagnant">Feuil2!$P$17</definedName>
    <definedName name="gagnant2">Feuil2!$T$17</definedName>
    <definedName name="genres">#REF!</definedName>
    <definedName name="journées">Feuil2!$B$3:$K$14</definedName>
    <definedName name="moyenne">Feuil2!$M$3:$M$14</definedName>
    <definedName name="SCORES">Feuil2!$L$3:$L$14</definedName>
    <definedName name="table">Feuil2!$N$6:$U$17</definedName>
    <definedName name="table2">Feuil2!$L$3:$T$14</definedName>
    <definedName name="tableg">Feuil2!$O$6:$U$17</definedName>
    <definedName name="TABLES">Feuil2!$N$3:$T$14</definedName>
    <definedName name="TEAM">Feuil2!$O$3:$O$14</definedName>
  </definedNames>
  <calcPr calcId="145621"/>
</workbook>
</file>

<file path=xl/calcChain.xml><?xml version="1.0" encoding="utf-8"?>
<calcChain xmlns="http://schemas.openxmlformats.org/spreadsheetml/2006/main">
  <c r="U17" i="2" l="1"/>
  <c r="S17" i="2"/>
  <c r="R17" i="2"/>
  <c r="Q17" i="2"/>
  <c r="P17" i="2"/>
  <c r="O17" i="2"/>
  <c r="M17" i="2"/>
  <c r="L17" i="2"/>
  <c r="A17" i="2"/>
  <c r="T17" i="2" s="1"/>
  <c r="U16" i="2"/>
  <c r="S16" i="2"/>
  <c r="R16" i="2"/>
  <c r="Q16" i="2"/>
  <c r="P16" i="2"/>
  <c r="O16" i="2"/>
  <c r="N16" i="2"/>
  <c r="M16" i="2"/>
  <c r="L16" i="2"/>
  <c r="A16" i="2"/>
  <c r="T16" i="2" s="1"/>
  <c r="U15" i="2"/>
  <c r="S15" i="2"/>
  <c r="R15" i="2"/>
  <c r="Q15" i="2"/>
  <c r="P15" i="2"/>
  <c r="O15" i="2"/>
  <c r="M15" i="2"/>
  <c r="L15" i="2"/>
  <c r="A15" i="2"/>
  <c r="T15" i="2" s="1"/>
  <c r="U14" i="2"/>
  <c r="T14" i="2"/>
  <c r="S14" i="2"/>
  <c r="R14" i="2"/>
  <c r="Q14" i="2"/>
  <c r="P14" i="2"/>
  <c r="O14" i="2"/>
  <c r="N14" i="2"/>
  <c r="M14" i="2"/>
  <c r="L14" i="2"/>
  <c r="A14" i="2"/>
  <c r="U13" i="2"/>
  <c r="S13" i="2"/>
  <c r="R13" i="2"/>
  <c r="Q13" i="2"/>
  <c r="P13" i="2"/>
  <c r="O13" i="2"/>
  <c r="M13" i="2"/>
  <c r="L13" i="2"/>
  <c r="A13" i="2"/>
  <c r="T13" i="2" s="1"/>
  <c r="U12" i="2"/>
  <c r="T12" i="2"/>
  <c r="S12" i="2"/>
  <c r="R12" i="2"/>
  <c r="Q12" i="2"/>
  <c r="P12" i="2"/>
  <c r="O12" i="2"/>
  <c r="N12" i="2"/>
  <c r="M12" i="2"/>
  <c r="L12" i="2"/>
  <c r="A12" i="2"/>
  <c r="U11" i="2"/>
  <c r="S11" i="2"/>
  <c r="R11" i="2"/>
  <c r="Q11" i="2"/>
  <c r="P11" i="2"/>
  <c r="O11" i="2"/>
  <c r="M11" i="2"/>
  <c r="L11" i="2"/>
  <c r="A11" i="2"/>
  <c r="T11" i="2" s="1"/>
  <c r="U10" i="2"/>
  <c r="T10" i="2"/>
  <c r="S10" i="2"/>
  <c r="R10" i="2"/>
  <c r="Q10" i="2"/>
  <c r="P10" i="2"/>
  <c r="O10" i="2"/>
  <c r="N10" i="2"/>
  <c r="M10" i="2"/>
  <c r="L10" i="2"/>
  <c r="A10" i="2"/>
  <c r="U9" i="2"/>
  <c r="S9" i="2"/>
  <c r="R9" i="2"/>
  <c r="Q9" i="2"/>
  <c r="O9" i="2"/>
  <c r="M9" i="2"/>
  <c r="L9" i="2"/>
  <c r="A9" i="2"/>
  <c r="T9" i="2" s="1"/>
  <c r="U8" i="2"/>
  <c r="S8" i="2"/>
  <c r="R8" i="2"/>
  <c r="Q8" i="2"/>
  <c r="P8" i="2"/>
  <c r="O8" i="2"/>
  <c r="M8" i="2"/>
  <c r="L8" i="2"/>
  <c r="A8" i="2"/>
  <c r="T8" i="2" s="1"/>
  <c r="U7" i="2"/>
  <c r="S7" i="2"/>
  <c r="R7" i="2"/>
  <c r="Q7" i="2"/>
  <c r="P7" i="2"/>
  <c r="O7" i="2"/>
  <c r="N7" i="2"/>
  <c r="M7" i="2"/>
  <c r="L7" i="2"/>
  <c r="A7" i="2"/>
  <c r="T7" i="2" s="1"/>
  <c r="U6" i="2"/>
  <c r="S6" i="2"/>
  <c r="R6" i="2"/>
  <c r="Q6" i="2"/>
  <c r="P6" i="2"/>
  <c r="E37" i="2" s="1"/>
  <c r="O6" i="2"/>
  <c r="M6" i="2"/>
  <c r="S24" i="2" s="1"/>
  <c r="L6" i="2"/>
  <c r="E30" i="2" s="1"/>
  <c r="A6" i="2"/>
  <c r="T6" i="2" s="1"/>
  <c r="E29" i="2" l="1"/>
  <c r="E38" i="2"/>
  <c r="N9" i="2"/>
  <c r="E35" i="2"/>
  <c r="S30" i="2"/>
  <c r="S28" i="2"/>
  <c r="S26" i="2"/>
  <c r="S29" i="2"/>
  <c r="S27" i="2"/>
  <c r="S25" i="2"/>
  <c r="E25" i="2"/>
  <c r="E27" i="2"/>
  <c r="E31" i="2"/>
  <c r="E32" i="2"/>
  <c r="E34" i="2"/>
  <c r="E36" i="2"/>
  <c r="N6" i="2"/>
  <c r="N8" i="2"/>
  <c r="N11" i="2"/>
  <c r="N13" i="2"/>
  <c r="N15" i="2"/>
  <c r="N17" i="2"/>
  <c r="O24" i="2" s="1"/>
  <c r="E26" i="2"/>
  <c r="E28" i="2"/>
  <c r="E33" i="2"/>
  <c r="E24" i="2" l="1"/>
</calcChain>
</file>

<file path=xl/sharedStrings.xml><?xml version="1.0" encoding="utf-8"?>
<sst xmlns="http://schemas.openxmlformats.org/spreadsheetml/2006/main" count="100" uniqueCount="75">
  <si>
    <t>MOYENNE</t>
  </si>
  <si>
    <t>JOUEURS</t>
  </si>
  <si>
    <t>PLUS GRAND SCORE</t>
  </si>
  <si>
    <t>PLUS PETIT SCORE</t>
  </si>
  <si>
    <t>JOUEUR GAGNANT</t>
  </si>
  <si>
    <t>NOM</t>
  </si>
  <si>
    <t>B</t>
  </si>
  <si>
    <t>BLEU</t>
  </si>
  <si>
    <t>ROUGE</t>
  </si>
  <si>
    <t>C</t>
  </si>
  <si>
    <t>Équipe</t>
  </si>
  <si>
    <t>Scores de  10 journées de jeux</t>
  </si>
  <si>
    <t>Scores total</t>
  </si>
  <si>
    <t>Moyenne</t>
  </si>
  <si>
    <t>Joueurs</t>
  </si>
  <si>
    <t>Nombre de parties</t>
  </si>
  <si>
    <t>Plus grand score</t>
  </si>
  <si>
    <t>Plus petit score</t>
  </si>
  <si>
    <t>Journée 1</t>
  </si>
  <si>
    <t>Journée 2</t>
  </si>
  <si>
    <t>Journée 3</t>
  </si>
  <si>
    <t>Journée 4</t>
  </si>
  <si>
    <t>Journée 5</t>
  </si>
  <si>
    <t>Journée 6</t>
  </si>
  <si>
    <t>Journée 7</t>
  </si>
  <si>
    <t>Journée 8</t>
  </si>
  <si>
    <t>Journée 9</t>
  </si>
  <si>
    <t>Journée 10</t>
  </si>
  <si>
    <t>Nom joueur</t>
  </si>
  <si>
    <t>couleur de l'équipe</t>
  </si>
  <si>
    <t>STATISTIQUE</t>
  </si>
  <si>
    <t>LISTE des Joueurs</t>
  </si>
  <si>
    <t>Équipe gagnante</t>
  </si>
  <si>
    <t>Nombre de Joueurs</t>
  </si>
  <si>
    <t>Nom des Joueurs</t>
  </si>
  <si>
    <t>ÉQUIPE</t>
  </si>
  <si>
    <t xml:space="preserve">Équipe   </t>
  </si>
  <si>
    <t>Plus petit score des 10 Journées</t>
  </si>
  <si>
    <t>J 1</t>
  </si>
  <si>
    <t>A</t>
  </si>
  <si>
    <t>Nombre de Joueur</t>
  </si>
  <si>
    <t>Plus grand score des 10 Journées</t>
  </si>
  <si>
    <t>J 2</t>
  </si>
  <si>
    <t>COULEUR DE L'ÉQUIPE</t>
  </si>
  <si>
    <t>Nombre de partie</t>
  </si>
  <si>
    <t>Nombre de score Superieur à 300</t>
  </si>
  <si>
    <t>J 3</t>
  </si>
  <si>
    <t>NOMBRE DE PATIES</t>
  </si>
  <si>
    <t>Plus Petit Score</t>
  </si>
  <si>
    <t>Nombre de score Inferieur  à 100</t>
  </si>
  <si>
    <t>J 4</t>
  </si>
  <si>
    <t>COULEUR</t>
  </si>
  <si>
    <t>Plus Grand Score</t>
  </si>
  <si>
    <t>Nombre de Parties Sans score</t>
  </si>
  <si>
    <t>J 5</t>
  </si>
  <si>
    <t xml:space="preserve">Nombre de Parties Avec score </t>
  </si>
  <si>
    <t>J 6</t>
  </si>
  <si>
    <t>POINT TOTAL</t>
  </si>
  <si>
    <t>Nombre de Joeurs Équipe A</t>
  </si>
  <si>
    <t>J 7</t>
  </si>
  <si>
    <t>Nombre de Joeurs Équipe B</t>
  </si>
  <si>
    <t>J 8</t>
  </si>
  <si>
    <t>Nombre de Joeurs Équipe C</t>
  </si>
  <si>
    <t>J 9</t>
  </si>
  <si>
    <t>Total des scores Équipe A</t>
  </si>
  <si>
    <t>J 10</t>
  </si>
  <si>
    <t>Total des scores Équipe B</t>
  </si>
  <si>
    <t>J 11</t>
  </si>
  <si>
    <t>le joueur gagnat et celui qui a la meilleur moyenne et non celui qui a le meilleur scores</t>
  </si>
  <si>
    <t>Total des scores Équipe C</t>
  </si>
  <si>
    <t>J 12</t>
  </si>
  <si>
    <t>Total des scores de l' équipe Bleu</t>
  </si>
  <si>
    <t>Total des scores de l'équipe Rouge</t>
  </si>
  <si>
    <t>l'equipe gagnante et celle qui à la meilleur moyenne et non celle qui a le meilleur scores</t>
  </si>
  <si>
    <t>je n arrive a trouvé ces formules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</si>
</sst>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/>
    <xf numFmtId="0" fontId="4" fillId="3" borderId="0" applyNumberFormat="0" applyBorder="0" applyAlignment="0" applyProtection="0"/>
    <xf numFmtId="0" fontId="2" fillId="4" borderId="0" applyNumberFormat="0" applyBorder="0" applyAlignment="0" applyProtection="0"/>
    <xf numFmtId="0" fontId="4" fillId="5" borderId="0" applyNumberFormat="0" applyBorder="0" applyAlignment="0" applyProtection="0"/>
    <xf numFmtId="0" fontId="2" fillId="6" borderId="0" applyNumberFormat="0" applyBorder="0" applyAlignment="0" applyProtection="0"/>
    <xf numFmtId="0" fontId="4" fillId="7" borderId="0" applyNumberFormat="0" applyBorder="0" applyAlignment="0" applyProtection="0"/>
    <xf numFmtId="0" fontId="2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2" borderId="1" applyFont="0" applyBorder="0" applyAlignment="0">
      <alignment horizontal="center"/>
    </xf>
  </cellStyleXfs>
  <cellXfs count="50">
    <xf numFmtId="0" fontId="0" fillId="0" borderId="0" xfId="0"/>
    <xf numFmtId="0" fontId="0" fillId="0" borderId="0" xfId="0" applyBorder="1"/>
    <xf numFmtId="0" fontId="3" fillId="12" borderId="5" xfId="5" applyFont="1" applyFill="1" applyBorder="1" applyAlignment="1">
      <alignment horizontal="center" vertical="center"/>
    </xf>
    <xf numFmtId="0" fontId="4" fillId="7" borderId="5" xfId="5" applyBorder="1" applyAlignment="1">
      <alignment horizontal="center" vertical="center" wrapText="1"/>
    </xf>
    <xf numFmtId="0" fontId="3" fillId="9" borderId="5" xfId="7" applyFont="1" applyBorder="1" applyAlignment="1">
      <alignment horizontal="center" vertical="center"/>
    </xf>
    <xf numFmtId="0" fontId="1" fillId="6" borderId="5" xfId="4" applyFont="1" applyBorder="1" applyAlignment="1">
      <alignment horizontal="center" vertical="center"/>
    </xf>
    <xf numFmtId="0" fontId="3" fillId="0" borderId="0" xfId="7" applyFont="1" applyFill="1" applyBorder="1" applyAlignment="1">
      <alignment horizontal="center" vertical="center"/>
    </xf>
    <xf numFmtId="0" fontId="1" fillId="0" borderId="0" xfId="2" applyFont="1" applyFill="1" applyBorder="1" applyAlignment="1">
      <alignment horizontal="center" vertical="center"/>
    </xf>
    <xf numFmtId="0" fontId="1" fillId="0" borderId="0" xfId="4" applyFont="1" applyFill="1" applyBorder="1" applyAlignment="1">
      <alignment horizontal="center" vertical="center"/>
    </xf>
    <xf numFmtId="0" fontId="0" fillId="0" borderId="0" xfId="0" applyFill="1"/>
    <xf numFmtId="0" fontId="3" fillId="0" borderId="0" xfId="3" applyFont="1" applyFill="1" applyBorder="1" applyAlignment="1">
      <alignment horizontal="center"/>
    </xf>
    <xf numFmtId="0" fontId="1" fillId="8" borderId="5" xfId="6" applyFont="1" applyBorder="1" applyAlignment="1">
      <alignment horizontal="center" vertical="center"/>
    </xf>
    <xf numFmtId="0" fontId="3" fillId="7" borderId="5" xfId="5" applyFont="1" applyBorder="1" applyAlignment="1">
      <alignment horizontal="center" vertical="center" wrapText="1"/>
    </xf>
    <xf numFmtId="0" fontId="1" fillId="0" borderId="0" xfId="6" applyFont="1" applyFill="1" applyBorder="1" applyAlignment="1">
      <alignment horizontal="center" vertical="center"/>
    </xf>
    <xf numFmtId="0" fontId="1" fillId="11" borderId="5" xfId="2" applyFont="1" applyFill="1" applyBorder="1" applyAlignment="1">
      <alignment horizontal="center" vertical="center"/>
    </xf>
    <xf numFmtId="0" fontId="3" fillId="3" borderId="5" xfId="1" applyFont="1" applyBorder="1" applyAlignment="1">
      <alignment horizontal="center" vertical="center"/>
    </xf>
    <xf numFmtId="0" fontId="2" fillId="0" borderId="0" xfId="2" applyFill="1" applyBorder="1"/>
    <xf numFmtId="0" fontId="3" fillId="2" borderId="5" xfId="1" applyFont="1" applyFill="1" applyBorder="1" applyAlignment="1">
      <alignment horizontal="center" vertical="center"/>
    </xf>
    <xf numFmtId="0" fontId="1" fillId="14" borderId="5" xfId="2" applyFont="1" applyFill="1" applyBorder="1" applyAlignment="1">
      <alignment horizontal="center" vertical="center"/>
    </xf>
    <xf numFmtId="0" fontId="1" fillId="10" borderId="5" xfId="2" applyFont="1" applyFill="1" applyBorder="1" applyAlignment="1">
      <alignment horizontal="center" vertical="center"/>
    </xf>
    <xf numFmtId="0" fontId="1" fillId="10" borderId="5" xfId="4" applyFont="1" applyFill="1" applyBorder="1" applyAlignment="1">
      <alignment horizontal="center" vertical="center"/>
    </xf>
    <xf numFmtId="0" fontId="1" fillId="15" borderId="5" xfId="6" applyFont="1" applyFill="1" applyBorder="1" applyAlignment="1">
      <alignment horizontal="center" vertical="center"/>
    </xf>
    <xf numFmtId="0" fontId="3" fillId="2" borderId="1" xfId="8" applyFont="1" applyFill="1" applyBorder="1" applyAlignment="1">
      <alignment horizontal="center"/>
    </xf>
    <xf numFmtId="0" fontId="3" fillId="2" borderId="2" xfId="8" applyFont="1" applyFill="1" applyBorder="1" applyAlignment="1">
      <alignment horizontal="center"/>
    </xf>
    <xf numFmtId="0" fontId="3" fillId="2" borderId="3" xfId="8" applyFont="1" applyFill="1" applyBorder="1" applyAlignment="1">
      <alignment horizontal="center"/>
    </xf>
    <xf numFmtId="0" fontId="6" fillId="13" borderId="9" xfId="5" applyFont="1" applyFill="1" applyBorder="1" applyAlignment="1">
      <alignment horizontal="center" vertical="center" wrapText="1"/>
    </xf>
    <xf numFmtId="0" fontId="6" fillId="13" borderId="0" xfId="5" applyFont="1" applyFill="1" applyBorder="1" applyAlignment="1">
      <alignment horizontal="center" vertical="center" wrapText="1"/>
    </xf>
    <xf numFmtId="0" fontId="3" fillId="7" borderId="5" xfId="5" applyFont="1" applyBorder="1" applyAlignment="1">
      <alignment horizontal="center"/>
    </xf>
    <xf numFmtId="0" fontId="1" fillId="11" borderId="1" xfId="2" applyFont="1" applyFill="1" applyBorder="1" applyAlignment="1">
      <alignment horizontal="center" vertical="center"/>
    </xf>
    <xf numFmtId="0" fontId="1" fillId="11" borderId="3" xfId="2" applyFont="1" applyFill="1" applyBorder="1" applyAlignment="1">
      <alignment horizontal="center" vertical="center"/>
    </xf>
    <xf numFmtId="0" fontId="3" fillId="3" borderId="1" xfId="1" applyFont="1" applyBorder="1" applyAlignment="1">
      <alignment horizontal="center"/>
    </xf>
    <xf numFmtId="0" fontId="3" fillId="3" borderId="2" xfId="1" applyFont="1" applyBorder="1" applyAlignment="1">
      <alignment horizontal="center"/>
    </xf>
    <xf numFmtId="0" fontId="3" fillId="3" borderId="3" xfId="1" applyFont="1" applyBorder="1" applyAlignment="1">
      <alignment horizontal="center"/>
    </xf>
    <xf numFmtId="0" fontId="3" fillId="7" borderId="1" xfId="5" applyFont="1" applyBorder="1" applyAlignment="1">
      <alignment horizontal="center" vertical="center" wrapText="1"/>
    </xf>
    <xf numFmtId="0" fontId="3" fillId="7" borderId="3" xfId="5" applyFont="1" applyBorder="1" applyAlignment="1">
      <alignment horizontal="center" vertical="center" wrapText="1"/>
    </xf>
    <xf numFmtId="0" fontId="5" fillId="5" borderId="4" xfId="3" applyFont="1" applyBorder="1" applyAlignment="1">
      <alignment horizontal="center" vertical="center" textRotation="45" wrapText="1"/>
    </xf>
    <xf numFmtId="0" fontId="5" fillId="5" borderId="6" xfId="3" applyFont="1" applyBorder="1" applyAlignment="1">
      <alignment horizontal="center" vertical="center" textRotation="45" wrapText="1"/>
    </xf>
    <xf numFmtId="0" fontId="5" fillId="5" borderId="4" xfId="3" applyFont="1" applyBorder="1" applyAlignment="1">
      <alignment horizontal="center" vertical="center" wrapText="1"/>
    </xf>
    <xf numFmtId="0" fontId="5" fillId="5" borderId="6" xfId="3" applyFont="1" applyBorder="1" applyAlignment="1">
      <alignment horizontal="center" vertical="center" wrapText="1"/>
    </xf>
    <xf numFmtId="0" fontId="3" fillId="5" borderId="1" xfId="3" applyFont="1" applyBorder="1" applyAlignment="1">
      <alignment horizontal="center" vertical="center" wrapText="1"/>
    </xf>
    <xf numFmtId="0" fontId="3" fillId="5" borderId="2" xfId="3" applyFont="1" applyBorder="1" applyAlignment="1">
      <alignment horizontal="center" vertical="center" wrapText="1"/>
    </xf>
    <xf numFmtId="0" fontId="3" fillId="5" borderId="3" xfId="3" applyFont="1" applyBorder="1" applyAlignment="1">
      <alignment horizontal="center" vertical="center" wrapText="1"/>
    </xf>
    <xf numFmtId="0" fontId="3" fillId="5" borderId="1" xfId="3" applyFont="1" applyBorder="1" applyAlignment="1">
      <alignment horizontal="center"/>
    </xf>
    <xf numFmtId="0" fontId="3" fillId="5" borderId="2" xfId="3" applyFont="1" applyBorder="1" applyAlignment="1">
      <alignment horizontal="center"/>
    </xf>
    <xf numFmtId="0" fontId="3" fillId="5" borderId="3" xfId="3" applyFont="1" applyBorder="1" applyAlignment="1">
      <alignment horizontal="center"/>
    </xf>
    <xf numFmtId="0" fontId="4" fillId="5" borderId="7" xfId="3" applyBorder="1" applyAlignment="1">
      <alignment horizontal="center" vertical="center" wrapText="1"/>
    </xf>
    <xf numFmtId="0" fontId="4" fillId="5" borderId="8" xfId="3" applyBorder="1" applyAlignment="1">
      <alignment horizontal="center" vertical="center" wrapText="1"/>
    </xf>
    <xf numFmtId="0" fontId="5" fillId="5" borderId="1" xfId="3" applyFont="1" applyBorder="1" applyAlignment="1">
      <alignment horizontal="center" vertical="center" wrapText="1"/>
    </xf>
    <xf numFmtId="0" fontId="5" fillId="5" borderId="2" xfId="3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</cellXfs>
  <cellStyles count="9">
    <cellStyle name="20 % - Accent1" xfId="2" builtinId="30"/>
    <cellStyle name="20 % - Accent2" xfId="4" builtinId="34"/>
    <cellStyle name="20 % - Accent5" xfId="6" builtinId="46"/>
    <cellStyle name="Accent1" xfId="1" builtinId="29"/>
    <cellStyle name="Accent2" xfId="3" builtinId="33"/>
    <cellStyle name="Accent5" xfId="5" builtinId="45"/>
    <cellStyle name="Accent6" xfId="7" builtinId="49"/>
    <cellStyle name="Normal" xfId="0" builtinId="0"/>
    <cellStyle name="Style 1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533399</xdr:colOff>
      <xdr:row>1</xdr:row>
      <xdr:rowOff>0</xdr:rowOff>
    </xdr:from>
    <xdr:ext cx="360000" cy="360000"/>
    <xdr:sp macro="" textlink="">
      <xdr:nvSpPr>
        <xdr:cNvPr id="4" name="ZoneTexte 3"/>
        <xdr:cNvSpPr txBox="1"/>
      </xdr:nvSpPr>
      <xdr:spPr>
        <a:xfrm>
          <a:off x="11391899" y="2449963"/>
          <a:ext cx="360000" cy="360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72000" tIns="72000" rIns="72000" bIns="72000" rtlCol="0" anchor="ctr" anchorCtr="1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17</xdr:col>
      <xdr:colOff>38099</xdr:colOff>
      <xdr:row>1</xdr:row>
      <xdr:rowOff>21183</xdr:rowOff>
    </xdr:from>
    <xdr:ext cx="145471" cy="317633"/>
    <xdr:sp macro="" textlink="">
      <xdr:nvSpPr>
        <xdr:cNvPr id="5" name="ZoneTexte 4"/>
        <xdr:cNvSpPr txBox="1"/>
      </xdr:nvSpPr>
      <xdr:spPr>
        <a:xfrm>
          <a:off x="12218193" y="211683"/>
          <a:ext cx="145471" cy="3176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72000" tIns="72000" rIns="72000" bIns="72000" rtlCol="0" anchor="ctr" anchorCtr="1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18</xdr:col>
      <xdr:colOff>161924</xdr:colOff>
      <xdr:row>1</xdr:row>
      <xdr:rowOff>21183</xdr:rowOff>
    </xdr:from>
    <xdr:ext cx="145471" cy="317633"/>
    <xdr:sp macro="" textlink="">
      <xdr:nvSpPr>
        <xdr:cNvPr id="6" name="ZoneTexte 5"/>
        <xdr:cNvSpPr txBox="1"/>
      </xdr:nvSpPr>
      <xdr:spPr>
        <a:xfrm>
          <a:off x="13032580" y="211683"/>
          <a:ext cx="145471" cy="3176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72000" tIns="72000" rIns="72000" bIns="72000" rtlCol="0" anchor="ctr" anchorCtr="1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20</xdr:col>
      <xdr:colOff>314324</xdr:colOff>
      <xdr:row>1</xdr:row>
      <xdr:rowOff>21183</xdr:rowOff>
    </xdr:from>
    <xdr:ext cx="145471" cy="317633"/>
    <xdr:sp macro="" textlink="">
      <xdr:nvSpPr>
        <xdr:cNvPr id="7" name="ZoneTexte 6"/>
        <xdr:cNvSpPr txBox="1"/>
      </xdr:nvSpPr>
      <xdr:spPr>
        <a:xfrm>
          <a:off x="14566105" y="211683"/>
          <a:ext cx="145471" cy="3176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72000" tIns="72000" rIns="72000" bIns="72000" rtlCol="0" anchor="ctr" anchorCtr="1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14</xdr:col>
      <xdr:colOff>738188</xdr:colOff>
      <xdr:row>19</xdr:row>
      <xdr:rowOff>190499</xdr:rowOff>
    </xdr:from>
    <xdr:to>
      <xdr:col>16</xdr:col>
      <xdr:colOff>83344</xdr:colOff>
      <xdr:row>23</xdr:row>
      <xdr:rowOff>100298</xdr:rowOff>
    </xdr:to>
    <xdr:sp macro="" textlink="">
      <xdr:nvSpPr>
        <xdr:cNvPr id="2" name="Flèche à trois pointes 1"/>
        <xdr:cNvSpPr/>
      </xdr:nvSpPr>
      <xdr:spPr>
        <a:xfrm>
          <a:off x="10834688" y="4571999"/>
          <a:ext cx="738187" cy="671799"/>
        </a:xfrm>
        <a:prstGeom prst="leftRight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170877</xdr:colOff>
      <xdr:row>19</xdr:row>
      <xdr:rowOff>178595</xdr:rowOff>
    </xdr:from>
    <xdr:to>
      <xdr:col>20</xdr:col>
      <xdr:colOff>607218</xdr:colOff>
      <xdr:row>24</xdr:row>
      <xdr:rowOff>94775</xdr:rowOff>
    </xdr:to>
    <xdr:sp macro="" textlink="">
      <xdr:nvSpPr>
        <xdr:cNvPr id="3" name="Virage 2"/>
        <xdr:cNvSpPr/>
      </xdr:nvSpPr>
      <xdr:spPr>
        <a:xfrm flipH="1">
          <a:off x="11029377" y="4560095"/>
          <a:ext cx="3829622" cy="868680"/>
        </a:xfrm>
        <a:prstGeom prst="ben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X38"/>
  <sheetViews>
    <sheetView tabSelected="1" zoomScale="80" zoomScaleNormal="80" workbookViewId="0">
      <selection activeCell="W10" sqref="W10"/>
    </sheetView>
  </sheetViews>
  <sheetFormatPr baseColWidth="10" defaultRowHeight="15" x14ac:dyDescent="0.25"/>
  <cols>
    <col min="2" max="13" width="10.7109375" customWidth="1"/>
    <col min="16" max="16" width="9.42578125" customWidth="1"/>
    <col min="17" max="21" width="10.28515625" customWidth="1"/>
  </cols>
  <sheetData>
    <row r="2" spans="1:22" x14ac:dyDescent="0.25">
      <c r="P2" s="1"/>
      <c r="Q2" s="1"/>
      <c r="R2" s="1"/>
    </row>
    <row r="4" spans="1:22" ht="45" customHeight="1" x14ac:dyDescent="0.25">
      <c r="A4" s="45" t="s">
        <v>11</v>
      </c>
      <c r="B4" s="45"/>
      <c r="C4" s="45"/>
      <c r="D4" s="45"/>
      <c r="E4" s="45"/>
      <c r="F4" s="45"/>
      <c r="G4" s="45"/>
      <c r="H4" s="45"/>
      <c r="I4" s="45"/>
      <c r="J4" s="45"/>
      <c r="K4" s="46"/>
      <c r="L4" s="37" t="s">
        <v>12</v>
      </c>
      <c r="M4" s="35" t="s">
        <v>13</v>
      </c>
      <c r="N4" s="47" t="s">
        <v>14</v>
      </c>
      <c r="O4" s="48"/>
      <c r="P4" s="48"/>
      <c r="Q4" s="37" t="s">
        <v>15</v>
      </c>
      <c r="R4" s="37" t="s">
        <v>16</v>
      </c>
      <c r="S4" s="37" t="s">
        <v>17</v>
      </c>
      <c r="T4" s="35" t="s">
        <v>13</v>
      </c>
      <c r="U4" s="37" t="s">
        <v>12</v>
      </c>
      <c r="V4" s="1"/>
    </row>
    <row r="5" spans="1:22" ht="45" x14ac:dyDescent="0.25">
      <c r="A5" s="2" t="s">
        <v>1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  <c r="H5" s="3" t="s">
        <v>24</v>
      </c>
      <c r="I5" s="3" t="s">
        <v>25</v>
      </c>
      <c r="J5" s="3" t="s">
        <v>26</v>
      </c>
      <c r="K5" s="3" t="s">
        <v>27</v>
      </c>
      <c r="L5" s="38"/>
      <c r="M5" s="36"/>
      <c r="N5" s="3" t="s">
        <v>28</v>
      </c>
      <c r="O5" s="3" t="s">
        <v>10</v>
      </c>
      <c r="P5" s="3" t="s">
        <v>29</v>
      </c>
      <c r="Q5" s="38"/>
      <c r="R5" s="38"/>
      <c r="S5" s="38"/>
      <c r="T5" s="36"/>
      <c r="U5" s="38"/>
      <c r="V5" s="1"/>
    </row>
    <row r="6" spans="1:22" x14ac:dyDescent="0.25">
      <c r="A6" s="4" t="str">
        <f>G25</f>
        <v>J 1</v>
      </c>
      <c r="B6" s="18">
        <v>1</v>
      </c>
      <c r="C6" s="18"/>
      <c r="D6" s="18"/>
      <c r="E6" s="18"/>
      <c r="F6" s="18"/>
      <c r="G6" s="18"/>
      <c r="H6" s="18"/>
      <c r="I6" s="18"/>
      <c r="J6" s="18"/>
      <c r="K6" s="18"/>
      <c r="L6" s="5">
        <f>SUM(B6:K6)</f>
        <v>1</v>
      </c>
      <c r="M6" s="5">
        <f>AVERAGE(B6:K6)</f>
        <v>1</v>
      </c>
      <c r="N6" s="19" t="str">
        <f>A6</f>
        <v>J 1</v>
      </c>
      <c r="O6" s="19" t="str">
        <f>I25</f>
        <v>A</v>
      </c>
      <c r="P6" s="19" t="str">
        <f>K25</f>
        <v>BLEU</v>
      </c>
      <c r="Q6" s="20">
        <f>COUNTA(B6:K6)</f>
        <v>1</v>
      </c>
      <c r="R6" s="20">
        <f>MAX(B6:K6)</f>
        <v>1</v>
      </c>
      <c r="S6" s="20">
        <f>MIN(B6:K6)</f>
        <v>1</v>
      </c>
      <c r="T6" s="20">
        <f>AVERAGE(A6:J6)</f>
        <v>1</v>
      </c>
      <c r="U6" s="20">
        <f>SUM(B6:K6)</f>
        <v>1</v>
      </c>
    </row>
    <row r="7" spans="1:22" x14ac:dyDescent="0.25">
      <c r="A7" s="4" t="str">
        <f t="shared" ref="A7:A17" si="0">G26</f>
        <v>J 2</v>
      </c>
      <c r="B7" s="18">
        <v>2</v>
      </c>
      <c r="C7" s="18"/>
      <c r="D7" s="18"/>
      <c r="E7" s="18"/>
      <c r="F7" s="18"/>
      <c r="G7" s="18"/>
      <c r="H7" s="18"/>
      <c r="I7" s="18"/>
      <c r="J7" s="18"/>
      <c r="K7" s="18"/>
      <c r="L7" s="5">
        <f t="shared" ref="L7:L17" si="1">SUM(B7:K7)</f>
        <v>2</v>
      </c>
      <c r="M7" s="5">
        <f t="shared" ref="M7:M17" si="2">AVERAGE(B7:K7)</f>
        <v>2</v>
      </c>
      <c r="N7" s="19" t="str">
        <f t="shared" ref="N7:N17" si="3">A7</f>
        <v>J 2</v>
      </c>
      <c r="O7" s="19" t="str">
        <f t="shared" ref="O7:O17" si="4">I26</f>
        <v>B</v>
      </c>
      <c r="P7" s="19" t="str">
        <f t="shared" ref="P7:P17" si="5">K26</f>
        <v>BLEU</v>
      </c>
      <c r="Q7" s="20">
        <f t="shared" ref="Q7:Q17" si="6">COUNTA(B7:K7)</f>
        <v>1</v>
      </c>
      <c r="R7" s="20">
        <f t="shared" ref="R7:R17" si="7">MAX(B7:K7)</f>
        <v>2</v>
      </c>
      <c r="S7" s="20">
        <f t="shared" ref="S7:S17" si="8">MIN(B7:K7)</f>
        <v>2</v>
      </c>
      <c r="T7" s="20">
        <f t="shared" ref="T7:T17" si="9">AVERAGE(A7:J7)</f>
        <v>2</v>
      </c>
      <c r="U7" s="20">
        <f t="shared" ref="U7:U17" si="10">SUM(B7:K7)</f>
        <v>2</v>
      </c>
    </row>
    <row r="8" spans="1:22" x14ac:dyDescent="0.25">
      <c r="A8" s="4" t="str">
        <f t="shared" si="0"/>
        <v>J 3</v>
      </c>
      <c r="B8" s="18">
        <v>3</v>
      </c>
      <c r="C8" s="18"/>
      <c r="D8" s="18"/>
      <c r="E8" s="18"/>
      <c r="F8" s="18"/>
      <c r="G8" s="18"/>
      <c r="H8" s="18"/>
      <c r="I8" s="18"/>
      <c r="J8" s="18"/>
      <c r="K8" s="18"/>
      <c r="L8" s="5">
        <f t="shared" si="1"/>
        <v>3</v>
      </c>
      <c r="M8" s="5">
        <f t="shared" si="2"/>
        <v>3</v>
      </c>
      <c r="N8" s="19" t="str">
        <f t="shared" si="3"/>
        <v>J 3</v>
      </c>
      <c r="O8" s="19" t="str">
        <f t="shared" si="4"/>
        <v>C</v>
      </c>
      <c r="P8" s="19" t="str">
        <f t="shared" si="5"/>
        <v>ROUGE</v>
      </c>
      <c r="Q8" s="20">
        <f t="shared" si="6"/>
        <v>1</v>
      </c>
      <c r="R8" s="20">
        <f t="shared" si="7"/>
        <v>3</v>
      </c>
      <c r="S8" s="20">
        <f t="shared" si="8"/>
        <v>3</v>
      </c>
      <c r="T8" s="20">
        <f t="shared" si="9"/>
        <v>3</v>
      </c>
      <c r="U8" s="20">
        <f t="shared" si="10"/>
        <v>3</v>
      </c>
    </row>
    <row r="9" spans="1:22" x14ac:dyDescent="0.25">
      <c r="A9" s="4" t="str">
        <f t="shared" si="0"/>
        <v>J 4</v>
      </c>
      <c r="B9" s="18">
        <v>4</v>
      </c>
      <c r="C9" s="18"/>
      <c r="D9" s="18"/>
      <c r="E9" s="18"/>
      <c r="F9" s="18"/>
      <c r="G9" s="18"/>
      <c r="H9" s="18"/>
      <c r="I9" s="18"/>
      <c r="J9" s="18"/>
      <c r="K9" s="18"/>
      <c r="L9" s="5">
        <f t="shared" si="1"/>
        <v>4</v>
      </c>
      <c r="M9" s="5">
        <f t="shared" si="2"/>
        <v>4</v>
      </c>
      <c r="N9" s="19" t="str">
        <f t="shared" si="3"/>
        <v>J 4</v>
      </c>
      <c r="O9" s="19" t="str">
        <f t="shared" si="4"/>
        <v>B</v>
      </c>
      <c r="P9" s="19" t="s">
        <v>8</v>
      </c>
      <c r="Q9" s="20">
        <f t="shared" si="6"/>
        <v>1</v>
      </c>
      <c r="R9" s="20">
        <f t="shared" si="7"/>
        <v>4</v>
      </c>
      <c r="S9" s="20">
        <f t="shared" si="8"/>
        <v>4</v>
      </c>
      <c r="T9" s="20">
        <f t="shared" si="9"/>
        <v>4</v>
      </c>
      <c r="U9" s="20">
        <f t="shared" si="10"/>
        <v>4</v>
      </c>
    </row>
    <row r="10" spans="1:22" x14ac:dyDescent="0.25">
      <c r="A10" s="4" t="str">
        <f t="shared" si="0"/>
        <v>J 5</v>
      </c>
      <c r="B10" s="18">
        <v>5</v>
      </c>
      <c r="C10" s="18"/>
      <c r="D10" s="18"/>
      <c r="E10" s="18"/>
      <c r="F10" s="18"/>
      <c r="G10" s="18"/>
      <c r="H10" s="18"/>
      <c r="I10" s="18"/>
      <c r="J10" s="18"/>
      <c r="K10" s="18"/>
      <c r="L10" s="5">
        <f t="shared" si="1"/>
        <v>5</v>
      </c>
      <c r="M10" s="5">
        <f t="shared" si="2"/>
        <v>5</v>
      </c>
      <c r="N10" s="19" t="str">
        <f t="shared" si="3"/>
        <v>J 5</v>
      </c>
      <c r="O10" s="19" t="str">
        <f t="shared" si="4"/>
        <v>C</v>
      </c>
      <c r="P10" s="19" t="str">
        <f t="shared" si="5"/>
        <v>BLEU</v>
      </c>
      <c r="Q10" s="20">
        <f t="shared" si="6"/>
        <v>1</v>
      </c>
      <c r="R10" s="20">
        <f t="shared" si="7"/>
        <v>5</v>
      </c>
      <c r="S10" s="20">
        <f t="shared" si="8"/>
        <v>5</v>
      </c>
      <c r="T10" s="20">
        <f t="shared" si="9"/>
        <v>5</v>
      </c>
      <c r="U10" s="20">
        <f t="shared" si="10"/>
        <v>5</v>
      </c>
    </row>
    <row r="11" spans="1:22" x14ac:dyDescent="0.25">
      <c r="A11" s="4" t="str">
        <f t="shared" si="0"/>
        <v>J 6</v>
      </c>
      <c r="B11" s="18">
        <v>6</v>
      </c>
      <c r="C11" s="18"/>
      <c r="D11" s="18"/>
      <c r="E11" s="18"/>
      <c r="F11" s="18"/>
      <c r="G11" s="18"/>
      <c r="H11" s="18"/>
      <c r="I11" s="18"/>
      <c r="J11" s="18"/>
      <c r="K11" s="18"/>
      <c r="L11" s="5">
        <f t="shared" si="1"/>
        <v>6</v>
      </c>
      <c r="M11" s="5">
        <f t="shared" si="2"/>
        <v>6</v>
      </c>
      <c r="N11" s="19" t="str">
        <f t="shared" si="3"/>
        <v>J 6</v>
      </c>
      <c r="O11" s="19" t="str">
        <f t="shared" si="4"/>
        <v>A</v>
      </c>
      <c r="P11" s="19" t="str">
        <f t="shared" si="5"/>
        <v>BLEU</v>
      </c>
      <c r="Q11" s="20">
        <f t="shared" si="6"/>
        <v>1</v>
      </c>
      <c r="R11" s="20">
        <f t="shared" si="7"/>
        <v>6</v>
      </c>
      <c r="S11" s="20">
        <f t="shared" si="8"/>
        <v>6</v>
      </c>
      <c r="T11" s="20">
        <f t="shared" si="9"/>
        <v>6</v>
      </c>
      <c r="U11" s="20">
        <f t="shared" si="10"/>
        <v>6</v>
      </c>
    </row>
    <row r="12" spans="1:22" x14ac:dyDescent="0.25">
      <c r="A12" s="4" t="str">
        <f t="shared" si="0"/>
        <v>J 7</v>
      </c>
      <c r="B12" s="18">
        <v>7</v>
      </c>
      <c r="C12" s="18"/>
      <c r="D12" s="18"/>
      <c r="E12" s="18"/>
      <c r="F12" s="18"/>
      <c r="G12" s="18"/>
      <c r="H12" s="18"/>
      <c r="I12" s="18"/>
      <c r="J12" s="18"/>
      <c r="K12" s="18"/>
      <c r="L12" s="5">
        <f t="shared" si="1"/>
        <v>7</v>
      </c>
      <c r="M12" s="5">
        <f t="shared" si="2"/>
        <v>7</v>
      </c>
      <c r="N12" s="19" t="str">
        <f t="shared" si="3"/>
        <v>J 7</v>
      </c>
      <c r="O12" s="19" t="str">
        <f t="shared" si="4"/>
        <v>A</v>
      </c>
      <c r="P12" s="19" t="str">
        <f t="shared" si="5"/>
        <v>ROUGE</v>
      </c>
      <c r="Q12" s="20">
        <f t="shared" si="6"/>
        <v>1</v>
      </c>
      <c r="R12" s="20">
        <f t="shared" si="7"/>
        <v>7</v>
      </c>
      <c r="S12" s="20">
        <f t="shared" si="8"/>
        <v>7</v>
      </c>
      <c r="T12" s="20">
        <f t="shared" si="9"/>
        <v>7</v>
      </c>
      <c r="U12" s="20">
        <f t="shared" si="10"/>
        <v>7</v>
      </c>
    </row>
    <row r="13" spans="1:22" x14ac:dyDescent="0.25">
      <c r="A13" s="4" t="str">
        <f t="shared" si="0"/>
        <v>J 8</v>
      </c>
      <c r="B13" s="18">
        <v>8</v>
      </c>
      <c r="C13" s="18"/>
      <c r="D13" s="18"/>
      <c r="E13" s="18"/>
      <c r="F13" s="18"/>
      <c r="G13" s="18"/>
      <c r="H13" s="18"/>
      <c r="I13" s="18"/>
      <c r="J13" s="18"/>
      <c r="K13" s="18"/>
      <c r="L13" s="5">
        <f t="shared" si="1"/>
        <v>8</v>
      </c>
      <c r="M13" s="5">
        <f t="shared" si="2"/>
        <v>8</v>
      </c>
      <c r="N13" s="19" t="str">
        <f t="shared" si="3"/>
        <v>J 8</v>
      </c>
      <c r="O13" s="19" t="str">
        <f t="shared" si="4"/>
        <v>C</v>
      </c>
      <c r="P13" s="19" t="str">
        <f t="shared" si="5"/>
        <v>ROUGE</v>
      </c>
      <c r="Q13" s="20">
        <f t="shared" si="6"/>
        <v>1</v>
      </c>
      <c r="R13" s="20">
        <f t="shared" si="7"/>
        <v>8</v>
      </c>
      <c r="S13" s="20">
        <f t="shared" si="8"/>
        <v>8</v>
      </c>
      <c r="T13" s="20">
        <f t="shared" si="9"/>
        <v>8</v>
      </c>
      <c r="U13" s="20">
        <f t="shared" si="10"/>
        <v>8</v>
      </c>
    </row>
    <row r="14" spans="1:22" x14ac:dyDescent="0.25">
      <c r="A14" s="4" t="str">
        <f t="shared" si="0"/>
        <v>J 9</v>
      </c>
      <c r="B14" s="18">
        <v>9</v>
      </c>
      <c r="C14" s="18"/>
      <c r="D14" s="18"/>
      <c r="E14" s="18"/>
      <c r="F14" s="18"/>
      <c r="G14" s="18"/>
      <c r="H14" s="18"/>
      <c r="I14" s="18"/>
      <c r="J14" s="18"/>
      <c r="K14" s="18"/>
      <c r="L14" s="5">
        <f t="shared" si="1"/>
        <v>9</v>
      </c>
      <c r="M14" s="5">
        <f t="shared" si="2"/>
        <v>9</v>
      </c>
      <c r="N14" s="19" t="str">
        <f t="shared" si="3"/>
        <v>J 9</v>
      </c>
      <c r="O14" s="19" t="str">
        <f t="shared" si="4"/>
        <v>C</v>
      </c>
      <c r="P14" s="19" t="str">
        <f t="shared" si="5"/>
        <v>ROUGE</v>
      </c>
      <c r="Q14" s="20">
        <f t="shared" si="6"/>
        <v>1</v>
      </c>
      <c r="R14" s="20">
        <f t="shared" si="7"/>
        <v>9</v>
      </c>
      <c r="S14" s="20">
        <f t="shared" si="8"/>
        <v>9</v>
      </c>
      <c r="T14" s="20">
        <f t="shared" si="9"/>
        <v>9</v>
      </c>
      <c r="U14" s="20">
        <f t="shared" si="10"/>
        <v>9</v>
      </c>
    </row>
    <row r="15" spans="1:22" x14ac:dyDescent="0.25">
      <c r="A15" s="4" t="str">
        <f t="shared" si="0"/>
        <v>J 10</v>
      </c>
      <c r="B15" s="18">
        <v>10</v>
      </c>
      <c r="C15" s="18"/>
      <c r="D15" s="18"/>
      <c r="E15" s="18"/>
      <c r="F15" s="18"/>
      <c r="G15" s="18"/>
      <c r="H15" s="18"/>
      <c r="I15" s="18"/>
      <c r="J15" s="18"/>
      <c r="K15" s="18"/>
      <c r="L15" s="5">
        <f t="shared" si="1"/>
        <v>10</v>
      </c>
      <c r="M15" s="5">
        <f t="shared" si="2"/>
        <v>10</v>
      </c>
      <c r="N15" s="19" t="str">
        <f t="shared" si="3"/>
        <v>J 10</v>
      </c>
      <c r="O15" s="19" t="str">
        <f t="shared" si="4"/>
        <v>A</v>
      </c>
      <c r="P15" s="19" t="str">
        <f t="shared" si="5"/>
        <v>BLEU</v>
      </c>
      <c r="Q15" s="20">
        <f t="shared" si="6"/>
        <v>1</v>
      </c>
      <c r="R15" s="20">
        <f t="shared" si="7"/>
        <v>10</v>
      </c>
      <c r="S15" s="20">
        <f t="shared" si="8"/>
        <v>10</v>
      </c>
      <c r="T15" s="20">
        <f t="shared" si="9"/>
        <v>10</v>
      </c>
      <c r="U15" s="20">
        <f t="shared" si="10"/>
        <v>10</v>
      </c>
    </row>
    <row r="16" spans="1:22" x14ac:dyDescent="0.25">
      <c r="A16" s="4" t="str">
        <f t="shared" si="0"/>
        <v>J 11</v>
      </c>
      <c r="B16" s="18">
        <v>11</v>
      </c>
      <c r="C16" s="18"/>
      <c r="D16" s="18"/>
      <c r="E16" s="18"/>
      <c r="F16" s="18"/>
      <c r="G16" s="18"/>
      <c r="H16" s="18"/>
      <c r="I16" s="18"/>
      <c r="J16" s="18"/>
      <c r="K16" s="18"/>
      <c r="L16" s="5">
        <f t="shared" si="1"/>
        <v>11</v>
      </c>
      <c r="M16" s="5">
        <f t="shared" si="2"/>
        <v>11</v>
      </c>
      <c r="N16" s="19" t="str">
        <f t="shared" si="3"/>
        <v>J 11</v>
      </c>
      <c r="O16" s="19" t="str">
        <f t="shared" si="4"/>
        <v>C</v>
      </c>
      <c r="P16" s="19" t="str">
        <f t="shared" si="5"/>
        <v>BLEU</v>
      </c>
      <c r="Q16" s="20">
        <f t="shared" si="6"/>
        <v>1</v>
      </c>
      <c r="R16" s="20">
        <f t="shared" si="7"/>
        <v>11</v>
      </c>
      <c r="S16" s="20">
        <f t="shared" si="8"/>
        <v>11</v>
      </c>
      <c r="T16" s="20">
        <f t="shared" si="9"/>
        <v>11</v>
      </c>
      <c r="U16" s="20">
        <f t="shared" si="10"/>
        <v>11</v>
      </c>
    </row>
    <row r="17" spans="1:24" x14ac:dyDescent="0.25">
      <c r="A17" s="4" t="str">
        <f t="shared" si="0"/>
        <v>J 12</v>
      </c>
      <c r="B17" s="18">
        <v>12</v>
      </c>
      <c r="C17" s="18"/>
      <c r="D17" s="18"/>
      <c r="E17" s="18"/>
      <c r="F17" s="18"/>
      <c r="G17" s="18"/>
      <c r="H17" s="18"/>
      <c r="I17" s="18"/>
      <c r="J17" s="18"/>
      <c r="K17" s="18"/>
      <c r="L17" s="5">
        <f t="shared" si="1"/>
        <v>12</v>
      </c>
      <c r="M17" s="5">
        <f t="shared" si="2"/>
        <v>12</v>
      </c>
      <c r="N17" s="19" t="str">
        <f t="shared" si="3"/>
        <v>J 12</v>
      </c>
      <c r="O17" s="19" t="str">
        <f t="shared" si="4"/>
        <v>B</v>
      </c>
      <c r="P17" s="19" t="str">
        <f t="shared" si="5"/>
        <v>BLEU</v>
      </c>
      <c r="Q17" s="20">
        <f t="shared" si="6"/>
        <v>1</v>
      </c>
      <c r="R17" s="20">
        <f t="shared" si="7"/>
        <v>12</v>
      </c>
      <c r="S17" s="20">
        <f t="shared" si="8"/>
        <v>12</v>
      </c>
      <c r="T17" s="20">
        <f t="shared" si="9"/>
        <v>12</v>
      </c>
      <c r="U17" s="20">
        <f t="shared" si="10"/>
        <v>12</v>
      </c>
    </row>
    <row r="18" spans="1:24" s="9" customFormat="1" x14ac:dyDescent="0.25">
      <c r="A18" s="6"/>
      <c r="B18" s="7"/>
      <c r="C18" s="7"/>
      <c r="D18" s="7"/>
      <c r="E18" s="7"/>
      <c r="F18" s="7"/>
      <c r="G18" s="7"/>
      <c r="H18" s="7"/>
      <c r="I18" s="7"/>
      <c r="J18" s="7"/>
      <c r="K18" s="7"/>
      <c r="L18" s="8"/>
      <c r="M18" s="8"/>
      <c r="N18" s="7"/>
      <c r="O18" s="7"/>
      <c r="P18" s="7"/>
      <c r="Q18" s="8"/>
      <c r="R18" s="8"/>
      <c r="S18" s="8"/>
      <c r="T18" s="8"/>
      <c r="U18" s="8"/>
    </row>
    <row r="19" spans="1:24" s="9" customFormat="1" x14ac:dyDescent="0.25">
      <c r="A19" s="6"/>
      <c r="B19" s="7"/>
      <c r="C19" s="7"/>
      <c r="D19" s="7"/>
      <c r="E19" s="7"/>
      <c r="F19" s="7"/>
      <c r="G19" s="7"/>
      <c r="H19" s="7"/>
      <c r="I19" s="7"/>
      <c r="J19" s="7"/>
      <c r="K19" s="7"/>
      <c r="L19" s="8"/>
      <c r="M19" s="8"/>
      <c r="N19" s="7"/>
      <c r="O19" s="7"/>
      <c r="P19" s="7"/>
      <c r="Q19" s="8"/>
      <c r="R19" s="8"/>
      <c r="S19" s="8"/>
      <c r="T19" s="8"/>
      <c r="U19" s="8"/>
    </row>
    <row r="23" spans="1:24" ht="15" customHeight="1" x14ac:dyDescent="0.25">
      <c r="B23" s="42" t="s">
        <v>30</v>
      </c>
      <c r="C23" s="43"/>
      <c r="D23" s="43"/>
      <c r="E23" s="44"/>
      <c r="G23" s="39" t="s">
        <v>31</v>
      </c>
      <c r="H23" s="40"/>
      <c r="I23" s="40"/>
      <c r="J23" s="40"/>
      <c r="K23" s="41"/>
      <c r="M23" s="42" t="s">
        <v>4</v>
      </c>
      <c r="N23" s="43"/>
      <c r="O23" s="44"/>
      <c r="Q23" s="42" t="s">
        <v>32</v>
      </c>
      <c r="R23" s="43"/>
      <c r="S23" s="44"/>
      <c r="T23" s="10"/>
    </row>
    <row r="24" spans="1:24" x14ac:dyDescent="0.25">
      <c r="B24" s="27" t="s">
        <v>33</v>
      </c>
      <c r="C24" s="27"/>
      <c r="D24" s="27"/>
      <c r="E24" s="11">
        <f>COUNTA(N6:N17)</f>
        <v>12</v>
      </c>
      <c r="G24" s="33" t="s">
        <v>34</v>
      </c>
      <c r="H24" s="34"/>
      <c r="I24" s="33" t="s">
        <v>10</v>
      </c>
      <c r="J24" s="34"/>
      <c r="K24" s="12" t="s">
        <v>35</v>
      </c>
      <c r="M24" s="27" t="s">
        <v>5</v>
      </c>
      <c r="N24" s="27"/>
      <c r="O24" s="21" t="str">
        <f>VLOOKUP(MAX(M6:M17),M6:N17,2,0)</f>
        <v>J 12</v>
      </c>
      <c r="Q24" s="27" t="s">
        <v>36</v>
      </c>
      <c r="R24" s="27"/>
      <c r="S24" s="11" t="str">
        <f>VLOOKUP(MAX(moyenne),M6:O17,3,0)</f>
        <v>C</v>
      </c>
      <c r="T24" s="13"/>
    </row>
    <row r="25" spans="1:24" x14ac:dyDescent="0.25">
      <c r="B25" s="27" t="s">
        <v>37</v>
      </c>
      <c r="C25" s="27"/>
      <c r="D25" s="27"/>
      <c r="E25" s="11">
        <f>MIN(SCORES)</f>
        <v>1</v>
      </c>
      <c r="G25" s="28" t="s">
        <v>38</v>
      </c>
      <c r="H25" s="29"/>
      <c r="I25" s="28" t="s">
        <v>39</v>
      </c>
      <c r="J25" s="29"/>
      <c r="K25" s="14" t="s">
        <v>7</v>
      </c>
      <c r="M25" s="27" t="s">
        <v>10</v>
      </c>
      <c r="N25" s="27"/>
      <c r="O25" s="11"/>
      <c r="Q25" s="27" t="s">
        <v>40</v>
      </c>
      <c r="R25" s="27"/>
      <c r="S25" s="11">
        <f>COUNTIF(équipe,equipeg)</f>
        <v>5</v>
      </c>
      <c r="T25" s="13"/>
    </row>
    <row r="26" spans="1:24" ht="23.25" customHeight="1" x14ac:dyDescent="0.25">
      <c r="B26" s="27" t="s">
        <v>41</v>
      </c>
      <c r="C26" s="27"/>
      <c r="D26" s="27"/>
      <c r="E26" s="11">
        <f>MAX(SCORES)</f>
        <v>9</v>
      </c>
      <c r="G26" s="28" t="s">
        <v>42</v>
      </c>
      <c r="H26" s="29"/>
      <c r="I26" s="28" t="s">
        <v>6</v>
      </c>
      <c r="J26" s="29"/>
      <c r="K26" s="14" t="s">
        <v>7</v>
      </c>
      <c r="M26" s="27" t="s">
        <v>43</v>
      </c>
      <c r="N26" s="27"/>
      <c r="O26" s="11"/>
      <c r="Q26" s="27" t="s">
        <v>44</v>
      </c>
      <c r="R26" s="27"/>
      <c r="S26" s="11">
        <f>VLOOKUP(equipeg,tableg,3,0)</f>
        <v>1</v>
      </c>
      <c r="T26" s="13"/>
      <c r="U26" s="49" t="s">
        <v>74</v>
      </c>
      <c r="V26" s="49"/>
      <c r="W26" s="49"/>
      <c r="X26" s="49"/>
    </row>
    <row r="27" spans="1:24" x14ac:dyDescent="0.25">
      <c r="B27" s="27" t="s">
        <v>45</v>
      </c>
      <c r="C27" s="27"/>
      <c r="D27" s="27"/>
      <c r="E27" s="11">
        <f>COUNTIF(SCORES,"&gt;300")</f>
        <v>0</v>
      </c>
      <c r="G27" s="28" t="s">
        <v>46</v>
      </c>
      <c r="H27" s="29"/>
      <c r="I27" s="28" t="s">
        <v>9</v>
      </c>
      <c r="J27" s="29"/>
      <c r="K27" s="14" t="s">
        <v>8</v>
      </c>
      <c r="M27" s="27" t="s">
        <v>47</v>
      </c>
      <c r="N27" s="27"/>
      <c r="O27" s="11"/>
      <c r="Q27" s="27" t="s">
        <v>48</v>
      </c>
      <c r="R27" s="27"/>
      <c r="S27" s="11">
        <f>VLOOKUP(equipeg,tableg,4,0)</f>
        <v>3</v>
      </c>
      <c r="T27" s="13"/>
      <c r="U27" s="49"/>
      <c r="V27" s="49"/>
      <c r="W27" s="49"/>
      <c r="X27" s="49"/>
    </row>
    <row r="28" spans="1:24" x14ac:dyDescent="0.25">
      <c r="B28" s="27" t="s">
        <v>49</v>
      </c>
      <c r="C28" s="27"/>
      <c r="D28" s="27"/>
      <c r="E28" s="11">
        <f>COUNTIF(SCORES,"&lt;100")</f>
        <v>9</v>
      </c>
      <c r="G28" s="28" t="s">
        <v>50</v>
      </c>
      <c r="H28" s="29"/>
      <c r="I28" s="28" t="s">
        <v>6</v>
      </c>
      <c r="J28" s="29"/>
      <c r="K28" s="14" t="s">
        <v>51</v>
      </c>
      <c r="M28" s="27" t="s">
        <v>2</v>
      </c>
      <c r="N28" s="27"/>
      <c r="O28" s="11"/>
      <c r="Q28" s="27" t="s">
        <v>52</v>
      </c>
      <c r="R28" s="27"/>
      <c r="S28" s="11">
        <f>VLOOKUP(equipeg,tableg,5,0)</f>
        <v>3</v>
      </c>
      <c r="T28" s="13"/>
    </row>
    <row r="29" spans="1:24" x14ac:dyDescent="0.25">
      <c r="B29" s="27" t="s">
        <v>53</v>
      </c>
      <c r="C29" s="27"/>
      <c r="D29" s="27"/>
      <c r="E29" s="11">
        <f>COUNTBLANK(SCORES)</f>
        <v>2</v>
      </c>
      <c r="G29" s="28" t="s">
        <v>54</v>
      </c>
      <c r="H29" s="29"/>
      <c r="I29" s="28" t="s">
        <v>9</v>
      </c>
      <c r="J29" s="29"/>
      <c r="K29" s="14" t="s">
        <v>7</v>
      </c>
      <c r="M29" s="27" t="s">
        <v>3</v>
      </c>
      <c r="N29" s="27"/>
      <c r="O29" s="11"/>
      <c r="Q29" s="27" t="s">
        <v>13</v>
      </c>
      <c r="R29" s="27"/>
      <c r="S29" s="11">
        <f>VLOOKUP(equipeg,tableg,6,0)</f>
        <v>3</v>
      </c>
      <c r="T29" s="13"/>
    </row>
    <row r="30" spans="1:24" x14ac:dyDescent="0.25">
      <c r="B30" s="27" t="s">
        <v>55</v>
      </c>
      <c r="C30" s="27"/>
      <c r="D30" s="27"/>
      <c r="E30" s="11">
        <f>COUNT(SCORES)</f>
        <v>9</v>
      </c>
      <c r="G30" s="28" t="s">
        <v>56</v>
      </c>
      <c r="H30" s="29"/>
      <c r="I30" s="28" t="s">
        <v>39</v>
      </c>
      <c r="J30" s="29"/>
      <c r="K30" s="14" t="s">
        <v>7</v>
      </c>
      <c r="M30" s="27" t="s">
        <v>0</v>
      </c>
      <c r="N30" s="27"/>
      <c r="O30" s="11"/>
      <c r="Q30" s="27" t="s">
        <v>57</v>
      </c>
      <c r="R30" s="27"/>
      <c r="S30" s="11">
        <f>VLOOKUP(equipeg,tableg,7,0)</f>
        <v>3</v>
      </c>
    </row>
    <row r="31" spans="1:24" ht="15" customHeight="1" x14ac:dyDescent="0.25">
      <c r="B31" s="27" t="s">
        <v>58</v>
      </c>
      <c r="C31" s="27"/>
      <c r="D31" s="27"/>
      <c r="E31" s="11">
        <f>COUNTIF(équipe,"a")</f>
        <v>4</v>
      </c>
      <c r="G31" s="28" t="s">
        <v>59</v>
      </c>
      <c r="H31" s="29"/>
      <c r="I31" s="28" t="s">
        <v>39</v>
      </c>
      <c r="J31" s="29"/>
      <c r="K31" s="14" t="s">
        <v>8</v>
      </c>
      <c r="M31" s="27" t="s">
        <v>57</v>
      </c>
      <c r="N31" s="27"/>
      <c r="O31" s="11"/>
    </row>
    <row r="32" spans="1:24" x14ac:dyDescent="0.25">
      <c r="B32" s="27" t="s">
        <v>60</v>
      </c>
      <c r="C32" s="27"/>
      <c r="D32" s="27"/>
      <c r="E32" s="11">
        <f>COUNTIF(équipe,"b")</f>
        <v>3</v>
      </c>
      <c r="G32" s="28" t="s">
        <v>61</v>
      </c>
      <c r="H32" s="29"/>
      <c r="I32" s="28" t="s">
        <v>9</v>
      </c>
      <c r="J32" s="29"/>
      <c r="K32" s="14" t="s">
        <v>8</v>
      </c>
      <c r="Q32" s="25" t="s">
        <v>73</v>
      </c>
      <c r="R32" s="25"/>
      <c r="S32" s="25"/>
    </row>
    <row r="33" spans="2:19" x14ac:dyDescent="0.25">
      <c r="B33" s="27" t="s">
        <v>62</v>
      </c>
      <c r="C33" s="27"/>
      <c r="D33" s="27"/>
      <c r="E33" s="11">
        <f>COUNTIF(équipe,"c")</f>
        <v>5</v>
      </c>
      <c r="G33" s="28" t="s">
        <v>63</v>
      </c>
      <c r="H33" s="29"/>
      <c r="I33" s="28" t="s">
        <v>9</v>
      </c>
      <c r="J33" s="29"/>
      <c r="K33" s="14" t="s">
        <v>8</v>
      </c>
      <c r="Q33" s="26"/>
      <c r="R33" s="26"/>
      <c r="S33" s="26"/>
    </row>
    <row r="34" spans="2:19" x14ac:dyDescent="0.25">
      <c r="B34" s="27" t="s">
        <v>64</v>
      </c>
      <c r="C34" s="27"/>
      <c r="D34" s="27"/>
      <c r="E34" s="11">
        <f>SUMIF(équipe,"a",SCORES)</f>
        <v>14</v>
      </c>
      <c r="G34" s="28" t="s">
        <v>65</v>
      </c>
      <c r="H34" s="29"/>
      <c r="I34" s="28" t="s">
        <v>39</v>
      </c>
      <c r="J34" s="29"/>
      <c r="K34" s="14" t="s">
        <v>7</v>
      </c>
      <c r="Q34" s="26"/>
      <c r="R34" s="26"/>
      <c r="S34" s="26"/>
    </row>
    <row r="35" spans="2:19" x14ac:dyDescent="0.25">
      <c r="B35" s="27" t="s">
        <v>66</v>
      </c>
      <c r="C35" s="27"/>
      <c r="D35" s="27"/>
      <c r="E35" s="11">
        <f>SUMIF(équipe,"b",SCORES)</f>
        <v>10</v>
      </c>
      <c r="G35" s="28" t="s">
        <v>67</v>
      </c>
      <c r="H35" s="29"/>
      <c r="I35" s="28" t="s">
        <v>9</v>
      </c>
      <c r="J35" s="29"/>
      <c r="K35" s="14" t="s">
        <v>7</v>
      </c>
      <c r="M35" s="25" t="s">
        <v>68</v>
      </c>
      <c r="N35" s="25"/>
      <c r="O35" s="25"/>
    </row>
    <row r="36" spans="2:19" x14ac:dyDescent="0.25">
      <c r="B36" s="27" t="s">
        <v>69</v>
      </c>
      <c r="C36" s="27"/>
      <c r="D36" s="27"/>
      <c r="E36" s="11">
        <f>SUMIF(équipe,"c",SCORES)</f>
        <v>21</v>
      </c>
      <c r="G36" s="28" t="s">
        <v>70</v>
      </c>
      <c r="H36" s="29"/>
      <c r="I36" s="28" t="s">
        <v>6</v>
      </c>
      <c r="J36" s="29"/>
      <c r="K36" s="14" t="s">
        <v>7</v>
      </c>
      <c r="M36" s="26"/>
      <c r="N36" s="26"/>
      <c r="O36" s="26"/>
    </row>
    <row r="37" spans="2:19" x14ac:dyDescent="0.25">
      <c r="B37" s="30" t="s">
        <v>71</v>
      </c>
      <c r="C37" s="31"/>
      <c r="D37" s="32"/>
      <c r="E37" s="15">
        <f>SUMIF(equipe1,"bleu",SCORES)</f>
        <v>29</v>
      </c>
      <c r="H37" s="16"/>
      <c r="I37" s="16"/>
      <c r="J37" s="16"/>
      <c r="M37" s="26"/>
      <c r="N37" s="26"/>
      <c r="O37" s="26"/>
    </row>
    <row r="38" spans="2:19" x14ac:dyDescent="0.25">
      <c r="B38" s="22" t="s">
        <v>72</v>
      </c>
      <c r="C38" s="23"/>
      <c r="D38" s="24"/>
      <c r="E38" s="17">
        <f>SUMIF(equipe1,"rouge",SCORES)</f>
        <v>16</v>
      </c>
    </row>
  </sheetData>
  <mergeCells count="72">
    <mergeCell ref="U26:X27"/>
    <mergeCell ref="T4:T5"/>
    <mergeCell ref="U4:U5"/>
    <mergeCell ref="G23:K23"/>
    <mergeCell ref="M23:O23"/>
    <mergeCell ref="Q23:S23"/>
    <mergeCell ref="A4:K4"/>
    <mergeCell ref="L4:L5"/>
    <mergeCell ref="M4:M5"/>
    <mergeCell ref="N4:P4"/>
    <mergeCell ref="B23:E23"/>
    <mergeCell ref="Q4:Q5"/>
    <mergeCell ref="R4:R5"/>
    <mergeCell ref="S4:S5"/>
    <mergeCell ref="G24:H24"/>
    <mergeCell ref="I24:J24"/>
    <mergeCell ref="M24:N24"/>
    <mergeCell ref="Q24:R24"/>
    <mergeCell ref="B25:D25"/>
    <mergeCell ref="G25:H25"/>
    <mergeCell ref="I25:J25"/>
    <mergeCell ref="M25:N25"/>
    <mergeCell ref="Q25:R25"/>
    <mergeCell ref="B24:D24"/>
    <mergeCell ref="G26:H26"/>
    <mergeCell ref="I26:J26"/>
    <mergeCell ref="M26:N26"/>
    <mergeCell ref="Q26:R26"/>
    <mergeCell ref="B27:D27"/>
    <mergeCell ref="G27:H27"/>
    <mergeCell ref="I27:J27"/>
    <mergeCell ref="M27:N27"/>
    <mergeCell ref="Q27:R27"/>
    <mergeCell ref="B26:D26"/>
    <mergeCell ref="G28:H28"/>
    <mergeCell ref="I28:J28"/>
    <mergeCell ref="M28:N28"/>
    <mergeCell ref="Q28:R28"/>
    <mergeCell ref="B29:D29"/>
    <mergeCell ref="G29:H29"/>
    <mergeCell ref="I29:J29"/>
    <mergeCell ref="M29:N29"/>
    <mergeCell ref="Q29:R29"/>
    <mergeCell ref="B28:D28"/>
    <mergeCell ref="M30:N30"/>
    <mergeCell ref="Q30:R30"/>
    <mergeCell ref="B31:D31"/>
    <mergeCell ref="G31:H31"/>
    <mergeCell ref="I31:J31"/>
    <mergeCell ref="M31:N31"/>
    <mergeCell ref="B30:D30"/>
    <mergeCell ref="B33:D33"/>
    <mergeCell ref="G33:H33"/>
    <mergeCell ref="I33:J33"/>
    <mergeCell ref="G30:H30"/>
    <mergeCell ref="I30:J30"/>
    <mergeCell ref="B38:D38"/>
    <mergeCell ref="Q32:S34"/>
    <mergeCell ref="M35:O37"/>
    <mergeCell ref="B36:D36"/>
    <mergeCell ref="G36:H36"/>
    <mergeCell ref="I36:J36"/>
    <mergeCell ref="B37:D37"/>
    <mergeCell ref="B34:D34"/>
    <mergeCell ref="G34:H34"/>
    <mergeCell ref="I34:J34"/>
    <mergeCell ref="B35:D35"/>
    <mergeCell ref="G35:H35"/>
    <mergeCell ref="I35:J35"/>
    <mergeCell ref="B32:D32"/>
    <mergeCell ref="G32:H32"/>
    <mergeCell ref="I32:J32"/>
  </mergeCells>
  <pageMargins left="0.7" right="0.7" top="0.75" bottom="0.75" header="0.3" footer="0.3"/>
  <pageSetup paperSize="9" scale="5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14</vt:i4>
      </vt:variant>
    </vt:vector>
  </HeadingPairs>
  <TitlesOfParts>
    <vt:vector size="15" baseType="lpstr">
      <vt:lpstr>Feuil2</vt:lpstr>
      <vt:lpstr>EQUIPE</vt:lpstr>
      <vt:lpstr>équipe</vt:lpstr>
      <vt:lpstr>equipe1</vt:lpstr>
      <vt:lpstr>equipeg</vt:lpstr>
      <vt:lpstr>gagnant</vt:lpstr>
      <vt:lpstr>gagnant2</vt:lpstr>
      <vt:lpstr>journées</vt:lpstr>
      <vt:lpstr>moyenne</vt:lpstr>
      <vt:lpstr>SCORES</vt:lpstr>
      <vt:lpstr>table</vt:lpstr>
      <vt:lpstr>table2</vt:lpstr>
      <vt:lpstr>tableg</vt:lpstr>
      <vt:lpstr>TABLES</vt:lpstr>
      <vt:lpstr>TEAM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</dc:creator>
  <cp:lastModifiedBy>diego</cp:lastModifiedBy>
  <cp:lastPrinted>2015-09-28T13:03:54Z</cp:lastPrinted>
  <dcterms:created xsi:type="dcterms:W3CDTF">2015-09-27T13:51:50Z</dcterms:created>
  <dcterms:modified xsi:type="dcterms:W3CDTF">2015-09-29T09:41:06Z</dcterms:modified>
</cp:coreProperties>
</file>