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beuvin\Desktop\Sébastien\"/>
    </mc:Choice>
  </mc:AlternateContent>
  <xr:revisionPtr revIDLastSave="0" documentId="13_ncr:1_{66142FD2-5336-4F8F-8FCE-97184BA36B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gent 2" sheetId="10" r:id="rId1"/>
    <sheet name="Droit des agents" sheetId="8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0" l="1"/>
  <c r="D3" i="10"/>
  <c r="E3" i="10"/>
  <c r="F3" i="10"/>
  <c r="G3" i="10"/>
  <c r="H3" i="10"/>
  <c r="I3" i="10"/>
  <c r="J3" i="10"/>
  <c r="K3" i="10"/>
  <c r="L3" i="10"/>
  <c r="M3" i="10"/>
  <c r="N3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AH3" i="10"/>
  <c r="B3" i="10"/>
  <c r="A3" i="10"/>
  <c r="B1" i="10"/>
  <c r="C1" i="10" s="1"/>
  <c r="K5" i="8"/>
  <c r="L5" i="8"/>
  <c r="L4" i="8"/>
  <c r="K4" i="8"/>
  <c r="F5" i="8"/>
  <c r="I5" i="8" s="1"/>
  <c r="F4" i="8"/>
  <c r="D1" i="10" l="1"/>
  <c r="G5" i="8"/>
  <c r="D1" i="8"/>
  <c r="F1" i="10" l="1"/>
  <c r="E1" i="10"/>
  <c r="I4" i="8"/>
  <c r="G4" i="8"/>
  <c r="G1" i="10" l="1"/>
  <c r="H1" i="10"/>
  <c r="F15" i="3"/>
  <c r="F14" i="3"/>
  <c r="F13" i="3"/>
  <c r="F12" i="3"/>
  <c r="F11" i="3"/>
  <c r="F7" i="3"/>
  <c r="F6" i="3"/>
  <c r="F4" i="3"/>
  <c r="F10" i="3" s="1"/>
  <c r="F3" i="3"/>
  <c r="I1" i="10" l="1"/>
  <c r="J1" i="10"/>
  <c r="F8" i="3"/>
  <c r="F9" i="3"/>
  <c r="F5" i="3"/>
  <c r="L1" i="10" l="1"/>
  <c r="K1" i="10"/>
  <c r="N1" i="10" l="1"/>
  <c r="M1" i="10"/>
  <c r="O1" i="10" l="1"/>
  <c r="P1" i="10"/>
  <c r="R1" i="10" l="1"/>
  <c r="Q1" i="10"/>
  <c r="S1" i="10" l="1"/>
  <c r="T1" i="10"/>
  <c r="V1" i="10" l="1"/>
  <c r="U1" i="10"/>
  <c r="X1" i="10" l="1"/>
  <c r="W1" i="10"/>
  <c r="Y1" i="10" l="1"/>
  <c r="Z1" i="10"/>
  <c r="AB1" i="10" l="1"/>
  <c r="AA1" i="10"/>
  <c r="AD1" i="10" l="1"/>
  <c r="AC1" i="10"/>
  <c r="AE1" i="10" l="1"/>
  <c r="AF1" i="10"/>
  <c r="AH1" i="10" l="1"/>
  <c r="AG1" i="10"/>
</calcChain>
</file>

<file path=xl/sharedStrings.xml><?xml version="1.0" encoding="utf-8"?>
<sst xmlns="http://schemas.openxmlformats.org/spreadsheetml/2006/main" count="106" uniqueCount="46">
  <si>
    <t>Type de congés</t>
  </si>
  <si>
    <t>Congés 2023</t>
  </si>
  <si>
    <t>ARTT</t>
  </si>
  <si>
    <t>Maladie</t>
  </si>
  <si>
    <t>Enfant malade</t>
  </si>
  <si>
    <t>Décharge syndicale</t>
  </si>
  <si>
    <t>Formation</t>
  </si>
  <si>
    <t>Récupération</t>
  </si>
  <si>
    <t>Autres</t>
  </si>
  <si>
    <t>M</t>
  </si>
  <si>
    <t>A-M</t>
  </si>
  <si>
    <t>Jours fériés</t>
  </si>
  <si>
    <t>Année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</si>
  <si>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</si>
  <si>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</si>
  <si>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</si>
  <si>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</si>
  <si>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</si>
  <si>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</si>
  <si>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</si>
  <si>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</si>
  <si>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</si>
  <si>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</si>
  <si>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</si>
  <si>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</si>
  <si>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</si>
  <si>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</t>
  </si>
  <si>
    <t>C</t>
  </si>
  <si>
    <t>D</t>
  </si>
  <si>
    <t>E</t>
  </si>
  <si>
    <t>F</t>
  </si>
  <si>
    <t>B</t>
  </si>
  <si>
    <t>G</t>
  </si>
  <si>
    <t>H</t>
  </si>
  <si>
    <t>I</t>
  </si>
  <si>
    <t>Agent n° 1</t>
  </si>
  <si>
    <t>Solde 2022</t>
  </si>
  <si>
    <t>Temps de travail</t>
  </si>
  <si>
    <t>Arrivé le</t>
  </si>
  <si>
    <t>Année en cours</t>
  </si>
  <si>
    <t>Prorata</t>
  </si>
  <si>
    <t>Agent n° 2</t>
  </si>
  <si>
    <t>Agent n° 3</t>
  </si>
  <si>
    <t>Journée d'absence 1</t>
  </si>
  <si>
    <t>Journée d'absence 2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</si>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</sst>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0.0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171717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/>
      <diagonal/>
    </border>
    <border>
      <left style="thick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top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165" fontId="1" fillId="0" borderId="2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14"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0DCD1C8-30EB-4885-B933-727947101B57}">
  <we:reference id="wa200005271" version="2.0.0.0" store="fr-FR" storeType="OMEX"/>
  <we:alternateReferences>
    <we:reference id="wa200005271" version="2.0.0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96B54-CD9D-42BB-8345-1389966E40C3}">
  <dimension ref="A1:AH13"/>
  <sheetViews>
    <sheetView tabSelected="1" zoomScale="85" zoomScaleNormal="85" workbookViewId="0">
      <pane xSplit="1" ySplit="2" topLeftCell="B3" activePane="bottomRight" state="frozen"/>
      <selection pane="topRight" activeCell="M1" sqref="M1"/>
      <selection pane="bottomLeft" activeCell="A8" sqref="A8"/>
      <selection pane="bottomRight" activeCell="P18" sqref="P18"/>
    </sheetView>
  </sheetViews>
  <sheetFormatPr baseColWidth="10" defaultRowHeight="15" x14ac:dyDescent="0.25"/>
  <cols>
    <col min="1" max="34" width="6.42578125" style="5" customWidth="1"/>
    <col min="35" max="16384" width="11.42578125" style="2"/>
  </cols>
  <sheetData>
    <row r="1" spans="1:34" ht="15.75" thickBot="1" x14ac:dyDescent="0.3">
      <c r="A1" s="6">
        <v>44927</v>
      </c>
      <c r="B1" s="7">
        <f>+A1</f>
        <v>44927</v>
      </c>
      <c r="C1" s="6">
        <f>+B1+1</f>
        <v>44928</v>
      </c>
      <c r="D1" s="7">
        <f>+B1+1</f>
        <v>44928</v>
      </c>
      <c r="E1" s="6">
        <f>+D1+1</f>
        <v>44929</v>
      </c>
      <c r="F1" s="7">
        <f>+D1+1</f>
        <v>44929</v>
      </c>
      <c r="G1" s="6">
        <f>+E1+1</f>
        <v>44930</v>
      </c>
      <c r="H1" s="7">
        <f>+F1+1</f>
        <v>44930</v>
      </c>
      <c r="I1" s="6">
        <f>+H1+1</f>
        <v>44931</v>
      </c>
      <c r="J1" s="7">
        <f>+H1+1</f>
        <v>44931</v>
      </c>
      <c r="K1" s="6">
        <f>+I1+1</f>
        <v>44932</v>
      </c>
      <c r="L1" s="7">
        <f>+J1+1</f>
        <v>44932</v>
      </c>
      <c r="M1" s="6">
        <f>+L1+1</f>
        <v>44933</v>
      </c>
      <c r="N1" s="7">
        <f>+L1+1</f>
        <v>44933</v>
      </c>
      <c r="O1" s="6">
        <f>+M1+1</f>
        <v>44934</v>
      </c>
      <c r="P1" s="7">
        <f>+N1+1</f>
        <v>44934</v>
      </c>
      <c r="Q1" s="6">
        <f>+P1+1</f>
        <v>44935</v>
      </c>
      <c r="R1" s="7">
        <f>+P1+1</f>
        <v>44935</v>
      </c>
      <c r="S1" s="6">
        <f>+R1+1</f>
        <v>44936</v>
      </c>
      <c r="T1" s="7">
        <f>+R1+1</f>
        <v>44936</v>
      </c>
      <c r="U1" s="6">
        <f>+S1+1</f>
        <v>44937</v>
      </c>
      <c r="V1" s="7">
        <f>+T1+1</f>
        <v>44937</v>
      </c>
      <c r="W1" s="6">
        <f>+V1+1</f>
        <v>44938</v>
      </c>
      <c r="X1" s="7">
        <f>+V1+1</f>
        <v>44938</v>
      </c>
      <c r="Y1" s="6">
        <f>+W1+1</f>
        <v>44939</v>
      </c>
      <c r="Z1" s="7">
        <f>+X1+1</f>
        <v>44939</v>
      </c>
      <c r="AA1" s="6">
        <f>+Z1+1</f>
        <v>44940</v>
      </c>
      <c r="AB1" s="7">
        <f>+Z1+1</f>
        <v>44940</v>
      </c>
      <c r="AC1" s="6">
        <f>+AA1+1</f>
        <v>44941</v>
      </c>
      <c r="AD1" s="7">
        <f>+AB1+1</f>
        <v>44941</v>
      </c>
      <c r="AE1" s="6">
        <f>+AD1+1</f>
        <v>44942</v>
      </c>
      <c r="AF1" s="7">
        <f>+AD1+1</f>
        <v>44942</v>
      </c>
      <c r="AG1" s="6">
        <f>+AF1+1</f>
        <v>44943</v>
      </c>
      <c r="AH1" s="7">
        <f>+AF1+1</f>
        <v>44943</v>
      </c>
    </row>
    <row r="2" spans="1:34" ht="15.75" thickBot="1" x14ac:dyDescent="0.3">
      <c r="A2" s="9" t="s">
        <v>9</v>
      </c>
      <c r="B2" s="10" t="s">
        <v>10</v>
      </c>
      <c r="C2" s="9" t="s">
        <v>9</v>
      </c>
      <c r="D2" s="10" t="s">
        <v>10</v>
      </c>
      <c r="E2" s="9" t="s">
        <v>9</v>
      </c>
      <c r="F2" s="10" t="s">
        <v>10</v>
      </c>
      <c r="G2" s="9" t="s">
        <v>9</v>
      </c>
      <c r="H2" s="10" t="s">
        <v>10</v>
      </c>
      <c r="I2" s="9" t="s">
        <v>9</v>
      </c>
      <c r="J2" s="10" t="s">
        <v>10</v>
      </c>
      <c r="K2" s="9" t="s">
        <v>9</v>
      </c>
      <c r="L2" s="10" t="s">
        <v>10</v>
      </c>
      <c r="M2" s="9" t="s">
        <v>9</v>
      </c>
      <c r="N2" s="10" t="s">
        <v>10</v>
      </c>
      <c r="O2" s="9" t="s">
        <v>9</v>
      </c>
      <c r="P2" s="10" t="s">
        <v>10</v>
      </c>
      <c r="Q2" s="9" t="s">
        <v>9</v>
      </c>
      <c r="R2" s="10" t="s">
        <v>10</v>
      </c>
      <c r="S2" s="9" t="s">
        <v>9</v>
      </c>
      <c r="T2" s="10" t="s">
        <v>10</v>
      </c>
      <c r="U2" s="9" t="s">
        <v>9</v>
      </c>
      <c r="V2" s="10" t="s">
        <v>10</v>
      </c>
      <c r="W2" s="9" t="s">
        <v>9</v>
      </c>
      <c r="X2" s="10" t="s">
        <v>10</v>
      </c>
      <c r="Y2" s="9" t="s">
        <v>9</v>
      </c>
      <c r="Z2" s="10" t="s">
        <v>10</v>
      </c>
      <c r="AA2" s="9" t="s">
        <v>9</v>
      </c>
      <c r="AB2" s="10" t="s">
        <v>10</v>
      </c>
      <c r="AC2" s="9" t="s">
        <v>9</v>
      </c>
      <c r="AD2" s="10" t="s">
        <v>10</v>
      </c>
      <c r="AE2" s="9" t="s">
        <v>9</v>
      </c>
      <c r="AF2" s="10" t="s">
        <v>10</v>
      </c>
      <c r="AG2" s="9" t="s">
        <v>9</v>
      </c>
      <c r="AH2" s="10" t="s">
        <v>10</v>
      </c>
    </row>
    <row r="3" spans="1:34" x14ac:dyDescent="0.25">
      <c r="A3" s="17" t="str">
        <f>IF(ISTEXT(A$4),A$4,IF(ISTEXT(A$5),A$5,IF(ISTEXT(A$6),A$6,IF(ISTEXT(A$7),A$7,IF(ISTEXT(A$8),A$8,IF(ISTEXT(A$9),A$9,IF(ISTEXT(A$10),A$10,IF(ISTEXT(A$11),A$11,""))))))))</f>
        <v/>
      </c>
      <c r="B3" s="18" t="str">
        <f>IF(ISTEXT(B$4),B$4,IF(ISTEXT(B$5),B$5,IF(ISTEXT(B$6),B$6,IF(ISTEXT(B$7),B$7,IF(ISTEXT(B$8),B$8,IF(ISTEXT(B$9),B$9,IF(ISTEXT(B$10),B$10,IF(ISTEXT(B$11),B$11,""))))))))</f>
        <v/>
      </c>
      <c r="C3" s="17" t="str">
        <f t="shared" ref="C3:AH3" si="0">IF(ISTEXT(C$4),C$4,IF(ISTEXT(C$5),C$5,IF(ISTEXT(C$6),C$6,IF(ISTEXT(C$7),C$7,IF(ISTEXT(C$8),C$8,IF(ISTEXT(C$9),C$9,IF(ISTEXT(C$10),C$10,IF(ISTEXT(C$11),C$11,""))))))))</f>
        <v/>
      </c>
      <c r="D3" s="18" t="str">
        <f t="shared" si="0"/>
        <v/>
      </c>
      <c r="E3" s="17" t="str">
        <f t="shared" si="0"/>
        <v>A</v>
      </c>
      <c r="F3" s="18" t="str">
        <f t="shared" si="0"/>
        <v>A</v>
      </c>
      <c r="G3" s="17" t="str">
        <f t="shared" si="0"/>
        <v>A</v>
      </c>
      <c r="H3" s="18" t="str">
        <f t="shared" si="0"/>
        <v>A</v>
      </c>
      <c r="I3" s="17" t="str">
        <f t="shared" si="0"/>
        <v>A</v>
      </c>
      <c r="J3" s="18" t="str">
        <f t="shared" si="0"/>
        <v>A</v>
      </c>
      <c r="K3" s="17" t="str">
        <f t="shared" si="0"/>
        <v>A</v>
      </c>
      <c r="L3" s="18" t="str">
        <f t="shared" si="0"/>
        <v>A</v>
      </c>
      <c r="M3" s="17" t="str">
        <f t="shared" si="0"/>
        <v>A</v>
      </c>
      <c r="N3" s="18" t="str">
        <f t="shared" si="0"/>
        <v>A</v>
      </c>
      <c r="O3" s="17" t="str">
        <f t="shared" si="0"/>
        <v/>
      </c>
      <c r="P3" s="18" t="str">
        <f t="shared" si="0"/>
        <v/>
      </c>
      <c r="Q3" s="17" t="str">
        <f t="shared" si="0"/>
        <v>C</v>
      </c>
      <c r="R3" s="18" t="str">
        <f t="shared" si="0"/>
        <v>C</v>
      </c>
      <c r="S3" s="17" t="str">
        <f t="shared" si="0"/>
        <v>C</v>
      </c>
      <c r="T3" s="18" t="str">
        <f t="shared" si="0"/>
        <v/>
      </c>
      <c r="U3" s="17" t="str">
        <f t="shared" si="0"/>
        <v/>
      </c>
      <c r="V3" s="18" t="str">
        <f t="shared" si="0"/>
        <v/>
      </c>
      <c r="W3" s="17" t="str">
        <f t="shared" si="0"/>
        <v>B</v>
      </c>
      <c r="X3" s="18" t="str">
        <f t="shared" si="0"/>
        <v>B</v>
      </c>
      <c r="Y3" s="17" t="str">
        <f t="shared" si="0"/>
        <v>B</v>
      </c>
      <c r="Z3" s="18" t="str">
        <f t="shared" si="0"/>
        <v>B</v>
      </c>
      <c r="AA3" s="17" t="str">
        <f t="shared" si="0"/>
        <v>B</v>
      </c>
      <c r="AB3" s="18" t="str">
        <f t="shared" si="0"/>
        <v>B</v>
      </c>
      <c r="AC3" s="17" t="str">
        <f t="shared" si="0"/>
        <v>B</v>
      </c>
      <c r="AD3" s="18" t="str">
        <f t="shared" si="0"/>
        <v>B</v>
      </c>
      <c r="AE3" s="17" t="str">
        <f t="shared" si="0"/>
        <v>B</v>
      </c>
      <c r="AF3" s="18" t="str">
        <f t="shared" si="0"/>
        <v>B</v>
      </c>
      <c r="AG3" s="17" t="str">
        <f t="shared" si="0"/>
        <v>B</v>
      </c>
      <c r="AH3" s="18" t="str">
        <f t="shared" si="0"/>
        <v>B</v>
      </c>
    </row>
    <row r="4" spans="1:34" x14ac:dyDescent="0.25">
      <c r="A4" s="17">
        <v>0</v>
      </c>
      <c r="B4" s="18">
        <v>0</v>
      </c>
      <c r="C4" s="17">
        <v>0</v>
      </c>
      <c r="D4" s="18">
        <v>0</v>
      </c>
      <c r="E4" s="17" t="s">
        <v>26</v>
      </c>
      <c r="F4" s="18" t="s">
        <v>26</v>
      </c>
      <c r="G4" s="17" t="s">
        <v>26</v>
      </c>
      <c r="H4" s="18" t="s">
        <v>26</v>
      </c>
      <c r="I4" s="17" t="s">
        <v>26</v>
      </c>
      <c r="J4" s="18" t="s">
        <v>26</v>
      </c>
      <c r="K4" s="17" t="s">
        <v>26</v>
      </c>
      <c r="L4" s="18" t="s">
        <v>26</v>
      </c>
      <c r="M4" s="17" t="s">
        <v>26</v>
      </c>
      <c r="N4" s="18" t="s">
        <v>26</v>
      </c>
      <c r="O4" s="17">
        <v>0</v>
      </c>
      <c r="P4" s="18">
        <v>0</v>
      </c>
      <c r="Q4" s="17">
        <v>0</v>
      </c>
      <c r="R4" s="18">
        <v>0</v>
      </c>
      <c r="S4" s="17">
        <v>0</v>
      </c>
      <c r="T4" s="18">
        <v>0</v>
      </c>
      <c r="U4" s="17">
        <v>0</v>
      </c>
      <c r="V4" s="18">
        <v>0</v>
      </c>
      <c r="W4" s="17">
        <v>0</v>
      </c>
      <c r="X4" s="18">
        <v>0</v>
      </c>
      <c r="Y4" s="17">
        <v>0</v>
      </c>
      <c r="Z4" s="18">
        <v>0</v>
      </c>
      <c r="AA4" s="17">
        <v>0</v>
      </c>
      <c r="AB4" s="18">
        <v>0</v>
      </c>
      <c r="AC4" s="17">
        <v>0</v>
      </c>
      <c r="AD4" s="18">
        <v>0</v>
      </c>
      <c r="AE4" s="17">
        <v>0</v>
      </c>
      <c r="AF4" s="18">
        <v>0</v>
      </c>
      <c r="AG4" s="17">
        <v>0</v>
      </c>
      <c r="AH4" s="18">
        <v>0</v>
      </c>
    </row>
    <row r="5" spans="1:34" x14ac:dyDescent="0.25">
      <c r="A5" s="17">
        <v>0</v>
      </c>
      <c r="B5" s="18">
        <v>0</v>
      </c>
      <c r="C5" s="17">
        <v>0</v>
      </c>
      <c r="D5" s="18">
        <v>0</v>
      </c>
      <c r="E5" s="17">
        <v>0</v>
      </c>
      <c r="F5" s="18">
        <v>0</v>
      </c>
      <c r="G5" s="17">
        <v>0</v>
      </c>
      <c r="H5" s="18">
        <v>0</v>
      </c>
      <c r="I5" s="17">
        <v>0</v>
      </c>
      <c r="J5" s="18">
        <v>0</v>
      </c>
      <c r="K5" s="17">
        <v>0</v>
      </c>
      <c r="L5" s="18">
        <v>0</v>
      </c>
      <c r="M5" s="17">
        <v>0</v>
      </c>
      <c r="N5" s="18">
        <v>0</v>
      </c>
      <c r="O5" s="17">
        <v>0</v>
      </c>
      <c r="P5" s="18">
        <v>0</v>
      </c>
      <c r="Q5" s="17">
        <v>0</v>
      </c>
      <c r="R5" s="18">
        <v>0</v>
      </c>
      <c r="S5" s="17">
        <v>0</v>
      </c>
      <c r="T5" s="18">
        <v>0</v>
      </c>
      <c r="U5" s="17">
        <v>0</v>
      </c>
      <c r="V5" s="18">
        <v>0</v>
      </c>
      <c r="W5" s="17" t="s">
        <v>31</v>
      </c>
      <c r="X5" s="18" t="s">
        <v>31</v>
      </c>
      <c r="Y5" s="17" t="s">
        <v>31</v>
      </c>
      <c r="Z5" s="18" t="s">
        <v>31</v>
      </c>
      <c r="AA5" s="17" t="s">
        <v>31</v>
      </c>
      <c r="AB5" s="18" t="s">
        <v>31</v>
      </c>
      <c r="AC5" s="17" t="s">
        <v>31</v>
      </c>
      <c r="AD5" s="18" t="s">
        <v>31</v>
      </c>
      <c r="AE5" s="17" t="s">
        <v>31</v>
      </c>
      <c r="AF5" s="18" t="s">
        <v>31</v>
      </c>
      <c r="AG5" s="17" t="s">
        <v>31</v>
      </c>
      <c r="AH5" s="18" t="s">
        <v>31</v>
      </c>
    </row>
    <row r="6" spans="1:34" x14ac:dyDescent="0.25">
      <c r="A6" s="17">
        <v>0</v>
      </c>
      <c r="B6" s="18">
        <v>0</v>
      </c>
      <c r="C6" s="17">
        <v>0</v>
      </c>
      <c r="D6" s="18">
        <v>0</v>
      </c>
      <c r="E6" s="17">
        <v>0</v>
      </c>
      <c r="F6" s="18">
        <v>0</v>
      </c>
      <c r="G6" s="17">
        <v>0</v>
      </c>
      <c r="H6" s="18">
        <v>0</v>
      </c>
      <c r="I6" s="17">
        <v>0</v>
      </c>
      <c r="J6" s="18">
        <v>0</v>
      </c>
      <c r="K6" s="17">
        <v>0</v>
      </c>
      <c r="L6" s="18">
        <v>0</v>
      </c>
      <c r="M6" s="17">
        <v>0</v>
      </c>
      <c r="N6" s="18">
        <v>0</v>
      </c>
      <c r="O6" s="17">
        <v>0</v>
      </c>
      <c r="P6" s="18">
        <v>0</v>
      </c>
      <c r="Q6" s="17">
        <v>0</v>
      </c>
      <c r="R6" s="18">
        <v>0</v>
      </c>
      <c r="S6" s="17">
        <v>0</v>
      </c>
      <c r="T6" s="18">
        <v>0</v>
      </c>
      <c r="U6" s="17">
        <v>0</v>
      </c>
      <c r="V6" s="18">
        <v>0</v>
      </c>
      <c r="W6" s="17">
        <v>0</v>
      </c>
      <c r="X6" s="18">
        <v>0</v>
      </c>
      <c r="Y6" s="17">
        <v>0</v>
      </c>
      <c r="Z6" s="18">
        <v>0</v>
      </c>
      <c r="AA6" s="17">
        <v>0</v>
      </c>
      <c r="AB6" s="18">
        <v>0</v>
      </c>
      <c r="AC6" s="17">
        <v>0</v>
      </c>
      <c r="AD6" s="18">
        <v>0</v>
      </c>
      <c r="AE6" s="17">
        <v>0</v>
      </c>
      <c r="AF6" s="18">
        <v>0</v>
      </c>
      <c r="AG6" s="17">
        <v>0</v>
      </c>
      <c r="AH6" s="18">
        <v>0</v>
      </c>
    </row>
    <row r="7" spans="1:34" x14ac:dyDescent="0.25">
      <c r="A7" s="17">
        <v>0</v>
      </c>
      <c r="B7" s="18">
        <v>0</v>
      </c>
      <c r="C7" s="17">
        <v>0</v>
      </c>
      <c r="D7" s="18">
        <v>0</v>
      </c>
      <c r="E7" s="17">
        <v>0</v>
      </c>
      <c r="F7" s="18">
        <v>0</v>
      </c>
      <c r="G7" s="17">
        <v>0</v>
      </c>
      <c r="H7" s="18">
        <v>0</v>
      </c>
      <c r="I7" s="17">
        <v>0</v>
      </c>
      <c r="J7" s="18">
        <v>0</v>
      </c>
      <c r="K7" s="17">
        <v>0</v>
      </c>
      <c r="L7" s="18">
        <v>0</v>
      </c>
      <c r="M7" s="17">
        <v>0</v>
      </c>
      <c r="N7" s="18">
        <v>0</v>
      </c>
      <c r="O7" s="17">
        <v>0</v>
      </c>
      <c r="P7" s="18">
        <v>0</v>
      </c>
      <c r="Q7" s="17">
        <v>0</v>
      </c>
      <c r="R7" s="18">
        <v>0</v>
      </c>
      <c r="S7" s="17">
        <v>0</v>
      </c>
      <c r="T7" s="18">
        <v>0</v>
      </c>
      <c r="U7" s="17">
        <v>0</v>
      </c>
      <c r="V7" s="18">
        <v>0</v>
      </c>
      <c r="W7" s="17">
        <v>0</v>
      </c>
      <c r="X7" s="18">
        <v>0</v>
      </c>
      <c r="Y7" s="17">
        <v>0</v>
      </c>
      <c r="Z7" s="18">
        <v>0</v>
      </c>
      <c r="AA7" s="17">
        <v>0</v>
      </c>
      <c r="AB7" s="18">
        <v>0</v>
      </c>
      <c r="AC7" s="17">
        <v>0</v>
      </c>
      <c r="AD7" s="18">
        <v>0</v>
      </c>
      <c r="AE7" s="17">
        <v>0</v>
      </c>
      <c r="AF7" s="18">
        <v>0</v>
      </c>
      <c r="AG7" s="17">
        <v>0</v>
      </c>
      <c r="AH7" s="18">
        <v>0</v>
      </c>
    </row>
    <row r="8" spans="1:34" x14ac:dyDescent="0.25">
      <c r="A8" s="17">
        <v>0</v>
      </c>
      <c r="B8" s="18">
        <v>0</v>
      </c>
      <c r="C8" s="17">
        <v>0</v>
      </c>
      <c r="D8" s="18">
        <v>0</v>
      </c>
      <c r="E8" s="17">
        <v>0</v>
      </c>
      <c r="F8" s="18">
        <v>0</v>
      </c>
      <c r="G8" s="17">
        <v>0</v>
      </c>
      <c r="H8" s="18">
        <v>0</v>
      </c>
      <c r="I8" s="17">
        <v>0</v>
      </c>
      <c r="J8" s="18">
        <v>0</v>
      </c>
      <c r="K8" s="17">
        <v>0</v>
      </c>
      <c r="L8" s="18">
        <v>0</v>
      </c>
      <c r="M8" s="17">
        <v>0</v>
      </c>
      <c r="N8" s="18">
        <v>0</v>
      </c>
      <c r="O8" s="17">
        <v>0</v>
      </c>
      <c r="P8" s="18">
        <v>0</v>
      </c>
      <c r="Q8" s="17" t="s">
        <v>27</v>
      </c>
      <c r="R8" s="18" t="s">
        <v>27</v>
      </c>
      <c r="S8" s="17" t="s">
        <v>27</v>
      </c>
      <c r="T8" s="18">
        <v>0</v>
      </c>
      <c r="U8" s="17">
        <v>0</v>
      </c>
      <c r="V8" s="18">
        <v>0</v>
      </c>
      <c r="W8" s="17">
        <v>0</v>
      </c>
      <c r="X8" s="18">
        <v>0</v>
      </c>
      <c r="Y8" s="17">
        <v>0</v>
      </c>
      <c r="Z8" s="18">
        <v>0</v>
      </c>
      <c r="AA8" s="17">
        <v>0</v>
      </c>
      <c r="AB8" s="18">
        <v>0</v>
      </c>
      <c r="AC8" s="17">
        <v>0</v>
      </c>
      <c r="AD8" s="18">
        <v>0</v>
      </c>
      <c r="AE8" s="17">
        <v>0</v>
      </c>
      <c r="AF8" s="18">
        <v>0</v>
      </c>
      <c r="AG8" s="17">
        <v>0</v>
      </c>
      <c r="AH8" s="18">
        <v>0</v>
      </c>
    </row>
    <row r="9" spans="1:34" x14ac:dyDescent="0.25">
      <c r="A9" s="17">
        <v>0</v>
      </c>
      <c r="B9" s="18">
        <v>0</v>
      </c>
      <c r="C9" s="17">
        <v>0</v>
      </c>
      <c r="D9" s="18">
        <v>0</v>
      </c>
      <c r="E9" s="17">
        <v>0</v>
      </c>
      <c r="F9" s="18">
        <v>0</v>
      </c>
      <c r="G9" s="17">
        <v>0</v>
      </c>
      <c r="H9" s="18">
        <v>0</v>
      </c>
      <c r="I9" s="17">
        <v>0</v>
      </c>
      <c r="J9" s="18">
        <v>0</v>
      </c>
      <c r="K9" s="17">
        <v>0</v>
      </c>
      <c r="L9" s="18">
        <v>0</v>
      </c>
      <c r="M9" s="17">
        <v>0</v>
      </c>
      <c r="N9" s="18">
        <v>0</v>
      </c>
      <c r="O9" s="17">
        <v>0</v>
      </c>
      <c r="P9" s="18">
        <v>0</v>
      </c>
      <c r="Q9" s="17">
        <v>0</v>
      </c>
      <c r="R9" s="18">
        <v>0</v>
      </c>
      <c r="S9" s="17">
        <v>0</v>
      </c>
      <c r="T9" s="18">
        <v>0</v>
      </c>
      <c r="U9" s="17">
        <v>0</v>
      </c>
      <c r="V9" s="18">
        <v>0</v>
      </c>
      <c r="W9" s="17">
        <v>0</v>
      </c>
      <c r="X9" s="18">
        <v>0</v>
      </c>
      <c r="Y9" s="17">
        <v>0</v>
      </c>
      <c r="Z9" s="18">
        <v>0</v>
      </c>
      <c r="AA9" s="17">
        <v>0</v>
      </c>
      <c r="AB9" s="18">
        <v>0</v>
      </c>
      <c r="AC9" s="17">
        <v>0</v>
      </c>
      <c r="AD9" s="18">
        <v>0</v>
      </c>
      <c r="AE9" s="17">
        <v>0</v>
      </c>
      <c r="AF9" s="18">
        <v>0</v>
      </c>
      <c r="AG9" s="17">
        <v>0</v>
      </c>
      <c r="AH9" s="18">
        <v>0</v>
      </c>
    </row>
    <row r="10" spans="1:34" x14ac:dyDescent="0.25">
      <c r="A10" s="17">
        <v>0</v>
      </c>
      <c r="B10" s="18">
        <v>0</v>
      </c>
      <c r="C10" s="17">
        <v>0</v>
      </c>
      <c r="D10" s="18">
        <v>0</v>
      </c>
      <c r="E10" s="17">
        <v>0</v>
      </c>
      <c r="F10" s="18">
        <v>0</v>
      </c>
      <c r="G10" s="17">
        <v>0</v>
      </c>
      <c r="H10" s="18">
        <v>0</v>
      </c>
      <c r="I10" s="17">
        <v>0</v>
      </c>
      <c r="J10" s="18">
        <v>0</v>
      </c>
      <c r="K10" s="17">
        <v>0</v>
      </c>
      <c r="L10" s="18">
        <v>0</v>
      </c>
      <c r="M10" s="17">
        <v>0</v>
      </c>
      <c r="N10" s="18">
        <v>0</v>
      </c>
      <c r="O10" s="17">
        <v>0</v>
      </c>
      <c r="P10" s="18">
        <v>0</v>
      </c>
      <c r="Q10" s="17">
        <v>0</v>
      </c>
      <c r="R10" s="18">
        <v>0</v>
      </c>
      <c r="S10" s="17">
        <v>0</v>
      </c>
      <c r="T10" s="18">
        <v>0</v>
      </c>
      <c r="U10" s="17">
        <v>0</v>
      </c>
      <c r="V10" s="18">
        <v>0</v>
      </c>
      <c r="W10" s="17">
        <v>0</v>
      </c>
      <c r="X10" s="18">
        <v>0</v>
      </c>
      <c r="Y10" s="17">
        <v>0</v>
      </c>
      <c r="Z10" s="18">
        <v>0</v>
      </c>
      <c r="AA10" s="17">
        <v>0</v>
      </c>
      <c r="AB10" s="18">
        <v>0</v>
      </c>
      <c r="AC10" s="17">
        <v>0</v>
      </c>
      <c r="AD10" s="18">
        <v>0</v>
      </c>
      <c r="AE10" s="17">
        <v>0</v>
      </c>
      <c r="AF10" s="18">
        <v>0</v>
      </c>
      <c r="AG10" s="17">
        <v>0</v>
      </c>
      <c r="AH10" s="18">
        <v>0</v>
      </c>
    </row>
    <row r="11" spans="1:34" x14ac:dyDescent="0.25">
      <c r="A11" s="17">
        <v>0</v>
      </c>
      <c r="B11" s="18">
        <v>0</v>
      </c>
      <c r="C11" s="17">
        <v>0</v>
      </c>
      <c r="D11" s="18">
        <v>0</v>
      </c>
      <c r="E11" s="17">
        <v>0</v>
      </c>
      <c r="F11" s="18">
        <v>0</v>
      </c>
      <c r="G11" s="17">
        <v>0</v>
      </c>
      <c r="H11" s="18">
        <v>0</v>
      </c>
      <c r="I11" s="17">
        <v>0</v>
      </c>
      <c r="J11" s="18">
        <v>0</v>
      </c>
      <c r="K11" s="17">
        <v>0</v>
      </c>
      <c r="L11" s="18">
        <v>0</v>
      </c>
      <c r="M11" s="17">
        <v>0</v>
      </c>
      <c r="N11" s="18">
        <v>0</v>
      </c>
      <c r="O11" s="17">
        <v>0</v>
      </c>
      <c r="P11" s="18">
        <v>0</v>
      </c>
      <c r="Q11" s="17">
        <v>0</v>
      </c>
      <c r="R11" s="18">
        <v>0</v>
      </c>
      <c r="S11" s="17">
        <v>0</v>
      </c>
      <c r="T11" s="18">
        <v>0</v>
      </c>
      <c r="U11" s="17">
        <v>0</v>
      </c>
      <c r="V11" s="18">
        <v>0</v>
      </c>
      <c r="W11" s="17">
        <v>0</v>
      </c>
      <c r="X11" s="18">
        <v>0</v>
      </c>
      <c r="Y11" s="17">
        <v>0</v>
      </c>
      <c r="Z11" s="18">
        <v>0</v>
      </c>
      <c r="AA11" s="17">
        <v>0</v>
      </c>
      <c r="AB11" s="18">
        <v>0</v>
      </c>
      <c r="AC11" s="17">
        <v>0</v>
      </c>
      <c r="AD11" s="18">
        <v>0</v>
      </c>
      <c r="AE11" s="17">
        <v>0</v>
      </c>
      <c r="AF11" s="18">
        <v>0</v>
      </c>
      <c r="AG11" s="17">
        <v>0</v>
      </c>
      <c r="AH11" s="18">
        <v>0</v>
      </c>
    </row>
    <row r="13" spans="1:34" x14ac:dyDescent="0.25">
      <c r="E13" s="19"/>
    </row>
  </sheetData>
  <conditionalFormatting sqref="A4:AH11">
    <cfRule type="expression" dxfId="13" priority="17">
      <formula>#REF!="sa"</formula>
    </cfRule>
  </conditionalFormatting>
  <conditionalFormatting sqref="A4:AH11">
    <cfRule type="expression" dxfId="12" priority="11">
      <formula>#REF!=1</formula>
    </cfRule>
    <cfRule type="expression" dxfId="11" priority="12">
      <formula>#REF!=1</formula>
    </cfRule>
    <cfRule type="expression" dxfId="10" priority="13">
      <formula>#REF!="di"</formula>
    </cfRule>
    <cfRule type="cellIs" dxfId="9" priority="18" operator="greaterThan">
      <formula>5000</formula>
    </cfRule>
  </conditionalFormatting>
  <conditionalFormatting sqref="AI3:OB11">
    <cfRule type="expression" dxfId="8" priority="22">
      <formula>#REF!=1</formula>
    </cfRule>
    <cfRule type="expression" dxfId="7" priority="23">
      <formula>#REF!="di"</formula>
    </cfRule>
    <cfRule type="expression" dxfId="6" priority="24">
      <formula>#REF!="sa"</formula>
    </cfRule>
    <cfRule type="cellIs" dxfId="5" priority="25" operator="greaterThan">
      <formula>5000</formula>
    </cfRule>
  </conditionalFormatting>
  <conditionalFormatting sqref="A3:AH3">
    <cfRule type="expression" dxfId="4" priority="4">
      <formula>#REF!="sa"</formula>
    </cfRule>
  </conditionalFormatting>
  <conditionalFormatting sqref="A3:AH3">
    <cfRule type="expression" dxfId="3" priority="1">
      <formula>#REF!=1</formula>
    </cfRule>
    <cfRule type="expression" dxfId="2" priority="2">
      <formula>#REF!=1</formula>
    </cfRule>
    <cfRule type="expression" dxfId="1" priority="3">
      <formula>#REF!="di"</formula>
    </cfRule>
    <cfRule type="cellIs" dxfId="0" priority="5" operator="notEqual">
      <formula>""""""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16A6E-7A80-47A9-A252-6D943529CED4}">
  <dimension ref="A1:N10"/>
  <sheetViews>
    <sheetView workbookViewId="0">
      <selection activeCell="A5" sqref="A5"/>
    </sheetView>
  </sheetViews>
  <sheetFormatPr baseColWidth="10" defaultRowHeight="15" x14ac:dyDescent="0.25"/>
  <cols>
    <col min="1" max="1" width="14.7109375" style="2" bestFit="1" customWidth="1"/>
    <col min="2" max="16384" width="11.42578125" style="2"/>
  </cols>
  <sheetData>
    <row r="1" spans="1:14" x14ac:dyDescent="0.25">
      <c r="A1" s="3" t="s">
        <v>39</v>
      </c>
      <c r="B1" s="14">
        <v>2023</v>
      </c>
      <c r="C1" s="14"/>
      <c r="D1" s="3">
        <f xml:space="preserve"> DATE($B$1,12,31)</f>
        <v>45291</v>
      </c>
      <c r="G1" s="2">
        <v>7</v>
      </c>
      <c r="H1" s="2">
        <v>8</v>
      </c>
      <c r="I1" s="2">
        <v>9</v>
      </c>
    </row>
    <row r="2" spans="1:14" x14ac:dyDescent="0.25">
      <c r="L2" s="11"/>
      <c r="M2" s="11"/>
      <c r="N2" s="11"/>
    </row>
    <row r="3" spans="1:14" s="11" customFormat="1" ht="30" x14ac:dyDescent="0.25">
      <c r="B3" s="11" t="s">
        <v>37</v>
      </c>
      <c r="C3" s="11" t="s">
        <v>43</v>
      </c>
      <c r="D3" s="11" t="s">
        <v>44</v>
      </c>
      <c r="E3" s="11" t="s">
        <v>38</v>
      </c>
      <c r="F3" s="11" t="s">
        <v>40</v>
      </c>
      <c r="G3" s="11" t="s">
        <v>1</v>
      </c>
      <c r="H3" s="11" t="s">
        <v>36</v>
      </c>
      <c r="I3" s="11" t="s">
        <v>2</v>
      </c>
      <c r="M3" s="1"/>
      <c r="N3" s="1"/>
    </row>
    <row r="4" spans="1:14" x14ac:dyDescent="0.25">
      <c r="A4" s="2" t="s">
        <v>35</v>
      </c>
      <c r="B4" s="13">
        <v>1</v>
      </c>
      <c r="C4" s="13"/>
      <c r="D4" s="13"/>
      <c r="E4" s="3"/>
      <c r="F4" s="15">
        <f>IF(E4="",365,+$D$1-E4)</f>
        <v>365</v>
      </c>
      <c r="G4" s="2">
        <f>ROUNDUP(27*$B4*F4/365,0)</f>
        <v>27</v>
      </c>
      <c r="H4" s="2">
        <v>10</v>
      </c>
      <c r="I4" s="2">
        <f>ROUNDUP(21*$B4*F4/365,0)</f>
        <v>21</v>
      </c>
      <c r="K4" s="2" t="str">
        <f>IF(C4="","",LEFT(TEXT(C4,"jjjj"),2))</f>
        <v/>
      </c>
      <c r="L4" s="2" t="str">
        <f>IF(D4="","",LEFT(TEXT(D4,"jjjj"),2))</f>
        <v/>
      </c>
    </row>
    <row r="5" spans="1:14" x14ac:dyDescent="0.25">
      <c r="A5" s="2" t="s">
        <v>41</v>
      </c>
      <c r="B5" s="13">
        <v>1</v>
      </c>
      <c r="C5" s="13"/>
      <c r="D5" s="13"/>
      <c r="E5" s="3"/>
      <c r="F5" s="15">
        <f>IF(E5="",365,+$D$1-E5)</f>
        <v>365</v>
      </c>
      <c r="G5" s="2">
        <f>ROUNDUP(27*$B5*F5/365,0)</f>
        <v>27</v>
      </c>
      <c r="H5" s="2">
        <v>2</v>
      </c>
      <c r="I5" s="2">
        <f>ROUNDUP(21*$B5*F5/365,0)</f>
        <v>21</v>
      </c>
      <c r="K5" s="2" t="str">
        <f>IF(C5="","",LEFT(TEXT(C5,"jjjj"),2))</f>
        <v/>
      </c>
      <c r="L5" s="2" t="str">
        <f>IF(D5="","",LEFT(TEXT(D5,"jjjj"),2))</f>
        <v/>
      </c>
    </row>
    <row r="6" spans="1:14" x14ac:dyDescent="0.25">
      <c r="A6" s="2" t="s">
        <v>42</v>
      </c>
      <c r="B6" s="13">
        <v>0.8</v>
      </c>
      <c r="C6" s="13" t="s">
        <v>45</v>
      </c>
      <c r="D6" s="12"/>
      <c r="E6" s="3"/>
      <c r="F6" s="3"/>
    </row>
    <row r="7" spans="1:14" x14ac:dyDescent="0.25">
      <c r="B7" s="12"/>
      <c r="C7" s="12"/>
      <c r="D7" s="12"/>
      <c r="E7" s="3"/>
      <c r="F7" s="3"/>
    </row>
    <row r="8" spans="1:14" x14ac:dyDescent="0.25">
      <c r="B8" s="12"/>
      <c r="C8" s="12"/>
      <c r="D8" s="12"/>
      <c r="E8" s="3"/>
      <c r="F8" s="3"/>
    </row>
    <row r="9" spans="1:14" x14ac:dyDescent="0.25">
      <c r="B9" s="12"/>
      <c r="C9" s="12"/>
      <c r="D9" s="12"/>
      <c r="E9" s="3"/>
      <c r="F9" s="3"/>
    </row>
    <row r="10" spans="1:14" x14ac:dyDescent="0.25">
      <c r="B10" s="12"/>
      <c r="C10" s="12"/>
      <c r="D10" s="12"/>
      <c r="E10" s="3"/>
      <c r="F10" s="3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workbookViewId="0">
      <selection activeCell="A5" sqref="A5"/>
    </sheetView>
  </sheetViews>
  <sheetFormatPr baseColWidth="10" defaultRowHeight="15" x14ac:dyDescent="0.25"/>
  <cols>
    <col min="1" max="1" width="18.140625" style="2" bestFit="1" customWidth="1"/>
    <col min="2" max="4" width="9.28515625" style="1" customWidth="1"/>
    <col min="5" max="5" width="27.28515625" style="2" customWidth="1"/>
    <col min="6" max="6" width="12.5703125" style="2" customWidth="1"/>
    <col min="7" max="7" width="7.140625" style="2" customWidth="1"/>
    <col min="8" max="8" width="24.7109375" style="2" bestFit="1" customWidth="1"/>
    <col min="9" max="16384" width="11.42578125" style="2"/>
  </cols>
  <sheetData>
    <row r="1" spans="1:7" x14ac:dyDescent="0.25">
      <c r="A1" s="2" t="s">
        <v>12</v>
      </c>
      <c r="B1" s="1">
        <v>2023</v>
      </c>
      <c r="F1" s="4"/>
    </row>
    <row r="2" spans="1:7" x14ac:dyDescent="0.25">
      <c r="E2" s="2" t="s">
        <v>11</v>
      </c>
    </row>
    <row r="3" spans="1:7" x14ac:dyDescent="0.25">
      <c r="E3" s="8" t="s">
        <v>13</v>
      </c>
      <c r="F3" s="3">
        <f xml:space="preserve"> DATE($B$1,1,1)</f>
        <v>44927</v>
      </c>
      <c r="G3" s="2">
        <v>1</v>
      </c>
    </row>
    <row r="4" spans="1:7" x14ac:dyDescent="0.25">
      <c r="A4" s="2" t="s">
        <v>0</v>
      </c>
      <c r="E4" s="8" t="s">
        <v>14</v>
      </c>
      <c r="F4" s="3">
        <f xml:space="preserve"> FLOOR(DAY(MINUTE($B$1/38)/2+56)&amp;"/5/"&amp;$B$1,7)-34</f>
        <v>45025</v>
      </c>
      <c r="G4" s="2">
        <v>1</v>
      </c>
    </row>
    <row r="5" spans="1:7" x14ac:dyDescent="0.25">
      <c r="A5" s="2" t="s">
        <v>2</v>
      </c>
      <c r="B5" s="1">
        <v>3</v>
      </c>
      <c r="C5" s="1" t="s">
        <v>26</v>
      </c>
      <c r="E5" s="8" t="s">
        <v>15</v>
      </c>
      <c r="F5" s="3">
        <f xml:space="preserve"> F4+1</f>
        <v>45026</v>
      </c>
      <c r="G5" s="2">
        <v>1</v>
      </c>
    </row>
    <row r="6" spans="1:7" x14ac:dyDescent="0.25">
      <c r="A6" s="2" t="s">
        <v>8</v>
      </c>
      <c r="B6" s="1">
        <v>8</v>
      </c>
      <c r="C6" s="1" t="s">
        <v>31</v>
      </c>
      <c r="E6" s="8" t="s">
        <v>16</v>
      </c>
      <c r="F6" s="3">
        <f xml:space="preserve"> DATE($B$1,5,1)</f>
        <v>45047</v>
      </c>
      <c r="G6" s="2">
        <v>1</v>
      </c>
    </row>
    <row r="7" spans="1:7" x14ac:dyDescent="0.25">
      <c r="A7" s="2" t="s">
        <v>1</v>
      </c>
      <c r="B7" s="1">
        <v>10</v>
      </c>
      <c r="C7" s="1" t="s">
        <v>27</v>
      </c>
      <c r="E7" s="8" t="s">
        <v>17</v>
      </c>
      <c r="F7" s="3">
        <f xml:space="preserve"> DATE($B$1,5,8)</f>
        <v>45054</v>
      </c>
      <c r="G7" s="2">
        <v>1</v>
      </c>
    </row>
    <row r="8" spans="1:7" x14ac:dyDescent="0.25">
      <c r="A8" s="2" t="s">
        <v>5</v>
      </c>
      <c r="B8" s="1">
        <v>5</v>
      </c>
      <c r="C8" s="1" t="s">
        <v>28</v>
      </c>
      <c r="E8" s="8" t="s">
        <v>18</v>
      </c>
      <c r="F8" s="3">
        <f xml:space="preserve"> F4+39</f>
        <v>45064</v>
      </c>
      <c r="G8" s="2">
        <v>1</v>
      </c>
    </row>
    <row r="9" spans="1:7" x14ac:dyDescent="0.25">
      <c r="A9" s="2" t="s">
        <v>4</v>
      </c>
      <c r="B9" s="1">
        <v>4</v>
      </c>
      <c r="C9" s="1" t="s">
        <v>29</v>
      </c>
      <c r="E9" s="8" t="s">
        <v>19</v>
      </c>
      <c r="F9" s="3">
        <f xml:space="preserve"> F4+49</f>
        <v>45074</v>
      </c>
      <c r="G9" s="2">
        <v>1</v>
      </c>
    </row>
    <row r="10" spans="1:7" x14ac:dyDescent="0.25">
      <c r="A10" s="2" t="s">
        <v>6</v>
      </c>
      <c r="B10" s="1">
        <v>6</v>
      </c>
      <c r="C10" s="1" t="s">
        <v>30</v>
      </c>
      <c r="E10" s="8" t="s">
        <v>20</v>
      </c>
      <c r="F10" s="3">
        <f xml:space="preserve"> F4+50</f>
        <v>45075</v>
      </c>
      <c r="G10" s="2">
        <v>1</v>
      </c>
    </row>
    <row r="11" spans="1:7" x14ac:dyDescent="0.25">
      <c r="A11" s="2" t="s">
        <v>3</v>
      </c>
      <c r="B11" s="1">
        <v>9</v>
      </c>
      <c r="C11" s="1" t="s">
        <v>32</v>
      </c>
      <c r="E11" s="8" t="s">
        <v>21</v>
      </c>
      <c r="F11" s="3">
        <f xml:space="preserve"> DATE($B$1,7,14)</f>
        <v>45121</v>
      </c>
      <c r="G11" s="2">
        <v>1</v>
      </c>
    </row>
    <row r="12" spans="1:7" x14ac:dyDescent="0.25">
      <c r="A12" s="2" t="s">
        <v>7</v>
      </c>
      <c r="B12" s="1">
        <v>7</v>
      </c>
      <c r="C12" s="1" t="s">
        <v>33</v>
      </c>
      <c r="E12" s="8" t="s">
        <v>22</v>
      </c>
      <c r="F12" s="3">
        <f xml:space="preserve"> DATE($B$1,8,15)</f>
        <v>45153</v>
      </c>
      <c r="G12" s="2">
        <v>1</v>
      </c>
    </row>
    <row r="13" spans="1:7" x14ac:dyDescent="0.25">
      <c r="A13" s="16" t="s">
        <v>36</v>
      </c>
      <c r="B13" s="1">
        <v>2</v>
      </c>
      <c r="C13" s="1" t="s">
        <v>34</v>
      </c>
      <c r="E13" s="8" t="s">
        <v>23</v>
      </c>
      <c r="F13" s="3">
        <f xml:space="preserve"> DATE($B$1,11,1)</f>
        <v>45231</v>
      </c>
      <c r="G13" s="2">
        <v>1</v>
      </c>
    </row>
    <row r="14" spans="1:7" x14ac:dyDescent="0.25">
      <c r="E14" s="8" t="s">
        <v>24</v>
      </c>
      <c r="F14" s="3">
        <f xml:space="preserve"> DATE($B$1,11,11)</f>
        <v>45241</v>
      </c>
      <c r="G14" s="2">
        <v>1</v>
      </c>
    </row>
    <row r="15" spans="1:7" x14ac:dyDescent="0.25">
      <c r="E15" s="8" t="s">
        <v>25</v>
      </c>
      <c r="F15" s="3">
        <f xml:space="preserve"> DATE($B$1,12,25)</f>
        <v>45285</v>
      </c>
      <c r="G15" s="2">
        <v>1</v>
      </c>
    </row>
  </sheetData>
  <sortState xmlns:xlrd2="http://schemas.microsoft.com/office/spreadsheetml/2017/richdata2" ref="A5:B13">
    <sortCondition ref="A5:A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Agent 2</vt:lpstr>
      <vt:lpstr>Droit des agents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Marie Isabelle Beuvin</cp:lastModifiedBy>
  <cp:lastPrinted>2023-01-23T21:22:30Z</cp:lastPrinted>
  <dcterms:created xsi:type="dcterms:W3CDTF">2023-01-23T16:40:49Z</dcterms:created>
  <dcterms:modified xsi:type="dcterms:W3CDTF">2023-09-06T14:45:37Z</dcterms:modified>
</cp:coreProperties>
</file>