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ATA TECH\"/>
    </mc:Choice>
  </mc:AlternateContent>
  <xr:revisionPtr revIDLastSave="0" documentId="13_ncr:1_{FE6640BD-DCC4-4148-8AC8-8BCD08D23DB9}" xr6:coauthVersionLast="47" xr6:coauthVersionMax="47" xr10:uidLastSave="{00000000-0000-0000-0000-000000000000}"/>
  <bookViews>
    <workbookView xWindow="-108" yWindow="-108" windowWidth="19416" windowHeight="10416" activeTab="5" xr2:uid="{85AB07A6-9BB3-468B-BFAF-72EA1AD2EB1F}"/>
  </bookViews>
  <sheets>
    <sheet name="Calcul piges" sheetId="2" r:id="rId1"/>
    <sheet name="Filetage Ext" sheetId="1" r:id="rId2"/>
    <sheet name="Taraudage" sheetId="7" r:id="rId3"/>
    <sheet name="es_Ei" sheetId="3" r:id="rId4"/>
    <sheet name="Td_TD1" sheetId="4" r:id="rId5"/>
    <sheet name="Td2_TD2" sheetId="8" r:id="rId6"/>
  </sheets>
  <definedNames>
    <definedName name="e">es_Ei!$E$1:$E$27</definedName>
    <definedName name="f">es_Ei!$D$1:$D$27</definedName>
    <definedName name="g">es_Ei!$C$1:$C$27</definedName>
    <definedName name="h">es_Ei!$B$1:$B$27</definedName>
    <definedName name="Pas_P">es_Ei!$B$1:$G$1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7" l="1"/>
  <c r="B20" i="7"/>
  <c r="B17" i="7"/>
  <c r="D20" i="7" s="1"/>
  <c r="B13" i="7"/>
  <c r="B11" i="7"/>
  <c r="B7" i="7"/>
  <c r="B11" i="1"/>
  <c r="B17" i="1"/>
  <c r="D20" i="1" s="1"/>
  <c r="B10" i="1"/>
  <c r="D14" i="1" s="1"/>
  <c r="B20" i="1"/>
  <c r="D14" i="7" l="1"/>
  <c r="D13" i="7"/>
  <c r="F14" i="7"/>
  <c r="F13" i="7"/>
  <c r="B13" i="1"/>
  <c r="D13" i="1" l="1"/>
  <c r="F13" i="1" s="1"/>
  <c r="F14" i="1"/>
  <c r="F3" i="2"/>
  <c r="F2" i="2"/>
  <c r="B7" i="1"/>
</calcChain>
</file>

<file path=xl/sharedStrings.xml><?xml version="1.0" encoding="utf-8"?>
<sst xmlns="http://schemas.openxmlformats.org/spreadsheetml/2006/main" count="148" uniqueCount="67">
  <si>
    <t>N° de la tolérance</t>
  </si>
  <si>
    <t>Type écart</t>
  </si>
  <si>
    <t>g</t>
  </si>
  <si>
    <t>Tmax (mm)</t>
  </si>
  <si>
    <t>Tmin (mm)</t>
  </si>
  <si>
    <t>"Td+es"</t>
  </si>
  <si>
    <t>Ø filetage (mm)</t>
  </si>
  <si>
    <t>Øpiges à utiliser (mm)</t>
  </si>
  <si>
    <t>Pas filetage (mm)</t>
  </si>
  <si>
    <t>Cote sur piges (mm)</t>
  </si>
  <si>
    <t>Øpiges (mm)</t>
  </si>
  <si>
    <t>Ø filetage + …</t>
  </si>
  <si>
    <t>Pas
P</t>
  </si>
  <si>
    <t>Vis</t>
  </si>
  <si>
    <t>Ecart supérieur es (µm)</t>
  </si>
  <si>
    <t>h</t>
  </si>
  <si>
    <t>f</t>
  </si>
  <si>
    <t>e</t>
  </si>
  <si>
    <t>H</t>
  </si>
  <si>
    <t>G</t>
  </si>
  <si>
    <t>Ecart inférieur Ei (µm)</t>
  </si>
  <si>
    <t>Taraudage</t>
  </si>
  <si>
    <t>Pas p (mm)</t>
  </si>
  <si>
    <t>NOTA:</t>
  </si>
  <si>
    <t>tolerance vis</t>
  </si>
  <si>
    <t>"-/0"</t>
  </si>
  <si>
    <t xml:space="preserve"> "0/+"</t>
  </si>
  <si>
    <t>tolerance taraudage</t>
  </si>
  <si>
    <t>es = 0 pour h et H</t>
  </si>
  <si>
    <t>M10x1,5-5g6g</t>
  </si>
  <si>
    <t>5g Øflancs</t>
  </si>
  <si>
    <t>6g Øext</t>
  </si>
  <si>
    <t>M10-6g</t>
  </si>
  <si>
    <t>6g Øflancs et ext</t>
  </si>
  <si>
    <t>"es"</t>
  </si>
  <si>
    <t>attention a la gestion des - et des + à appliquer sur les tolerances lors des calculs</t>
  </si>
  <si>
    <t>LE CALIBRE
§4.20 P7/14</t>
  </si>
  <si>
    <t>N° de tolérance</t>
  </si>
  <si>
    <t>Tolérance Td (µm)</t>
  </si>
  <si>
    <t>Tolérance TD1 (µm)</t>
  </si>
  <si>
    <t>-</t>
  </si>
  <si>
    <t>LE CALIBRE
§4.19 P6/14</t>
  </si>
  <si>
    <t>Tolérance Td2 (µm)</t>
  </si>
  <si>
    <t>Tolérance TD2 (µm)</t>
  </si>
  <si>
    <t>LE CALIBRE
§4.16 P3 à 5/14</t>
  </si>
  <si>
    <t>T max (mm)</t>
  </si>
  <si>
    <t>T min (mm)</t>
  </si>
  <si>
    <t>Maxi (mm)</t>
  </si>
  <si>
    <t>Mini (mm)</t>
  </si>
  <si>
    <t>Calcul diamètre sur flancs</t>
  </si>
  <si>
    <t>ØExt filetage d (mm)</t>
  </si>
  <si>
    <t>Désignation filetage ext</t>
  </si>
  <si>
    <t>es écart supérieur svt pas (µm)</t>
  </si>
  <si>
    <t>Td tolérance fondamentales svt pas &amp; classe de tolérance (µm)</t>
  </si>
  <si>
    <t>Calcul ØExt filetage</t>
  </si>
  <si>
    <t>Øext filetage d (mm)</t>
  </si>
  <si>
    <t>Ød2 diamètre sur flancs (mm)</t>
  </si>
  <si>
    <t>val</t>
  </si>
  <si>
    <t>en cours</t>
  </si>
  <si>
    <t>Td2 tolérance fondamentales svt pas &amp; classe de tolérance (µm)</t>
  </si>
  <si>
    <t>LE CALIBRE
§4.16 P3 à 5/13</t>
  </si>
  <si>
    <t>Paliers de diamètres nominaux</t>
  </si>
  <si>
    <t>&gt;0,99 à 1,4</t>
  </si>
  <si>
    <t>1,5 à 2,8</t>
  </si>
  <si>
    <t>Désignation taraudage</t>
  </si>
  <si>
    <t>ØD taraudage (mm)</t>
  </si>
  <si>
    <t>2,9 à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</si>
</sst>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4" borderId="1" xfId="0" applyNumberFormat="1" applyFill="1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5" borderId="1" xfId="0" applyFill="1" applyBorder="1" applyProtection="1">
      <protection locked="0"/>
    </xf>
    <xf numFmtId="164" fontId="0" fillId="5" borderId="1" xfId="0" applyNumberFormat="1" applyFill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 applyProtection="1">
      <alignment horizontal="right"/>
      <protection locked="0"/>
    </xf>
    <xf numFmtId="0" fontId="0" fillId="0" borderId="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4" borderId="1" xfId="0" applyFill="1" applyBorder="1"/>
    <xf numFmtId="0" fontId="0" fillId="2" borderId="1" xfId="0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4" borderId="1" xfId="0" applyFill="1" applyBorder="1" applyProtection="1"/>
    <xf numFmtId="0" fontId="0" fillId="0" borderId="1" xfId="0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6" borderId="1" xfId="0" applyFill="1" applyBorder="1" applyProtection="1"/>
    <xf numFmtId="164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Protection="1"/>
    <xf numFmtId="0" fontId="0" fillId="2" borderId="1" xfId="0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47625</xdr:colOff>
      <xdr:row>4</xdr:row>
      <xdr:rowOff>47625</xdr:rowOff>
    </xdr:from>
    <xdr:to>
      <xdr:col>6</xdr:col>
      <xdr:colOff>152400</xdr:colOff>
      <xdr:row>19</xdr:row>
      <xdr:rowOff>57150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0CED030-A7D9-4510-9E36-03A84EAE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009650"/>
          <a:ext cx="2247900" cy="28670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4</xdr:row>
      <xdr:rowOff>38100</xdr:rowOff>
    </xdr:from>
    <xdr:to>
      <xdr:col>10</xdr:col>
      <xdr:colOff>628650</xdr:colOff>
      <xdr:row>16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C10130C-36B7-4CBF-B606-CEDA888A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4100" y="1000125"/>
          <a:ext cx="2876550" cy="22479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AAA44-F4EF-47CD-974A-0B3A42A3E9AD}">
  <sheetPr codeName="Feuil1"/>
  <dimension ref="A2:F22"/>
  <sheetViews>
    <sheetView workbookViewId="0">
      <selection activeCell="E26" sqref="E26"/>
    </sheetView>
  </sheetViews>
  <sheetFormatPr baseColWidth="10" defaultColWidth="11.44140625" defaultRowHeight="14.4" x14ac:dyDescent="0.3"/>
  <cols>
    <col min="1" max="1" width="16.6640625" style="1" bestFit="1" customWidth="1"/>
    <col min="2" max="2" width="12.44140625" style="1" bestFit="1" customWidth="1"/>
    <col min="3" max="3" width="13" style="1" bestFit="1" customWidth="1"/>
    <col min="4" max="4" width="5.6640625" style="1" customWidth="1"/>
    <col min="5" max="5" width="20.6640625" style="1" bestFit="1" customWidth="1"/>
    <col min="6" max="16384" width="11.44140625" style="1"/>
  </cols>
  <sheetData>
    <row r="2" spans="1:6" x14ac:dyDescent="0.3">
      <c r="A2" s="2" t="s">
        <v>6</v>
      </c>
      <c r="B2" s="3">
        <v>12</v>
      </c>
      <c r="E2" s="4" t="s">
        <v>7</v>
      </c>
      <c r="F2" s="5">
        <f>SUMIF(A6:A22,B3,B6:B22)</f>
        <v>1.1000000000000001</v>
      </c>
    </row>
    <row r="3" spans="1:6" x14ac:dyDescent="0.3">
      <c r="A3" s="2" t="s">
        <v>8</v>
      </c>
      <c r="B3" s="3">
        <v>1.75</v>
      </c>
      <c r="E3" s="2" t="s">
        <v>9</v>
      </c>
      <c r="F3" s="5">
        <f>B2+SUMIF(A6:A22,B3,C6:C22)</f>
        <v>12.648</v>
      </c>
    </row>
    <row r="5" spans="1:6" x14ac:dyDescent="0.3">
      <c r="A5" s="6" t="s">
        <v>8</v>
      </c>
      <c r="B5" s="6" t="s">
        <v>10</v>
      </c>
      <c r="C5" s="6" t="s">
        <v>11</v>
      </c>
    </row>
    <row r="6" spans="1:6" x14ac:dyDescent="0.3">
      <c r="A6" s="7">
        <v>0.7</v>
      </c>
      <c r="B6" s="8">
        <v>0.45500000000000002</v>
      </c>
      <c r="C6" s="8">
        <v>0.30399999999999999</v>
      </c>
    </row>
    <row r="7" spans="1:6" x14ac:dyDescent="0.3">
      <c r="A7" s="7">
        <v>0.75</v>
      </c>
      <c r="B7" s="8">
        <v>0.45500000000000002</v>
      </c>
      <c r="C7" s="8">
        <v>0.22800000000000001</v>
      </c>
    </row>
    <row r="8" spans="1:6" x14ac:dyDescent="0.3">
      <c r="A8" s="7">
        <v>0.8</v>
      </c>
      <c r="B8" s="8">
        <v>0.45500000000000002</v>
      </c>
      <c r="C8" s="8">
        <v>0.152</v>
      </c>
    </row>
    <row r="9" spans="1:6" x14ac:dyDescent="0.3">
      <c r="A9" s="7">
        <v>0.9</v>
      </c>
      <c r="B9" s="8">
        <v>0.53</v>
      </c>
      <c r="C9" s="8">
        <v>0.22600000000000001</v>
      </c>
    </row>
    <row r="10" spans="1:6" x14ac:dyDescent="0.3">
      <c r="A10" s="7">
        <v>1</v>
      </c>
      <c r="B10" s="8">
        <v>0.62</v>
      </c>
      <c r="C10" s="8">
        <v>0.34399999999999997</v>
      </c>
    </row>
    <row r="11" spans="1:6" x14ac:dyDescent="0.3">
      <c r="A11" s="7">
        <v>1.25</v>
      </c>
      <c r="B11" s="8">
        <v>0.72499999999999998</v>
      </c>
      <c r="C11" s="8">
        <v>0.28000000000000003</v>
      </c>
    </row>
    <row r="12" spans="1:6" x14ac:dyDescent="0.3">
      <c r="A12" s="7">
        <v>1.5</v>
      </c>
      <c r="B12" s="8">
        <v>0.89500000000000002</v>
      </c>
      <c r="C12" s="8">
        <v>0.41199999999999998</v>
      </c>
    </row>
    <row r="13" spans="1:6" x14ac:dyDescent="0.3">
      <c r="A13" s="7">
        <v>1.75</v>
      </c>
      <c r="B13" s="8">
        <v>1.1000000000000001</v>
      </c>
      <c r="C13" s="8">
        <v>0.64800000000000002</v>
      </c>
    </row>
    <row r="14" spans="1:6" x14ac:dyDescent="0.3">
      <c r="A14" s="7">
        <v>2</v>
      </c>
      <c r="B14" s="8">
        <v>1.35</v>
      </c>
      <c r="C14" s="8">
        <v>1.0189999999999999</v>
      </c>
    </row>
    <row r="15" spans="1:6" x14ac:dyDescent="0.3">
      <c r="A15" s="7">
        <v>2.5</v>
      </c>
      <c r="B15" s="8">
        <v>1.65</v>
      </c>
      <c r="C15" s="8">
        <v>1.161</v>
      </c>
    </row>
    <row r="16" spans="1:6" x14ac:dyDescent="0.3">
      <c r="A16" s="7">
        <v>3</v>
      </c>
      <c r="B16" s="8">
        <v>2.0499999999999998</v>
      </c>
      <c r="C16" s="8">
        <v>1.603</v>
      </c>
    </row>
    <row r="17" spans="1:3" x14ac:dyDescent="0.3">
      <c r="A17" s="7">
        <v>3.5</v>
      </c>
      <c r="B17" s="8">
        <v>2.0499999999999998</v>
      </c>
      <c r="C17" s="8">
        <v>0.84499999999999997</v>
      </c>
    </row>
    <row r="18" spans="1:3" x14ac:dyDescent="0.3">
      <c r="A18" s="7">
        <v>4</v>
      </c>
      <c r="B18" s="8">
        <v>2.5499999999999998</v>
      </c>
      <c r="C18" s="8">
        <v>1.5880000000000001</v>
      </c>
    </row>
    <row r="19" spans="1:3" x14ac:dyDescent="0.3">
      <c r="A19" s="7">
        <v>4.5</v>
      </c>
      <c r="B19" s="8">
        <v>2.5499999999999998</v>
      </c>
      <c r="C19" s="8">
        <v>0.83</v>
      </c>
    </row>
    <row r="20" spans="1:3" x14ac:dyDescent="0.3">
      <c r="A20" s="7">
        <v>5</v>
      </c>
      <c r="B20" s="8">
        <v>3.2</v>
      </c>
      <c r="C20" s="8">
        <v>2.0219999999999998</v>
      </c>
    </row>
    <row r="21" spans="1:3" x14ac:dyDescent="0.3">
      <c r="A21" s="7">
        <v>5.5</v>
      </c>
      <c r="B21" s="8">
        <v>3.2</v>
      </c>
      <c r="C21" s="8">
        <v>1.264</v>
      </c>
    </row>
    <row r="22" spans="1:3" x14ac:dyDescent="0.3">
      <c r="A22" s="7">
        <v>6</v>
      </c>
      <c r="B22" s="8">
        <v>3.2</v>
      </c>
      <c r="C22" s="8">
        <v>0.50700000000000001</v>
      </c>
    </row>
  </sheetData>
  <conditionalFormatting sqref="F2">
    <cfRule type="cellIs" dxfId="4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DA56F-2526-4F7F-A422-D06F9B2FC72A}">
  <sheetPr codeName="Feuil2"/>
  <dimension ref="A1:H25"/>
  <sheetViews>
    <sheetView workbookViewId="0">
      <selection activeCell="A4" sqref="A4"/>
    </sheetView>
  </sheetViews>
  <sheetFormatPr baseColWidth="10" defaultRowHeight="14.4" x14ac:dyDescent="0.3"/>
  <cols>
    <col min="1" max="1" width="73.33203125" bestFit="1" customWidth="1"/>
    <col min="4" max="4" width="6.33203125" bestFit="1" customWidth="1"/>
    <col min="6" max="6" width="18.88671875" bestFit="1" customWidth="1"/>
    <col min="7" max="7" width="15.5546875" bestFit="1" customWidth="1"/>
  </cols>
  <sheetData>
    <row r="1" spans="1:8" x14ac:dyDescent="0.3">
      <c r="C1" s="1"/>
      <c r="D1" s="1"/>
    </row>
    <row r="2" spans="1:8" x14ac:dyDescent="0.3">
      <c r="A2" s="2" t="s">
        <v>50</v>
      </c>
      <c r="B2" s="10">
        <v>8</v>
      </c>
      <c r="C2" s="1"/>
      <c r="D2" s="1"/>
      <c r="F2" t="s">
        <v>23</v>
      </c>
    </row>
    <row r="3" spans="1:8" x14ac:dyDescent="0.3">
      <c r="A3" s="2" t="s">
        <v>22</v>
      </c>
      <c r="B3" s="10">
        <v>0.8</v>
      </c>
      <c r="C3" s="1"/>
      <c r="D3" s="1"/>
      <c r="F3" t="s">
        <v>24</v>
      </c>
      <c r="G3" t="s">
        <v>25</v>
      </c>
    </row>
    <row r="4" spans="1:8" x14ac:dyDescent="0.3">
      <c r="A4" s="2" t="s">
        <v>0</v>
      </c>
      <c r="B4" s="10">
        <v>6</v>
      </c>
      <c r="C4" s="1"/>
      <c r="D4" s="1"/>
      <c r="F4" t="s">
        <v>27</v>
      </c>
      <c r="G4" t="s">
        <v>26</v>
      </c>
    </row>
    <row r="5" spans="1:8" x14ac:dyDescent="0.3">
      <c r="A5" s="2" t="s">
        <v>1</v>
      </c>
      <c r="B5" s="10" t="s">
        <v>2</v>
      </c>
      <c r="C5" s="1"/>
      <c r="D5" s="1"/>
      <c r="F5" t="s">
        <v>28</v>
      </c>
    </row>
    <row r="6" spans="1:8" x14ac:dyDescent="0.3">
      <c r="A6" s="1"/>
      <c r="B6" s="1"/>
      <c r="C6" s="1"/>
      <c r="D6" s="1"/>
      <c r="F6" t="s">
        <v>29</v>
      </c>
      <c r="G6" t="s">
        <v>30</v>
      </c>
      <c r="H6" t="s">
        <v>31</v>
      </c>
    </row>
    <row r="7" spans="1:8" x14ac:dyDescent="0.3">
      <c r="A7" s="2" t="s">
        <v>51</v>
      </c>
      <c r="B7" s="13" t="str">
        <f>"M"&amp;B2&amp;"x"&amp;B3&amp;"-"&amp;B4&amp;B5</f>
        <v>M8x0,8-6g</v>
      </c>
      <c r="C7" s="1"/>
      <c r="D7" s="1"/>
      <c r="F7" t="s">
        <v>32</v>
      </c>
      <c r="G7" t="s">
        <v>33</v>
      </c>
    </row>
    <row r="8" spans="1:8" x14ac:dyDescent="0.3">
      <c r="A8" s="1"/>
      <c r="B8" s="1"/>
      <c r="C8" s="1"/>
      <c r="D8" s="1"/>
    </row>
    <row r="9" spans="1:8" x14ac:dyDescent="0.3">
      <c r="A9" s="21" t="s">
        <v>54</v>
      </c>
      <c r="B9" s="1"/>
      <c r="C9" s="1"/>
      <c r="D9" s="1"/>
    </row>
    <row r="10" spans="1:8" x14ac:dyDescent="0.3">
      <c r="A10" s="2" t="s">
        <v>52</v>
      </c>
      <c r="B10" s="22">
        <f>IF(COUNTA(B5,$B$3)=2,INDEX(es_Ei!$B$4:$E$27,MATCH('Filetage Ext'!$B$3,es_Ei!$A$4:$A$27,0),MATCH('Filetage Ext'!$B$5,es_Ei!$B$3:$E$3,0)),"-")</f>
        <v>24</v>
      </c>
      <c r="C10" s="1" t="s">
        <v>57</v>
      </c>
      <c r="D10" s="1"/>
    </row>
    <row r="11" spans="1:8" x14ac:dyDescent="0.3">
      <c r="A11" s="2" t="s">
        <v>53</v>
      </c>
      <c r="B11" s="22">
        <f>IF(COUNTA(B4,$B$3)=2,INDEX(Td_TD1!$B$5:$D$28,MATCH('Filetage Ext'!$B$3,Td_TD1!$A$5:$A$28,0),MATCH('Filetage Ext'!$B$4,Td_TD1!$B$4:$D$4,0)),"-")</f>
        <v>150</v>
      </c>
      <c r="C11" s="1" t="s">
        <v>57</v>
      </c>
      <c r="D11" s="1"/>
    </row>
    <row r="12" spans="1:8" x14ac:dyDescent="0.3">
      <c r="A12" s="1"/>
      <c r="B12" s="1"/>
      <c r="C12" s="1"/>
      <c r="D12" s="1"/>
    </row>
    <row r="13" spans="1:8" x14ac:dyDescent="0.3">
      <c r="A13" s="2" t="s">
        <v>55</v>
      </c>
      <c r="B13" s="19">
        <f>B2</f>
        <v>8</v>
      </c>
      <c r="C13" s="20" t="s">
        <v>45</v>
      </c>
      <c r="D13" s="24">
        <f>-B10*10^-3</f>
        <v>-2.4E-2</v>
      </c>
      <c r="E13" s="20" t="s">
        <v>47</v>
      </c>
      <c r="F13" s="24">
        <f>$B$13+D13</f>
        <v>7.976</v>
      </c>
    </row>
    <row r="14" spans="1:8" x14ac:dyDescent="0.3">
      <c r="A14" s="1"/>
      <c r="B14" s="1"/>
      <c r="C14" s="20" t="s">
        <v>46</v>
      </c>
      <c r="D14" s="24">
        <f>-(B10+B11)*10^-3</f>
        <v>-0.17400000000000002</v>
      </c>
      <c r="E14" s="20" t="s">
        <v>48</v>
      </c>
      <c r="F14" s="24">
        <f>$B$13+D14</f>
        <v>7.8259999999999996</v>
      </c>
    </row>
    <row r="15" spans="1:8" x14ac:dyDescent="0.3">
      <c r="A15" s="1"/>
      <c r="B15" s="1"/>
      <c r="C15" s="1"/>
      <c r="D15" s="1"/>
    </row>
    <row r="16" spans="1:8" x14ac:dyDescent="0.3">
      <c r="A16" s="21" t="s">
        <v>49</v>
      </c>
      <c r="B16" s="1"/>
      <c r="C16" s="1"/>
      <c r="D16" s="1"/>
    </row>
    <row r="17" spans="1:6" x14ac:dyDescent="0.3">
      <c r="A17" s="2" t="s">
        <v>52</v>
      </c>
      <c r="B17" s="22">
        <f>IF(COUNTA(B5,$B$3)=2,INDEX(es_Ei!$B$4:$E$27,MATCH('Filetage Ext'!$B$3,es_Ei!$A$4:$A$27,0),MATCH('Filetage Ext'!$B$5,es_Ei!$B$3:$E$3,0)),"-")</f>
        <v>24</v>
      </c>
      <c r="C17" s="1" t="s">
        <v>57</v>
      </c>
      <c r="D17" s="1"/>
    </row>
    <row r="18" spans="1:6" x14ac:dyDescent="0.3">
      <c r="A18" s="2" t="s">
        <v>59</v>
      </c>
      <c r="B18" s="22"/>
      <c r="C18" s="1" t="s">
        <v>58</v>
      </c>
      <c r="D18" s="1"/>
    </row>
    <row r="20" spans="1:6" x14ac:dyDescent="0.3">
      <c r="A20" s="2" t="s">
        <v>56</v>
      </c>
      <c r="B20" s="24">
        <f>B2-0.6495*B3</f>
        <v>7.4804000000000004</v>
      </c>
      <c r="C20" s="20" t="s">
        <v>45</v>
      </c>
      <c r="D20" s="23">
        <f>-B17*10^-3</f>
        <v>-2.4E-2</v>
      </c>
      <c r="E20" s="20" t="s">
        <v>47</v>
      </c>
      <c r="F20" s="23"/>
    </row>
    <row r="21" spans="1:6" x14ac:dyDescent="0.3">
      <c r="C21" s="20" t="s">
        <v>46</v>
      </c>
      <c r="D21" s="23"/>
      <c r="E21" s="20" t="s">
        <v>48</v>
      </c>
      <c r="F21" s="23"/>
    </row>
    <row r="23" spans="1:6" x14ac:dyDescent="0.3">
      <c r="A23" t="s">
        <v>35</v>
      </c>
    </row>
    <row r="24" spans="1:6" x14ac:dyDescent="0.3">
      <c r="A24" s="1" t="s">
        <v>3</v>
      </c>
      <c r="B24" s="1" t="s">
        <v>34</v>
      </c>
    </row>
    <row r="25" spans="1:6" x14ac:dyDescent="0.3">
      <c r="A25" s="1" t="s">
        <v>4</v>
      </c>
      <c r="B25" s="1" t="s">
        <v>5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610D3F5-E527-4EC9-8DB4-4D51A83EAE75}">
          <x14:formula1>
            <xm:f>es_Ei!$A$4:$A$27</xm:f>
          </x14:formula1>
          <xm:sqref>B3</xm:sqref>
        </x14:dataValidation>
        <x14:dataValidation type="list" allowBlank="1" showInputMessage="1" showErrorMessage="1" xr:uid="{F2FC2B90-3E6A-4FED-94F5-7AAD6E7CA77A}">
          <x14:formula1>
            <xm:f>es_Ei!$B$3:$G$3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7BAFF-106F-4721-ACB8-5C3D78F22942}">
  <dimension ref="A1:H21"/>
  <sheetViews>
    <sheetView workbookViewId="0">
      <selection activeCell="B11" sqref="B11"/>
    </sheetView>
  </sheetViews>
  <sheetFormatPr baseColWidth="10" defaultRowHeight="14.4" x14ac:dyDescent="0.3"/>
  <cols>
    <col min="1" max="1" width="36.6640625" bestFit="1" customWidth="1"/>
    <col min="6" max="6" width="18.88671875" bestFit="1" customWidth="1"/>
    <col min="7" max="7" width="15.5546875" bestFit="1" customWidth="1"/>
  </cols>
  <sheetData>
    <row r="1" spans="1:8" x14ac:dyDescent="0.3">
      <c r="C1" s="1"/>
      <c r="D1" s="1"/>
    </row>
    <row r="2" spans="1:8" x14ac:dyDescent="0.3">
      <c r="A2" s="2" t="s">
        <v>65</v>
      </c>
      <c r="B2" s="10">
        <v>8</v>
      </c>
      <c r="C2" s="1"/>
      <c r="D2" s="1"/>
      <c r="F2" t="s">
        <v>23</v>
      </c>
    </row>
    <row r="3" spans="1:8" x14ac:dyDescent="0.3">
      <c r="A3" s="2" t="s">
        <v>22</v>
      </c>
      <c r="B3" s="10">
        <v>1.25</v>
      </c>
      <c r="C3" s="1"/>
      <c r="D3" s="1"/>
      <c r="F3" t="s">
        <v>24</v>
      </c>
      <c r="G3" t="s">
        <v>25</v>
      </c>
    </row>
    <row r="4" spans="1:8" x14ac:dyDescent="0.3">
      <c r="A4" s="2" t="s">
        <v>0</v>
      </c>
      <c r="B4" s="10">
        <v>6</v>
      </c>
      <c r="C4" s="1"/>
      <c r="D4" s="1"/>
      <c r="F4" t="s">
        <v>27</v>
      </c>
      <c r="G4" t="s">
        <v>26</v>
      </c>
    </row>
    <row r="5" spans="1:8" x14ac:dyDescent="0.3">
      <c r="A5" s="2" t="s">
        <v>1</v>
      </c>
      <c r="B5" s="10" t="s">
        <v>2</v>
      </c>
      <c r="C5" s="1"/>
      <c r="D5" s="1"/>
      <c r="F5" t="s">
        <v>28</v>
      </c>
    </row>
    <row r="6" spans="1:8" x14ac:dyDescent="0.3">
      <c r="A6" s="1"/>
      <c r="B6" s="1"/>
      <c r="C6" s="1"/>
      <c r="D6" s="1"/>
      <c r="F6" t="s">
        <v>29</v>
      </c>
      <c r="G6" t="s">
        <v>30</v>
      </c>
      <c r="H6" t="s">
        <v>31</v>
      </c>
    </row>
    <row r="7" spans="1:8" x14ac:dyDescent="0.3">
      <c r="A7" s="2" t="s">
        <v>64</v>
      </c>
      <c r="B7" s="13" t="str">
        <f>"M"&amp;B2&amp;"x"&amp;B3&amp;"-"&amp;B4&amp;B5</f>
        <v>M8x1,25-6g</v>
      </c>
      <c r="C7" s="1"/>
      <c r="D7" s="1"/>
      <c r="F7" t="s">
        <v>32</v>
      </c>
      <c r="G7" t="s">
        <v>33</v>
      </c>
    </row>
    <row r="8" spans="1:8" x14ac:dyDescent="0.3">
      <c r="A8" s="1"/>
      <c r="B8" s="1"/>
      <c r="C8" s="1"/>
      <c r="D8" s="1"/>
    </row>
    <row r="9" spans="1:8" x14ac:dyDescent="0.3">
      <c r="A9" s="21" t="s">
        <v>54</v>
      </c>
      <c r="B9" s="1"/>
      <c r="C9" s="1"/>
      <c r="D9" s="1"/>
    </row>
    <row r="10" spans="1:8" x14ac:dyDescent="0.3">
      <c r="A10" s="2" t="s">
        <v>52</v>
      </c>
      <c r="B10" s="22">
        <f>IF(COUNTA(B5,$B$3)=2,INDEX(es_Ei!$B$4:$E$27,MATCH('Filetage Ext'!$B$3,es_Ei!$A$4:$A$27,0),MATCH('Filetage Ext'!$B$5,es_Ei!$B$3:$E$3,0)),"-")</f>
        <v>24</v>
      </c>
      <c r="C10" s="1" t="s">
        <v>57</v>
      </c>
      <c r="D10" s="1"/>
    </row>
    <row r="11" spans="1:8" x14ac:dyDescent="0.3">
      <c r="A11" s="2" t="s">
        <v>53</v>
      </c>
      <c r="B11" s="22">
        <f>IF(COUNTA(B4,$B$3)=2,INDEX(Td_TD1!$B$5:$D$28,MATCH('Filetage Ext'!$B$3,Td_TD1!$A$5:$A$28,0),MATCH('Filetage Ext'!$B$4,Td_TD1!$B$4:$D$4,0)),"-")</f>
        <v>150</v>
      </c>
      <c r="C11" s="1" t="s">
        <v>57</v>
      </c>
      <c r="D11" s="1"/>
    </row>
    <row r="12" spans="1:8" x14ac:dyDescent="0.3">
      <c r="A12" s="1"/>
      <c r="B12" s="1"/>
      <c r="C12" s="1"/>
      <c r="D12" s="1"/>
    </row>
    <row r="13" spans="1:8" x14ac:dyDescent="0.3">
      <c r="A13" s="2" t="s">
        <v>55</v>
      </c>
      <c r="B13" s="19">
        <f>B2</f>
        <v>8</v>
      </c>
      <c r="C13" s="20" t="s">
        <v>45</v>
      </c>
      <c r="D13" s="24">
        <f>-B10*10^-3</f>
        <v>-2.4E-2</v>
      </c>
      <c r="E13" s="20" t="s">
        <v>47</v>
      </c>
      <c r="F13" s="24">
        <f>$B$13+D13</f>
        <v>7.976</v>
      </c>
    </row>
    <row r="14" spans="1:8" x14ac:dyDescent="0.3">
      <c r="A14" s="1"/>
      <c r="B14" s="1"/>
      <c r="C14" s="20" t="s">
        <v>46</v>
      </c>
      <c r="D14" s="24">
        <f>-(B10+B11)*10^-3</f>
        <v>-0.17400000000000002</v>
      </c>
      <c r="E14" s="20" t="s">
        <v>48</v>
      </c>
      <c r="F14" s="24">
        <f>$B$13+D14</f>
        <v>7.8259999999999996</v>
      </c>
    </row>
    <row r="15" spans="1:8" x14ac:dyDescent="0.3">
      <c r="A15" s="1"/>
      <c r="B15" s="1"/>
      <c r="C15" s="1"/>
      <c r="D15" s="1"/>
    </row>
    <row r="16" spans="1:8" x14ac:dyDescent="0.3">
      <c r="A16" s="21" t="s">
        <v>49</v>
      </c>
      <c r="B16" s="1"/>
      <c r="C16" s="1"/>
      <c r="D16" s="1"/>
    </row>
    <row r="17" spans="1:6" x14ac:dyDescent="0.3">
      <c r="A17" s="2" t="s">
        <v>52</v>
      </c>
      <c r="B17" s="22">
        <f>IF(COUNTA(B5,$B$3)=2,INDEX(es_Ei!$B$4:$E$27,MATCH('Filetage Ext'!$B$3,es_Ei!$A$4:$A$27,0),MATCH('Filetage Ext'!$B$5,es_Ei!$B$3:$E$3,0)),"-")</f>
        <v>24</v>
      </c>
      <c r="C17" s="1" t="s">
        <v>57</v>
      </c>
      <c r="D17" s="1"/>
    </row>
    <row r="18" spans="1:6" x14ac:dyDescent="0.3">
      <c r="A18" s="2" t="s">
        <v>59</v>
      </c>
      <c r="B18" s="22"/>
      <c r="C18" s="1" t="s">
        <v>58</v>
      </c>
      <c r="D18" s="1"/>
    </row>
    <row r="20" spans="1:6" x14ac:dyDescent="0.3">
      <c r="A20" s="2" t="s">
        <v>56</v>
      </c>
      <c r="B20" s="24">
        <f>B2-0.6495*B3</f>
        <v>7.1881250000000003</v>
      </c>
      <c r="C20" s="20" t="s">
        <v>45</v>
      </c>
      <c r="D20" s="23">
        <f>-B17*10^-3</f>
        <v>-2.4E-2</v>
      </c>
      <c r="E20" s="20" t="s">
        <v>47</v>
      </c>
      <c r="F20" s="23"/>
    </row>
    <row r="21" spans="1:6" x14ac:dyDescent="0.3">
      <c r="C21" s="20" t="s">
        <v>46</v>
      </c>
      <c r="D21" s="23"/>
      <c r="E21" s="20" t="s">
        <v>48</v>
      </c>
      <c r="F21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9551FD2-C7E0-471D-8CE1-162735E5F94E}">
          <x14:formula1>
            <xm:f>es_Ei!$B$3:$G$3</xm:f>
          </x14:formula1>
          <xm:sqref>B5</xm:sqref>
        </x14:dataValidation>
        <x14:dataValidation type="list" allowBlank="1" showInputMessage="1" showErrorMessage="1" xr:uid="{A284AAF8-ECB5-4A0D-A5A2-AD6EB50D85FD}">
          <x14:formula1>
            <xm:f>es_Ei!$A$4:$A$27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6A81B-9760-4292-BA11-9F251733420E}">
  <sheetPr codeName="Feuil3"/>
  <dimension ref="A1:G29"/>
  <sheetViews>
    <sheetView workbookViewId="0">
      <selection activeCell="A4" sqref="A4:A27"/>
    </sheetView>
  </sheetViews>
  <sheetFormatPr baseColWidth="10" defaultRowHeight="14.4" x14ac:dyDescent="0.3"/>
  <sheetData>
    <row r="1" spans="1:7" ht="15" customHeight="1" x14ac:dyDescent="0.3">
      <c r="A1" s="42" t="s">
        <v>12</v>
      </c>
      <c r="B1" s="41" t="s">
        <v>13</v>
      </c>
      <c r="C1" s="41"/>
      <c r="D1" s="41"/>
      <c r="E1" s="41"/>
      <c r="F1" s="41" t="s">
        <v>21</v>
      </c>
      <c r="G1" s="41"/>
    </row>
    <row r="2" spans="1:7" ht="30" customHeight="1" x14ac:dyDescent="0.3">
      <c r="A2" s="43"/>
      <c r="B2" s="41" t="s">
        <v>14</v>
      </c>
      <c r="C2" s="41"/>
      <c r="D2" s="41"/>
      <c r="E2" s="41"/>
      <c r="F2" s="41" t="s">
        <v>20</v>
      </c>
      <c r="G2" s="41"/>
    </row>
    <row r="3" spans="1:7" x14ac:dyDescent="0.3">
      <c r="A3" s="44"/>
      <c r="B3" s="9" t="s">
        <v>15</v>
      </c>
      <c r="C3" s="12" t="s">
        <v>2</v>
      </c>
      <c r="D3" s="9" t="s">
        <v>16</v>
      </c>
      <c r="E3" s="9" t="s">
        <v>17</v>
      </c>
      <c r="F3" s="9" t="s">
        <v>18</v>
      </c>
      <c r="G3" s="9" t="s">
        <v>19</v>
      </c>
    </row>
    <row r="4" spans="1:7" x14ac:dyDescent="0.3">
      <c r="A4" s="9">
        <v>0.2</v>
      </c>
      <c r="B4" s="9">
        <v>0</v>
      </c>
      <c r="C4" s="9">
        <v>17</v>
      </c>
      <c r="D4" s="14"/>
      <c r="E4" s="14"/>
      <c r="F4" s="9">
        <v>0</v>
      </c>
      <c r="G4" s="9">
        <v>17</v>
      </c>
    </row>
    <row r="5" spans="1:7" x14ac:dyDescent="0.3">
      <c r="A5" s="9">
        <v>0.25</v>
      </c>
      <c r="B5" s="9">
        <v>0</v>
      </c>
      <c r="C5" s="9">
        <v>18</v>
      </c>
      <c r="D5" s="14"/>
      <c r="E5" s="14"/>
      <c r="F5" s="9">
        <v>0</v>
      </c>
      <c r="G5" s="9">
        <v>18</v>
      </c>
    </row>
    <row r="6" spans="1:7" x14ac:dyDescent="0.3">
      <c r="A6" s="9">
        <v>0.3</v>
      </c>
      <c r="B6" s="9">
        <v>0</v>
      </c>
      <c r="C6" s="9">
        <v>18</v>
      </c>
      <c r="D6" s="14"/>
      <c r="E6" s="14"/>
      <c r="F6" s="9">
        <v>0</v>
      </c>
      <c r="G6" s="9">
        <v>18</v>
      </c>
    </row>
    <row r="7" spans="1:7" x14ac:dyDescent="0.3">
      <c r="A7" s="12">
        <v>0.35</v>
      </c>
      <c r="B7" s="12">
        <v>0</v>
      </c>
      <c r="C7" s="9">
        <v>19</v>
      </c>
      <c r="D7" s="9">
        <v>34</v>
      </c>
      <c r="E7" s="14"/>
      <c r="F7" s="12">
        <v>0</v>
      </c>
      <c r="G7" s="9">
        <v>19</v>
      </c>
    </row>
    <row r="8" spans="1:7" x14ac:dyDescent="0.3">
      <c r="A8" s="9">
        <v>0.4</v>
      </c>
      <c r="B8" s="9">
        <v>0</v>
      </c>
      <c r="C8" s="9">
        <v>19</v>
      </c>
      <c r="D8" s="9">
        <v>34</v>
      </c>
      <c r="E8" s="14"/>
      <c r="F8" s="9">
        <v>0</v>
      </c>
      <c r="G8" s="9">
        <v>19</v>
      </c>
    </row>
    <row r="9" spans="1:7" x14ac:dyDescent="0.3">
      <c r="A9" s="9">
        <v>0.45</v>
      </c>
      <c r="B9" s="9">
        <v>0</v>
      </c>
      <c r="C9" s="9">
        <v>20</v>
      </c>
      <c r="D9" s="9">
        <v>35</v>
      </c>
      <c r="E9" s="14"/>
      <c r="F9" s="9">
        <v>0</v>
      </c>
      <c r="G9" s="9">
        <v>20</v>
      </c>
    </row>
    <row r="10" spans="1:7" x14ac:dyDescent="0.3">
      <c r="A10" s="9">
        <v>0.5</v>
      </c>
      <c r="B10" s="9">
        <v>0</v>
      </c>
      <c r="C10" s="9">
        <v>20</v>
      </c>
      <c r="D10" s="9">
        <v>36</v>
      </c>
      <c r="E10" s="9">
        <v>50</v>
      </c>
      <c r="F10" s="9">
        <v>0</v>
      </c>
      <c r="G10" s="9">
        <v>20</v>
      </c>
    </row>
    <row r="11" spans="1:7" x14ac:dyDescent="0.3">
      <c r="A11" s="9">
        <v>0.6</v>
      </c>
      <c r="B11" s="9">
        <v>0</v>
      </c>
      <c r="C11" s="9">
        <v>21</v>
      </c>
      <c r="D11" s="9">
        <v>36</v>
      </c>
      <c r="E11" s="9">
        <v>53</v>
      </c>
      <c r="F11" s="9">
        <v>0</v>
      </c>
      <c r="G11" s="9">
        <v>21</v>
      </c>
    </row>
    <row r="12" spans="1:7" x14ac:dyDescent="0.3">
      <c r="A12" s="9">
        <v>0.7</v>
      </c>
      <c r="B12" s="9">
        <v>0</v>
      </c>
      <c r="C12" s="9">
        <v>22</v>
      </c>
      <c r="D12" s="9">
        <v>38</v>
      </c>
      <c r="E12" s="9">
        <v>56</v>
      </c>
      <c r="F12" s="9">
        <v>0</v>
      </c>
      <c r="G12" s="9">
        <v>22</v>
      </c>
    </row>
    <row r="13" spans="1:7" x14ac:dyDescent="0.3">
      <c r="A13" s="9">
        <v>0.75</v>
      </c>
      <c r="B13" s="9">
        <v>0</v>
      </c>
      <c r="C13" s="9">
        <v>22</v>
      </c>
      <c r="D13" s="9">
        <v>38</v>
      </c>
      <c r="E13" s="11">
        <v>56</v>
      </c>
      <c r="F13" s="9">
        <v>0</v>
      </c>
      <c r="G13" s="9">
        <v>22</v>
      </c>
    </row>
    <row r="14" spans="1:7" x14ac:dyDescent="0.3">
      <c r="A14" s="9">
        <v>0.8</v>
      </c>
      <c r="B14" s="9">
        <v>0</v>
      </c>
      <c r="C14" s="9">
        <v>24</v>
      </c>
      <c r="D14" s="9">
        <v>38</v>
      </c>
      <c r="E14" s="9">
        <v>60</v>
      </c>
      <c r="F14" s="9">
        <v>0</v>
      </c>
      <c r="G14" s="9">
        <v>24</v>
      </c>
    </row>
    <row r="15" spans="1:7" x14ac:dyDescent="0.3">
      <c r="A15" s="9">
        <v>1</v>
      </c>
      <c r="B15" s="9">
        <v>0</v>
      </c>
      <c r="C15" s="9">
        <v>26</v>
      </c>
      <c r="D15" s="9">
        <v>40</v>
      </c>
      <c r="E15" s="9">
        <v>60</v>
      </c>
      <c r="F15" s="9">
        <v>0</v>
      </c>
      <c r="G15" s="9">
        <v>26</v>
      </c>
    </row>
    <row r="16" spans="1:7" x14ac:dyDescent="0.3">
      <c r="A16" s="12">
        <v>1.25</v>
      </c>
      <c r="B16" s="9">
        <v>0</v>
      </c>
      <c r="C16" s="12">
        <v>28</v>
      </c>
      <c r="D16" s="9">
        <v>42</v>
      </c>
      <c r="E16" s="9">
        <v>63</v>
      </c>
      <c r="F16" s="9">
        <v>0</v>
      </c>
      <c r="G16" s="9">
        <v>28</v>
      </c>
    </row>
    <row r="17" spans="1:7" x14ac:dyDescent="0.3">
      <c r="A17" s="9">
        <v>1.5</v>
      </c>
      <c r="B17" s="9">
        <v>0</v>
      </c>
      <c r="C17" s="9">
        <v>32</v>
      </c>
      <c r="D17" s="9">
        <v>45</v>
      </c>
      <c r="E17" s="9">
        <v>67</v>
      </c>
      <c r="F17" s="9">
        <v>0</v>
      </c>
      <c r="G17" s="9">
        <v>32</v>
      </c>
    </row>
    <row r="18" spans="1:7" x14ac:dyDescent="0.3">
      <c r="A18" s="9">
        <v>1.75</v>
      </c>
      <c r="B18" s="9">
        <v>0</v>
      </c>
      <c r="C18" s="9">
        <v>34</v>
      </c>
      <c r="D18" s="9">
        <v>48</v>
      </c>
      <c r="E18" s="9">
        <v>71</v>
      </c>
      <c r="F18" s="9">
        <v>0</v>
      </c>
      <c r="G18" s="9">
        <v>34</v>
      </c>
    </row>
    <row r="19" spans="1:7" x14ac:dyDescent="0.3">
      <c r="A19" s="9">
        <v>2</v>
      </c>
      <c r="B19" s="9">
        <v>0</v>
      </c>
      <c r="C19" s="11">
        <v>38</v>
      </c>
      <c r="D19" s="9">
        <v>52</v>
      </c>
      <c r="E19" s="9">
        <v>71</v>
      </c>
      <c r="F19" s="9">
        <v>0</v>
      </c>
      <c r="G19" s="9">
        <v>38</v>
      </c>
    </row>
    <row r="20" spans="1:7" x14ac:dyDescent="0.3">
      <c r="A20" s="9">
        <v>2.5</v>
      </c>
      <c r="B20" s="9">
        <v>0</v>
      </c>
      <c r="C20" s="9">
        <v>42</v>
      </c>
      <c r="D20" s="9">
        <v>58</v>
      </c>
      <c r="E20" s="9">
        <v>80</v>
      </c>
      <c r="F20" s="9">
        <v>0</v>
      </c>
      <c r="G20" s="9">
        <v>42</v>
      </c>
    </row>
    <row r="21" spans="1:7" x14ac:dyDescent="0.3">
      <c r="A21" s="9">
        <v>3</v>
      </c>
      <c r="B21" s="9">
        <v>0</v>
      </c>
      <c r="C21" s="9">
        <v>48</v>
      </c>
      <c r="D21" s="9">
        <v>63</v>
      </c>
      <c r="E21" s="9">
        <v>85</v>
      </c>
      <c r="F21" s="9">
        <v>0</v>
      </c>
      <c r="G21" s="9">
        <v>48</v>
      </c>
    </row>
    <row r="22" spans="1:7" x14ac:dyDescent="0.3">
      <c r="A22" s="9">
        <v>3.5</v>
      </c>
      <c r="B22" s="9">
        <v>0</v>
      </c>
      <c r="C22" s="9">
        <v>53</v>
      </c>
      <c r="D22" s="9">
        <v>70</v>
      </c>
      <c r="E22" s="9">
        <v>90</v>
      </c>
      <c r="F22" s="9">
        <v>0</v>
      </c>
      <c r="G22" s="9">
        <v>53</v>
      </c>
    </row>
    <row r="23" spans="1:7" x14ac:dyDescent="0.3">
      <c r="A23" s="9">
        <v>4</v>
      </c>
      <c r="B23" s="9">
        <v>0</v>
      </c>
      <c r="C23" s="9">
        <v>60</v>
      </c>
      <c r="D23" s="9">
        <v>75</v>
      </c>
      <c r="E23" s="9">
        <v>95</v>
      </c>
      <c r="F23" s="9">
        <v>0</v>
      </c>
      <c r="G23" s="9">
        <v>60</v>
      </c>
    </row>
    <row r="24" spans="1:7" x14ac:dyDescent="0.3">
      <c r="A24" s="9">
        <v>4.5</v>
      </c>
      <c r="B24" s="9">
        <v>0</v>
      </c>
      <c r="C24" s="9">
        <v>63</v>
      </c>
      <c r="D24" s="9">
        <v>80</v>
      </c>
      <c r="E24" s="9">
        <v>100</v>
      </c>
      <c r="F24" s="9">
        <v>0</v>
      </c>
      <c r="G24" s="9">
        <v>63</v>
      </c>
    </row>
    <row r="25" spans="1:7" x14ac:dyDescent="0.3">
      <c r="A25" s="9">
        <v>5</v>
      </c>
      <c r="B25" s="9">
        <v>0</v>
      </c>
      <c r="C25" s="9">
        <v>71</v>
      </c>
      <c r="D25" s="9">
        <v>85</v>
      </c>
      <c r="E25" s="9">
        <v>106</v>
      </c>
      <c r="F25" s="9">
        <v>0</v>
      </c>
      <c r="G25" s="9">
        <v>71</v>
      </c>
    </row>
    <row r="26" spans="1:7" x14ac:dyDescent="0.3">
      <c r="A26" s="9">
        <v>5.5</v>
      </c>
      <c r="B26" s="9">
        <v>0</v>
      </c>
      <c r="C26" s="9">
        <v>75</v>
      </c>
      <c r="D26" s="9">
        <v>90</v>
      </c>
      <c r="E26" s="9">
        <v>112</v>
      </c>
      <c r="F26" s="9">
        <v>0</v>
      </c>
      <c r="G26" s="9">
        <v>75</v>
      </c>
    </row>
    <row r="27" spans="1:7" x14ac:dyDescent="0.3">
      <c r="A27" s="9">
        <v>6</v>
      </c>
      <c r="B27" s="9">
        <v>0</v>
      </c>
      <c r="C27" s="9">
        <v>80</v>
      </c>
      <c r="D27" s="9">
        <v>95</v>
      </c>
      <c r="E27" s="9">
        <v>118</v>
      </c>
      <c r="F27" s="9">
        <v>0</v>
      </c>
      <c r="G27" s="9">
        <v>80</v>
      </c>
    </row>
    <row r="29" spans="1:7" ht="28.8" x14ac:dyDescent="0.3">
      <c r="A29" s="15" t="s">
        <v>36</v>
      </c>
    </row>
  </sheetData>
  <mergeCells count="5">
    <mergeCell ref="B2:E2"/>
    <mergeCell ref="F2:G2"/>
    <mergeCell ref="B1:E1"/>
    <mergeCell ref="F1:G1"/>
    <mergeCell ref="A1:A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75E19AD-C927-4EE8-B3B1-B039EFC4826A}">
            <xm:f>NOT(ISERROR(SEARCH('Filetage Ext'!$B$5,B3)))</xm:f>
            <xm:f>'Filetage Ext'!$B$5</xm:f>
            <x14:dxf>
              <fill>
                <patternFill>
                  <bgColor rgb="FFFFFF00"/>
                </patternFill>
              </fill>
            </x14:dxf>
          </x14:cfRule>
          <xm:sqref>B3:E3</xm:sqref>
        </x14:conditionalFormatting>
        <x14:conditionalFormatting xmlns:xm="http://schemas.microsoft.com/office/excel/2006/main">
          <x14:cfRule type="cellIs" priority="1" operator="equal" id="{78124CDE-80B8-496A-B4F9-BD9749D08062}">
            <xm:f>'Filetage Ext'!$B$3</xm:f>
            <x14:dxf>
              <fill>
                <patternFill>
                  <bgColor rgb="FFFFFF00"/>
                </patternFill>
              </fill>
            </x14:dxf>
          </x14:cfRule>
          <xm:sqref>A4:A27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9F9C4-6C13-4263-A4FB-E651BC3B3F31}">
  <sheetPr codeName="Feuil4"/>
  <dimension ref="A1:I30"/>
  <sheetViews>
    <sheetView workbookViewId="0">
      <selection activeCell="A5" sqref="A5:A28"/>
    </sheetView>
  </sheetViews>
  <sheetFormatPr baseColWidth="10" defaultRowHeight="14.4" x14ac:dyDescent="0.3"/>
  <sheetData>
    <row r="1" spans="1:9" ht="15" customHeight="1" x14ac:dyDescent="0.3">
      <c r="A1" s="45" t="s">
        <v>12</v>
      </c>
      <c r="B1" s="54" t="s">
        <v>13</v>
      </c>
      <c r="C1" s="54"/>
      <c r="D1" s="54"/>
      <c r="E1" s="41" t="s">
        <v>21</v>
      </c>
      <c r="F1" s="41"/>
      <c r="G1" s="41"/>
      <c r="H1" s="41"/>
      <c r="I1" s="41"/>
    </row>
    <row r="2" spans="1:9" x14ac:dyDescent="0.3">
      <c r="A2" s="46"/>
      <c r="B2" s="54" t="s">
        <v>37</v>
      </c>
      <c r="C2" s="54"/>
      <c r="D2" s="54"/>
      <c r="E2" s="41" t="s">
        <v>37</v>
      </c>
      <c r="F2" s="41"/>
      <c r="G2" s="41"/>
      <c r="H2" s="41"/>
      <c r="I2" s="41"/>
    </row>
    <row r="3" spans="1:9" x14ac:dyDescent="0.3">
      <c r="A3" s="46"/>
      <c r="B3" s="48" t="s">
        <v>38</v>
      </c>
      <c r="C3" s="49"/>
      <c r="D3" s="50"/>
      <c r="E3" s="51" t="s">
        <v>39</v>
      </c>
      <c r="F3" s="52"/>
      <c r="G3" s="52"/>
      <c r="H3" s="52"/>
      <c r="I3" s="53"/>
    </row>
    <row r="4" spans="1:9" x14ac:dyDescent="0.3">
      <c r="A4" s="47"/>
      <c r="B4" s="12">
        <v>4</v>
      </c>
      <c r="C4" s="12">
        <v>6</v>
      </c>
      <c r="D4" s="12">
        <v>8</v>
      </c>
      <c r="E4" s="9">
        <v>4</v>
      </c>
      <c r="F4" s="9">
        <v>5</v>
      </c>
      <c r="G4" s="12">
        <v>6</v>
      </c>
      <c r="H4" s="12">
        <v>7</v>
      </c>
      <c r="I4" s="12">
        <v>8</v>
      </c>
    </row>
    <row r="5" spans="1:9" x14ac:dyDescent="0.3">
      <c r="A5" s="12">
        <v>0.2</v>
      </c>
      <c r="B5" s="17">
        <v>36</v>
      </c>
      <c r="C5" s="17">
        <v>56</v>
      </c>
      <c r="D5" s="17" t="s">
        <v>40</v>
      </c>
      <c r="E5" s="17">
        <v>38</v>
      </c>
      <c r="F5" s="17" t="s">
        <v>40</v>
      </c>
      <c r="G5" s="17" t="s">
        <v>40</v>
      </c>
      <c r="H5" s="17" t="s">
        <v>40</v>
      </c>
      <c r="I5" s="17" t="s">
        <v>40</v>
      </c>
    </row>
    <row r="6" spans="1:9" x14ac:dyDescent="0.3">
      <c r="A6" s="12">
        <v>0.25</v>
      </c>
      <c r="B6" s="17">
        <v>42</v>
      </c>
      <c r="C6" s="17">
        <v>67</v>
      </c>
      <c r="D6" s="17" t="s">
        <v>40</v>
      </c>
      <c r="E6" s="17">
        <v>45</v>
      </c>
      <c r="F6" s="17">
        <v>56</v>
      </c>
      <c r="G6" s="17" t="s">
        <v>40</v>
      </c>
      <c r="H6" s="17" t="s">
        <v>40</v>
      </c>
      <c r="I6" s="17" t="s">
        <v>40</v>
      </c>
    </row>
    <row r="7" spans="1:9" x14ac:dyDescent="0.3">
      <c r="A7" s="12">
        <v>0.3</v>
      </c>
      <c r="B7" s="17">
        <v>48</v>
      </c>
      <c r="C7" s="17">
        <v>75</v>
      </c>
      <c r="D7" s="17" t="s">
        <v>40</v>
      </c>
      <c r="E7" s="17">
        <v>53</v>
      </c>
      <c r="F7" s="17">
        <v>67</v>
      </c>
      <c r="G7" s="16">
        <v>85</v>
      </c>
      <c r="H7" s="17" t="s">
        <v>40</v>
      </c>
      <c r="I7" s="17" t="s">
        <v>40</v>
      </c>
    </row>
    <row r="8" spans="1:9" x14ac:dyDescent="0.3">
      <c r="A8" s="12">
        <v>0.35</v>
      </c>
      <c r="B8" s="17">
        <v>53</v>
      </c>
      <c r="C8" s="17">
        <v>85</v>
      </c>
      <c r="D8" s="17" t="s">
        <v>40</v>
      </c>
      <c r="E8" s="17">
        <v>63</v>
      </c>
      <c r="F8" s="17">
        <v>80</v>
      </c>
      <c r="G8" s="16">
        <v>100</v>
      </c>
      <c r="H8" s="17" t="s">
        <v>40</v>
      </c>
      <c r="I8" s="17" t="s">
        <v>40</v>
      </c>
    </row>
    <row r="9" spans="1:9" x14ac:dyDescent="0.3">
      <c r="A9" s="12">
        <v>0.4</v>
      </c>
      <c r="B9" s="17">
        <v>60</v>
      </c>
      <c r="C9" s="17">
        <v>95</v>
      </c>
      <c r="D9" s="17" t="s">
        <v>40</v>
      </c>
      <c r="E9" s="17">
        <v>71</v>
      </c>
      <c r="F9" s="17">
        <v>90</v>
      </c>
      <c r="G9" s="16">
        <v>112</v>
      </c>
      <c r="H9" s="17" t="s">
        <v>40</v>
      </c>
      <c r="I9" s="17" t="s">
        <v>40</v>
      </c>
    </row>
    <row r="10" spans="1:9" x14ac:dyDescent="0.3">
      <c r="A10" s="12">
        <v>0.45</v>
      </c>
      <c r="B10" s="17">
        <v>63</v>
      </c>
      <c r="C10" s="17">
        <v>100</v>
      </c>
      <c r="D10" s="17" t="s">
        <v>40</v>
      </c>
      <c r="E10" s="17">
        <v>80</v>
      </c>
      <c r="F10" s="17">
        <v>100</v>
      </c>
      <c r="G10" s="16">
        <v>125</v>
      </c>
      <c r="H10" s="18" t="s">
        <v>40</v>
      </c>
      <c r="I10" s="17" t="s">
        <v>40</v>
      </c>
    </row>
    <row r="11" spans="1:9" x14ac:dyDescent="0.3">
      <c r="A11" s="12">
        <v>0.5</v>
      </c>
      <c r="B11" s="17">
        <v>67</v>
      </c>
      <c r="C11" s="17">
        <v>106</v>
      </c>
      <c r="D11" s="17" t="s">
        <v>40</v>
      </c>
      <c r="E11" s="17">
        <v>90</v>
      </c>
      <c r="F11" s="17">
        <v>112</v>
      </c>
      <c r="G11" s="16">
        <v>140</v>
      </c>
      <c r="H11" s="16">
        <v>180</v>
      </c>
      <c r="I11" s="17" t="s">
        <v>40</v>
      </c>
    </row>
    <row r="12" spans="1:9" x14ac:dyDescent="0.3">
      <c r="A12" s="12">
        <v>0.6</v>
      </c>
      <c r="B12" s="17">
        <v>80</v>
      </c>
      <c r="C12" s="17">
        <v>125</v>
      </c>
      <c r="D12" s="17" t="s">
        <v>40</v>
      </c>
      <c r="E12" s="17">
        <v>100</v>
      </c>
      <c r="F12" s="17">
        <v>125</v>
      </c>
      <c r="G12" s="16">
        <v>160</v>
      </c>
      <c r="H12" s="16">
        <v>200</v>
      </c>
      <c r="I12" s="17" t="s">
        <v>40</v>
      </c>
    </row>
    <row r="13" spans="1:9" x14ac:dyDescent="0.3">
      <c r="A13" s="12">
        <v>0.7</v>
      </c>
      <c r="B13" s="17">
        <v>90</v>
      </c>
      <c r="C13" s="17">
        <v>140</v>
      </c>
      <c r="D13" s="17" t="s">
        <v>40</v>
      </c>
      <c r="E13" s="17">
        <v>112</v>
      </c>
      <c r="F13" s="17">
        <v>140</v>
      </c>
      <c r="G13" s="16">
        <v>180</v>
      </c>
      <c r="H13" s="16">
        <v>224</v>
      </c>
      <c r="I13" s="17" t="s">
        <v>40</v>
      </c>
    </row>
    <row r="14" spans="1:9" x14ac:dyDescent="0.3">
      <c r="A14" s="12">
        <v>0.75</v>
      </c>
      <c r="B14" s="17">
        <v>90</v>
      </c>
      <c r="C14" s="17">
        <v>140</v>
      </c>
      <c r="D14" s="17" t="s">
        <v>40</v>
      </c>
      <c r="E14" s="17">
        <v>118</v>
      </c>
      <c r="F14" s="17">
        <v>150</v>
      </c>
      <c r="G14" s="16">
        <v>190</v>
      </c>
      <c r="H14" s="16">
        <v>236</v>
      </c>
      <c r="I14" s="17" t="s">
        <v>40</v>
      </c>
    </row>
    <row r="15" spans="1:9" x14ac:dyDescent="0.3">
      <c r="A15" s="12">
        <v>0.8</v>
      </c>
      <c r="B15" s="17">
        <v>95</v>
      </c>
      <c r="C15" s="17">
        <v>150</v>
      </c>
      <c r="D15" s="17">
        <v>236</v>
      </c>
      <c r="E15" s="17">
        <v>125</v>
      </c>
      <c r="F15" s="17">
        <v>160</v>
      </c>
      <c r="G15" s="16">
        <v>200</v>
      </c>
      <c r="H15" s="16">
        <v>250</v>
      </c>
      <c r="I15" s="16">
        <v>315</v>
      </c>
    </row>
    <row r="16" spans="1:9" x14ac:dyDescent="0.3">
      <c r="A16" s="12">
        <v>1</v>
      </c>
      <c r="B16" s="17">
        <v>112</v>
      </c>
      <c r="C16" s="17">
        <v>180</v>
      </c>
      <c r="D16" s="17">
        <v>280</v>
      </c>
      <c r="E16" s="17">
        <v>150</v>
      </c>
      <c r="F16" s="17">
        <v>190</v>
      </c>
      <c r="G16" s="16">
        <v>236</v>
      </c>
      <c r="H16" s="16">
        <v>300</v>
      </c>
      <c r="I16" s="16">
        <v>375</v>
      </c>
    </row>
    <row r="17" spans="1:9" x14ac:dyDescent="0.3">
      <c r="A17" s="12">
        <v>1.25</v>
      </c>
      <c r="B17" s="17">
        <v>132</v>
      </c>
      <c r="C17" s="17">
        <v>212</v>
      </c>
      <c r="D17" s="17">
        <v>335</v>
      </c>
      <c r="E17" s="17">
        <v>170</v>
      </c>
      <c r="F17" s="17">
        <v>212</v>
      </c>
      <c r="G17" s="16">
        <v>265</v>
      </c>
      <c r="H17" s="16">
        <v>335</v>
      </c>
      <c r="I17" s="16">
        <v>425</v>
      </c>
    </row>
    <row r="18" spans="1:9" x14ac:dyDescent="0.3">
      <c r="A18" s="12">
        <v>1.5</v>
      </c>
      <c r="B18" s="17">
        <v>150</v>
      </c>
      <c r="C18" s="17">
        <v>236</v>
      </c>
      <c r="D18" s="17">
        <v>375</v>
      </c>
      <c r="E18" s="17">
        <v>190</v>
      </c>
      <c r="F18" s="17">
        <v>236</v>
      </c>
      <c r="G18" s="16">
        <v>300</v>
      </c>
      <c r="H18" s="16">
        <v>375</v>
      </c>
      <c r="I18" s="16">
        <v>475</v>
      </c>
    </row>
    <row r="19" spans="1:9" x14ac:dyDescent="0.3">
      <c r="A19" s="12">
        <v>1.75</v>
      </c>
      <c r="B19" s="17">
        <v>170</v>
      </c>
      <c r="C19" s="17">
        <v>265</v>
      </c>
      <c r="D19" s="17">
        <v>425</v>
      </c>
      <c r="E19" s="17">
        <v>212</v>
      </c>
      <c r="F19" s="17">
        <v>265</v>
      </c>
      <c r="G19" s="16">
        <v>335</v>
      </c>
      <c r="H19" s="16">
        <v>425</v>
      </c>
      <c r="I19" s="16">
        <v>530</v>
      </c>
    </row>
    <row r="20" spans="1:9" x14ac:dyDescent="0.3">
      <c r="A20" s="9">
        <v>2</v>
      </c>
      <c r="B20" s="16">
        <v>180</v>
      </c>
      <c r="C20" s="18">
        <v>280</v>
      </c>
      <c r="D20" s="17">
        <v>450</v>
      </c>
      <c r="E20" s="17">
        <v>236</v>
      </c>
      <c r="F20" s="17">
        <v>300</v>
      </c>
      <c r="G20" s="16">
        <v>375</v>
      </c>
      <c r="H20" s="16">
        <v>475</v>
      </c>
      <c r="I20" s="16">
        <v>600</v>
      </c>
    </row>
    <row r="21" spans="1:9" x14ac:dyDescent="0.3">
      <c r="A21" s="9">
        <v>2.5</v>
      </c>
      <c r="B21" s="16">
        <v>212</v>
      </c>
      <c r="C21" s="17">
        <v>335</v>
      </c>
      <c r="D21" s="17">
        <v>530</v>
      </c>
      <c r="E21" s="17">
        <v>280</v>
      </c>
      <c r="F21" s="17">
        <v>355</v>
      </c>
      <c r="G21" s="16">
        <v>450</v>
      </c>
      <c r="H21" s="16">
        <v>560</v>
      </c>
      <c r="I21" s="16">
        <v>710</v>
      </c>
    </row>
    <row r="22" spans="1:9" x14ac:dyDescent="0.3">
      <c r="A22" s="9">
        <v>3</v>
      </c>
      <c r="B22" s="16">
        <v>236</v>
      </c>
      <c r="C22" s="17">
        <v>375</v>
      </c>
      <c r="D22" s="17">
        <v>600</v>
      </c>
      <c r="E22" s="17">
        <v>315</v>
      </c>
      <c r="F22" s="17">
        <v>400</v>
      </c>
      <c r="G22" s="16">
        <v>500</v>
      </c>
      <c r="H22" s="16">
        <v>630</v>
      </c>
      <c r="I22" s="16">
        <v>800</v>
      </c>
    </row>
    <row r="23" spans="1:9" x14ac:dyDescent="0.3">
      <c r="A23" s="9">
        <v>3.5</v>
      </c>
      <c r="B23" s="16">
        <v>265</v>
      </c>
      <c r="C23" s="17">
        <v>425</v>
      </c>
      <c r="D23" s="17">
        <v>670</v>
      </c>
      <c r="E23" s="17">
        <v>355</v>
      </c>
      <c r="F23" s="17">
        <v>450</v>
      </c>
      <c r="G23" s="16">
        <v>560</v>
      </c>
      <c r="H23" s="16">
        <v>710</v>
      </c>
      <c r="I23" s="16">
        <v>900</v>
      </c>
    </row>
    <row r="24" spans="1:9" x14ac:dyDescent="0.3">
      <c r="A24" s="9">
        <v>4</v>
      </c>
      <c r="B24" s="16">
        <v>300</v>
      </c>
      <c r="C24" s="16">
        <v>475</v>
      </c>
      <c r="D24" s="16">
        <v>750</v>
      </c>
      <c r="E24" s="16">
        <v>375</v>
      </c>
      <c r="F24" s="16">
        <v>475</v>
      </c>
      <c r="G24" s="16">
        <v>600</v>
      </c>
      <c r="H24" s="16">
        <v>750</v>
      </c>
      <c r="I24" s="16">
        <v>950</v>
      </c>
    </row>
    <row r="25" spans="1:9" x14ac:dyDescent="0.3">
      <c r="A25" s="9">
        <v>4.5</v>
      </c>
      <c r="B25" s="16">
        <v>315</v>
      </c>
      <c r="C25" s="16">
        <v>500</v>
      </c>
      <c r="D25" s="16">
        <v>800</v>
      </c>
      <c r="E25" s="16">
        <v>425</v>
      </c>
      <c r="F25" s="16">
        <v>530</v>
      </c>
      <c r="G25" s="16">
        <v>670</v>
      </c>
      <c r="H25" s="16">
        <v>850</v>
      </c>
      <c r="I25" s="16">
        <v>1060</v>
      </c>
    </row>
    <row r="26" spans="1:9" x14ac:dyDescent="0.3">
      <c r="A26" s="9">
        <v>5</v>
      </c>
      <c r="B26" s="16">
        <v>335</v>
      </c>
      <c r="C26" s="16">
        <v>530</v>
      </c>
      <c r="D26" s="16">
        <v>850</v>
      </c>
      <c r="E26" s="16">
        <v>450</v>
      </c>
      <c r="F26" s="16">
        <v>560</v>
      </c>
      <c r="G26" s="16">
        <v>710</v>
      </c>
      <c r="H26" s="16">
        <v>900</v>
      </c>
      <c r="I26" s="16">
        <v>1120</v>
      </c>
    </row>
    <row r="27" spans="1:9" x14ac:dyDescent="0.3">
      <c r="A27" s="9">
        <v>5.5</v>
      </c>
      <c r="B27" s="16">
        <v>355</v>
      </c>
      <c r="C27" s="16">
        <v>560</v>
      </c>
      <c r="D27" s="16">
        <v>900</v>
      </c>
      <c r="E27" s="16">
        <v>475</v>
      </c>
      <c r="F27" s="16">
        <v>600</v>
      </c>
      <c r="G27" s="16">
        <v>750</v>
      </c>
      <c r="H27" s="16">
        <v>950</v>
      </c>
      <c r="I27" s="16">
        <v>1180</v>
      </c>
    </row>
    <row r="28" spans="1:9" x14ac:dyDescent="0.3">
      <c r="A28" s="9">
        <v>6</v>
      </c>
      <c r="B28" s="16">
        <v>375</v>
      </c>
      <c r="C28" s="16">
        <v>600</v>
      </c>
      <c r="D28" s="16">
        <v>950</v>
      </c>
      <c r="E28" s="16">
        <v>500</v>
      </c>
      <c r="F28" s="16">
        <v>630</v>
      </c>
      <c r="G28" s="16">
        <v>800</v>
      </c>
      <c r="H28" s="16">
        <v>1000</v>
      </c>
      <c r="I28" s="16">
        <v>1250</v>
      </c>
    </row>
    <row r="30" spans="1:9" ht="28.8" x14ac:dyDescent="0.3">
      <c r="A30" s="15" t="s">
        <v>41</v>
      </c>
    </row>
  </sheetData>
  <mergeCells count="7">
    <mergeCell ref="A1:A4"/>
    <mergeCell ref="B3:D3"/>
    <mergeCell ref="E3:I3"/>
    <mergeCell ref="B1:D1"/>
    <mergeCell ref="B2:D2"/>
    <mergeCell ref="E2:I2"/>
    <mergeCell ref="E1:I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1CCD710D-8B57-4AF2-BAAD-232C3FEC5B60}">
            <xm:f>'Filetage Ext'!$B$4</xm:f>
            <x14:dxf>
              <fill>
                <patternFill>
                  <bgColor rgb="FFFFFF00"/>
                </patternFill>
              </fill>
            </x14:dxf>
          </x14:cfRule>
          <xm:sqref>B4:D4</xm:sqref>
        </x14:conditionalFormatting>
        <x14:conditionalFormatting xmlns:xm="http://schemas.microsoft.com/office/excel/2006/main">
          <x14:cfRule type="cellIs" priority="1" operator="equal" id="{FA19B9CD-A043-4A39-86B1-CB02A463F5F7}">
            <xm:f>'Filetage Ext'!$B$3</xm:f>
            <x14:dxf>
              <fill>
                <patternFill>
                  <bgColor rgb="FFFFFF00"/>
                </patternFill>
              </fill>
            </x14:dxf>
          </x14:cfRule>
          <xm:sqref>A5:A28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72E8B-B6CF-4A37-A3D9-1A9778020C55}">
  <dimension ref="A1:N30"/>
  <sheetViews>
    <sheetView tabSelected="1" topLeftCell="A10" workbookViewId="0">
      <selection activeCell="F23" sqref="F23"/>
    </sheetView>
  </sheetViews>
  <sheetFormatPr baseColWidth="10" defaultRowHeight="14.4" x14ac:dyDescent="0.3"/>
  <cols>
    <col min="1" max="2" width="11.44140625" customWidth="1"/>
  </cols>
  <sheetData>
    <row r="1" spans="1:14" ht="15" customHeight="1" x14ac:dyDescent="0.3">
      <c r="A1" s="89" t="s">
        <v>61</v>
      </c>
      <c r="B1" s="89" t="s">
        <v>12</v>
      </c>
      <c r="C1" s="84" t="s">
        <v>13</v>
      </c>
      <c r="D1" s="85"/>
      <c r="E1" s="85"/>
      <c r="F1" s="85"/>
      <c r="G1" s="85"/>
      <c r="H1" s="85"/>
      <c r="I1" s="86"/>
      <c r="J1" s="77" t="s">
        <v>21</v>
      </c>
      <c r="K1" s="78"/>
      <c r="L1" s="78"/>
      <c r="M1" s="78"/>
      <c r="N1" s="79"/>
    </row>
    <row r="2" spans="1:14" x14ac:dyDescent="0.3">
      <c r="A2" s="90"/>
      <c r="B2" s="90"/>
      <c r="C2" s="87" t="s">
        <v>37</v>
      </c>
      <c r="D2" s="52"/>
      <c r="E2" s="52"/>
      <c r="F2" s="52"/>
      <c r="G2" s="52"/>
      <c r="H2" s="52"/>
      <c r="I2" s="88"/>
      <c r="J2" s="80" t="s">
        <v>37</v>
      </c>
      <c r="K2" s="41"/>
      <c r="L2" s="41"/>
      <c r="M2" s="41"/>
      <c r="N2" s="81"/>
    </row>
    <row r="3" spans="1:14" x14ac:dyDescent="0.3">
      <c r="A3" s="90"/>
      <c r="B3" s="90"/>
      <c r="C3" s="87" t="s">
        <v>42</v>
      </c>
      <c r="D3" s="52"/>
      <c r="E3" s="52"/>
      <c r="F3" s="52"/>
      <c r="G3" s="52"/>
      <c r="H3" s="52"/>
      <c r="I3" s="88"/>
      <c r="J3" s="80" t="s">
        <v>43</v>
      </c>
      <c r="K3" s="41"/>
      <c r="L3" s="41"/>
      <c r="M3" s="41"/>
      <c r="N3" s="81"/>
    </row>
    <row r="4" spans="1:14" ht="15" thickBot="1" x14ac:dyDescent="0.35">
      <c r="A4" s="91"/>
      <c r="B4" s="91"/>
      <c r="C4" s="61">
        <v>3</v>
      </c>
      <c r="D4" s="82">
        <v>4</v>
      </c>
      <c r="E4" s="32">
        <v>5</v>
      </c>
      <c r="F4" s="95">
        <v>6</v>
      </c>
      <c r="G4" s="32">
        <v>7</v>
      </c>
      <c r="H4" s="32">
        <v>8</v>
      </c>
      <c r="I4" s="83">
        <v>9</v>
      </c>
      <c r="J4" s="61">
        <v>4</v>
      </c>
      <c r="K4" s="82">
        <v>5</v>
      </c>
      <c r="L4" s="32">
        <v>6</v>
      </c>
      <c r="M4" s="32">
        <v>7</v>
      </c>
      <c r="N4" s="83">
        <v>8</v>
      </c>
    </row>
    <row r="5" spans="1:14" x14ac:dyDescent="0.3">
      <c r="A5" s="55" t="s">
        <v>62</v>
      </c>
      <c r="B5" s="26">
        <v>0.2</v>
      </c>
      <c r="C5" s="27">
        <v>24</v>
      </c>
      <c r="D5" s="28">
        <v>30</v>
      </c>
      <c r="E5" s="28">
        <v>38</v>
      </c>
      <c r="F5" s="28">
        <v>48</v>
      </c>
      <c r="G5" s="29"/>
      <c r="H5" s="29"/>
      <c r="I5" s="30"/>
      <c r="J5" s="66">
        <v>40</v>
      </c>
      <c r="K5" s="28">
        <v>50</v>
      </c>
      <c r="L5" s="29"/>
      <c r="M5" s="29"/>
      <c r="N5" s="30"/>
    </row>
    <row r="6" spans="1:14" x14ac:dyDescent="0.3">
      <c r="A6" s="56"/>
      <c r="B6" s="9">
        <v>0.25</v>
      </c>
      <c r="C6" s="16">
        <v>26</v>
      </c>
      <c r="D6" s="17">
        <v>34</v>
      </c>
      <c r="E6" s="17">
        <v>42</v>
      </c>
      <c r="F6" s="17">
        <v>53</v>
      </c>
      <c r="G6" s="25"/>
      <c r="H6" s="25"/>
      <c r="I6" s="31"/>
      <c r="J6" s="67">
        <v>45</v>
      </c>
      <c r="K6" s="17">
        <v>56</v>
      </c>
      <c r="L6" s="25"/>
      <c r="M6" s="25"/>
      <c r="N6" s="31"/>
    </row>
    <row r="7" spans="1:14" ht="15" thickBot="1" x14ac:dyDescent="0.35">
      <c r="A7" s="57"/>
      <c r="B7" s="32">
        <v>0.3</v>
      </c>
      <c r="C7" s="33">
        <v>28</v>
      </c>
      <c r="D7" s="34">
        <v>36</v>
      </c>
      <c r="E7" s="34">
        <v>45</v>
      </c>
      <c r="F7" s="34">
        <v>56</v>
      </c>
      <c r="G7" s="35"/>
      <c r="H7" s="35"/>
      <c r="I7" s="36"/>
      <c r="J7" s="72">
        <v>48</v>
      </c>
      <c r="K7" s="62">
        <v>60</v>
      </c>
      <c r="L7" s="63">
        <v>75</v>
      </c>
      <c r="M7" s="64"/>
      <c r="N7" s="73"/>
    </row>
    <row r="8" spans="1:14" x14ac:dyDescent="0.3">
      <c r="A8" s="58" t="s">
        <v>63</v>
      </c>
      <c r="B8" s="39">
        <v>0.2</v>
      </c>
      <c r="C8" s="28">
        <v>25</v>
      </c>
      <c r="D8" s="28">
        <v>32</v>
      </c>
      <c r="E8" s="28">
        <v>40</v>
      </c>
      <c r="F8" s="28">
        <v>50</v>
      </c>
      <c r="G8" s="29"/>
      <c r="H8" s="29"/>
      <c r="I8" s="74"/>
      <c r="J8" s="66">
        <v>42</v>
      </c>
      <c r="K8" s="29"/>
      <c r="L8" s="29"/>
      <c r="M8" s="29"/>
      <c r="N8" s="30"/>
    </row>
    <row r="9" spans="1:14" x14ac:dyDescent="0.3">
      <c r="A9" s="59"/>
      <c r="B9" s="9">
        <v>0.25</v>
      </c>
      <c r="C9" s="16">
        <v>28</v>
      </c>
      <c r="D9" s="17">
        <v>36</v>
      </c>
      <c r="E9" s="17">
        <v>45</v>
      </c>
      <c r="F9" s="17">
        <v>56</v>
      </c>
      <c r="G9" s="25"/>
      <c r="H9" s="25"/>
      <c r="I9" s="75"/>
      <c r="J9" s="67">
        <v>48</v>
      </c>
      <c r="K9" s="17">
        <v>60</v>
      </c>
      <c r="L9" s="25"/>
      <c r="M9" s="25"/>
      <c r="N9" s="31"/>
    </row>
    <row r="10" spans="1:14" x14ac:dyDescent="0.3">
      <c r="A10" s="59"/>
      <c r="B10" s="9">
        <v>0.3</v>
      </c>
      <c r="C10" s="16">
        <v>30</v>
      </c>
      <c r="D10" s="17">
        <v>38</v>
      </c>
      <c r="E10" s="17">
        <v>48</v>
      </c>
      <c r="F10" s="17">
        <v>60</v>
      </c>
      <c r="G10" s="17">
        <v>75</v>
      </c>
      <c r="H10" s="25"/>
      <c r="I10" s="75"/>
      <c r="J10" s="67">
        <v>50</v>
      </c>
      <c r="K10" s="17">
        <v>63</v>
      </c>
      <c r="L10" s="25"/>
      <c r="M10" s="25"/>
      <c r="N10" s="31"/>
    </row>
    <row r="11" spans="1:14" x14ac:dyDescent="0.3">
      <c r="A11" s="59"/>
      <c r="B11" s="9">
        <v>0.35</v>
      </c>
      <c r="C11" s="16">
        <v>32</v>
      </c>
      <c r="D11" s="17">
        <v>40</v>
      </c>
      <c r="E11" s="17">
        <v>50</v>
      </c>
      <c r="F11" s="17">
        <v>63</v>
      </c>
      <c r="G11" s="17">
        <v>80</v>
      </c>
      <c r="H11" s="25"/>
      <c r="I11" s="75"/>
      <c r="J11" s="67">
        <v>53</v>
      </c>
      <c r="K11" s="17">
        <v>67</v>
      </c>
      <c r="L11" s="16">
        <v>85</v>
      </c>
      <c r="M11" s="25"/>
      <c r="N11" s="31"/>
    </row>
    <row r="12" spans="1:14" x14ac:dyDescent="0.3">
      <c r="A12" s="59"/>
      <c r="B12" s="9">
        <v>0.4</v>
      </c>
      <c r="C12" s="16">
        <v>34</v>
      </c>
      <c r="D12" s="17">
        <v>42</v>
      </c>
      <c r="E12" s="17">
        <v>53</v>
      </c>
      <c r="F12" s="17">
        <v>67</v>
      </c>
      <c r="G12" s="17">
        <v>85</v>
      </c>
      <c r="H12" s="25"/>
      <c r="I12" s="75"/>
      <c r="J12" s="67">
        <v>56</v>
      </c>
      <c r="K12" s="17">
        <v>71</v>
      </c>
      <c r="L12" s="16">
        <v>90</v>
      </c>
      <c r="M12" s="25"/>
      <c r="N12" s="31"/>
    </row>
    <row r="13" spans="1:14" ht="15" thickBot="1" x14ac:dyDescent="0.35">
      <c r="A13" s="60"/>
      <c r="B13" s="32">
        <v>0.45</v>
      </c>
      <c r="C13" s="33">
        <v>36</v>
      </c>
      <c r="D13" s="34">
        <v>45</v>
      </c>
      <c r="E13" s="34">
        <v>56</v>
      </c>
      <c r="F13" s="34">
        <v>71</v>
      </c>
      <c r="G13" s="34">
        <v>90</v>
      </c>
      <c r="H13" s="35"/>
      <c r="I13" s="76"/>
      <c r="J13" s="68">
        <v>60</v>
      </c>
      <c r="K13" s="34">
        <v>75</v>
      </c>
      <c r="L13" s="33">
        <v>95</v>
      </c>
      <c r="M13" s="35"/>
      <c r="N13" s="36"/>
    </row>
    <row r="14" spans="1:14" x14ac:dyDescent="0.3">
      <c r="A14" s="92" t="s">
        <v>66</v>
      </c>
      <c r="B14" s="26">
        <v>0.2</v>
      </c>
      <c r="C14" s="27">
        <v>26</v>
      </c>
      <c r="D14" s="28">
        <v>34</v>
      </c>
      <c r="E14" s="28">
        <v>42</v>
      </c>
      <c r="F14" s="28">
        <v>53</v>
      </c>
      <c r="G14" s="29"/>
      <c r="H14" s="29"/>
      <c r="I14" s="30"/>
      <c r="J14" s="70">
        <v>45</v>
      </c>
      <c r="K14" s="65"/>
      <c r="L14" s="65"/>
      <c r="M14" s="65"/>
      <c r="N14" s="71"/>
    </row>
    <row r="15" spans="1:14" x14ac:dyDescent="0.3">
      <c r="A15" s="93"/>
      <c r="B15" s="9">
        <v>0.25</v>
      </c>
      <c r="C15" s="16">
        <v>30</v>
      </c>
      <c r="D15" s="17">
        <v>38</v>
      </c>
      <c r="E15" s="17">
        <v>48</v>
      </c>
      <c r="F15" s="17">
        <v>60</v>
      </c>
      <c r="G15" s="25"/>
      <c r="H15" s="25"/>
      <c r="I15" s="31"/>
      <c r="J15" s="67">
        <v>50</v>
      </c>
      <c r="K15" s="25"/>
      <c r="L15" s="25"/>
      <c r="M15" s="25"/>
      <c r="N15" s="31"/>
    </row>
    <row r="16" spans="1:14" x14ac:dyDescent="0.3">
      <c r="A16" s="93"/>
      <c r="B16" s="9">
        <v>0.3</v>
      </c>
      <c r="C16" s="16">
        <v>32</v>
      </c>
      <c r="D16" s="17">
        <v>40</v>
      </c>
      <c r="E16" s="17">
        <v>50</v>
      </c>
      <c r="F16" s="17">
        <v>63</v>
      </c>
      <c r="G16" s="17">
        <v>80</v>
      </c>
      <c r="H16" s="25"/>
      <c r="I16" s="31"/>
      <c r="J16" s="67">
        <v>53</v>
      </c>
      <c r="K16" s="17">
        <v>67</v>
      </c>
      <c r="L16" s="25"/>
      <c r="M16" s="25"/>
      <c r="N16" s="31"/>
    </row>
    <row r="17" spans="1:14" x14ac:dyDescent="0.3">
      <c r="A17" s="93"/>
      <c r="B17" s="12">
        <v>0.35</v>
      </c>
      <c r="C17" s="16">
        <v>34</v>
      </c>
      <c r="D17" s="17">
        <v>42</v>
      </c>
      <c r="E17" s="17">
        <v>53</v>
      </c>
      <c r="F17" s="17">
        <v>67</v>
      </c>
      <c r="G17" s="17">
        <v>85</v>
      </c>
      <c r="H17" s="25"/>
      <c r="I17" s="31"/>
      <c r="J17" s="67">
        <v>56</v>
      </c>
      <c r="K17" s="17">
        <v>71</v>
      </c>
      <c r="L17" s="16">
        <v>90</v>
      </c>
      <c r="M17" s="25"/>
      <c r="N17" s="31"/>
    </row>
    <row r="18" spans="1:14" x14ac:dyDescent="0.3">
      <c r="A18" s="93"/>
      <c r="B18" s="12">
        <v>0.4</v>
      </c>
      <c r="C18" s="16">
        <v>36</v>
      </c>
      <c r="D18" s="17">
        <v>45</v>
      </c>
      <c r="E18" s="17">
        <v>56</v>
      </c>
      <c r="F18" s="17">
        <v>71</v>
      </c>
      <c r="G18" s="17">
        <v>90</v>
      </c>
      <c r="H18" s="25"/>
      <c r="I18" s="31"/>
      <c r="J18" s="67">
        <v>60</v>
      </c>
      <c r="K18" s="17">
        <v>75</v>
      </c>
      <c r="L18" s="16">
        <v>95</v>
      </c>
      <c r="M18" s="25"/>
      <c r="N18" s="31"/>
    </row>
    <row r="19" spans="1:14" x14ac:dyDescent="0.3">
      <c r="A19" s="93"/>
      <c r="B19" s="9">
        <v>0.5</v>
      </c>
      <c r="C19" s="16">
        <v>38</v>
      </c>
      <c r="D19" s="17">
        <v>48</v>
      </c>
      <c r="E19" s="17">
        <v>60</v>
      </c>
      <c r="F19" s="17">
        <v>75</v>
      </c>
      <c r="G19" s="17">
        <v>95</v>
      </c>
      <c r="H19" s="25"/>
      <c r="I19" s="31"/>
      <c r="J19" s="67">
        <v>63</v>
      </c>
      <c r="K19" s="17">
        <v>80</v>
      </c>
      <c r="L19" s="16">
        <v>100</v>
      </c>
      <c r="M19" s="16">
        <v>125</v>
      </c>
      <c r="N19" s="31"/>
    </row>
    <row r="20" spans="1:14" x14ac:dyDescent="0.3">
      <c r="A20" s="93"/>
      <c r="B20" s="9">
        <v>0.6</v>
      </c>
      <c r="C20" s="16">
        <v>42</v>
      </c>
      <c r="D20" s="18">
        <v>53</v>
      </c>
      <c r="E20" s="17">
        <v>67</v>
      </c>
      <c r="F20" s="17">
        <v>85</v>
      </c>
      <c r="G20" s="17">
        <v>106</v>
      </c>
      <c r="H20" s="25"/>
      <c r="I20" s="31"/>
      <c r="J20" s="67">
        <v>71</v>
      </c>
      <c r="K20" s="17">
        <v>90</v>
      </c>
      <c r="L20" s="16">
        <v>112</v>
      </c>
      <c r="M20" s="16">
        <v>140</v>
      </c>
      <c r="N20" s="31"/>
    </row>
    <row r="21" spans="1:14" x14ac:dyDescent="0.3">
      <c r="A21" s="93"/>
      <c r="B21" s="9">
        <v>0.7</v>
      </c>
      <c r="C21" s="16">
        <v>45</v>
      </c>
      <c r="D21" s="17">
        <v>56</v>
      </c>
      <c r="E21" s="17">
        <v>71</v>
      </c>
      <c r="F21" s="17">
        <v>90</v>
      </c>
      <c r="G21" s="17">
        <v>112</v>
      </c>
      <c r="H21" s="25"/>
      <c r="I21" s="31"/>
      <c r="J21" s="67">
        <v>75</v>
      </c>
      <c r="K21" s="17">
        <v>95</v>
      </c>
      <c r="L21" s="16">
        <v>118</v>
      </c>
      <c r="M21" s="16">
        <v>150</v>
      </c>
      <c r="N21" s="31"/>
    </row>
    <row r="22" spans="1:14" x14ac:dyDescent="0.3">
      <c r="A22" s="93"/>
      <c r="B22" s="9">
        <v>0.75</v>
      </c>
      <c r="C22" s="16">
        <v>45</v>
      </c>
      <c r="D22" s="17">
        <v>56</v>
      </c>
      <c r="E22" s="17">
        <v>71</v>
      </c>
      <c r="F22" s="17">
        <v>90</v>
      </c>
      <c r="G22" s="17">
        <v>112</v>
      </c>
      <c r="H22" s="25"/>
      <c r="I22" s="31"/>
      <c r="J22" s="67">
        <v>75</v>
      </c>
      <c r="K22" s="17">
        <v>95</v>
      </c>
      <c r="L22" s="16">
        <v>118</v>
      </c>
      <c r="M22" s="16">
        <v>1510</v>
      </c>
      <c r="N22" s="31"/>
    </row>
    <row r="23" spans="1:14" ht="15" thickBot="1" x14ac:dyDescent="0.35">
      <c r="A23" s="94"/>
      <c r="B23" s="95">
        <v>0.8</v>
      </c>
      <c r="C23" s="33">
        <v>48</v>
      </c>
      <c r="D23" s="34">
        <v>60</v>
      </c>
      <c r="E23" s="34">
        <v>75</v>
      </c>
      <c r="F23" s="96">
        <v>95</v>
      </c>
      <c r="G23" s="34">
        <v>118</v>
      </c>
      <c r="H23" s="34">
        <v>150</v>
      </c>
      <c r="I23" s="40">
        <v>190</v>
      </c>
      <c r="J23" s="68">
        <v>80</v>
      </c>
      <c r="K23" s="34">
        <v>100</v>
      </c>
      <c r="L23" s="33">
        <v>125</v>
      </c>
      <c r="M23" s="33">
        <v>160</v>
      </c>
      <c r="N23" s="69">
        <v>200</v>
      </c>
    </row>
    <row r="24" spans="1:14" x14ac:dyDescent="0.3">
      <c r="A24" s="37"/>
      <c r="B24" s="37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</row>
    <row r="25" spans="1:14" x14ac:dyDescent="0.3">
      <c r="A25" s="9"/>
      <c r="B25" s="9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</row>
    <row r="26" spans="1:14" x14ac:dyDescent="0.3">
      <c r="A26" s="9"/>
      <c r="B26" s="9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</row>
    <row r="27" spans="1:14" x14ac:dyDescent="0.3">
      <c r="A27" s="9"/>
      <c r="B27" s="9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</row>
    <row r="28" spans="1:14" x14ac:dyDescent="0.3">
      <c r="A28" s="9"/>
      <c r="B28" s="9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</row>
    <row r="30" spans="1:14" ht="43.2" x14ac:dyDescent="0.3">
      <c r="A30" s="15" t="s">
        <v>60</v>
      </c>
      <c r="B30" s="15" t="s">
        <v>44</v>
      </c>
    </row>
  </sheetData>
  <mergeCells count="11">
    <mergeCell ref="A14:A23"/>
    <mergeCell ref="A8:A13"/>
    <mergeCell ref="A1:A4"/>
    <mergeCell ref="C1:I1"/>
    <mergeCell ref="C2:I2"/>
    <mergeCell ref="C3:I3"/>
    <mergeCell ref="J1:N1"/>
    <mergeCell ref="J2:N2"/>
    <mergeCell ref="J3:N3"/>
    <mergeCell ref="B1:B4"/>
    <mergeCell ref="A5:A7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Calcul piges</vt:lpstr>
      <vt:lpstr>Filetage Ext</vt:lpstr>
      <vt:lpstr>Taraudage</vt:lpstr>
      <vt:lpstr>es_Ei</vt:lpstr>
      <vt:lpstr>Td_TD1</vt:lpstr>
      <vt:lpstr>Td2_TD2</vt:lpstr>
      <vt:lpstr>e</vt:lpstr>
      <vt:lpstr>f</vt:lpstr>
      <vt:lpstr>g</vt:lpstr>
      <vt:lpstr>h</vt:lpstr>
      <vt:lpstr>Pas_P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DE BARROS</dc:creator>
  <cp:lastModifiedBy>Filipe</cp:lastModifiedBy>
  <dcterms:created xsi:type="dcterms:W3CDTF">2022-06-23T06:16:04Z</dcterms:created>
  <dcterms:modified xsi:type="dcterms:W3CDTF">2022-07-03T19:09:12Z</dcterms:modified>
</cp:coreProperties>
</file>