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12015"/>
  </bookViews>
  <sheets>
    <sheet name="mai 2015" sheetId="1" r:id="rId1"/>
    <sheet name="en_tete_devis" sheetId="2" r:id="rId2"/>
    <sheet name="detail_devis" sheetId="3" r:id="rId3"/>
  </sheets>
  <externalReferences>
    <externalReference r:id="rId4"/>
  </externalReferences>
  <definedNames>
    <definedName name="_xlnm._FilterDatabase" localSheetId="1" hidden="1">en_tete_devis!$A$1:$BI$23</definedName>
    <definedName name="_xlnm.Criteria" localSheetId="0">'mai 2015'!$I$3:$J$4</definedName>
    <definedName name="_xlnm.Extract" localSheetId="0">'mai 2015'!$A$9:$D$9</definedName>
  </definedNames>
  <calcPr calcId="144525"/>
</workbook>
</file>

<file path=xl/calcChain.xml><?xml version="1.0" encoding="utf-8"?>
<calcChain xmlns="http://schemas.openxmlformats.org/spreadsheetml/2006/main">
  <c r="J4" i="1" l="1"/>
  <c r="I4" i="1"/>
  <c r="U2" i="2"/>
  <c r="V2" i="2"/>
  <c r="U3" i="2"/>
  <c r="V3" i="2"/>
  <c r="U4" i="2"/>
  <c r="V4" i="2"/>
  <c r="U5" i="2"/>
  <c r="V5" i="2"/>
  <c r="U6" i="2"/>
  <c r="V6" i="2"/>
  <c r="U7" i="2"/>
  <c r="V7" i="2"/>
  <c r="U8" i="2"/>
  <c r="V8" i="2"/>
  <c r="U9" i="2"/>
  <c r="V9" i="2"/>
  <c r="U10" i="2"/>
  <c r="V10" i="2"/>
  <c r="U11" i="2"/>
  <c r="V11" i="2"/>
  <c r="U12" i="2"/>
  <c r="V12" i="2"/>
  <c r="U13" i="2"/>
  <c r="V13" i="2"/>
  <c r="U14" i="2"/>
  <c r="V14" i="2"/>
  <c r="U15" i="2"/>
  <c r="V15" i="2"/>
  <c r="U16" i="2"/>
  <c r="V16" i="2"/>
  <c r="U17" i="2"/>
  <c r="V17" i="2"/>
  <c r="U18" i="2"/>
  <c r="V18" i="2"/>
  <c r="U19" i="2"/>
  <c r="V19" i="2"/>
  <c r="U20" i="2"/>
  <c r="V20" i="2"/>
  <c r="U21" i="2"/>
  <c r="V21" i="2"/>
  <c r="U22" i="2"/>
  <c r="V22" i="2"/>
  <c r="U23" i="2"/>
  <c r="V23" i="2"/>
  <c r="Z23" i="2"/>
  <c r="X23" i="2"/>
  <c r="W23" i="2"/>
  <c r="T23" i="2"/>
  <c r="S23" i="2"/>
  <c r="Q23" i="2"/>
  <c r="P23" i="2"/>
  <c r="O23" i="2"/>
  <c r="N23" i="2"/>
  <c r="L23" i="2"/>
  <c r="K23" i="2"/>
  <c r="J23" i="2"/>
  <c r="I23" i="2"/>
  <c r="H23" i="2"/>
  <c r="E23" i="2"/>
  <c r="B23" i="2"/>
  <c r="A23" i="2"/>
  <c r="Z22" i="2"/>
  <c r="X22" i="2"/>
  <c r="W22" i="2"/>
  <c r="T22" i="2"/>
  <c r="S22" i="2"/>
  <c r="Q22" i="2"/>
  <c r="P22" i="2"/>
  <c r="O22" i="2"/>
  <c r="N22" i="2"/>
  <c r="L22" i="2"/>
  <c r="K22" i="2"/>
  <c r="J22" i="2"/>
  <c r="I22" i="2"/>
  <c r="H22" i="2"/>
  <c r="E22" i="2"/>
  <c r="B22" i="2"/>
  <c r="A22" i="2"/>
  <c r="Z21" i="2"/>
  <c r="X21" i="2"/>
  <c r="W21" i="2"/>
  <c r="T21" i="2"/>
  <c r="S21" i="2"/>
  <c r="Q21" i="2"/>
  <c r="P21" i="2"/>
  <c r="O21" i="2"/>
  <c r="N21" i="2"/>
  <c r="L21" i="2"/>
  <c r="K21" i="2"/>
  <c r="J21" i="2"/>
  <c r="I21" i="2"/>
  <c r="H21" i="2"/>
  <c r="E21" i="2"/>
  <c r="B21" i="2"/>
  <c r="A21" i="2"/>
  <c r="Z20" i="2"/>
  <c r="X20" i="2"/>
  <c r="W20" i="2"/>
  <c r="T20" i="2"/>
  <c r="S20" i="2"/>
  <c r="Q20" i="2"/>
  <c r="P20" i="2"/>
  <c r="O20" i="2"/>
  <c r="N20" i="2"/>
  <c r="L20" i="2"/>
  <c r="K20" i="2"/>
  <c r="J20" i="2"/>
  <c r="I20" i="2"/>
  <c r="H20" i="2"/>
  <c r="E20" i="2"/>
  <c r="B20" i="2"/>
  <c r="A20" i="2"/>
  <c r="Z19" i="2"/>
  <c r="X19" i="2"/>
  <c r="W19" i="2"/>
  <c r="T19" i="2"/>
  <c r="S19" i="2"/>
  <c r="Q19" i="2"/>
  <c r="P19" i="2"/>
  <c r="O19" i="2"/>
  <c r="N19" i="2"/>
  <c r="L19" i="2"/>
  <c r="K19" i="2"/>
  <c r="J19" i="2"/>
  <c r="I19" i="2"/>
  <c r="H19" i="2"/>
  <c r="E19" i="2"/>
  <c r="B19" i="2"/>
  <c r="A19" i="2"/>
  <c r="Z18" i="2"/>
  <c r="X18" i="2"/>
  <c r="W18" i="2"/>
  <c r="T18" i="2"/>
  <c r="S18" i="2"/>
  <c r="Q18" i="2"/>
  <c r="P18" i="2"/>
  <c r="O18" i="2"/>
  <c r="N18" i="2"/>
  <c r="L18" i="2"/>
  <c r="K18" i="2"/>
  <c r="J18" i="2"/>
  <c r="I18" i="2"/>
  <c r="H18" i="2"/>
  <c r="E18" i="2"/>
  <c r="B18" i="2"/>
  <c r="A18" i="2"/>
  <c r="Z17" i="2"/>
  <c r="X17" i="2"/>
  <c r="W17" i="2"/>
  <c r="T17" i="2"/>
  <c r="S17" i="2"/>
  <c r="Q17" i="2"/>
  <c r="P17" i="2"/>
  <c r="O17" i="2"/>
  <c r="N17" i="2"/>
  <c r="L17" i="2"/>
  <c r="K17" i="2"/>
  <c r="J17" i="2"/>
  <c r="I17" i="2"/>
  <c r="H17" i="2"/>
  <c r="E17" i="2"/>
  <c r="B17" i="2"/>
  <c r="A17" i="2"/>
  <c r="Z16" i="2"/>
  <c r="X16" i="2"/>
  <c r="W16" i="2"/>
  <c r="T16" i="2"/>
  <c r="S16" i="2"/>
  <c r="Q16" i="2"/>
  <c r="P16" i="2"/>
  <c r="O16" i="2"/>
  <c r="N16" i="2"/>
  <c r="L16" i="2"/>
  <c r="K16" i="2"/>
  <c r="J16" i="2"/>
  <c r="I16" i="2"/>
  <c r="H16" i="2"/>
  <c r="E16" i="2"/>
  <c r="B16" i="2"/>
  <c r="A16" i="2"/>
  <c r="Z15" i="2"/>
  <c r="X15" i="2"/>
  <c r="W15" i="2"/>
  <c r="T15" i="2"/>
  <c r="S15" i="2"/>
  <c r="Q15" i="2"/>
  <c r="P15" i="2"/>
  <c r="O15" i="2"/>
  <c r="N15" i="2"/>
  <c r="L15" i="2"/>
  <c r="K15" i="2"/>
  <c r="J15" i="2"/>
  <c r="I15" i="2"/>
  <c r="H15" i="2"/>
  <c r="E15" i="2"/>
  <c r="B15" i="2"/>
  <c r="A15" i="2"/>
  <c r="Z14" i="2"/>
  <c r="X14" i="2"/>
  <c r="W14" i="2"/>
  <c r="T14" i="2"/>
  <c r="S14" i="2"/>
  <c r="Q14" i="2"/>
  <c r="P14" i="2"/>
  <c r="O14" i="2"/>
  <c r="N14" i="2"/>
  <c r="L14" i="2"/>
  <c r="K14" i="2"/>
  <c r="J14" i="2"/>
  <c r="I14" i="2"/>
  <c r="H14" i="2"/>
  <c r="E14" i="2"/>
  <c r="B14" i="2"/>
  <c r="A14" i="2"/>
  <c r="Z13" i="2"/>
  <c r="X13" i="2"/>
  <c r="W13" i="2"/>
  <c r="T13" i="2"/>
  <c r="S13" i="2"/>
  <c r="Q13" i="2"/>
  <c r="P13" i="2"/>
  <c r="O13" i="2"/>
  <c r="N13" i="2"/>
  <c r="L13" i="2"/>
  <c r="K13" i="2"/>
  <c r="J13" i="2"/>
  <c r="I13" i="2"/>
  <c r="H13" i="2"/>
  <c r="E13" i="2"/>
  <c r="B13" i="2"/>
  <c r="A13" i="2"/>
  <c r="Z12" i="2"/>
  <c r="X12" i="2"/>
  <c r="W12" i="2"/>
  <c r="T12" i="2"/>
  <c r="S12" i="2"/>
  <c r="Q12" i="2"/>
  <c r="P12" i="2"/>
  <c r="O12" i="2"/>
  <c r="N12" i="2"/>
  <c r="L12" i="2"/>
  <c r="K12" i="2"/>
  <c r="J12" i="2"/>
  <c r="I12" i="2"/>
  <c r="H12" i="2"/>
  <c r="E12" i="2"/>
  <c r="B12" i="2"/>
  <c r="A12" i="2"/>
  <c r="Z11" i="2"/>
  <c r="X11" i="2"/>
  <c r="W11" i="2"/>
  <c r="T11" i="2"/>
  <c r="S11" i="2"/>
  <c r="Q11" i="2"/>
  <c r="P11" i="2"/>
  <c r="O11" i="2"/>
  <c r="N11" i="2"/>
  <c r="L11" i="2"/>
  <c r="K11" i="2"/>
  <c r="J11" i="2"/>
  <c r="I11" i="2"/>
  <c r="H11" i="2"/>
  <c r="E11" i="2"/>
  <c r="B11" i="2"/>
  <c r="A11" i="2"/>
  <c r="Z10" i="2"/>
  <c r="X10" i="2"/>
  <c r="W10" i="2"/>
  <c r="T10" i="2"/>
  <c r="S10" i="2"/>
  <c r="Q10" i="2"/>
  <c r="P10" i="2"/>
  <c r="O10" i="2"/>
  <c r="N10" i="2"/>
  <c r="L10" i="2"/>
  <c r="K10" i="2"/>
  <c r="J10" i="2"/>
  <c r="I10" i="2"/>
  <c r="H10" i="2"/>
  <c r="E10" i="2"/>
  <c r="B10" i="2"/>
  <c r="A10" i="2"/>
  <c r="Z9" i="2"/>
  <c r="X9" i="2"/>
  <c r="W9" i="2"/>
  <c r="T9" i="2"/>
  <c r="S9" i="2"/>
  <c r="Q9" i="2"/>
  <c r="P9" i="2"/>
  <c r="O9" i="2"/>
  <c r="N9" i="2"/>
  <c r="L9" i="2"/>
  <c r="K9" i="2"/>
  <c r="J9" i="2"/>
  <c r="I9" i="2"/>
  <c r="H9" i="2"/>
  <c r="E9" i="2"/>
  <c r="B9" i="2"/>
  <c r="A9" i="2"/>
  <c r="Z8" i="2"/>
  <c r="X8" i="2"/>
  <c r="W8" i="2"/>
  <c r="T8" i="2"/>
  <c r="S8" i="2"/>
  <c r="Q8" i="2"/>
  <c r="P8" i="2"/>
  <c r="O8" i="2"/>
  <c r="N8" i="2"/>
  <c r="L8" i="2"/>
  <c r="K8" i="2"/>
  <c r="J8" i="2"/>
  <c r="I8" i="2"/>
  <c r="H8" i="2"/>
  <c r="E8" i="2"/>
  <c r="B8" i="2"/>
  <c r="A8" i="2"/>
  <c r="Z7" i="2"/>
  <c r="X7" i="2"/>
  <c r="W7" i="2"/>
  <c r="T7" i="2"/>
  <c r="S7" i="2"/>
  <c r="Q7" i="2"/>
  <c r="P7" i="2"/>
  <c r="O7" i="2"/>
  <c r="N7" i="2"/>
  <c r="L7" i="2"/>
  <c r="K7" i="2"/>
  <c r="J7" i="2"/>
  <c r="I7" i="2"/>
  <c r="H7" i="2"/>
  <c r="E7" i="2"/>
  <c r="B7" i="2"/>
  <c r="A7" i="2"/>
  <c r="Z6" i="2"/>
  <c r="X6" i="2"/>
  <c r="W6" i="2"/>
  <c r="T6" i="2"/>
  <c r="S6" i="2"/>
  <c r="Q6" i="2"/>
  <c r="P6" i="2"/>
  <c r="O6" i="2"/>
  <c r="N6" i="2"/>
  <c r="L6" i="2"/>
  <c r="K6" i="2"/>
  <c r="J6" i="2"/>
  <c r="I6" i="2"/>
  <c r="H6" i="2"/>
  <c r="E6" i="2"/>
  <c r="B6" i="2"/>
  <c r="A6" i="2"/>
  <c r="Z5" i="2"/>
  <c r="X5" i="2"/>
  <c r="W5" i="2"/>
  <c r="T5" i="2"/>
  <c r="S5" i="2"/>
  <c r="Q5" i="2"/>
  <c r="P5" i="2"/>
  <c r="O5" i="2"/>
  <c r="N5" i="2"/>
  <c r="L5" i="2"/>
  <c r="K5" i="2"/>
  <c r="J5" i="2"/>
  <c r="I5" i="2"/>
  <c r="H5" i="2"/>
  <c r="E5" i="2"/>
  <c r="B5" i="2"/>
  <c r="A5" i="2"/>
  <c r="Z4" i="2"/>
  <c r="X4" i="2"/>
  <c r="W4" i="2"/>
  <c r="T4" i="2"/>
  <c r="S4" i="2"/>
  <c r="Q4" i="2"/>
  <c r="P4" i="2"/>
  <c r="O4" i="2"/>
  <c r="N4" i="2"/>
  <c r="L4" i="2"/>
  <c r="K4" i="2"/>
  <c r="J4" i="2"/>
  <c r="I4" i="2"/>
  <c r="H4" i="2"/>
  <c r="E4" i="2"/>
  <c r="B4" i="2"/>
  <c r="A4" i="2"/>
  <c r="Z3" i="2"/>
  <c r="X3" i="2"/>
  <c r="W3" i="2"/>
  <c r="T3" i="2"/>
  <c r="S3" i="2"/>
  <c r="Q3" i="2"/>
  <c r="P3" i="2"/>
  <c r="O3" i="2"/>
  <c r="N3" i="2"/>
  <c r="L3" i="2"/>
  <c r="K3" i="2"/>
  <c r="J3" i="2"/>
  <c r="I3" i="2"/>
  <c r="H3" i="2"/>
  <c r="E3" i="2"/>
  <c r="B3" i="2"/>
  <c r="A3" i="2"/>
  <c r="Z2" i="2"/>
  <c r="X2" i="2"/>
  <c r="W2" i="2"/>
  <c r="T2" i="2"/>
  <c r="S2" i="2"/>
  <c r="Q2" i="2"/>
  <c r="P2" i="2"/>
  <c r="O2" i="2"/>
  <c r="N2" i="2"/>
  <c r="L2" i="2"/>
  <c r="K2" i="2"/>
  <c r="J2" i="2"/>
  <c r="I2" i="2"/>
  <c r="H2" i="2"/>
  <c r="E2" i="2"/>
  <c r="B2" i="2"/>
  <c r="A2" i="2"/>
</calcChain>
</file>

<file path=xl/sharedStrings.xml><?xml version="1.0" encoding="utf-8"?>
<sst xmlns="http://schemas.openxmlformats.org/spreadsheetml/2006/main" count="1200" uniqueCount="148">
  <si>
    <t>15-0302</t>
  </si>
  <si>
    <t>ARTICLE-DEVIS</t>
  </si>
  <si>
    <t>SUPPORT COMTRACK A 90°</t>
  </si>
  <si>
    <t>UN</t>
  </si>
  <si>
    <t>EUR</t>
  </si>
  <si>
    <t xml:space="preserve"> </t>
  </si>
  <si>
    <t>O</t>
  </si>
  <si>
    <t>1</t>
  </si>
  <si>
    <t/>
  </si>
  <si>
    <t>15-0305</t>
  </si>
  <si>
    <t>Joint goulotte vidange</t>
  </si>
  <si>
    <t>CA</t>
  </si>
  <si>
    <t>16242</t>
  </si>
  <si>
    <t>15-0306</t>
  </si>
  <si>
    <t>Interface réparation pignon</t>
  </si>
  <si>
    <t>15-0307</t>
  </si>
  <si>
    <t>Transport</t>
  </si>
  <si>
    <t>Palette de transport amont</t>
  </si>
  <si>
    <t>Mandrin mousse interm</t>
  </si>
  <si>
    <t>Mandrin mousse div amont</t>
  </si>
  <si>
    <t>15-0308</t>
  </si>
  <si>
    <t>Protec. Pal. Trans. Int. Vinci</t>
  </si>
  <si>
    <t>Protec. Pal. Trans. Amont</t>
  </si>
  <si>
    <t>15-0309</t>
  </si>
  <si>
    <t>Usinage sur deux demi sphères aluminium</t>
  </si>
  <si>
    <t>15-0310</t>
  </si>
  <si>
    <t>Transport retour</t>
  </si>
  <si>
    <t>16231</t>
  </si>
  <si>
    <t>Plateau</t>
  </si>
  <si>
    <t>15-0311</t>
  </si>
  <si>
    <t xml:space="preserve">Réalisation Frette </t>
  </si>
  <si>
    <t>16241</t>
  </si>
  <si>
    <t>15-0312</t>
  </si>
  <si>
    <t>Symetrie coil V2.2</t>
  </si>
  <si>
    <t>Coil V2.2</t>
  </si>
  <si>
    <t>Top plate right</t>
  </si>
  <si>
    <t>Top plate</t>
  </si>
  <si>
    <t>Position plug</t>
  </si>
  <si>
    <t>Rod hold top</t>
  </si>
  <si>
    <t>Support plate</t>
  </si>
  <si>
    <t>Clamping plate</t>
  </si>
  <si>
    <t>Symetrie clamping plate</t>
  </si>
  <si>
    <t>coil holder</t>
  </si>
  <si>
    <t>Symetrie coil holder</t>
  </si>
  <si>
    <t>15-0313</t>
  </si>
  <si>
    <t>Table de controle pour marbre</t>
  </si>
  <si>
    <t>OF</t>
  </si>
  <si>
    <t>15-0314</t>
  </si>
  <si>
    <t>Heure d'usinage horaires normaux</t>
  </si>
  <si>
    <t>Intervention dimanches et jours fériés</t>
  </si>
  <si>
    <t>Intervention samedi entre 7h et 22h</t>
  </si>
  <si>
    <t>Intervention semaine entre 18h et 22h</t>
  </si>
  <si>
    <t>Astreinte nuit (hors week end)</t>
  </si>
  <si>
    <t>Astreinte journée ou nuit week end ou jour férié</t>
  </si>
  <si>
    <t>Astreinte semaine (hors week end)</t>
  </si>
  <si>
    <t>Astreinte week end</t>
  </si>
  <si>
    <t>Astreinte Semaine complète</t>
  </si>
  <si>
    <t>Intervention entre 22h et 7h</t>
  </si>
  <si>
    <t>15-0315</t>
  </si>
  <si>
    <t>Réalisation Echangeur Inox + caisson</t>
  </si>
  <si>
    <t>Réalisation Echangeur Inox</t>
  </si>
  <si>
    <t>15-0316</t>
  </si>
  <si>
    <t>Approfondissement de 60 alvéoles sur secteur alu</t>
  </si>
  <si>
    <t>15-0317</t>
  </si>
  <si>
    <t>Réalisation ensemble Bague Protecteur de mat</t>
  </si>
  <si>
    <t>15-0318</t>
  </si>
  <si>
    <t>Réalisation Vis Rectifiée Z15CN17-03 Traité L=39</t>
  </si>
  <si>
    <t>Réalisation Vis Rectifiée Z15CN17-03 Traité L=46.5</t>
  </si>
  <si>
    <t>15-0319</t>
  </si>
  <si>
    <t>Réalisation support Metal elastomere</t>
  </si>
  <si>
    <t>15-0319B</t>
  </si>
  <si>
    <t>15-0320</t>
  </si>
  <si>
    <t>Réalisation Boitier acier15/10 Brut 400 x 120 x 32</t>
  </si>
  <si>
    <t>15-0321</t>
  </si>
  <si>
    <t>Bride pas ç gauche</t>
  </si>
  <si>
    <t>Flasque</t>
  </si>
  <si>
    <t>Bride</t>
  </si>
  <si>
    <t>Bride flexible</t>
  </si>
  <si>
    <t>15-0322</t>
  </si>
  <si>
    <t>Transport SERRES -&gt; Blayais 15/05/2015</t>
  </si>
  <si>
    <t>Transport SERRES -&gt; Blayais 13/05/2015</t>
  </si>
  <si>
    <t>15-0323</t>
  </si>
  <si>
    <t>Réalisation Roue à bandage polyurethane</t>
  </si>
  <si>
    <t>Réalisation Rondelle inférieure CP1</t>
  </si>
  <si>
    <t>Réalisation Support Racleur 900</t>
  </si>
  <si>
    <t>Réalisation Racleur</t>
  </si>
  <si>
    <t>15-0324</t>
  </si>
  <si>
    <t>Virole MADYN 523</t>
  </si>
  <si>
    <t>Protecteur Drapage PTI MAQ523</t>
  </si>
  <si>
    <t>Devis</t>
  </si>
  <si>
    <t>Demandée</t>
  </si>
  <si>
    <t>Ligne</t>
  </si>
  <si>
    <t>Article</t>
  </si>
  <si>
    <t>Désignation interne</t>
  </si>
  <si>
    <t>No Plan</t>
  </si>
  <si>
    <t>Quantité</t>
  </si>
  <si>
    <t>Délai</t>
  </si>
  <si>
    <t>Prix</t>
  </si>
  <si>
    <t>Prix net</t>
  </si>
  <si>
    <t>UV</t>
  </si>
  <si>
    <t>Devise</t>
  </si>
  <si>
    <t>Par combien</t>
  </si>
  <si>
    <t>Remise</t>
  </si>
  <si>
    <t>Frais fixes</t>
  </si>
  <si>
    <t>Qté mini.</t>
  </si>
  <si>
    <t>Mult. qté</t>
  </si>
  <si>
    <t>Certificat</t>
  </si>
  <si>
    <t>A.Q.P.</t>
  </si>
  <si>
    <t>Refus</t>
  </si>
  <si>
    <t>Sit. AO</t>
  </si>
  <si>
    <t>En Cde</t>
  </si>
  <si>
    <t>Fam. stat.</t>
  </si>
  <si>
    <t>Commande</t>
  </si>
  <si>
    <t>Ligne cde</t>
  </si>
  <si>
    <t>Référence machine</t>
  </si>
  <si>
    <t>Demande</t>
  </si>
  <si>
    <t>AO Four.</t>
  </si>
  <si>
    <t>Lg AO Four</t>
  </si>
  <si>
    <t>Sit. AOF</t>
  </si>
  <si>
    <t>Revient</t>
  </si>
  <si>
    <t>Marge</t>
  </si>
  <si>
    <t>Contremarque 1</t>
  </si>
  <si>
    <t>Famille tarifaire</t>
  </si>
  <si>
    <t>Taux hausse</t>
  </si>
  <si>
    <t>Date de Validité</t>
  </si>
  <si>
    <t>Affaire</t>
  </si>
  <si>
    <t>Client</t>
  </si>
  <si>
    <t>Nom</t>
  </si>
  <si>
    <t>Création</t>
  </si>
  <si>
    <t>Réelle</t>
  </si>
  <si>
    <t>Référence Client</t>
  </si>
  <si>
    <t>Secteur</t>
  </si>
  <si>
    <t>Commentaire</t>
  </si>
  <si>
    <t>Barème</t>
  </si>
  <si>
    <t>C.P.</t>
  </si>
  <si>
    <t>Ville</t>
  </si>
  <si>
    <t>Représentant</t>
  </si>
  <si>
    <t>Interlocuteur</t>
  </si>
  <si>
    <t>Téléphone</t>
  </si>
  <si>
    <t>Type devis</t>
  </si>
  <si>
    <t>Origine</t>
  </si>
  <si>
    <t>Retard de la réponse</t>
  </si>
  <si>
    <t>Prix total</t>
  </si>
  <si>
    <t>Statut</t>
  </si>
  <si>
    <t>Etat des devis</t>
  </si>
  <si>
    <t>Critères</t>
  </si>
  <si>
    <t>Période du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</si>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</sst>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sz val="11"/>
      <name val="Calibri"/>
      <family val="2"/>
      <scheme val="minor"/>
    </font>
    <font>
      <b/>
      <i/>
      <u/>
      <sz val="24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ill="1"/>
    <xf numFmtId="0" fontId="0" fillId="3" borderId="0" xfId="0" applyFill="1"/>
    <xf numFmtId="14" fontId="0" fillId="0" borderId="0" xfId="0" applyNumberFormat="1" applyFill="1"/>
    <xf numFmtId="14" fontId="0" fillId="3" borderId="0" xfId="0" applyNumberFormat="1" applyFill="1"/>
    <xf numFmtId="0" fontId="0" fillId="0" borderId="0" xfId="0" applyBorder="1"/>
    <xf numFmtId="3" fontId="3" fillId="0" borderId="0" xfId="1" applyNumberFormat="1" applyFont="1" applyBorder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4" borderId="4" xfId="0" applyNumberFormat="1" applyFont="1" applyFill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3" fontId="6" fillId="5" borderId="9" xfId="1" applyNumberFormat="1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9" xfId="0" applyFont="1" applyFill="1" applyBorder="1"/>
    <xf numFmtId="0" fontId="5" fillId="5" borderId="10" xfId="0" applyFont="1" applyFill="1" applyBorder="1"/>
    <xf numFmtId="0" fontId="5" fillId="5" borderId="11" xfId="0" applyFont="1" applyFill="1" applyBorder="1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4</xdr:row>
          <xdr:rowOff>180975</xdr:rowOff>
        </xdr:from>
        <xdr:to>
          <xdr:col>9</xdr:col>
          <xdr:colOff>485775</xdr:colOff>
          <xdr:row>6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_DEVIS/Indicateur%20etat%20dev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2015"/>
      <sheetName val="en_tete_devis"/>
      <sheetName val="detail_devis"/>
      <sheetName val="acceptation"/>
      <sheetName val="Indicateur etat devis"/>
    </sheetNames>
    <definedNames>
      <definedName name="filtrer.filtre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65"/>
  <sheetViews>
    <sheetView tabSelected="1" workbookViewId="0">
      <selection activeCell="G18" sqref="G18"/>
    </sheetView>
  </sheetViews>
  <sheetFormatPr baseColWidth="10" defaultRowHeight="15" x14ac:dyDescent="0.25"/>
  <cols>
    <col min="1" max="1" width="17.42578125" style="14" customWidth="1"/>
    <col min="2" max="2" width="11.28515625" style="14" customWidth="1"/>
    <col min="3" max="3" width="11" customWidth="1"/>
    <col min="4" max="4" width="11.42578125" style="15" customWidth="1"/>
    <col min="5" max="5" width="14.7109375" customWidth="1"/>
    <col min="6" max="6" width="37.28515625" style="13" customWidth="1"/>
    <col min="7" max="7" width="14.140625" style="14" customWidth="1"/>
    <col min="8" max="8" width="12.140625" style="14" bestFit="1" customWidth="1"/>
    <col min="9" max="9" width="11.42578125" style="14"/>
    <col min="10" max="10" width="12.7109375" style="15" bestFit="1" customWidth="1"/>
    <col min="11" max="11" width="11.42578125" style="14"/>
    <col min="12" max="12" width="11.42578125" style="13"/>
    <col min="13" max="16384" width="11.42578125" style="14"/>
  </cols>
  <sheetData>
    <row r="1" spans="1:12" s="5" customFormat="1" ht="15.75" thickBot="1" x14ac:dyDescent="0.3">
      <c r="E1" s="6"/>
    </row>
    <row r="2" spans="1:12" s="5" customFormat="1" ht="24.75" customHeight="1" thickBot="1" x14ac:dyDescent="0.3">
      <c r="E2" s="24" t="s">
        <v>144</v>
      </c>
      <c r="F2" s="24"/>
      <c r="G2" s="24"/>
      <c r="I2" s="25" t="s">
        <v>145</v>
      </c>
      <c r="J2" s="26"/>
    </row>
    <row r="3" spans="1:12" s="5" customFormat="1" ht="15.75" thickBot="1" x14ac:dyDescent="0.3">
      <c r="E3" s="6"/>
      <c r="I3" s="7" t="s">
        <v>128</v>
      </c>
      <c r="J3" s="8" t="s">
        <v>128</v>
      </c>
    </row>
    <row r="4" spans="1:12" s="5" customFormat="1" ht="15.75" thickBot="1" x14ac:dyDescent="0.3">
      <c r="E4" s="6"/>
      <c r="I4" s="9" t="str">
        <f>"&gt;="&amp;D7</f>
        <v>&gt;=42125</v>
      </c>
      <c r="J4" s="9" t="str">
        <f>"&lt;="&amp;F7</f>
        <v>&lt;=42154</v>
      </c>
    </row>
    <row r="5" spans="1:12" s="5" customFormat="1" x14ac:dyDescent="0.25">
      <c r="E5" s="6"/>
    </row>
    <row r="6" spans="1:12" s="5" customFormat="1" ht="15.75" thickBot="1" x14ac:dyDescent="0.3">
      <c r="E6" s="6"/>
    </row>
    <row r="7" spans="1:12" s="5" customFormat="1" ht="15.75" thickBot="1" x14ac:dyDescent="0.3">
      <c r="A7" s="10" t="s">
        <v>146</v>
      </c>
      <c r="B7" s="10"/>
      <c r="D7" s="11">
        <v>42125</v>
      </c>
      <c r="E7" s="12" t="s">
        <v>147</v>
      </c>
      <c r="F7" s="11">
        <v>42154</v>
      </c>
    </row>
    <row r="8" spans="1:12" s="5" customFormat="1" ht="15.75" thickBot="1" x14ac:dyDescent="0.3">
      <c r="E8" s="6"/>
    </row>
    <row r="9" spans="1:12" s="21" customFormat="1" ht="28.5" customHeight="1" x14ac:dyDescent="0.25">
      <c r="A9" s="16" t="s">
        <v>89</v>
      </c>
      <c r="B9" s="17" t="s">
        <v>129</v>
      </c>
      <c r="C9" s="17" t="s">
        <v>90</v>
      </c>
      <c r="D9" s="18" t="s">
        <v>128</v>
      </c>
      <c r="E9" s="19" t="s">
        <v>141</v>
      </c>
      <c r="F9" s="20" t="s">
        <v>93</v>
      </c>
      <c r="G9" s="17" t="s">
        <v>142</v>
      </c>
      <c r="H9" s="17" t="s">
        <v>143</v>
      </c>
      <c r="J9" s="22"/>
      <c r="L9" s="23"/>
    </row>
    <row r="10" spans="1:12" x14ac:dyDescent="0.25">
      <c r="A10" s="2" t="s">
        <v>0</v>
      </c>
      <c r="B10" s="4">
        <v>42128</v>
      </c>
      <c r="C10" s="4">
        <v>42128</v>
      </c>
      <c r="D10" s="4">
        <v>42128</v>
      </c>
      <c r="F10" s="14"/>
      <c r="J10" s="14"/>
      <c r="L10" s="14"/>
    </row>
    <row r="11" spans="1:12" x14ac:dyDescent="0.25">
      <c r="A11" s="2" t="s">
        <v>9</v>
      </c>
      <c r="B11" s="4">
        <v>42142</v>
      </c>
      <c r="C11" s="4">
        <v>42130</v>
      </c>
      <c r="D11" s="4">
        <v>42130</v>
      </c>
      <c r="F11" s="14"/>
      <c r="J11" s="14"/>
      <c r="L11" s="14"/>
    </row>
    <row r="12" spans="1:12" x14ac:dyDescent="0.25">
      <c r="A12" s="2" t="s">
        <v>13</v>
      </c>
      <c r="B12" s="4">
        <v>42130</v>
      </c>
      <c r="C12" s="4">
        <v>42130</v>
      </c>
      <c r="D12" s="4">
        <v>42130</v>
      </c>
      <c r="F12" s="14"/>
      <c r="J12" s="14"/>
      <c r="L12" s="14"/>
    </row>
    <row r="13" spans="1:12" x14ac:dyDescent="0.25">
      <c r="A13" s="2" t="s">
        <v>15</v>
      </c>
      <c r="B13" s="4">
        <v>42136</v>
      </c>
      <c r="C13" s="4">
        <v>42130</v>
      </c>
      <c r="D13" s="4">
        <v>42130</v>
      </c>
      <c r="F13" s="14"/>
      <c r="J13" s="14"/>
      <c r="L13" s="14"/>
    </row>
    <row r="14" spans="1:12" x14ac:dyDescent="0.25">
      <c r="A14" s="2" t="s">
        <v>20</v>
      </c>
      <c r="B14" s="4">
        <v>42131</v>
      </c>
      <c r="C14" s="4">
        <v>42131</v>
      </c>
      <c r="D14" s="4">
        <v>42130</v>
      </c>
      <c r="F14" s="14"/>
      <c r="J14" s="14"/>
      <c r="L14" s="14"/>
    </row>
    <row r="15" spans="1:12" x14ac:dyDescent="0.25">
      <c r="A15" s="2" t="s">
        <v>23</v>
      </c>
      <c r="B15" s="4">
        <v>42131</v>
      </c>
      <c r="C15" s="4">
        <v>42131</v>
      </c>
      <c r="D15" s="4">
        <v>42131</v>
      </c>
      <c r="F15" s="14"/>
      <c r="J15" s="14"/>
      <c r="L15" s="14"/>
    </row>
    <row r="16" spans="1:12" x14ac:dyDescent="0.25">
      <c r="A16" s="2" t="s">
        <v>25</v>
      </c>
      <c r="B16" s="4">
        <v>42131</v>
      </c>
      <c r="C16" s="4">
        <v>42131</v>
      </c>
      <c r="D16" s="4">
        <v>42131</v>
      </c>
      <c r="F16" s="14"/>
      <c r="J16" s="14"/>
      <c r="L16" s="14"/>
    </row>
    <row r="17" spans="1:5" s="14" customFormat="1" x14ac:dyDescent="0.25">
      <c r="A17" s="2" t="s">
        <v>29</v>
      </c>
      <c r="B17" s="4">
        <v>42135</v>
      </c>
      <c r="C17" s="4">
        <v>42135</v>
      </c>
      <c r="D17" s="4">
        <v>42135</v>
      </c>
      <c r="E17"/>
    </row>
    <row r="18" spans="1:5" s="14" customFormat="1" x14ac:dyDescent="0.25">
      <c r="A18" s="2" t="s">
        <v>32</v>
      </c>
      <c r="B18" s="4">
        <v>42135</v>
      </c>
      <c r="C18" s="4">
        <v>42135</v>
      </c>
      <c r="D18" s="4">
        <v>42135</v>
      </c>
      <c r="E18"/>
    </row>
    <row r="19" spans="1:5" s="14" customFormat="1" x14ac:dyDescent="0.25">
      <c r="A19" s="2" t="s">
        <v>44</v>
      </c>
      <c r="B19" s="4">
        <v>42136</v>
      </c>
      <c r="C19" s="4">
        <v>42136</v>
      </c>
      <c r="D19" s="4">
        <v>42136</v>
      </c>
      <c r="E19"/>
    </row>
    <row r="20" spans="1:5" s="14" customFormat="1" x14ac:dyDescent="0.25">
      <c r="A20" s="2" t="s">
        <v>47</v>
      </c>
      <c r="B20" s="4">
        <v>42136</v>
      </c>
      <c r="C20" s="4">
        <v>42136</v>
      </c>
      <c r="D20" s="4">
        <v>42136</v>
      </c>
      <c r="E20"/>
    </row>
    <row r="21" spans="1:5" s="14" customFormat="1" x14ac:dyDescent="0.25">
      <c r="A21" s="2" t="s">
        <v>58</v>
      </c>
      <c r="B21" s="4">
        <v>42137</v>
      </c>
      <c r="C21" s="4">
        <v>42137</v>
      </c>
      <c r="D21" s="4">
        <v>42137</v>
      </c>
      <c r="E21"/>
    </row>
    <row r="22" spans="1:5" s="14" customFormat="1" x14ac:dyDescent="0.25">
      <c r="A22" s="2" t="s">
        <v>61</v>
      </c>
      <c r="B22" s="4">
        <v>42137</v>
      </c>
      <c r="C22" s="4">
        <v>42137</v>
      </c>
      <c r="D22" s="4">
        <v>42137</v>
      </c>
      <c r="E22"/>
    </row>
    <row r="23" spans="1:5" s="14" customFormat="1" x14ac:dyDescent="0.25">
      <c r="A23" s="2" t="s">
        <v>63</v>
      </c>
      <c r="B23" s="4">
        <v>42137</v>
      </c>
      <c r="C23" s="4">
        <v>42137</v>
      </c>
      <c r="D23" s="4">
        <v>42137</v>
      </c>
      <c r="E23"/>
    </row>
    <row r="24" spans="1:5" s="14" customFormat="1" x14ac:dyDescent="0.25">
      <c r="A24" s="2" t="s">
        <v>65</v>
      </c>
      <c r="B24" s="4">
        <v>42137</v>
      </c>
      <c r="C24" s="4">
        <v>42137</v>
      </c>
      <c r="D24" s="4">
        <v>42137</v>
      </c>
      <c r="E24"/>
    </row>
    <row r="25" spans="1:5" s="14" customFormat="1" x14ac:dyDescent="0.25">
      <c r="A25" s="2" t="s">
        <v>68</v>
      </c>
      <c r="B25" s="4">
        <v>42137</v>
      </c>
      <c r="C25" s="4">
        <v>42137</v>
      </c>
      <c r="D25" s="4">
        <v>42137</v>
      </c>
      <c r="E25"/>
    </row>
    <row r="26" spans="1:5" s="14" customFormat="1" x14ac:dyDescent="0.25">
      <c r="A26" s="2" t="s">
        <v>70</v>
      </c>
      <c r="B26" s="4">
        <v>42137</v>
      </c>
      <c r="C26" s="4">
        <v>42137</v>
      </c>
      <c r="D26" s="4">
        <v>42137</v>
      </c>
      <c r="E26"/>
    </row>
    <row r="27" spans="1:5" s="14" customFormat="1" x14ac:dyDescent="0.25">
      <c r="A27" s="2" t="s">
        <v>71</v>
      </c>
      <c r="B27" s="4">
        <v>42137</v>
      </c>
      <c r="C27" s="4">
        <v>42137</v>
      </c>
      <c r="D27" s="4">
        <v>42137</v>
      </c>
      <c r="E27"/>
    </row>
    <row r="28" spans="1:5" s="14" customFormat="1" x14ac:dyDescent="0.25">
      <c r="A28" s="2" t="s">
        <v>73</v>
      </c>
      <c r="B28" s="4">
        <v>42137</v>
      </c>
      <c r="C28" s="4">
        <v>42137</v>
      </c>
      <c r="D28" s="4">
        <v>42137</v>
      </c>
      <c r="E28"/>
    </row>
    <row r="29" spans="1:5" s="14" customFormat="1" x14ac:dyDescent="0.25">
      <c r="A29" s="2" t="s">
        <v>78</v>
      </c>
      <c r="B29" s="4">
        <v>42138</v>
      </c>
      <c r="C29" s="4">
        <v>42138</v>
      </c>
      <c r="D29" s="4">
        <v>42138</v>
      </c>
      <c r="E29"/>
    </row>
    <row r="30" spans="1:5" s="14" customFormat="1" x14ac:dyDescent="0.25">
      <c r="A30" s="2" t="s">
        <v>81</v>
      </c>
      <c r="B30" s="2"/>
      <c r="C30" s="4">
        <v>42142</v>
      </c>
      <c r="D30" s="4">
        <v>42142</v>
      </c>
      <c r="E30"/>
    </row>
    <row r="31" spans="1:5" s="14" customFormat="1" x14ac:dyDescent="0.25">
      <c r="A31" s="2" t="s">
        <v>86</v>
      </c>
      <c r="B31" s="4">
        <v>42142</v>
      </c>
      <c r="C31" s="4">
        <v>42142</v>
      </c>
      <c r="D31" s="4">
        <v>42142</v>
      </c>
      <c r="E31"/>
    </row>
    <row r="32" spans="1:5" s="14" customFormat="1" x14ac:dyDescent="0.25">
      <c r="E32"/>
    </row>
    <row r="33" spans="5:5" s="14" customFormat="1" x14ac:dyDescent="0.25">
      <c r="E33"/>
    </row>
    <row r="34" spans="5:5" s="14" customFormat="1" x14ac:dyDescent="0.25">
      <c r="E34"/>
    </row>
    <row r="35" spans="5:5" s="14" customFormat="1" x14ac:dyDescent="0.25">
      <c r="E35"/>
    </row>
    <row r="36" spans="5:5" s="14" customFormat="1" x14ac:dyDescent="0.25">
      <c r="E36"/>
    </row>
    <row r="37" spans="5:5" s="14" customFormat="1" x14ac:dyDescent="0.25">
      <c r="E37"/>
    </row>
    <row r="38" spans="5:5" s="14" customFormat="1" x14ac:dyDescent="0.25">
      <c r="E38"/>
    </row>
    <row r="39" spans="5:5" s="14" customFormat="1" x14ac:dyDescent="0.25">
      <c r="E39"/>
    </row>
    <row r="40" spans="5:5" s="14" customFormat="1" x14ac:dyDescent="0.25">
      <c r="E40"/>
    </row>
    <row r="41" spans="5:5" s="14" customFormat="1" x14ac:dyDescent="0.25">
      <c r="E41"/>
    </row>
    <row r="42" spans="5:5" s="14" customFormat="1" x14ac:dyDescent="0.25">
      <c r="E42"/>
    </row>
    <row r="43" spans="5:5" s="14" customFormat="1" x14ac:dyDescent="0.25">
      <c r="E43"/>
    </row>
    <row r="44" spans="5:5" s="14" customFormat="1" x14ac:dyDescent="0.25">
      <c r="E44"/>
    </row>
    <row r="45" spans="5:5" s="14" customFormat="1" x14ac:dyDescent="0.25">
      <c r="E45"/>
    </row>
    <row r="46" spans="5:5" s="14" customFormat="1" x14ac:dyDescent="0.25">
      <c r="E46"/>
    </row>
    <row r="47" spans="5:5" s="14" customFormat="1" x14ac:dyDescent="0.25">
      <c r="E47"/>
    </row>
    <row r="48" spans="5:5" s="14" customFormat="1" x14ac:dyDescent="0.25">
      <c r="E48"/>
    </row>
    <row r="49" spans="5:5" s="14" customFormat="1" x14ac:dyDescent="0.25">
      <c r="E49"/>
    </row>
    <row r="50" spans="5:5" s="14" customFormat="1" x14ac:dyDescent="0.25">
      <c r="E50"/>
    </row>
    <row r="51" spans="5:5" s="14" customFormat="1" x14ac:dyDescent="0.25">
      <c r="E51"/>
    </row>
    <row r="52" spans="5:5" s="14" customFormat="1" x14ac:dyDescent="0.25">
      <c r="E52"/>
    </row>
    <row r="53" spans="5:5" s="14" customFormat="1" x14ac:dyDescent="0.25">
      <c r="E53"/>
    </row>
    <row r="54" spans="5:5" s="14" customFormat="1" x14ac:dyDescent="0.25">
      <c r="E54"/>
    </row>
    <row r="55" spans="5:5" s="14" customFormat="1" x14ac:dyDescent="0.25">
      <c r="E55"/>
    </row>
    <row r="56" spans="5:5" s="14" customFormat="1" x14ac:dyDescent="0.25">
      <c r="E56"/>
    </row>
    <row r="57" spans="5:5" s="14" customFormat="1" x14ac:dyDescent="0.25">
      <c r="E57"/>
    </row>
    <row r="58" spans="5:5" s="14" customFormat="1" x14ac:dyDescent="0.25">
      <c r="E58"/>
    </row>
    <row r="59" spans="5:5" s="14" customFormat="1" x14ac:dyDescent="0.25">
      <c r="E59"/>
    </row>
    <row r="60" spans="5:5" s="14" customFormat="1" x14ac:dyDescent="0.25">
      <c r="E60"/>
    </row>
    <row r="61" spans="5:5" s="14" customFormat="1" x14ac:dyDescent="0.25">
      <c r="E61"/>
    </row>
    <row r="62" spans="5:5" s="14" customFormat="1" x14ac:dyDescent="0.25">
      <c r="E62"/>
    </row>
    <row r="63" spans="5:5" s="14" customFormat="1" x14ac:dyDescent="0.25">
      <c r="E63"/>
    </row>
    <row r="64" spans="5:5" s="14" customFormat="1" x14ac:dyDescent="0.25">
      <c r="E64"/>
    </row>
    <row r="65" spans="5:5" s="14" customFormat="1" x14ac:dyDescent="0.25">
      <c r="E65"/>
    </row>
    <row r="66" spans="5:5" s="14" customFormat="1" x14ac:dyDescent="0.25">
      <c r="E66"/>
    </row>
    <row r="67" spans="5:5" s="14" customFormat="1" x14ac:dyDescent="0.25">
      <c r="E67"/>
    </row>
    <row r="68" spans="5:5" s="14" customFormat="1" x14ac:dyDescent="0.25">
      <c r="E68"/>
    </row>
    <row r="69" spans="5:5" s="14" customFormat="1" x14ac:dyDescent="0.25">
      <c r="E69"/>
    </row>
    <row r="70" spans="5:5" s="14" customFormat="1" x14ac:dyDescent="0.25">
      <c r="E70"/>
    </row>
    <row r="71" spans="5:5" s="14" customFormat="1" x14ac:dyDescent="0.25">
      <c r="E71"/>
    </row>
    <row r="72" spans="5:5" s="14" customFormat="1" x14ac:dyDescent="0.25">
      <c r="E72"/>
    </row>
    <row r="73" spans="5:5" s="14" customFormat="1" x14ac:dyDescent="0.25">
      <c r="E73"/>
    </row>
    <row r="74" spans="5:5" s="14" customFormat="1" x14ac:dyDescent="0.25">
      <c r="E74"/>
    </row>
    <row r="75" spans="5:5" s="14" customFormat="1" x14ac:dyDescent="0.25">
      <c r="E75"/>
    </row>
    <row r="76" spans="5:5" s="14" customFormat="1" x14ac:dyDescent="0.25">
      <c r="E76"/>
    </row>
    <row r="77" spans="5:5" s="14" customFormat="1" x14ac:dyDescent="0.25">
      <c r="E77"/>
    </row>
    <row r="78" spans="5:5" s="14" customFormat="1" x14ac:dyDescent="0.25">
      <c r="E78"/>
    </row>
    <row r="79" spans="5:5" s="14" customFormat="1" x14ac:dyDescent="0.25">
      <c r="E79"/>
    </row>
    <row r="80" spans="5:5" s="14" customFormat="1" x14ac:dyDescent="0.25">
      <c r="E80"/>
    </row>
    <row r="81" spans="5:5" s="14" customFormat="1" x14ac:dyDescent="0.25">
      <c r="E81"/>
    </row>
    <row r="82" spans="5:5" s="14" customFormat="1" x14ac:dyDescent="0.25">
      <c r="E82"/>
    </row>
    <row r="83" spans="5:5" s="14" customFormat="1" x14ac:dyDescent="0.25">
      <c r="E83"/>
    </row>
    <row r="84" spans="5:5" s="14" customFormat="1" x14ac:dyDescent="0.25">
      <c r="E84"/>
    </row>
    <row r="85" spans="5:5" s="14" customFormat="1" x14ac:dyDescent="0.25">
      <c r="E85"/>
    </row>
    <row r="86" spans="5:5" s="14" customFormat="1" x14ac:dyDescent="0.25">
      <c r="E86"/>
    </row>
    <row r="87" spans="5:5" s="14" customFormat="1" x14ac:dyDescent="0.25">
      <c r="E87"/>
    </row>
    <row r="88" spans="5:5" s="14" customFormat="1" x14ac:dyDescent="0.25">
      <c r="E88"/>
    </row>
    <row r="89" spans="5:5" s="14" customFormat="1" x14ac:dyDescent="0.25">
      <c r="E89"/>
    </row>
    <row r="90" spans="5:5" s="14" customFormat="1" x14ac:dyDescent="0.25">
      <c r="E90"/>
    </row>
    <row r="91" spans="5:5" s="14" customFormat="1" x14ac:dyDescent="0.25">
      <c r="E91"/>
    </row>
    <row r="92" spans="5:5" s="14" customFormat="1" x14ac:dyDescent="0.25">
      <c r="E92"/>
    </row>
    <row r="93" spans="5:5" s="14" customFormat="1" x14ac:dyDescent="0.25">
      <c r="E93"/>
    </row>
    <row r="94" spans="5:5" s="14" customFormat="1" x14ac:dyDescent="0.25">
      <c r="E94"/>
    </row>
    <row r="95" spans="5:5" s="14" customFormat="1" x14ac:dyDescent="0.25">
      <c r="E95"/>
    </row>
    <row r="96" spans="5:5" s="14" customFormat="1" x14ac:dyDescent="0.25">
      <c r="E96"/>
    </row>
    <row r="97" spans="5:5" s="14" customFormat="1" x14ac:dyDescent="0.25">
      <c r="E97"/>
    </row>
    <row r="98" spans="5:5" s="14" customFormat="1" x14ac:dyDescent="0.25">
      <c r="E98"/>
    </row>
    <row r="99" spans="5:5" s="14" customFormat="1" x14ac:dyDescent="0.25">
      <c r="E99"/>
    </row>
    <row r="100" spans="5:5" s="14" customFormat="1" x14ac:dyDescent="0.25">
      <c r="E100"/>
    </row>
    <row r="101" spans="5:5" s="14" customFormat="1" x14ac:dyDescent="0.25">
      <c r="E101"/>
    </row>
    <row r="102" spans="5:5" s="14" customFormat="1" x14ac:dyDescent="0.25">
      <c r="E102"/>
    </row>
    <row r="103" spans="5:5" s="14" customFormat="1" x14ac:dyDescent="0.25">
      <c r="E103"/>
    </row>
    <row r="104" spans="5:5" s="14" customFormat="1" x14ac:dyDescent="0.25">
      <c r="E104"/>
    </row>
    <row r="105" spans="5:5" s="14" customFormat="1" x14ac:dyDescent="0.25">
      <c r="E105"/>
    </row>
    <row r="106" spans="5:5" s="14" customFormat="1" x14ac:dyDescent="0.25">
      <c r="E106"/>
    </row>
    <row r="107" spans="5:5" s="14" customFormat="1" x14ac:dyDescent="0.25">
      <c r="E107"/>
    </row>
    <row r="108" spans="5:5" s="14" customFormat="1" x14ac:dyDescent="0.25">
      <c r="E108"/>
    </row>
    <row r="109" spans="5:5" s="14" customFormat="1" x14ac:dyDescent="0.25">
      <c r="E109"/>
    </row>
    <row r="110" spans="5:5" s="14" customFormat="1" x14ac:dyDescent="0.25">
      <c r="E110"/>
    </row>
    <row r="111" spans="5:5" s="14" customFormat="1" x14ac:dyDescent="0.25">
      <c r="E111"/>
    </row>
    <row r="112" spans="5:5" s="14" customFormat="1" x14ac:dyDescent="0.25">
      <c r="E112"/>
    </row>
    <row r="113" spans="5:5" s="14" customFormat="1" x14ac:dyDescent="0.25">
      <c r="E113"/>
    </row>
    <row r="114" spans="5:5" s="14" customFormat="1" x14ac:dyDescent="0.25">
      <c r="E114"/>
    </row>
    <row r="115" spans="5:5" s="14" customFormat="1" x14ac:dyDescent="0.25">
      <c r="E115"/>
    </row>
    <row r="116" spans="5:5" s="14" customFormat="1" x14ac:dyDescent="0.25">
      <c r="E116"/>
    </row>
    <row r="117" spans="5:5" s="14" customFormat="1" x14ac:dyDescent="0.25">
      <c r="E117"/>
    </row>
    <row r="118" spans="5:5" s="14" customFormat="1" x14ac:dyDescent="0.25">
      <c r="E118"/>
    </row>
    <row r="119" spans="5:5" s="14" customFormat="1" x14ac:dyDescent="0.25">
      <c r="E119"/>
    </row>
    <row r="120" spans="5:5" s="14" customFormat="1" x14ac:dyDescent="0.25">
      <c r="E120"/>
    </row>
    <row r="121" spans="5:5" s="14" customFormat="1" x14ac:dyDescent="0.25">
      <c r="E121"/>
    </row>
    <row r="122" spans="5:5" s="14" customFormat="1" x14ac:dyDescent="0.25">
      <c r="E122"/>
    </row>
    <row r="123" spans="5:5" s="14" customFormat="1" x14ac:dyDescent="0.25">
      <c r="E123"/>
    </row>
    <row r="124" spans="5:5" s="14" customFormat="1" x14ac:dyDescent="0.25">
      <c r="E124"/>
    </row>
    <row r="125" spans="5:5" s="14" customFormat="1" x14ac:dyDescent="0.25">
      <c r="E125"/>
    </row>
    <row r="126" spans="5:5" s="14" customFormat="1" x14ac:dyDescent="0.25">
      <c r="E126"/>
    </row>
    <row r="127" spans="5:5" s="14" customFormat="1" x14ac:dyDescent="0.25">
      <c r="E127"/>
    </row>
    <row r="128" spans="5:5" s="14" customFormat="1" x14ac:dyDescent="0.25">
      <c r="E128"/>
    </row>
    <row r="129" spans="5:5" s="14" customFormat="1" x14ac:dyDescent="0.25">
      <c r="E129"/>
    </row>
    <row r="130" spans="5:5" s="14" customFormat="1" x14ac:dyDescent="0.25">
      <c r="E130"/>
    </row>
    <row r="131" spans="5:5" s="14" customFormat="1" x14ac:dyDescent="0.25">
      <c r="E131"/>
    </row>
    <row r="132" spans="5:5" s="14" customFormat="1" x14ac:dyDescent="0.25">
      <c r="E132"/>
    </row>
    <row r="133" spans="5:5" s="14" customFormat="1" x14ac:dyDescent="0.25">
      <c r="E133"/>
    </row>
    <row r="134" spans="5:5" s="14" customFormat="1" x14ac:dyDescent="0.25">
      <c r="E134"/>
    </row>
    <row r="135" spans="5:5" s="14" customFormat="1" x14ac:dyDescent="0.25">
      <c r="E135"/>
    </row>
    <row r="136" spans="5:5" s="14" customFormat="1" x14ac:dyDescent="0.25">
      <c r="E136"/>
    </row>
    <row r="137" spans="5:5" s="14" customFormat="1" x14ac:dyDescent="0.25">
      <c r="E137"/>
    </row>
    <row r="138" spans="5:5" s="14" customFormat="1" x14ac:dyDescent="0.25">
      <c r="E138"/>
    </row>
    <row r="139" spans="5:5" s="14" customFormat="1" x14ac:dyDescent="0.25">
      <c r="E139"/>
    </row>
    <row r="140" spans="5:5" s="14" customFormat="1" x14ac:dyDescent="0.25">
      <c r="E140"/>
    </row>
    <row r="141" spans="5:5" s="14" customFormat="1" x14ac:dyDescent="0.25">
      <c r="E141"/>
    </row>
    <row r="142" spans="5:5" s="14" customFormat="1" x14ac:dyDescent="0.25">
      <c r="E142"/>
    </row>
    <row r="143" spans="5:5" s="14" customFormat="1" x14ac:dyDescent="0.25">
      <c r="E143"/>
    </row>
    <row r="144" spans="5:5" s="14" customFormat="1" x14ac:dyDescent="0.25">
      <c r="E144"/>
    </row>
    <row r="145" spans="5:5" s="14" customFormat="1" x14ac:dyDescent="0.25">
      <c r="E145"/>
    </row>
    <row r="146" spans="5:5" s="14" customFormat="1" x14ac:dyDescent="0.25">
      <c r="E146"/>
    </row>
    <row r="147" spans="5:5" s="14" customFormat="1" x14ac:dyDescent="0.25">
      <c r="E147"/>
    </row>
    <row r="148" spans="5:5" s="14" customFormat="1" x14ac:dyDescent="0.25">
      <c r="E148"/>
    </row>
    <row r="149" spans="5:5" s="14" customFormat="1" x14ac:dyDescent="0.25">
      <c r="E149"/>
    </row>
    <row r="150" spans="5:5" s="14" customFormat="1" x14ac:dyDescent="0.25">
      <c r="E150"/>
    </row>
    <row r="151" spans="5:5" s="14" customFormat="1" x14ac:dyDescent="0.25">
      <c r="E151"/>
    </row>
    <row r="152" spans="5:5" s="14" customFormat="1" x14ac:dyDescent="0.25">
      <c r="E152"/>
    </row>
    <row r="153" spans="5:5" s="14" customFormat="1" x14ac:dyDescent="0.25">
      <c r="E153"/>
    </row>
    <row r="154" spans="5:5" s="14" customFormat="1" x14ac:dyDescent="0.25">
      <c r="E154"/>
    </row>
    <row r="155" spans="5:5" s="14" customFormat="1" x14ac:dyDescent="0.25">
      <c r="E155"/>
    </row>
    <row r="156" spans="5:5" s="14" customFormat="1" x14ac:dyDescent="0.25">
      <c r="E156"/>
    </row>
    <row r="157" spans="5:5" s="14" customFormat="1" x14ac:dyDescent="0.25">
      <c r="E157"/>
    </row>
    <row r="158" spans="5:5" s="14" customFormat="1" x14ac:dyDescent="0.25">
      <c r="E158"/>
    </row>
    <row r="159" spans="5:5" s="14" customFormat="1" x14ac:dyDescent="0.25">
      <c r="E159"/>
    </row>
    <row r="160" spans="5:5" s="14" customFormat="1" x14ac:dyDescent="0.25">
      <c r="E160"/>
    </row>
    <row r="161" spans="5:5" s="14" customFormat="1" x14ac:dyDescent="0.25">
      <c r="E161"/>
    </row>
    <row r="162" spans="5:5" s="14" customFormat="1" x14ac:dyDescent="0.25">
      <c r="E162"/>
    </row>
    <row r="163" spans="5:5" s="14" customFormat="1" x14ac:dyDescent="0.25">
      <c r="E163"/>
    </row>
    <row r="164" spans="5:5" s="14" customFormat="1" x14ac:dyDescent="0.25">
      <c r="E164"/>
    </row>
    <row r="165" spans="5:5" s="14" customFormat="1" x14ac:dyDescent="0.25">
      <c r="E165"/>
    </row>
    <row r="166" spans="5:5" s="14" customFormat="1" x14ac:dyDescent="0.25">
      <c r="E166"/>
    </row>
    <row r="167" spans="5:5" s="14" customFormat="1" x14ac:dyDescent="0.25">
      <c r="E167"/>
    </row>
    <row r="168" spans="5:5" s="14" customFormat="1" x14ac:dyDescent="0.25">
      <c r="E168"/>
    </row>
    <row r="169" spans="5:5" s="14" customFormat="1" x14ac:dyDescent="0.25">
      <c r="E169"/>
    </row>
    <row r="170" spans="5:5" s="14" customFormat="1" x14ac:dyDescent="0.25">
      <c r="E170"/>
    </row>
    <row r="171" spans="5:5" s="14" customFormat="1" x14ac:dyDescent="0.25">
      <c r="E171"/>
    </row>
    <row r="172" spans="5:5" s="14" customFormat="1" x14ac:dyDescent="0.25">
      <c r="E172"/>
    </row>
    <row r="173" spans="5:5" s="14" customFormat="1" x14ac:dyDescent="0.25">
      <c r="E173"/>
    </row>
    <row r="174" spans="5:5" s="14" customFormat="1" x14ac:dyDescent="0.25">
      <c r="E174"/>
    </row>
    <row r="175" spans="5:5" s="14" customFormat="1" x14ac:dyDescent="0.25">
      <c r="E175"/>
    </row>
    <row r="176" spans="5:5" s="14" customFormat="1" x14ac:dyDescent="0.25">
      <c r="E176"/>
    </row>
    <row r="177" spans="5:5" s="14" customFormat="1" x14ac:dyDescent="0.25">
      <c r="E177"/>
    </row>
    <row r="178" spans="5:5" s="14" customFormat="1" x14ac:dyDescent="0.25">
      <c r="E178"/>
    </row>
    <row r="179" spans="5:5" s="14" customFormat="1" x14ac:dyDescent="0.25">
      <c r="E179"/>
    </row>
    <row r="180" spans="5:5" s="14" customFormat="1" x14ac:dyDescent="0.25">
      <c r="E180"/>
    </row>
    <row r="181" spans="5:5" s="14" customFormat="1" x14ac:dyDescent="0.25">
      <c r="E181"/>
    </row>
    <row r="182" spans="5:5" s="14" customFormat="1" x14ac:dyDescent="0.25">
      <c r="E182"/>
    </row>
    <row r="183" spans="5:5" s="14" customFormat="1" x14ac:dyDescent="0.25">
      <c r="E183"/>
    </row>
    <row r="184" spans="5:5" s="14" customFormat="1" x14ac:dyDescent="0.25">
      <c r="E184"/>
    </row>
    <row r="185" spans="5:5" s="14" customFormat="1" x14ac:dyDescent="0.25">
      <c r="E185"/>
    </row>
    <row r="186" spans="5:5" s="14" customFormat="1" x14ac:dyDescent="0.25">
      <c r="E186"/>
    </row>
    <row r="187" spans="5:5" s="14" customFormat="1" x14ac:dyDescent="0.25">
      <c r="E187"/>
    </row>
    <row r="188" spans="5:5" s="14" customFormat="1" x14ac:dyDescent="0.25">
      <c r="E188"/>
    </row>
    <row r="189" spans="5:5" s="14" customFormat="1" x14ac:dyDescent="0.25">
      <c r="E189"/>
    </row>
    <row r="190" spans="5:5" s="14" customFormat="1" x14ac:dyDescent="0.25">
      <c r="E190"/>
    </row>
    <row r="191" spans="5:5" s="14" customFormat="1" x14ac:dyDescent="0.25">
      <c r="E191"/>
    </row>
    <row r="192" spans="5:5" s="14" customFormat="1" x14ac:dyDescent="0.25">
      <c r="E192"/>
    </row>
    <row r="193" spans="5:5" s="14" customFormat="1" x14ac:dyDescent="0.25">
      <c r="E193"/>
    </row>
    <row r="194" spans="5:5" s="14" customFormat="1" x14ac:dyDescent="0.25">
      <c r="E194"/>
    </row>
    <row r="195" spans="5:5" s="14" customFormat="1" x14ac:dyDescent="0.25">
      <c r="E195"/>
    </row>
    <row r="196" spans="5:5" s="14" customFormat="1" x14ac:dyDescent="0.25">
      <c r="E196"/>
    </row>
    <row r="197" spans="5:5" s="14" customFormat="1" x14ac:dyDescent="0.25">
      <c r="E197"/>
    </row>
    <row r="198" spans="5:5" s="14" customFormat="1" x14ac:dyDescent="0.25">
      <c r="E198"/>
    </row>
    <row r="199" spans="5:5" s="14" customFormat="1" x14ac:dyDescent="0.25">
      <c r="E199"/>
    </row>
    <row r="200" spans="5:5" s="14" customFormat="1" x14ac:dyDescent="0.25">
      <c r="E200"/>
    </row>
    <row r="201" spans="5:5" s="14" customFormat="1" x14ac:dyDescent="0.25">
      <c r="E201"/>
    </row>
    <row r="202" spans="5:5" s="14" customFormat="1" x14ac:dyDescent="0.25">
      <c r="E202"/>
    </row>
    <row r="203" spans="5:5" s="14" customFormat="1" x14ac:dyDescent="0.25">
      <c r="E203"/>
    </row>
    <row r="204" spans="5:5" s="14" customFormat="1" x14ac:dyDescent="0.25">
      <c r="E204"/>
    </row>
    <row r="205" spans="5:5" s="14" customFormat="1" x14ac:dyDescent="0.25">
      <c r="E205"/>
    </row>
    <row r="206" spans="5:5" s="14" customFormat="1" x14ac:dyDescent="0.25">
      <c r="E206"/>
    </row>
    <row r="207" spans="5:5" s="14" customFormat="1" x14ac:dyDescent="0.25">
      <c r="E207"/>
    </row>
    <row r="208" spans="5:5" s="14" customFormat="1" x14ac:dyDescent="0.25">
      <c r="E208"/>
    </row>
    <row r="209" spans="5:5" s="14" customFormat="1" x14ac:dyDescent="0.25">
      <c r="E209"/>
    </row>
    <row r="210" spans="5:5" s="14" customFormat="1" x14ac:dyDescent="0.25">
      <c r="E210"/>
    </row>
    <row r="211" spans="5:5" s="14" customFormat="1" x14ac:dyDescent="0.25">
      <c r="E211"/>
    </row>
    <row r="212" spans="5:5" s="14" customFormat="1" x14ac:dyDescent="0.25">
      <c r="E212"/>
    </row>
    <row r="213" spans="5:5" s="14" customFormat="1" x14ac:dyDescent="0.25">
      <c r="E213"/>
    </row>
    <row r="214" spans="5:5" s="14" customFormat="1" x14ac:dyDescent="0.25">
      <c r="E214"/>
    </row>
    <row r="215" spans="5:5" s="14" customFormat="1" x14ac:dyDescent="0.25">
      <c r="E215"/>
    </row>
    <row r="216" spans="5:5" s="14" customFormat="1" x14ac:dyDescent="0.25">
      <c r="E216"/>
    </row>
    <row r="217" spans="5:5" s="14" customFormat="1" x14ac:dyDescent="0.25">
      <c r="E217"/>
    </row>
    <row r="218" spans="5:5" s="14" customFormat="1" x14ac:dyDescent="0.25">
      <c r="E218"/>
    </row>
    <row r="219" spans="5:5" s="14" customFormat="1" x14ac:dyDescent="0.25">
      <c r="E219"/>
    </row>
    <row r="220" spans="5:5" s="14" customFormat="1" x14ac:dyDescent="0.25">
      <c r="E220"/>
    </row>
    <row r="221" spans="5:5" s="14" customFormat="1" x14ac:dyDescent="0.25">
      <c r="E221"/>
    </row>
    <row r="222" spans="5:5" s="14" customFormat="1" x14ac:dyDescent="0.25">
      <c r="E222"/>
    </row>
    <row r="223" spans="5:5" s="14" customFormat="1" x14ac:dyDescent="0.25">
      <c r="E223"/>
    </row>
    <row r="224" spans="5:5" s="14" customFormat="1" x14ac:dyDescent="0.25">
      <c r="E224"/>
    </row>
    <row r="225" spans="5:5" s="14" customFormat="1" x14ac:dyDescent="0.25">
      <c r="E225"/>
    </row>
    <row r="226" spans="5:5" s="14" customFormat="1" x14ac:dyDescent="0.25">
      <c r="E226"/>
    </row>
    <row r="227" spans="5:5" s="14" customFormat="1" x14ac:dyDescent="0.25">
      <c r="E227"/>
    </row>
    <row r="228" spans="5:5" s="14" customFormat="1" x14ac:dyDescent="0.25">
      <c r="E228"/>
    </row>
    <row r="229" spans="5:5" s="14" customFormat="1" x14ac:dyDescent="0.25">
      <c r="E229"/>
    </row>
    <row r="230" spans="5:5" s="14" customFormat="1" x14ac:dyDescent="0.25">
      <c r="E230"/>
    </row>
    <row r="231" spans="5:5" s="14" customFormat="1" x14ac:dyDescent="0.25">
      <c r="E231"/>
    </row>
    <row r="232" spans="5:5" s="14" customFormat="1" x14ac:dyDescent="0.25">
      <c r="E232"/>
    </row>
    <row r="233" spans="5:5" s="14" customFormat="1" x14ac:dyDescent="0.25">
      <c r="E233"/>
    </row>
    <row r="234" spans="5:5" s="14" customFormat="1" x14ac:dyDescent="0.25">
      <c r="E234"/>
    </row>
    <row r="235" spans="5:5" s="14" customFormat="1" x14ac:dyDescent="0.25">
      <c r="E235"/>
    </row>
    <row r="236" spans="5:5" s="14" customFormat="1" x14ac:dyDescent="0.25">
      <c r="E236"/>
    </row>
    <row r="237" spans="5:5" s="14" customFormat="1" x14ac:dyDescent="0.25">
      <c r="E237"/>
    </row>
    <row r="238" spans="5:5" s="14" customFormat="1" x14ac:dyDescent="0.25">
      <c r="E238"/>
    </row>
    <row r="239" spans="5:5" s="14" customFormat="1" x14ac:dyDescent="0.25">
      <c r="E239"/>
    </row>
    <row r="240" spans="5:5" s="14" customFormat="1" x14ac:dyDescent="0.25">
      <c r="E240"/>
    </row>
    <row r="241" spans="5:5" s="14" customFormat="1" x14ac:dyDescent="0.25">
      <c r="E241"/>
    </row>
    <row r="242" spans="5:5" s="14" customFormat="1" x14ac:dyDescent="0.25">
      <c r="E242"/>
    </row>
    <row r="243" spans="5:5" s="14" customFormat="1" x14ac:dyDescent="0.25">
      <c r="E243"/>
    </row>
    <row r="244" spans="5:5" s="14" customFormat="1" x14ac:dyDescent="0.25">
      <c r="E244"/>
    </row>
    <row r="245" spans="5:5" s="14" customFormat="1" x14ac:dyDescent="0.25">
      <c r="E245"/>
    </row>
    <row r="246" spans="5:5" s="14" customFormat="1" x14ac:dyDescent="0.25">
      <c r="E246"/>
    </row>
    <row r="247" spans="5:5" s="14" customFormat="1" x14ac:dyDescent="0.25">
      <c r="E247"/>
    </row>
    <row r="248" spans="5:5" s="14" customFormat="1" x14ac:dyDescent="0.25">
      <c r="E248"/>
    </row>
    <row r="249" spans="5:5" s="14" customFormat="1" x14ac:dyDescent="0.25">
      <c r="E249"/>
    </row>
    <row r="250" spans="5:5" s="14" customFormat="1" x14ac:dyDescent="0.25">
      <c r="E250"/>
    </row>
    <row r="251" spans="5:5" s="14" customFormat="1" x14ac:dyDescent="0.25">
      <c r="E251"/>
    </row>
    <row r="252" spans="5:5" s="14" customFormat="1" x14ac:dyDescent="0.25">
      <c r="E252"/>
    </row>
    <row r="253" spans="5:5" s="14" customFormat="1" x14ac:dyDescent="0.25">
      <c r="E253"/>
    </row>
    <row r="254" spans="5:5" s="14" customFormat="1" x14ac:dyDescent="0.25">
      <c r="E254"/>
    </row>
    <row r="255" spans="5:5" s="14" customFormat="1" x14ac:dyDescent="0.25">
      <c r="E255"/>
    </row>
    <row r="256" spans="5:5" s="14" customFormat="1" x14ac:dyDescent="0.25">
      <c r="E256"/>
    </row>
    <row r="257" spans="5:5" s="14" customFormat="1" x14ac:dyDescent="0.25">
      <c r="E257"/>
    </row>
    <row r="258" spans="5:5" s="14" customFormat="1" x14ac:dyDescent="0.25">
      <c r="E258"/>
    </row>
    <row r="259" spans="5:5" s="14" customFormat="1" x14ac:dyDescent="0.25">
      <c r="E259"/>
    </row>
    <row r="260" spans="5:5" s="14" customFormat="1" x14ac:dyDescent="0.25">
      <c r="E260"/>
    </row>
    <row r="261" spans="5:5" s="14" customFormat="1" x14ac:dyDescent="0.25">
      <c r="E261"/>
    </row>
    <row r="262" spans="5:5" s="14" customFormat="1" x14ac:dyDescent="0.25">
      <c r="E262"/>
    </row>
    <row r="263" spans="5:5" s="14" customFormat="1" x14ac:dyDescent="0.25">
      <c r="E263"/>
    </row>
    <row r="264" spans="5:5" s="14" customFormat="1" x14ac:dyDescent="0.25">
      <c r="E264"/>
    </row>
    <row r="265" spans="5:5" s="14" customFormat="1" x14ac:dyDescent="0.25">
      <c r="E265"/>
    </row>
    <row r="266" spans="5:5" s="14" customFormat="1" x14ac:dyDescent="0.25">
      <c r="E266"/>
    </row>
    <row r="267" spans="5:5" s="14" customFormat="1" x14ac:dyDescent="0.25">
      <c r="E267"/>
    </row>
    <row r="268" spans="5:5" s="14" customFormat="1" x14ac:dyDescent="0.25">
      <c r="E268"/>
    </row>
    <row r="269" spans="5:5" s="14" customFormat="1" x14ac:dyDescent="0.25">
      <c r="E269"/>
    </row>
    <row r="270" spans="5:5" s="14" customFormat="1" x14ac:dyDescent="0.25">
      <c r="E270"/>
    </row>
    <row r="271" spans="5:5" s="14" customFormat="1" x14ac:dyDescent="0.25">
      <c r="E271"/>
    </row>
    <row r="272" spans="5:5" s="14" customFormat="1" x14ac:dyDescent="0.25">
      <c r="E272"/>
    </row>
    <row r="273" spans="5:5" s="14" customFormat="1" x14ac:dyDescent="0.25">
      <c r="E273"/>
    </row>
    <row r="274" spans="5:5" s="14" customFormat="1" x14ac:dyDescent="0.25">
      <c r="E274"/>
    </row>
    <row r="275" spans="5:5" s="14" customFormat="1" x14ac:dyDescent="0.25">
      <c r="E275"/>
    </row>
    <row r="276" spans="5:5" s="14" customFormat="1" x14ac:dyDescent="0.25">
      <c r="E276"/>
    </row>
    <row r="277" spans="5:5" s="14" customFormat="1" x14ac:dyDescent="0.25">
      <c r="E277"/>
    </row>
    <row r="278" spans="5:5" s="14" customFormat="1" x14ac:dyDescent="0.25">
      <c r="E278"/>
    </row>
    <row r="279" spans="5:5" s="14" customFormat="1" x14ac:dyDescent="0.25">
      <c r="E279"/>
    </row>
    <row r="280" spans="5:5" s="14" customFormat="1" x14ac:dyDescent="0.25">
      <c r="E280"/>
    </row>
    <row r="281" spans="5:5" s="14" customFormat="1" x14ac:dyDescent="0.25">
      <c r="E281"/>
    </row>
    <row r="282" spans="5:5" s="14" customFormat="1" x14ac:dyDescent="0.25">
      <c r="E282"/>
    </row>
    <row r="283" spans="5:5" s="14" customFormat="1" x14ac:dyDescent="0.25">
      <c r="E283"/>
    </row>
    <row r="284" spans="5:5" s="14" customFormat="1" x14ac:dyDescent="0.25">
      <c r="E284"/>
    </row>
    <row r="285" spans="5:5" s="14" customFormat="1" x14ac:dyDescent="0.25">
      <c r="E285"/>
    </row>
    <row r="286" spans="5:5" s="14" customFormat="1" x14ac:dyDescent="0.25">
      <c r="E286"/>
    </row>
    <row r="287" spans="5:5" s="14" customFormat="1" x14ac:dyDescent="0.25">
      <c r="E287"/>
    </row>
    <row r="288" spans="5:5" s="14" customFormat="1" x14ac:dyDescent="0.25">
      <c r="E288"/>
    </row>
    <row r="289" spans="5:5" s="14" customFormat="1" x14ac:dyDescent="0.25">
      <c r="E289"/>
    </row>
    <row r="290" spans="5:5" s="14" customFormat="1" x14ac:dyDescent="0.25">
      <c r="E290"/>
    </row>
    <row r="291" spans="5:5" s="14" customFormat="1" x14ac:dyDescent="0.25">
      <c r="E291"/>
    </row>
    <row r="292" spans="5:5" s="14" customFormat="1" x14ac:dyDescent="0.25">
      <c r="E292"/>
    </row>
    <row r="293" spans="5:5" s="14" customFormat="1" x14ac:dyDescent="0.25">
      <c r="E293"/>
    </row>
    <row r="294" spans="5:5" s="14" customFormat="1" x14ac:dyDescent="0.25">
      <c r="E294"/>
    </row>
    <row r="295" spans="5:5" s="14" customFormat="1" x14ac:dyDescent="0.25">
      <c r="E295"/>
    </row>
    <row r="296" spans="5:5" s="14" customFormat="1" x14ac:dyDescent="0.25">
      <c r="E296"/>
    </row>
    <row r="297" spans="5:5" s="14" customFormat="1" x14ac:dyDescent="0.25">
      <c r="E297"/>
    </row>
    <row r="298" spans="5:5" s="14" customFormat="1" x14ac:dyDescent="0.25">
      <c r="E298"/>
    </row>
    <row r="299" spans="5:5" s="14" customFormat="1" x14ac:dyDescent="0.25">
      <c r="E299"/>
    </row>
    <row r="300" spans="5:5" s="14" customFormat="1" x14ac:dyDescent="0.25">
      <c r="E300"/>
    </row>
    <row r="301" spans="5:5" s="14" customFormat="1" x14ac:dyDescent="0.25">
      <c r="E301"/>
    </row>
    <row r="302" spans="5:5" s="14" customFormat="1" x14ac:dyDescent="0.25">
      <c r="E302"/>
    </row>
    <row r="303" spans="5:5" s="14" customFormat="1" x14ac:dyDescent="0.25">
      <c r="E303"/>
    </row>
    <row r="304" spans="5:5" s="14" customFormat="1" x14ac:dyDescent="0.25">
      <c r="E304"/>
    </row>
    <row r="305" spans="3:12" x14ac:dyDescent="0.25">
      <c r="C305" s="14"/>
      <c r="D305" s="14"/>
      <c r="F305" s="14"/>
      <c r="J305" s="14"/>
      <c r="L305" s="14"/>
    </row>
    <row r="306" spans="3:12" x14ac:dyDescent="0.25">
      <c r="C306" s="14"/>
      <c r="D306" s="14"/>
      <c r="F306" s="14"/>
      <c r="J306" s="14"/>
      <c r="L306" s="14"/>
    </row>
    <row r="307" spans="3:12" x14ac:dyDescent="0.25">
      <c r="C307" s="14"/>
      <c r="D307" s="14"/>
      <c r="F307" s="14"/>
      <c r="J307" s="14"/>
      <c r="L307" s="14"/>
    </row>
    <row r="308" spans="3:12" x14ac:dyDescent="0.25">
      <c r="C308" s="14"/>
      <c r="D308" s="14"/>
      <c r="F308" s="14"/>
      <c r="J308" s="14"/>
      <c r="L308" s="14"/>
    </row>
    <row r="309" spans="3:12" x14ac:dyDescent="0.25">
      <c r="C309" s="14"/>
      <c r="D309" s="14"/>
      <c r="F309" s="14"/>
      <c r="J309" s="14"/>
      <c r="L309" s="14"/>
    </row>
    <row r="310" spans="3:12" x14ac:dyDescent="0.25">
      <c r="C310" s="14"/>
      <c r="D310" s="14"/>
      <c r="F310" s="14"/>
      <c r="J310" s="14"/>
      <c r="L310" s="14"/>
    </row>
    <row r="311" spans="3:12" x14ac:dyDescent="0.25">
      <c r="C311" s="14"/>
      <c r="D311" s="14"/>
      <c r="F311" s="14"/>
      <c r="J311" s="14"/>
      <c r="L311" s="14"/>
    </row>
    <row r="312" spans="3:12" x14ac:dyDescent="0.25">
      <c r="C312" s="14"/>
      <c r="D312" s="14"/>
      <c r="F312" s="14"/>
      <c r="J312" s="14"/>
      <c r="L312" s="14"/>
    </row>
    <row r="313" spans="3:12" x14ac:dyDescent="0.25">
      <c r="C313" s="14"/>
      <c r="D313" s="14"/>
      <c r="F313" s="14"/>
      <c r="J313" s="14"/>
      <c r="L313" s="14"/>
    </row>
    <row r="314" spans="3:12" x14ac:dyDescent="0.25">
      <c r="C314" s="14"/>
      <c r="D314" s="14"/>
      <c r="F314" s="14"/>
      <c r="J314" s="14"/>
      <c r="L314" s="14"/>
    </row>
    <row r="315" spans="3:12" x14ac:dyDescent="0.25">
      <c r="C315" s="14"/>
      <c r="D315" s="14"/>
      <c r="F315" s="14"/>
      <c r="J315" s="14"/>
      <c r="L315" s="14"/>
    </row>
    <row r="316" spans="3:12" x14ac:dyDescent="0.25">
      <c r="C316" s="14"/>
      <c r="D316" s="14"/>
      <c r="F316" s="14"/>
      <c r="J316" s="14"/>
      <c r="L316" s="14"/>
    </row>
    <row r="317" spans="3:12" x14ac:dyDescent="0.25">
      <c r="C317" s="14"/>
      <c r="D317" s="14"/>
      <c r="F317" s="14"/>
      <c r="J317" s="14"/>
      <c r="L317" s="14"/>
    </row>
    <row r="318" spans="3:12" x14ac:dyDescent="0.25">
      <c r="C318" s="14"/>
      <c r="D318" s="14"/>
      <c r="F318" s="14"/>
      <c r="J318" s="14"/>
      <c r="L318" s="14"/>
    </row>
    <row r="319" spans="3:12" x14ac:dyDescent="0.25">
      <c r="C319" s="14"/>
      <c r="D319" s="14"/>
      <c r="F319" s="14"/>
      <c r="J319" s="14"/>
      <c r="L319" s="14"/>
    </row>
    <row r="320" spans="3:12" x14ac:dyDescent="0.25">
      <c r="C320" s="14"/>
      <c r="D320" s="14"/>
      <c r="F320" s="14"/>
      <c r="J320" s="14"/>
      <c r="L320" s="14"/>
    </row>
    <row r="321" spans="3:12" x14ac:dyDescent="0.25">
      <c r="C321" s="14"/>
      <c r="D321" s="14"/>
      <c r="F321" s="14"/>
      <c r="J321" s="14"/>
      <c r="L321" s="14"/>
    </row>
    <row r="322" spans="3:12" x14ac:dyDescent="0.25">
      <c r="C322" s="14"/>
      <c r="D322" s="14"/>
      <c r="F322" s="14"/>
      <c r="J322" s="14"/>
      <c r="L322" s="14"/>
    </row>
    <row r="323" spans="3:12" x14ac:dyDescent="0.25">
      <c r="C323" s="14"/>
      <c r="D323" s="14"/>
      <c r="F323" s="14"/>
      <c r="J323" s="14"/>
      <c r="L323" s="14"/>
    </row>
    <row r="324" spans="3:12" x14ac:dyDescent="0.25">
      <c r="C324" s="14"/>
      <c r="D324" s="14"/>
      <c r="F324" s="14"/>
      <c r="J324" s="14"/>
      <c r="L324" s="14"/>
    </row>
    <row r="325" spans="3:12" x14ac:dyDescent="0.25">
      <c r="C325" s="14"/>
      <c r="D325" s="14"/>
      <c r="F325" s="14"/>
      <c r="J325" s="14"/>
      <c r="L325" s="14"/>
    </row>
    <row r="326" spans="3:12" x14ac:dyDescent="0.25">
      <c r="C326" s="14"/>
      <c r="D326" s="14"/>
      <c r="F326" s="14"/>
      <c r="J326" s="14"/>
      <c r="L326" s="14"/>
    </row>
    <row r="327" spans="3:12" x14ac:dyDescent="0.25">
      <c r="C327" s="14"/>
      <c r="D327" s="14"/>
      <c r="F327" s="14"/>
      <c r="J327" s="14"/>
      <c r="L327" s="14"/>
    </row>
    <row r="328" spans="3:12" x14ac:dyDescent="0.25">
      <c r="C328" s="14"/>
      <c r="D328" s="14"/>
      <c r="F328" s="14"/>
      <c r="J328" s="14"/>
      <c r="L328" s="14"/>
    </row>
    <row r="329" spans="3:12" x14ac:dyDescent="0.25">
      <c r="C329" s="14"/>
      <c r="D329" s="14"/>
      <c r="F329" s="14"/>
      <c r="J329" s="14"/>
      <c r="L329" s="14"/>
    </row>
    <row r="330" spans="3:12" x14ac:dyDescent="0.25">
      <c r="C330" s="14"/>
      <c r="D330" s="14"/>
      <c r="F330" s="14"/>
      <c r="J330" s="14"/>
      <c r="L330" s="14"/>
    </row>
    <row r="331" spans="3:12" x14ac:dyDescent="0.25">
      <c r="C331" s="14"/>
      <c r="D331" s="14"/>
      <c r="F331" s="14"/>
      <c r="J331" s="14"/>
      <c r="L331" s="14"/>
    </row>
    <row r="332" spans="3:12" x14ac:dyDescent="0.25">
      <c r="C332" s="14"/>
      <c r="D332" s="14"/>
      <c r="F332" s="14"/>
      <c r="J332" s="14"/>
      <c r="L332" s="14"/>
    </row>
    <row r="333" spans="3:12" x14ac:dyDescent="0.25">
      <c r="C333" s="14"/>
      <c r="D333" s="14"/>
      <c r="F333" s="14"/>
      <c r="J333" s="14"/>
      <c r="L333" s="14"/>
    </row>
    <row r="334" spans="3:12" x14ac:dyDescent="0.25">
      <c r="C334" s="14"/>
      <c r="D334" s="14"/>
      <c r="F334" s="14"/>
      <c r="J334" s="14"/>
      <c r="L334" s="14"/>
    </row>
    <row r="335" spans="3:12" x14ac:dyDescent="0.25">
      <c r="C335" s="14"/>
      <c r="D335" s="14"/>
      <c r="F335" s="14"/>
      <c r="J335" s="14"/>
      <c r="L335" s="14"/>
    </row>
    <row r="336" spans="3:12" x14ac:dyDescent="0.25">
      <c r="C336" s="14"/>
      <c r="D336" s="14"/>
      <c r="F336" s="14"/>
      <c r="J336" s="14"/>
      <c r="L336" s="14"/>
    </row>
    <row r="337" spans="3:12" x14ac:dyDescent="0.25">
      <c r="C337" s="14"/>
      <c r="D337" s="14"/>
      <c r="F337" s="14"/>
      <c r="J337" s="14"/>
      <c r="L337" s="14"/>
    </row>
    <row r="338" spans="3:12" x14ac:dyDescent="0.25">
      <c r="C338" s="14"/>
      <c r="D338" s="14"/>
      <c r="F338" s="14"/>
      <c r="J338" s="14"/>
      <c r="L338" s="14"/>
    </row>
    <row r="339" spans="3:12" x14ac:dyDescent="0.25">
      <c r="C339" s="14"/>
      <c r="D339" s="14"/>
      <c r="F339" s="14"/>
      <c r="J339" s="14"/>
      <c r="L339" s="14"/>
    </row>
    <row r="340" spans="3:12" x14ac:dyDescent="0.25">
      <c r="C340" s="14"/>
      <c r="D340" s="14"/>
      <c r="F340" s="14"/>
      <c r="J340" s="14"/>
      <c r="L340" s="14"/>
    </row>
    <row r="341" spans="3:12" x14ac:dyDescent="0.25">
      <c r="C341" s="14"/>
      <c r="D341" s="14"/>
      <c r="F341" s="14"/>
      <c r="J341" s="14"/>
      <c r="L341" s="14"/>
    </row>
    <row r="342" spans="3:12" x14ac:dyDescent="0.25">
      <c r="C342" s="14"/>
      <c r="D342" s="14"/>
      <c r="F342" s="14"/>
      <c r="J342" s="14"/>
      <c r="L342" s="14"/>
    </row>
    <row r="343" spans="3:12" x14ac:dyDescent="0.25">
      <c r="C343" s="14"/>
      <c r="D343" s="14"/>
      <c r="F343" s="14"/>
      <c r="J343" s="14"/>
      <c r="L343" s="14"/>
    </row>
    <row r="344" spans="3:12" x14ac:dyDescent="0.25">
      <c r="C344" s="14"/>
      <c r="D344" s="14"/>
      <c r="F344" s="14"/>
      <c r="J344" s="14"/>
      <c r="L344" s="14"/>
    </row>
    <row r="345" spans="3:12" x14ac:dyDescent="0.25">
      <c r="C345" s="14"/>
      <c r="D345" s="14"/>
      <c r="F345" s="14"/>
      <c r="J345" s="14"/>
      <c r="L345" s="14"/>
    </row>
    <row r="346" spans="3:12" x14ac:dyDescent="0.25">
      <c r="C346" s="14"/>
      <c r="D346" s="14"/>
      <c r="F346" s="14"/>
      <c r="J346" s="14"/>
      <c r="L346" s="14"/>
    </row>
    <row r="347" spans="3:12" x14ac:dyDescent="0.25">
      <c r="C347" s="14"/>
      <c r="D347" s="14"/>
      <c r="F347" s="14"/>
      <c r="J347" s="14"/>
      <c r="L347" s="14"/>
    </row>
    <row r="348" spans="3:12" x14ac:dyDescent="0.25">
      <c r="C348" s="14"/>
      <c r="D348" s="14"/>
      <c r="F348" s="14"/>
      <c r="J348" s="14"/>
      <c r="L348" s="14"/>
    </row>
    <row r="349" spans="3:12" x14ac:dyDescent="0.25">
      <c r="C349" s="14"/>
      <c r="D349" s="14"/>
      <c r="F349" s="14"/>
      <c r="J349" s="14"/>
      <c r="L349" s="14"/>
    </row>
    <row r="350" spans="3:12" x14ac:dyDescent="0.25">
      <c r="C350" s="14"/>
      <c r="D350" s="14"/>
      <c r="F350" s="14"/>
      <c r="J350" s="14"/>
      <c r="L350" s="14"/>
    </row>
    <row r="351" spans="3:12" x14ac:dyDescent="0.25">
      <c r="C351" s="14"/>
      <c r="D351" s="14"/>
      <c r="F351" s="14"/>
      <c r="J351" s="14"/>
      <c r="L351" s="14"/>
    </row>
    <row r="352" spans="3:12" x14ac:dyDescent="0.25">
      <c r="C352" s="14"/>
      <c r="D352" s="14"/>
      <c r="F352" s="14"/>
      <c r="J352" s="14"/>
      <c r="L352" s="14"/>
    </row>
    <row r="353" spans="3:12" x14ac:dyDescent="0.25">
      <c r="C353" s="14"/>
      <c r="D353" s="14"/>
      <c r="F353" s="14"/>
      <c r="J353" s="14"/>
      <c r="L353" s="14"/>
    </row>
    <row r="354" spans="3:12" x14ac:dyDescent="0.25">
      <c r="C354" s="14"/>
      <c r="D354" s="14"/>
      <c r="F354" s="14"/>
      <c r="J354" s="14"/>
      <c r="L354" s="14"/>
    </row>
    <row r="355" spans="3:12" x14ac:dyDescent="0.25">
      <c r="C355" s="14"/>
      <c r="D355" s="14"/>
      <c r="F355" s="14"/>
      <c r="J355" s="14"/>
      <c r="L355" s="14"/>
    </row>
    <row r="356" spans="3:12" x14ac:dyDescent="0.25">
      <c r="C356" s="14"/>
      <c r="D356" s="14"/>
      <c r="F356" s="14"/>
      <c r="J356" s="14"/>
      <c r="L356" s="14"/>
    </row>
    <row r="357" spans="3:12" x14ac:dyDescent="0.25">
      <c r="C357" s="14"/>
      <c r="D357" s="14"/>
      <c r="F357" s="14"/>
      <c r="J357" s="14"/>
      <c r="L357" s="14"/>
    </row>
    <row r="358" spans="3:12" x14ac:dyDescent="0.25">
      <c r="C358" s="14"/>
      <c r="D358" s="14"/>
      <c r="F358" s="14"/>
      <c r="J358" s="14"/>
      <c r="L358" s="14"/>
    </row>
    <row r="359" spans="3:12" x14ac:dyDescent="0.25">
      <c r="C359" s="14"/>
      <c r="D359" s="14"/>
      <c r="F359" s="14"/>
      <c r="J359" s="14"/>
      <c r="L359" s="14"/>
    </row>
    <row r="360" spans="3:12" x14ac:dyDescent="0.25">
      <c r="C360" s="14"/>
      <c r="D360" s="14"/>
      <c r="F360" s="14"/>
      <c r="J360" s="14"/>
      <c r="L360" s="14"/>
    </row>
    <row r="361" spans="3:12" x14ac:dyDescent="0.25">
      <c r="C361" s="14"/>
      <c r="D361" s="14"/>
      <c r="F361" s="14"/>
      <c r="J361" s="14"/>
      <c r="L361" s="14"/>
    </row>
    <row r="362" spans="3:12" x14ac:dyDescent="0.25">
      <c r="C362" s="14"/>
      <c r="D362" s="14"/>
      <c r="F362" s="14"/>
      <c r="J362" s="14"/>
      <c r="L362" s="14"/>
    </row>
    <row r="363" spans="3:12" x14ac:dyDescent="0.25">
      <c r="C363" s="14"/>
      <c r="D363" s="14"/>
      <c r="F363" s="14"/>
      <c r="J363" s="14"/>
      <c r="L363" s="14"/>
    </row>
    <row r="364" spans="3:12" x14ac:dyDescent="0.25">
      <c r="C364" s="14"/>
      <c r="D364" s="14"/>
      <c r="F364" s="14"/>
      <c r="J364" s="14"/>
      <c r="L364" s="14"/>
    </row>
    <row r="365" spans="3:12" x14ac:dyDescent="0.25">
      <c r="C365" s="14"/>
      <c r="D365" s="14"/>
      <c r="F365" s="14"/>
      <c r="J365" s="14"/>
      <c r="L365" s="14"/>
    </row>
    <row r="366" spans="3:12" x14ac:dyDescent="0.25">
      <c r="C366" s="14"/>
      <c r="D366" s="14"/>
      <c r="F366" s="14"/>
      <c r="J366" s="14"/>
      <c r="L366" s="14"/>
    </row>
    <row r="367" spans="3:12" x14ac:dyDescent="0.25">
      <c r="C367" s="14"/>
      <c r="D367" s="14"/>
      <c r="F367" s="14"/>
      <c r="J367" s="14"/>
      <c r="L367" s="14"/>
    </row>
    <row r="368" spans="3:12" x14ac:dyDescent="0.25">
      <c r="C368" s="14"/>
      <c r="D368" s="14"/>
      <c r="F368" s="14"/>
      <c r="J368" s="14"/>
      <c r="L368" s="14"/>
    </row>
    <row r="369" spans="3:12" x14ac:dyDescent="0.25">
      <c r="C369" s="14"/>
      <c r="D369" s="14"/>
      <c r="F369" s="14"/>
      <c r="J369" s="14"/>
      <c r="L369" s="14"/>
    </row>
    <row r="370" spans="3:12" x14ac:dyDescent="0.25">
      <c r="C370" s="14"/>
      <c r="D370" s="14"/>
      <c r="F370" s="14"/>
      <c r="J370" s="14"/>
      <c r="L370" s="14"/>
    </row>
    <row r="371" spans="3:12" x14ac:dyDescent="0.25">
      <c r="C371" s="14"/>
      <c r="D371" s="14"/>
      <c r="F371" s="14"/>
      <c r="J371" s="14"/>
      <c r="L371" s="14"/>
    </row>
    <row r="372" spans="3:12" x14ac:dyDescent="0.25">
      <c r="C372" s="14"/>
      <c r="D372" s="14"/>
      <c r="F372" s="14"/>
      <c r="J372" s="14"/>
      <c r="L372" s="14"/>
    </row>
    <row r="373" spans="3:12" x14ac:dyDescent="0.25">
      <c r="C373" s="14"/>
      <c r="D373" s="14"/>
      <c r="F373" s="14"/>
      <c r="J373" s="14"/>
      <c r="L373" s="14"/>
    </row>
    <row r="374" spans="3:12" x14ac:dyDescent="0.25">
      <c r="C374" s="14"/>
      <c r="D374" s="14"/>
      <c r="F374" s="14"/>
      <c r="J374" s="14"/>
      <c r="L374" s="14"/>
    </row>
    <row r="375" spans="3:12" x14ac:dyDescent="0.25">
      <c r="C375" s="14"/>
      <c r="D375" s="14"/>
      <c r="F375" s="14"/>
      <c r="J375" s="14"/>
      <c r="L375" s="14"/>
    </row>
    <row r="376" spans="3:12" x14ac:dyDescent="0.25">
      <c r="C376" s="14"/>
      <c r="D376" s="14"/>
      <c r="F376" s="14"/>
      <c r="J376" s="14"/>
      <c r="L376" s="14"/>
    </row>
    <row r="377" spans="3:12" x14ac:dyDescent="0.25">
      <c r="C377" s="14"/>
      <c r="D377" s="14"/>
      <c r="F377" s="14"/>
      <c r="J377" s="14"/>
      <c r="L377" s="14"/>
    </row>
    <row r="378" spans="3:12" x14ac:dyDescent="0.25">
      <c r="C378" s="14"/>
      <c r="D378" s="14"/>
      <c r="F378" s="14"/>
      <c r="J378" s="14"/>
      <c r="L378" s="14"/>
    </row>
    <row r="379" spans="3:12" x14ac:dyDescent="0.25">
      <c r="C379" s="14"/>
      <c r="D379" s="14"/>
      <c r="F379" s="14"/>
      <c r="J379" s="14"/>
      <c r="L379" s="14"/>
    </row>
    <row r="380" spans="3:12" x14ac:dyDescent="0.25">
      <c r="C380" s="14"/>
      <c r="D380" s="14"/>
      <c r="F380" s="14"/>
      <c r="J380" s="14"/>
      <c r="L380" s="14"/>
    </row>
    <row r="381" spans="3:12" x14ac:dyDescent="0.25">
      <c r="C381" s="14"/>
      <c r="D381" s="14"/>
      <c r="F381" s="14"/>
      <c r="J381" s="14"/>
      <c r="L381" s="14"/>
    </row>
    <row r="382" spans="3:12" x14ac:dyDescent="0.25">
      <c r="C382" s="14"/>
      <c r="D382" s="14"/>
      <c r="F382" s="14"/>
      <c r="J382" s="14"/>
      <c r="L382" s="14"/>
    </row>
    <row r="383" spans="3:12" x14ac:dyDescent="0.25">
      <c r="C383" s="14"/>
      <c r="D383" s="14"/>
      <c r="F383" s="14"/>
      <c r="J383" s="14"/>
      <c r="L383" s="14"/>
    </row>
    <row r="384" spans="3:12" x14ac:dyDescent="0.25">
      <c r="C384" s="14"/>
      <c r="D384" s="14"/>
      <c r="F384" s="14"/>
      <c r="J384" s="14"/>
      <c r="L384" s="14"/>
    </row>
    <row r="385" spans="3:12" x14ac:dyDescent="0.25">
      <c r="C385" s="14"/>
      <c r="D385" s="14"/>
      <c r="F385" s="14"/>
      <c r="J385" s="14"/>
      <c r="L385" s="14"/>
    </row>
    <row r="386" spans="3:12" x14ac:dyDescent="0.25">
      <c r="C386" s="14"/>
      <c r="D386" s="14"/>
      <c r="F386" s="14"/>
      <c r="J386" s="14"/>
      <c r="L386" s="14"/>
    </row>
    <row r="387" spans="3:12" x14ac:dyDescent="0.25">
      <c r="C387" s="14"/>
      <c r="D387" s="14"/>
      <c r="F387" s="14"/>
      <c r="J387" s="14"/>
      <c r="L387" s="14"/>
    </row>
    <row r="388" spans="3:12" x14ac:dyDescent="0.25">
      <c r="C388" s="14"/>
      <c r="D388" s="14"/>
      <c r="F388" s="14"/>
      <c r="J388" s="14"/>
      <c r="L388" s="14"/>
    </row>
    <row r="389" spans="3:12" x14ac:dyDescent="0.25">
      <c r="C389" s="14"/>
      <c r="D389" s="14"/>
      <c r="F389" s="14"/>
      <c r="J389" s="14"/>
      <c r="L389" s="14"/>
    </row>
    <row r="390" spans="3:12" x14ac:dyDescent="0.25">
      <c r="C390" s="14"/>
      <c r="D390" s="14"/>
      <c r="F390" s="14"/>
      <c r="J390" s="14"/>
      <c r="L390" s="14"/>
    </row>
    <row r="391" spans="3:12" x14ac:dyDescent="0.25">
      <c r="C391" s="14"/>
      <c r="D391" s="14"/>
      <c r="F391" s="14"/>
      <c r="J391" s="14"/>
      <c r="L391" s="14"/>
    </row>
    <row r="392" spans="3:12" x14ac:dyDescent="0.25">
      <c r="C392" s="14"/>
      <c r="D392" s="14"/>
      <c r="F392" s="14"/>
      <c r="J392" s="14"/>
      <c r="L392" s="14"/>
    </row>
    <row r="393" spans="3:12" x14ac:dyDescent="0.25">
      <c r="C393" s="14"/>
      <c r="D393" s="14"/>
      <c r="F393" s="14"/>
      <c r="J393" s="14"/>
      <c r="L393" s="14"/>
    </row>
    <row r="394" spans="3:12" x14ac:dyDescent="0.25">
      <c r="C394" s="14"/>
      <c r="D394" s="14"/>
      <c r="F394" s="14"/>
      <c r="J394" s="14"/>
      <c r="L394" s="14"/>
    </row>
    <row r="395" spans="3:12" x14ac:dyDescent="0.25">
      <c r="C395" s="14"/>
      <c r="D395" s="14"/>
      <c r="F395" s="14"/>
      <c r="J395" s="14"/>
      <c r="L395" s="14"/>
    </row>
    <row r="396" spans="3:12" x14ac:dyDescent="0.25">
      <c r="C396" s="14"/>
      <c r="D396" s="14"/>
      <c r="F396" s="14"/>
      <c r="J396" s="14"/>
      <c r="L396" s="14"/>
    </row>
    <row r="397" spans="3:12" x14ac:dyDescent="0.25">
      <c r="C397" s="14"/>
      <c r="D397" s="14"/>
      <c r="F397" s="14"/>
      <c r="J397" s="14"/>
      <c r="L397" s="14"/>
    </row>
    <row r="398" spans="3:12" x14ac:dyDescent="0.25">
      <c r="C398" s="14"/>
      <c r="D398" s="14"/>
      <c r="F398" s="14"/>
      <c r="J398" s="14"/>
      <c r="L398" s="14"/>
    </row>
    <row r="399" spans="3:12" x14ac:dyDescent="0.25">
      <c r="C399" s="14"/>
      <c r="D399" s="14"/>
      <c r="F399" s="14"/>
      <c r="J399" s="14"/>
      <c r="L399" s="14"/>
    </row>
    <row r="400" spans="3:12" x14ac:dyDescent="0.25">
      <c r="C400" s="14"/>
      <c r="D400" s="14"/>
      <c r="F400" s="14"/>
      <c r="J400" s="14"/>
      <c r="L400" s="14"/>
    </row>
    <row r="401" spans="3:12" x14ac:dyDescent="0.25">
      <c r="C401" s="14"/>
      <c r="D401" s="14"/>
      <c r="F401" s="14"/>
      <c r="J401" s="14"/>
      <c r="L401" s="14"/>
    </row>
    <row r="402" spans="3:12" x14ac:dyDescent="0.25">
      <c r="C402" s="14"/>
      <c r="D402" s="14"/>
      <c r="F402" s="14"/>
      <c r="J402" s="14"/>
      <c r="L402" s="14"/>
    </row>
    <row r="403" spans="3:12" x14ac:dyDescent="0.25">
      <c r="C403" s="14"/>
      <c r="D403" s="14"/>
      <c r="F403" s="14"/>
      <c r="J403" s="14"/>
      <c r="L403" s="14"/>
    </row>
    <row r="404" spans="3:12" x14ac:dyDescent="0.25">
      <c r="C404" s="14"/>
      <c r="D404" s="14"/>
      <c r="F404" s="14"/>
      <c r="J404" s="14"/>
      <c r="L404" s="14"/>
    </row>
    <row r="405" spans="3:12" x14ac:dyDescent="0.25">
      <c r="C405" s="14"/>
      <c r="D405" s="14"/>
      <c r="F405" s="14"/>
      <c r="J405" s="14"/>
      <c r="L405" s="14"/>
    </row>
    <row r="406" spans="3:12" x14ac:dyDescent="0.25">
      <c r="C406" s="14"/>
      <c r="D406" s="14"/>
      <c r="F406" s="14"/>
      <c r="J406" s="14"/>
      <c r="L406" s="14"/>
    </row>
    <row r="407" spans="3:12" x14ac:dyDescent="0.25">
      <c r="C407" s="14"/>
      <c r="D407" s="14"/>
      <c r="F407" s="14"/>
      <c r="J407" s="14"/>
      <c r="L407" s="14"/>
    </row>
    <row r="408" spans="3:12" x14ac:dyDescent="0.25">
      <c r="C408" s="14"/>
      <c r="D408" s="14"/>
      <c r="F408" s="14"/>
      <c r="J408" s="14"/>
      <c r="L408" s="14"/>
    </row>
    <row r="409" spans="3:12" x14ac:dyDescent="0.25">
      <c r="C409" s="14"/>
      <c r="D409" s="14"/>
      <c r="F409" s="14"/>
      <c r="J409" s="14"/>
      <c r="L409" s="14"/>
    </row>
    <row r="410" spans="3:12" x14ac:dyDescent="0.25">
      <c r="C410" s="14"/>
      <c r="D410" s="14"/>
      <c r="F410" s="14"/>
      <c r="J410" s="14"/>
      <c r="L410" s="14"/>
    </row>
    <row r="411" spans="3:12" x14ac:dyDescent="0.25">
      <c r="C411" s="14"/>
      <c r="D411" s="14"/>
      <c r="F411" s="14"/>
      <c r="J411" s="14"/>
      <c r="L411" s="14"/>
    </row>
    <row r="412" spans="3:12" x14ac:dyDescent="0.25">
      <c r="C412" s="14"/>
      <c r="D412" s="14"/>
      <c r="F412" s="14"/>
      <c r="J412" s="14"/>
      <c r="L412" s="14"/>
    </row>
    <row r="413" spans="3:12" x14ac:dyDescent="0.25">
      <c r="C413" s="14"/>
      <c r="D413" s="14"/>
      <c r="F413" s="14"/>
      <c r="J413" s="14"/>
      <c r="L413" s="14"/>
    </row>
    <row r="414" spans="3:12" x14ac:dyDescent="0.25">
      <c r="C414" s="14"/>
      <c r="D414" s="14"/>
      <c r="F414" s="14"/>
      <c r="J414" s="14"/>
      <c r="L414" s="14"/>
    </row>
    <row r="415" spans="3:12" x14ac:dyDescent="0.25">
      <c r="C415" s="14"/>
      <c r="D415" s="14"/>
      <c r="F415" s="14"/>
      <c r="J415" s="14"/>
      <c r="L415" s="14"/>
    </row>
    <row r="416" spans="3:12" x14ac:dyDescent="0.25">
      <c r="C416" s="14"/>
      <c r="D416" s="14"/>
      <c r="F416" s="14"/>
      <c r="J416" s="14"/>
      <c r="L416" s="14"/>
    </row>
    <row r="417" spans="3:12" x14ac:dyDescent="0.25">
      <c r="C417" s="14"/>
      <c r="D417" s="14"/>
      <c r="F417" s="14"/>
      <c r="J417" s="14"/>
      <c r="L417" s="14"/>
    </row>
    <row r="418" spans="3:12" x14ac:dyDescent="0.25">
      <c r="C418" s="14"/>
      <c r="D418" s="14"/>
      <c r="F418" s="14"/>
      <c r="J418" s="14"/>
      <c r="L418" s="14"/>
    </row>
    <row r="419" spans="3:12" x14ac:dyDescent="0.25">
      <c r="C419" s="14"/>
      <c r="D419" s="14"/>
      <c r="F419" s="14"/>
      <c r="J419" s="14"/>
      <c r="L419" s="14"/>
    </row>
    <row r="420" spans="3:12" x14ac:dyDescent="0.25">
      <c r="C420" s="14"/>
      <c r="D420" s="14"/>
      <c r="F420" s="14"/>
      <c r="J420" s="14"/>
      <c r="L420" s="14"/>
    </row>
    <row r="421" spans="3:12" x14ac:dyDescent="0.25">
      <c r="C421" s="14"/>
      <c r="D421" s="14"/>
      <c r="F421" s="14"/>
      <c r="J421" s="14"/>
      <c r="L421" s="14"/>
    </row>
    <row r="422" spans="3:12" x14ac:dyDescent="0.25">
      <c r="C422" s="14"/>
      <c r="D422" s="14"/>
      <c r="F422" s="14"/>
      <c r="J422" s="14"/>
      <c r="L422" s="14"/>
    </row>
    <row r="423" spans="3:12" x14ac:dyDescent="0.25">
      <c r="C423" s="14"/>
      <c r="D423" s="14"/>
      <c r="F423" s="14"/>
      <c r="J423" s="14"/>
      <c r="L423" s="14"/>
    </row>
    <row r="424" spans="3:12" x14ac:dyDescent="0.25">
      <c r="C424" s="14"/>
      <c r="D424" s="14"/>
      <c r="F424" s="14"/>
      <c r="J424" s="14"/>
      <c r="L424" s="14"/>
    </row>
    <row r="425" spans="3:12" x14ac:dyDescent="0.25">
      <c r="C425" s="14"/>
      <c r="D425" s="14"/>
      <c r="F425" s="14"/>
      <c r="J425" s="14"/>
      <c r="L425" s="14"/>
    </row>
    <row r="426" spans="3:12" x14ac:dyDescent="0.25">
      <c r="C426" s="14"/>
      <c r="D426" s="14"/>
      <c r="F426" s="14"/>
      <c r="J426" s="14"/>
      <c r="L426" s="14"/>
    </row>
    <row r="427" spans="3:12" x14ac:dyDescent="0.25">
      <c r="C427" s="14"/>
      <c r="D427" s="14"/>
      <c r="F427" s="14"/>
      <c r="J427" s="14"/>
      <c r="L427" s="14"/>
    </row>
    <row r="428" spans="3:12" x14ac:dyDescent="0.25">
      <c r="C428" s="14"/>
      <c r="D428" s="14"/>
      <c r="F428" s="14"/>
      <c r="J428" s="14"/>
      <c r="L428" s="14"/>
    </row>
    <row r="429" spans="3:12" x14ac:dyDescent="0.25">
      <c r="C429" s="14"/>
      <c r="D429" s="14"/>
      <c r="F429" s="14"/>
      <c r="J429" s="14"/>
      <c r="L429" s="14"/>
    </row>
    <row r="430" spans="3:12" x14ac:dyDescent="0.25">
      <c r="C430" s="14"/>
      <c r="D430" s="14"/>
      <c r="F430" s="14"/>
      <c r="J430" s="14"/>
      <c r="L430" s="14"/>
    </row>
    <row r="431" spans="3:12" x14ac:dyDescent="0.25">
      <c r="C431" s="14"/>
      <c r="D431" s="14"/>
      <c r="F431" s="14"/>
      <c r="J431" s="14"/>
      <c r="L431" s="14"/>
    </row>
    <row r="432" spans="3:12" x14ac:dyDescent="0.25">
      <c r="C432" s="14"/>
      <c r="D432" s="14"/>
      <c r="F432" s="14"/>
      <c r="J432" s="14"/>
      <c r="L432" s="14"/>
    </row>
    <row r="433" spans="3:12" x14ac:dyDescent="0.25">
      <c r="C433" s="14"/>
      <c r="D433" s="14"/>
      <c r="F433" s="14"/>
      <c r="J433" s="14"/>
      <c r="L433" s="14"/>
    </row>
    <row r="434" spans="3:12" x14ac:dyDescent="0.25">
      <c r="C434" s="14"/>
      <c r="D434" s="14"/>
      <c r="F434" s="14"/>
      <c r="J434" s="14"/>
      <c r="L434" s="14"/>
    </row>
    <row r="435" spans="3:12" x14ac:dyDescent="0.25">
      <c r="C435" s="14"/>
      <c r="D435" s="14"/>
      <c r="F435" s="14"/>
      <c r="J435" s="14"/>
      <c r="L435" s="14"/>
    </row>
    <row r="436" spans="3:12" x14ac:dyDescent="0.25">
      <c r="C436" s="14"/>
      <c r="D436" s="14"/>
      <c r="F436" s="14"/>
      <c r="J436" s="14"/>
      <c r="L436" s="14"/>
    </row>
    <row r="437" spans="3:12" x14ac:dyDescent="0.25">
      <c r="C437" s="14"/>
      <c r="D437" s="14"/>
      <c r="F437" s="14"/>
      <c r="J437" s="14"/>
      <c r="L437" s="14"/>
    </row>
    <row r="438" spans="3:12" x14ac:dyDescent="0.25">
      <c r="C438" s="14"/>
      <c r="D438" s="14"/>
      <c r="F438" s="14"/>
      <c r="J438" s="14"/>
      <c r="L438" s="14"/>
    </row>
    <row r="439" spans="3:12" x14ac:dyDescent="0.25">
      <c r="C439" s="14"/>
      <c r="D439" s="14"/>
      <c r="F439" s="14"/>
      <c r="J439" s="14"/>
      <c r="L439" s="14"/>
    </row>
    <row r="440" spans="3:12" x14ac:dyDescent="0.25">
      <c r="C440" s="14"/>
      <c r="D440" s="14"/>
      <c r="F440" s="14"/>
      <c r="J440" s="14"/>
      <c r="L440" s="14"/>
    </row>
    <row r="441" spans="3:12" x14ac:dyDescent="0.25">
      <c r="C441" s="14"/>
      <c r="D441" s="14"/>
      <c r="F441" s="14"/>
      <c r="J441" s="14"/>
      <c r="L441" s="14"/>
    </row>
    <row r="442" spans="3:12" x14ac:dyDescent="0.25">
      <c r="C442" s="14"/>
      <c r="D442" s="14"/>
      <c r="F442" s="14"/>
      <c r="J442" s="14"/>
      <c r="L442" s="14"/>
    </row>
    <row r="443" spans="3:12" x14ac:dyDescent="0.25">
      <c r="C443" s="14"/>
      <c r="D443" s="14"/>
      <c r="F443" s="14"/>
      <c r="J443" s="14"/>
      <c r="L443" s="14"/>
    </row>
    <row r="444" spans="3:12" x14ac:dyDescent="0.25">
      <c r="C444" s="14"/>
      <c r="D444" s="14"/>
      <c r="F444" s="14"/>
      <c r="J444" s="14"/>
      <c r="L444" s="14"/>
    </row>
    <row r="445" spans="3:12" x14ac:dyDescent="0.25">
      <c r="C445" s="14"/>
      <c r="D445" s="14"/>
      <c r="F445" s="14"/>
      <c r="J445" s="14"/>
      <c r="L445" s="14"/>
    </row>
    <row r="446" spans="3:12" x14ac:dyDescent="0.25">
      <c r="C446" s="14"/>
      <c r="D446" s="14"/>
      <c r="F446" s="14"/>
      <c r="J446" s="14"/>
      <c r="L446" s="14"/>
    </row>
    <row r="447" spans="3:12" x14ac:dyDescent="0.25">
      <c r="C447" s="14"/>
      <c r="D447" s="14"/>
      <c r="F447" s="14"/>
      <c r="J447" s="14"/>
      <c r="L447" s="14"/>
    </row>
    <row r="448" spans="3:12" x14ac:dyDescent="0.25">
      <c r="C448" s="14"/>
      <c r="D448" s="14"/>
      <c r="F448" s="14"/>
      <c r="J448" s="14"/>
      <c r="L448" s="14"/>
    </row>
    <row r="449" spans="3:12" x14ac:dyDescent="0.25">
      <c r="C449" s="14"/>
      <c r="D449" s="14"/>
      <c r="F449" s="14"/>
      <c r="J449" s="14"/>
      <c r="L449" s="14"/>
    </row>
    <row r="450" spans="3:12" x14ac:dyDescent="0.25">
      <c r="C450" s="14"/>
      <c r="D450" s="14"/>
      <c r="F450" s="14"/>
      <c r="J450" s="14"/>
      <c r="L450" s="14"/>
    </row>
    <row r="451" spans="3:12" x14ac:dyDescent="0.25">
      <c r="C451" s="14"/>
      <c r="D451" s="14"/>
      <c r="F451" s="14"/>
      <c r="J451" s="14"/>
      <c r="L451" s="14"/>
    </row>
    <row r="452" spans="3:12" x14ac:dyDescent="0.25">
      <c r="C452" s="14"/>
      <c r="D452" s="14"/>
      <c r="F452" s="14"/>
      <c r="J452" s="14"/>
      <c r="L452" s="14"/>
    </row>
    <row r="453" spans="3:12" x14ac:dyDescent="0.25">
      <c r="C453" s="14"/>
      <c r="D453" s="14"/>
      <c r="F453" s="14"/>
      <c r="J453" s="14"/>
      <c r="L453" s="14"/>
    </row>
    <row r="454" spans="3:12" x14ac:dyDescent="0.25">
      <c r="C454" s="14"/>
      <c r="D454" s="14"/>
      <c r="F454" s="14"/>
      <c r="J454" s="14"/>
      <c r="L454" s="14"/>
    </row>
    <row r="455" spans="3:12" x14ac:dyDescent="0.25">
      <c r="C455" s="14"/>
      <c r="D455" s="14"/>
      <c r="F455" s="14"/>
      <c r="J455" s="14"/>
      <c r="L455" s="14"/>
    </row>
    <row r="456" spans="3:12" x14ac:dyDescent="0.25">
      <c r="C456" s="14"/>
      <c r="D456" s="14"/>
      <c r="F456" s="14"/>
      <c r="J456" s="14"/>
      <c r="L456" s="14"/>
    </row>
    <row r="457" spans="3:12" x14ac:dyDescent="0.25">
      <c r="C457" s="14"/>
      <c r="D457" s="14"/>
      <c r="F457" s="14"/>
      <c r="J457" s="14"/>
      <c r="L457" s="14"/>
    </row>
    <row r="458" spans="3:12" x14ac:dyDescent="0.25">
      <c r="C458" s="14"/>
      <c r="D458" s="14"/>
      <c r="F458" s="14"/>
      <c r="J458" s="14"/>
      <c r="L458" s="14"/>
    </row>
    <row r="459" spans="3:12" x14ac:dyDescent="0.25">
      <c r="C459" s="14"/>
      <c r="D459" s="14"/>
      <c r="F459" s="14"/>
      <c r="J459" s="14"/>
      <c r="L459" s="14"/>
    </row>
    <row r="460" spans="3:12" x14ac:dyDescent="0.25">
      <c r="C460" s="14"/>
      <c r="D460" s="14"/>
      <c r="F460" s="14"/>
      <c r="J460" s="14"/>
      <c r="L460" s="14"/>
    </row>
    <row r="461" spans="3:12" x14ac:dyDescent="0.25">
      <c r="C461" s="14"/>
      <c r="D461" s="14"/>
      <c r="F461" s="14"/>
      <c r="J461" s="14"/>
      <c r="L461" s="14"/>
    </row>
    <row r="462" spans="3:12" x14ac:dyDescent="0.25">
      <c r="C462" s="14"/>
      <c r="D462" s="14"/>
      <c r="F462" s="14"/>
      <c r="J462" s="14"/>
      <c r="L462" s="14"/>
    </row>
    <row r="463" spans="3:12" x14ac:dyDescent="0.25">
      <c r="C463" s="14"/>
      <c r="D463" s="14"/>
      <c r="F463" s="14"/>
      <c r="J463" s="14"/>
      <c r="L463" s="14"/>
    </row>
    <row r="464" spans="3:12" x14ac:dyDescent="0.25">
      <c r="C464" s="14"/>
      <c r="D464" s="14"/>
      <c r="F464" s="14"/>
      <c r="J464" s="14"/>
      <c r="L464" s="14"/>
    </row>
    <row r="465" spans="3:12" x14ac:dyDescent="0.25">
      <c r="C465" s="14"/>
      <c r="D465" s="14"/>
      <c r="F465" s="14"/>
      <c r="J465" s="14"/>
      <c r="L465" s="14"/>
    </row>
    <row r="466" spans="3:12" x14ac:dyDescent="0.25">
      <c r="C466" s="14"/>
      <c r="D466" s="14"/>
      <c r="F466" s="14"/>
      <c r="J466" s="14"/>
      <c r="L466" s="14"/>
    </row>
    <row r="467" spans="3:12" x14ac:dyDescent="0.25">
      <c r="C467" s="14"/>
      <c r="D467" s="14"/>
      <c r="F467" s="14"/>
      <c r="J467" s="14"/>
      <c r="L467" s="14"/>
    </row>
    <row r="468" spans="3:12" x14ac:dyDescent="0.25">
      <c r="C468" s="14"/>
      <c r="D468" s="14"/>
      <c r="F468" s="14"/>
      <c r="J468" s="14"/>
      <c r="L468" s="14"/>
    </row>
    <row r="469" spans="3:12" x14ac:dyDescent="0.25">
      <c r="C469" s="14"/>
      <c r="D469" s="14"/>
      <c r="F469" s="14"/>
      <c r="J469" s="14"/>
      <c r="L469" s="14"/>
    </row>
    <row r="470" spans="3:12" x14ac:dyDescent="0.25">
      <c r="C470" s="14"/>
      <c r="D470" s="14"/>
      <c r="F470" s="14"/>
      <c r="J470" s="14"/>
      <c r="L470" s="14"/>
    </row>
    <row r="471" spans="3:12" x14ac:dyDescent="0.25">
      <c r="C471" s="14"/>
      <c r="D471" s="14"/>
      <c r="F471" s="14"/>
      <c r="J471" s="14"/>
      <c r="L471" s="14"/>
    </row>
    <row r="472" spans="3:12" x14ac:dyDescent="0.25">
      <c r="C472" s="14"/>
      <c r="D472" s="14"/>
      <c r="F472" s="14"/>
      <c r="J472" s="14"/>
      <c r="L472" s="14"/>
    </row>
    <row r="473" spans="3:12" x14ac:dyDescent="0.25">
      <c r="C473" s="14"/>
      <c r="D473" s="14"/>
      <c r="F473" s="14"/>
      <c r="J473" s="14"/>
      <c r="L473" s="14"/>
    </row>
    <row r="474" spans="3:12" x14ac:dyDescent="0.25">
      <c r="C474" s="14"/>
      <c r="D474" s="14"/>
      <c r="F474" s="14"/>
      <c r="J474" s="14"/>
      <c r="L474" s="14"/>
    </row>
    <row r="475" spans="3:12" x14ac:dyDescent="0.25">
      <c r="C475" s="14"/>
      <c r="D475" s="14"/>
      <c r="F475" s="14"/>
      <c r="J475" s="14"/>
      <c r="L475" s="14"/>
    </row>
    <row r="476" spans="3:12" x14ac:dyDescent="0.25">
      <c r="C476" s="14"/>
      <c r="D476" s="14"/>
      <c r="F476" s="14"/>
      <c r="J476" s="14"/>
      <c r="L476" s="14"/>
    </row>
    <row r="477" spans="3:12" x14ac:dyDescent="0.25">
      <c r="C477" s="14"/>
      <c r="D477" s="14"/>
      <c r="F477" s="14"/>
      <c r="J477" s="14"/>
      <c r="L477" s="14"/>
    </row>
    <row r="478" spans="3:12" x14ac:dyDescent="0.25">
      <c r="C478" s="14"/>
      <c r="D478" s="14"/>
      <c r="F478" s="14"/>
      <c r="J478" s="14"/>
      <c r="L478" s="14"/>
    </row>
    <row r="479" spans="3:12" x14ac:dyDescent="0.25">
      <c r="C479" s="14"/>
      <c r="D479" s="14"/>
      <c r="F479" s="14"/>
      <c r="J479" s="14"/>
      <c r="L479" s="14"/>
    </row>
    <row r="480" spans="3:12" x14ac:dyDescent="0.25">
      <c r="C480" s="14"/>
      <c r="D480" s="14"/>
      <c r="F480" s="14"/>
      <c r="J480" s="14"/>
      <c r="L480" s="14"/>
    </row>
    <row r="481" spans="3:12" x14ac:dyDescent="0.25">
      <c r="C481" s="14"/>
      <c r="D481" s="14"/>
      <c r="F481" s="14"/>
      <c r="J481" s="14"/>
      <c r="L481" s="14"/>
    </row>
    <row r="482" spans="3:12" x14ac:dyDescent="0.25">
      <c r="C482" s="14"/>
      <c r="D482" s="14"/>
      <c r="F482" s="14"/>
      <c r="J482" s="14"/>
      <c r="L482" s="14"/>
    </row>
    <row r="483" spans="3:12" x14ac:dyDescent="0.25">
      <c r="C483" s="14"/>
      <c r="D483" s="14"/>
      <c r="F483" s="14"/>
      <c r="J483" s="14"/>
      <c r="L483" s="14"/>
    </row>
    <row r="484" spans="3:12" x14ac:dyDescent="0.25">
      <c r="C484" s="14"/>
      <c r="D484" s="14"/>
      <c r="F484" s="14"/>
      <c r="J484" s="14"/>
      <c r="L484" s="14"/>
    </row>
    <row r="485" spans="3:12" x14ac:dyDescent="0.25">
      <c r="C485" s="14"/>
      <c r="D485" s="14"/>
      <c r="F485" s="14"/>
      <c r="J485" s="14"/>
      <c r="L485" s="14"/>
    </row>
    <row r="486" spans="3:12" x14ac:dyDescent="0.25">
      <c r="C486" s="14"/>
      <c r="D486" s="14"/>
      <c r="F486" s="14"/>
      <c r="J486" s="14"/>
      <c r="L486" s="14"/>
    </row>
    <row r="487" spans="3:12" x14ac:dyDescent="0.25">
      <c r="C487" s="14"/>
      <c r="D487" s="14"/>
      <c r="F487" s="14"/>
      <c r="J487" s="14"/>
      <c r="L487" s="14"/>
    </row>
    <row r="488" spans="3:12" x14ac:dyDescent="0.25">
      <c r="C488" s="14"/>
      <c r="D488" s="14"/>
      <c r="F488" s="14"/>
      <c r="J488" s="14"/>
      <c r="L488" s="14"/>
    </row>
    <row r="489" spans="3:12" x14ac:dyDescent="0.25">
      <c r="C489" s="14"/>
      <c r="D489" s="14"/>
      <c r="F489" s="14"/>
      <c r="J489" s="14"/>
      <c r="L489" s="14"/>
    </row>
    <row r="490" spans="3:12" x14ac:dyDescent="0.25">
      <c r="C490" s="14"/>
      <c r="D490" s="14"/>
      <c r="F490" s="14"/>
      <c r="J490" s="14"/>
      <c r="L490" s="14"/>
    </row>
    <row r="491" spans="3:12" x14ac:dyDescent="0.25">
      <c r="C491" s="14"/>
      <c r="D491" s="14"/>
      <c r="F491" s="14"/>
      <c r="J491" s="14"/>
      <c r="L491" s="14"/>
    </row>
    <row r="492" spans="3:12" x14ac:dyDescent="0.25">
      <c r="C492" s="14"/>
      <c r="D492" s="14"/>
      <c r="F492" s="14"/>
      <c r="J492" s="14"/>
      <c r="L492" s="14"/>
    </row>
    <row r="493" spans="3:12" x14ac:dyDescent="0.25">
      <c r="C493" s="14"/>
      <c r="D493" s="14"/>
      <c r="F493" s="14"/>
      <c r="J493" s="14"/>
      <c r="L493" s="14"/>
    </row>
    <row r="494" spans="3:12" x14ac:dyDescent="0.25">
      <c r="C494" s="14"/>
      <c r="D494" s="14"/>
      <c r="F494" s="14"/>
      <c r="J494" s="14"/>
      <c r="L494" s="14"/>
    </row>
    <row r="495" spans="3:12" x14ac:dyDescent="0.25">
      <c r="C495" s="14"/>
      <c r="D495" s="14"/>
      <c r="F495" s="14"/>
      <c r="J495" s="14"/>
      <c r="L495" s="14"/>
    </row>
    <row r="496" spans="3:12" x14ac:dyDescent="0.25">
      <c r="C496" s="14"/>
      <c r="D496" s="14"/>
      <c r="F496" s="14"/>
      <c r="J496" s="14"/>
      <c r="L496" s="14"/>
    </row>
    <row r="497" spans="3:12" x14ac:dyDescent="0.25">
      <c r="C497" s="14"/>
      <c r="D497" s="14"/>
      <c r="F497" s="14"/>
      <c r="J497" s="14"/>
      <c r="L497" s="14"/>
    </row>
    <row r="498" spans="3:12" x14ac:dyDescent="0.25">
      <c r="C498" s="14"/>
      <c r="D498" s="14"/>
      <c r="F498" s="14"/>
      <c r="J498" s="14"/>
      <c r="L498" s="14"/>
    </row>
    <row r="499" spans="3:12" x14ac:dyDescent="0.25">
      <c r="C499" s="14"/>
      <c r="D499" s="14"/>
      <c r="F499" s="14"/>
      <c r="J499" s="14"/>
      <c r="L499" s="14"/>
    </row>
    <row r="500" spans="3:12" x14ac:dyDescent="0.25">
      <c r="C500" s="14"/>
      <c r="D500" s="14"/>
      <c r="F500" s="14"/>
      <c r="J500" s="14"/>
      <c r="L500" s="14"/>
    </row>
    <row r="501" spans="3:12" x14ac:dyDescent="0.25">
      <c r="C501" s="14"/>
      <c r="D501" s="14"/>
      <c r="F501" s="14"/>
      <c r="J501" s="14"/>
      <c r="L501" s="14"/>
    </row>
    <row r="502" spans="3:12" x14ac:dyDescent="0.25">
      <c r="C502" s="14"/>
      <c r="D502" s="14"/>
      <c r="F502" s="14"/>
      <c r="J502" s="14"/>
      <c r="L502" s="14"/>
    </row>
    <row r="503" spans="3:12" x14ac:dyDescent="0.25">
      <c r="C503" s="14"/>
      <c r="D503" s="14"/>
      <c r="F503" s="14"/>
      <c r="J503" s="14"/>
      <c r="L503" s="14"/>
    </row>
    <row r="504" spans="3:12" x14ac:dyDescent="0.25">
      <c r="C504" s="14"/>
      <c r="D504" s="14"/>
      <c r="F504" s="14"/>
      <c r="J504" s="14"/>
      <c r="L504" s="14"/>
    </row>
    <row r="505" spans="3:12" x14ac:dyDescent="0.25">
      <c r="C505" s="14"/>
      <c r="D505" s="14"/>
      <c r="F505" s="14"/>
      <c r="J505" s="14"/>
      <c r="L505" s="14"/>
    </row>
    <row r="506" spans="3:12" x14ac:dyDescent="0.25">
      <c r="C506" s="14"/>
      <c r="D506" s="14"/>
      <c r="F506" s="14"/>
      <c r="J506" s="14"/>
      <c r="L506" s="14"/>
    </row>
    <row r="507" spans="3:12" x14ac:dyDescent="0.25">
      <c r="C507" s="14"/>
      <c r="D507" s="14"/>
      <c r="F507" s="14"/>
      <c r="J507" s="14"/>
      <c r="L507" s="14"/>
    </row>
    <row r="508" spans="3:12" x14ac:dyDescent="0.25">
      <c r="C508" s="14"/>
      <c r="D508" s="14"/>
      <c r="F508" s="14"/>
      <c r="J508" s="14"/>
      <c r="L508" s="14"/>
    </row>
    <row r="509" spans="3:12" x14ac:dyDescent="0.25">
      <c r="C509" s="14"/>
      <c r="D509" s="14"/>
      <c r="F509" s="14"/>
      <c r="J509" s="14"/>
      <c r="L509" s="14"/>
    </row>
    <row r="510" spans="3:12" x14ac:dyDescent="0.25">
      <c r="C510" s="14"/>
      <c r="D510" s="14"/>
      <c r="F510" s="14"/>
      <c r="J510" s="14"/>
      <c r="L510" s="14"/>
    </row>
    <row r="511" spans="3:12" x14ac:dyDescent="0.25">
      <c r="C511" s="14"/>
      <c r="D511" s="14"/>
      <c r="F511" s="14"/>
      <c r="J511" s="14"/>
      <c r="L511" s="14"/>
    </row>
    <row r="512" spans="3:12" x14ac:dyDescent="0.25">
      <c r="C512" s="14"/>
      <c r="D512" s="14"/>
      <c r="F512" s="14"/>
      <c r="J512" s="14"/>
      <c r="L512" s="14"/>
    </row>
    <row r="513" spans="3:12" x14ac:dyDescent="0.25">
      <c r="C513" s="14"/>
      <c r="D513" s="14"/>
      <c r="F513" s="14"/>
      <c r="J513" s="14"/>
      <c r="L513" s="14"/>
    </row>
    <row r="514" spans="3:12" x14ac:dyDescent="0.25">
      <c r="C514" s="14"/>
      <c r="D514" s="14"/>
      <c r="F514" s="14"/>
      <c r="J514" s="14"/>
      <c r="L514" s="14"/>
    </row>
    <row r="515" spans="3:12" x14ac:dyDescent="0.25">
      <c r="C515" s="14"/>
      <c r="D515" s="14"/>
      <c r="F515" s="14"/>
      <c r="J515" s="14"/>
      <c r="L515" s="14"/>
    </row>
    <row r="516" spans="3:12" x14ac:dyDescent="0.25">
      <c r="C516" s="14"/>
      <c r="D516" s="14"/>
      <c r="F516" s="14"/>
      <c r="J516" s="14"/>
      <c r="L516" s="14"/>
    </row>
    <row r="517" spans="3:12" x14ac:dyDescent="0.25">
      <c r="C517" s="14"/>
      <c r="D517" s="14"/>
      <c r="F517" s="14"/>
      <c r="J517" s="14"/>
      <c r="L517" s="14"/>
    </row>
    <row r="518" spans="3:12" x14ac:dyDescent="0.25">
      <c r="C518" s="14"/>
      <c r="D518" s="14"/>
      <c r="F518" s="14"/>
      <c r="J518" s="14"/>
      <c r="L518" s="14"/>
    </row>
    <row r="519" spans="3:12" x14ac:dyDescent="0.25">
      <c r="C519" s="14"/>
      <c r="D519" s="14"/>
      <c r="F519" s="14"/>
      <c r="J519" s="14"/>
      <c r="L519" s="14"/>
    </row>
    <row r="520" spans="3:12" x14ac:dyDescent="0.25">
      <c r="C520" s="14"/>
      <c r="D520" s="14"/>
      <c r="F520" s="14"/>
      <c r="J520" s="14"/>
      <c r="L520" s="14"/>
    </row>
    <row r="521" spans="3:12" x14ac:dyDescent="0.25">
      <c r="C521" s="14"/>
      <c r="D521" s="14"/>
      <c r="F521" s="14"/>
      <c r="J521" s="14"/>
      <c r="L521" s="14"/>
    </row>
    <row r="522" spans="3:12" x14ac:dyDescent="0.25">
      <c r="C522" s="14"/>
      <c r="D522" s="14"/>
      <c r="F522" s="14"/>
      <c r="J522" s="14"/>
      <c r="L522" s="14"/>
    </row>
    <row r="523" spans="3:12" x14ac:dyDescent="0.25">
      <c r="C523" s="14"/>
      <c r="D523" s="14"/>
      <c r="F523" s="14"/>
      <c r="J523" s="14"/>
      <c r="L523" s="14"/>
    </row>
    <row r="524" spans="3:12" x14ac:dyDescent="0.25">
      <c r="C524" s="14"/>
      <c r="D524" s="14"/>
      <c r="F524" s="14"/>
      <c r="J524" s="14"/>
      <c r="L524" s="14"/>
    </row>
    <row r="525" spans="3:12" x14ac:dyDescent="0.25">
      <c r="C525" s="14"/>
      <c r="D525" s="14"/>
      <c r="F525" s="14"/>
      <c r="J525" s="14"/>
      <c r="L525" s="14"/>
    </row>
    <row r="526" spans="3:12" x14ac:dyDescent="0.25">
      <c r="C526" s="14"/>
      <c r="D526" s="14"/>
      <c r="F526" s="14"/>
      <c r="J526" s="14"/>
      <c r="L526" s="14"/>
    </row>
    <row r="527" spans="3:12" x14ac:dyDescent="0.25">
      <c r="C527" s="14"/>
      <c r="D527" s="14"/>
      <c r="F527" s="14"/>
      <c r="J527" s="14"/>
      <c r="L527" s="14"/>
    </row>
    <row r="528" spans="3:12" x14ac:dyDescent="0.25">
      <c r="C528" s="14"/>
      <c r="D528" s="14"/>
      <c r="F528" s="14"/>
      <c r="J528" s="14"/>
      <c r="L528" s="14"/>
    </row>
    <row r="529" spans="3:12" x14ac:dyDescent="0.25">
      <c r="C529" s="14"/>
      <c r="D529" s="14"/>
      <c r="F529" s="14"/>
      <c r="J529" s="14"/>
      <c r="L529" s="14"/>
    </row>
    <row r="530" spans="3:12" x14ac:dyDescent="0.25">
      <c r="C530" s="14"/>
      <c r="D530" s="14"/>
      <c r="F530" s="14"/>
      <c r="J530" s="14"/>
      <c r="L530" s="14"/>
    </row>
    <row r="531" spans="3:12" x14ac:dyDescent="0.25">
      <c r="C531" s="14"/>
      <c r="D531" s="14"/>
      <c r="F531" s="14"/>
      <c r="J531" s="14"/>
      <c r="L531" s="14"/>
    </row>
    <row r="532" spans="3:12" x14ac:dyDescent="0.25">
      <c r="C532" s="14"/>
      <c r="D532" s="14"/>
      <c r="F532" s="14"/>
      <c r="J532" s="14"/>
      <c r="L532" s="14"/>
    </row>
    <row r="533" spans="3:12" x14ac:dyDescent="0.25">
      <c r="C533" s="14"/>
      <c r="D533" s="14"/>
      <c r="F533" s="14"/>
      <c r="J533" s="14"/>
      <c r="L533" s="14"/>
    </row>
    <row r="534" spans="3:12" x14ac:dyDescent="0.25">
      <c r="C534" s="14"/>
      <c r="D534" s="14"/>
      <c r="F534" s="14"/>
      <c r="J534" s="14"/>
      <c r="L534" s="14"/>
    </row>
    <row r="535" spans="3:12" x14ac:dyDescent="0.25">
      <c r="C535" s="14"/>
      <c r="D535" s="14"/>
      <c r="F535" s="14"/>
      <c r="J535" s="14"/>
      <c r="L535" s="14"/>
    </row>
    <row r="536" spans="3:12" x14ac:dyDescent="0.25">
      <c r="C536" s="14"/>
      <c r="D536" s="14"/>
      <c r="F536" s="14"/>
      <c r="J536" s="14"/>
      <c r="L536" s="14"/>
    </row>
    <row r="537" spans="3:12" x14ac:dyDescent="0.25">
      <c r="C537" s="14"/>
      <c r="D537" s="14"/>
      <c r="F537" s="14"/>
      <c r="J537" s="14"/>
      <c r="L537" s="14"/>
    </row>
    <row r="538" spans="3:12" x14ac:dyDescent="0.25">
      <c r="C538" s="14"/>
      <c r="D538" s="14"/>
      <c r="F538" s="14"/>
      <c r="J538" s="14"/>
      <c r="L538" s="14"/>
    </row>
    <row r="539" spans="3:12" x14ac:dyDescent="0.25">
      <c r="C539" s="14"/>
      <c r="D539" s="14"/>
      <c r="F539" s="14"/>
      <c r="J539" s="14"/>
      <c r="L539" s="14"/>
    </row>
    <row r="540" spans="3:12" x14ac:dyDescent="0.25">
      <c r="C540" s="14"/>
      <c r="D540" s="14"/>
      <c r="F540" s="14"/>
      <c r="J540" s="14"/>
      <c r="L540" s="14"/>
    </row>
    <row r="541" spans="3:12" x14ac:dyDescent="0.25">
      <c r="C541" s="14"/>
      <c r="D541" s="14"/>
      <c r="F541" s="14"/>
      <c r="J541" s="14"/>
      <c r="L541" s="14"/>
    </row>
    <row r="542" spans="3:12" x14ac:dyDescent="0.25">
      <c r="C542" s="14"/>
      <c r="D542" s="14"/>
      <c r="F542" s="14"/>
      <c r="J542" s="14"/>
      <c r="L542" s="14"/>
    </row>
    <row r="543" spans="3:12" x14ac:dyDescent="0.25">
      <c r="C543" s="14"/>
      <c r="D543" s="14"/>
      <c r="F543" s="14"/>
      <c r="J543" s="14"/>
      <c r="L543" s="14"/>
    </row>
    <row r="544" spans="3:12" x14ac:dyDescent="0.25">
      <c r="C544" s="14"/>
      <c r="D544" s="14"/>
      <c r="F544" s="14"/>
      <c r="J544" s="14"/>
      <c r="L544" s="14"/>
    </row>
    <row r="545" spans="3:12" x14ac:dyDescent="0.25">
      <c r="C545" s="14"/>
      <c r="D545" s="14"/>
      <c r="F545" s="14"/>
      <c r="J545" s="14"/>
      <c r="L545" s="14"/>
    </row>
    <row r="546" spans="3:12" x14ac:dyDescent="0.25">
      <c r="C546" s="14"/>
      <c r="D546" s="14"/>
      <c r="F546" s="14"/>
      <c r="J546" s="14"/>
      <c r="L546" s="14"/>
    </row>
    <row r="547" spans="3:12" x14ac:dyDescent="0.25">
      <c r="C547" s="14"/>
      <c r="D547" s="14"/>
      <c r="F547" s="14"/>
      <c r="J547" s="14"/>
      <c r="L547" s="14"/>
    </row>
    <row r="548" spans="3:12" x14ac:dyDescent="0.25">
      <c r="C548" s="14"/>
      <c r="D548" s="14"/>
      <c r="F548" s="14"/>
      <c r="J548" s="14"/>
      <c r="L548" s="14"/>
    </row>
    <row r="549" spans="3:12" x14ac:dyDescent="0.25">
      <c r="C549" s="14"/>
      <c r="D549" s="14"/>
      <c r="F549" s="14"/>
      <c r="J549" s="14"/>
      <c r="L549" s="14"/>
    </row>
    <row r="550" spans="3:12" x14ac:dyDescent="0.25">
      <c r="C550" s="14"/>
      <c r="D550" s="14"/>
      <c r="F550" s="14"/>
      <c r="J550" s="14"/>
      <c r="L550" s="14"/>
    </row>
    <row r="551" spans="3:12" x14ac:dyDescent="0.25">
      <c r="C551" s="14"/>
      <c r="D551" s="14"/>
      <c r="F551" s="14"/>
      <c r="J551" s="14"/>
      <c r="L551" s="14"/>
    </row>
    <row r="552" spans="3:12" x14ac:dyDescent="0.25">
      <c r="C552" s="14"/>
      <c r="D552" s="14"/>
      <c r="F552" s="14"/>
      <c r="J552" s="14"/>
      <c r="L552" s="14"/>
    </row>
    <row r="553" spans="3:12" x14ac:dyDescent="0.25">
      <c r="C553" s="14"/>
      <c r="D553" s="14"/>
      <c r="F553" s="14"/>
      <c r="J553" s="14"/>
      <c r="L553" s="14"/>
    </row>
    <row r="554" spans="3:12" x14ac:dyDescent="0.25">
      <c r="C554" s="14"/>
      <c r="D554" s="14"/>
      <c r="F554" s="14"/>
      <c r="J554" s="14"/>
      <c r="L554" s="14"/>
    </row>
    <row r="555" spans="3:12" x14ac:dyDescent="0.25">
      <c r="C555" s="14"/>
      <c r="D555" s="14"/>
      <c r="F555" s="14"/>
      <c r="J555" s="14"/>
      <c r="L555" s="14"/>
    </row>
    <row r="556" spans="3:12" x14ac:dyDescent="0.25">
      <c r="C556" s="14"/>
      <c r="D556" s="14"/>
      <c r="F556" s="14"/>
      <c r="J556" s="14"/>
      <c r="L556" s="14"/>
    </row>
    <row r="557" spans="3:12" x14ac:dyDescent="0.25">
      <c r="C557" s="14"/>
      <c r="D557" s="14"/>
      <c r="F557" s="14"/>
      <c r="J557" s="14"/>
      <c r="L557" s="14"/>
    </row>
    <row r="558" spans="3:12" x14ac:dyDescent="0.25">
      <c r="C558" s="14"/>
      <c r="D558" s="14"/>
      <c r="F558" s="14"/>
      <c r="J558" s="14"/>
      <c r="L558" s="14"/>
    </row>
    <row r="559" spans="3:12" x14ac:dyDescent="0.25">
      <c r="C559" s="14"/>
      <c r="D559" s="14"/>
      <c r="F559" s="14"/>
      <c r="J559" s="14"/>
      <c r="L559" s="14"/>
    </row>
    <row r="560" spans="3:12" x14ac:dyDescent="0.25">
      <c r="C560" s="14"/>
      <c r="D560" s="14"/>
      <c r="F560" s="14"/>
      <c r="J560" s="14"/>
      <c r="L560" s="14"/>
    </row>
    <row r="561" spans="3:12" x14ac:dyDescent="0.25">
      <c r="C561" s="14"/>
      <c r="D561" s="14"/>
      <c r="F561" s="14"/>
      <c r="J561" s="14"/>
      <c r="L561" s="14"/>
    </row>
    <row r="562" spans="3:12" x14ac:dyDescent="0.25">
      <c r="C562" s="14"/>
      <c r="D562" s="14"/>
      <c r="F562" s="14"/>
      <c r="J562" s="14"/>
      <c r="L562" s="14"/>
    </row>
    <row r="563" spans="3:12" x14ac:dyDescent="0.25">
      <c r="C563" s="14"/>
      <c r="D563" s="14"/>
      <c r="F563" s="14"/>
      <c r="J563" s="14"/>
      <c r="L563" s="14"/>
    </row>
    <row r="564" spans="3:12" x14ac:dyDescent="0.25">
      <c r="C564" s="14"/>
      <c r="D564" s="14"/>
      <c r="F564" s="14"/>
      <c r="J564" s="14"/>
      <c r="L564" s="14"/>
    </row>
    <row r="565" spans="3:12" x14ac:dyDescent="0.25">
      <c r="C565" s="14"/>
      <c r="D565" s="14"/>
      <c r="F565" s="14"/>
      <c r="J565" s="14"/>
      <c r="L565" s="14"/>
    </row>
    <row r="566" spans="3:12" x14ac:dyDescent="0.25">
      <c r="C566" s="14"/>
      <c r="D566" s="14"/>
      <c r="F566" s="14"/>
      <c r="J566" s="14"/>
      <c r="L566" s="14"/>
    </row>
    <row r="567" spans="3:12" x14ac:dyDescent="0.25">
      <c r="C567" s="14"/>
      <c r="D567" s="14"/>
      <c r="F567" s="14"/>
      <c r="J567" s="14"/>
      <c r="L567" s="14"/>
    </row>
    <row r="568" spans="3:12" x14ac:dyDescent="0.25">
      <c r="C568" s="14"/>
      <c r="D568" s="14"/>
      <c r="F568" s="14"/>
      <c r="J568" s="14"/>
      <c r="L568" s="14"/>
    </row>
    <row r="569" spans="3:12" x14ac:dyDescent="0.25">
      <c r="C569" s="14"/>
      <c r="D569" s="14"/>
      <c r="F569" s="14"/>
      <c r="J569" s="14"/>
      <c r="L569" s="14"/>
    </row>
    <row r="570" spans="3:12" x14ac:dyDescent="0.25">
      <c r="C570" s="14"/>
      <c r="D570" s="14"/>
      <c r="F570" s="14"/>
      <c r="J570" s="14"/>
      <c r="L570" s="14"/>
    </row>
    <row r="571" spans="3:12" x14ac:dyDescent="0.25">
      <c r="C571" s="14"/>
      <c r="D571" s="14"/>
      <c r="F571" s="14"/>
      <c r="J571" s="14"/>
      <c r="L571" s="14"/>
    </row>
    <row r="572" spans="3:12" x14ac:dyDescent="0.25">
      <c r="C572" s="14"/>
      <c r="D572" s="14"/>
      <c r="F572" s="14"/>
      <c r="J572" s="14"/>
      <c r="L572" s="14"/>
    </row>
    <row r="573" spans="3:12" x14ac:dyDescent="0.25">
      <c r="C573" s="14"/>
      <c r="D573" s="14"/>
      <c r="F573" s="14"/>
      <c r="J573" s="14"/>
      <c r="L573" s="14"/>
    </row>
    <row r="574" spans="3:12" x14ac:dyDescent="0.25">
      <c r="C574" s="14"/>
      <c r="D574" s="14"/>
      <c r="F574" s="14"/>
      <c r="J574" s="14"/>
      <c r="L574" s="14"/>
    </row>
    <row r="575" spans="3:12" x14ac:dyDescent="0.25">
      <c r="C575" s="14"/>
      <c r="D575" s="14"/>
      <c r="F575" s="14"/>
      <c r="J575" s="14"/>
      <c r="L575" s="14"/>
    </row>
    <row r="576" spans="3:12" x14ac:dyDescent="0.25">
      <c r="C576" s="14"/>
      <c r="D576" s="14"/>
      <c r="F576" s="14"/>
      <c r="J576" s="14"/>
      <c r="L576" s="14"/>
    </row>
    <row r="577" spans="3:12" x14ac:dyDescent="0.25">
      <c r="C577" s="14"/>
      <c r="D577" s="14"/>
      <c r="F577" s="14"/>
      <c r="J577" s="14"/>
      <c r="L577" s="14"/>
    </row>
    <row r="578" spans="3:12" x14ac:dyDescent="0.25">
      <c r="C578" s="14"/>
      <c r="D578" s="14"/>
      <c r="F578" s="14"/>
      <c r="J578" s="14"/>
      <c r="L578" s="14"/>
    </row>
    <row r="579" spans="3:12" x14ac:dyDescent="0.25">
      <c r="C579" s="14"/>
      <c r="D579" s="14"/>
      <c r="F579" s="14"/>
      <c r="J579" s="14"/>
      <c r="L579" s="14"/>
    </row>
    <row r="580" spans="3:12" x14ac:dyDescent="0.25">
      <c r="C580" s="14"/>
      <c r="D580" s="14"/>
      <c r="F580" s="14"/>
      <c r="J580" s="14"/>
      <c r="L580" s="14"/>
    </row>
    <row r="581" spans="3:12" x14ac:dyDescent="0.25">
      <c r="C581" s="14"/>
      <c r="D581" s="14"/>
      <c r="F581" s="14"/>
      <c r="J581" s="14"/>
      <c r="L581" s="14"/>
    </row>
    <row r="582" spans="3:12" x14ac:dyDescent="0.25">
      <c r="C582" s="14"/>
      <c r="D582" s="14"/>
      <c r="F582" s="14"/>
      <c r="J582" s="14"/>
      <c r="L582" s="14"/>
    </row>
    <row r="583" spans="3:12" x14ac:dyDescent="0.25">
      <c r="C583" s="14"/>
      <c r="D583" s="14"/>
      <c r="F583" s="14"/>
      <c r="J583" s="14"/>
      <c r="L583" s="14"/>
    </row>
    <row r="584" spans="3:12" x14ac:dyDescent="0.25">
      <c r="C584" s="14"/>
      <c r="D584" s="14"/>
      <c r="F584" s="14"/>
      <c r="J584" s="14"/>
      <c r="L584" s="14"/>
    </row>
    <row r="585" spans="3:12" x14ac:dyDescent="0.25">
      <c r="C585" s="14"/>
      <c r="D585" s="14"/>
      <c r="F585" s="14"/>
      <c r="J585" s="14"/>
      <c r="L585" s="14"/>
    </row>
    <row r="586" spans="3:12" x14ac:dyDescent="0.25">
      <c r="C586" s="14"/>
      <c r="D586" s="14"/>
      <c r="F586" s="14"/>
      <c r="J586" s="14"/>
      <c r="L586" s="14"/>
    </row>
    <row r="587" spans="3:12" x14ac:dyDescent="0.25">
      <c r="C587" s="14"/>
      <c r="D587" s="14"/>
      <c r="F587" s="14"/>
      <c r="J587" s="14"/>
      <c r="L587" s="14"/>
    </row>
    <row r="588" spans="3:12" x14ac:dyDescent="0.25">
      <c r="C588" s="14"/>
      <c r="D588" s="14"/>
      <c r="F588" s="14"/>
      <c r="J588" s="14"/>
      <c r="L588" s="14"/>
    </row>
    <row r="589" spans="3:12" x14ac:dyDescent="0.25">
      <c r="C589" s="14"/>
      <c r="D589" s="14"/>
      <c r="F589" s="14"/>
      <c r="J589" s="14"/>
      <c r="L589" s="14"/>
    </row>
    <row r="590" spans="3:12" x14ac:dyDescent="0.25">
      <c r="C590" s="14"/>
      <c r="D590" s="14"/>
      <c r="F590" s="14"/>
      <c r="J590" s="14"/>
      <c r="L590" s="14"/>
    </row>
    <row r="591" spans="3:12" x14ac:dyDescent="0.25">
      <c r="C591" s="14"/>
      <c r="D591" s="14"/>
      <c r="F591" s="14"/>
      <c r="J591" s="14"/>
      <c r="L591" s="14"/>
    </row>
    <row r="592" spans="3:12" x14ac:dyDescent="0.25">
      <c r="C592" s="14"/>
      <c r="D592" s="14"/>
      <c r="F592" s="14"/>
      <c r="J592" s="14"/>
      <c r="L592" s="14"/>
    </row>
    <row r="593" spans="3:12" x14ac:dyDescent="0.25">
      <c r="C593" s="14"/>
      <c r="D593" s="14"/>
      <c r="F593" s="14"/>
      <c r="J593" s="14"/>
      <c r="L593" s="14"/>
    </row>
    <row r="594" spans="3:12" x14ac:dyDescent="0.25">
      <c r="C594" s="14"/>
      <c r="D594" s="14"/>
      <c r="F594" s="14"/>
      <c r="J594" s="14"/>
      <c r="L594" s="14"/>
    </row>
    <row r="595" spans="3:12" x14ac:dyDescent="0.25">
      <c r="C595" s="14"/>
      <c r="D595" s="14"/>
      <c r="F595" s="14"/>
      <c r="J595" s="14"/>
      <c r="L595" s="14"/>
    </row>
    <row r="596" spans="3:12" x14ac:dyDescent="0.25">
      <c r="C596" s="14"/>
      <c r="D596" s="14"/>
      <c r="F596" s="14"/>
      <c r="J596" s="14"/>
      <c r="L596" s="14"/>
    </row>
    <row r="597" spans="3:12" x14ac:dyDescent="0.25">
      <c r="C597" s="14"/>
      <c r="D597" s="14"/>
      <c r="F597" s="14"/>
      <c r="J597" s="14"/>
      <c r="L597" s="14"/>
    </row>
    <row r="598" spans="3:12" x14ac:dyDescent="0.25">
      <c r="C598" s="14"/>
      <c r="D598" s="14"/>
      <c r="F598" s="14"/>
      <c r="J598" s="14"/>
      <c r="L598" s="14"/>
    </row>
    <row r="599" spans="3:12" x14ac:dyDescent="0.25">
      <c r="C599" s="14"/>
      <c r="D599" s="14"/>
      <c r="F599" s="14"/>
      <c r="J599" s="14"/>
      <c r="L599" s="14"/>
    </row>
    <row r="600" spans="3:12" x14ac:dyDescent="0.25">
      <c r="C600" s="14"/>
      <c r="D600" s="14"/>
      <c r="F600" s="14"/>
      <c r="J600" s="14"/>
      <c r="L600" s="14"/>
    </row>
    <row r="601" spans="3:12" x14ac:dyDescent="0.25">
      <c r="C601" s="14"/>
      <c r="D601" s="14"/>
      <c r="F601" s="14"/>
      <c r="J601" s="14"/>
      <c r="L601" s="14"/>
    </row>
    <row r="602" spans="3:12" x14ac:dyDescent="0.25">
      <c r="C602" s="14"/>
      <c r="D602" s="14"/>
      <c r="F602" s="14"/>
      <c r="J602" s="14"/>
      <c r="L602" s="14"/>
    </row>
    <row r="603" spans="3:12" x14ac:dyDescent="0.25">
      <c r="C603" s="14"/>
      <c r="D603" s="14"/>
      <c r="F603" s="14"/>
      <c r="J603" s="14"/>
      <c r="L603" s="14"/>
    </row>
    <row r="604" spans="3:12" x14ac:dyDescent="0.25">
      <c r="C604" s="14"/>
      <c r="D604" s="14"/>
      <c r="F604" s="14"/>
      <c r="J604" s="14"/>
      <c r="L604" s="14"/>
    </row>
    <row r="605" spans="3:12" x14ac:dyDescent="0.25">
      <c r="C605" s="14"/>
      <c r="D605" s="14"/>
      <c r="F605" s="14"/>
      <c r="J605" s="14"/>
      <c r="L605" s="14"/>
    </row>
    <row r="606" spans="3:12" x14ac:dyDescent="0.25">
      <c r="C606" s="14"/>
      <c r="D606" s="14"/>
      <c r="F606" s="14"/>
      <c r="J606" s="14"/>
      <c r="L606" s="14"/>
    </row>
    <row r="607" spans="3:12" x14ac:dyDescent="0.25">
      <c r="C607" s="14"/>
      <c r="D607" s="14"/>
      <c r="F607" s="14"/>
      <c r="J607" s="14"/>
      <c r="L607" s="14"/>
    </row>
    <row r="608" spans="3:12" x14ac:dyDescent="0.25">
      <c r="C608" s="14"/>
      <c r="D608" s="14"/>
      <c r="F608" s="14"/>
      <c r="J608" s="14"/>
      <c r="L608" s="14"/>
    </row>
    <row r="609" spans="3:12" x14ac:dyDescent="0.25">
      <c r="C609" s="14"/>
      <c r="D609" s="14"/>
      <c r="F609" s="14"/>
      <c r="J609" s="14"/>
      <c r="L609" s="14"/>
    </row>
    <row r="610" spans="3:12" x14ac:dyDescent="0.25">
      <c r="C610" s="14"/>
      <c r="D610" s="14"/>
      <c r="F610" s="14"/>
      <c r="J610" s="14"/>
      <c r="L610" s="14"/>
    </row>
    <row r="611" spans="3:12" x14ac:dyDescent="0.25">
      <c r="C611" s="14"/>
      <c r="D611" s="14"/>
      <c r="F611" s="14"/>
      <c r="J611" s="14"/>
      <c r="L611" s="14"/>
    </row>
    <row r="612" spans="3:12" x14ac:dyDescent="0.25">
      <c r="C612" s="14"/>
      <c r="D612" s="14"/>
      <c r="F612" s="14"/>
      <c r="J612" s="14"/>
      <c r="L612" s="14"/>
    </row>
    <row r="613" spans="3:12" x14ac:dyDescent="0.25">
      <c r="C613" s="14"/>
      <c r="D613" s="14"/>
      <c r="F613" s="14"/>
      <c r="J613" s="14"/>
      <c r="L613" s="14"/>
    </row>
    <row r="614" spans="3:12" x14ac:dyDescent="0.25">
      <c r="C614" s="14"/>
      <c r="D614" s="14"/>
      <c r="F614" s="14"/>
      <c r="J614" s="14"/>
      <c r="L614" s="14"/>
    </row>
    <row r="615" spans="3:12" x14ac:dyDescent="0.25">
      <c r="C615" s="14"/>
      <c r="D615" s="14"/>
      <c r="F615" s="14"/>
      <c r="J615" s="14"/>
      <c r="L615" s="14"/>
    </row>
    <row r="616" spans="3:12" x14ac:dyDescent="0.25">
      <c r="C616" s="14"/>
      <c r="D616" s="14"/>
      <c r="F616" s="14"/>
      <c r="J616" s="14"/>
      <c r="L616" s="14"/>
    </row>
    <row r="617" spans="3:12" x14ac:dyDescent="0.25">
      <c r="C617" s="14"/>
      <c r="D617" s="14"/>
      <c r="F617" s="14"/>
      <c r="J617" s="14"/>
      <c r="L617" s="14"/>
    </row>
    <row r="618" spans="3:12" x14ac:dyDescent="0.25">
      <c r="C618" s="14"/>
      <c r="D618" s="14"/>
      <c r="F618" s="14"/>
      <c r="J618" s="14"/>
      <c r="L618" s="14"/>
    </row>
    <row r="619" spans="3:12" x14ac:dyDescent="0.25">
      <c r="C619" s="14"/>
      <c r="D619" s="14"/>
      <c r="F619" s="14"/>
      <c r="J619" s="14"/>
      <c r="L619" s="14"/>
    </row>
    <row r="620" spans="3:12" x14ac:dyDescent="0.25">
      <c r="C620" s="14"/>
      <c r="D620" s="14"/>
      <c r="F620" s="14"/>
      <c r="J620" s="14"/>
      <c r="L620" s="14"/>
    </row>
    <row r="621" spans="3:12" x14ac:dyDescent="0.25">
      <c r="C621" s="14"/>
      <c r="D621" s="14"/>
      <c r="F621" s="14"/>
      <c r="J621" s="14"/>
      <c r="L621" s="14"/>
    </row>
    <row r="622" spans="3:12" x14ac:dyDescent="0.25">
      <c r="C622" s="14"/>
      <c r="D622" s="14"/>
      <c r="F622" s="14"/>
      <c r="J622" s="14"/>
      <c r="L622" s="14"/>
    </row>
    <row r="623" spans="3:12" x14ac:dyDescent="0.25">
      <c r="C623" s="14"/>
      <c r="D623" s="14"/>
      <c r="F623" s="14"/>
      <c r="J623" s="14"/>
      <c r="L623" s="14"/>
    </row>
    <row r="624" spans="3:12" x14ac:dyDescent="0.25">
      <c r="C624" s="14"/>
      <c r="D624" s="14"/>
      <c r="F624" s="14"/>
      <c r="J624" s="14"/>
      <c r="L624" s="14"/>
    </row>
    <row r="625" spans="3:12" x14ac:dyDescent="0.25">
      <c r="C625" s="14"/>
      <c r="D625" s="14"/>
      <c r="F625" s="14"/>
      <c r="J625" s="14"/>
      <c r="L625" s="14"/>
    </row>
    <row r="626" spans="3:12" x14ac:dyDescent="0.25">
      <c r="C626" s="14"/>
      <c r="D626" s="14"/>
      <c r="F626" s="14"/>
      <c r="J626" s="14"/>
      <c r="L626" s="14"/>
    </row>
    <row r="627" spans="3:12" x14ac:dyDescent="0.25">
      <c r="C627" s="14"/>
      <c r="D627" s="14"/>
      <c r="F627" s="14"/>
      <c r="J627" s="14"/>
      <c r="L627" s="14"/>
    </row>
    <row r="628" spans="3:12" x14ac:dyDescent="0.25">
      <c r="C628" s="14"/>
      <c r="D628" s="14"/>
      <c r="F628" s="14"/>
      <c r="J628" s="14"/>
      <c r="L628" s="14"/>
    </row>
    <row r="629" spans="3:12" x14ac:dyDescent="0.25">
      <c r="C629" s="14"/>
      <c r="D629" s="14"/>
      <c r="F629" s="14"/>
      <c r="J629" s="14"/>
      <c r="L629" s="14"/>
    </row>
    <row r="630" spans="3:12" x14ac:dyDescent="0.25">
      <c r="C630" s="14"/>
      <c r="D630" s="14"/>
      <c r="F630" s="14"/>
      <c r="J630" s="14"/>
      <c r="L630" s="14"/>
    </row>
    <row r="631" spans="3:12" x14ac:dyDescent="0.25">
      <c r="C631" s="14"/>
      <c r="D631" s="14"/>
      <c r="F631" s="14"/>
      <c r="J631" s="14"/>
      <c r="L631" s="14"/>
    </row>
    <row r="632" spans="3:12" x14ac:dyDescent="0.25">
      <c r="C632" s="14"/>
      <c r="D632" s="14"/>
      <c r="F632" s="14"/>
      <c r="J632" s="14"/>
      <c r="L632" s="14"/>
    </row>
    <row r="633" spans="3:12" x14ac:dyDescent="0.25">
      <c r="C633" s="14"/>
      <c r="D633" s="14"/>
      <c r="F633" s="14"/>
      <c r="J633" s="14"/>
      <c r="L633" s="14"/>
    </row>
    <row r="634" spans="3:12" x14ac:dyDescent="0.25">
      <c r="C634" s="14"/>
      <c r="D634" s="14"/>
      <c r="F634" s="14"/>
      <c r="J634" s="14"/>
      <c r="L634" s="14"/>
    </row>
    <row r="635" spans="3:12" x14ac:dyDescent="0.25">
      <c r="C635" s="14"/>
      <c r="D635" s="14"/>
      <c r="F635" s="14"/>
      <c r="J635" s="14"/>
      <c r="L635" s="14"/>
    </row>
    <row r="636" spans="3:12" x14ac:dyDescent="0.25">
      <c r="C636" s="14"/>
      <c r="D636" s="14"/>
      <c r="F636" s="14"/>
      <c r="J636" s="14"/>
      <c r="L636" s="14"/>
    </row>
    <row r="637" spans="3:12" x14ac:dyDescent="0.25">
      <c r="C637" s="14"/>
      <c r="D637" s="14"/>
      <c r="F637" s="14"/>
      <c r="J637" s="14"/>
      <c r="L637" s="14"/>
    </row>
    <row r="638" spans="3:12" x14ac:dyDescent="0.25">
      <c r="C638" s="14"/>
      <c r="D638" s="14"/>
      <c r="F638" s="14"/>
      <c r="J638" s="14"/>
      <c r="L638" s="14"/>
    </row>
    <row r="639" spans="3:12" x14ac:dyDescent="0.25">
      <c r="C639" s="14"/>
      <c r="D639" s="14"/>
      <c r="F639" s="14"/>
      <c r="J639" s="14"/>
      <c r="L639" s="14"/>
    </row>
    <row r="640" spans="3:12" x14ac:dyDescent="0.25">
      <c r="C640" s="14"/>
      <c r="D640" s="14"/>
      <c r="F640" s="14"/>
      <c r="J640" s="14"/>
      <c r="L640" s="14"/>
    </row>
    <row r="641" spans="3:12" x14ac:dyDescent="0.25">
      <c r="C641" s="14"/>
      <c r="D641" s="14"/>
      <c r="F641" s="14"/>
      <c r="J641" s="14"/>
      <c r="L641" s="14"/>
    </row>
    <row r="642" spans="3:12" x14ac:dyDescent="0.25">
      <c r="C642" s="14"/>
      <c r="D642" s="14"/>
      <c r="F642" s="14"/>
      <c r="J642" s="14"/>
      <c r="L642" s="14"/>
    </row>
    <row r="643" spans="3:12" x14ac:dyDescent="0.25">
      <c r="C643" s="14"/>
      <c r="D643" s="14"/>
      <c r="F643" s="14"/>
      <c r="J643" s="14"/>
      <c r="L643" s="14"/>
    </row>
    <row r="644" spans="3:12" x14ac:dyDescent="0.25">
      <c r="C644" s="14"/>
      <c r="D644" s="14"/>
      <c r="F644" s="14"/>
      <c r="J644" s="14"/>
      <c r="L644" s="14"/>
    </row>
    <row r="645" spans="3:12" x14ac:dyDescent="0.25">
      <c r="C645" s="14"/>
      <c r="D645" s="14"/>
      <c r="F645" s="14"/>
      <c r="J645" s="14"/>
      <c r="L645" s="14"/>
    </row>
    <row r="646" spans="3:12" x14ac:dyDescent="0.25">
      <c r="C646" s="14"/>
      <c r="D646" s="14"/>
      <c r="F646" s="14"/>
      <c r="J646" s="14"/>
      <c r="L646" s="14"/>
    </row>
    <row r="647" spans="3:12" x14ac:dyDescent="0.25">
      <c r="C647" s="14"/>
      <c r="D647" s="14"/>
      <c r="F647" s="14"/>
      <c r="J647" s="14"/>
      <c r="L647" s="14"/>
    </row>
    <row r="648" spans="3:12" x14ac:dyDescent="0.25">
      <c r="C648" s="14"/>
      <c r="D648" s="14"/>
      <c r="F648" s="14"/>
      <c r="J648" s="14"/>
      <c r="L648" s="14"/>
    </row>
    <row r="649" spans="3:12" x14ac:dyDescent="0.25">
      <c r="C649" s="14"/>
      <c r="D649" s="14"/>
      <c r="F649" s="14"/>
      <c r="J649" s="14"/>
      <c r="L649" s="14"/>
    </row>
    <row r="650" spans="3:12" x14ac:dyDescent="0.25">
      <c r="C650" s="14"/>
      <c r="D650" s="14"/>
      <c r="F650" s="14"/>
      <c r="J650" s="14"/>
      <c r="L650" s="14"/>
    </row>
    <row r="651" spans="3:12" x14ac:dyDescent="0.25">
      <c r="C651" s="14"/>
      <c r="D651" s="14"/>
      <c r="F651" s="14"/>
      <c r="J651" s="14"/>
      <c r="L651" s="14"/>
    </row>
    <row r="652" spans="3:12" x14ac:dyDescent="0.25">
      <c r="C652" s="14"/>
      <c r="D652" s="14"/>
      <c r="F652" s="14"/>
      <c r="J652" s="14"/>
      <c r="L652" s="14"/>
    </row>
    <row r="653" spans="3:12" x14ac:dyDescent="0.25">
      <c r="C653" s="14"/>
      <c r="D653" s="14"/>
      <c r="F653" s="14"/>
      <c r="J653" s="14"/>
      <c r="L653" s="14"/>
    </row>
    <row r="654" spans="3:12" x14ac:dyDescent="0.25">
      <c r="C654" s="14"/>
      <c r="D654" s="14"/>
      <c r="F654" s="14"/>
      <c r="J654" s="14"/>
      <c r="L654" s="14"/>
    </row>
    <row r="655" spans="3:12" x14ac:dyDescent="0.25">
      <c r="C655" s="14"/>
      <c r="D655" s="14"/>
      <c r="F655" s="14"/>
      <c r="J655" s="14"/>
      <c r="L655" s="14"/>
    </row>
    <row r="656" spans="3:12" x14ac:dyDescent="0.25">
      <c r="C656" s="14"/>
      <c r="D656" s="14"/>
      <c r="F656" s="14"/>
      <c r="J656" s="14"/>
      <c r="L656" s="14"/>
    </row>
    <row r="657" spans="3:12" x14ac:dyDescent="0.25">
      <c r="C657" s="14"/>
      <c r="D657" s="14"/>
      <c r="F657" s="14"/>
      <c r="J657" s="14"/>
      <c r="L657" s="14"/>
    </row>
    <row r="658" spans="3:12" x14ac:dyDescent="0.25">
      <c r="C658" s="14"/>
      <c r="D658" s="14"/>
      <c r="F658" s="14"/>
      <c r="J658" s="14"/>
      <c r="L658" s="14"/>
    </row>
    <row r="659" spans="3:12" x14ac:dyDescent="0.25">
      <c r="C659" s="14"/>
      <c r="D659" s="14"/>
      <c r="F659" s="14"/>
      <c r="J659" s="14"/>
      <c r="L659" s="14"/>
    </row>
    <row r="660" spans="3:12" x14ac:dyDescent="0.25">
      <c r="C660" s="14"/>
      <c r="D660" s="14"/>
      <c r="F660" s="14"/>
      <c r="J660" s="14"/>
      <c r="L660" s="14"/>
    </row>
    <row r="661" spans="3:12" x14ac:dyDescent="0.25">
      <c r="C661" s="14"/>
      <c r="D661" s="14"/>
      <c r="F661" s="14"/>
      <c r="J661" s="14"/>
      <c r="L661" s="14"/>
    </row>
    <row r="662" spans="3:12" x14ac:dyDescent="0.25">
      <c r="C662" s="14"/>
      <c r="D662" s="14"/>
      <c r="F662" s="14"/>
      <c r="J662" s="14"/>
      <c r="L662" s="14"/>
    </row>
    <row r="663" spans="3:12" x14ac:dyDescent="0.25">
      <c r="C663" s="14"/>
      <c r="D663" s="14"/>
      <c r="F663" s="14"/>
      <c r="J663" s="14"/>
      <c r="L663" s="14"/>
    </row>
    <row r="664" spans="3:12" x14ac:dyDescent="0.25">
      <c r="C664" s="14"/>
      <c r="D664" s="14"/>
      <c r="F664" s="14"/>
      <c r="J664" s="14"/>
      <c r="L664" s="14"/>
    </row>
    <row r="665" spans="3:12" x14ac:dyDescent="0.25">
      <c r="C665" s="14"/>
      <c r="D665" s="14"/>
      <c r="F665" s="14"/>
      <c r="J665" s="14"/>
      <c r="L665" s="14"/>
    </row>
    <row r="666" spans="3:12" x14ac:dyDescent="0.25">
      <c r="C666" s="14"/>
      <c r="D666" s="14"/>
      <c r="F666" s="14"/>
      <c r="J666" s="14"/>
      <c r="L666" s="14"/>
    </row>
    <row r="667" spans="3:12" x14ac:dyDescent="0.25">
      <c r="C667" s="14"/>
      <c r="D667" s="14"/>
      <c r="F667" s="14"/>
      <c r="J667" s="14"/>
      <c r="L667" s="14"/>
    </row>
    <row r="668" spans="3:12" x14ac:dyDescent="0.25">
      <c r="C668" s="14"/>
      <c r="D668" s="14"/>
      <c r="F668" s="14"/>
      <c r="J668" s="14"/>
      <c r="L668" s="14"/>
    </row>
    <row r="669" spans="3:12" x14ac:dyDescent="0.25">
      <c r="C669" s="14"/>
      <c r="D669" s="14"/>
      <c r="F669" s="14"/>
      <c r="J669" s="14"/>
      <c r="L669" s="14"/>
    </row>
    <row r="670" spans="3:12" x14ac:dyDescent="0.25">
      <c r="C670" s="14"/>
      <c r="D670" s="14"/>
      <c r="F670" s="14"/>
      <c r="J670" s="14"/>
      <c r="L670" s="14"/>
    </row>
    <row r="671" spans="3:12" x14ac:dyDescent="0.25">
      <c r="C671" s="14"/>
      <c r="D671" s="14"/>
      <c r="F671" s="14"/>
      <c r="J671" s="14"/>
      <c r="L671" s="14"/>
    </row>
    <row r="672" spans="3:12" x14ac:dyDescent="0.25">
      <c r="C672" s="14"/>
      <c r="D672" s="14"/>
      <c r="F672" s="14"/>
      <c r="J672" s="14"/>
      <c r="L672" s="14"/>
    </row>
    <row r="673" spans="3:12" x14ac:dyDescent="0.25">
      <c r="C673" s="14"/>
      <c r="D673" s="14"/>
      <c r="F673" s="14"/>
      <c r="J673" s="14"/>
      <c r="L673" s="14"/>
    </row>
    <row r="674" spans="3:12" x14ac:dyDescent="0.25">
      <c r="C674" s="14"/>
      <c r="D674" s="14"/>
      <c r="F674" s="14"/>
      <c r="J674" s="14"/>
      <c r="L674" s="14"/>
    </row>
    <row r="675" spans="3:12" x14ac:dyDescent="0.25">
      <c r="C675" s="14"/>
      <c r="D675" s="14"/>
      <c r="F675" s="14"/>
      <c r="J675" s="14"/>
      <c r="L675" s="14"/>
    </row>
    <row r="676" spans="3:12" x14ac:dyDescent="0.25">
      <c r="C676" s="14"/>
      <c r="D676" s="14"/>
      <c r="F676" s="14"/>
      <c r="J676" s="14"/>
      <c r="L676" s="14"/>
    </row>
    <row r="677" spans="3:12" x14ac:dyDescent="0.25">
      <c r="C677" s="14"/>
      <c r="D677" s="14"/>
      <c r="F677" s="14"/>
      <c r="J677" s="14"/>
      <c r="L677" s="14"/>
    </row>
    <row r="678" spans="3:12" x14ac:dyDescent="0.25">
      <c r="C678" s="14"/>
      <c r="D678" s="14"/>
      <c r="F678" s="14"/>
      <c r="J678" s="14"/>
      <c r="L678" s="14"/>
    </row>
    <row r="679" spans="3:12" x14ac:dyDescent="0.25">
      <c r="C679" s="14"/>
      <c r="D679" s="14"/>
      <c r="F679" s="14"/>
      <c r="J679" s="14"/>
      <c r="L679" s="14"/>
    </row>
    <row r="680" spans="3:12" x14ac:dyDescent="0.25">
      <c r="C680" s="14"/>
      <c r="D680" s="14"/>
      <c r="F680" s="14"/>
      <c r="J680" s="14"/>
      <c r="L680" s="14"/>
    </row>
    <row r="681" spans="3:12" x14ac:dyDescent="0.25">
      <c r="C681" s="14"/>
      <c r="D681" s="14"/>
      <c r="F681" s="14"/>
      <c r="J681" s="14"/>
      <c r="L681" s="14"/>
    </row>
    <row r="682" spans="3:12" x14ac:dyDescent="0.25">
      <c r="C682" s="14"/>
      <c r="D682" s="14"/>
      <c r="F682" s="14"/>
      <c r="J682" s="14"/>
      <c r="L682" s="14"/>
    </row>
    <row r="683" spans="3:12" x14ac:dyDescent="0.25">
      <c r="C683" s="14"/>
      <c r="D683" s="14"/>
      <c r="F683" s="14"/>
      <c r="J683" s="14"/>
      <c r="L683" s="14"/>
    </row>
    <row r="684" spans="3:12" x14ac:dyDescent="0.25">
      <c r="C684" s="14"/>
      <c r="D684" s="14"/>
      <c r="F684" s="14"/>
      <c r="J684" s="14"/>
      <c r="L684" s="14"/>
    </row>
    <row r="685" spans="3:12" x14ac:dyDescent="0.25">
      <c r="C685" s="14"/>
      <c r="D685" s="14"/>
      <c r="F685" s="14"/>
      <c r="J685" s="14"/>
      <c r="L685" s="14"/>
    </row>
    <row r="686" spans="3:12" x14ac:dyDescent="0.25">
      <c r="C686" s="14"/>
      <c r="D686" s="14"/>
      <c r="F686" s="14"/>
      <c r="J686" s="14"/>
      <c r="L686" s="14"/>
    </row>
    <row r="687" spans="3:12" x14ac:dyDescent="0.25">
      <c r="C687" s="14"/>
      <c r="D687" s="14"/>
      <c r="F687" s="14"/>
      <c r="J687" s="14"/>
      <c r="L687" s="14"/>
    </row>
    <row r="688" spans="3:12" x14ac:dyDescent="0.25">
      <c r="C688" s="14"/>
      <c r="D688" s="14"/>
      <c r="F688" s="14"/>
      <c r="J688" s="14"/>
      <c r="L688" s="14"/>
    </row>
    <row r="689" spans="3:12" x14ac:dyDescent="0.25">
      <c r="C689" s="14"/>
      <c r="D689" s="14"/>
      <c r="F689" s="14"/>
      <c r="J689" s="14"/>
      <c r="L689" s="14"/>
    </row>
    <row r="690" spans="3:12" x14ac:dyDescent="0.25">
      <c r="C690" s="14"/>
      <c r="D690" s="14"/>
      <c r="F690" s="14"/>
      <c r="J690" s="14"/>
      <c r="L690" s="14"/>
    </row>
    <row r="691" spans="3:12" x14ac:dyDescent="0.25">
      <c r="C691" s="14"/>
      <c r="D691" s="14"/>
      <c r="F691" s="14"/>
      <c r="J691" s="14"/>
      <c r="L691" s="14"/>
    </row>
    <row r="692" spans="3:12" x14ac:dyDescent="0.25">
      <c r="C692" s="14"/>
      <c r="D692" s="14"/>
      <c r="F692" s="14"/>
      <c r="J692" s="14"/>
      <c r="L692" s="14"/>
    </row>
    <row r="693" spans="3:12" x14ac:dyDescent="0.25">
      <c r="C693" s="14"/>
      <c r="D693" s="14"/>
      <c r="F693" s="14"/>
      <c r="J693" s="14"/>
      <c r="L693" s="14"/>
    </row>
    <row r="694" spans="3:12" x14ac:dyDescent="0.25">
      <c r="C694" s="14"/>
      <c r="D694" s="14"/>
      <c r="F694" s="14"/>
      <c r="J694" s="14"/>
      <c r="L694" s="14"/>
    </row>
    <row r="695" spans="3:12" x14ac:dyDescent="0.25">
      <c r="C695" s="14"/>
      <c r="D695" s="14"/>
      <c r="F695" s="14"/>
      <c r="J695" s="14"/>
      <c r="L695" s="14"/>
    </row>
    <row r="696" spans="3:12" x14ac:dyDescent="0.25">
      <c r="C696" s="14"/>
      <c r="D696" s="14"/>
      <c r="F696" s="14"/>
      <c r="J696" s="14"/>
      <c r="L696" s="14"/>
    </row>
    <row r="697" spans="3:12" x14ac:dyDescent="0.25">
      <c r="C697" s="14"/>
      <c r="D697" s="14"/>
      <c r="F697" s="14"/>
      <c r="J697" s="14"/>
      <c r="L697" s="14"/>
    </row>
    <row r="698" spans="3:12" x14ac:dyDescent="0.25">
      <c r="C698" s="14"/>
      <c r="D698" s="14"/>
      <c r="F698" s="14"/>
      <c r="J698" s="14"/>
      <c r="L698" s="14"/>
    </row>
    <row r="699" spans="3:12" x14ac:dyDescent="0.25">
      <c r="C699" s="14"/>
      <c r="D699" s="14"/>
      <c r="F699" s="14"/>
      <c r="J699" s="14"/>
      <c r="L699" s="14"/>
    </row>
    <row r="700" spans="3:12" x14ac:dyDescent="0.25">
      <c r="C700" s="14"/>
      <c r="D700" s="14"/>
      <c r="F700" s="14"/>
      <c r="J700" s="14"/>
      <c r="L700" s="14"/>
    </row>
    <row r="701" spans="3:12" x14ac:dyDescent="0.25">
      <c r="C701" s="14"/>
      <c r="D701" s="14"/>
      <c r="F701" s="14"/>
      <c r="J701" s="14"/>
      <c r="L701" s="14"/>
    </row>
    <row r="702" spans="3:12" x14ac:dyDescent="0.25">
      <c r="C702" s="14"/>
      <c r="D702" s="14"/>
      <c r="F702" s="14"/>
      <c r="J702" s="14"/>
      <c r="L702" s="14"/>
    </row>
    <row r="703" spans="3:12" x14ac:dyDescent="0.25">
      <c r="C703" s="14"/>
      <c r="D703" s="14"/>
      <c r="F703" s="14"/>
      <c r="J703" s="14"/>
      <c r="L703" s="14"/>
    </row>
    <row r="704" spans="3:12" x14ac:dyDescent="0.25">
      <c r="C704" s="14"/>
      <c r="D704" s="14"/>
      <c r="F704" s="14"/>
      <c r="J704" s="14"/>
      <c r="L704" s="14"/>
    </row>
    <row r="705" spans="3:12" x14ac:dyDescent="0.25">
      <c r="C705" s="14"/>
      <c r="D705" s="14"/>
      <c r="F705" s="14"/>
      <c r="J705" s="14"/>
      <c r="L705" s="14"/>
    </row>
    <row r="706" spans="3:12" x14ac:dyDescent="0.25">
      <c r="C706" s="14"/>
      <c r="D706" s="14"/>
      <c r="F706" s="14"/>
      <c r="J706" s="14"/>
      <c r="L706" s="14"/>
    </row>
    <row r="707" spans="3:12" x14ac:dyDescent="0.25">
      <c r="C707" s="14"/>
      <c r="D707" s="14"/>
      <c r="F707" s="14"/>
      <c r="J707" s="14"/>
      <c r="L707" s="14"/>
    </row>
    <row r="708" spans="3:12" x14ac:dyDescent="0.25">
      <c r="C708" s="14"/>
      <c r="D708" s="14"/>
      <c r="F708" s="14"/>
      <c r="J708" s="14"/>
      <c r="L708" s="14"/>
    </row>
    <row r="709" spans="3:12" x14ac:dyDescent="0.25">
      <c r="C709" s="14"/>
      <c r="D709" s="14"/>
      <c r="F709" s="14"/>
      <c r="J709" s="14"/>
      <c r="L709" s="14"/>
    </row>
    <row r="710" spans="3:12" x14ac:dyDescent="0.25">
      <c r="C710" s="14"/>
      <c r="D710" s="14"/>
      <c r="F710" s="14"/>
      <c r="J710" s="14"/>
      <c r="L710" s="14"/>
    </row>
    <row r="711" spans="3:12" x14ac:dyDescent="0.25">
      <c r="C711" s="14"/>
      <c r="D711" s="14"/>
      <c r="F711" s="14"/>
      <c r="J711" s="14"/>
      <c r="L711" s="14"/>
    </row>
    <row r="712" spans="3:12" x14ac:dyDescent="0.25">
      <c r="C712" s="14"/>
      <c r="D712" s="14"/>
      <c r="F712" s="14"/>
      <c r="J712" s="14"/>
      <c r="L712" s="14"/>
    </row>
    <row r="713" spans="3:12" x14ac:dyDescent="0.25">
      <c r="C713" s="14"/>
      <c r="D713" s="14"/>
      <c r="F713" s="14"/>
      <c r="J713" s="14"/>
      <c r="L713" s="14"/>
    </row>
    <row r="714" spans="3:12" x14ac:dyDescent="0.25">
      <c r="C714" s="14"/>
      <c r="D714" s="14"/>
      <c r="F714" s="14"/>
      <c r="J714" s="14"/>
      <c r="L714" s="14"/>
    </row>
    <row r="715" spans="3:12" x14ac:dyDescent="0.25">
      <c r="C715" s="14"/>
      <c r="D715" s="14"/>
      <c r="F715" s="14"/>
      <c r="J715" s="14"/>
      <c r="L715" s="14"/>
    </row>
    <row r="716" spans="3:12" x14ac:dyDescent="0.25">
      <c r="C716" s="14"/>
      <c r="D716" s="14"/>
      <c r="F716" s="14"/>
      <c r="J716" s="14"/>
      <c r="L716" s="14"/>
    </row>
    <row r="717" spans="3:12" x14ac:dyDescent="0.25">
      <c r="C717" s="14"/>
      <c r="D717" s="14"/>
      <c r="F717" s="14"/>
      <c r="J717" s="14"/>
      <c r="L717" s="14"/>
    </row>
    <row r="718" spans="3:12" x14ac:dyDescent="0.25">
      <c r="C718" s="14"/>
      <c r="D718" s="14"/>
      <c r="F718" s="14"/>
      <c r="J718" s="14"/>
      <c r="L718" s="14"/>
    </row>
    <row r="719" spans="3:12" x14ac:dyDescent="0.25">
      <c r="C719" s="14"/>
      <c r="D719" s="14"/>
      <c r="F719" s="14"/>
      <c r="J719" s="14"/>
      <c r="L719" s="14"/>
    </row>
    <row r="720" spans="3:12" x14ac:dyDescent="0.25">
      <c r="C720" s="14"/>
      <c r="D720" s="14"/>
      <c r="F720" s="14"/>
      <c r="J720" s="14"/>
      <c r="L720" s="14"/>
    </row>
    <row r="721" spans="3:12" x14ac:dyDescent="0.25">
      <c r="C721" s="14"/>
      <c r="D721" s="14"/>
      <c r="F721" s="14"/>
      <c r="J721" s="14"/>
      <c r="L721" s="14"/>
    </row>
    <row r="722" spans="3:12" x14ac:dyDescent="0.25">
      <c r="C722" s="14"/>
      <c r="D722" s="14"/>
      <c r="F722" s="14"/>
      <c r="J722" s="14"/>
      <c r="L722" s="14"/>
    </row>
    <row r="723" spans="3:12" x14ac:dyDescent="0.25">
      <c r="C723" s="14"/>
      <c r="D723" s="14"/>
      <c r="F723" s="14"/>
      <c r="J723" s="14"/>
      <c r="L723" s="14"/>
    </row>
    <row r="724" spans="3:12" x14ac:dyDescent="0.25">
      <c r="C724" s="14"/>
      <c r="D724" s="14"/>
      <c r="F724" s="14"/>
      <c r="J724" s="14"/>
      <c r="L724" s="14"/>
    </row>
    <row r="725" spans="3:12" x14ac:dyDescent="0.25">
      <c r="C725" s="14"/>
      <c r="D725" s="14"/>
      <c r="F725" s="14"/>
      <c r="J725" s="14"/>
      <c r="L725" s="14"/>
    </row>
    <row r="726" spans="3:12" x14ac:dyDescent="0.25">
      <c r="C726" s="14"/>
      <c r="D726" s="14"/>
      <c r="F726" s="14"/>
      <c r="J726" s="14"/>
      <c r="L726" s="14"/>
    </row>
    <row r="727" spans="3:12" x14ac:dyDescent="0.25">
      <c r="C727" s="14"/>
      <c r="D727" s="14"/>
      <c r="F727" s="14"/>
      <c r="J727" s="14"/>
      <c r="L727" s="14"/>
    </row>
    <row r="728" spans="3:12" x14ac:dyDescent="0.25">
      <c r="C728" s="14"/>
      <c r="D728" s="14"/>
      <c r="F728" s="14"/>
      <c r="J728" s="14"/>
      <c r="L728" s="14"/>
    </row>
    <row r="729" spans="3:12" x14ac:dyDescent="0.25">
      <c r="C729" s="14"/>
      <c r="D729" s="14"/>
      <c r="F729" s="14"/>
      <c r="J729" s="14"/>
      <c r="L729" s="14"/>
    </row>
    <row r="730" spans="3:12" x14ac:dyDescent="0.25">
      <c r="C730" s="14"/>
      <c r="D730" s="14"/>
      <c r="F730" s="14"/>
      <c r="J730" s="14"/>
      <c r="L730" s="14"/>
    </row>
    <row r="731" spans="3:12" x14ac:dyDescent="0.25">
      <c r="C731" s="14"/>
      <c r="D731" s="14"/>
      <c r="F731" s="14"/>
      <c r="J731" s="14"/>
      <c r="L731" s="14"/>
    </row>
    <row r="732" spans="3:12" x14ac:dyDescent="0.25">
      <c r="C732" s="14"/>
      <c r="D732" s="14"/>
      <c r="F732" s="14"/>
      <c r="J732" s="14"/>
      <c r="L732" s="14"/>
    </row>
    <row r="733" spans="3:12" x14ac:dyDescent="0.25">
      <c r="C733" s="14"/>
      <c r="D733" s="14"/>
      <c r="F733" s="14"/>
      <c r="J733" s="14"/>
      <c r="L733" s="14"/>
    </row>
    <row r="734" spans="3:12" x14ac:dyDescent="0.25">
      <c r="C734" s="14"/>
      <c r="D734" s="14"/>
      <c r="F734" s="14"/>
      <c r="J734" s="14"/>
      <c r="L734" s="14"/>
    </row>
    <row r="735" spans="3:12" x14ac:dyDescent="0.25">
      <c r="C735" s="14"/>
      <c r="D735" s="14"/>
      <c r="F735" s="14"/>
      <c r="J735" s="14"/>
      <c r="L735" s="14"/>
    </row>
    <row r="736" spans="3:12" x14ac:dyDescent="0.25">
      <c r="C736" s="14"/>
      <c r="D736" s="14"/>
      <c r="F736" s="14"/>
      <c r="J736" s="14"/>
      <c r="L736" s="14"/>
    </row>
    <row r="737" spans="3:12" x14ac:dyDescent="0.25">
      <c r="C737" s="14"/>
      <c r="D737" s="14"/>
      <c r="F737" s="14"/>
      <c r="J737" s="14"/>
      <c r="L737" s="14"/>
    </row>
    <row r="738" spans="3:12" x14ac:dyDescent="0.25">
      <c r="C738" s="14"/>
      <c r="D738" s="14"/>
      <c r="F738" s="14"/>
      <c r="J738" s="14"/>
      <c r="L738" s="14"/>
    </row>
    <row r="739" spans="3:12" x14ac:dyDescent="0.25">
      <c r="C739" s="14"/>
      <c r="D739" s="14"/>
      <c r="F739" s="14"/>
      <c r="J739" s="14"/>
      <c r="L739" s="14"/>
    </row>
    <row r="740" spans="3:12" x14ac:dyDescent="0.25">
      <c r="C740" s="14"/>
      <c r="D740" s="14"/>
      <c r="F740" s="14"/>
      <c r="J740" s="14"/>
      <c r="L740" s="14"/>
    </row>
    <row r="741" spans="3:12" x14ac:dyDescent="0.25">
      <c r="C741" s="14"/>
      <c r="D741" s="14"/>
      <c r="F741" s="14"/>
      <c r="J741" s="14"/>
      <c r="L741" s="14"/>
    </row>
    <row r="742" spans="3:12" x14ac:dyDescent="0.25">
      <c r="C742" s="14"/>
      <c r="D742" s="14"/>
      <c r="F742" s="14"/>
      <c r="J742" s="14"/>
      <c r="L742" s="14"/>
    </row>
    <row r="743" spans="3:12" x14ac:dyDescent="0.25">
      <c r="C743" s="14"/>
      <c r="D743" s="14"/>
      <c r="F743" s="14"/>
      <c r="J743" s="14"/>
      <c r="L743" s="14"/>
    </row>
    <row r="744" spans="3:12" x14ac:dyDescent="0.25">
      <c r="C744" s="14"/>
      <c r="D744" s="14"/>
      <c r="F744" s="14"/>
      <c r="J744" s="14"/>
      <c r="L744" s="14"/>
    </row>
    <row r="745" spans="3:12" x14ac:dyDescent="0.25">
      <c r="C745" s="14"/>
      <c r="D745" s="14"/>
      <c r="F745" s="14"/>
      <c r="J745" s="14"/>
      <c r="L745" s="14"/>
    </row>
    <row r="746" spans="3:12" x14ac:dyDescent="0.25">
      <c r="C746" s="14"/>
      <c r="D746" s="14"/>
      <c r="F746" s="14"/>
      <c r="J746" s="14"/>
      <c r="L746" s="14"/>
    </row>
    <row r="747" spans="3:12" x14ac:dyDescent="0.25">
      <c r="C747" s="14"/>
      <c r="D747" s="14"/>
      <c r="F747" s="14"/>
      <c r="J747" s="14"/>
      <c r="L747" s="14"/>
    </row>
    <row r="748" spans="3:12" x14ac:dyDescent="0.25">
      <c r="C748" s="14"/>
      <c r="D748" s="14"/>
      <c r="F748" s="14"/>
      <c r="J748" s="14"/>
      <c r="L748" s="14"/>
    </row>
    <row r="749" spans="3:12" x14ac:dyDescent="0.25">
      <c r="C749" s="14"/>
      <c r="D749" s="14"/>
      <c r="F749" s="14"/>
      <c r="J749" s="14"/>
      <c r="L749" s="14"/>
    </row>
    <row r="750" spans="3:12" x14ac:dyDescent="0.25">
      <c r="C750" s="14"/>
      <c r="D750" s="14"/>
      <c r="F750" s="14"/>
      <c r="J750" s="14"/>
      <c r="L750" s="14"/>
    </row>
    <row r="751" spans="3:12" x14ac:dyDescent="0.25">
      <c r="C751" s="14"/>
      <c r="D751" s="14"/>
      <c r="F751" s="14"/>
      <c r="J751" s="14"/>
      <c r="L751" s="14"/>
    </row>
    <row r="752" spans="3:12" x14ac:dyDescent="0.25">
      <c r="C752" s="14"/>
      <c r="D752" s="14"/>
      <c r="F752" s="14"/>
      <c r="J752" s="14"/>
      <c r="L752" s="14"/>
    </row>
    <row r="753" spans="3:12" x14ac:dyDescent="0.25">
      <c r="C753" s="14"/>
      <c r="D753" s="14"/>
      <c r="F753" s="14"/>
      <c r="J753" s="14"/>
      <c r="L753" s="14"/>
    </row>
    <row r="754" spans="3:12" x14ac:dyDescent="0.25">
      <c r="C754" s="14"/>
      <c r="D754" s="14"/>
      <c r="F754" s="14"/>
      <c r="J754" s="14"/>
      <c r="L754" s="14"/>
    </row>
    <row r="755" spans="3:12" x14ac:dyDescent="0.25">
      <c r="C755" s="14"/>
      <c r="D755" s="14"/>
      <c r="F755" s="14"/>
      <c r="J755" s="14"/>
      <c r="L755" s="14"/>
    </row>
    <row r="756" spans="3:12" x14ac:dyDescent="0.25">
      <c r="C756" s="14"/>
      <c r="D756" s="14"/>
      <c r="F756" s="14"/>
      <c r="J756" s="14"/>
      <c r="L756" s="14"/>
    </row>
    <row r="757" spans="3:12" x14ac:dyDescent="0.25">
      <c r="C757" s="14"/>
      <c r="D757" s="14"/>
      <c r="F757" s="14"/>
      <c r="J757" s="14"/>
      <c r="L757" s="14"/>
    </row>
    <row r="758" spans="3:12" x14ac:dyDescent="0.25">
      <c r="C758" s="14"/>
      <c r="D758" s="14"/>
      <c r="F758" s="14"/>
      <c r="J758" s="14"/>
      <c r="L758" s="14"/>
    </row>
    <row r="759" spans="3:12" x14ac:dyDescent="0.25">
      <c r="C759" s="14"/>
      <c r="D759" s="14"/>
      <c r="F759" s="14"/>
      <c r="J759" s="14"/>
      <c r="L759" s="14"/>
    </row>
    <row r="760" spans="3:12" x14ac:dyDescent="0.25">
      <c r="C760" s="14"/>
      <c r="D760" s="14"/>
      <c r="F760" s="14"/>
      <c r="J760" s="14"/>
      <c r="L760" s="14"/>
    </row>
    <row r="761" spans="3:12" x14ac:dyDescent="0.25">
      <c r="C761" s="14"/>
      <c r="D761" s="14"/>
      <c r="F761" s="14"/>
      <c r="J761" s="14"/>
      <c r="L761" s="14"/>
    </row>
    <row r="762" spans="3:12" x14ac:dyDescent="0.25">
      <c r="C762" s="14"/>
      <c r="D762" s="14"/>
      <c r="F762" s="14"/>
      <c r="J762" s="14"/>
      <c r="L762" s="14"/>
    </row>
    <row r="763" spans="3:12" x14ac:dyDescent="0.25">
      <c r="C763" s="14"/>
      <c r="D763" s="14"/>
      <c r="F763" s="14"/>
      <c r="J763" s="14"/>
      <c r="L763" s="14"/>
    </row>
    <row r="764" spans="3:12" x14ac:dyDescent="0.25">
      <c r="C764" s="14"/>
      <c r="D764" s="14"/>
      <c r="F764" s="14"/>
      <c r="J764" s="14"/>
      <c r="L764" s="14"/>
    </row>
    <row r="765" spans="3:12" x14ac:dyDescent="0.25">
      <c r="C765" s="14"/>
      <c r="D765" s="14"/>
      <c r="F765" s="14"/>
      <c r="J765" s="14"/>
      <c r="L765" s="14"/>
    </row>
    <row r="766" spans="3:12" x14ac:dyDescent="0.25">
      <c r="C766" s="14"/>
      <c r="D766" s="14"/>
      <c r="F766" s="14"/>
      <c r="J766" s="14"/>
      <c r="L766" s="14"/>
    </row>
    <row r="767" spans="3:12" x14ac:dyDescent="0.25">
      <c r="C767" s="14"/>
      <c r="D767" s="14"/>
      <c r="F767" s="14"/>
      <c r="J767" s="14"/>
      <c r="L767" s="14"/>
    </row>
    <row r="768" spans="3:12" x14ac:dyDescent="0.25">
      <c r="C768" s="14"/>
      <c r="D768" s="14"/>
      <c r="F768" s="14"/>
      <c r="J768" s="14"/>
      <c r="L768" s="14"/>
    </row>
    <row r="769" spans="3:12" x14ac:dyDescent="0.25">
      <c r="C769" s="14"/>
      <c r="D769" s="14"/>
      <c r="F769" s="14"/>
      <c r="J769" s="14"/>
      <c r="L769" s="14"/>
    </row>
    <row r="770" spans="3:12" x14ac:dyDescent="0.25">
      <c r="C770" s="14"/>
      <c r="D770" s="14"/>
      <c r="F770" s="14"/>
      <c r="J770" s="14"/>
      <c r="L770" s="14"/>
    </row>
    <row r="771" spans="3:12" x14ac:dyDescent="0.25">
      <c r="C771" s="14"/>
      <c r="D771" s="14"/>
      <c r="F771" s="14"/>
      <c r="J771" s="14"/>
      <c r="L771" s="14"/>
    </row>
    <row r="772" spans="3:12" x14ac:dyDescent="0.25">
      <c r="C772" s="14"/>
      <c r="D772" s="14"/>
      <c r="F772" s="14"/>
      <c r="J772" s="14"/>
      <c r="L772" s="14"/>
    </row>
    <row r="773" spans="3:12" x14ac:dyDescent="0.25">
      <c r="C773" s="14"/>
      <c r="D773" s="14"/>
      <c r="F773" s="14"/>
      <c r="J773" s="14"/>
      <c r="L773" s="14"/>
    </row>
    <row r="774" spans="3:12" x14ac:dyDescent="0.25">
      <c r="C774" s="14"/>
      <c r="D774" s="14"/>
      <c r="F774" s="14"/>
      <c r="J774" s="14"/>
      <c r="L774" s="14"/>
    </row>
    <row r="775" spans="3:12" x14ac:dyDescent="0.25">
      <c r="C775" s="14"/>
      <c r="D775" s="14"/>
      <c r="F775" s="14"/>
      <c r="J775" s="14"/>
      <c r="L775" s="14"/>
    </row>
    <row r="776" spans="3:12" x14ac:dyDescent="0.25">
      <c r="C776" s="14"/>
      <c r="D776" s="14"/>
      <c r="F776" s="14"/>
      <c r="J776" s="14"/>
      <c r="L776" s="14"/>
    </row>
    <row r="777" spans="3:12" x14ac:dyDescent="0.25">
      <c r="C777" s="14"/>
      <c r="D777" s="14"/>
      <c r="F777" s="14"/>
      <c r="J777" s="14"/>
      <c r="L777" s="14"/>
    </row>
    <row r="778" spans="3:12" x14ac:dyDescent="0.25">
      <c r="C778" s="14"/>
      <c r="D778" s="14"/>
      <c r="F778" s="14"/>
      <c r="J778" s="14"/>
      <c r="L778" s="14"/>
    </row>
    <row r="779" spans="3:12" x14ac:dyDescent="0.25">
      <c r="C779" s="14"/>
      <c r="D779" s="14"/>
      <c r="F779" s="14"/>
      <c r="J779" s="14"/>
      <c r="L779" s="14"/>
    </row>
    <row r="780" spans="3:12" x14ac:dyDescent="0.25">
      <c r="C780" s="14"/>
      <c r="D780" s="14"/>
      <c r="F780" s="14"/>
      <c r="J780" s="14"/>
      <c r="L780" s="14"/>
    </row>
    <row r="781" spans="3:12" x14ac:dyDescent="0.25">
      <c r="C781" s="14"/>
      <c r="D781" s="14"/>
      <c r="F781" s="14"/>
      <c r="J781" s="14"/>
      <c r="L781" s="14"/>
    </row>
    <row r="782" spans="3:12" x14ac:dyDescent="0.25">
      <c r="C782" s="14"/>
      <c r="D782" s="14"/>
      <c r="F782" s="14"/>
      <c r="J782" s="14"/>
      <c r="L782" s="14"/>
    </row>
    <row r="783" spans="3:12" x14ac:dyDescent="0.25">
      <c r="C783" s="14"/>
      <c r="D783" s="14"/>
      <c r="F783" s="14"/>
      <c r="J783" s="14"/>
      <c r="L783" s="14"/>
    </row>
    <row r="784" spans="3:12" x14ac:dyDescent="0.25">
      <c r="C784" s="14"/>
      <c r="D784" s="14"/>
      <c r="F784" s="14"/>
      <c r="J784" s="14"/>
      <c r="L784" s="14"/>
    </row>
    <row r="785" spans="3:12" x14ac:dyDescent="0.25">
      <c r="C785" s="14"/>
      <c r="D785" s="14"/>
      <c r="F785" s="14"/>
      <c r="J785" s="14"/>
      <c r="L785" s="14"/>
    </row>
    <row r="786" spans="3:12" x14ac:dyDescent="0.25">
      <c r="C786" s="14"/>
      <c r="D786" s="14"/>
      <c r="F786" s="14"/>
      <c r="J786" s="14"/>
      <c r="L786" s="14"/>
    </row>
    <row r="787" spans="3:12" x14ac:dyDescent="0.25">
      <c r="C787" s="14"/>
      <c r="D787" s="14"/>
      <c r="F787" s="14"/>
      <c r="J787" s="14"/>
      <c r="L787" s="14"/>
    </row>
    <row r="788" spans="3:12" x14ac:dyDescent="0.25">
      <c r="C788" s="14"/>
      <c r="D788" s="14"/>
      <c r="F788" s="14"/>
      <c r="J788" s="14"/>
      <c r="L788" s="14"/>
    </row>
    <row r="789" spans="3:12" x14ac:dyDescent="0.25">
      <c r="C789" s="14"/>
      <c r="D789" s="14"/>
      <c r="F789" s="14"/>
      <c r="J789" s="14"/>
      <c r="L789" s="14"/>
    </row>
    <row r="790" spans="3:12" x14ac:dyDescent="0.25">
      <c r="C790" s="14"/>
      <c r="D790" s="14"/>
      <c r="F790" s="14"/>
      <c r="J790" s="14"/>
      <c r="L790" s="14"/>
    </row>
    <row r="791" spans="3:12" x14ac:dyDescent="0.25">
      <c r="C791" s="14"/>
      <c r="D791" s="14"/>
      <c r="F791" s="14"/>
      <c r="J791" s="14"/>
      <c r="L791" s="14"/>
    </row>
    <row r="792" spans="3:12" x14ac:dyDescent="0.25">
      <c r="C792" s="14"/>
      <c r="D792" s="14"/>
      <c r="F792" s="14"/>
      <c r="J792" s="14"/>
      <c r="L792" s="14"/>
    </row>
    <row r="793" spans="3:12" x14ac:dyDescent="0.25">
      <c r="C793" s="14"/>
      <c r="D793" s="14"/>
      <c r="F793" s="14"/>
      <c r="J793" s="14"/>
      <c r="L793" s="14"/>
    </row>
    <row r="794" spans="3:12" x14ac:dyDescent="0.25">
      <c r="C794" s="14"/>
      <c r="D794" s="14"/>
      <c r="F794" s="14"/>
      <c r="J794" s="14"/>
      <c r="L794" s="14"/>
    </row>
    <row r="795" spans="3:12" x14ac:dyDescent="0.25">
      <c r="C795" s="14"/>
      <c r="D795" s="14"/>
      <c r="F795" s="14"/>
      <c r="J795" s="14"/>
      <c r="L795" s="14"/>
    </row>
    <row r="796" spans="3:12" x14ac:dyDescent="0.25">
      <c r="C796" s="14"/>
      <c r="D796" s="14"/>
      <c r="F796" s="14"/>
      <c r="J796" s="14"/>
      <c r="L796" s="14"/>
    </row>
    <row r="797" spans="3:12" x14ac:dyDescent="0.25">
      <c r="C797" s="14"/>
      <c r="D797" s="14"/>
      <c r="F797" s="14"/>
      <c r="J797" s="14"/>
      <c r="L797" s="14"/>
    </row>
    <row r="798" spans="3:12" x14ac:dyDescent="0.25">
      <c r="C798" s="14"/>
      <c r="D798" s="14"/>
      <c r="F798" s="14"/>
      <c r="J798" s="14"/>
      <c r="L798" s="14"/>
    </row>
    <row r="799" spans="3:12" x14ac:dyDescent="0.25">
      <c r="C799" s="14"/>
      <c r="D799" s="14"/>
      <c r="F799" s="14"/>
      <c r="J799" s="14"/>
      <c r="L799" s="14"/>
    </row>
    <row r="800" spans="3:12" x14ac:dyDescent="0.25">
      <c r="C800" s="14"/>
      <c r="D800" s="14"/>
      <c r="F800" s="14"/>
      <c r="J800" s="14"/>
      <c r="L800" s="14"/>
    </row>
    <row r="801" spans="3:12" x14ac:dyDescent="0.25">
      <c r="C801" s="14"/>
      <c r="D801" s="14"/>
      <c r="F801" s="14"/>
      <c r="J801" s="14"/>
      <c r="L801" s="14"/>
    </row>
    <row r="802" spans="3:12" x14ac:dyDescent="0.25">
      <c r="C802" s="14"/>
      <c r="D802" s="14"/>
      <c r="F802" s="14"/>
      <c r="J802" s="14"/>
      <c r="L802" s="14"/>
    </row>
    <row r="803" spans="3:12" x14ac:dyDescent="0.25">
      <c r="C803" s="14"/>
      <c r="D803" s="14"/>
      <c r="F803" s="14"/>
      <c r="J803" s="14"/>
      <c r="L803" s="14"/>
    </row>
    <row r="804" spans="3:12" x14ac:dyDescent="0.25">
      <c r="C804" s="14"/>
      <c r="D804" s="14"/>
      <c r="F804" s="14"/>
      <c r="J804" s="14"/>
      <c r="L804" s="14"/>
    </row>
    <row r="805" spans="3:12" x14ac:dyDescent="0.25">
      <c r="C805" s="14"/>
      <c r="D805" s="14"/>
      <c r="F805" s="14"/>
      <c r="J805" s="14"/>
      <c r="L805" s="14"/>
    </row>
    <row r="806" spans="3:12" x14ac:dyDescent="0.25">
      <c r="C806" s="14"/>
      <c r="D806" s="14"/>
      <c r="F806" s="14"/>
      <c r="J806" s="14"/>
      <c r="L806" s="14"/>
    </row>
    <row r="807" spans="3:12" x14ac:dyDescent="0.25">
      <c r="C807" s="14"/>
      <c r="D807" s="14"/>
      <c r="F807" s="14"/>
      <c r="J807" s="14"/>
      <c r="L807" s="14"/>
    </row>
    <row r="808" spans="3:12" x14ac:dyDescent="0.25">
      <c r="C808" s="14"/>
      <c r="D808" s="14"/>
      <c r="F808" s="14"/>
      <c r="J808" s="14"/>
      <c r="L808" s="14"/>
    </row>
    <row r="809" spans="3:12" x14ac:dyDescent="0.25">
      <c r="C809" s="14"/>
      <c r="D809" s="14"/>
      <c r="F809" s="14"/>
      <c r="J809" s="14"/>
      <c r="L809" s="14"/>
    </row>
    <row r="810" spans="3:12" x14ac:dyDescent="0.25">
      <c r="C810" s="14"/>
      <c r="D810" s="14"/>
      <c r="F810" s="14"/>
      <c r="J810" s="14"/>
      <c r="L810" s="14"/>
    </row>
    <row r="811" spans="3:12" x14ac:dyDescent="0.25">
      <c r="C811" s="14"/>
      <c r="D811" s="14"/>
      <c r="F811" s="14"/>
      <c r="J811" s="14"/>
      <c r="L811" s="14"/>
    </row>
    <row r="812" spans="3:12" x14ac:dyDescent="0.25">
      <c r="C812" s="14"/>
      <c r="D812" s="14"/>
      <c r="F812" s="14"/>
      <c r="J812" s="14"/>
      <c r="L812" s="14"/>
    </row>
    <row r="813" spans="3:12" x14ac:dyDescent="0.25">
      <c r="C813" s="14"/>
      <c r="D813" s="14"/>
      <c r="F813" s="14"/>
      <c r="J813" s="14"/>
      <c r="L813" s="14"/>
    </row>
    <row r="814" spans="3:12" x14ac:dyDescent="0.25">
      <c r="C814" s="14"/>
      <c r="D814" s="14"/>
      <c r="F814" s="14"/>
      <c r="J814" s="14"/>
      <c r="L814" s="14"/>
    </row>
    <row r="815" spans="3:12" x14ac:dyDescent="0.25">
      <c r="C815" s="14"/>
      <c r="D815" s="14"/>
      <c r="F815" s="14"/>
      <c r="J815" s="14"/>
      <c r="L815" s="14"/>
    </row>
    <row r="816" spans="3:12" x14ac:dyDescent="0.25">
      <c r="C816" s="14"/>
      <c r="D816" s="14"/>
      <c r="F816" s="14"/>
      <c r="J816" s="14"/>
      <c r="L816" s="14"/>
    </row>
    <row r="817" spans="3:12" x14ac:dyDescent="0.25">
      <c r="C817" s="14"/>
      <c r="D817" s="14"/>
      <c r="F817" s="14"/>
      <c r="J817" s="14"/>
      <c r="L817" s="14"/>
    </row>
    <row r="818" spans="3:12" x14ac:dyDescent="0.25">
      <c r="C818" s="14"/>
      <c r="D818" s="14"/>
      <c r="F818" s="14"/>
      <c r="J818" s="14"/>
      <c r="L818" s="14"/>
    </row>
    <row r="819" spans="3:12" x14ac:dyDescent="0.25">
      <c r="C819" s="14"/>
      <c r="D819" s="14"/>
      <c r="F819" s="14"/>
      <c r="J819" s="14"/>
      <c r="L819" s="14"/>
    </row>
    <row r="820" spans="3:12" x14ac:dyDescent="0.25">
      <c r="C820" s="14"/>
      <c r="D820" s="14"/>
      <c r="F820" s="14"/>
      <c r="J820" s="14"/>
      <c r="L820" s="14"/>
    </row>
    <row r="821" spans="3:12" x14ac:dyDescent="0.25">
      <c r="C821" s="14"/>
      <c r="D821" s="14"/>
      <c r="F821" s="14"/>
      <c r="J821" s="14"/>
      <c r="L821" s="14"/>
    </row>
    <row r="822" spans="3:12" x14ac:dyDescent="0.25">
      <c r="C822" s="14"/>
      <c r="D822" s="14"/>
      <c r="F822" s="14"/>
      <c r="J822" s="14"/>
      <c r="L822" s="14"/>
    </row>
    <row r="823" spans="3:12" x14ac:dyDescent="0.25">
      <c r="C823" s="14"/>
      <c r="D823" s="14"/>
      <c r="F823" s="14"/>
      <c r="J823" s="14"/>
      <c r="L823" s="14"/>
    </row>
    <row r="824" spans="3:12" x14ac:dyDescent="0.25">
      <c r="C824" s="14"/>
      <c r="D824" s="14"/>
      <c r="F824" s="14"/>
      <c r="J824" s="14"/>
      <c r="L824" s="14"/>
    </row>
    <row r="825" spans="3:12" x14ac:dyDescent="0.25">
      <c r="C825" s="14"/>
      <c r="D825" s="14"/>
      <c r="F825" s="14"/>
      <c r="J825" s="14"/>
      <c r="L825" s="14"/>
    </row>
    <row r="826" spans="3:12" x14ac:dyDescent="0.25">
      <c r="C826" s="14"/>
      <c r="D826" s="14"/>
      <c r="F826" s="14"/>
      <c r="J826" s="14"/>
      <c r="L826" s="14"/>
    </row>
    <row r="827" spans="3:12" x14ac:dyDescent="0.25">
      <c r="C827" s="14"/>
      <c r="D827" s="14"/>
      <c r="F827" s="14"/>
      <c r="J827" s="14"/>
      <c r="L827" s="14"/>
    </row>
    <row r="828" spans="3:12" x14ac:dyDescent="0.25">
      <c r="C828" s="14"/>
      <c r="D828" s="14"/>
      <c r="F828" s="14"/>
      <c r="J828" s="14"/>
      <c r="L828" s="14"/>
    </row>
    <row r="829" spans="3:12" x14ac:dyDescent="0.25">
      <c r="C829" s="14"/>
      <c r="D829" s="14"/>
      <c r="F829" s="14"/>
      <c r="J829" s="14"/>
      <c r="L829" s="14"/>
    </row>
    <row r="830" spans="3:12" x14ac:dyDescent="0.25">
      <c r="C830" s="14"/>
      <c r="D830" s="14"/>
      <c r="F830" s="14"/>
      <c r="J830" s="14"/>
      <c r="L830" s="14"/>
    </row>
    <row r="831" spans="3:12" x14ac:dyDescent="0.25">
      <c r="C831" s="14"/>
      <c r="D831" s="14"/>
      <c r="F831" s="14"/>
      <c r="J831" s="14"/>
      <c r="L831" s="14"/>
    </row>
    <row r="832" spans="3:12" x14ac:dyDescent="0.25">
      <c r="C832" s="14"/>
      <c r="D832" s="14"/>
      <c r="F832" s="14"/>
      <c r="J832" s="14"/>
      <c r="L832" s="14"/>
    </row>
    <row r="833" spans="3:12" x14ac:dyDescent="0.25">
      <c r="C833" s="14"/>
      <c r="D833" s="14"/>
      <c r="F833" s="14"/>
      <c r="J833" s="14"/>
      <c r="L833" s="14"/>
    </row>
    <row r="834" spans="3:12" x14ac:dyDescent="0.25">
      <c r="C834" s="14"/>
      <c r="D834" s="14"/>
      <c r="F834" s="14"/>
      <c r="J834" s="14"/>
      <c r="L834" s="14"/>
    </row>
    <row r="835" spans="3:12" x14ac:dyDescent="0.25">
      <c r="C835" s="14"/>
      <c r="D835" s="14"/>
      <c r="F835" s="14"/>
      <c r="J835" s="14"/>
      <c r="L835" s="14"/>
    </row>
    <row r="836" spans="3:12" x14ac:dyDescent="0.25">
      <c r="C836" s="14"/>
      <c r="D836" s="14"/>
      <c r="F836" s="14"/>
      <c r="J836" s="14"/>
      <c r="L836" s="14"/>
    </row>
    <row r="837" spans="3:12" x14ac:dyDescent="0.25">
      <c r="C837" s="14"/>
      <c r="D837" s="14"/>
      <c r="F837" s="14"/>
      <c r="J837" s="14"/>
      <c r="L837" s="14"/>
    </row>
    <row r="838" spans="3:12" x14ac:dyDescent="0.25">
      <c r="C838" s="14"/>
      <c r="D838" s="14"/>
      <c r="F838" s="14"/>
      <c r="J838" s="14"/>
      <c r="L838" s="14"/>
    </row>
    <row r="839" spans="3:12" x14ac:dyDescent="0.25">
      <c r="C839" s="14"/>
      <c r="D839" s="14"/>
      <c r="F839" s="14"/>
      <c r="J839" s="14"/>
      <c r="L839" s="14"/>
    </row>
    <row r="840" spans="3:12" x14ac:dyDescent="0.25">
      <c r="C840" s="14"/>
      <c r="D840" s="14"/>
      <c r="F840" s="14"/>
      <c r="J840" s="14"/>
      <c r="L840" s="14"/>
    </row>
    <row r="841" spans="3:12" x14ac:dyDescent="0.25">
      <c r="C841" s="14"/>
      <c r="D841" s="14"/>
      <c r="F841" s="14"/>
      <c r="J841" s="14"/>
      <c r="L841" s="14"/>
    </row>
    <row r="842" spans="3:12" x14ac:dyDescent="0.25">
      <c r="C842" s="14"/>
      <c r="D842" s="14"/>
      <c r="F842" s="14"/>
      <c r="J842" s="14"/>
      <c r="L842" s="14"/>
    </row>
    <row r="843" spans="3:12" x14ac:dyDescent="0.25">
      <c r="C843" s="14"/>
      <c r="D843" s="14"/>
      <c r="F843" s="14"/>
      <c r="J843" s="14"/>
      <c r="L843" s="14"/>
    </row>
    <row r="844" spans="3:12" x14ac:dyDescent="0.25">
      <c r="C844" s="14"/>
      <c r="D844" s="14"/>
      <c r="F844" s="14"/>
      <c r="J844" s="14"/>
      <c r="L844" s="14"/>
    </row>
    <row r="845" spans="3:12" x14ac:dyDescent="0.25">
      <c r="C845" s="14"/>
      <c r="D845" s="14"/>
      <c r="F845" s="14"/>
      <c r="J845" s="14"/>
      <c r="L845" s="14"/>
    </row>
    <row r="846" spans="3:12" x14ac:dyDescent="0.25">
      <c r="C846" s="14"/>
      <c r="D846" s="14"/>
      <c r="F846" s="14"/>
      <c r="J846" s="14"/>
      <c r="L846" s="14"/>
    </row>
    <row r="847" spans="3:12" x14ac:dyDescent="0.25">
      <c r="C847" s="14"/>
      <c r="D847" s="14"/>
      <c r="F847" s="14"/>
      <c r="J847" s="14"/>
      <c r="L847" s="14"/>
    </row>
    <row r="848" spans="3:12" x14ac:dyDescent="0.25">
      <c r="C848" s="14"/>
      <c r="D848" s="14"/>
      <c r="F848" s="14"/>
      <c r="J848" s="14"/>
      <c r="L848" s="14"/>
    </row>
    <row r="849" spans="3:12" x14ac:dyDescent="0.25">
      <c r="C849" s="14"/>
      <c r="D849" s="14"/>
      <c r="F849" s="14"/>
      <c r="J849" s="14"/>
      <c r="L849" s="14"/>
    </row>
    <row r="850" spans="3:12" x14ac:dyDescent="0.25">
      <c r="C850" s="14"/>
      <c r="D850" s="14"/>
      <c r="F850" s="14"/>
      <c r="J850" s="14"/>
      <c r="L850" s="14"/>
    </row>
    <row r="851" spans="3:12" x14ac:dyDescent="0.25">
      <c r="C851" s="14"/>
      <c r="D851" s="14"/>
      <c r="F851" s="14"/>
      <c r="J851" s="14"/>
      <c r="L851" s="14"/>
    </row>
    <row r="852" spans="3:12" x14ac:dyDescent="0.25">
      <c r="C852" s="14"/>
      <c r="D852" s="14"/>
      <c r="F852" s="14"/>
      <c r="J852" s="14"/>
      <c r="L852" s="14"/>
    </row>
    <row r="853" spans="3:12" x14ac:dyDescent="0.25">
      <c r="C853" s="14"/>
      <c r="D853" s="14"/>
      <c r="F853" s="14"/>
      <c r="J853" s="14"/>
      <c r="L853" s="14"/>
    </row>
    <row r="854" spans="3:12" x14ac:dyDescent="0.25">
      <c r="C854" s="14"/>
      <c r="D854" s="14"/>
      <c r="F854" s="14"/>
      <c r="J854" s="14"/>
      <c r="L854" s="14"/>
    </row>
    <row r="855" spans="3:12" x14ac:dyDescent="0.25">
      <c r="C855" s="14"/>
      <c r="D855" s="14"/>
      <c r="F855" s="14"/>
      <c r="J855" s="14"/>
      <c r="L855" s="14"/>
    </row>
    <row r="856" spans="3:12" x14ac:dyDescent="0.25">
      <c r="C856" s="14"/>
      <c r="D856" s="14"/>
      <c r="F856" s="14"/>
      <c r="J856" s="14"/>
      <c r="L856" s="14"/>
    </row>
    <row r="857" spans="3:12" x14ac:dyDescent="0.25">
      <c r="C857" s="14"/>
      <c r="D857" s="14"/>
      <c r="F857" s="14"/>
      <c r="J857" s="14"/>
      <c r="L857" s="14"/>
    </row>
    <row r="858" spans="3:12" x14ac:dyDescent="0.25">
      <c r="C858" s="14"/>
      <c r="D858" s="14"/>
      <c r="F858" s="14"/>
      <c r="J858" s="14"/>
      <c r="L858" s="14"/>
    </row>
    <row r="859" spans="3:12" x14ac:dyDescent="0.25">
      <c r="C859" s="14"/>
      <c r="D859" s="14"/>
      <c r="F859" s="14"/>
      <c r="J859" s="14"/>
      <c r="L859" s="14"/>
    </row>
    <row r="860" spans="3:12" x14ac:dyDescent="0.25">
      <c r="C860" s="14"/>
      <c r="D860" s="14"/>
      <c r="F860" s="14"/>
      <c r="J860" s="14"/>
      <c r="L860" s="14"/>
    </row>
    <row r="861" spans="3:12" x14ac:dyDescent="0.25">
      <c r="C861" s="14"/>
      <c r="D861" s="14"/>
      <c r="F861" s="14"/>
      <c r="J861" s="14"/>
      <c r="L861" s="14"/>
    </row>
    <row r="862" spans="3:12" x14ac:dyDescent="0.25">
      <c r="C862" s="14"/>
      <c r="D862" s="14"/>
      <c r="F862" s="14"/>
      <c r="J862" s="14"/>
      <c r="L862" s="14"/>
    </row>
    <row r="863" spans="3:12" x14ac:dyDescent="0.25">
      <c r="C863" s="14"/>
      <c r="D863" s="14"/>
      <c r="F863" s="14"/>
      <c r="J863" s="14"/>
      <c r="L863" s="14"/>
    </row>
    <row r="864" spans="3:12" x14ac:dyDescent="0.25">
      <c r="C864" s="14"/>
      <c r="D864" s="14"/>
      <c r="F864" s="14"/>
      <c r="J864" s="14"/>
      <c r="L864" s="14"/>
    </row>
    <row r="865" spans="3:12" x14ac:dyDescent="0.25">
      <c r="C865" s="14"/>
      <c r="D865" s="14"/>
      <c r="F865" s="14"/>
      <c r="J865" s="14"/>
      <c r="L865" s="14"/>
    </row>
    <row r="866" spans="3:12" x14ac:dyDescent="0.25">
      <c r="C866" s="14"/>
      <c r="D866" s="14"/>
      <c r="F866" s="14"/>
      <c r="J866" s="14"/>
      <c r="L866" s="14"/>
    </row>
    <row r="867" spans="3:12" x14ac:dyDescent="0.25">
      <c r="C867" s="14"/>
      <c r="D867" s="14"/>
      <c r="F867" s="14"/>
      <c r="J867" s="14"/>
      <c r="L867" s="14"/>
    </row>
    <row r="868" spans="3:12" x14ac:dyDescent="0.25">
      <c r="C868" s="14"/>
      <c r="D868" s="14"/>
      <c r="F868" s="14"/>
      <c r="J868" s="14"/>
      <c r="L868" s="14"/>
    </row>
    <row r="869" spans="3:12" x14ac:dyDescent="0.25">
      <c r="C869" s="14"/>
      <c r="D869" s="14"/>
      <c r="F869" s="14"/>
      <c r="J869" s="14"/>
      <c r="L869" s="14"/>
    </row>
    <row r="870" spans="3:12" x14ac:dyDescent="0.25">
      <c r="C870" s="14"/>
      <c r="D870" s="14"/>
      <c r="F870" s="14"/>
      <c r="J870" s="14"/>
      <c r="L870" s="14"/>
    </row>
    <row r="871" spans="3:12" x14ac:dyDescent="0.25">
      <c r="C871" s="14"/>
      <c r="D871" s="14"/>
      <c r="F871" s="14"/>
      <c r="J871" s="14"/>
      <c r="L871" s="14"/>
    </row>
    <row r="872" spans="3:12" x14ac:dyDescent="0.25">
      <c r="C872" s="14"/>
      <c r="D872" s="14"/>
      <c r="F872" s="14"/>
      <c r="J872" s="14"/>
      <c r="L872" s="14"/>
    </row>
    <row r="873" spans="3:12" x14ac:dyDescent="0.25">
      <c r="C873" s="14"/>
      <c r="D873" s="14"/>
      <c r="F873" s="14"/>
      <c r="J873" s="14"/>
      <c r="L873" s="14"/>
    </row>
    <row r="874" spans="3:12" x14ac:dyDescent="0.25">
      <c r="C874" s="14"/>
      <c r="D874" s="14"/>
      <c r="F874" s="14"/>
      <c r="J874" s="14"/>
      <c r="L874" s="14"/>
    </row>
    <row r="875" spans="3:12" x14ac:dyDescent="0.25">
      <c r="C875" s="14"/>
      <c r="D875" s="14"/>
      <c r="F875" s="14"/>
      <c r="J875" s="14"/>
      <c r="L875" s="14"/>
    </row>
    <row r="876" spans="3:12" x14ac:dyDescent="0.25">
      <c r="C876" s="14"/>
      <c r="D876" s="14"/>
      <c r="F876" s="14"/>
      <c r="J876" s="14"/>
      <c r="L876" s="14"/>
    </row>
    <row r="877" spans="3:12" x14ac:dyDescent="0.25">
      <c r="C877" s="14"/>
      <c r="D877" s="14"/>
      <c r="F877" s="14"/>
      <c r="J877" s="14"/>
      <c r="L877" s="14"/>
    </row>
    <row r="878" spans="3:12" x14ac:dyDescent="0.25">
      <c r="C878" s="14"/>
      <c r="D878" s="14"/>
      <c r="F878" s="14"/>
      <c r="J878" s="14"/>
      <c r="L878" s="14"/>
    </row>
    <row r="879" spans="3:12" x14ac:dyDescent="0.25">
      <c r="C879" s="14"/>
      <c r="D879" s="14"/>
      <c r="F879" s="14"/>
      <c r="J879" s="14"/>
      <c r="L879" s="14"/>
    </row>
    <row r="880" spans="3:12" x14ac:dyDescent="0.25">
      <c r="C880" s="14"/>
      <c r="D880" s="14"/>
      <c r="F880" s="14"/>
      <c r="J880" s="14"/>
      <c r="L880" s="14"/>
    </row>
    <row r="881" spans="3:12" x14ac:dyDescent="0.25">
      <c r="C881" s="14"/>
      <c r="D881" s="14"/>
      <c r="F881" s="14"/>
      <c r="J881" s="14"/>
      <c r="L881" s="14"/>
    </row>
    <row r="882" spans="3:12" x14ac:dyDescent="0.25">
      <c r="C882" s="14"/>
      <c r="D882" s="14"/>
      <c r="F882" s="14"/>
      <c r="J882" s="14"/>
      <c r="L882" s="14"/>
    </row>
    <row r="883" spans="3:12" x14ac:dyDescent="0.25">
      <c r="C883" s="14"/>
      <c r="D883" s="14"/>
      <c r="F883" s="14"/>
      <c r="J883" s="14"/>
      <c r="L883" s="14"/>
    </row>
    <row r="884" spans="3:12" x14ac:dyDescent="0.25">
      <c r="C884" s="14"/>
      <c r="D884" s="14"/>
      <c r="F884" s="14"/>
      <c r="J884" s="14"/>
      <c r="L884" s="14"/>
    </row>
    <row r="885" spans="3:12" x14ac:dyDescent="0.25">
      <c r="C885" s="14"/>
      <c r="D885" s="14"/>
      <c r="F885" s="14"/>
      <c r="J885" s="14"/>
      <c r="L885" s="14"/>
    </row>
    <row r="886" spans="3:12" x14ac:dyDescent="0.25">
      <c r="C886" s="14"/>
      <c r="D886" s="14"/>
      <c r="F886" s="14"/>
      <c r="J886" s="14"/>
      <c r="L886" s="14"/>
    </row>
    <row r="887" spans="3:12" x14ac:dyDescent="0.25">
      <c r="C887" s="14"/>
      <c r="D887" s="14"/>
      <c r="F887" s="14"/>
      <c r="J887" s="14"/>
      <c r="L887" s="14"/>
    </row>
    <row r="888" spans="3:12" x14ac:dyDescent="0.25">
      <c r="C888" s="14"/>
      <c r="D888" s="14"/>
      <c r="F888" s="14"/>
      <c r="J888" s="14"/>
      <c r="L888" s="14"/>
    </row>
    <row r="889" spans="3:12" x14ac:dyDescent="0.25">
      <c r="C889" s="14"/>
      <c r="D889" s="14"/>
      <c r="F889" s="14"/>
      <c r="J889" s="14"/>
      <c r="L889" s="14"/>
    </row>
    <row r="890" spans="3:12" x14ac:dyDescent="0.25">
      <c r="C890" s="14"/>
      <c r="D890" s="14"/>
      <c r="F890" s="14"/>
      <c r="J890" s="14"/>
      <c r="L890" s="14"/>
    </row>
    <row r="891" spans="3:12" x14ac:dyDescent="0.25">
      <c r="C891" s="14"/>
      <c r="D891" s="14"/>
      <c r="F891" s="14"/>
      <c r="J891" s="14"/>
      <c r="L891" s="14"/>
    </row>
    <row r="892" spans="3:12" x14ac:dyDescent="0.25">
      <c r="C892" s="14"/>
      <c r="D892" s="14"/>
      <c r="F892" s="14"/>
      <c r="J892" s="14"/>
      <c r="L892" s="14"/>
    </row>
    <row r="893" spans="3:12" x14ac:dyDescent="0.25">
      <c r="C893" s="14"/>
      <c r="D893" s="14"/>
      <c r="F893" s="14"/>
      <c r="J893" s="14"/>
      <c r="L893" s="14"/>
    </row>
    <row r="894" spans="3:12" x14ac:dyDescent="0.25">
      <c r="C894" s="14"/>
      <c r="D894" s="14"/>
      <c r="F894" s="14"/>
      <c r="J894" s="14"/>
      <c r="L894" s="14"/>
    </row>
    <row r="895" spans="3:12" x14ac:dyDescent="0.25">
      <c r="C895" s="14"/>
      <c r="D895" s="14"/>
      <c r="F895" s="14"/>
      <c r="J895" s="14"/>
      <c r="L895" s="14"/>
    </row>
    <row r="896" spans="3:12" x14ac:dyDescent="0.25">
      <c r="C896" s="14"/>
      <c r="D896" s="14"/>
      <c r="F896" s="14"/>
      <c r="J896" s="14"/>
      <c r="L896" s="14"/>
    </row>
    <row r="897" spans="3:12" x14ac:dyDescent="0.25">
      <c r="C897" s="14"/>
      <c r="D897" s="14"/>
      <c r="F897" s="14"/>
      <c r="J897" s="14"/>
      <c r="L897" s="14"/>
    </row>
    <row r="898" spans="3:12" x14ac:dyDescent="0.25">
      <c r="C898" s="14"/>
      <c r="D898" s="14"/>
      <c r="F898" s="14"/>
      <c r="J898" s="14"/>
      <c r="L898" s="14"/>
    </row>
    <row r="899" spans="3:12" x14ac:dyDescent="0.25">
      <c r="C899" s="14"/>
      <c r="D899" s="14"/>
      <c r="F899" s="14"/>
      <c r="J899" s="14"/>
      <c r="L899" s="14"/>
    </row>
    <row r="900" spans="3:12" x14ac:dyDescent="0.25">
      <c r="C900" s="14"/>
      <c r="D900" s="14"/>
      <c r="F900" s="14"/>
      <c r="J900" s="14"/>
      <c r="L900" s="14"/>
    </row>
    <row r="901" spans="3:12" x14ac:dyDescent="0.25">
      <c r="C901" s="14"/>
      <c r="D901" s="14"/>
      <c r="F901" s="14"/>
      <c r="J901" s="14"/>
      <c r="L901" s="14"/>
    </row>
    <row r="902" spans="3:12" x14ac:dyDescent="0.25">
      <c r="C902" s="14"/>
      <c r="D902" s="14"/>
      <c r="F902" s="14"/>
      <c r="J902" s="14"/>
      <c r="L902" s="14"/>
    </row>
    <row r="903" spans="3:12" x14ac:dyDescent="0.25">
      <c r="C903" s="14"/>
      <c r="D903" s="14"/>
      <c r="F903" s="14"/>
      <c r="J903" s="14"/>
      <c r="L903" s="14"/>
    </row>
    <row r="904" spans="3:12" x14ac:dyDescent="0.25">
      <c r="C904" s="14"/>
      <c r="D904" s="14"/>
      <c r="F904" s="14"/>
      <c r="J904" s="14"/>
      <c r="L904" s="14"/>
    </row>
    <row r="905" spans="3:12" x14ac:dyDescent="0.25">
      <c r="C905" s="14"/>
      <c r="D905" s="14"/>
      <c r="F905" s="14"/>
      <c r="J905" s="14"/>
      <c r="L905" s="14"/>
    </row>
    <row r="906" spans="3:12" x14ac:dyDescent="0.25">
      <c r="C906" s="14"/>
      <c r="D906" s="14"/>
      <c r="F906" s="14"/>
      <c r="J906" s="14"/>
      <c r="L906" s="14"/>
    </row>
    <row r="907" spans="3:12" x14ac:dyDescent="0.25">
      <c r="C907" s="14"/>
      <c r="D907" s="14"/>
      <c r="F907" s="14"/>
      <c r="J907" s="14"/>
      <c r="L907" s="14"/>
    </row>
    <row r="908" spans="3:12" x14ac:dyDescent="0.25">
      <c r="C908" s="14"/>
      <c r="D908" s="14"/>
      <c r="F908" s="14"/>
      <c r="J908" s="14"/>
      <c r="L908" s="14"/>
    </row>
    <row r="909" spans="3:12" x14ac:dyDescent="0.25">
      <c r="C909" s="14"/>
      <c r="D909" s="14"/>
      <c r="F909" s="14"/>
      <c r="J909" s="14"/>
      <c r="L909" s="14"/>
    </row>
    <row r="910" spans="3:12" x14ac:dyDescent="0.25">
      <c r="C910" s="14"/>
      <c r="D910" s="14"/>
      <c r="F910" s="14"/>
      <c r="J910" s="14"/>
      <c r="L910" s="14"/>
    </row>
    <row r="911" spans="3:12" x14ac:dyDescent="0.25">
      <c r="C911" s="14"/>
      <c r="D911" s="14"/>
      <c r="F911" s="14"/>
      <c r="J911" s="14"/>
      <c r="L911" s="14"/>
    </row>
    <row r="912" spans="3:12" x14ac:dyDescent="0.25">
      <c r="C912" s="14"/>
      <c r="D912" s="14"/>
      <c r="F912" s="14"/>
      <c r="J912" s="14"/>
      <c r="L912" s="14"/>
    </row>
    <row r="913" spans="3:12" x14ac:dyDescent="0.25">
      <c r="C913" s="14"/>
      <c r="D913" s="14"/>
      <c r="F913" s="14"/>
      <c r="J913" s="14"/>
      <c r="L913" s="14"/>
    </row>
    <row r="914" spans="3:12" x14ac:dyDescent="0.25">
      <c r="C914" s="14"/>
      <c r="D914" s="14"/>
      <c r="F914" s="14"/>
      <c r="J914" s="14"/>
      <c r="L914" s="14"/>
    </row>
    <row r="915" spans="3:12" x14ac:dyDescent="0.25">
      <c r="C915" s="14"/>
      <c r="D915" s="14"/>
      <c r="F915" s="14"/>
      <c r="J915" s="14"/>
      <c r="L915" s="14"/>
    </row>
    <row r="916" spans="3:12" x14ac:dyDescent="0.25">
      <c r="C916" s="14"/>
      <c r="D916" s="14"/>
      <c r="F916" s="14"/>
      <c r="J916" s="14"/>
      <c r="L916" s="14"/>
    </row>
    <row r="917" spans="3:12" x14ac:dyDescent="0.25">
      <c r="C917" s="14"/>
      <c r="D917" s="14"/>
      <c r="F917" s="14"/>
      <c r="J917" s="14"/>
      <c r="L917" s="14"/>
    </row>
    <row r="918" spans="3:12" x14ac:dyDescent="0.25">
      <c r="C918" s="14"/>
      <c r="D918" s="14"/>
      <c r="F918" s="14"/>
      <c r="J918" s="14"/>
      <c r="L918" s="14"/>
    </row>
    <row r="919" spans="3:12" x14ac:dyDescent="0.25">
      <c r="C919" s="14"/>
      <c r="D919" s="14"/>
      <c r="F919" s="14"/>
      <c r="J919" s="14"/>
      <c r="L919" s="14"/>
    </row>
    <row r="920" spans="3:12" x14ac:dyDescent="0.25">
      <c r="C920" s="14"/>
      <c r="D920" s="14"/>
      <c r="F920" s="14"/>
      <c r="J920" s="14"/>
      <c r="L920" s="14"/>
    </row>
    <row r="921" spans="3:12" x14ac:dyDescent="0.25">
      <c r="C921" s="14"/>
      <c r="D921" s="14"/>
      <c r="F921" s="14"/>
      <c r="J921" s="14"/>
      <c r="L921" s="14"/>
    </row>
    <row r="922" spans="3:12" x14ac:dyDescent="0.25">
      <c r="C922" s="14"/>
      <c r="D922" s="14"/>
      <c r="F922" s="14"/>
      <c r="J922" s="14"/>
      <c r="L922" s="14"/>
    </row>
    <row r="923" spans="3:12" x14ac:dyDescent="0.25">
      <c r="C923" s="14"/>
      <c r="D923" s="14"/>
      <c r="F923" s="14"/>
      <c r="J923" s="14"/>
      <c r="L923" s="14"/>
    </row>
    <row r="924" spans="3:12" x14ac:dyDescent="0.25">
      <c r="C924" s="14"/>
      <c r="D924" s="14"/>
      <c r="F924" s="14"/>
      <c r="J924" s="14"/>
      <c r="L924" s="14"/>
    </row>
    <row r="925" spans="3:12" x14ac:dyDescent="0.25">
      <c r="C925" s="14"/>
      <c r="D925" s="14"/>
      <c r="F925" s="14"/>
      <c r="J925" s="14"/>
      <c r="L925" s="14"/>
    </row>
    <row r="926" spans="3:12" x14ac:dyDescent="0.25">
      <c r="C926" s="14"/>
      <c r="D926" s="14"/>
      <c r="F926" s="14"/>
      <c r="J926" s="14"/>
      <c r="L926" s="14"/>
    </row>
    <row r="927" spans="3:12" x14ac:dyDescent="0.25">
      <c r="C927" s="14"/>
      <c r="D927" s="14"/>
      <c r="F927" s="14"/>
      <c r="J927" s="14"/>
      <c r="L927" s="14"/>
    </row>
    <row r="928" spans="3:12" x14ac:dyDescent="0.25">
      <c r="C928" s="14"/>
      <c r="D928" s="14"/>
      <c r="F928" s="14"/>
      <c r="J928" s="14"/>
      <c r="L928" s="14"/>
    </row>
    <row r="929" spans="3:12" x14ac:dyDescent="0.25">
      <c r="C929" s="14"/>
      <c r="D929" s="14"/>
      <c r="F929" s="14"/>
      <c r="J929" s="14"/>
      <c r="L929" s="14"/>
    </row>
    <row r="930" spans="3:12" x14ac:dyDescent="0.25">
      <c r="C930" s="14"/>
      <c r="D930" s="14"/>
      <c r="F930" s="14"/>
      <c r="J930" s="14"/>
      <c r="L930" s="14"/>
    </row>
    <row r="931" spans="3:12" x14ac:dyDescent="0.25">
      <c r="C931" s="14"/>
      <c r="D931" s="14"/>
      <c r="F931" s="14"/>
      <c r="J931" s="14"/>
      <c r="L931" s="14"/>
    </row>
    <row r="932" spans="3:12" x14ac:dyDescent="0.25">
      <c r="C932" s="14"/>
      <c r="D932" s="14"/>
      <c r="F932" s="14"/>
      <c r="J932" s="14"/>
      <c r="L932" s="14"/>
    </row>
    <row r="933" spans="3:12" x14ac:dyDescent="0.25">
      <c r="C933" s="14"/>
      <c r="D933" s="14"/>
      <c r="F933" s="14"/>
      <c r="J933" s="14"/>
      <c r="L933" s="14"/>
    </row>
    <row r="934" spans="3:12" x14ac:dyDescent="0.25">
      <c r="C934" s="14"/>
      <c r="D934" s="14"/>
      <c r="F934" s="14"/>
      <c r="J934" s="14"/>
      <c r="L934" s="14"/>
    </row>
    <row r="935" spans="3:12" x14ac:dyDescent="0.25">
      <c r="C935" s="14"/>
      <c r="D935" s="14"/>
      <c r="F935" s="14"/>
      <c r="J935" s="14"/>
      <c r="L935" s="14"/>
    </row>
    <row r="936" spans="3:12" x14ac:dyDescent="0.25">
      <c r="C936" s="14"/>
      <c r="D936" s="14"/>
      <c r="F936" s="14"/>
      <c r="J936" s="14"/>
      <c r="L936" s="14"/>
    </row>
    <row r="937" spans="3:12" x14ac:dyDescent="0.25">
      <c r="C937" s="14"/>
      <c r="D937" s="14"/>
      <c r="F937" s="14"/>
      <c r="J937" s="14"/>
      <c r="L937" s="14"/>
    </row>
    <row r="938" spans="3:12" x14ac:dyDescent="0.25">
      <c r="C938" s="14"/>
      <c r="D938" s="14"/>
      <c r="F938" s="14"/>
      <c r="J938" s="14"/>
      <c r="L938" s="14"/>
    </row>
    <row r="939" spans="3:12" x14ac:dyDescent="0.25">
      <c r="C939" s="14"/>
      <c r="D939" s="14"/>
      <c r="F939" s="14"/>
      <c r="J939" s="14"/>
      <c r="L939" s="14"/>
    </row>
    <row r="940" spans="3:12" x14ac:dyDescent="0.25">
      <c r="C940" s="14"/>
      <c r="D940" s="14"/>
      <c r="F940" s="14"/>
      <c r="J940" s="14"/>
      <c r="L940" s="14"/>
    </row>
    <row r="941" spans="3:12" x14ac:dyDescent="0.25">
      <c r="C941" s="14"/>
      <c r="D941" s="14"/>
      <c r="F941" s="14"/>
      <c r="J941" s="14"/>
      <c r="L941" s="14"/>
    </row>
    <row r="942" spans="3:12" x14ac:dyDescent="0.25">
      <c r="C942" s="14"/>
      <c r="D942" s="14"/>
      <c r="F942" s="14"/>
      <c r="J942" s="14"/>
      <c r="L942" s="14"/>
    </row>
    <row r="943" spans="3:12" x14ac:dyDescent="0.25">
      <c r="C943" s="14"/>
      <c r="D943" s="14"/>
      <c r="F943" s="14"/>
      <c r="J943" s="14"/>
      <c r="L943" s="14"/>
    </row>
    <row r="944" spans="3:12" x14ac:dyDescent="0.25">
      <c r="C944" s="14"/>
      <c r="D944" s="14"/>
      <c r="F944" s="14"/>
      <c r="J944" s="14"/>
      <c r="L944" s="14"/>
    </row>
    <row r="945" spans="3:12" x14ac:dyDescent="0.25">
      <c r="C945" s="14"/>
      <c r="D945" s="14"/>
      <c r="F945" s="14"/>
      <c r="J945" s="14"/>
      <c r="L945" s="14"/>
    </row>
    <row r="946" spans="3:12" x14ac:dyDescent="0.25">
      <c r="C946" s="14"/>
      <c r="D946" s="14"/>
      <c r="F946" s="14"/>
      <c r="J946" s="14"/>
      <c r="L946" s="14"/>
    </row>
    <row r="947" spans="3:12" x14ac:dyDescent="0.25">
      <c r="C947" s="14"/>
      <c r="D947" s="14"/>
      <c r="F947" s="14"/>
      <c r="J947" s="14"/>
      <c r="L947" s="14"/>
    </row>
    <row r="948" spans="3:12" x14ac:dyDescent="0.25">
      <c r="C948" s="14"/>
      <c r="D948" s="14"/>
      <c r="F948" s="14"/>
      <c r="J948" s="14"/>
      <c r="L948" s="14"/>
    </row>
    <row r="949" spans="3:12" x14ac:dyDescent="0.25">
      <c r="C949" s="14"/>
      <c r="D949" s="14"/>
      <c r="F949" s="14"/>
      <c r="J949" s="14"/>
      <c r="L949" s="14"/>
    </row>
    <row r="950" spans="3:12" x14ac:dyDescent="0.25">
      <c r="C950" s="14"/>
      <c r="D950" s="14"/>
      <c r="F950" s="14"/>
      <c r="J950" s="14"/>
      <c r="L950" s="14"/>
    </row>
    <row r="951" spans="3:12" x14ac:dyDescent="0.25">
      <c r="C951" s="14"/>
      <c r="D951" s="14"/>
      <c r="F951" s="14"/>
      <c r="J951" s="14"/>
      <c r="L951" s="14"/>
    </row>
    <row r="952" spans="3:12" x14ac:dyDescent="0.25">
      <c r="C952" s="14"/>
      <c r="D952" s="14"/>
      <c r="F952" s="14"/>
      <c r="J952" s="14"/>
      <c r="L952" s="14"/>
    </row>
    <row r="953" spans="3:12" x14ac:dyDescent="0.25">
      <c r="C953" s="14"/>
      <c r="D953" s="14"/>
      <c r="F953" s="14"/>
      <c r="J953" s="14"/>
      <c r="L953" s="14"/>
    </row>
    <row r="954" spans="3:12" x14ac:dyDescent="0.25">
      <c r="C954" s="14"/>
      <c r="D954" s="14"/>
      <c r="F954" s="14"/>
      <c r="J954" s="14"/>
      <c r="L954" s="14"/>
    </row>
    <row r="955" spans="3:12" x14ac:dyDescent="0.25">
      <c r="C955" s="14"/>
      <c r="D955" s="14"/>
      <c r="F955" s="14"/>
      <c r="J955" s="14"/>
      <c r="L955" s="14"/>
    </row>
    <row r="956" spans="3:12" x14ac:dyDescent="0.25">
      <c r="C956" s="14"/>
      <c r="D956" s="14"/>
      <c r="F956" s="14"/>
      <c r="J956" s="14"/>
      <c r="L956" s="14"/>
    </row>
    <row r="957" spans="3:12" x14ac:dyDescent="0.25">
      <c r="C957" s="14"/>
      <c r="D957" s="14"/>
      <c r="F957" s="14"/>
      <c r="J957" s="14"/>
      <c r="L957" s="14"/>
    </row>
    <row r="958" spans="3:12" x14ac:dyDescent="0.25">
      <c r="C958" s="14"/>
      <c r="D958" s="14"/>
      <c r="F958" s="14"/>
      <c r="J958" s="14"/>
      <c r="L958" s="14"/>
    </row>
    <row r="959" spans="3:12" x14ac:dyDescent="0.25">
      <c r="C959" s="14"/>
      <c r="D959" s="14"/>
      <c r="F959" s="14"/>
      <c r="J959" s="14"/>
      <c r="L959" s="14"/>
    </row>
    <row r="960" spans="3:12" x14ac:dyDescent="0.25">
      <c r="C960" s="14"/>
      <c r="D960" s="14"/>
      <c r="F960" s="14"/>
      <c r="J960" s="14"/>
      <c r="L960" s="14"/>
    </row>
    <row r="961" spans="3:12" x14ac:dyDescent="0.25">
      <c r="C961" s="14"/>
      <c r="D961" s="14"/>
      <c r="F961" s="14"/>
      <c r="J961" s="14"/>
      <c r="L961" s="14"/>
    </row>
    <row r="962" spans="3:12" x14ac:dyDescent="0.25">
      <c r="C962" s="14"/>
      <c r="D962" s="14"/>
      <c r="F962" s="14"/>
      <c r="J962" s="14"/>
      <c r="L962" s="14"/>
    </row>
    <row r="963" spans="3:12" x14ac:dyDescent="0.25">
      <c r="C963" s="14"/>
      <c r="D963" s="14"/>
      <c r="F963" s="14"/>
      <c r="J963" s="14"/>
      <c r="L963" s="14"/>
    </row>
    <row r="964" spans="3:12" x14ac:dyDescent="0.25">
      <c r="C964" s="14"/>
      <c r="D964" s="14"/>
      <c r="F964" s="14"/>
      <c r="J964" s="14"/>
      <c r="L964" s="14"/>
    </row>
    <row r="965" spans="3:12" x14ac:dyDescent="0.25">
      <c r="C965" s="14"/>
      <c r="D965" s="14"/>
      <c r="F965" s="14"/>
      <c r="J965" s="14"/>
      <c r="L965" s="14"/>
    </row>
    <row r="966" spans="3:12" x14ac:dyDescent="0.25">
      <c r="C966" s="14"/>
      <c r="D966" s="14"/>
      <c r="F966" s="14"/>
      <c r="J966" s="14"/>
      <c r="L966" s="14"/>
    </row>
    <row r="967" spans="3:12" x14ac:dyDescent="0.25">
      <c r="C967" s="14"/>
      <c r="D967" s="14"/>
      <c r="F967" s="14"/>
      <c r="J967" s="14"/>
      <c r="L967" s="14"/>
    </row>
    <row r="968" spans="3:12" x14ac:dyDescent="0.25">
      <c r="C968" s="14"/>
      <c r="D968" s="14"/>
      <c r="F968" s="14"/>
      <c r="J968" s="14"/>
      <c r="L968" s="14"/>
    </row>
    <row r="969" spans="3:12" x14ac:dyDescent="0.25">
      <c r="C969" s="14"/>
      <c r="D969" s="14"/>
      <c r="F969" s="14"/>
      <c r="J969" s="14"/>
      <c r="L969" s="14"/>
    </row>
    <row r="970" spans="3:12" x14ac:dyDescent="0.25">
      <c r="C970" s="14"/>
      <c r="D970" s="14"/>
      <c r="F970" s="14"/>
      <c r="J970" s="14"/>
      <c r="L970" s="14"/>
    </row>
    <row r="971" spans="3:12" x14ac:dyDescent="0.25">
      <c r="C971" s="14"/>
      <c r="D971" s="14"/>
      <c r="F971" s="14"/>
      <c r="J971" s="14"/>
      <c r="L971" s="14"/>
    </row>
    <row r="972" spans="3:12" x14ac:dyDescent="0.25">
      <c r="C972" s="14"/>
      <c r="D972" s="14"/>
      <c r="F972" s="14"/>
      <c r="J972" s="14"/>
      <c r="L972" s="14"/>
    </row>
    <row r="973" spans="3:12" x14ac:dyDescent="0.25">
      <c r="C973" s="14"/>
      <c r="D973" s="14"/>
      <c r="F973" s="14"/>
      <c r="J973" s="14"/>
      <c r="L973" s="14"/>
    </row>
    <row r="974" spans="3:12" x14ac:dyDescent="0.25">
      <c r="C974" s="14"/>
      <c r="D974" s="14"/>
      <c r="F974" s="14"/>
      <c r="J974" s="14"/>
      <c r="L974" s="14"/>
    </row>
    <row r="975" spans="3:12" x14ac:dyDescent="0.25">
      <c r="C975" s="14"/>
      <c r="D975" s="14"/>
      <c r="F975" s="14"/>
      <c r="J975" s="14"/>
      <c r="L975" s="14"/>
    </row>
    <row r="976" spans="3:12" x14ac:dyDescent="0.25">
      <c r="C976" s="14"/>
      <c r="D976" s="14"/>
      <c r="F976" s="14"/>
      <c r="J976" s="14"/>
      <c r="L976" s="14"/>
    </row>
    <row r="977" spans="3:12" x14ac:dyDescent="0.25">
      <c r="C977" s="14"/>
      <c r="D977" s="14"/>
      <c r="F977" s="14"/>
      <c r="J977" s="14"/>
      <c r="L977" s="14"/>
    </row>
    <row r="978" spans="3:12" x14ac:dyDescent="0.25">
      <c r="C978" s="14"/>
      <c r="D978" s="14"/>
      <c r="F978" s="14"/>
      <c r="J978" s="14"/>
      <c r="L978" s="14"/>
    </row>
    <row r="979" spans="3:12" x14ac:dyDescent="0.25">
      <c r="C979" s="14"/>
      <c r="D979" s="14"/>
      <c r="F979" s="14"/>
      <c r="J979" s="14"/>
      <c r="L979" s="14"/>
    </row>
    <row r="980" spans="3:12" x14ac:dyDescent="0.25">
      <c r="C980" s="14"/>
      <c r="D980" s="14"/>
      <c r="F980" s="14"/>
      <c r="J980" s="14"/>
      <c r="L980" s="14"/>
    </row>
    <row r="981" spans="3:12" x14ac:dyDescent="0.25">
      <c r="C981" s="14"/>
      <c r="D981" s="14"/>
      <c r="F981" s="14"/>
      <c r="J981" s="14"/>
      <c r="L981" s="14"/>
    </row>
    <row r="982" spans="3:12" x14ac:dyDescent="0.25">
      <c r="C982" s="14"/>
      <c r="D982" s="14"/>
      <c r="F982" s="14"/>
      <c r="J982" s="14"/>
      <c r="L982" s="14"/>
    </row>
    <row r="983" spans="3:12" x14ac:dyDescent="0.25">
      <c r="C983" s="14"/>
      <c r="D983" s="14"/>
      <c r="F983" s="14"/>
      <c r="J983" s="14"/>
      <c r="L983" s="14"/>
    </row>
    <row r="984" spans="3:12" x14ac:dyDescent="0.25">
      <c r="C984" s="14"/>
      <c r="D984" s="14"/>
      <c r="F984" s="14"/>
      <c r="J984" s="14"/>
      <c r="L984" s="14"/>
    </row>
    <row r="985" spans="3:12" x14ac:dyDescent="0.25">
      <c r="C985" s="14"/>
      <c r="D985" s="14"/>
      <c r="F985" s="14"/>
      <c r="J985" s="14"/>
      <c r="L985" s="14"/>
    </row>
    <row r="986" spans="3:12" x14ac:dyDescent="0.25">
      <c r="C986" s="14"/>
      <c r="D986" s="14"/>
      <c r="F986" s="14"/>
      <c r="J986" s="14"/>
      <c r="L986" s="14"/>
    </row>
    <row r="987" spans="3:12" x14ac:dyDescent="0.25">
      <c r="C987" s="14"/>
      <c r="D987" s="14"/>
      <c r="F987" s="14"/>
      <c r="J987" s="14"/>
      <c r="L987" s="14"/>
    </row>
    <row r="988" spans="3:12" x14ac:dyDescent="0.25">
      <c r="C988" s="14"/>
      <c r="D988" s="14"/>
      <c r="F988" s="14"/>
      <c r="J988" s="14"/>
      <c r="L988" s="14"/>
    </row>
    <row r="989" spans="3:12" x14ac:dyDescent="0.25">
      <c r="C989" s="14"/>
      <c r="D989" s="14"/>
      <c r="F989" s="14"/>
      <c r="J989" s="14"/>
      <c r="L989" s="14"/>
    </row>
    <row r="990" spans="3:12" x14ac:dyDescent="0.25">
      <c r="C990" s="14"/>
      <c r="D990" s="14"/>
      <c r="F990" s="14"/>
      <c r="J990" s="14"/>
      <c r="L990" s="14"/>
    </row>
    <row r="991" spans="3:12" x14ac:dyDescent="0.25">
      <c r="C991" s="14"/>
      <c r="D991" s="14"/>
      <c r="F991" s="14"/>
      <c r="J991" s="14"/>
      <c r="L991" s="14"/>
    </row>
    <row r="992" spans="3:12" x14ac:dyDescent="0.25">
      <c r="C992" s="14"/>
      <c r="D992" s="14"/>
      <c r="F992" s="14"/>
      <c r="J992" s="14"/>
      <c r="L992" s="14"/>
    </row>
    <row r="993" spans="3:12" x14ac:dyDescent="0.25">
      <c r="C993" s="14"/>
      <c r="D993" s="14"/>
      <c r="F993" s="14"/>
      <c r="J993" s="14"/>
      <c r="L993" s="14"/>
    </row>
    <row r="994" spans="3:12" x14ac:dyDescent="0.25">
      <c r="C994" s="14"/>
      <c r="D994" s="14"/>
      <c r="F994" s="14"/>
      <c r="J994" s="14"/>
      <c r="L994" s="14"/>
    </row>
    <row r="995" spans="3:12" x14ac:dyDescent="0.25">
      <c r="C995" s="14"/>
      <c r="D995" s="14"/>
      <c r="F995" s="14"/>
      <c r="J995" s="14"/>
      <c r="L995" s="14"/>
    </row>
    <row r="996" spans="3:12" x14ac:dyDescent="0.25">
      <c r="C996" s="14"/>
      <c r="D996" s="14"/>
      <c r="F996" s="14"/>
      <c r="J996" s="14"/>
      <c r="L996" s="14"/>
    </row>
    <row r="997" spans="3:12" x14ac:dyDescent="0.25">
      <c r="C997" s="14"/>
      <c r="D997" s="14"/>
      <c r="F997" s="14"/>
      <c r="J997" s="14"/>
      <c r="L997" s="14"/>
    </row>
    <row r="998" spans="3:12" x14ac:dyDescent="0.25">
      <c r="C998" s="14"/>
      <c r="D998" s="14"/>
      <c r="F998" s="14"/>
      <c r="J998" s="14"/>
      <c r="L998" s="14"/>
    </row>
    <row r="999" spans="3:12" x14ac:dyDescent="0.25">
      <c r="C999" s="14"/>
      <c r="D999" s="14"/>
      <c r="F999" s="14"/>
      <c r="J999" s="14"/>
      <c r="L999" s="14"/>
    </row>
    <row r="1000" spans="3:12" x14ac:dyDescent="0.25">
      <c r="C1000" s="14"/>
      <c r="D1000" s="14"/>
      <c r="F1000" s="14"/>
      <c r="J1000" s="14"/>
      <c r="L1000" s="14"/>
    </row>
    <row r="1001" spans="3:12" x14ac:dyDescent="0.25">
      <c r="C1001" s="14"/>
      <c r="D1001" s="14"/>
      <c r="F1001" s="14"/>
      <c r="J1001" s="14"/>
      <c r="L1001" s="14"/>
    </row>
    <row r="1002" spans="3:12" x14ac:dyDescent="0.25">
      <c r="C1002" s="14"/>
      <c r="D1002" s="14"/>
      <c r="F1002" s="14"/>
      <c r="J1002" s="14"/>
      <c r="L1002" s="14"/>
    </row>
    <row r="1003" spans="3:12" x14ac:dyDescent="0.25">
      <c r="C1003" s="14"/>
      <c r="D1003" s="14"/>
      <c r="F1003" s="14"/>
      <c r="J1003" s="14"/>
      <c r="L1003" s="14"/>
    </row>
    <row r="1004" spans="3:12" x14ac:dyDescent="0.25">
      <c r="C1004" s="14"/>
      <c r="D1004" s="14"/>
      <c r="F1004" s="14"/>
      <c r="J1004" s="14"/>
      <c r="L1004" s="14"/>
    </row>
    <row r="1005" spans="3:12" x14ac:dyDescent="0.25">
      <c r="C1005" s="14"/>
      <c r="D1005" s="14"/>
      <c r="F1005" s="14"/>
      <c r="J1005" s="14"/>
      <c r="L1005" s="14"/>
    </row>
    <row r="1006" spans="3:12" x14ac:dyDescent="0.25">
      <c r="C1006" s="14"/>
      <c r="D1006" s="14"/>
      <c r="F1006" s="14"/>
      <c r="J1006" s="14"/>
      <c r="L1006" s="14"/>
    </row>
    <row r="1007" spans="3:12" x14ac:dyDescent="0.25">
      <c r="C1007" s="14"/>
      <c r="D1007" s="14"/>
      <c r="F1007" s="14"/>
      <c r="J1007" s="14"/>
      <c r="L1007" s="14"/>
    </row>
    <row r="1008" spans="3:12" x14ac:dyDescent="0.25">
      <c r="C1008" s="14"/>
      <c r="D1008" s="14"/>
      <c r="F1008" s="14"/>
      <c r="J1008" s="14"/>
      <c r="L1008" s="14"/>
    </row>
    <row r="1009" spans="3:12" x14ac:dyDescent="0.25">
      <c r="C1009" s="14"/>
      <c r="D1009" s="14"/>
      <c r="F1009" s="14"/>
      <c r="J1009" s="14"/>
      <c r="L1009" s="14"/>
    </row>
    <row r="1010" spans="3:12" x14ac:dyDescent="0.25">
      <c r="C1010" s="14"/>
      <c r="D1010" s="14"/>
      <c r="F1010" s="14"/>
      <c r="J1010" s="14"/>
      <c r="L1010" s="14"/>
    </row>
    <row r="1011" spans="3:12" x14ac:dyDescent="0.25">
      <c r="C1011" s="14"/>
      <c r="D1011" s="14"/>
      <c r="F1011" s="14"/>
      <c r="J1011" s="14"/>
      <c r="L1011" s="14"/>
    </row>
    <row r="1012" spans="3:12" x14ac:dyDescent="0.25">
      <c r="C1012" s="14"/>
      <c r="D1012" s="14"/>
      <c r="F1012" s="14"/>
      <c r="J1012" s="14"/>
      <c r="L1012" s="14"/>
    </row>
    <row r="1013" spans="3:12" x14ac:dyDescent="0.25">
      <c r="C1013" s="14"/>
      <c r="D1013" s="14"/>
      <c r="F1013" s="14"/>
      <c r="J1013" s="14"/>
      <c r="L1013" s="14"/>
    </row>
    <row r="1014" spans="3:12" x14ac:dyDescent="0.25">
      <c r="C1014" s="14"/>
      <c r="D1014" s="14"/>
      <c r="F1014" s="14"/>
      <c r="J1014" s="14"/>
      <c r="L1014" s="14"/>
    </row>
    <row r="1015" spans="3:12" x14ac:dyDescent="0.25">
      <c r="C1015" s="14"/>
      <c r="D1015" s="14"/>
      <c r="F1015" s="14"/>
      <c r="J1015" s="14"/>
      <c r="L1015" s="14"/>
    </row>
    <row r="1016" spans="3:12" x14ac:dyDescent="0.25">
      <c r="C1016" s="14"/>
      <c r="D1016" s="14"/>
      <c r="F1016" s="14"/>
      <c r="J1016" s="14"/>
      <c r="L1016" s="14"/>
    </row>
    <row r="1017" spans="3:12" x14ac:dyDescent="0.25">
      <c r="C1017" s="14"/>
      <c r="D1017" s="14"/>
      <c r="F1017" s="14"/>
      <c r="J1017" s="14"/>
      <c r="L1017" s="14"/>
    </row>
    <row r="1018" spans="3:12" x14ac:dyDescent="0.25">
      <c r="C1018" s="14"/>
      <c r="D1018" s="14"/>
      <c r="F1018" s="14"/>
      <c r="J1018" s="14"/>
      <c r="L1018" s="14"/>
    </row>
    <row r="1019" spans="3:12" x14ac:dyDescent="0.25">
      <c r="C1019" s="14"/>
      <c r="D1019" s="14"/>
      <c r="F1019" s="14"/>
      <c r="J1019" s="14"/>
      <c r="L1019" s="14"/>
    </row>
    <row r="1020" spans="3:12" x14ac:dyDescent="0.25">
      <c r="C1020" s="14"/>
      <c r="D1020" s="14"/>
      <c r="F1020" s="14"/>
      <c r="J1020" s="14"/>
      <c r="L1020" s="14"/>
    </row>
    <row r="1021" spans="3:12" x14ac:dyDescent="0.25">
      <c r="C1021" s="14"/>
      <c r="D1021" s="14"/>
      <c r="F1021" s="14"/>
      <c r="J1021" s="14"/>
      <c r="L1021" s="14"/>
    </row>
    <row r="1022" spans="3:12" x14ac:dyDescent="0.25">
      <c r="C1022" s="14"/>
      <c r="D1022" s="14"/>
      <c r="F1022" s="14"/>
      <c r="J1022" s="14"/>
      <c r="L1022" s="14"/>
    </row>
    <row r="1023" spans="3:12" x14ac:dyDescent="0.25">
      <c r="C1023" s="14"/>
      <c r="D1023" s="14"/>
      <c r="F1023" s="14"/>
      <c r="J1023" s="14"/>
      <c r="L1023" s="14"/>
    </row>
    <row r="1024" spans="3:12" x14ac:dyDescent="0.25">
      <c r="C1024" s="14"/>
      <c r="D1024" s="14"/>
      <c r="F1024" s="14"/>
      <c r="J1024" s="14"/>
      <c r="L1024" s="14"/>
    </row>
    <row r="1025" spans="3:12" x14ac:dyDescent="0.25">
      <c r="C1025" s="14"/>
      <c r="D1025" s="14"/>
      <c r="F1025" s="14"/>
      <c r="J1025" s="14"/>
      <c r="L1025" s="14"/>
    </row>
    <row r="1026" spans="3:12" x14ac:dyDescent="0.25">
      <c r="C1026" s="14"/>
      <c r="D1026" s="14"/>
      <c r="F1026" s="14"/>
      <c r="J1026" s="14"/>
      <c r="L1026" s="14"/>
    </row>
    <row r="1027" spans="3:12" x14ac:dyDescent="0.25">
      <c r="C1027" s="14"/>
      <c r="D1027" s="14"/>
      <c r="F1027" s="14"/>
      <c r="J1027" s="14"/>
      <c r="L1027" s="14"/>
    </row>
    <row r="1028" spans="3:12" x14ac:dyDescent="0.25">
      <c r="C1028" s="14"/>
      <c r="D1028" s="14"/>
      <c r="F1028" s="14"/>
      <c r="J1028" s="14"/>
      <c r="L1028" s="14"/>
    </row>
    <row r="1029" spans="3:12" x14ac:dyDescent="0.25">
      <c r="C1029" s="14"/>
      <c r="D1029" s="14"/>
      <c r="F1029" s="14"/>
      <c r="J1029" s="14"/>
      <c r="L1029" s="14"/>
    </row>
    <row r="1030" spans="3:12" x14ac:dyDescent="0.25">
      <c r="C1030" s="14"/>
      <c r="D1030" s="14"/>
      <c r="F1030" s="14"/>
      <c r="J1030" s="14"/>
      <c r="L1030" s="14"/>
    </row>
    <row r="1031" spans="3:12" x14ac:dyDescent="0.25">
      <c r="C1031" s="14"/>
      <c r="D1031" s="14"/>
      <c r="F1031" s="14"/>
      <c r="J1031" s="14"/>
      <c r="L1031" s="14"/>
    </row>
    <row r="1032" spans="3:12" x14ac:dyDescent="0.25">
      <c r="C1032" s="14"/>
      <c r="D1032" s="14"/>
      <c r="F1032" s="14"/>
      <c r="J1032" s="14"/>
      <c r="L1032" s="14"/>
    </row>
    <row r="1033" spans="3:12" x14ac:dyDescent="0.25">
      <c r="C1033" s="14"/>
      <c r="D1033" s="14"/>
      <c r="F1033" s="14"/>
      <c r="J1033" s="14"/>
      <c r="L1033" s="14"/>
    </row>
    <row r="1034" spans="3:12" x14ac:dyDescent="0.25">
      <c r="C1034" s="14"/>
      <c r="D1034" s="14"/>
      <c r="F1034" s="14"/>
      <c r="J1034" s="14"/>
      <c r="L1034" s="14"/>
    </row>
    <row r="1035" spans="3:12" x14ac:dyDescent="0.25">
      <c r="C1035" s="14"/>
      <c r="D1035" s="14"/>
      <c r="F1035" s="14"/>
      <c r="J1035" s="14"/>
      <c r="L1035" s="14"/>
    </row>
    <row r="1036" spans="3:12" x14ac:dyDescent="0.25">
      <c r="C1036" s="14"/>
      <c r="D1036" s="14"/>
      <c r="F1036" s="14"/>
      <c r="J1036" s="14"/>
      <c r="L1036" s="14"/>
    </row>
    <row r="1037" spans="3:12" x14ac:dyDescent="0.25">
      <c r="C1037" s="14"/>
      <c r="D1037" s="14"/>
      <c r="F1037" s="14"/>
      <c r="J1037" s="14"/>
      <c r="L1037" s="14"/>
    </row>
    <row r="1038" spans="3:12" x14ac:dyDescent="0.25">
      <c r="C1038" s="14"/>
      <c r="D1038" s="14"/>
      <c r="F1038" s="14"/>
      <c r="J1038" s="14"/>
      <c r="L1038" s="14"/>
    </row>
    <row r="1039" spans="3:12" x14ac:dyDescent="0.25">
      <c r="C1039" s="14"/>
      <c r="D1039" s="14"/>
      <c r="F1039" s="14"/>
      <c r="J1039" s="14"/>
      <c r="L1039" s="14"/>
    </row>
    <row r="1040" spans="3:12" x14ac:dyDescent="0.25">
      <c r="C1040" s="14"/>
      <c r="D1040" s="14"/>
      <c r="F1040" s="14"/>
      <c r="J1040" s="14"/>
      <c r="L1040" s="14"/>
    </row>
    <row r="1041" spans="3:12" x14ac:dyDescent="0.25">
      <c r="C1041" s="14"/>
      <c r="D1041" s="14"/>
      <c r="F1041" s="14"/>
      <c r="J1041" s="14"/>
      <c r="L1041" s="14"/>
    </row>
    <row r="1042" spans="3:12" x14ac:dyDescent="0.25">
      <c r="C1042" s="14"/>
      <c r="D1042" s="14"/>
      <c r="F1042" s="14"/>
      <c r="J1042" s="14"/>
      <c r="L1042" s="14"/>
    </row>
    <row r="1043" spans="3:12" x14ac:dyDescent="0.25">
      <c r="C1043" s="14"/>
      <c r="D1043" s="14"/>
      <c r="F1043" s="14"/>
      <c r="J1043" s="14"/>
      <c r="L1043" s="14"/>
    </row>
    <row r="1044" spans="3:12" x14ac:dyDescent="0.25">
      <c r="C1044" s="14"/>
      <c r="D1044" s="14"/>
      <c r="F1044" s="14"/>
      <c r="J1044" s="14"/>
      <c r="L1044" s="14"/>
    </row>
    <row r="1045" spans="3:12" x14ac:dyDescent="0.25">
      <c r="C1045" s="14"/>
      <c r="D1045" s="14"/>
      <c r="F1045" s="14"/>
      <c r="J1045" s="14"/>
      <c r="L1045" s="14"/>
    </row>
    <row r="1046" spans="3:12" x14ac:dyDescent="0.25">
      <c r="C1046" s="14"/>
      <c r="D1046" s="14"/>
      <c r="F1046" s="14"/>
      <c r="J1046" s="14"/>
      <c r="L1046" s="14"/>
    </row>
    <row r="1047" spans="3:12" x14ac:dyDescent="0.25">
      <c r="C1047" s="14"/>
      <c r="D1047" s="14"/>
      <c r="F1047" s="14"/>
      <c r="J1047" s="14"/>
      <c r="L1047" s="14"/>
    </row>
    <row r="1048" spans="3:12" x14ac:dyDescent="0.25">
      <c r="C1048" s="14"/>
      <c r="D1048" s="14"/>
      <c r="F1048" s="14"/>
      <c r="J1048" s="14"/>
      <c r="L1048" s="14"/>
    </row>
    <row r="1049" spans="3:12" x14ac:dyDescent="0.25">
      <c r="C1049" s="14"/>
      <c r="D1049" s="14"/>
      <c r="F1049" s="14"/>
      <c r="J1049" s="14"/>
      <c r="L1049" s="14"/>
    </row>
    <row r="1050" spans="3:12" x14ac:dyDescent="0.25">
      <c r="C1050" s="14"/>
      <c r="D1050" s="14"/>
      <c r="F1050" s="14"/>
      <c r="J1050" s="14"/>
      <c r="L1050" s="14"/>
    </row>
    <row r="1051" spans="3:12" x14ac:dyDescent="0.25">
      <c r="C1051" s="14"/>
      <c r="D1051" s="14"/>
      <c r="F1051" s="14"/>
      <c r="J1051" s="14"/>
      <c r="L1051" s="14"/>
    </row>
    <row r="1052" spans="3:12" x14ac:dyDescent="0.25">
      <c r="C1052" s="14"/>
      <c r="D1052" s="14"/>
      <c r="F1052" s="14"/>
      <c r="J1052" s="14"/>
      <c r="L1052" s="14"/>
    </row>
    <row r="1053" spans="3:12" x14ac:dyDescent="0.25">
      <c r="C1053" s="14"/>
      <c r="D1053" s="14"/>
      <c r="F1053" s="14"/>
      <c r="J1053" s="14"/>
      <c r="L1053" s="14"/>
    </row>
    <row r="1054" spans="3:12" x14ac:dyDescent="0.25">
      <c r="C1054" s="14"/>
      <c r="D1054" s="14"/>
      <c r="F1054" s="14"/>
      <c r="J1054" s="14"/>
      <c r="L1054" s="14"/>
    </row>
    <row r="1055" spans="3:12" x14ac:dyDescent="0.25">
      <c r="C1055" s="14"/>
      <c r="D1055" s="14"/>
      <c r="F1055" s="14"/>
      <c r="J1055" s="14"/>
      <c r="L1055" s="14"/>
    </row>
    <row r="1056" spans="3:12" x14ac:dyDescent="0.25">
      <c r="C1056" s="14"/>
      <c r="D1056" s="14"/>
      <c r="F1056" s="14"/>
      <c r="J1056" s="14"/>
      <c r="L1056" s="14"/>
    </row>
    <row r="1057" spans="3:12" x14ac:dyDescent="0.25">
      <c r="C1057" s="14"/>
      <c r="D1057" s="14"/>
      <c r="F1057" s="14"/>
      <c r="J1057" s="14"/>
      <c r="L1057" s="14"/>
    </row>
    <row r="1058" spans="3:12" x14ac:dyDescent="0.25">
      <c r="C1058" s="14"/>
      <c r="D1058" s="14"/>
      <c r="F1058" s="14"/>
      <c r="J1058" s="14"/>
      <c r="L1058" s="14"/>
    </row>
    <row r="1059" spans="3:12" x14ac:dyDescent="0.25">
      <c r="C1059" s="14"/>
      <c r="D1059" s="14"/>
      <c r="F1059" s="14"/>
      <c r="J1059" s="14"/>
      <c r="L1059" s="14"/>
    </row>
    <row r="1060" spans="3:12" x14ac:dyDescent="0.25">
      <c r="C1060" s="14"/>
      <c r="D1060" s="14"/>
      <c r="F1060" s="14"/>
      <c r="J1060" s="14"/>
      <c r="L1060" s="14"/>
    </row>
    <row r="1061" spans="3:12" x14ac:dyDescent="0.25">
      <c r="C1061" s="14"/>
      <c r="D1061" s="14"/>
      <c r="F1061" s="14"/>
      <c r="J1061" s="14"/>
      <c r="L1061" s="14"/>
    </row>
    <row r="1062" spans="3:12" x14ac:dyDescent="0.25">
      <c r="C1062" s="14"/>
      <c r="D1062" s="14"/>
      <c r="F1062" s="14"/>
      <c r="J1062" s="14"/>
      <c r="L1062" s="14"/>
    </row>
    <row r="1063" spans="3:12" x14ac:dyDescent="0.25">
      <c r="C1063" s="14"/>
      <c r="D1063" s="14"/>
      <c r="F1063" s="14"/>
      <c r="J1063" s="14"/>
      <c r="L1063" s="14"/>
    </row>
    <row r="1064" spans="3:12" x14ac:dyDescent="0.25">
      <c r="C1064" s="14"/>
      <c r="D1064" s="14"/>
      <c r="F1064" s="14"/>
      <c r="J1064" s="14"/>
      <c r="L1064" s="14"/>
    </row>
    <row r="1065" spans="3:12" x14ac:dyDescent="0.25">
      <c r="C1065" s="14"/>
      <c r="D1065" s="14"/>
      <c r="F1065" s="14"/>
      <c r="J1065" s="14"/>
      <c r="L1065" s="14"/>
    </row>
    <row r="1066" spans="3:12" x14ac:dyDescent="0.25">
      <c r="C1066" s="14"/>
      <c r="D1066" s="14"/>
      <c r="F1066" s="14"/>
      <c r="J1066" s="14"/>
      <c r="L1066" s="14"/>
    </row>
    <row r="1067" spans="3:12" x14ac:dyDescent="0.25">
      <c r="C1067" s="14"/>
      <c r="D1067" s="14"/>
      <c r="F1067" s="14"/>
      <c r="J1067" s="14"/>
      <c r="L1067" s="14"/>
    </row>
    <row r="1068" spans="3:12" x14ac:dyDescent="0.25">
      <c r="C1068" s="14"/>
      <c r="D1068" s="14"/>
      <c r="F1068" s="14"/>
      <c r="J1068" s="14"/>
      <c r="L1068" s="14"/>
    </row>
    <row r="1069" spans="3:12" x14ac:dyDescent="0.25">
      <c r="C1069" s="14"/>
      <c r="D1069" s="14"/>
      <c r="F1069" s="14"/>
      <c r="J1069" s="14"/>
      <c r="L1069" s="14"/>
    </row>
    <row r="1070" spans="3:12" x14ac:dyDescent="0.25">
      <c r="C1070" s="14"/>
      <c r="D1070" s="14"/>
      <c r="F1070" s="14"/>
      <c r="J1070" s="14"/>
      <c r="L1070" s="14"/>
    </row>
    <row r="1071" spans="3:12" x14ac:dyDescent="0.25">
      <c r="C1071" s="14"/>
      <c r="D1071" s="14"/>
      <c r="F1071" s="14"/>
      <c r="J1071" s="14"/>
      <c r="L1071" s="14"/>
    </row>
    <row r="1072" spans="3:12" x14ac:dyDescent="0.25">
      <c r="C1072" s="14"/>
      <c r="D1072" s="14"/>
      <c r="F1072" s="14"/>
      <c r="J1072" s="14"/>
      <c r="L1072" s="14"/>
    </row>
    <row r="1073" spans="3:12" x14ac:dyDescent="0.25">
      <c r="C1073" s="14"/>
      <c r="D1073" s="14"/>
      <c r="F1073" s="14"/>
      <c r="J1073" s="14"/>
      <c r="L1073" s="14"/>
    </row>
    <row r="1074" spans="3:12" x14ac:dyDescent="0.25">
      <c r="C1074" s="14"/>
      <c r="D1074" s="14"/>
      <c r="F1074" s="14"/>
      <c r="J1074" s="14"/>
      <c r="L1074" s="14"/>
    </row>
    <row r="1075" spans="3:12" x14ac:dyDescent="0.25">
      <c r="C1075" s="14"/>
      <c r="D1075" s="14"/>
      <c r="F1075" s="14"/>
      <c r="J1075" s="14"/>
      <c r="L1075" s="14"/>
    </row>
    <row r="1076" spans="3:12" x14ac:dyDescent="0.25">
      <c r="C1076" s="14"/>
      <c r="D1076" s="14"/>
      <c r="F1076" s="14"/>
      <c r="J1076" s="14"/>
      <c r="L1076" s="14"/>
    </row>
    <row r="1077" spans="3:12" x14ac:dyDescent="0.25">
      <c r="C1077" s="14"/>
      <c r="D1077" s="14"/>
      <c r="F1077" s="14"/>
      <c r="J1077" s="14"/>
      <c r="L1077" s="14"/>
    </row>
    <row r="1078" spans="3:12" x14ac:dyDescent="0.25">
      <c r="C1078" s="14"/>
      <c r="D1078" s="14"/>
      <c r="F1078" s="14"/>
      <c r="J1078" s="14"/>
      <c r="L1078" s="14"/>
    </row>
    <row r="1079" spans="3:12" x14ac:dyDescent="0.25">
      <c r="C1079" s="14"/>
      <c r="D1079" s="14"/>
      <c r="F1079" s="14"/>
      <c r="J1079" s="14"/>
      <c r="L1079" s="14"/>
    </row>
    <row r="1080" spans="3:12" x14ac:dyDescent="0.25">
      <c r="C1080" s="14"/>
      <c r="D1080" s="14"/>
      <c r="F1080" s="14"/>
      <c r="J1080" s="14"/>
      <c r="L1080" s="14"/>
    </row>
    <row r="1081" spans="3:12" x14ac:dyDescent="0.25">
      <c r="C1081" s="14"/>
      <c r="D1081" s="14"/>
      <c r="F1081" s="14"/>
      <c r="J1081" s="14"/>
      <c r="L1081" s="14"/>
    </row>
    <row r="1082" spans="3:12" x14ac:dyDescent="0.25">
      <c r="C1082" s="14"/>
      <c r="D1082" s="14"/>
      <c r="F1082" s="14"/>
      <c r="J1082" s="14"/>
      <c r="L1082" s="14"/>
    </row>
    <row r="1083" spans="3:12" x14ac:dyDescent="0.25">
      <c r="C1083" s="14"/>
      <c r="D1083" s="14"/>
      <c r="F1083" s="14"/>
      <c r="J1083" s="14"/>
      <c r="L1083" s="14"/>
    </row>
    <row r="1084" spans="3:12" x14ac:dyDescent="0.25">
      <c r="C1084" s="14"/>
      <c r="D1084" s="14"/>
      <c r="F1084" s="14"/>
      <c r="J1084" s="14"/>
      <c r="L1084" s="14"/>
    </row>
    <row r="1085" spans="3:12" x14ac:dyDescent="0.25">
      <c r="C1085" s="14"/>
      <c r="D1085" s="14"/>
      <c r="F1085" s="14"/>
      <c r="J1085" s="14"/>
      <c r="L1085" s="14"/>
    </row>
    <row r="1086" spans="3:12" x14ac:dyDescent="0.25">
      <c r="C1086" s="14"/>
      <c r="D1086" s="14"/>
      <c r="F1086" s="14"/>
      <c r="J1086" s="14"/>
      <c r="L1086" s="14"/>
    </row>
    <row r="1087" spans="3:12" x14ac:dyDescent="0.25">
      <c r="C1087" s="14"/>
      <c r="D1087" s="14"/>
      <c r="F1087" s="14"/>
      <c r="J1087" s="14"/>
      <c r="L1087" s="14"/>
    </row>
    <row r="1088" spans="3:12" x14ac:dyDescent="0.25">
      <c r="C1088" s="14"/>
      <c r="D1088" s="14"/>
      <c r="F1088" s="14"/>
      <c r="J1088" s="14"/>
      <c r="L1088" s="14"/>
    </row>
    <row r="1089" spans="3:12" x14ac:dyDescent="0.25">
      <c r="C1089" s="14"/>
      <c r="D1089" s="14"/>
      <c r="F1089" s="14"/>
      <c r="J1089" s="14"/>
      <c r="L1089" s="14"/>
    </row>
    <row r="1090" spans="3:12" x14ac:dyDescent="0.25">
      <c r="C1090" s="14"/>
      <c r="D1090" s="14"/>
      <c r="F1090" s="14"/>
      <c r="J1090" s="14"/>
      <c r="L1090" s="14"/>
    </row>
    <row r="1091" spans="3:12" x14ac:dyDescent="0.25">
      <c r="C1091" s="14"/>
      <c r="D1091" s="14"/>
      <c r="F1091" s="14"/>
      <c r="J1091" s="14"/>
      <c r="L1091" s="14"/>
    </row>
    <row r="1092" spans="3:12" x14ac:dyDescent="0.25">
      <c r="C1092" s="14"/>
      <c r="D1092" s="14"/>
      <c r="F1092" s="14"/>
      <c r="J1092" s="14"/>
      <c r="L1092" s="14"/>
    </row>
    <row r="1093" spans="3:12" x14ac:dyDescent="0.25">
      <c r="C1093" s="14"/>
      <c r="D1093" s="14"/>
      <c r="F1093" s="14"/>
      <c r="J1093" s="14"/>
      <c r="L1093" s="14"/>
    </row>
    <row r="1094" spans="3:12" x14ac:dyDescent="0.25">
      <c r="C1094" s="14"/>
      <c r="D1094" s="14"/>
      <c r="F1094" s="14"/>
      <c r="J1094" s="14"/>
      <c r="L1094" s="14"/>
    </row>
    <row r="1095" spans="3:12" x14ac:dyDescent="0.25">
      <c r="C1095" s="14"/>
      <c r="D1095" s="14"/>
      <c r="F1095" s="14"/>
      <c r="J1095" s="14"/>
      <c r="L1095" s="14"/>
    </row>
    <row r="1096" spans="3:12" x14ac:dyDescent="0.25">
      <c r="C1096" s="14"/>
      <c r="D1096" s="14"/>
      <c r="F1096" s="14"/>
      <c r="J1096" s="14"/>
      <c r="L1096" s="14"/>
    </row>
    <row r="1097" spans="3:12" x14ac:dyDescent="0.25">
      <c r="C1097" s="14"/>
      <c r="D1097" s="14"/>
      <c r="F1097" s="14"/>
      <c r="J1097" s="14"/>
      <c r="L1097" s="14"/>
    </row>
    <row r="1098" spans="3:12" x14ac:dyDescent="0.25">
      <c r="C1098" s="14"/>
      <c r="D1098" s="14"/>
      <c r="F1098" s="14"/>
      <c r="J1098" s="14"/>
      <c r="L1098" s="14"/>
    </row>
    <row r="1099" spans="3:12" x14ac:dyDescent="0.25">
      <c r="C1099" s="14"/>
      <c r="D1099" s="14"/>
      <c r="F1099" s="14"/>
      <c r="J1099" s="14"/>
      <c r="L1099" s="14"/>
    </row>
    <row r="1100" spans="3:12" x14ac:dyDescent="0.25">
      <c r="C1100" s="14"/>
      <c r="D1100" s="14"/>
      <c r="F1100" s="14"/>
      <c r="J1100" s="14"/>
      <c r="L1100" s="14"/>
    </row>
    <row r="1101" spans="3:12" x14ac:dyDescent="0.25">
      <c r="C1101" s="14"/>
      <c r="D1101" s="14"/>
      <c r="F1101" s="14"/>
      <c r="J1101" s="14"/>
      <c r="L1101" s="14"/>
    </row>
    <row r="1102" spans="3:12" x14ac:dyDescent="0.25">
      <c r="C1102" s="14"/>
      <c r="D1102" s="14"/>
      <c r="F1102" s="14"/>
      <c r="J1102" s="14"/>
      <c r="L1102" s="14"/>
    </row>
    <row r="1103" spans="3:12" x14ac:dyDescent="0.25">
      <c r="C1103" s="14"/>
      <c r="D1103" s="14"/>
      <c r="F1103" s="14"/>
      <c r="J1103" s="14"/>
      <c r="L1103" s="14"/>
    </row>
    <row r="1104" spans="3:12" x14ac:dyDescent="0.25">
      <c r="C1104" s="14"/>
      <c r="D1104" s="14"/>
      <c r="F1104" s="14"/>
      <c r="J1104" s="14"/>
      <c r="L1104" s="14"/>
    </row>
    <row r="1105" spans="3:12" x14ac:dyDescent="0.25">
      <c r="C1105" s="14"/>
      <c r="D1105" s="14"/>
      <c r="F1105" s="14"/>
      <c r="J1105" s="14"/>
      <c r="L1105" s="14"/>
    </row>
    <row r="1106" spans="3:12" x14ac:dyDescent="0.25">
      <c r="C1106" s="14"/>
      <c r="D1106" s="14"/>
      <c r="F1106" s="14"/>
      <c r="J1106" s="14"/>
      <c r="L1106" s="14"/>
    </row>
    <row r="1107" spans="3:12" x14ac:dyDescent="0.25">
      <c r="C1107" s="14"/>
      <c r="D1107" s="14"/>
      <c r="F1107" s="14"/>
      <c r="J1107" s="14"/>
      <c r="L1107" s="14"/>
    </row>
    <row r="1108" spans="3:12" x14ac:dyDescent="0.25">
      <c r="C1108" s="14"/>
      <c r="D1108" s="14"/>
      <c r="F1108" s="14"/>
      <c r="J1108" s="14"/>
      <c r="L1108" s="14"/>
    </row>
    <row r="1109" spans="3:12" x14ac:dyDescent="0.25">
      <c r="C1109" s="14"/>
      <c r="D1109" s="14"/>
      <c r="F1109" s="14"/>
      <c r="J1109" s="14"/>
      <c r="L1109" s="14"/>
    </row>
    <row r="1110" spans="3:12" x14ac:dyDescent="0.25">
      <c r="C1110" s="14"/>
      <c r="D1110" s="14"/>
      <c r="F1110" s="14"/>
      <c r="J1110" s="14"/>
      <c r="L1110" s="14"/>
    </row>
    <row r="1111" spans="3:12" x14ac:dyDescent="0.25">
      <c r="C1111" s="14"/>
      <c r="D1111" s="14"/>
      <c r="F1111" s="14"/>
      <c r="J1111" s="14"/>
      <c r="L1111" s="14"/>
    </row>
    <row r="1112" spans="3:12" x14ac:dyDescent="0.25">
      <c r="C1112" s="14"/>
      <c r="D1112" s="14"/>
      <c r="F1112" s="14"/>
      <c r="J1112" s="14"/>
      <c r="L1112" s="14"/>
    </row>
    <row r="1113" spans="3:12" x14ac:dyDescent="0.25">
      <c r="C1113" s="14"/>
      <c r="D1113" s="14"/>
      <c r="F1113" s="14"/>
      <c r="J1113" s="14"/>
      <c r="L1113" s="14"/>
    </row>
    <row r="1114" spans="3:12" x14ac:dyDescent="0.25">
      <c r="C1114" s="14"/>
      <c r="D1114" s="14"/>
      <c r="F1114" s="14"/>
      <c r="J1114" s="14"/>
      <c r="L1114" s="14"/>
    </row>
    <row r="1115" spans="3:12" x14ac:dyDescent="0.25">
      <c r="C1115" s="14"/>
      <c r="D1115" s="14"/>
      <c r="F1115" s="14"/>
      <c r="J1115" s="14"/>
      <c r="L1115" s="14"/>
    </row>
    <row r="1116" spans="3:12" x14ac:dyDescent="0.25">
      <c r="C1116" s="14"/>
      <c r="D1116" s="14"/>
      <c r="F1116" s="14"/>
      <c r="J1116" s="14"/>
      <c r="L1116" s="14"/>
    </row>
    <row r="1117" spans="3:12" x14ac:dyDescent="0.25">
      <c r="C1117" s="14"/>
      <c r="D1117" s="14"/>
      <c r="F1117" s="14"/>
      <c r="J1117" s="14"/>
      <c r="L1117" s="14"/>
    </row>
    <row r="1118" spans="3:12" x14ac:dyDescent="0.25">
      <c r="C1118" s="14"/>
      <c r="D1118" s="14"/>
      <c r="F1118" s="14"/>
      <c r="J1118" s="14"/>
      <c r="L1118" s="14"/>
    </row>
    <row r="1119" spans="3:12" x14ac:dyDescent="0.25">
      <c r="C1119" s="14"/>
      <c r="D1119" s="14"/>
      <c r="F1119" s="14"/>
      <c r="J1119" s="14"/>
      <c r="L1119" s="14"/>
    </row>
    <row r="1120" spans="3:12" x14ac:dyDescent="0.25">
      <c r="C1120" s="14"/>
      <c r="D1120" s="14"/>
      <c r="F1120" s="14"/>
      <c r="J1120" s="14"/>
      <c r="L1120" s="14"/>
    </row>
    <row r="1121" spans="3:12" x14ac:dyDescent="0.25">
      <c r="C1121" s="14"/>
      <c r="D1121" s="14"/>
      <c r="F1121" s="14"/>
      <c r="J1121" s="14"/>
      <c r="L1121" s="14"/>
    </row>
    <row r="1122" spans="3:12" x14ac:dyDescent="0.25">
      <c r="C1122" s="14"/>
      <c r="D1122" s="14"/>
      <c r="F1122" s="14"/>
      <c r="J1122" s="14"/>
      <c r="L1122" s="14"/>
    </row>
    <row r="1123" spans="3:12" x14ac:dyDescent="0.25">
      <c r="C1123" s="14"/>
      <c r="D1123" s="14"/>
      <c r="F1123" s="14"/>
      <c r="J1123" s="14"/>
      <c r="L1123" s="14"/>
    </row>
    <row r="1124" spans="3:12" x14ac:dyDescent="0.25">
      <c r="C1124" s="14"/>
      <c r="D1124" s="14"/>
      <c r="F1124" s="14"/>
      <c r="J1124" s="14"/>
      <c r="L1124" s="14"/>
    </row>
    <row r="1125" spans="3:12" x14ac:dyDescent="0.25">
      <c r="C1125" s="14"/>
      <c r="D1125" s="14"/>
      <c r="F1125" s="14"/>
      <c r="J1125" s="14"/>
      <c r="L1125" s="14"/>
    </row>
    <row r="1126" spans="3:12" x14ac:dyDescent="0.25">
      <c r="C1126" s="14"/>
      <c r="D1126" s="14"/>
      <c r="F1126" s="14"/>
      <c r="J1126" s="14"/>
      <c r="L1126" s="14"/>
    </row>
    <row r="1127" spans="3:12" x14ac:dyDescent="0.25">
      <c r="C1127" s="14"/>
      <c r="D1127" s="14"/>
      <c r="F1127" s="14"/>
      <c r="J1127" s="14"/>
      <c r="L1127" s="14"/>
    </row>
    <row r="1128" spans="3:12" x14ac:dyDescent="0.25">
      <c r="C1128" s="14"/>
      <c r="D1128" s="14"/>
      <c r="F1128" s="14"/>
      <c r="J1128" s="14"/>
      <c r="L1128" s="14"/>
    </row>
    <row r="1129" spans="3:12" x14ac:dyDescent="0.25">
      <c r="C1129" s="14"/>
      <c r="D1129" s="14"/>
      <c r="F1129" s="14"/>
      <c r="J1129" s="14"/>
      <c r="L1129" s="14"/>
    </row>
    <row r="1130" spans="3:12" x14ac:dyDescent="0.25">
      <c r="C1130" s="14"/>
      <c r="D1130" s="14"/>
      <c r="F1130" s="14"/>
      <c r="J1130" s="14"/>
      <c r="L1130" s="14"/>
    </row>
    <row r="1131" spans="3:12" x14ac:dyDescent="0.25">
      <c r="C1131" s="14"/>
      <c r="D1131" s="14"/>
      <c r="F1131" s="14"/>
      <c r="J1131" s="14"/>
      <c r="L1131" s="14"/>
    </row>
    <row r="1132" spans="3:12" x14ac:dyDescent="0.25">
      <c r="C1132" s="14"/>
      <c r="D1132" s="14"/>
      <c r="F1132" s="14"/>
      <c r="J1132" s="14"/>
      <c r="L1132" s="14"/>
    </row>
    <row r="1133" spans="3:12" x14ac:dyDescent="0.25">
      <c r="C1133" s="14"/>
      <c r="D1133" s="14"/>
      <c r="F1133" s="14"/>
      <c r="J1133" s="14"/>
      <c r="L1133" s="14"/>
    </row>
    <row r="1134" spans="3:12" x14ac:dyDescent="0.25">
      <c r="C1134" s="14"/>
      <c r="D1134" s="14"/>
      <c r="F1134" s="14"/>
      <c r="J1134" s="14"/>
      <c r="L1134" s="14"/>
    </row>
    <row r="1135" spans="3:12" x14ac:dyDescent="0.25">
      <c r="C1135" s="14"/>
      <c r="D1135" s="14"/>
      <c r="F1135" s="14"/>
      <c r="J1135" s="14"/>
      <c r="L1135" s="14"/>
    </row>
    <row r="1136" spans="3:12" x14ac:dyDescent="0.25">
      <c r="C1136" s="14"/>
      <c r="D1136" s="14"/>
      <c r="F1136" s="14"/>
      <c r="J1136" s="14"/>
      <c r="L1136" s="14"/>
    </row>
    <row r="1137" spans="3:12" x14ac:dyDescent="0.25">
      <c r="C1137" s="14"/>
      <c r="D1137" s="14"/>
      <c r="F1137" s="14"/>
      <c r="J1137" s="14"/>
      <c r="L1137" s="14"/>
    </row>
    <row r="1138" spans="3:12" x14ac:dyDescent="0.25">
      <c r="C1138" s="14"/>
      <c r="D1138" s="14"/>
      <c r="F1138" s="14"/>
      <c r="J1138" s="14"/>
      <c r="L1138" s="14"/>
    </row>
    <row r="1139" spans="3:12" x14ac:dyDescent="0.25">
      <c r="C1139" s="14"/>
      <c r="D1139" s="14"/>
      <c r="F1139" s="14"/>
      <c r="J1139" s="14"/>
      <c r="L1139" s="14"/>
    </row>
    <row r="1140" spans="3:12" x14ac:dyDescent="0.25">
      <c r="C1140" s="14"/>
      <c r="D1140" s="14"/>
      <c r="F1140" s="14"/>
      <c r="J1140" s="14"/>
      <c r="L1140" s="14"/>
    </row>
    <row r="1141" spans="3:12" x14ac:dyDescent="0.25">
      <c r="C1141" s="14"/>
      <c r="D1141" s="14"/>
      <c r="F1141" s="14"/>
      <c r="J1141" s="14"/>
      <c r="L1141" s="14"/>
    </row>
    <row r="1142" spans="3:12" x14ac:dyDescent="0.25">
      <c r="C1142" s="14"/>
      <c r="D1142" s="14"/>
      <c r="F1142" s="14"/>
      <c r="J1142" s="14"/>
      <c r="L1142" s="14"/>
    </row>
    <row r="1143" spans="3:12" x14ac:dyDescent="0.25">
      <c r="C1143" s="14"/>
      <c r="D1143" s="14"/>
      <c r="F1143" s="14"/>
      <c r="J1143" s="14"/>
      <c r="L1143" s="14"/>
    </row>
    <row r="1144" spans="3:12" x14ac:dyDescent="0.25">
      <c r="C1144" s="14"/>
      <c r="D1144" s="14"/>
      <c r="F1144" s="14"/>
      <c r="J1144" s="14"/>
      <c r="L1144" s="14"/>
    </row>
    <row r="1145" spans="3:12" x14ac:dyDescent="0.25">
      <c r="C1145" s="14"/>
      <c r="D1145" s="14"/>
      <c r="F1145" s="14"/>
      <c r="J1145" s="14"/>
      <c r="L1145" s="14"/>
    </row>
    <row r="1146" spans="3:12" x14ac:dyDescent="0.25">
      <c r="C1146" s="14"/>
      <c r="D1146" s="14"/>
      <c r="F1146" s="14"/>
      <c r="J1146" s="14"/>
      <c r="L1146" s="14"/>
    </row>
    <row r="1147" spans="3:12" x14ac:dyDescent="0.25">
      <c r="C1147" s="14"/>
      <c r="D1147" s="14"/>
      <c r="F1147" s="14"/>
      <c r="J1147" s="14"/>
      <c r="L1147" s="14"/>
    </row>
    <row r="1148" spans="3:12" x14ac:dyDescent="0.25">
      <c r="C1148" s="14"/>
      <c r="D1148" s="14"/>
      <c r="F1148" s="14"/>
      <c r="J1148" s="14"/>
      <c r="L1148" s="14"/>
    </row>
    <row r="1149" spans="3:12" x14ac:dyDescent="0.25">
      <c r="C1149" s="14"/>
      <c r="D1149" s="14"/>
      <c r="F1149" s="14"/>
      <c r="J1149" s="14"/>
      <c r="L1149" s="14"/>
    </row>
    <row r="1150" spans="3:12" x14ac:dyDescent="0.25">
      <c r="C1150" s="14"/>
      <c r="D1150" s="14"/>
      <c r="F1150" s="14"/>
      <c r="J1150" s="14"/>
      <c r="L1150" s="14"/>
    </row>
    <row r="1151" spans="3:12" x14ac:dyDescent="0.25">
      <c r="C1151" s="14"/>
      <c r="D1151" s="14"/>
      <c r="F1151" s="14"/>
      <c r="J1151" s="14"/>
      <c r="L1151" s="14"/>
    </row>
    <row r="1152" spans="3:12" x14ac:dyDescent="0.25">
      <c r="C1152" s="14"/>
      <c r="D1152" s="14"/>
      <c r="F1152" s="14"/>
      <c r="J1152" s="14"/>
      <c r="L1152" s="14"/>
    </row>
    <row r="1153" spans="3:12" x14ac:dyDescent="0.25">
      <c r="C1153" s="14"/>
      <c r="D1153" s="14"/>
      <c r="F1153" s="14"/>
      <c r="J1153" s="14"/>
      <c r="L1153" s="14"/>
    </row>
    <row r="1154" spans="3:12" x14ac:dyDescent="0.25">
      <c r="C1154" s="14"/>
      <c r="D1154" s="14"/>
      <c r="F1154" s="14"/>
      <c r="J1154" s="14"/>
      <c r="L1154" s="14"/>
    </row>
    <row r="1155" spans="3:12" x14ac:dyDescent="0.25">
      <c r="C1155" s="14"/>
      <c r="D1155" s="14"/>
      <c r="F1155" s="14"/>
      <c r="J1155" s="14"/>
      <c r="L1155" s="14"/>
    </row>
    <row r="1156" spans="3:12" x14ac:dyDescent="0.25">
      <c r="C1156" s="14"/>
      <c r="D1156" s="14"/>
      <c r="F1156" s="14"/>
      <c r="J1156" s="14"/>
      <c r="L1156" s="14"/>
    </row>
    <row r="1157" spans="3:12" x14ac:dyDescent="0.25">
      <c r="C1157" s="14"/>
      <c r="D1157" s="14"/>
      <c r="F1157" s="14"/>
      <c r="J1157" s="14"/>
      <c r="L1157" s="14"/>
    </row>
    <row r="1158" spans="3:12" x14ac:dyDescent="0.25">
      <c r="C1158" s="14"/>
      <c r="D1158" s="14"/>
      <c r="F1158" s="14"/>
      <c r="J1158" s="14"/>
      <c r="L1158" s="14"/>
    </row>
    <row r="1159" spans="3:12" x14ac:dyDescent="0.25">
      <c r="C1159" s="14"/>
      <c r="D1159" s="14"/>
      <c r="F1159" s="14"/>
      <c r="J1159" s="14"/>
      <c r="L1159" s="14"/>
    </row>
    <row r="1160" spans="3:12" x14ac:dyDescent="0.25">
      <c r="C1160" s="14"/>
      <c r="D1160" s="14"/>
      <c r="F1160" s="14"/>
      <c r="J1160" s="14"/>
      <c r="L1160" s="14"/>
    </row>
    <row r="1161" spans="3:12" x14ac:dyDescent="0.25">
      <c r="C1161" s="14"/>
      <c r="D1161" s="14"/>
      <c r="F1161" s="14"/>
      <c r="J1161" s="14"/>
      <c r="L1161" s="14"/>
    </row>
    <row r="1162" spans="3:12" x14ac:dyDescent="0.25">
      <c r="C1162" s="14"/>
      <c r="D1162" s="14"/>
      <c r="F1162" s="14"/>
      <c r="J1162" s="14"/>
      <c r="L1162" s="14"/>
    </row>
    <row r="1163" spans="3:12" x14ac:dyDescent="0.25">
      <c r="C1163" s="14"/>
      <c r="D1163" s="14"/>
      <c r="F1163" s="14"/>
      <c r="J1163" s="14"/>
      <c r="L1163" s="14"/>
    </row>
    <row r="1164" spans="3:12" x14ac:dyDescent="0.25">
      <c r="C1164" s="14"/>
      <c r="D1164" s="14"/>
      <c r="F1164" s="14"/>
      <c r="J1164" s="14"/>
      <c r="L1164" s="14"/>
    </row>
    <row r="1165" spans="3:12" x14ac:dyDescent="0.25">
      <c r="C1165" s="14"/>
      <c r="D1165" s="14"/>
      <c r="F1165" s="14"/>
      <c r="J1165" s="14"/>
      <c r="L1165" s="14"/>
    </row>
    <row r="1166" spans="3:12" x14ac:dyDescent="0.25">
      <c r="C1166" s="14"/>
      <c r="D1166" s="14"/>
      <c r="F1166" s="14"/>
      <c r="J1166" s="14"/>
      <c r="L1166" s="14"/>
    </row>
    <row r="1167" spans="3:12" x14ac:dyDescent="0.25">
      <c r="C1167" s="14"/>
      <c r="D1167" s="14"/>
      <c r="F1167" s="14"/>
      <c r="J1167" s="14"/>
      <c r="L1167" s="14"/>
    </row>
    <row r="1168" spans="3:12" x14ac:dyDescent="0.25">
      <c r="C1168" s="14"/>
      <c r="D1168" s="14"/>
      <c r="F1168" s="14"/>
      <c r="J1168" s="14"/>
      <c r="L1168" s="14"/>
    </row>
    <row r="1169" spans="3:12" x14ac:dyDescent="0.25">
      <c r="C1169" s="14"/>
      <c r="D1169" s="14"/>
      <c r="F1169" s="14"/>
      <c r="J1169" s="14"/>
      <c r="L1169" s="14"/>
    </row>
    <row r="1170" spans="3:12" x14ac:dyDescent="0.25">
      <c r="C1170" s="14"/>
      <c r="D1170" s="14"/>
      <c r="F1170" s="14"/>
      <c r="J1170" s="14"/>
      <c r="L1170" s="14"/>
    </row>
    <row r="1171" spans="3:12" x14ac:dyDescent="0.25">
      <c r="C1171" s="14"/>
      <c r="D1171" s="14"/>
      <c r="F1171" s="14"/>
      <c r="J1171" s="14"/>
      <c r="L1171" s="14"/>
    </row>
    <row r="1172" spans="3:12" x14ac:dyDescent="0.25">
      <c r="C1172" s="14"/>
      <c r="D1172" s="14"/>
      <c r="F1172" s="14"/>
      <c r="J1172" s="14"/>
      <c r="L1172" s="14"/>
    </row>
    <row r="1173" spans="3:12" x14ac:dyDescent="0.25">
      <c r="C1173" s="14"/>
      <c r="D1173" s="14"/>
      <c r="F1173" s="14"/>
      <c r="J1173" s="14"/>
      <c r="L1173" s="14"/>
    </row>
    <row r="1174" spans="3:12" x14ac:dyDescent="0.25">
      <c r="C1174" s="14"/>
      <c r="D1174" s="14"/>
      <c r="F1174" s="14"/>
      <c r="J1174" s="14"/>
      <c r="L1174" s="14"/>
    </row>
    <row r="1175" spans="3:12" x14ac:dyDescent="0.25">
      <c r="C1175" s="14"/>
      <c r="D1175" s="14"/>
      <c r="F1175" s="14"/>
      <c r="J1175" s="14"/>
      <c r="L1175" s="14"/>
    </row>
    <row r="1176" spans="3:12" x14ac:dyDescent="0.25">
      <c r="C1176" s="14"/>
      <c r="D1176" s="14"/>
      <c r="F1176" s="14"/>
      <c r="J1176" s="14"/>
      <c r="L1176" s="14"/>
    </row>
    <row r="1177" spans="3:12" x14ac:dyDescent="0.25">
      <c r="C1177" s="14"/>
      <c r="D1177" s="14"/>
      <c r="F1177" s="14"/>
      <c r="J1177" s="14"/>
      <c r="L1177" s="14"/>
    </row>
    <row r="1178" spans="3:12" x14ac:dyDescent="0.25">
      <c r="C1178" s="14"/>
      <c r="D1178" s="14"/>
      <c r="F1178" s="14"/>
      <c r="J1178" s="14"/>
      <c r="L1178" s="14"/>
    </row>
    <row r="1179" spans="3:12" x14ac:dyDescent="0.25">
      <c r="C1179" s="14"/>
      <c r="D1179" s="14"/>
      <c r="F1179" s="14"/>
      <c r="J1179" s="14"/>
      <c r="L1179" s="14"/>
    </row>
    <row r="1180" spans="3:12" x14ac:dyDescent="0.25">
      <c r="C1180" s="14"/>
      <c r="D1180" s="14"/>
      <c r="F1180" s="14"/>
      <c r="J1180" s="14"/>
      <c r="L1180" s="14"/>
    </row>
    <row r="1181" spans="3:12" x14ac:dyDescent="0.25">
      <c r="C1181" s="14"/>
      <c r="D1181" s="14"/>
      <c r="F1181" s="14"/>
      <c r="J1181" s="14"/>
      <c r="L1181" s="14"/>
    </row>
    <row r="1182" spans="3:12" x14ac:dyDescent="0.25">
      <c r="C1182" s="14"/>
      <c r="D1182" s="14"/>
      <c r="F1182" s="14"/>
      <c r="J1182" s="14"/>
      <c r="L1182" s="14"/>
    </row>
    <row r="1183" spans="3:12" x14ac:dyDescent="0.25">
      <c r="C1183" s="14"/>
      <c r="D1183" s="14"/>
      <c r="F1183" s="14"/>
      <c r="J1183" s="14"/>
      <c r="L1183" s="14"/>
    </row>
    <row r="1184" spans="3:12" x14ac:dyDescent="0.25">
      <c r="C1184" s="14"/>
      <c r="D1184" s="14"/>
      <c r="F1184" s="14"/>
      <c r="J1184" s="14"/>
      <c r="L1184" s="14"/>
    </row>
    <row r="1185" spans="3:12" x14ac:dyDescent="0.25">
      <c r="C1185" s="14"/>
      <c r="D1185" s="14"/>
      <c r="F1185" s="14"/>
      <c r="J1185" s="14"/>
      <c r="L1185" s="14"/>
    </row>
    <row r="1186" spans="3:12" x14ac:dyDescent="0.25">
      <c r="C1186" s="14"/>
      <c r="D1186" s="14"/>
      <c r="F1186" s="14"/>
      <c r="J1186" s="14"/>
      <c r="L1186" s="14"/>
    </row>
    <row r="1187" spans="3:12" x14ac:dyDescent="0.25">
      <c r="C1187" s="14"/>
      <c r="D1187" s="14"/>
      <c r="F1187" s="14"/>
      <c r="J1187" s="14"/>
      <c r="L1187" s="14"/>
    </row>
    <row r="1188" spans="3:12" x14ac:dyDescent="0.25">
      <c r="C1188" s="14"/>
      <c r="D1188" s="14"/>
      <c r="F1188" s="14"/>
      <c r="J1188" s="14"/>
      <c r="L1188" s="14"/>
    </row>
    <row r="1189" spans="3:12" x14ac:dyDescent="0.25">
      <c r="C1189" s="14"/>
      <c r="D1189" s="14"/>
      <c r="F1189" s="14"/>
      <c r="J1189" s="14"/>
      <c r="L1189" s="14"/>
    </row>
    <row r="1190" spans="3:12" x14ac:dyDescent="0.25">
      <c r="C1190" s="14"/>
      <c r="D1190" s="14"/>
      <c r="F1190" s="14"/>
      <c r="J1190" s="14"/>
      <c r="L1190" s="14"/>
    </row>
    <row r="1191" spans="3:12" x14ac:dyDescent="0.25">
      <c r="C1191" s="14"/>
      <c r="D1191" s="14"/>
      <c r="F1191" s="14"/>
      <c r="J1191" s="14"/>
      <c r="L1191" s="14"/>
    </row>
    <row r="1192" spans="3:12" x14ac:dyDescent="0.25">
      <c r="C1192" s="14"/>
      <c r="D1192" s="14"/>
      <c r="F1192" s="14"/>
      <c r="J1192" s="14"/>
      <c r="L1192" s="14"/>
    </row>
    <row r="1193" spans="3:12" x14ac:dyDescent="0.25">
      <c r="C1193" s="14"/>
      <c r="D1193" s="14"/>
      <c r="F1193" s="14"/>
      <c r="J1193" s="14"/>
      <c r="L1193" s="14"/>
    </row>
    <row r="1194" spans="3:12" x14ac:dyDescent="0.25">
      <c r="C1194" s="14"/>
      <c r="D1194" s="14"/>
      <c r="F1194" s="14"/>
      <c r="J1194" s="14"/>
      <c r="L1194" s="14"/>
    </row>
    <row r="1195" spans="3:12" x14ac:dyDescent="0.25">
      <c r="C1195" s="14"/>
      <c r="D1195" s="14"/>
      <c r="F1195" s="14"/>
      <c r="J1195" s="14"/>
      <c r="L1195" s="14"/>
    </row>
    <row r="1196" spans="3:12" x14ac:dyDescent="0.25">
      <c r="C1196" s="14"/>
      <c r="D1196" s="14"/>
      <c r="F1196" s="14"/>
      <c r="J1196" s="14"/>
      <c r="L1196" s="14"/>
    </row>
    <row r="1197" spans="3:12" x14ac:dyDescent="0.25">
      <c r="C1197" s="14"/>
      <c r="D1197" s="14"/>
      <c r="F1197" s="14"/>
      <c r="J1197" s="14"/>
      <c r="L1197" s="14"/>
    </row>
    <row r="1198" spans="3:12" x14ac:dyDescent="0.25">
      <c r="C1198" s="14"/>
      <c r="D1198" s="14"/>
      <c r="F1198" s="14"/>
      <c r="J1198" s="14"/>
      <c r="L1198" s="14"/>
    </row>
    <row r="1199" spans="3:12" x14ac:dyDescent="0.25">
      <c r="C1199" s="14"/>
      <c r="D1199" s="14"/>
      <c r="F1199" s="14"/>
      <c r="J1199" s="14"/>
      <c r="L1199" s="14"/>
    </row>
    <row r="1200" spans="3:12" x14ac:dyDescent="0.25">
      <c r="C1200" s="14"/>
      <c r="D1200" s="14"/>
      <c r="F1200" s="14"/>
      <c r="J1200" s="14"/>
      <c r="L1200" s="14"/>
    </row>
    <row r="1201" spans="3:12" x14ac:dyDescent="0.25">
      <c r="C1201" s="14"/>
      <c r="D1201" s="14"/>
      <c r="F1201" s="14"/>
      <c r="J1201" s="14"/>
      <c r="L1201" s="14"/>
    </row>
    <row r="1202" spans="3:12" x14ac:dyDescent="0.25">
      <c r="C1202" s="14"/>
      <c r="D1202" s="14"/>
      <c r="F1202" s="14"/>
      <c r="J1202" s="14"/>
      <c r="L1202" s="14"/>
    </row>
    <row r="1203" spans="3:12" x14ac:dyDescent="0.25">
      <c r="C1203" s="14"/>
      <c r="D1203" s="14"/>
      <c r="F1203" s="14"/>
      <c r="J1203" s="14"/>
      <c r="L1203" s="14"/>
    </row>
    <row r="1204" spans="3:12" x14ac:dyDescent="0.25">
      <c r="C1204" s="14"/>
      <c r="D1204" s="14"/>
      <c r="F1204" s="14"/>
      <c r="J1204" s="14"/>
      <c r="L1204" s="14"/>
    </row>
    <row r="1205" spans="3:12" x14ac:dyDescent="0.25">
      <c r="C1205" s="14"/>
      <c r="D1205" s="14"/>
      <c r="F1205" s="14"/>
      <c r="J1205" s="14"/>
      <c r="L1205" s="14"/>
    </row>
    <row r="1206" spans="3:12" x14ac:dyDescent="0.25">
      <c r="C1206" s="14"/>
      <c r="D1206" s="14"/>
      <c r="F1206" s="14"/>
      <c r="J1206" s="14"/>
      <c r="L1206" s="14"/>
    </row>
    <row r="1207" spans="3:12" x14ac:dyDescent="0.25">
      <c r="C1207" s="14"/>
      <c r="D1207" s="14"/>
      <c r="F1207" s="14"/>
      <c r="J1207" s="14"/>
      <c r="L1207" s="14"/>
    </row>
    <row r="1208" spans="3:12" x14ac:dyDescent="0.25">
      <c r="C1208" s="14"/>
      <c r="D1208" s="14"/>
      <c r="F1208" s="14"/>
      <c r="J1208" s="14"/>
      <c r="L1208" s="14"/>
    </row>
    <row r="1209" spans="3:12" x14ac:dyDescent="0.25">
      <c r="C1209" s="14"/>
      <c r="D1209" s="14"/>
      <c r="F1209" s="14"/>
      <c r="J1209" s="14"/>
      <c r="L1209" s="14"/>
    </row>
    <row r="1210" spans="3:12" x14ac:dyDescent="0.25">
      <c r="C1210" s="14"/>
      <c r="D1210" s="14"/>
      <c r="F1210" s="14"/>
      <c r="J1210" s="14"/>
      <c r="L1210" s="14"/>
    </row>
    <row r="1211" spans="3:12" x14ac:dyDescent="0.25">
      <c r="C1211" s="14"/>
      <c r="D1211" s="14"/>
      <c r="F1211" s="14"/>
      <c r="J1211" s="14"/>
      <c r="L1211" s="14"/>
    </row>
    <row r="1212" spans="3:12" x14ac:dyDescent="0.25">
      <c r="C1212" s="14"/>
      <c r="D1212" s="14"/>
      <c r="F1212" s="14"/>
      <c r="J1212" s="14"/>
      <c r="L1212" s="14"/>
    </row>
    <row r="1213" spans="3:12" x14ac:dyDescent="0.25">
      <c r="C1213" s="14"/>
      <c r="D1213" s="14"/>
      <c r="F1213" s="14"/>
      <c r="J1213" s="14"/>
      <c r="L1213" s="14"/>
    </row>
    <row r="1214" spans="3:12" x14ac:dyDescent="0.25">
      <c r="C1214" s="14"/>
      <c r="D1214" s="14"/>
      <c r="F1214" s="14"/>
      <c r="J1214" s="14"/>
      <c r="L1214" s="14"/>
    </row>
    <row r="1215" spans="3:12" x14ac:dyDescent="0.25">
      <c r="C1215" s="14"/>
      <c r="D1215" s="14"/>
      <c r="F1215" s="14"/>
      <c r="J1215" s="14"/>
      <c r="L1215" s="14"/>
    </row>
    <row r="1216" spans="3:12" x14ac:dyDescent="0.25">
      <c r="C1216" s="14"/>
      <c r="D1216" s="14"/>
      <c r="F1216" s="14"/>
      <c r="J1216" s="14"/>
      <c r="L1216" s="14"/>
    </row>
    <row r="1217" spans="3:12" x14ac:dyDescent="0.25">
      <c r="C1217" s="14"/>
      <c r="D1217" s="14"/>
      <c r="F1217" s="14"/>
      <c r="J1217" s="14"/>
      <c r="L1217" s="14"/>
    </row>
    <row r="1218" spans="3:12" x14ac:dyDescent="0.25">
      <c r="C1218" s="14"/>
      <c r="D1218" s="14"/>
      <c r="F1218" s="14"/>
      <c r="J1218" s="14"/>
      <c r="L1218" s="14"/>
    </row>
    <row r="1219" spans="3:12" x14ac:dyDescent="0.25">
      <c r="C1219" s="14"/>
      <c r="D1219" s="14"/>
      <c r="F1219" s="14"/>
      <c r="J1219" s="14"/>
      <c r="L1219" s="14"/>
    </row>
    <row r="1220" spans="3:12" x14ac:dyDescent="0.25">
      <c r="C1220" s="14"/>
      <c r="D1220" s="14"/>
      <c r="F1220" s="14"/>
      <c r="J1220" s="14"/>
      <c r="L1220" s="14"/>
    </row>
    <row r="1221" spans="3:12" x14ac:dyDescent="0.25">
      <c r="C1221" s="14"/>
      <c r="D1221" s="14"/>
      <c r="F1221" s="14"/>
      <c r="J1221" s="14"/>
      <c r="L1221" s="14"/>
    </row>
    <row r="1222" spans="3:12" x14ac:dyDescent="0.25">
      <c r="C1222" s="14"/>
      <c r="D1222" s="14"/>
      <c r="F1222" s="14"/>
      <c r="J1222" s="14"/>
      <c r="L1222" s="14"/>
    </row>
    <row r="1223" spans="3:12" x14ac:dyDescent="0.25">
      <c r="C1223" s="14"/>
      <c r="D1223" s="14"/>
      <c r="F1223" s="14"/>
      <c r="J1223" s="14"/>
      <c r="L1223" s="14"/>
    </row>
    <row r="1224" spans="3:12" x14ac:dyDescent="0.25">
      <c r="C1224" s="14"/>
      <c r="D1224" s="14"/>
      <c r="F1224" s="14"/>
      <c r="J1224" s="14"/>
      <c r="L1224" s="14"/>
    </row>
    <row r="1225" spans="3:12" x14ac:dyDescent="0.25">
      <c r="C1225" s="14"/>
      <c r="D1225" s="14"/>
      <c r="F1225" s="14"/>
      <c r="J1225" s="14"/>
      <c r="L1225" s="14"/>
    </row>
    <row r="1226" spans="3:12" x14ac:dyDescent="0.25">
      <c r="C1226" s="14"/>
      <c r="D1226" s="14"/>
      <c r="F1226" s="14"/>
      <c r="J1226" s="14"/>
      <c r="L1226" s="14"/>
    </row>
    <row r="1227" spans="3:12" x14ac:dyDescent="0.25">
      <c r="C1227" s="14"/>
      <c r="D1227" s="14"/>
      <c r="F1227" s="14"/>
      <c r="J1227" s="14"/>
      <c r="L1227" s="14"/>
    </row>
    <row r="1228" spans="3:12" x14ac:dyDescent="0.25">
      <c r="C1228" s="14"/>
      <c r="D1228" s="14"/>
      <c r="F1228" s="14"/>
      <c r="J1228" s="14"/>
      <c r="L1228" s="14"/>
    </row>
    <row r="1229" spans="3:12" x14ac:dyDescent="0.25">
      <c r="C1229" s="14"/>
      <c r="D1229" s="14"/>
      <c r="F1229" s="14"/>
      <c r="J1229" s="14"/>
      <c r="L1229" s="14"/>
    </row>
    <row r="1230" spans="3:12" x14ac:dyDescent="0.25">
      <c r="C1230" s="14"/>
      <c r="D1230" s="14"/>
      <c r="F1230" s="14"/>
      <c r="J1230" s="14"/>
      <c r="L1230" s="14"/>
    </row>
    <row r="1231" spans="3:12" x14ac:dyDescent="0.25">
      <c r="C1231" s="14"/>
      <c r="D1231" s="14"/>
      <c r="F1231" s="14"/>
      <c r="J1231" s="14"/>
      <c r="L1231" s="14"/>
    </row>
    <row r="1232" spans="3:12" x14ac:dyDescent="0.25">
      <c r="C1232" s="14"/>
      <c r="D1232" s="14"/>
      <c r="F1232" s="14"/>
      <c r="J1232" s="14"/>
      <c r="L1232" s="14"/>
    </row>
    <row r="1233" spans="3:12" x14ac:dyDescent="0.25">
      <c r="C1233" s="14"/>
      <c r="D1233" s="14"/>
      <c r="F1233" s="14"/>
      <c r="J1233" s="14"/>
      <c r="L1233" s="14"/>
    </row>
    <row r="1234" spans="3:12" x14ac:dyDescent="0.25">
      <c r="C1234" s="14"/>
      <c r="D1234" s="14"/>
      <c r="F1234" s="14"/>
      <c r="J1234" s="14"/>
      <c r="L1234" s="14"/>
    </row>
    <row r="1235" spans="3:12" x14ac:dyDescent="0.25">
      <c r="C1235" s="14"/>
      <c r="D1235" s="14"/>
      <c r="F1235" s="14"/>
      <c r="J1235" s="14"/>
      <c r="L1235" s="14"/>
    </row>
    <row r="1236" spans="3:12" x14ac:dyDescent="0.25">
      <c r="C1236" s="14"/>
      <c r="D1236" s="14"/>
      <c r="F1236" s="14"/>
      <c r="J1236" s="14"/>
      <c r="L1236" s="14"/>
    </row>
    <row r="1237" spans="3:12" x14ac:dyDescent="0.25">
      <c r="C1237" s="14"/>
      <c r="D1237" s="14"/>
      <c r="F1237" s="14"/>
      <c r="J1237" s="14"/>
      <c r="L1237" s="14"/>
    </row>
    <row r="1238" spans="3:12" x14ac:dyDescent="0.25">
      <c r="C1238" s="14"/>
      <c r="D1238" s="14"/>
      <c r="F1238" s="14"/>
      <c r="J1238" s="14"/>
      <c r="L1238" s="14"/>
    </row>
    <row r="1239" spans="3:12" x14ac:dyDescent="0.25">
      <c r="C1239" s="14"/>
      <c r="D1239" s="14"/>
      <c r="F1239" s="14"/>
      <c r="J1239" s="14"/>
      <c r="L1239" s="14"/>
    </row>
    <row r="1240" spans="3:12" x14ac:dyDescent="0.25">
      <c r="C1240" s="14"/>
      <c r="D1240" s="14"/>
      <c r="F1240" s="14"/>
      <c r="J1240" s="14"/>
      <c r="L1240" s="14"/>
    </row>
    <row r="1241" spans="3:12" x14ac:dyDescent="0.25">
      <c r="C1241" s="14"/>
      <c r="D1241" s="14"/>
      <c r="F1241" s="14"/>
      <c r="J1241" s="14"/>
      <c r="L1241" s="14"/>
    </row>
    <row r="1242" spans="3:12" x14ac:dyDescent="0.25">
      <c r="C1242" s="14"/>
      <c r="D1242" s="14"/>
      <c r="F1242" s="14"/>
      <c r="J1242" s="14"/>
      <c r="L1242" s="14"/>
    </row>
    <row r="1243" spans="3:12" x14ac:dyDescent="0.25">
      <c r="C1243" s="14"/>
      <c r="D1243" s="14"/>
      <c r="F1243" s="14"/>
      <c r="J1243" s="14"/>
      <c r="L1243" s="14"/>
    </row>
    <row r="1244" spans="3:12" x14ac:dyDescent="0.25">
      <c r="C1244" s="14"/>
      <c r="D1244" s="14"/>
      <c r="F1244" s="14"/>
      <c r="J1244" s="14"/>
      <c r="L1244" s="14"/>
    </row>
    <row r="1245" spans="3:12" x14ac:dyDescent="0.25">
      <c r="C1245" s="14"/>
      <c r="D1245" s="14"/>
      <c r="F1245" s="14"/>
      <c r="J1245" s="14"/>
      <c r="L1245" s="14"/>
    </row>
    <row r="1246" spans="3:12" x14ac:dyDescent="0.25">
      <c r="C1246" s="14"/>
      <c r="D1246" s="14"/>
      <c r="F1246" s="14"/>
      <c r="J1246" s="14"/>
      <c r="L1246" s="14"/>
    </row>
    <row r="1247" spans="3:12" x14ac:dyDescent="0.25">
      <c r="C1247" s="14"/>
      <c r="D1247" s="14"/>
      <c r="F1247" s="14"/>
      <c r="J1247" s="14"/>
      <c r="L1247" s="14"/>
    </row>
    <row r="1248" spans="3:12" x14ac:dyDescent="0.25">
      <c r="C1248" s="14"/>
      <c r="D1248" s="14"/>
      <c r="F1248" s="14"/>
      <c r="J1248" s="14"/>
      <c r="L1248" s="14"/>
    </row>
    <row r="1249" spans="3:12" x14ac:dyDescent="0.25">
      <c r="C1249" s="14"/>
      <c r="D1249" s="14"/>
      <c r="F1249" s="14"/>
      <c r="J1249" s="14"/>
      <c r="L1249" s="14"/>
    </row>
    <row r="1250" spans="3:12" x14ac:dyDescent="0.25">
      <c r="C1250" s="14"/>
      <c r="D1250" s="14"/>
      <c r="F1250" s="14"/>
      <c r="J1250" s="14"/>
      <c r="L1250" s="14"/>
    </row>
    <row r="1251" spans="3:12" x14ac:dyDescent="0.25">
      <c r="C1251" s="14"/>
      <c r="D1251" s="14"/>
      <c r="F1251" s="14"/>
      <c r="J1251" s="14"/>
      <c r="L1251" s="14"/>
    </row>
    <row r="1252" spans="3:12" x14ac:dyDescent="0.25">
      <c r="C1252" s="14"/>
      <c r="D1252" s="14"/>
      <c r="F1252" s="14"/>
      <c r="J1252" s="14"/>
      <c r="L1252" s="14"/>
    </row>
    <row r="1253" spans="3:12" x14ac:dyDescent="0.25">
      <c r="C1253" s="14"/>
      <c r="D1253" s="14"/>
      <c r="F1253" s="14"/>
      <c r="J1253" s="14"/>
      <c r="L1253" s="14"/>
    </row>
    <row r="1254" spans="3:12" x14ac:dyDescent="0.25">
      <c r="C1254" s="14"/>
      <c r="D1254" s="14"/>
      <c r="F1254" s="14"/>
      <c r="J1254" s="14"/>
      <c r="L1254" s="14"/>
    </row>
    <row r="1255" spans="3:12" x14ac:dyDescent="0.25">
      <c r="C1255" s="14"/>
      <c r="D1255" s="14"/>
      <c r="F1255" s="14"/>
      <c r="J1255" s="14"/>
      <c r="L1255" s="14"/>
    </row>
    <row r="1256" spans="3:12" x14ac:dyDescent="0.25">
      <c r="C1256" s="14"/>
      <c r="D1256" s="14"/>
      <c r="F1256" s="14"/>
      <c r="J1256" s="14"/>
      <c r="L1256" s="14"/>
    </row>
    <row r="1257" spans="3:12" x14ac:dyDescent="0.25">
      <c r="C1257" s="14"/>
      <c r="D1257" s="14"/>
      <c r="F1257" s="14"/>
      <c r="J1257" s="14"/>
      <c r="L1257" s="14"/>
    </row>
    <row r="1258" spans="3:12" x14ac:dyDescent="0.25">
      <c r="C1258" s="14"/>
      <c r="D1258" s="14"/>
      <c r="F1258" s="14"/>
      <c r="J1258" s="14"/>
      <c r="L1258" s="14"/>
    </row>
    <row r="1259" spans="3:12" x14ac:dyDescent="0.25">
      <c r="C1259" s="14"/>
      <c r="D1259" s="14"/>
      <c r="F1259" s="14"/>
      <c r="J1259" s="14"/>
      <c r="L1259" s="14"/>
    </row>
    <row r="1260" spans="3:12" x14ac:dyDescent="0.25">
      <c r="C1260" s="14"/>
      <c r="D1260" s="14"/>
      <c r="F1260" s="14"/>
      <c r="J1260" s="14"/>
      <c r="L1260" s="14"/>
    </row>
    <row r="1261" spans="3:12" x14ac:dyDescent="0.25">
      <c r="C1261" s="14"/>
      <c r="D1261" s="14"/>
      <c r="F1261" s="14"/>
      <c r="J1261" s="14"/>
      <c r="L1261" s="14"/>
    </row>
    <row r="1262" spans="3:12" x14ac:dyDescent="0.25">
      <c r="C1262" s="14"/>
      <c r="D1262" s="14"/>
      <c r="F1262" s="14"/>
      <c r="J1262" s="14"/>
      <c r="L1262" s="14"/>
    </row>
    <row r="1263" spans="3:12" x14ac:dyDescent="0.25">
      <c r="C1263" s="14"/>
      <c r="D1263" s="14"/>
      <c r="F1263" s="14"/>
      <c r="J1263" s="14"/>
      <c r="L1263" s="14"/>
    </row>
    <row r="1264" spans="3:12" x14ac:dyDescent="0.25">
      <c r="C1264" s="14"/>
      <c r="D1264" s="14"/>
      <c r="F1264" s="14"/>
      <c r="J1264" s="14"/>
      <c r="L1264" s="14"/>
    </row>
    <row r="1265" spans="3:12" x14ac:dyDescent="0.25">
      <c r="C1265" s="14"/>
      <c r="D1265" s="14"/>
      <c r="F1265" s="14"/>
      <c r="J1265" s="14"/>
      <c r="L1265" s="14"/>
    </row>
    <row r="1266" spans="3:12" x14ac:dyDescent="0.25">
      <c r="C1266" s="14"/>
      <c r="D1266" s="14"/>
      <c r="F1266" s="14"/>
      <c r="J1266" s="14"/>
      <c r="L1266" s="14"/>
    </row>
    <row r="1267" spans="3:12" x14ac:dyDescent="0.25">
      <c r="C1267" s="14"/>
      <c r="D1267" s="14"/>
      <c r="F1267" s="14"/>
      <c r="J1267" s="14"/>
      <c r="L1267" s="14"/>
    </row>
    <row r="1268" spans="3:12" x14ac:dyDescent="0.25">
      <c r="C1268" s="14"/>
      <c r="D1268" s="14"/>
      <c r="F1268" s="14"/>
      <c r="J1268" s="14"/>
      <c r="L1268" s="14"/>
    </row>
    <row r="1269" spans="3:12" x14ac:dyDescent="0.25">
      <c r="C1269" s="14"/>
      <c r="D1269" s="14"/>
      <c r="F1269" s="14"/>
      <c r="J1269" s="14"/>
      <c r="L1269" s="14"/>
    </row>
    <row r="1270" spans="3:12" x14ac:dyDescent="0.25">
      <c r="C1270" s="14"/>
      <c r="D1270" s="14"/>
      <c r="F1270" s="14"/>
      <c r="J1270" s="14"/>
      <c r="L1270" s="14"/>
    </row>
    <row r="1271" spans="3:12" x14ac:dyDescent="0.25">
      <c r="C1271" s="14"/>
      <c r="D1271" s="14"/>
      <c r="F1271" s="14"/>
      <c r="J1271" s="14"/>
      <c r="L1271" s="14"/>
    </row>
    <row r="1272" spans="3:12" x14ac:dyDescent="0.25">
      <c r="C1272" s="14"/>
      <c r="D1272" s="14"/>
      <c r="F1272" s="14"/>
      <c r="J1272" s="14"/>
      <c r="L1272" s="14"/>
    </row>
    <row r="1273" spans="3:12" x14ac:dyDescent="0.25">
      <c r="C1273" s="14"/>
      <c r="D1273" s="14"/>
      <c r="F1273" s="14"/>
      <c r="J1273" s="14"/>
      <c r="L1273" s="14"/>
    </row>
    <row r="1274" spans="3:12" x14ac:dyDescent="0.25">
      <c r="C1274" s="14"/>
      <c r="D1274" s="14"/>
      <c r="F1274" s="14"/>
      <c r="J1274" s="14"/>
      <c r="L1274" s="14"/>
    </row>
    <row r="1275" spans="3:12" x14ac:dyDescent="0.25">
      <c r="C1275" s="14"/>
      <c r="D1275" s="14"/>
      <c r="F1275" s="14"/>
      <c r="J1275" s="14"/>
      <c r="L1275" s="14"/>
    </row>
    <row r="1276" spans="3:12" x14ac:dyDescent="0.25">
      <c r="C1276" s="14"/>
      <c r="D1276" s="14"/>
      <c r="F1276" s="14"/>
      <c r="J1276" s="14"/>
      <c r="L1276" s="14"/>
    </row>
    <row r="1277" spans="3:12" x14ac:dyDescent="0.25">
      <c r="C1277" s="14"/>
      <c r="D1277" s="14"/>
      <c r="F1277" s="14"/>
      <c r="J1277" s="14"/>
      <c r="L1277" s="14"/>
    </row>
    <row r="1278" spans="3:12" x14ac:dyDescent="0.25">
      <c r="C1278" s="14"/>
      <c r="D1278" s="14"/>
      <c r="F1278" s="14"/>
      <c r="J1278" s="14"/>
      <c r="L1278" s="14"/>
    </row>
    <row r="1279" spans="3:12" x14ac:dyDescent="0.25">
      <c r="C1279" s="14"/>
      <c r="D1279" s="14"/>
      <c r="F1279" s="14"/>
      <c r="J1279" s="14"/>
      <c r="L1279" s="14"/>
    </row>
    <row r="1280" spans="3:12" x14ac:dyDescent="0.25">
      <c r="C1280" s="14"/>
      <c r="D1280" s="14"/>
      <c r="F1280" s="14"/>
      <c r="J1280" s="14"/>
      <c r="L1280" s="14"/>
    </row>
    <row r="1281" spans="3:12" x14ac:dyDescent="0.25">
      <c r="C1281" s="14"/>
      <c r="D1281" s="14"/>
      <c r="F1281" s="14"/>
      <c r="J1281" s="14"/>
      <c r="L1281" s="14"/>
    </row>
    <row r="1282" spans="3:12" x14ac:dyDescent="0.25">
      <c r="C1282" s="14"/>
      <c r="D1282" s="14"/>
      <c r="F1282" s="14"/>
      <c r="J1282" s="14"/>
      <c r="L1282" s="14"/>
    </row>
    <row r="1283" spans="3:12" x14ac:dyDescent="0.25">
      <c r="C1283" s="14"/>
      <c r="D1283" s="14"/>
      <c r="F1283" s="14"/>
      <c r="J1283" s="14"/>
      <c r="L1283" s="14"/>
    </row>
    <row r="1284" spans="3:12" x14ac:dyDescent="0.25">
      <c r="C1284" s="14"/>
      <c r="D1284" s="14"/>
      <c r="F1284" s="14"/>
      <c r="J1284" s="14"/>
      <c r="L1284" s="14"/>
    </row>
    <row r="1285" spans="3:12" x14ac:dyDescent="0.25">
      <c r="C1285" s="14"/>
      <c r="D1285" s="14"/>
      <c r="F1285" s="14"/>
      <c r="J1285" s="14"/>
      <c r="L1285" s="14"/>
    </row>
    <row r="1286" spans="3:12" x14ac:dyDescent="0.25">
      <c r="C1286" s="14"/>
      <c r="D1286" s="14"/>
      <c r="F1286" s="14"/>
      <c r="J1286" s="14"/>
      <c r="L1286" s="14"/>
    </row>
    <row r="1287" spans="3:12" x14ac:dyDescent="0.25">
      <c r="C1287" s="14"/>
      <c r="D1287" s="14"/>
      <c r="F1287" s="14"/>
      <c r="J1287" s="14"/>
      <c r="L1287" s="14"/>
    </row>
    <row r="1288" spans="3:12" x14ac:dyDescent="0.25">
      <c r="C1288" s="14"/>
      <c r="D1288" s="14"/>
      <c r="F1288" s="14"/>
      <c r="J1288" s="14"/>
      <c r="L1288" s="14"/>
    </row>
    <row r="1289" spans="3:12" x14ac:dyDescent="0.25">
      <c r="C1289" s="14"/>
      <c r="D1289" s="14"/>
      <c r="F1289" s="14"/>
      <c r="J1289" s="14"/>
      <c r="L1289" s="14"/>
    </row>
    <row r="1290" spans="3:12" x14ac:dyDescent="0.25">
      <c r="C1290" s="14"/>
      <c r="D1290" s="14"/>
      <c r="F1290" s="14"/>
      <c r="J1290" s="14"/>
      <c r="L1290" s="14"/>
    </row>
    <row r="1291" spans="3:12" x14ac:dyDescent="0.25">
      <c r="C1291" s="14"/>
      <c r="D1291" s="14"/>
      <c r="F1291" s="14"/>
      <c r="J1291" s="14"/>
      <c r="L1291" s="14"/>
    </row>
    <row r="1292" spans="3:12" x14ac:dyDescent="0.25">
      <c r="C1292" s="14"/>
      <c r="D1292" s="14"/>
      <c r="F1292" s="14"/>
      <c r="J1292" s="14"/>
      <c r="L1292" s="14"/>
    </row>
    <row r="1293" spans="3:12" x14ac:dyDescent="0.25">
      <c r="C1293" s="14"/>
      <c r="D1293" s="14"/>
      <c r="F1293" s="14"/>
      <c r="J1293" s="14"/>
      <c r="L1293" s="14"/>
    </row>
    <row r="1294" spans="3:12" x14ac:dyDescent="0.25">
      <c r="C1294" s="14"/>
      <c r="D1294" s="14"/>
      <c r="F1294" s="14"/>
      <c r="J1294" s="14"/>
      <c r="L1294" s="14"/>
    </row>
    <row r="1295" spans="3:12" x14ac:dyDescent="0.25">
      <c r="C1295" s="14"/>
      <c r="D1295" s="14"/>
      <c r="F1295" s="14"/>
      <c r="J1295" s="14"/>
      <c r="L1295" s="14"/>
    </row>
    <row r="1296" spans="3:12" x14ac:dyDescent="0.25">
      <c r="C1296" s="14"/>
      <c r="D1296" s="14"/>
      <c r="F1296" s="14"/>
      <c r="J1296" s="14"/>
      <c r="L1296" s="14"/>
    </row>
    <row r="1297" spans="3:12" x14ac:dyDescent="0.25">
      <c r="C1297" s="14"/>
      <c r="D1297" s="14"/>
      <c r="F1297" s="14"/>
      <c r="J1297" s="14"/>
      <c r="L1297" s="14"/>
    </row>
    <row r="1298" spans="3:12" x14ac:dyDescent="0.25">
      <c r="C1298" s="14"/>
      <c r="D1298" s="14"/>
      <c r="F1298" s="14"/>
      <c r="J1298" s="14"/>
      <c r="L1298" s="14"/>
    </row>
    <row r="1299" spans="3:12" x14ac:dyDescent="0.25">
      <c r="C1299" s="14"/>
      <c r="D1299" s="14"/>
      <c r="F1299" s="14"/>
      <c r="J1299" s="14"/>
      <c r="L1299" s="14"/>
    </row>
    <row r="1300" spans="3:12" x14ac:dyDescent="0.25">
      <c r="C1300" s="14"/>
      <c r="D1300" s="14"/>
      <c r="F1300" s="14"/>
      <c r="J1300" s="14"/>
      <c r="L1300" s="14"/>
    </row>
    <row r="1301" spans="3:12" x14ac:dyDescent="0.25">
      <c r="C1301" s="14"/>
      <c r="D1301" s="14"/>
      <c r="F1301" s="14"/>
      <c r="J1301" s="14"/>
      <c r="L1301" s="14"/>
    </row>
    <row r="1302" spans="3:12" x14ac:dyDescent="0.25">
      <c r="C1302" s="14"/>
      <c r="D1302" s="14"/>
      <c r="F1302" s="14"/>
      <c r="J1302" s="14"/>
      <c r="L1302" s="14"/>
    </row>
    <row r="1303" spans="3:12" x14ac:dyDescent="0.25">
      <c r="C1303" s="14"/>
      <c r="D1303" s="14"/>
      <c r="F1303" s="14"/>
      <c r="J1303" s="14"/>
      <c r="L1303" s="14"/>
    </row>
    <row r="1304" spans="3:12" x14ac:dyDescent="0.25">
      <c r="C1304" s="14"/>
      <c r="D1304" s="14"/>
      <c r="F1304" s="14"/>
      <c r="J1304" s="14"/>
      <c r="L1304" s="14"/>
    </row>
    <row r="1305" spans="3:12" x14ac:dyDescent="0.25">
      <c r="C1305" s="14"/>
      <c r="D1305" s="14"/>
      <c r="F1305" s="14"/>
      <c r="J1305" s="14"/>
      <c r="L1305" s="14"/>
    </row>
    <row r="1306" spans="3:12" x14ac:dyDescent="0.25">
      <c r="C1306" s="14"/>
      <c r="D1306" s="14"/>
      <c r="F1306" s="14"/>
      <c r="J1306" s="14"/>
      <c r="L1306" s="14"/>
    </row>
    <row r="1307" spans="3:12" x14ac:dyDescent="0.25">
      <c r="C1307" s="14"/>
      <c r="D1307" s="14"/>
      <c r="F1307" s="14"/>
      <c r="J1307" s="14"/>
      <c r="L1307" s="14"/>
    </row>
    <row r="1308" spans="3:12" x14ac:dyDescent="0.25">
      <c r="C1308" s="14"/>
      <c r="D1308" s="14"/>
      <c r="F1308" s="14"/>
      <c r="J1308" s="14"/>
      <c r="L1308" s="14"/>
    </row>
    <row r="1309" spans="3:12" x14ac:dyDescent="0.25">
      <c r="C1309" s="14"/>
      <c r="D1309" s="14"/>
      <c r="F1309" s="14"/>
      <c r="J1309" s="14"/>
      <c r="L1309" s="14"/>
    </row>
    <row r="1310" spans="3:12" x14ac:dyDescent="0.25">
      <c r="C1310" s="14"/>
      <c r="D1310" s="14"/>
      <c r="F1310" s="14"/>
      <c r="J1310" s="14"/>
      <c r="L1310" s="14"/>
    </row>
    <row r="1311" spans="3:12" x14ac:dyDescent="0.25">
      <c r="C1311" s="14"/>
      <c r="D1311" s="14"/>
      <c r="F1311" s="14"/>
      <c r="J1311" s="14"/>
      <c r="L1311" s="14"/>
    </row>
    <row r="1312" spans="3:12" x14ac:dyDescent="0.25">
      <c r="C1312" s="14"/>
      <c r="D1312" s="14"/>
      <c r="F1312" s="14"/>
      <c r="J1312" s="14"/>
      <c r="L1312" s="14"/>
    </row>
    <row r="1313" spans="3:12" x14ac:dyDescent="0.25">
      <c r="C1313" s="14"/>
      <c r="D1313" s="14"/>
      <c r="F1313" s="14"/>
      <c r="J1313" s="14"/>
      <c r="L1313" s="14"/>
    </row>
    <row r="1314" spans="3:12" x14ac:dyDescent="0.25">
      <c r="C1314" s="14"/>
      <c r="D1314" s="14"/>
      <c r="F1314" s="14"/>
      <c r="J1314" s="14"/>
      <c r="L1314" s="14"/>
    </row>
    <row r="1315" spans="3:12" x14ac:dyDescent="0.25">
      <c r="C1315" s="14"/>
      <c r="D1315" s="14"/>
      <c r="F1315" s="14"/>
      <c r="J1315" s="14"/>
      <c r="L1315" s="14"/>
    </row>
    <row r="1316" spans="3:12" x14ac:dyDescent="0.25">
      <c r="C1316" s="14"/>
      <c r="D1316" s="14"/>
      <c r="F1316" s="14"/>
      <c r="J1316" s="14"/>
      <c r="L1316" s="14"/>
    </row>
    <row r="1317" spans="3:12" x14ac:dyDescent="0.25">
      <c r="C1317" s="14"/>
      <c r="D1317" s="14"/>
      <c r="F1317" s="14"/>
      <c r="J1317" s="14"/>
      <c r="L1317" s="14"/>
    </row>
    <row r="1318" spans="3:12" x14ac:dyDescent="0.25">
      <c r="C1318" s="14"/>
      <c r="D1318" s="14"/>
      <c r="F1318" s="14"/>
      <c r="J1318" s="14"/>
      <c r="L1318" s="14"/>
    </row>
    <row r="1319" spans="3:12" x14ac:dyDescent="0.25">
      <c r="C1319" s="14"/>
      <c r="D1319" s="14"/>
      <c r="F1319" s="14"/>
      <c r="J1319" s="14"/>
      <c r="L1319" s="14"/>
    </row>
    <row r="1320" spans="3:12" x14ac:dyDescent="0.25">
      <c r="C1320" s="14"/>
      <c r="D1320" s="14"/>
      <c r="F1320" s="14"/>
      <c r="J1320" s="14"/>
      <c r="L1320" s="14"/>
    </row>
    <row r="1321" spans="3:12" x14ac:dyDescent="0.25">
      <c r="C1321" s="14"/>
      <c r="D1321" s="14"/>
      <c r="F1321" s="14"/>
      <c r="J1321" s="14"/>
      <c r="L1321" s="14"/>
    </row>
    <row r="1322" spans="3:12" x14ac:dyDescent="0.25">
      <c r="C1322" s="14"/>
      <c r="D1322" s="14"/>
      <c r="F1322" s="14"/>
      <c r="J1322" s="14"/>
      <c r="L1322" s="14"/>
    </row>
    <row r="1323" spans="3:12" x14ac:dyDescent="0.25">
      <c r="C1323" s="14"/>
      <c r="D1323" s="14"/>
      <c r="F1323" s="14"/>
      <c r="J1323" s="14"/>
      <c r="L1323" s="14"/>
    </row>
    <row r="1324" spans="3:12" x14ac:dyDescent="0.25">
      <c r="C1324" s="14"/>
      <c r="D1324" s="14"/>
      <c r="F1324" s="14"/>
      <c r="J1324" s="14"/>
      <c r="L1324" s="14"/>
    </row>
    <row r="1325" spans="3:12" x14ac:dyDescent="0.25">
      <c r="C1325" s="14"/>
      <c r="D1325" s="14"/>
      <c r="F1325" s="14"/>
      <c r="J1325" s="14"/>
      <c r="L1325" s="14"/>
    </row>
    <row r="1326" spans="3:12" x14ac:dyDescent="0.25">
      <c r="C1326" s="14"/>
      <c r="D1326" s="14"/>
      <c r="F1326" s="14"/>
      <c r="J1326" s="14"/>
      <c r="L1326" s="14"/>
    </row>
    <row r="1327" spans="3:12" x14ac:dyDescent="0.25">
      <c r="C1327" s="14"/>
      <c r="D1327" s="14"/>
      <c r="F1327" s="14"/>
      <c r="J1327" s="14"/>
      <c r="L1327" s="14"/>
    </row>
    <row r="1328" spans="3:12" x14ac:dyDescent="0.25">
      <c r="C1328" s="14"/>
      <c r="D1328" s="14"/>
      <c r="F1328" s="14"/>
      <c r="J1328" s="14"/>
      <c r="L1328" s="14"/>
    </row>
    <row r="1329" spans="3:12" x14ac:dyDescent="0.25">
      <c r="C1329" s="14"/>
      <c r="D1329" s="14"/>
      <c r="F1329" s="14"/>
      <c r="J1329" s="14"/>
      <c r="L1329" s="14"/>
    </row>
    <row r="1330" spans="3:12" x14ac:dyDescent="0.25">
      <c r="C1330" s="14"/>
      <c r="D1330" s="14"/>
      <c r="F1330" s="14"/>
      <c r="J1330" s="14"/>
      <c r="L1330" s="14"/>
    </row>
    <row r="1331" spans="3:12" x14ac:dyDescent="0.25">
      <c r="C1331" s="14"/>
      <c r="D1331" s="14"/>
      <c r="F1331" s="14"/>
      <c r="J1331" s="14"/>
      <c r="L1331" s="14"/>
    </row>
    <row r="1332" spans="3:12" x14ac:dyDescent="0.25">
      <c r="C1332" s="14"/>
      <c r="D1332" s="14"/>
      <c r="F1332" s="14"/>
      <c r="J1332" s="14"/>
      <c r="L1332" s="14"/>
    </row>
    <row r="1333" spans="3:12" x14ac:dyDescent="0.25">
      <c r="C1333" s="14"/>
      <c r="D1333" s="14"/>
      <c r="F1333" s="14"/>
      <c r="J1333" s="14"/>
      <c r="L1333" s="14"/>
    </row>
    <row r="1334" spans="3:12" x14ac:dyDescent="0.25">
      <c r="C1334" s="14"/>
      <c r="D1334" s="14"/>
      <c r="F1334" s="14"/>
      <c r="J1334" s="14"/>
      <c r="L1334" s="14"/>
    </row>
    <row r="1335" spans="3:12" x14ac:dyDescent="0.25">
      <c r="C1335" s="14"/>
      <c r="D1335" s="14"/>
      <c r="F1335" s="14"/>
      <c r="J1335" s="14"/>
      <c r="L1335" s="14"/>
    </row>
    <row r="1336" spans="3:12" x14ac:dyDescent="0.25">
      <c r="C1336" s="14"/>
      <c r="D1336" s="14"/>
      <c r="F1336" s="14"/>
      <c r="J1336" s="14"/>
      <c r="L1336" s="14"/>
    </row>
    <row r="1337" spans="3:12" x14ac:dyDescent="0.25">
      <c r="C1337" s="14"/>
      <c r="D1337" s="14"/>
      <c r="F1337" s="14"/>
      <c r="J1337" s="14"/>
      <c r="L1337" s="14"/>
    </row>
    <row r="1338" spans="3:12" x14ac:dyDescent="0.25">
      <c r="C1338" s="14"/>
      <c r="D1338" s="14"/>
      <c r="F1338" s="14"/>
      <c r="J1338" s="14"/>
      <c r="L1338" s="14"/>
    </row>
    <row r="1339" spans="3:12" x14ac:dyDescent="0.25">
      <c r="C1339" s="14"/>
      <c r="D1339" s="14"/>
      <c r="F1339" s="14"/>
      <c r="J1339" s="14"/>
      <c r="L1339" s="14"/>
    </row>
    <row r="1340" spans="3:12" x14ac:dyDescent="0.25">
      <c r="C1340" s="14"/>
      <c r="D1340" s="14"/>
      <c r="F1340" s="14"/>
      <c r="J1340" s="14"/>
      <c r="L1340" s="14"/>
    </row>
    <row r="1341" spans="3:12" x14ac:dyDescent="0.25">
      <c r="C1341" s="14"/>
      <c r="D1341" s="14"/>
      <c r="F1341" s="14"/>
      <c r="J1341" s="14"/>
      <c r="L1341" s="14"/>
    </row>
    <row r="1342" spans="3:12" x14ac:dyDescent="0.25">
      <c r="C1342" s="14"/>
      <c r="D1342" s="14"/>
      <c r="F1342" s="14"/>
      <c r="J1342" s="14"/>
      <c r="L1342" s="14"/>
    </row>
    <row r="1343" spans="3:12" x14ac:dyDescent="0.25">
      <c r="C1343" s="14"/>
      <c r="D1343" s="14"/>
      <c r="F1343" s="14"/>
      <c r="J1343" s="14"/>
      <c r="L1343" s="14"/>
    </row>
    <row r="1344" spans="3:12" x14ac:dyDescent="0.25">
      <c r="C1344" s="14"/>
      <c r="D1344" s="14"/>
      <c r="F1344" s="14"/>
      <c r="J1344" s="14"/>
      <c r="L1344" s="14"/>
    </row>
    <row r="1345" spans="3:12" x14ac:dyDescent="0.25">
      <c r="C1345" s="14"/>
      <c r="D1345" s="14"/>
      <c r="F1345" s="14"/>
      <c r="J1345" s="14"/>
      <c r="L1345" s="14"/>
    </row>
    <row r="1346" spans="3:12" x14ac:dyDescent="0.25">
      <c r="C1346" s="14"/>
      <c r="D1346" s="14"/>
      <c r="F1346" s="14"/>
      <c r="J1346" s="14"/>
      <c r="L1346" s="14"/>
    </row>
    <row r="1347" spans="3:12" x14ac:dyDescent="0.25">
      <c r="C1347" s="14"/>
      <c r="D1347" s="14"/>
      <c r="F1347" s="14"/>
      <c r="J1347" s="14"/>
      <c r="L1347" s="14"/>
    </row>
    <row r="1348" spans="3:12" x14ac:dyDescent="0.25">
      <c r="C1348" s="14"/>
      <c r="D1348" s="14"/>
      <c r="F1348" s="14"/>
      <c r="J1348" s="14"/>
      <c r="L1348" s="14"/>
    </row>
    <row r="1349" spans="3:12" x14ac:dyDescent="0.25">
      <c r="C1349" s="14"/>
      <c r="D1349" s="14"/>
      <c r="F1349" s="14"/>
      <c r="J1349" s="14"/>
      <c r="L1349" s="14"/>
    </row>
    <row r="1350" spans="3:12" x14ac:dyDescent="0.25">
      <c r="C1350" s="14"/>
      <c r="D1350" s="14"/>
      <c r="F1350" s="14"/>
      <c r="J1350" s="14"/>
      <c r="L1350" s="14"/>
    </row>
    <row r="1351" spans="3:12" x14ac:dyDescent="0.25">
      <c r="C1351" s="14"/>
      <c r="D1351" s="14"/>
      <c r="F1351" s="14"/>
      <c r="J1351" s="14"/>
      <c r="L1351" s="14"/>
    </row>
    <row r="1352" spans="3:12" x14ac:dyDescent="0.25">
      <c r="C1352" s="14"/>
      <c r="D1352" s="14"/>
      <c r="F1352" s="14"/>
      <c r="J1352" s="14"/>
      <c r="L1352" s="14"/>
    </row>
    <row r="1353" spans="3:12" x14ac:dyDescent="0.25">
      <c r="C1353" s="14"/>
      <c r="D1353" s="14"/>
      <c r="F1353" s="14"/>
      <c r="J1353" s="14"/>
      <c r="L1353" s="14"/>
    </row>
    <row r="1354" spans="3:12" x14ac:dyDescent="0.25">
      <c r="C1354" s="14"/>
      <c r="D1354" s="14"/>
      <c r="F1354" s="14"/>
      <c r="J1354" s="14"/>
      <c r="L1354" s="14"/>
    </row>
    <row r="1355" spans="3:12" x14ac:dyDescent="0.25">
      <c r="C1355" s="14"/>
      <c r="D1355" s="14"/>
      <c r="F1355" s="14"/>
      <c r="J1355" s="14"/>
      <c r="L1355" s="14"/>
    </row>
    <row r="1356" spans="3:12" x14ac:dyDescent="0.25">
      <c r="C1356" s="14"/>
      <c r="D1356" s="14"/>
      <c r="F1356" s="14"/>
      <c r="J1356" s="14"/>
      <c r="L1356" s="14"/>
    </row>
    <row r="1357" spans="3:12" x14ac:dyDescent="0.25">
      <c r="C1357" s="14"/>
      <c r="D1357" s="14"/>
      <c r="F1357" s="14"/>
      <c r="J1357" s="14"/>
      <c r="L1357" s="14"/>
    </row>
    <row r="1358" spans="3:12" x14ac:dyDescent="0.25">
      <c r="C1358" s="14"/>
      <c r="D1358" s="14"/>
      <c r="F1358" s="14"/>
      <c r="J1358" s="14"/>
      <c r="L1358" s="14"/>
    </row>
    <row r="1359" spans="3:12" x14ac:dyDescent="0.25">
      <c r="C1359" s="14"/>
      <c r="D1359" s="14"/>
      <c r="F1359" s="14"/>
      <c r="J1359" s="14"/>
      <c r="L1359" s="14"/>
    </row>
    <row r="1360" spans="3:12" x14ac:dyDescent="0.25">
      <c r="C1360" s="14"/>
      <c r="D1360" s="14"/>
      <c r="F1360" s="14"/>
      <c r="J1360" s="14"/>
      <c r="L1360" s="14"/>
    </row>
    <row r="1361" spans="3:12" x14ac:dyDescent="0.25">
      <c r="C1361" s="14"/>
      <c r="D1361" s="14"/>
      <c r="F1361" s="14"/>
      <c r="J1361" s="14"/>
      <c r="L1361" s="14"/>
    </row>
    <row r="1362" spans="3:12" x14ac:dyDescent="0.25">
      <c r="C1362" s="14"/>
      <c r="D1362" s="14"/>
      <c r="F1362" s="14"/>
      <c r="J1362" s="14"/>
      <c r="L1362" s="14"/>
    </row>
    <row r="1363" spans="3:12" x14ac:dyDescent="0.25">
      <c r="C1363" s="14"/>
      <c r="D1363" s="14"/>
      <c r="F1363" s="14"/>
      <c r="J1363" s="14"/>
      <c r="L1363" s="14"/>
    </row>
    <row r="1364" spans="3:12" x14ac:dyDescent="0.25">
      <c r="C1364" s="14"/>
      <c r="D1364" s="14"/>
      <c r="F1364" s="14"/>
      <c r="J1364" s="14"/>
      <c r="L1364" s="14"/>
    </row>
    <row r="1365" spans="3:12" x14ac:dyDescent="0.25">
      <c r="C1365" s="14"/>
      <c r="D1365" s="14"/>
      <c r="F1365" s="14"/>
      <c r="J1365" s="14"/>
      <c r="L1365" s="14"/>
    </row>
    <row r="1366" spans="3:12" x14ac:dyDescent="0.25">
      <c r="C1366" s="14"/>
      <c r="D1366" s="14"/>
      <c r="F1366" s="14"/>
      <c r="J1366" s="14"/>
      <c r="L1366" s="14"/>
    </row>
    <row r="1367" spans="3:12" x14ac:dyDescent="0.25">
      <c r="C1367" s="14"/>
      <c r="D1367" s="14"/>
      <c r="F1367" s="14"/>
      <c r="J1367" s="14"/>
      <c r="L1367" s="14"/>
    </row>
    <row r="1368" spans="3:12" x14ac:dyDescent="0.25">
      <c r="C1368" s="14"/>
      <c r="D1368" s="14"/>
      <c r="F1368" s="14"/>
      <c r="J1368" s="14"/>
      <c r="L1368" s="14"/>
    </row>
    <row r="1369" spans="3:12" x14ac:dyDescent="0.25">
      <c r="C1369" s="14"/>
      <c r="D1369" s="14"/>
      <c r="F1369" s="14"/>
      <c r="J1369" s="14"/>
      <c r="L1369" s="14"/>
    </row>
    <row r="1370" spans="3:12" x14ac:dyDescent="0.25">
      <c r="C1370" s="14"/>
      <c r="D1370" s="14"/>
      <c r="F1370" s="14"/>
      <c r="J1370" s="14"/>
      <c r="L1370" s="14"/>
    </row>
    <row r="1371" spans="3:12" x14ac:dyDescent="0.25">
      <c r="C1371" s="14"/>
      <c r="D1371" s="14"/>
      <c r="F1371" s="14"/>
      <c r="J1371" s="14"/>
      <c r="L1371" s="14"/>
    </row>
    <row r="1372" spans="3:12" x14ac:dyDescent="0.25">
      <c r="C1372" s="14"/>
      <c r="D1372" s="14"/>
      <c r="F1372" s="14"/>
      <c r="J1372" s="14"/>
      <c r="L1372" s="14"/>
    </row>
    <row r="1373" spans="3:12" x14ac:dyDescent="0.25">
      <c r="C1373" s="14"/>
      <c r="D1373" s="14"/>
      <c r="F1373" s="14"/>
      <c r="J1373" s="14"/>
      <c r="L1373" s="14"/>
    </row>
    <row r="1374" spans="3:12" x14ac:dyDescent="0.25">
      <c r="C1374" s="14"/>
      <c r="D1374" s="14"/>
      <c r="F1374" s="14"/>
      <c r="J1374" s="14"/>
      <c r="L1374" s="14"/>
    </row>
    <row r="1375" spans="3:12" x14ac:dyDescent="0.25">
      <c r="C1375" s="14"/>
      <c r="D1375" s="14"/>
      <c r="F1375" s="14"/>
      <c r="J1375" s="14"/>
      <c r="L1375" s="14"/>
    </row>
    <row r="1376" spans="3:12" x14ac:dyDescent="0.25">
      <c r="C1376" s="14"/>
      <c r="D1376" s="14"/>
      <c r="F1376" s="14"/>
      <c r="J1376" s="14"/>
      <c r="L1376" s="14"/>
    </row>
    <row r="1377" spans="3:12" x14ac:dyDescent="0.25">
      <c r="C1377" s="14"/>
      <c r="D1377" s="14"/>
      <c r="F1377" s="14"/>
      <c r="J1377" s="14"/>
      <c r="L1377" s="14"/>
    </row>
    <row r="1378" spans="3:12" x14ac:dyDescent="0.25">
      <c r="C1378" s="14"/>
      <c r="D1378" s="14"/>
      <c r="F1378" s="14"/>
      <c r="J1378" s="14"/>
      <c r="L1378" s="14"/>
    </row>
    <row r="1379" spans="3:12" x14ac:dyDescent="0.25">
      <c r="C1379" s="14"/>
      <c r="D1379" s="14"/>
      <c r="F1379" s="14"/>
      <c r="J1379" s="14"/>
      <c r="L1379" s="14"/>
    </row>
    <row r="1380" spans="3:12" x14ac:dyDescent="0.25">
      <c r="C1380" s="14"/>
      <c r="D1380" s="14"/>
      <c r="F1380" s="14"/>
      <c r="J1380" s="14"/>
      <c r="L1380" s="14"/>
    </row>
    <row r="1381" spans="3:12" x14ac:dyDescent="0.25">
      <c r="C1381" s="14"/>
      <c r="D1381" s="14"/>
      <c r="F1381" s="14"/>
      <c r="J1381" s="14"/>
      <c r="L1381" s="14"/>
    </row>
    <row r="1382" spans="3:12" x14ac:dyDescent="0.25">
      <c r="C1382" s="14"/>
      <c r="D1382" s="14"/>
      <c r="F1382" s="14"/>
      <c r="J1382" s="14"/>
      <c r="L1382" s="14"/>
    </row>
    <row r="1383" spans="3:12" x14ac:dyDescent="0.25">
      <c r="C1383" s="14"/>
      <c r="D1383" s="14"/>
      <c r="F1383" s="14"/>
      <c r="J1383" s="14"/>
      <c r="L1383" s="14"/>
    </row>
    <row r="1384" spans="3:12" x14ac:dyDescent="0.25">
      <c r="C1384" s="14"/>
      <c r="D1384" s="14"/>
      <c r="F1384" s="14"/>
      <c r="J1384" s="14"/>
      <c r="L1384" s="14"/>
    </row>
    <row r="1385" spans="3:12" x14ac:dyDescent="0.25">
      <c r="C1385" s="14"/>
      <c r="D1385" s="14"/>
      <c r="F1385" s="14"/>
      <c r="J1385" s="14"/>
      <c r="L1385" s="14"/>
    </row>
    <row r="1386" spans="3:12" x14ac:dyDescent="0.25">
      <c r="C1386" s="14"/>
      <c r="D1386" s="14"/>
      <c r="F1386" s="14"/>
      <c r="J1386" s="14"/>
      <c r="L1386" s="14"/>
    </row>
    <row r="1387" spans="3:12" x14ac:dyDescent="0.25">
      <c r="C1387" s="14"/>
      <c r="D1387" s="14"/>
      <c r="F1387" s="14"/>
      <c r="J1387" s="14"/>
      <c r="L1387" s="14"/>
    </row>
    <row r="1388" spans="3:12" x14ac:dyDescent="0.25">
      <c r="C1388" s="14"/>
      <c r="D1388" s="14"/>
      <c r="F1388" s="14"/>
      <c r="J1388" s="14"/>
      <c r="L1388" s="14"/>
    </row>
    <row r="1389" spans="3:12" x14ac:dyDescent="0.25">
      <c r="C1389" s="14"/>
      <c r="D1389" s="14"/>
      <c r="F1389" s="14"/>
      <c r="J1389" s="14"/>
      <c r="L1389" s="14"/>
    </row>
    <row r="1390" spans="3:12" x14ac:dyDescent="0.25">
      <c r="C1390" s="14"/>
      <c r="D1390" s="14"/>
      <c r="F1390" s="14"/>
      <c r="J1390" s="14"/>
      <c r="L1390" s="14"/>
    </row>
    <row r="1391" spans="3:12" x14ac:dyDescent="0.25">
      <c r="C1391" s="14"/>
      <c r="D1391" s="14"/>
      <c r="F1391" s="14"/>
      <c r="J1391" s="14"/>
      <c r="L1391" s="14"/>
    </row>
    <row r="1392" spans="3:12" x14ac:dyDescent="0.25">
      <c r="C1392" s="14"/>
      <c r="D1392" s="14"/>
      <c r="F1392" s="14"/>
      <c r="J1392" s="14"/>
      <c r="L1392" s="14"/>
    </row>
    <row r="1393" spans="3:12" x14ac:dyDescent="0.25">
      <c r="C1393" s="14"/>
      <c r="D1393" s="14"/>
      <c r="F1393" s="14"/>
      <c r="J1393" s="14"/>
      <c r="L1393" s="14"/>
    </row>
    <row r="1394" spans="3:12" x14ac:dyDescent="0.25">
      <c r="C1394" s="14"/>
      <c r="D1394" s="14"/>
      <c r="F1394" s="14"/>
      <c r="J1394" s="14"/>
      <c r="L1394" s="14"/>
    </row>
    <row r="1395" spans="3:12" x14ac:dyDescent="0.25">
      <c r="C1395" s="14"/>
      <c r="D1395" s="14"/>
      <c r="F1395" s="14"/>
      <c r="J1395" s="14"/>
      <c r="L1395" s="14"/>
    </row>
    <row r="1396" spans="3:12" x14ac:dyDescent="0.25">
      <c r="C1396" s="14"/>
      <c r="D1396" s="14"/>
      <c r="F1396" s="14"/>
      <c r="J1396" s="14"/>
      <c r="L1396" s="14"/>
    </row>
    <row r="1397" spans="3:12" x14ac:dyDescent="0.25">
      <c r="C1397" s="14"/>
      <c r="D1397" s="14"/>
      <c r="F1397" s="14"/>
      <c r="J1397" s="14"/>
      <c r="L1397" s="14"/>
    </row>
    <row r="1398" spans="3:12" x14ac:dyDescent="0.25">
      <c r="C1398" s="14"/>
      <c r="D1398" s="14"/>
      <c r="F1398" s="14"/>
      <c r="J1398" s="14"/>
      <c r="L1398" s="14"/>
    </row>
    <row r="1399" spans="3:12" x14ac:dyDescent="0.25">
      <c r="C1399" s="14"/>
      <c r="D1399" s="14"/>
      <c r="F1399" s="14"/>
      <c r="J1399" s="14"/>
      <c r="L1399" s="14"/>
    </row>
    <row r="1400" spans="3:12" x14ac:dyDescent="0.25">
      <c r="C1400" s="14"/>
      <c r="D1400" s="14"/>
      <c r="F1400" s="14"/>
      <c r="J1400" s="14"/>
      <c r="L1400" s="14"/>
    </row>
    <row r="1401" spans="3:12" x14ac:dyDescent="0.25">
      <c r="C1401" s="14"/>
      <c r="D1401" s="14"/>
      <c r="F1401" s="14"/>
      <c r="J1401" s="14"/>
      <c r="L1401" s="14"/>
    </row>
    <row r="1402" spans="3:12" x14ac:dyDescent="0.25">
      <c r="C1402" s="14"/>
      <c r="D1402" s="14"/>
      <c r="F1402" s="14"/>
      <c r="J1402" s="14"/>
      <c r="L1402" s="14"/>
    </row>
    <row r="1403" spans="3:12" x14ac:dyDescent="0.25">
      <c r="C1403" s="14"/>
      <c r="D1403" s="14"/>
      <c r="F1403" s="14"/>
      <c r="J1403" s="14"/>
      <c r="L1403" s="14"/>
    </row>
    <row r="1404" spans="3:12" x14ac:dyDescent="0.25">
      <c r="C1404" s="14"/>
      <c r="D1404" s="14"/>
      <c r="F1404" s="14"/>
      <c r="J1404" s="14"/>
      <c r="L1404" s="14"/>
    </row>
    <row r="1405" spans="3:12" x14ac:dyDescent="0.25">
      <c r="C1405" s="14"/>
      <c r="D1405" s="14"/>
      <c r="F1405" s="14"/>
      <c r="J1405" s="14"/>
      <c r="L1405" s="14"/>
    </row>
    <row r="1406" spans="3:12" x14ac:dyDescent="0.25">
      <c r="C1406" s="14"/>
      <c r="D1406" s="14"/>
      <c r="F1406" s="14"/>
      <c r="J1406" s="14"/>
      <c r="L1406" s="14"/>
    </row>
    <row r="1407" spans="3:12" x14ac:dyDescent="0.25">
      <c r="C1407" s="14"/>
      <c r="D1407" s="14"/>
      <c r="F1407" s="14"/>
      <c r="J1407" s="14"/>
      <c r="L1407" s="14"/>
    </row>
    <row r="1408" spans="3:12" x14ac:dyDescent="0.25">
      <c r="C1408" s="14"/>
      <c r="D1408" s="14"/>
      <c r="F1408" s="14"/>
      <c r="J1408" s="14"/>
      <c r="L1408" s="14"/>
    </row>
    <row r="1409" spans="3:12" x14ac:dyDescent="0.25">
      <c r="C1409" s="14"/>
      <c r="D1409" s="14"/>
      <c r="F1409" s="14"/>
      <c r="J1409" s="14"/>
      <c r="L1409" s="14"/>
    </row>
    <row r="1410" spans="3:12" x14ac:dyDescent="0.25">
      <c r="C1410" s="14"/>
      <c r="D1410" s="14"/>
      <c r="F1410" s="14"/>
      <c r="J1410" s="14"/>
      <c r="L1410" s="14"/>
    </row>
    <row r="1411" spans="3:12" x14ac:dyDescent="0.25">
      <c r="C1411" s="14"/>
      <c r="D1411" s="14"/>
      <c r="F1411" s="14"/>
      <c r="J1411" s="14"/>
      <c r="L1411" s="14"/>
    </row>
    <row r="1412" spans="3:12" x14ac:dyDescent="0.25">
      <c r="C1412" s="14"/>
      <c r="D1412" s="14"/>
      <c r="F1412" s="14"/>
      <c r="J1412" s="14"/>
      <c r="L1412" s="14"/>
    </row>
    <row r="1413" spans="3:12" x14ac:dyDescent="0.25">
      <c r="C1413" s="14"/>
      <c r="D1413" s="14"/>
      <c r="F1413" s="14"/>
      <c r="J1413" s="14"/>
      <c r="L1413" s="14"/>
    </row>
    <row r="1414" spans="3:12" x14ac:dyDescent="0.25">
      <c r="C1414" s="14"/>
      <c r="D1414" s="14"/>
      <c r="F1414" s="14"/>
      <c r="J1414" s="14"/>
      <c r="L1414" s="14"/>
    </row>
    <row r="1415" spans="3:12" x14ac:dyDescent="0.25">
      <c r="C1415" s="14"/>
      <c r="D1415" s="14"/>
      <c r="F1415" s="14"/>
      <c r="J1415" s="14"/>
      <c r="L1415" s="14"/>
    </row>
    <row r="1416" spans="3:12" x14ac:dyDescent="0.25">
      <c r="C1416" s="14"/>
      <c r="D1416" s="14"/>
      <c r="F1416" s="14"/>
      <c r="J1416" s="14"/>
      <c r="L1416" s="14"/>
    </row>
    <row r="1417" spans="3:12" x14ac:dyDescent="0.25">
      <c r="C1417" s="14"/>
      <c r="D1417" s="14"/>
      <c r="F1417" s="14"/>
      <c r="J1417" s="14"/>
      <c r="L1417" s="14"/>
    </row>
    <row r="1418" spans="3:12" x14ac:dyDescent="0.25">
      <c r="C1418" s="14"/>
      <c r="D1418" s="14"/>
      <c r="F1418" s="14"/>
      <c r="J1418" s="14"/>
      <c r="L1418" s="14"/>
    </row>
    <row r="1419" spans="3:12" x14ac:dyDescent="0.25">
      <c r="C1419" s="14"/>
      <c r="D1419" s="14"/>
      <c r="F1419" s="14"/>
      <c r="J1419" s="14"/>
      <c r="L1419" s="14"/>
    </row>
    <row r="1420" spans="3:12" x14ac:dyDescent="0.25">
      <c r="C1420" s="14"/>
      <c r="D1420" s="14"/>
      <c r="F1420" s="14"/>
      <c r="J1420" s="14"/>
      <c r="L1420" s="14"/>
    </row>
    <row r="1421" spans="3:12" x14ac:dyDescent="0.25">
      <c r="C1421" s="14"/>
      <c r="D1421" s="14"/>
      <c r="F1421" s="14"/>
      <c r="J1421" s="14"/>
      <c r="L1421" s="14"/>
    </row>
    <row r="1422" spans="3:12" x14ac:dyDescent="0.25">
      <c r="C1422" s="14"/>
      <c r="D1422" s="14"/>
      <c r="F1422" s="14"/>
      <c r="J1422" s="14"/>
      <c r="L1422" s="14"/>
    </row>
    <row r="1423" spans="3:12" x14ac:dyDescent="0.25">
      <c r="C1423" s="14"/>
      <c r="D1423" s="14"/>
      <c r="F1423" s="14"/>
      <c r="J1423" s="14"/>
      <c r="L1423" s="14"/>
    </row>
    <row r="1424" spans="3:12" x14ac:dyDescent="0.25">
      <c r="C1424" s="14"/>
      <c r="D1424" s="14"/>
      <c r="F1424" s="14"/>
      <c r="J1424" s="14"/>
      <c r="L1424" s="14"/>
    </row>
    <row r="1425" spans="3:12" x14ac:dyDescent="0.25">
      <c r="C1425" s="14"/>
      <c r="D1425" s="14"/>
      <c r="F1425" s="14"/>
      <c r="J1425" s="14"/>
      <c r="L1425" s="14"/>
    </row>
    <row r="1426" spans="3:12" x14ac:dyDescent="0.25">
      <c r="C1426" s="14"/>
      <c r="D1426" s="14"/>
      <c r="F1426" s="14"/>
      <c r="J1426" s="14"/>
      <c r="L1426" s="14"/>
    </row>
    <row r="1427" spans="3:12" x14ac:dyDescent="0.25">
      <c r="C1427" s="14"/>
      <c r="D1427" s="14"/>
      <c r="F1427" s="14"/>
      <c r="J1427" s="14"/>
      <c r="L1427" s="14"/>
    </row>
    <row r="1428" spans="3:12" x14ac:dyDescent="0.25">
      <c r="C1428" s="14"/>
      <c r="D1428" s="14"/>
      <c r="F1428" s="14"/>
      <c r="J1428" s="14"/>
      <c r="L1428" s="14"/>
    </row>
    <row r="1429" spans="3:12" x14ac:dyDescent="0.25">
      <c r="C1429" s="14"/>
      <c r="D1429" s="14"/>
      <c r="F1429" s="14"/>
      <c r="J1429" s="14"/>
      <c r="L1429" s="14"/>
    </row>
    <row r="1430" spans="3:12" x14ac:dyDescent="0.25">
      <c r="C1430" s="14"/>
      <c r="D1430" s="14"/>
      <c r="F1430" s="14"/>
      <c r="J1430" s="14"/>
      <c r="L1430" s="14"/>
    </row>
    <row r="1431" spans="3:12" x14ac:dyDescent="0.25">
      <c r="C1431" s="14"/>
      <c r="D1431" s="14"/>
      <c r="F1431" s="14"/>
      <c r="J1431" s="14"/>
      <c r="L1431" s="14"/>
    </row>
    <row r="1432" spans="3:12" x14ac:dyDescent="0.25">
      <c r="C1432" s="14"/>
      <c r="D1432" s="14"/>
      <c r="F1432" s="14"/>
      <c r="J1432" s="14"/>
      <c r="L1432" s="14"/>
    </row>
    <row r="1433" spans="3:12" x14ac:dyDescent="0.25">
      <c r="C1433" s="14"/>
      <c r="D1433" s="14"/>
      <c r="F1433" s="14"/>
      <c r="J1433" s="14"/>
      <c r="L1433" s="14"/>
    </row>
    <row r="1434" spans="3:12" x14ac:dyDescent="0.25">
      <c r="C1434" s="14"/>
      <c r="D1434" s="14"/>
      <c r="F1434" s="14"/>
      <c r="J1434" s="14"/>
      <c r="L1434" s="14"/>
    </row>
    <row r="1435" spans="3:12" x14ac:dyDescent="0.25">
      <c r="C1435" s="14"/>
      <c r="D1435" s="14"/>
      <c r="F1435" s="14"/>
      <c r="J1435" s="14"/>
      <c r="L1435" s="14"/>
    </row>
    <row r="1436" spans="3:12" x14ac:dyDescent="0.25">
      <c r="C1436" s="14"/>
      <c r="D1436" s="14"/>
      <c r="F1436" s="14"/>
      <c r="J1436" s="14"/>
      <c r="L1436" s="14"/>
    </row>
    <row r="1437" spans="3:12" x14ac:dyDescent="0.25">
      <c r="C1437" s="14"/>
      <c r="D1437" s="14"/>
      <c r="F1437" s="14"/>
      <c r="J1437" s="14"/>
      <c r="L1437" s="14"/>
    </row>
    <row r="1438" spans="3:12" x14ac:dyDescent="0.25">
      <c r="C1438" s="14"/>
      <c r="D1438" s="14"/>
      <c r="F1438" s="14"/>
      <c r="J1438" s="14"/>
      <c r="L1438" s="14"/>
    </row>
    <row r="1439" spans="3:12" x14ac:dyDescent="0.25">
      <c r="C1439" s="14"/>
      <c r="D1439" s="14"/>
      <c r="F1439" s="14"/>
      <c r="J1439" s="14"/>
      <c r="L1439" s="14"/>
    </row>
    <row r="1440" spans="3:12" x14ac:dyDescent="0.25">
      <c r="C1440" s="14"/>
      <c r="D1440" s="14"/>
      <c r="F1440" s="14"/>
      <c r="J1440" s="14"/>
      <c r="L1440" s="14"/>
    </row>
    <row r="1441" spans="3:12" x14ac:dyDescent="0.25">
      <c r="C1441" s="14"/>
      <c r="D1441" s="14"/>
      <c r="F1441" s="14"/>
      <c r="J1441" s="14"/>
      <c r="L1441" s="14"/>
    </row>
    <row r="1442" spans="3:12" x14ac:dyDescent="0.25">
      <c r="C1442" s="14"/>
      <c r="D1442" s="14"/>
      <c r="F1442" s="14"/>
      <c r="J1442" s="14"/>
      <c r="L1442" s="14"/>
    </row>
    <row r="1443" spans="3:12" x14ac:dyDescent="0.25">
      <c r="C1443" s="14"/>
      <c r="D1443" s="14"/>
      <c r="F1443" s="14"/>
      <c r="J1443" s="14"/>
      <c r="L1443" s="14"/>
    </row>
    <row r="1444" spans="3:12" x14ac:dyDescent="0.25">
      <c r="C1444" s="14"/>
      <c r="D1444" s="14"/>
      <c r="F1444" s="14"/>
      <c r="J1444" s="14"/>
      <c r="L1444" s="14"/>
    </row>
    <row r="1445" spans="3:12" x14ac:dyDescent="0.25">
      <c r="C1445" s="14"/>
      <c r="D1445" s="14"/>
      <c r="F1445" s="14"/>
      <c r="J1445" s="14"/>
      <c r="L1445" s="14"/>
    </row>
    <row r="1446" spans="3:12" x14ac:dyDescent="0.25">
      <c r="C1446" s="14"/>
      <c r="D1446" s="14"/>
      <c r="F1446" s="14"/>
      <c r="J1446" s="14"/>
      <c r="L1446" s="14"/>
    </row>
    <row r="1447" spans="3:12" x14ac:dyDescent="0.25">
      <c r="C1447" s="14"/>
      <c r="D1447" s="14"/>
      <c r="F1447" s="14"/>
      <c r="J1447" s="14"/>
      <c r="L1447" s="14"/>
    </row>
    <row r="1448" spans="3:12" x14ac:dyDescent="0.25">
      <c r="C1448" s="14"/>
      <c r="D1448" s="14"/>
      <c r="F1448" s="14"/>
      <c r="J1448" s="14"/>
      <c r="L1448" s="14"/>
    </row>
    <row r="1449" spans="3:12" x14ac:dyDescent="0.25">
      <c r="C1449" s="14"/>
      <c r="D1449" s="14"/>
      <c r="F1449" s="14"/>
      <c r="J1449" s="14"/>
      <c r="L1449" s="14"/>
    </row>
    <row r="1450" spans="3:12" x14ac:dyDescent="0.25">
      <c r="C1450" s="14"/>
      <c r="D1450" s="14"/>
      <c r="F1450" s="14"/>
      <c r="J1450" s="14"/>
      <c r="L1450" s="14"/>
    </row>
    <row r="1451" spans="3:12" x14ac:dyDescent="0.25">
      <c r="C1451" s="14"/>
      <c r="D1451" s="14"/>
      <c r="F1451" s="14"/>
      <c r="J1451" s="14"/>
      <c r="L1451" s="14"/>
    </row>
    <row r="1452" spans="3:12" x14ac:dyDescent="0.25">
      <c r="C1452" s="14"/>
      <c r="D1452" s="14"/>
      <c r="F1452" s="14"/>
      <c r="J1452" s="14"/>
      <c r="L1452" s="14"/>
    </row>
    <row r="1453" spans="3:12" x14ac:dyDescent="0.25">
      <c r="C1453" s="14"/>
      <c r="D1453" s="14"/>
      <c r="F1453" s="14"/>
      <c r="J1453" s="14"/>
      <c r="L1453" s="14"/>
    </row>
    <row r="1454" spans="3:12" x14ac:dyDescent="0.25">
      <c r="C1454" s="14"/>
      <c r="D1454" s="14"/>
      <c r="F1454" s="14"/>
      <c r="J1454" s="14"/>
      <c r="L1454" s="14"/>
    </row>
    <row r="1455" spans="3:12" x14ac:dyDescent="0.25">
      <c r="C1455" s="14"/>
      <c r="D1455" s="14"/>
      <c r="F1455" s="14"/>
      <c r="J1455" s="14"/>
      <c r="L1455" s="14"/>
    </row>
    <row r="1456" spans="3:12" x14ac:dyDescent="0.25">
      <c r="C1456" s="14"/>
      <c r="D1456" s="14"/>
      <c r="F1456" s="14"/>
      <c r="J1456" s="14"/>
      <c r="L1456" s="14"/>
    </row>
    <row r="1457" spans="3:12" x14ac:dyDescent="0.25">
      <c r="C1457" s="14"/>
      <c r="D1457" s="14"/>
      <c r="F1457" s="14"/>
      <c r="J1457" s="14"/>
      <c r="L1457" s="14"/>
    </row>
    <row r="1458" spans="3:12" x14ac:dyDescent="0.25">
      <c r="C1458" s="14"/>
      <c r="D1458" s="14"/>
      <c r="F1458" s="14"/>
      <c r="J1458" s="14"/>
      <c r="L1458" s="14"/>
    </row>
    <row r="1459" spans="3:12" x14ac:dyDescent="0.25">
      <c r="C1459" s="14"/>
      <c r="D1459" s="14"/>
      <c r="F1459" s="14"/>
      <c r="J1459" s="14"/>
      <c r="L1459" s="14"/>
    </row>
    <row r="1460" spans="3:12" x14ac:dyDescent="0.25">
      <c r="C1460" s="14"/>
      <c r="D1460" s="14"/>
      <c r="F1460" s="14"/>
      <c r="J1460" s="14"/>
      <c r="L1460" s="14"/>
    </row>
    <row r="1461" spans="3:12" x14ac:dyDescent="0.25">
      <c r="C1461" s="14"/>
      <c r="D1461" s="14"/>
      <c r="F1461" s="14"/>
      <c r="J1461" s="14"/>
      <c r="L1461" s="14"/>
    </row>
    <row r="1462" spans="3:12" x14ac:dyDescent="0.25">
      <c r="C1462" s="14"/>
      <c r="D1462" s="14"/>
      <c r="F1462" s="14"/>
      <c r="J1462" s="14"/>
      <c r="L1462" s="14"/>
    </row>
    <row r="1463" spans="3:12" x14ac:dyDescent="0.25">
      <c r="C1463" s="14"/>
      <c r="D1463" s="14"/>
      <c r="F1463" s="14"/>
      <c r="J1463" s="14"/>
      <c r="L1463" s="14"/>
    </row>
    <row r="1464" spans="3:12" x14ac:dyDescent="0.25">
      <c r="C1464" s="14"/>
      <c r="D1464" s="14"/>
      <c r="F1464" s="14"/>
      <c r="J1464" s="14"/>
      <c r="L1464" s="14"/>
    </row>
    <row r="1465" spans="3:12" x14ac:dyDescent="0.25">
      <c r="C1465" s="14"/>
      <c r="D1465" s="14"/>
      <c r="F1465" s="14"/>
      <c r="J1465" s="14"/>
      <c r="L1465" s="14"/>
    </row>
    <row r="1466" spans="3:12" x14ac:dyDescent="0.25">
      <c r="C1466" s="14"/>
      <c r="D1466" s="14"/>
      <c r="F1466" s="14"/>
      <c r="J1466" s="14"/>
      <c r="L1466" s="14"/>
    </row>
    <row r="1467" spans="3:12" x14ac:dyDescent="0.25">
      <c r="C1467" s="14"/>
      <c r="D1467" s="14"/>
      <c r="F1467" s="14"/>
      <c r="J1467" s="14"/>
      <c r="L1467" s="14"/>
    </row>
    <row r="1468" spans="3:12" x14ac:dyDescent="0.25">
      <c r="C1468" s="14"/>
      <c r="D1468" s="14"/>
      <c r="F1468" s="14"/>
      <c r="J1468" s="14"/>
      <c r="L1468" s="14"/>
    </row>
    <row r="1469" spans="3:12" x14ac:dyDescent="0.25">
      <c r="C1469" s="14"/>
      <c r="D1469" s="14"/>
      <c r="F1469" s="14"/>
      <c r="J1469" s="14"/>
      <c r="L1469" s="14"/>
    </row>
    <row r="1470" spans="3:12" x14ac:dyDescent="0.25">
      <c r="C1470" s="14"/>
      <c r="D1470" s="14"/>
      <c r="F1470" s="14"/>
      <c r="J1470" s="14"/>
      <c r="L1470" s="14"/>
    </row>
    <row r="1471" spans="3:12" x14ac:dyDescent="0.25">
      <c r="C1471" s="14"/>
      <c r="D1471" s="14"/>
      <c r="F1471" s="14"/>
      <c r="J1471" s="14"/>
      <c r="L1471" s="14"/>
    </row>
    <row r="1472" spans="3:12" x14ac:dyDescent="0.25">
      <c r="C1472" s="14"/>
      <c r="D1472" s="14"/>
      <c r="F1472" s="14"/>
      <c r="J1472" s="14"/>
      <c r="L1472" s="14"/>
    </row>
    <row r="1473" spans="3:12" x14ac:dyDescent="0.25">
      <c r="C1473" s="14"/>
      <c r="D1473" s="14"/>
      <c r="F1473" s="14"/>
      <c r="J1473" s="14"/>
      <c r="L1473" s="14"/>
    </row>
    <row r="1474" spans="3:12" x14ac:dyDescent="0.25">
      <c r="C1474" s="14"/>
      <c r="D1474" s="14"/>
      <c r="F1474" s="14"/>
      <c r="J1474" s="14"/>
      <c r="L1474" s="14"/>
    </row>
    <row r="1475" spans="3:12" x14ac:dyDescent="0.25">
      <c r="C1475" s="14"/>
      <c r="D1475" s="14"/>
      <c r="F1475" s="14"/>
      <c r="J1475" s="14"/>
      <c r="L1475" s="14"/>
    </row>
    <row r="1476" spans="3:12" x14ac:dyDescent="0.25">
      <c r="C1476" s="14"/>
      <c r="D1476" s="14"/>
      <c r="F1476" s="14"/>
      <c r="J1476" s="14"/>
      <c r="L1476" s="14"/>
    </row>
    <row r="1477" spans="3:12" x14ac:dyDescent="0.25">
      <c r="C1477" s="14"/>
      <c r="D1477" s="14"/>
      <c r="F1477" s="14"/>
      <c r="J1477" s="14"/>
      <c r="L1477" s="14"/>
    </row>
    <row r="1478" spans="3:12" x14ac:dyDescent="0.25">
      <c r="C1478" s="14"/>
      <c r="D1478" s="14"/>
      <c r="F1478" s="14"/>
      <c r="J1478" s="14"/>
      <c r="L1478" s="14"/>
    </row>
    <row r="1479" spans="3:12" x14ac:dyDescent="0.25">
      <c r="C1479" s="14"/>
      <c r="D1479" s="14"/>
      <c r="F1479" s="14"/>
      <c r="J1479" s="14"/>
      <c r="L1479" s="14"/>
    </row>
    <row r="1480" spans="3:12" x14ac:dyDescent="0.25">
      <c r="C1480" s="14"/>
      <c r="D1480" s="14"/>
      <c r="F1480" s="14"/>
      <c r="J1480" s="14"/>
      <c r="L1480" s="14"/>
    </row>
    <row r="1481" spans="3:12" x14ac:dyDescent="0.25">
      <c r="C1481" s="14"/>
      <c r="D1481" s="14"/>
      <c r="F1481" s="14"/>
      <c r="J1481" s="14"/>
      <c r="L1481" s="14"/>
    </row>
    <row r="1482" spans="3:12" x14ac:dyDescent="0.25">
      <c r="C1482" s="14"/>
      <c r="D1482" s="14"/>
      <c r="F1482" s="14"/>
      <c r="J1482" s="14"/>
      <c r="L1482" s="14"/>
    </row>
    <row r="1483" spans="3:12" x14ac:dyDescent="0.25">
      <c r="C1483" s="14"/>
      <c r="D1483" s="14"/>
      <c r="F1483" s="14"/>
      <c r="J1483" s="14"/>
      <c r="L1483" s="14"/>
    </row>
    <row r="1484" spans="3:12" x14ac:dyDescent="0.25">
      <c r="C1484" s="14"/>
      <c r="D1484" s="14"/>
      <c r="F1484" s="14"/>
      <c r="J1484" s="14"/>
      <c r="L1484" s="14"/>
    </row>
    <row r="1485" spans="3:12" x14ac:dyDescent="0.25">
      <c r="C1485" s="14"/>
      <c r="D1485" s="14"/>
      <c r="F1485" s="14"/>
      <c r="J1485" s="14"/>
      <c r="L1485" s="14"/>
    </row>
    <row r="1486" spans="3:12" x14ac:dyDescent="0.25">
      <c r="C1486" s="14"/>
      <c r="D1486" s="14"/>
      <c r="F1486" s="14"/>
      <c r="J1486" s="14"/>
      <c r="L1486" s="14"/>
    </row>
    <row r="1487" spans="3:12" x14ac:dyDescent="0.25">
      <c r="C1487" s="14"/>
      <c r="D1487" s="14"/>
      <c r="F1487" s="14"/>
      <c r="J1487" s="14"/>
      <c r="L1487" s="14"/>
    </row>
    <row r="1488" spans="3:12" x14ac:dyDescent="0.25">
      <c r="C1488" s="14"/>
      <c r="D1488" s="14"/>
      <c r="F1488" s="14"/>
      <c r="J1488" s="14"/>
      <c r="L1488" s="14"/>
    </row>
    <row r="1489" spans="3:12" x14ac:dyDescent="0.25">
      <c r="C1489" s="14"/>
      <c r="D1489" s="14"/>
      <c r="F1489" s="14"/>
      <c r="J1489" s="14"/>
      <c r="L1489" s="14"/>
    </row>
    <row r="1490" spans="3:12" x14ac:dyDescent="0.25">
      <c r="C1490" s="14"/>
      <c r="D1490" s="14"/>
      <c r="F1490" s="14"/>
      <c r="J1490" s="14"/>
      <c r="L1490" s="14"/>
    </row>
    <row r="1491" spans="3:12" x14ac:dyDescent="0.25">
      <c r="C1491" s="14"/>
      <c r="D1491" s="14"/>
      <c r="F1491" s="14"/>
      <c r="J1491" s="14"/>
      <c r="L1491" s="14"/>
    </row>
    <row r="1492" spans="3:12" x14ac:dyDescent="0.25">
      <c r="C1492" s="14"/>
      <c r="D1492" s="14"/>
      <c r="F1492" s="14"/>
      <c r="J1492" s="14"/>
      <c r="L1492" s="14"/>
    </row>
    <row r="1493" spans="3:12" x14ac:dyDescent="0.25">
      <c r="C1493" s="14"/>
      <c r="D1493" s="14"/>
      <c r="F1493" s="14"/>
      <c r="J1493" s="14"/>
      <c r="L1493" s="14"/>
    </row>
    <row r="1494" spans="3:12" x14ac:dyDescent="0.25">
      <c r="C1494" s="14"/>
      <c r="D1494" s="14"/>
      <c r="F1494" s="14"/>
      <c r="J1494" s="14"/>
      <c r="L1494" s="14"/>
    </row>
    <row r="1495" spans="3:12" x14ac:dyDescent="0.25">
      <c r="C1495" s="14"/>
      <c r="D1495" s="14"/>
      <c r="F1495" s="14"/>
      <c r="J1495" s="14"/>
      <c r="L1495" s="14"/>
    </row>
    <row r="1496" spans="3:12" x14ac:dyDescent="0.25">
      <c r="C1496" s="14"/>
      <c r="D1496" s="14"/>
      <c r="F1496" s="14"/>
      <c r="J1496" s="14"/>
      <c r="L1496" s="14"/>
    </row>
    <row r="1497" spans="3:12" x14ac:dyDescent="0.25">
      <c r="C1497" s="14"/>
      <c r="D1497" s="14"/>
      <c r="F1497" s="14"/>
      <c r="J1497" s="14"/>
      <c r="L1497" s="14"/>
    </row>
    <row r="1498" spans="3:12" x14ac:dyDescent="0.25">
      <c r="C1498" s="14"/>
      <c r="D1498" s="14"/>
      <c r="F1498" s="14"/>
      <c r="J1498" s="14"/>
      <c r="L1498" s="14"/>
    </row>
    <row r="1499" spans="3:12" x14ac:dyDescent="0.25">
      <c r="C1499" s="14"/>
      <c r="D1499" s="14"/>
      <c r="F1499" s="14"/>
      <c r="J1499" s="14"/>
      <c r="L1499" s="14"/>
    </row>
    <row r="1500" spans="3:12" x14ac:dyDescent="0.25">
      <c r="C1500" s="14"/>
      <c r="D1500" s="14"/>
      <c r="F1500" s="14"/>
      <c r="J1500" s="14"/>
      <c r="L1500" s="14"/>
    </row>
    <row r="1501" spans="3:12" x14ac:dyDescent="0.25">
      <c r="C1501" s="14"/>
      <c r="D1501" s="14"/>
      <c r="F1501" s="14"/>
      <c r="J1501" s="14"/>
      <c r="L1501" s="14"/>
    </row>
    <row r="1502" spans="3:12" x14ac:dyDescent="0.25">
      <c r="C1502" s="14"/>
      <c r="D1502" s="14"/>
      <c r="F1502" s="14"/>
      <c r="J1502" s="14"/>
      <c r="L1502" s="14"/>
    </row>
    <row r="1503" spans="3:12" x14ac:dyDescent="0.25">
      <c r="C1503" s="14"/>
      <c r="D1503" s="14"/>
      <c r="F1503" s="14"/>
      <c r="J1503" s="14"/>
      <c r="L1503" s="14"/>
    </row>
    <row r="1504" spans="3:12" x14ac:dyDescent="0.25">
      <c r="C1504" s="14"/>
      <c r="D1504" s="14"/>
      <c r="F1504" s="14"/>
      <c r="J1504" s="14"/>
      <c r="L1504" s="14"/>
    </row>
    <row r="1505" spans="3:12" x14ac:dyDescent="0.25">
      <c r="C1505" s="14"/>
      <c r="D1505" s="14"/>
      <c r="F1505" s="14"/>
      <c r="J1505" s="14"/>
      <c r="L1505" s="14"/>
    </row>
    <row r="1506" spans="3:12" x14ac:dyDescent="0.25">
      <c r="C1506" s="14"/>
      <c r="D1506" s="14"/>
      <c r="F1506" s="14"/>
      <c r="J1506" s="14"/>
      <c r="L1506" s="14"/>
    </row>
    <row r="1507" spans="3:12" x14ac:dyDescent="0.25">
      <c r="C1507" s="14"/>
      <c r="D1507" s="14"/>
      <c r="F1507" s="14"/>
      <c r="J1507" s="14"/>
      <c r="L1507" s="14"/>
    </row>
    <row r="1508" spans="3:12" x14ac:dyDescent="0.25">
      <c r="C1508" s="14"/>
      <c r="D1508" s="14"/>
      <c r="F1508" s="14"/>
      <c r="J1508" s="14"/>
      <c r="L1508" s="14"/>
    </row>
    <row r="1509" spans="3:12" x14ac:dyDescent="0.25">
      <c r="C1509" s="14"/>
      <c r="D1509" s="14"/>
      <c r="F1509" s="14"/>
      <c r="J1509" s="14"/>
      <c r="L1509" s="14"/>
    </row>
    <row r="1510" spans="3:12" x14ac:dyDescent="0.25">
      <c r="C1510" s="14"/>
      <c r="D1510" s="14"/>
      <c r="F1510" s="14"/>
      <c r="J1510" s="14"/>
      <c r="L1510" s="14"/>
    </row>
    <row r="1511" spans="3:12" x14ac:dyDescent="0.25">
      <c r="C1511" s="14"/>
      <c r="D1511" s="14"/>
      <c r="F1511" s="14"/>
      <c r="J1511" s="14"/>
      <c r="L1511" s="14"/>
    </row>
    <row r="1512" spans="3:12" x14ac:dyDescent="0.25">
      <c r="C1512" s="14"/>
      <c r="D1512" s="14"/>
      <c r="F1512" s="14"/>
      <c r="J1512" s="14"/>
      <c r="L1512" s="14"/>
    </row>
    <row r="1513" spans="3:12" x14ac:dyDescent="0.25">
      <c r="C1513" s="14"/>
      <c r="D1513" s="14"/>
      <c r="F1513" s="14"/>
      <c r="J1513" s="14"/>
      <c r="L1513" s="14"/>
    </row>
    <row r="1514" spans="3:12" x14ac:dyDescent="0.25">
      <c r="C1514" s="14"/>
      <c r="D1514" s="14"/>
      <c r="F1514" s="14"/>
      <c r="J1514" s="14"/>
      <c r="L1514" s="14"/>
    </row>
    <row r="1515" spans="3:12" x14ac:dyDescent="0.25">
      <c r="C1515" s="14"/>
      <c r="D1515" s="14"/>
      <c r="F1515" s="14"/>
      <c r="J1515" s="14"/>
      <c r="L1515" s="14"/>
    </row>
    <row r="1516" spans="3:12" x14ac:dyDescent="0.25">
      <c r="C1516" s="14"/>
      <c r="D1516" s="14"/>
      <c r="F1516" s="14"/>
      <c r="J1516" s="14"/>
      <c r="L1516" s="14"/>
    </row>
    <row r="1517" spans="3:12" x14ac:dyDescent="0.25">
      <c r="C1517" s="14"/>
      <c r="D1517" s="14"/>
      <c r="F1517" s="14"/>
      <c r="J1517" s="14"/>
      <c r="L1517" s="14"/>
    </row>
    <row r="1518" spans="3:12" x14ac:dyDescent="0.25">
      <c r="C1518" s="14"/>
      <c r="D1518" s="14"/>
      <c r="F1518" s="14"/>
      <c r="J1518" s="14"/>
      <c r="L1518" s="14"/>
    </row>
    <row r="1519" spans="3:12" x14ac:dyDescent="0.25">
      <c r="C1519" s="14"/>
      <c r="D1519" s="14"/>
      <c r="F1519" s="14"/>
      <c r="J1519" s="14"/>
      <c r="L1519" s="14"/>
    </row>
    <row r="1520" spans="3:12" x14ac:dyDescent="0.25">
      <c r="C1520" s="14"/>
      <c r="D1520" s="14"/>
      <c r="F1520" s="14"/>
      <c r="J1520" s="14"/>
      <c r="L1520" s="14"/>
    </row>
    <row r="1521" spans="3:12" x14ac:dyDescent="0.25">
      <c r="C1521" s="14"/>
      <c r="D1521" s="14"/>
      <c r="F1521" s="14"/>
      <c r="J1521" s="14"/>
      <c r="L1521" s="14"/>
    </row>
    <row r="1522" spans="3:12" x14ac:dyDescent="0.25">
      <c r="C1522" s="14"/>
      <c r="D1522" s="14"/>
      <c r="F1522" s="14"/>
      <c r="J1522" s="14"/>
      <c r="L1522" s="14"/>
    </row>
    <row r="1523" spans="3:12" x14ac:dyDescent="0.25">
      <c r="C1523" s="14"/>
      <c r="D1523" s="14"/>
      <c r="F1523" s="14"/>
      <c r="J1523" s="14"/>
      <c r="L1523" s="14"/>
    </row>
    <row r="1524" spans="3:12" x14ac:dyDescent="0.25">
      <c r="C1524" s="14"/>
      <c r="D1524" s="14"/>
      <c r="F1524" s="14"/>
      <c r="J1524" s="14"/>
      <c r="L1524" s="14"/>
    </row>
    <row r="1525" spans="3:12" x14ac:dyDescent="0.25">
      <c r="C1525" s="14"/>
      <c r="D1525" s="14"/>
      <c r="F1525" s="14"/>
      <c r="J1525" s="14"/>
      <c r="L1525" s="14"/>
    </row>
    <row r="1526" spans="3:12" x14ac:dyDescent="0.25">
      <c r="C1526" s="14"/>
      <c r="D1526" s="14"/>
      <c r="F1526" s="14"/>
      <c r="J1526" s="14"/>
      <c r="L1526" s="14"/>
    </row>
    <row r="1527" spans="3:12" x14ac:dyDescent="0.25">
      <c r="C1527" s="14"/>
      <c r="D1527" s="14"/>
      <c r="F1527" s="14"/>
      <c r="J1527" s="14"/>
      <c r="L1527" s="14"/>
    </row>
    <row r="1528" spans="3:12" x14ac:dyDescent="0.25">
      <c r="C1528" s="14"/>
      <c r="D1528" s="14"/>
      <c r="F1528" s="14"/>
      <c r="J1528" s="14"/>
      <c r="L1528" s="14"/>
    </row>
    <row r="1529" spans="3:12" x14ac:dyDescent="0.25">
      <c r="C1529" s="14"/>
      <c r="D1529" s="14"/>
      <c r="F1529" s="14"/>
      <c r="J1529" s="14"/>
      <c r="L1529" s="14"/>
    </row>
    <row r="1530" spans="3:12" x14ac:dyDescent="0.25">
      <c r="C1530" s="14"/>
      <c r="D1530" s="14"/>
      <c r="F1530" s="14"/>
      <c r="J1530" s="14"/>
      <c r="L1530" s="14"/>
    </row>
    <row r="1531" spans="3:12" x14ac:dyDescent="0.25">
      <c r="C1531" s="14"/>
      <c r="D1531" s="14"/>
      <c r="F1531" s="14"/>
      <c r="J1531" s="14"/>
      <c r="L1531" s="14"/>
    </row>
    <row r="1532" spans="3:12" x14ac:dyDescent="0.25">
      <c r="C1532" s="14"/>
      <c r="D1532" s="14"/>
      <c r="F1532" s="14"/>
      <c r="J1532" s="14"/>
      <c r="L1532" s="14"/>
    </row>
    <row r="1533" spans="3:12" x14ac:dyDescent="0.25">
      <c r="C1533" s="14"/>
      <c r="D1533" s="14"/>
      <c r="F1533" s="14"/>
      <c r="J1533" s="14"/>
      <c r="L1533" s="14"/>
    </row>
    <row r="1534" spans="3:12" x14ac:dyDescent="0.25">
      <c r="C1534" s="14"/>
      <c r="D1534" s="14"/>
      <c r="F1534" s="14"/>
      <c r="J1534" s="14"/>
      <c r="L1534" s="14"/>
    </row>
    <row r="1535" spans="3:12" x14ac:dyDescent="0.25">
      <c r="C1535" s="14"/>
      <c r="D1535" s="14"/>
      <c r="F1535" s="14"/>
      <c r="J1535" s="14"/>
      <c r="L1535" s="14"/>
    </row>
    <row r="1536" spans="3:12" x14ac:dyDescent="0.25">
      <c r="C1536" s="14"/>
      <c r="D1536" s="14"/>
      <c r="F1536" s="14"/>
      <c r="J1536" s="14"/>
      <c r="L1536" s="14"/>
    </row>
    <row r="1537" spans="3:12" x14ac:dyDescent="0.25">
      <c r="C1537" s="14"/>
      <c r="D1537" s="14"/>
      <c r="F1537" s="14"/>
      <c r="J1537" s="14"/>
      <c r="L1537" s="14"/>
    </row>
    <row r="1538" spans="3:12" x14ac:dyDescent="0.25">
      <c r="C1538" s="14"/>
      <c r="D1538" s="14"/>
      <c r="F1538" s="14"/>
      <c r="J1538" s="14"/>
      <c r="L1538" s="14"/>
    </row>
    <row r="1539" spans="3:12" x14ac:dyDescent="0.25">
      <c r="C1539" s="14"/>
      <c r="D1539" s="14"/>
      <c r="F1539" s="14"/>
      <c r="J1539" s="14"/>
      <c r="L1539" s="14"/>
    </row>
    <row r="1540" spans="3:12" x14ac:dyDescent="0.25">
      <c r="C1540" s="14"/>
      <c r="D1540" s="14"/>
      <c r="F1540" s="14"/>
      <c r="J1540" s="14"/>
      <c r="L1540" s="14"/>
    </row>
    <row r="1541" spans="3:12" x14ac:dyDescent="0.25">
      <c r="C1541" s="14"/>
      <c r="D1541" s="14"/>
      <c r="F1541" s="14"/>
      <c r="J1541" s="14"/>
      <c r="L1541" s="14"/>
    </row>
    <row r="1542" spans="3:12" x14ac:dyDescent="0.25">
      <c r="C1542" s="14"/>
      <c r="D1542" s="14"/>
      <c r="F1542" s="14"/>
      <c r="J1542" s="14"/>
      <c r="L1542" s="14"/>
    </row>
    <row r="1543" spans="3:12" x14ac:dyDescent="0.25">
      <c r="C1543" s="14"/>
      <c r="D1543" s="14"/>
      <c r="F1543" s="14"/>
      <c r="J1543" s="14"/>
      <c r="L1543" s="14"/>
    </row>
    <row r="1544" spans="3:12" x14ac:dyDescent="0.25">
      <c r="C1544" s="14"/>
      <c r="D1544" s="14"/>
      <c r="F1544" s="14"/>
      <c r="J1544" s="14"/>
      <c r="L1544" s="14"/>
    </row>
    <row r="1545" spans="3:12" x14ac:dyDescent="0.25">
      <c r="C1545" s="14"/>
      <c r="D1545" s="14"/>
      <c r="F1545" s="14"/>
      <c r="J1545" s="14"/>
      <c r="L1545" s="14"/>
    </row>
    <row r="1546" spans="3:12" x14ac:dyDescent="0.25">
      <c r="C1546" s="14"/>
      <c r="D1546" s="14"/>
      <c r="F1546" s="14"/>
      <c r="J1546" s="14"/>
      <c r="L1546" s="14"/>
    </row>
    <row r="1547" spans="3:12" x14ac:dyDescent="0.25">
      <c r="C1547" s="14"/>
      <c r="D1547" s="14"/>
      <c r="F1547" s="14"/>
      <c r="J1547" s="14"/>
      <c r="L1547" s="14"/>
    </row>
    <row r="1548" spans="3:12" x14ac:dyDescent="0.25">
      <c r="C1548" s="14"/>
      <c r="D1548" s="14"/>
      <c r="F1548" s="14"/>
      <c r="J1548" s="14"/>
      <c r="L1548" s="14"/>
    </row>
    <row r="1549" spans="3:12" x14ac:dyDescent="0.25">
      <c r="C1549" s="14"/>
      <c r="D1549" s="14"/>
      <c r="F1549" s="14"/>
      <c r="J1549" s="14"/>
      <c r="L1549" s="14"/>
    </row>
    <row r="1550" spans="3:12" x14ac:dyDescent="0.25">
      <c r="C1550" s="14"/>
      <c r="D1550" s="14"/>
      <c r="F1550" s="14"/>
      <c r="J1550" s="14"/>
      <c r="L1550" s="14"/>
    </row>
    <row r="1551" spans="3:12" x14ac:dyDescent="0.25">
      <c r="C1551" s="14"/>
      <c r="D1551" s="14"/>
      <c r="F1551" s="14"/>
      <c r="J1551" s="14"/>
      <c r="L1551" s="14"/>
    </row>
    <row r="1552" spans="3:12" x14ac:dyDescent="0.25">
      <c r="C1552" s="14"/>
      <c r="D1552" s="14"/>
      <c r="F1552" s="14"/>
      <c r="J1552" s="14"/>
      <c r="L1552" s="14"/>
    </row>
    <row r="1553" spans="3:12" x14ac:dyDescent="0.25">
      <c r="C1553" s="14"/>
      <c r="D1553" s="14"/>
      <c r="F1553" s="14"/>
      <c r="J1553" s="14"/>
      <c r="L1553" s="14"/>
    </row>
    <row r="1554" spans="3:12" x14ac:dyDescent="0.25">
      <c r="C1554" s="14"/>
      <c r="D1554" s="14"/>
      <c r="F1554" s="14"/>
      <c r="J1554" s="14"/>
      <c r="L1554" s="14"/>
    </row>
    <row r="1555" spans="3:12" x14ac:dyDescent="0.25">
      <c r="C1555" s="14"/>
      <c r="D1555" s="14"/>
      <c r="F1555" s="14"/>
      <c r="J1555" s="14"/>
      <c r="L1555" s="14"/>
    </row>
    <row r="1556" spans="3:12" x14ac:dyDescent="0.25">
      <c r="C1556" s="14"/>
      <c r="D1556" s="14"/>
      <c r="F1556" s="14"/>
      <c r="J1556" s="14"/>
      <c r="L1556" s="14"/>
    </row>
    <row r="1557" spans="3:12" x14ac:dyDescent="0.25">
      <c r="C1557" s="14"/>
      <c r="D1557" s="14"/>
      <c r="F1557" s="14"/>
      <c r="J1557" s="14"/>
      <c r="L1557" s="14"/>
    </row>
    <row r="1558" spans="3:12" x14ac:dyDescent="0.25">
      <c r="C1558" s="14"/>
      <c r="D1558" s="14"/>
      <c r="F1558" s="14"/>
      <c r="J1558" s="14"/>
      <c r="L1558" s="14"/>
    </row>
    <row r="1559" spans="3:12" x14ac:dyDescent="0.25">
      <c r="C1559" s="14"/>
      <c r="D1559" s="14"/>
      <c r="F1559" s="14"/>
      <c r="J1559" s="14"/>
      <c r="L1559" s="14"/>
    </row>
    <row r="1560" spans="3:12" x14ac:dyDescent="0.25">
      <c r="C1560" s="14"/>
      <c r="D1560" s="14"/>
      <c r="F1560" s="14"/>
      <c r="J1560" s="14"/>
      <c r="L1560" s="14"/>
    </row>
    <row r="1561" spans="3:12" x14ac:dyDescent="0.25">
      <c r="C1561" s="14"/>
      <c r="D1561" s="14"/>
      <c r="F1561" s="14"/>
      <c r="J1561" s="14"/>
      <c r="L1561" s="14"/>
    </row>
    <row r="1562" spans="3:12" x14ac:dyDescent="0.25">
      <c r="C1562" s="14"/>
      <c r="D1562" s="14"/>
      <c r="F1562" s="14"/>
      <c r="J1562" s="14"/>
      <c r="L1562" s="14"/>
    </row>
    <row r="1563" spans="3:12" x14ac:dyDescent="0.25">
      <c r="C1563" s="14"/>
      <c r="D1563" s="14"/>
      <c r="F1563" s="14"/>
      <c r="J1563" s="14"/>
      <c r="L1563" s="14"/>
    </row>
    <row r="1564" spans="3:12" x14ac:dyDescent="0.25">
      <c r="C1564" s="14"/>
      <c r="D1564" s="14"/>
      <c r="F1564" s="14"/>
      <c r="J1564" s="14"/>
      <c r="L1564" s="14"/>
    </row>
    <row r="1565" spans="3:12" x14ac:dyDescent="0.25">
      <c r="C1565" s="14"/>
      <c r="D1565" s="14"/>
      <c r="F1565" s="14"/>
      <c r="J1565" s="14"/>
      <c r="L1565" s="14"/>
    </row>
    <row r="1566" spans="3:12" x14ac:dyDescent="0.25">
      <c r="C1566" s="14"/>
      <c r="D1566" s="14"/>
      <c r="F1566" s="14"/>
      <c r="J1566" s="14"/>
      <c r="L1566" s="14"/>
    </row>
    <row r="1567" spans="3:12" x14ac:dyDescent="0.25">
      <c r="C1567" s="14"/>
      <c r="D1567" s="14"/>
      <c r="F1567" s="14"/>
      <c r="J1567" s="14"/>
      <c r="L1567" s="14"/>
    </row>
    <row r="1568" spans="3:12" x14ac:dyDescent="0.25">
      <c r="C1568" s="14"/>
      <c r="D1568" s="14"/>
      <c r="F1568" s="14"/>
      <c r="J1568" s="14"/>
      <c r="L1568" s="14"/>
    </row>
    <row r="1569" spans="3:12" x14ac:dyDescent="0.25">
      <c r="C1569" s="14"/>
      <c r="D1569" s="14"/>
      <c r="F1569" s="14"/>
      <c r="J1569" s="14"/>
      <c r="L1569" s="14"/>
    </row>
    <row r="1570" spans="3:12" x14ac:dyDescent="0.25">
      <c r="C1570" s="14"/>
      <c r="D1570" s="14"/>
      <c r="F1570" s="14"/>
      <c r="J1570" s="14"/>
      <c r="L1570" s="14"/>
    </row>
    <row r="1571" spans="3:12" x14ac:dyDescent="0.25">
      <c r="C1571" s="14"/>
      <c r="D1571" s="14"/>
      <c r="F1571" s="14"/>
      <c r="J1571" s="14"/>
      <c r="L1571" s="14"/>
    </row>
    <row r="1572" spans="3:12" x14ac:dyDescent="0.25">
      <c r="C1572" s="14"/>
      <c r="D1572" s="14"/>
      <c r="F1572" s="14"/>
      <c r="J1572" s="14"/>
      <c r="L1572" s="14"/>
    </row>
    <row r="1573" spans="3:12" x14ac:dyDescent="0.25">
      <c r="C1573" s="14"/>
      <c r="D1573" s="14"/>
      <c r="F1573" s="14"/>
      <c r="J1573" s="14"/>
      <c r="L1573" s="14"/>
    </row>
    <row r="1574" spans="3:12" x14ac:dyDescent="0.25">
      <c r="C1574" s="14"/>
      <c r="D1574" s="14"/>
      <c r="F1574" s="14"/>
      <c r="J1574" s="14"/>
      <c r="L1574" s="14"/>
    </row>
    <row r="1575" spans="3:12" x14ac:dyDescent="0.25">
      <c r="C1575" s="14"/>
      <c r="D1575" s="14"/>
      <c r="F1575" s="14"/>
      <c r="J1575" s="14"/>
      <c r="L1575" s="14"/>
    </row>
    <row r="1576" spans="3:12" x14ac:dyDescent="0.25">
      <c r="C1576" s="14"/>
      <c r="D1576" s="14"/>
      <c r="F1576" s="14"/>
      <c r="J1576" s="14"/>
      <c r="L1576" s="14"/>
    </row>
    <row r="1577" spans="3:12" x14ac:dyDescent="0.25">
      <c r="C1577" s="14"/>
      <c r="D1577" s="14"/>
      <c r="F1577" s="14"/>
      <c r="J1577" s="14"/>
      <c r="L1577" s="14"/>
    </row>
    <row r="1578" spans="3:12" x14ac:dyDescent="0.25">
      <c r="C1578" s="14"/>
      <c r="D1578" s="14"/>
      <c r="F1578" s="14"/>
      <c r="J1578" s="14"/>
      <c r="L1578" s="14"/>
    </row>
    <row r="1579" spans="3:12" x14ac:dyDescent="0.25">
      <c r="C1579" s="14"/>
      <c r="D1579" s="14"/>
      <c r="F1579" s="14"/>
      <c r="J1579" s="14"/>
      <c r="L1579" s="14"/>
    </row>
    <row r="1580" spans="3:12" x14ac:dyDescent="0.25">
      <c r="C1580" s="14"/>
      <c r="D1580" s="14"/>
      <c r="F1580" s="14"/>
      <c r="J1580" s="14"/>
      <c r="L1580" s="14"/>
    </row>
    <row r="1581" spans="3:12" x14ac:dyDescent="0.25">
      <c r="C1581" s="14"/>
      <c r="D1581" s="14"/>
      <c r="F1581" s="14"/>
      <c r="J1581" s="14"/>
      <c r="L1581" s="14"/>
    </row>
    <row r="1582" spans="3:12" x14ac:dyDescent="0.25">
      <c r="C1582" s="14"/>
      <c r="D1582" s="14"/>
      <c r="F1582" s="14"/>
      <c r="J1582" s="14"/>
      <c r="L1582" s="14"/>
    </row>
    <row r="1583" spans="3:12" x14ac:dyDescent="0.25">
      <c r="C1583" s="14"/>
      <c r="D1583" s="14"/>
      <c r="F1583" s="14"/>
      <c r="J1583" s="14"/>
      <c r="L1583" s="14"/>
    </row>
    <row r="1584" spans="3:12" x14ac:dyDescent="0.25">
      <c r="C1584" s="14"/>
      <c r="D1584" s="14"/>
      <c r="F1584" s="14"/>
      <c r="J1584" s="14"/>
      <c r="L1584" s="14"/>
    </row>
    <row r="1585" spans="3:12" x14ac:dyDescent="0.25">
      <c r="C1585" s="14"/>
      <c r="D1585" s="14"/>
      <c r="F1585" s="14"/>
      <c r="J1585" s="14"/>
      <c r="L1585" s="14"/>
    </row>
    <row r="1586" spans="3:12" x14ac:dyDescent="0.25">
      <c r="C1586" s="14"/>
      <c r="D1586" s="14"/>
      <c r="F1586" s="14"/>
      <c r="J1586" s="14"/>
      <c r="L1586" s="14"/>
    </row>
    <row r="1587" spans="3:12" x14ac:dyDescent="0.25">
      <c r="C1587" s="14"/>
      <c r="D1587" s="14"/>
      <c r="F1587" s="14"/>
      <c r="J1587" s="14"/>
      <c r="L1587" s="14"/>
    </row>
    <row r="1588" spans="3:12" x14ac:dyDescent="0.25">
      <c r="C1588" s="14"/>
      <c r="D1588" s="14"/>
      <c r="F1588" s="14"/>
      <c r="J1588" s="14"/>
      <c r="L1588" s="14"/>
    </row>
    <row r="1589" spans="3:12" x14ac:dyDescent="0.25">
      <c r="C1589" s="14"/>
      <c r="D1589" s="14"/>
      <c r="F1589" s="14"/>
      <c r="J1589" s="14"/>
      <c r="L1589" s="14"/>
    </row>
    <row r="1590" spans="3:12" x14ac:dyDescent="0.25">
      <c r="C1590" s="14"/>
      <c r="D1590" s="14"/>
      <c r="F1590" s="14"/>
      <c r="J1590" s="14"/>
      <c r="L1590" s="14"/>
    </row>
    <row r="1591" spans="3:12" x14ac:dyDescent="0.25">
      <c r="C1591" s="14"/>
      <c r="D1591" s="14"/>
      <c r="F1591" s="14"/>
      <c r="J1591" s="14"/>
      <c r="L1591" s="14"/>
    </row>
    <row r="1592" spans="3:12" x14ac:dyDescent="0.25">
      <c r="C1592" s="14"/>
      <c r="D1592" s="14"/>
      <c r="F1592" s="14"/>
      <c r="J1592" s="14"/>
      <c r="L1592" s="14"/>
    </row>
    <row r="1593" spans="3:12" x14ac:dyDescent="0.25">
      <c r="C1593" s="14"/>
      <c r="D1593" s="14"/>
      <c r="F1593" s="14"/>
      <c r="J1593" s="14"/>
      <c r="L1593" s="14"/>
    </row>
    <row r="1594" spans="3:12" x14ac:dyDescent="0.25">
      <c r="C1594" s="14"/>
      <c r="D1594" s="14"/>
      <c r="F1594" s="14"/>
      <c r="J1594" s="14"/>
      <c r="L1594" s="14"/>
    </row>
    <row r="1595" spans="3:12" x14ac:dyDescent="0.25">
      <c r="C1595" s="14"/>
      <c r="D1595" s="14"/>
      <c r="F1595" s="14"/>
      <c r="J1595" s="14"/>
      <c r="L1595" s="14"/>
    </row>
    <row r="1596" spans="3:12" x14ac:dyDescent="0.25">
      <c r="C1596" s="14"/>
      <c r="D1596" s="14"/>
      <c r="F1596" s="14"/>
      <c r="J1596" s="14"/>
      <c r="L1596" s="14"/>
    </row>
    <row r="1597" spans="3:12" x14ac:dyDescent="0.25">
      <c r="C1597" s="14"/>
      <c r="D1597" s="14"/>
      <c r="F1597" s="14"/>
      <c r="J1597" s="14"/>
      <c r="L1597" s="14"/>
    </row>
    <row r="1598" spans="3:12" x14ac:dyDescent="0.25">
      <c r="C1598" s="14"/>
      <c r="D1598" s="14"/>
      <c r="F1598" s="14"/>
      <c r="J1598" s="14"/>
      <c r="L1598" s="14"/>
    </row>
    <row r="1599" spans="3:12" x14ac:dyDescent="0.25">
      <c r="C1599" s="14"/>
      <c r="D1599" s="14"/>
      <c r="F1599" s="14"/>
      <c r="J1599" s="14"/>
      <c r="L1599" s="14"/>
    </row>
    <row r="1600" spans="3:12" x14ac:dyDescent="0.25">
      <c r="C1600" s="14"/>
      <c r="D1600" s="14"/>
      <c r="F1600" s="14"/>
      <c r="J1600" s="14"/>
      <c r="L1600" s="14"/>
    </row>
    <row r="1601" spans="3:12" x14ac:dyDescent="0.25">
      <c r="C1601" s="14"/>
      <c r="D1601" s="14"/>
      <c r="F1601" s="14"/>
      <c r="J1601" s="14"/>
      <c r="L1601" s="14"/>
    </row>
    <row r="1602" spans="3:12" x14ac:dyDescent="0.25">
      <c r="C1602" s="14"/>
      <c r="D1602" s="14"/>
      <c r="F1602" s="14"/>
      <c r="J1602" s="14"/>
      <c r="L1602" s="14"/>
    </row>
    <row r="1603" spans="3:12" x14ac:dyDescent="0.25">
      <c r="C1603" s="14"/>
      <c r="D1603" s="14"/>
      <c r="F1603" s="14"/>
      <c r="J1603" s="14"/>
      <c r="L1603" s="14"/>
    </row>
    <row r="1604" spans="3:12" x14ac:dyDescent="0.25">
      <c r="C1604" s="14"/>
      <c r="D1604" s="14"/>
      <c r="F1604" s="14"/>
      <c r="J1604" s="14"/>
      <c r="L1604" s="14"/>
    </row>
    <row r="1605" spans="3:12" x14ac:dyDescent="0.25">
      <c r="C1605" s="14"/>
      <c r="D1605" s="14"/>
      <c r="F1605" s="14"/>
      <c r="J1605" s="14"/>
      <c r="L1605" s="14"/>
    </row>
    <row r="1606" spans="3:12" x14ac:dyDescent="0.25">
      <c r="C1606" s="14"/>
      <c r="D1606" s="14"/>
      <c r="F1606" s="14"/>
      <c r="J1606" s="14"/>
      <c r="L1606" s="14"/>
    </row>
    <row r="1607" spans="3:12" x14ac:dyDescent="0.25">
      <c r="C1607" s="14"/>
      <c r="D1607" s="14"/>
      <c r="F1607" s="14"/>
      <c r="J1607" s="14"/>
      <c r="L1607" s="14"/>
    </row>
    <row r="1608" spans="3:12" x14ac:dyDescent="0.25">
      <c r="C1608" s="14"/>
      <c r="D1608" s="14"/>
      <c r="F1608" s="14"/>
      <c r="J1608" s="14"/>
      <c r="L1608" s="14"/>
    </row>
    <row r="1609" spans="3:12" x14ac:dyDescent="0.25">
      <c r="C1609" s="14"/>
      <c r="D1609" s="14"/>
      <c r="F1609" s="14"/>
      <c r="J1609" s="14"/>
      <c r="L1609" s="14"/>
    </row>
    <row r="1610" spans="3:12" x14ac:dyDescent="0.25">
      <c r="C1610" s="14"/>
      <c r="D1610" s="14"/>
      <c r="F1610" s="14"/>
      <c r="J1610" s="14"/>
      <c r="L1610" s="14"/>
    </row>
    <row r="1611" spans="3:12" x14ac:dyDescent="0.25">
      <c r="C1611" s="14"/>
      <c r="D1611" s="14"/>
      <c r="F1611" s="14"/>
      <c r="J1611" s="14"/>
      <c r="L1611" s="14"/>
    </row>
    <row r="1612" spans="3:12" x14ac:dyDescent="0.25">
      <c r="C1612" s="14"/>
      <c r="D1612" s="14"/>
      <c r="F1612" s="14"/>
      <c r="J1612" s="14"/>
      <c r="L1612" s="14"/>
    </row>
    <row r="1613" spans="3:12" x14ac:dyDescent="0.25">
      <c r="C1613" s="14"/>
      <c r="D1613" s="14"/>
      <c r="F1613" s="14"/>
      <c r="J1613" s="14"/>
      <c r="L1613" s="14"/>
    </row>
    <row r="1614" spans="3:12" x14ac:dyDescent="0.25">
      <c r="C1614" s="14"/>
      <c r="D1614" s="14"/>
      <c r="F1614" s="14"/>
      <c r="J1614" s="14"/>
      <c r="L1614" s="14"/>
    </row>
    <row r="1615" spans="3:12" x14ac:dyDescent="0.25">
      <c r="C1615" s="14"/>
      <c r="D1615" s="14"/>
      <c r="F1615" s="14"/>
      <c r="J1615" s="14"/>
      <c r="L1615" s="14"/>
    </row>
    <row r="1616" spans="3:12" x14ac:dyDescent="0.25">
      <c r="C1616" s="14"/>
      <c r="D1616" s="14"/>
      <c r="F1616" s="14"/>
      <c r="J1616" s="14"/>
      <c r="L1616" s="14"/>
    </row>
    <row r="1617" spans="3:12" x14ac:dyDescent="0.25">
      <c r="C1617" s="14"/>
      <c r="D1617" s="14"/>
      <c r="F1617" s="14"/>
      <c r="J1617" s="14"/>
      <c r="L1617" s="14"/>
    </row>
    <row r="1618" spans="3:12" x14ac:dyDescent="0.25">
      <c r="C1618" s="14"/>
      <c r="D1618" s="14"/>
      <c r="F1618" s="14"/>
      <c r="J1618" s="14"/>
      <c r="L1618" s="14"/>
    </row>
    <row r="1619" spans="3:12" x14ac:dyDescent="0.25">
      <c r="C1619" s="14"/>
      <c r="D1619" s="14"/>
      <c r="F1619" s="14"/>
      <c r="J1619" s="14"/>
      <c r="L1619" s="14"/>
    </row>
    <row r="1620" spans="3:12" x14ac:dyDescent="0.25">
      <c r="C1620" s="14"/>
      <c r="D1620" s="14"/>
      <c r="F1620" s="14"/>
      <c r="J1620" s="14"/>
      <c r="L1620" s="14"/>
    </row>
    <row r="1621" spans="3:12" x14ac:dyDescent="0.25">
      <c r="C1621" s="14"/>
      <c r="D1621" s="14"/>
      <c r="F1621" s="14"/>
      <c r="J1621" s="14"/>
      <c r="L1621" s="14"/>
    </row>
    <row r="1622" spans="3:12" x14ac:dyDescent="0.25">
      <c r="C1622" s="14"/>
      <c r="D1622" s="14"/>
      <c r="F1622" s="14"/>
      <c r="J1622" s="14"/>
      <c r="L1622" s="14"/>
    </row>
    <row r="1623" spans="3:12" x14ac:dyDescent="0.25">
      <c r="C1623" s="14"/>
      <c r="D1623" s="14"/>
      <c r="F1623" s="14"/>
      <c r="J1623" s="14"/>
      <c r="L1623" s="14"/>
    </row>
    <row r="1624" spans="3:12" x14ac:dyDescent="0.25">
      <c r="C1624" s="14"/>
      <c r="D1624" s="14"/>
      <c r="F1624" s="14"/>
      <c r="J1624" s="14"/>
      <c r="L1624" s="14"/>
    </row>
    <row r="1625" spans="3:12" x14ac:dyDescent="0.25">
      <c r="C1625" s="14"/>
      <c r="D1625" s="14"/>
      <c r="F1625" s="14"/>
      <c r="J1625" s="14"/>
      <c r="L1625" s="14"/>
    </row>
    <row r="1626" spans="3:12" x14ac:dyDescent="0.25">
      <c r="C1626" s="14"/>
      <c r="D1626" s="14"/>
      <c r="F1626" s="14"/>
      <c r="J1626" s="14"/>
      <c r="L1626" s="14"/>
    </row>
    <row r="1627" spans="3:12" x14ac:dyDescent="0.25">
      <c r="C1627" s="14"/>
      <c r="D1627" s="14"/>
      <c r="F1627" s="14"/>
      <c r="J1627" s="14"/>
      <c r="L1627" s="14"/>
    </row>
    <row r="1628" spans="3:12" x14ac:dyDescent="0.25">
      <c r="C1628" s="14"/>
      <c r="D1628" s="14"/>
      <c r="F1628" s="14"/>
      <c r="J1628" s="14"/>
      <c r="L1628" s="14"/>
    </row>
    <row r="1629" spans="3:12" x14ac:dyDescent="0.25">
      <c r="C1629" s="14"/>
      <c r="D1629" s="14"/>
      <c r="F1629" s="14"/>
      <c r="J1629" s="14"/>
      <c r="L1629" s="14"/>
    </row>
    <row r="1630" spans="3:12" x14ac:dyDescent="0.25">
      <c r="C1630" s="14"/>
      <c r="D1630" s="14"/>
      <c r="F1630" s="14"/>
      <c r="J1630" s="14"/>
      <c r="L1630" s="14"/>
    </row>
    <row r="1631" spans="3:12" x14ac:dyDescent="0.25">
      <c r="C1631" s="14"/>
      <c r="D1631" s="14"/>
      <c r="F1631" s="14"/>
      <c r="J1631" s="14"/>
      <c r="L1631" s="14"/>
    </row>
    <row r="1632" spans="3:12" x14ac:dyDescent="0.25">
      <c r="C1632" s="14"/>
      <c r="D1632" s="14"/>
      <c r="F1632" s="14"/>
      <c r="J1632" s="14"/>
      <c r="L1632" s="14"/>
    </row>
    <row r="1633" spans="3:12" x14ac:dyDescent="0.25">
      <c r="C1633" s="14"/>
      <c r="D1633" s="14"/>
      <c r="F1633" s="14"/>
      <c r="J1633" s="14"/>
      <c r="L1633" s="14"/>
    </row>
    <row r="1634" spans="3:12" x14ac:dyDescent="0.25">
      <c r="C1634" s="14"/>
      <c r="D1634" s="14"/>
      <c r="F1634" s="14"/>
      <c r="J1634" s="14"/>
      <c r="L1634" s="14"/>
    </row>
    <row r="1635" spans="3:12" x14ac:dyDescent="0.25">
      <c r="C1635" s="14"/>
      <c r="D1635" s="14"/>
      <c r="F1635" s="14"/>
      <c r="J1635" s="14"/>
      <c r="L1635" s="14"/>
    </row>
    <row r="1636" spans="3:12" x14ac:dyDescent="0.25">
      <c r="C1636" s="14"/>
      <c r="D1636" s="14"/>
      <c r="F1636" s="14"/>
      <c r="J1636" s="14"/>
      <c r="L1636" s="14"/>
    </row>
    <row r="1637" spans="3:12" x14ac:dyDescent="0.25">
      <c r="C1637" s="14"/>
      <c r="D1637" s="14"/>
      <c r="F1637" s="14"/>
      <c r="J1637" s="14"/>
      <c r="L1637" s="14"/>
    </row>
    <row r="1638" spans="3:12" x14ac:dyDescent="0.25">
      <c r="C1638" s="14"/>
      <c r="D1638" s="14"/>
      <c r="F1638" s="14"/>
      <c r="J1638" s="14"/>
      <c r="L1638" s="14"/>
    </row>
    <row r="1639" spans="3:12" x14ac:dyDescent="0.25">
      <c r="C1639" s="14"/>
      <c r="D1639" s="14"/>
      <c r="F1639" s="14"/>
      <c r="J1639" s="14"/>
      <c r="L1639" s="14"/>
    </row>
    <row r="1640" spans="3:12" x14ac:dyDescent="0.25">
      <c r="C1640" s="14"/>
      <c r="D1640" s="14"/>
      <c r="F1640" s="14"/>
      <c r="J1640" s="14"/>
      <c r="L1640" s="14"/>
    </row>
    <row r="1641" spans="3:12" x14ac:dyDescent="0.25">
      <c r="C1641" s="14"/>
      <c r="D1641" s="14"/>
      <c r="F1641" s="14"/>
      <c r="J1641" s="14"/>
      <c r="L1641" s="14"/>
    </row>
    <row r="1642" spans="3:12" x14ac:dyDescent="0.25">
      <c r="C1642" s="14"/>
      <c r="D1642" s="14"/>
      <c r="F1642" s="14"/>
      <c r="J1642" s="14"/>
      <c r="L1642" s="14"/>
    </row>
    <row r="1643" spans="3:12" x14ac:dyDescent="0.25">
      <c r="C1643" s="14"/>
      <c r="D1643" s="14"/>
      <c r="F1643" s="14"/>
      <c r="J1643" s="14"/>
      <c r="L1643" s="14"/>
    </row>
    <row r="1644" spans="3:12" x14ac:dyDescent="0.25">
      <c r="C1644" s="14"/>
      <c r="D1644" s="14"/>
      <c r="F1644" s="14"/>
      <c r="J1644" s="14"/>
      <c r="L1644" s="14"/>
    </row>
    <row r="1645" spans="3:12" x14ac:dyDescent="0.25">
      <c r="C1645" s="14"/>
      <c r="D1645" s="14"/>
      <c r="F1645" s="14"/>
      <c r="J1645" s="14"/>
      <c r="L1645" s="14"/>
    </row>
    <row r="1646" spans="3:12" x14ac:dyDescent="0.25">
      <c r="C1646" s="14"/>
      <c r="D1646" s="14"/>
      <c r="F1646" s="14"/>
      <c r="J1646" s="14"/>
      <c r="L1646" s="14"/>
    </row>
    <row r="1647" spans="3:12" x14ac:dyDescent="0.25">
      <c r="C1647" s="14"/>
      <c r="D1647" s="14"/>
      <c r="F1647" s="14"/>
      <c r="J1647" s="14"/>
      <c r="L1647" s="14"/>
    </row>
    <row r="1648" spans="3:12" x14ac:dyDescent="0.25">
      <c r="C1648" s="14"/>
      <c r="D1648" s="14"/>
      <c r="F1648" s="14"/>
      <c r="J1648" s="14"/>
      <c r="L1648" s="14"/>
    </row>
    <row r="1649" spans="3:12" x14ac:dyDescent="0.25">
      <c r="C1649" s="14"/>
      <c r="D1649" s="14"/>
      <c r="F1649" s="14"/>
      <c r="J1649" s="14"/>
      <c r="L1649" s="14"/>
    </row>
    <row r="1650" spans="3:12" x14ac:dyDescent="0.25">
      <c r="C1650" s="14"/>
      <c r="D1650" s="14"/>
      <c r="F1650" s="14"/>
      <c r="J1650" s="14"/>
      <c r="L1650" s="14"/>
    </row>
    <row r="1651" spans="3:12" x14ac:dyDescent="0.25">
      <c r="C1651" s="14"/>
      <c r="D1651" s="14"/>
      <c r="F1651" s="14"/>
      <c r="J1651" s="14"/>
      <c r="L1651" s="14"/>
    </row>
    <row r="1652" spans="3:12" x14ac:dyDescent="0.25">
      <c r="C1652" s="14"/>
      <c r="D1652" s="14"/>
      <c r="F1652" s="14"/>
      <c r="J1652" s="14"/>
      <c r="L1652" s="14"/>
    </row>
    <row r="1653" spans="3:12" x14ac:dyDescent="0.25">
      <c r="C1653" s="14"/>
      <c r="D1653" s="14"/>
      <c r="F1653" s="14"/>
      <c r="J1653" s="14"/>
      <c r="L1653" s="14"/>
    </row>
    <row r="1654" spans="3:12" x14ac:dyDescent="0.25">
      <c r="C1654" s="14"/>
      <c r="D1654" s="14"/>
      <c r="F1654" s="14"/>
      <c r="J1654" s="14"/>
      <c r="L1654" s="14"/>
    </row>
    <row r="1655" spans="3:12" x14ac:dyDescent="0.25">
      <c r="C1655" s="14"/>
      <c r="D1655" s="14"/>
      <c r="F1655" s="14"/>
      <c r="J1655" s="14"/>
      <c r="L1655" s="14"/>
    </row>
    <row r="1656" spans="3:12" x14ac:dyDescent="0.25">
      <c r="C1656" s="14"/>
      <c r="D1656" s="14"/>
      <c r="F1656" s="14"/>
      <c r="J1656" s="14"/>
      <c r="L1656" s="14"/>
    </row>
    <row r="1657" spans="3:12" x14ac:dyDescent="0.25">
      <c r="C1657" s="14"/>
      <c r="D1657" s="14"/>
      <c r="F1657" s="14"/>
      <c r="J1657" s="14"/>
      <c r="L1657" s="14"/>
    </row>
    <row r="1658" spans="3:12" x14ac:dyDescent="0.25">
      <c r="C1658" s="14"/>
      <c r="D1658" s="14"/>
      <c r="F1658" s="14"/>
      <c r="J1658" s="14"/>
      <c r="L1658" s="14"/>
    </row>
    <row r="1659" spans="3:12" x14ac:dyDescent="0.25">
      <c r="C1659" s="14"/>
      <c r="D1659" s="14"/>
      <c r="F1659" s="14"/>
      <c r="J1659" s="14"/>
      <c r="L1659" s="14"/>
    </row>
    <row r="1660" spans="3:12" x14ac:dyDescent="0.25">
      <c r="C1660" s="14"/>
      <c r="D1660" s="14"/>
      <c r="F1660" s="14"/>
      <c r="J1660" s="14"/>
      <c r="L1660" s="14"/>
    </row>
    <row r="1661" spans="3:12" x14ac:dyDescent="0.25">
      <c r="C1661" s="14"/>
      <c r="D1661" s="14"/>
      <c r="F1661" s="14"/>
      <c r="J1661" s="14"/>
      <c r="L1661" s="14"/>
    </row>
    <row r="1662" spans="3:12" x14ac:dyDescent="0.25">
      <c r="C1662" s="14"/>
      <c r="D1662" s="14"/>
      <c r="F1662" s="14"/>
      <c r="J1662" s="14"/>
      <c r="L1662" s="14"/>
    </row>
    <row r="1663" spans="3:12" x14ac:dyDescent="0.25">
      <c r="C1663" s="14"/>
      <c r="D1663" s="14"/>
      <c r="F1663" s="14"/>
      <c r="J1663" s="14"/>
      <c r="L1663" s="14"/>
    </row>
    <row r="1664" spans="3:12" x14ac:dyDescent="0.25">
      <c r="C1664" s="14"/>
      <c r="D1664" s="14"/>
      <c r="F1664" s="14"/>
      <c r="J1664" s="14"/>
      <c r="L1664" s="14"/>
    </row>
    <row r="1665" spans="3:12" x14ac:dyDescent="0.25">
      <c r="C1665" s="14"/>
      <c r="D1665" s="14"/>
      <c r="F1665" s="14"/>
      <c r="J1665" s="14"/>
      <c r="L1665" s="14"/>
    </row>
    <row r="1666" spans="3:12" x14ac:dyDescent="0.25">
      <c r="C1666" s="14"/>
      <c r="D1666" s="14"/>
      <c r="F1666" s="14"/>
      <c r="J1666" s="14"/>
      <c r="L1666" s="14"/>
    </row>
    <row r="1667" spans="3:12" x14ac:dyDescent="0.25">
      <c r="C1667" s="14"/>
      <c r="D1667" s="14"/>
      <c r="F1667" s="14"/>
      <c r="J1667" s="14"/>
      <c r="L1667" s="14"/>
    </row>
    <row r="1668" spans="3:12" x14ac:dyDescent="0.25">
      <c r="C1668" s="14"/>
      <c r="D1668" s="14"/>
      <c r="F1668" s="14"/>
      <c r="J1668" s="14"/>
      <c r="L1668" s="14"/>
    </row>
    <row r="1669" spans="3:12" x14ac:dyDescent="0.25">
      <c r="C1669" s="14"/>
      <c r="D1669" s="14"/>
      <c r="F1669" s="14"/>
      <c r="J1669" s="14"/>
      <c r="L1669" s="14"/>
    </row>
    <row r="1670" spans="3:12" x14ac:dyDescent="0.25">
      <c r="C1670" s="14"/>
      <c r="D1670" s="14"/>
      <c r="F1670" s="14"/>
      <c r="J1670" s="14"/>
      <c r="L1670" s="14"/>
    </row>
    <row r="1671" spans="3:12" x14ac:dyDescent="0.25">
      <c r="C1671" s="14"/>
      <c r="D1671" s="14"/>
      <c r="F1671" s="14"/>
      <c r="J1671" s="14"/>
      <c r="L1671" s="14"/>
    </row>
    <row r="1672" spans="3:12" x14ac:dyDescent="0.25">
      <c r="C1672" s="14"/>
      <c r="D1672" s="14"/>
      <c r="F1672" s="14"/>
      <c r="J1672" s="14"/>
      <c r="L1672" s="14"/>
    </row>
    <row r="1673" spans="3:12" x14ac:dyDescent="0.25">
      <c r="C1673" s="14"/>
      <c r="D1673" s="14"/>
      <c r="F1673" s="14"/>
      <c r="J1673" s="14"/>
      <c r="L1673" s="14"/>
    </row>
    <row r="1674" spans="3:12" x14ac:dyDescent="0.25">
      <c r="C1674" s="14"/>
      <c r="D1674" s="14"/>
      <c r="F1674" s="14"/>
      <c r="J1674" s="14"/>
      <c r="L1674" s="14"/>
    </row>
    <row r="1675" spans="3:12" x14ac:dyDescent="0.25">
      <c r="C1675" s="14"/>
      <c r="D1675" s="14"/>
      <c r="F1675" s="14"/>
      <c r="J1675" s="14"/>
      <c r="L1675" s="14"/>
    </row>
    <row r="1676" spans="3:12" x14ac:dyDescent="0.25">
      <c r="C1676" s="14"/>
      <c r="D1676" s="14"/>
      <c r="F1676" s="14"/>
      <c r="J1676" s="14"/>
      <c r="L1676" s="14"/>
    </row>
    <row r="1677" spans="3:12" x14ac:dyDescent="0.25">
      <c r="C1677" s="14"/>
      <c r="D1677" s="14"/>
      <c r="F1677" s="14"/>
      <c r="J1677" s="14"/>
      <c r="L1677" s="14"/>
    </row>
    <row r="1678" spans="3:12" x14ac:dyDescent="0.25">
      <c r="C1678" s="14"/>
      <c r="D1678" s="14"/>
      <c r="F1678" s="14"/>
      <c r="J1678" s="14"/>
      <c r="L1678" s="14"/>
    </row>
    <row r="1679" spans="3:12" x14ac:dyDescent="0.25">
      <c r="C1679" s="14"/>
      <c r="D1679" s="14"/>
      <c r="F1679" s="14"/>
      <c r="J1679" s="14"/>
      <c r="L1679" s="14"/>
    </row>
    <row r="1680" spans="3:12" x14ac:dyDescent="0.25">
      <c r="C1680" s="14"/>
      <c r="D1680" s="14"/>
      <c r="F1680" s="14"/>
      <c r="J1680" s="14"/>
      <c r="L1680" s="14"/>
    </row>
    <row r="1681" spans="3:12" x14ac:dyDescent="0.25">
      <c r="C1681" s="14"/>
      <c r="D1681" s="14"/>
      <c r="F1681" s="14"/>
      <c r="J1681" s="14"/>
      <c r="L1681" s="14"/>
    </row>
    <row r="1682" spans="3:12" x14ac:dyDescent="0.25">
      <c r="C1682" s="14"/>
      <c r="D1682" s="14"/>
      <c r="F1682" s="14"/>
      <c r="J1682" s="14"/>
      <c r="L1682" s="14"/>
    </row>
    <row r="1683" spans="3:12" x14ac:dyDescent="0.25">
      <c r="C1683" s="14"/>
      <c r="D1683" s="14"/>
      <c r="F1683" s="14"/>
      <c r="J1683" s="14"/>
      <c r="L1683" s="14"/>
    </row>
    <row r="1684" spans="3:12" x14ac:dyDescent="0.25">
      <c r="C1684" s="14"/>
      <c r="D1684" s="14"/>
      <c r="F1684" s="14"/>
      <c r="J1684" s="14"/>
      <c r="L1684" s="14"/>
    </row>
    <row r="1685" spans="3:12" x14ac:dyDescent="0.25">
      <c r="C1685" s="14"/>
      <c r="D1685" s="14"/>
      <c r="F1685" s="14"/>
      <c r="J1685" s="14"/>
      <c r="L1685" s="14"/>
    </row>
    <row r="1686" spans="3:12" x14ac:dyDescent="0.25">
      <c r="C1686" s="14"/>
      <c r="D1686" s="14"/>
      <c r="F1686" s="14"/>
      <c r="J1686" s="14"/>
      <c r="L1686" s="14"/>
    </row>
    <row r="1687" spans="3:12" x14ac:dyDescent="0.25">
      <c r="C1687" s="14"/>
      <c r="D1687" s="14"/>
      <c r="F1687" s="14"/>
      <c r="J1687" s="14"/>
      <c r="L1687" s="14"/>
    </row>
    <row r="1688" spans="3:12" x14ac:dyDescent="0.25">
      <c r="C1688" s="14"/>
      <c r="D1688" s="14"/>
      <c r="F1688" s="14"/>
      <c r="J1688" s="14"/>
      <c r="L1688" s="14"/>
    </row>
    <row r="1689" spans="3:12" x14ac:dyDescent="0.25">
      <c r="C1689" s="14"/>
      <c r="D1689" s="14"/>
      <c r="F1689" s="14"/>
      <c r="J1689" s="14"/>
      <c r="L1689" s="14"/>
    </row>
    <row r="1690" spans="3:12" x14ac:dyDescent="0.25">
      <c r="C1690" s="14"/>
      <c r="D1690" s="14"/>
      <c r="F1690" s="14"/>
      <c r="J1690" s="14"/>
      <c r="L1690" s="14"/>
    </row>
    <row r="1691" spans="3:12" x14ac:dyDescent="0.25">
      <c r="C1691" s="14"/>
      <c r="D1691" s="14"/>
      <c r="F1691" s="14"/>
      <c r="J1691" s="14"/>
      <c r="L1691" s="14"/>
    </row>
    <row r="1692" spans="3:12" x14ac:dyDescent="0.25">
      <c r="C1692" s="14"/>
      <c r="D1692" s="14"/>
      <c r="F1692" s="14"/>
      <c r="J1692" s="14"/>
      <c r="L1692" s="14"/>
    </row>
    <row r="1693" spans="3:12" x14ac:dyDescent="0.25">
      <c r="C1693" s="14"/>
      <c r="D1693" s="14"/>
      <c r="F1693" s="14"/>
      <c r="J1693" s="14"/>
      <c r="L1693" s="14"/>
    </row>
    <row r="1694" spans="3:12" x14ac:dyDescent="0.25">
      <c r="C1694" s="14"/>
      <c r="D1694" s="14"/>
      <c r="F1694" s="14"/>
      <c r="J1694" s="14"/>
      <c r="L1694" s="14"/>
    </row>
    <row r="1695" spans="3:12" x14ac:dyDescent="0.25">
      <c r="C1695" s="14"/>
      <c r="D1695" s="14"/>
      <c r="F1695" s="14"/>
      <c r="J1695" s="14"/>
      <c r="L1695" s="14"/>
    </row>
    <row r="1696" spans="3:12" x14ac:dyDescent="0.25">
      <c r="C1696" s="14"/>
      <c r="D1696" s="14"/>
      <c r="F1696" s="14"/>
      <c r="J1696" s="14"/>
      <c r="L1696" s="14"/>
    </row>
    <row r="1697" spans="3:12" x14ac:dyDescent="0.25">
      <c r="C1697" s="14"/>
      <c r="D1697" s="14"/>
      <c r="F1697" s="14"/>
      <c r="J1697" s="14"/>
      <c r="L1697" s="14"/>
    </row>
    <row r="1698" spans="3:12" x14ac:dyDescent="0.25">
      <c r="C1698" s="14"/>
      <c r="D1698" s="14"/>
      <c r="F1698" s="14"/>
      <c r="J1698" s="14"/>
      <c r="L1698" s="14"/>
    </row>
    <row r="1699" spans="3:12" x14ac:dyDescent="0.25">
      <c r="C1699" s="14"/>
      <c r="D1699" s="14"/>
      <c r="F1699" s="14"/>
      <c r="J1699" s="14"/>
      <c r="L1699" s="14"/>
    </row>
    <row r="1700" spans="3:12" x14ac:dyDescent="0.25">
      <c r="C1700" s="14"/>
      <c r="D1700" s="14"/>
      <c r="F1700" s="14"/>
      <c r="J1700" s="14"/>
      <c r="L1700" s="14"/>
    </row>
    <row r="1701" spans="3:12" x14ac:dyDescent="0.25">
      <c r="C1701" s="14"/>
      <c r="D1701" s="14"/>
      <c r="F1701" s="14"/>
      <c r="J1701" s="14"/>
      <c r="L1701" s="14"/>
    </row>
    <row r="1702" spans="3:12" x14ac:dyDescent="0.25">
      <c r="C1702" s="14"/>
      <c r="D1702" s="14"/>
      <c r="F1702" s="14"/>
      <c r="J1702" s="14"/>
      <c r="L1702" s="14"/>
    </row>
    <row r="1703" spans="3:12" x14ac:dyDescent="0.25">
      <c r="C1703" s="14"/>
      <c r="D1703" s="14"/>
      <c r="F1703" s="14"/>
      <c r="J1703" s="14"/>
      <c r="L1703" s="14"/>
    </row>
    <row r="1704" spans="3:12" x14ac:dyDescent="0.25">
      <c r="C1704" s="14"/>
      <c r="D1704" s="14"/>
      <c r="F1704" s="14"/>
      <c r="J1704" s="14"/>
      <c r="L1704" s="14"/>
    </row>
    <row r="1705" spans="3:12" x14ac:dyDescent="0.25">
      <c r="C1705" s="14"/>
      <c r="D1705" s="14"/>
      <c r="F1705" s="14"/>
      <c r="J1705" s="14"/>
      <c r="L1705" s="14"/>
    </row>
    <row r="1706" spans="3:12" x14ac:dyDescent="0.25">
      <c r="C1706" s="14"/>
      <c r="D1706" s="14"/>
      <c r="F1706" s="14"/>
      <c r="J1706" s="14"/>
      <c r="L1706" s="14"/>
    </row>
    <row r="1707" spans="3:12" x14ac:dyDescent="0.25">
      <c r="C1707" s="14"/>
      <c r="D1707" s="14"/>
      <c r="F1707" s="14"/>
      <c r="J1707" s="14"/>
      <c r="L1707" s="14"/>
    </row>
    <row r="1708" spans="3:12" x14ac:dyDescent="0.25">
      <c r="C1708" s="14"/>
      <c r="D1708" s="14"/>
      <c r="F1708" s="14"/>
      <c r="J1708" s="14"/>
      <c r="L1708" s="14"/>
    </row>
    <row r="1709" spans="3:12" x14ac:dyDescent="0.25">
      <c r="C1709" s="14"/>
      <c r="D1709" s="14"/>
      <c r="F1709" s="14"/>
      <c r="J1709" s="14"/>
      <c r="L1709" s="14"/>
    </row>
    <row r="1710" spans="3:12" x14ac:dyDescent="0.25">
      <c r="C1710" s="14"/>
      <c r="D1710" s="14"/>
      <c r="F1710" s="14"/>
      <c r="J1710" s="14"/>
      <c r="L1710" s="14"/>
    </row>
    <row r="1711" spans="3:12" x14ac:dyDescent="0.25">
      <c r="C1711" s="14"/>
      <c r="D1711" s="14"/>
      <c r="F1711" s="14"/>
      <c r="J1711" s="14"/>
      <c r="L1711" s="14"/>
    </row>
    <row r="1712" spans="3:12" x14ac:dyDescent="0.25">
      <c r="C1712" s="14"/>
      <c r="D1712" s="14"/>
      <c r="F1712" s="14"/>
      <c r="J1712" s="14"/>
      <c r="L1712" s="14"/>
    </row>
    <row r="1713" spans="3:12" x14ac:dyDescent="0.25">
      <c r="C1713" s="14"/>
      <c r="D1713" s="14"/>
      <c r="F1713" s="14"/>
      <c r="J1713" s="14"/>
      <c r="L1713" s="14"/>
    </row>
    <row r="1714" spans="3:12" x14ac:dyDescent="0.25">
      <c r="C1714" s="14"/>
      <c r="D1714" s="14"/>
      <c r="F1714" s="14"/>
      <c r="J1714" s="14"/>
      <c r="L1714" s="14"/>
    </row>
    <row r="1715" spans="3:12" x14ac:dyDescent="0.25">
      <c r="C1715" s="14"/>
      <c r="D1715" s="14"/>
      <c r="F1715" s="14"/>
      <c r="J1715" s="14"/>
      <c r="L1715" s="14"/>
    </row>
    <row r="1716" spans="3:12" x14ac:dyDescent="0.25">
      <c r="C1716" s="14"/>
      <c r="D1716" s="14"/>
      <c r="F1716" s="14"/>
      <c r="J1716" s="14"/>
      <c r="L1716" s="14"/>
    </row>
    <row r="1717" spans="3:12" x14ac:dyDescent="0.25">
      <c r="C1717" s="14"/>
      <c r="D1717" s="14"/>
      <c r="F1717" s="14"/>
      <c r="J1717" s="14"/>
      <c r="L1717" s="14"/>
    </row>
    <row r="1718" spans="3:12" x14ac:dyDescent="0.25">
      <c r="C1718" s="14"/>
      <c r="D1718" s="14"/>
      <c r="F1718" s="14"/>
      <c r="J1718" s="14"/>
      <c r="L1718" s="14"/>
    </row>
    <row r="1719" spans="3:12" x14ac:dyDescent="0.25">
      <c r="C1719" s="14"/>
      <c r="D1719" s="14"/>
      <c r="F1719" s="14"/>
      <c r="J1719" s="14"/>
      <c r="L1719" s="14"/>
    </row>
    <row r="1720" spans="3:12" x14ac:dyDescent="0.25">
      <c r="C1720" s="14"/>
      <c r="D1720" s="14"/>
      <c r="F1720" s="14"/>
      <c r="J1720" s="14"/>
      <c r="L1720" s="14"/>
    </row>
    <row r="1721" spans="3:12" x14ac:dyDescent="0.25">
      <c r="C1721" s="14"/>
      <c r="D1721" s="14"/>
      <c r="F1721" s="14"/>
      <c r="J1721" s="14"/>
      <c r="L1721" s="14"/>
    </row>
    <row r="1722" spans="3:12" x14ac:dyDescent="0.25">
      <c r="C1722" s="14"/>
      <c r="D1722" s="14"/>
      <c r="F1722" s="14"/>
      <c r="J1722" s="14"/>
      <c r="L1722" s="14"/>
    </row>
    <row r="1723" spans="3:12" x14ac:dyDescent="0.25">
      <c r="C1723" s="14"/>
      <c r="D1723" s="14"/>
      <c r="F1723" s="14"/>
      <c r="J1723" s="14"/>
      <c r="L1723" s="14"/>
    </row>
    <row r="1724" spans="3:12" x14ac:dyDescent="0.25">
      <c r="C1724" s="14"/>
      <c r="D1724" s="14"/>
      <c r="F1724" s="14"/>
      <c r="J1724" s="14"/>
      <c r="L1724" s="14"/>
    </row>
    <row r="1725" spans="3:12" x14ac:dyDescent="0.25">
      <c r="C1725" s="14"/>
      <c r="D1725" s="14"/>
      <c r="F1725" s="14"/>
      <c r="J1725" s="14"/>
      <c r="L1725" s="14"/>
    </row>
    <row r="1726" spans="3:12" x14ac:dyDescent="0.25">
      <c r="C1726" s="14"/>
      <c r="D1726" s="14"/>
      <c r="F1726" s="14"/>
      <c r="J1726" s="14"/>
      <c r="L1726" s="14"/>
    </row>
    <row r="1727" spans="3:12" x14ac:dyDescent="0.25">
      <c r="C1727" s="14"/>
      <c r="D1727" s="14"/>
      <c r="F1727" s="14"/>
      <c r="J1727" s="14"/>
      <c r="L1727" s="14"/>
    </row>
    <row r="1728" spans="3:12" x14ac:dyDescent="0.25">
      <c r="C1728" s="14"/>
      <c r="D1728" s="14"/>
      <c r="F1728" s="14"/>
      <c r="J1728" s="14"/>
      <c r="L1728" s="14"/>
    </row>
    <row r="1729" spans="3:12" x14ac:dyDescent="0.25">
      <c r="C1729" s="14"/>
      <c r="D1729" s="14"/>
      <c r="F1729" s="14"/>
      <c r="J1729" s="14"/>
      <c r="L1729" s="14"/>
    </row>
    <row r="1730" spans="3:12" x14ac:dyDescent="0.25">
      <c r="C1730" s="14"/>
      <c r="D1730" s="14"/>
      <c r="F1730" s="14"/>
      <c r="J1730" s="14"/>
      <c r="L1730" s="14"/>
    </row>
    <row r="1731" spans="3:12" x14ac:dyDescent="0.25">
      <c r="C1731" s="14"/>
      <c r="D1731" s="14"/>
      <c r="F1731" s="14"/>
      <c r="J1731" s="14"/>
      <c r="L1731" s="14"/>
    </row>
    <row r="1732" spans="3:12" x14ac:dyDescent="0.25">
      <c r="C1732" s="14"/>
      <c r="D1732" s="14"/>
      <c r="F1732" s="14"/>
      <c r="J1732" s="14"/>
      <c r="L1732" s="14"/>
    </row>
    <row r="1733" spans="3:12" x14ac:dyDescent="0.25">
      <c r="C1733" s="14"/>
      <c r="D1733" s="14"/>
      <c r="F1733" s="14"/>
      <c r="J1733" s="14"/>
      <c r="L1733" s="14"/>
    </row>
    <row r="1734" spans="3:12" x14ac:dyDescent="0.25">
      <c r="C1734" s="14"/>
      <c r="D1734" s="14"/>
      <c r="F1734" s="14"/>
      <c r="J1734" s="14"/>
      <c r="L1734" s="14"/>
    </row>
    <row r="1735" spans="3:12" x14ac:dyDescent="0.25">
      <c r="C1735" s="14"/>
      <c r="D1735" s="14"/>
      <c r="F1735" s="14"/>
      <c r="J1735" s="14"/>
      <c r="L1735" s="14"/>
    </row>
    <row r="1736" spans="3:12" x14ac:dyDescent="0.25">
      <c r="C1736" s="14"/>
      <c r="D1736" s="14"/>
      <c r="F1736" s="14"/>
      <c r="J1736" s="14"/>
      <c r="L1736" s="14"/>
    </row>
    <row r="1737" spans="3:12" x14ac:dyDescent="0.25">
      <c r="C1737" s="14"/>
      <c r="D1737" s="14"/>
      <c r="F1737" s="14"/>
      <c r="J1737" s="14"/>
      <c r="L1737" s="14"/>
    </row>
    <row r="1738" spans="3:12" x14ac:dyDescent="0.25">
      <c r="C1738" s="14"/>
      <c r="D1738" s="14"/>
      <c r="F1738" s="14"/>
      <c r="J1738" s="14"/>
      <c r="L1738" s="14"/>
    </row>
    <row r="1739" spans="3:12" x14ac:dyDescent="0.25">
      <c r="C1739" s="14"/>
      <c r="D1739" s="14"/>
      <c r="F1739" s="14"/>
      <c r="J1739" s="14"/>
      <c r="L1739" s="14"/>
    </row>
    <row r="1740" spans="3:12" x14ac:dyDescent="0.25">
      <c r="C1740" s="14"/>
      <c r="D1740" s="14"/>
      <c r="F1740" s="14"/>
      <c r="J1740" s="14"/>
      <c r="L1740" s="14"/>
    </row>
    <row r="1741" spans="3:12" x14ac:dyDescent="0.25">
      <c r="C1741" s="14"/>
      <c r="D1741" s="14"/>
      <c r="F1741" s="14"/>
      <c r="J1741" s="14"/>
      <c r="L1741" s="14"/>
    </row>
    <row r="1742" spans="3:12" x14ac:dyDescent="0.25">
      <c r="C1742" s="14"/>
      <c r="D1742" s="14"/>
      <c r="F1742" s="14"/>
      <c r="J1742" s="14"/>
      <c r="L1742" s="14"/>
    </row>
    <row r="1743" spans="3:12" x14ac:dyDescent="0.25">
      <c r="C1743" s="14"/>
      <c r="D1743" s="14"/>
      <c r="F1743" s="14"/>
      <c r="J1743" s="14"/>
      <c r="L1743" s="14"/>
    </row>
    <row r="1744" spans="3:12" x14ac:dyDescent="0.25">
      <c r="C1744" s="14"/>
      <c r="D1744" s="14"/>
      <c r="F1744" s="14"/>
      <c r="J1744" s="14"/>
      <c r="L1744" s="14"/>
    </row>
    <row r="1745" spans="3:12" x14ac:dyDescent="0.25">
      <c r="C1745" s="14"/>
      <c r="D1745" s="14"/>
      <c r="F1745" s="14"/>
      <c r="J1745" s="14"/>
      <c r="L1745" s="14"/>
    </row>
    <row r="1746" spans="3:12" x14ac:dyDescent="0.25">
      <c r="C1746" s="14"/>
      <c r="D1746" s="14"/>
      <c r="F1746" s="14"/>
      <c r="J1746" s="14"/>
      <c r="L1746" s="14"/>
    </row>
    <row r="1747" spans="3:12" x14ac:dyDescent="0.25">
      <c r="C1747" s="14"/>
      <c r="D1747" s="14"/>
      <c r="F1747" s="14"/>
      <c r="J1747" s="14"/>
      <c r="L1747" s="14"/>
    </row>
    <row r="1748" spans="3:12" x14ac:dyDescent="0.25">
      <c r="C1748" s="14"/>
      <c r="D1748" s="14"/>
      <c r="F1748" s="14"/>
      <c r="J1748" s="14"/>
      <c r="L1748" s="14"/>
    </row>
    <row r="1749" spans="3:12" x14ac:dyDescent="0.25">
      <c r="C1749" s="14"/>
      <c r="D1749" s="14"/>
      <c r="F1749" s="14"/>
      <c r="J1749" s="14"/>
      <c r="L1749" s="14"/>
    </row>
    <row r="1750" spans="3:12" x14ac:dyDescent="0.25">
      <c r="C1750" s="14"/>
      <c r="D1750" s="14"/>
      <c r="F1750" s="14"/>
      <c r="J1750" s="14"/>
      <c r="L1750" s="14"/>
    </row>
    <row r="1751" spans="3:12" x14ac:dyDescent="0.25">
      <c r="C1751" s="14"/>
      <c r="D1751" s="14"/>
      <c r="F1751" s="14"/>
      <c r="J1751" s="14"/>
      <c r="L1751" s="14"/>
    </row>
    <row r="1752" spans="3:12" x14ac:dyDescent="0.25">
      <c r="C1752" s="14"/>
      <c r="D1752" s="14"/>
      <c r="F1752" s="14"/>
      <c r="J1752" s="14"/>
      <c r="L1752" s="14"/>
    </row>
    <row r="1753" spans="3:12" x14ac:dyDescent="0.25">
      <c r="C1753" s="14"/>
      <c r="D1753" s="14"/>
      <c r="F1753" s="14"/>
      <c r="J1753" s="14"/>
      <c r="L1753" s="14"/>
    </row>
    <row r="1754" spans="3:12" x14ac:dyDescent="0.25">
      <c r="C1754" s="14"/>
      <c r="D1754" s="14"/>
      <c r="F1754" s="14"/>
      <c r="J1754" s="14"/>
      <c r="L1754" s="14"/>
    </row>
    <row r="1755" spans="3:12" x14ac:dyDescent="0.25">
      <c r="C1755" s="14"/>
      <c r="D1755" s="14"/>
      <c r="F1755" s="14"/>
      <c r="J1755" s="14"/>
      <c r="L1755" s="14"/>
    </row>
    <row r="1756" spans="3:12" x14ac:dyDescent="0.25">
      <c r="C1756" s="14"/>
      <c r="D1756" s="14"/>
      <c r="F1756" s="14"/>
      <c r="J1756" s="14"/>
      <c r="L1756" s="14"/>
    </row>
    <row r="1757" spans="3:12" x14ac:dyDescent="0.25">
      <c r="C1757" s="14"/>
      <c r="D1757" s="14"/>
      <c r="F1757" s="14"/>
      <c r="J1757" s="14"/>
      <c r="L1757" s="14"/>
    </row>
    <row r="1758" spans="3:12" x14ac:dyDescent="0.25">
      <c r="C1758" s="14"/>
      <c r="D1758" s="14"/>
      <c r="F1758" s="14"/>
      <c r="J1758" s="14"/>
      <c r="L1758" s="14"/>
    </row>
    <row r="1759" spans="3:12" x14ac:dyDescent="0.25">
      <c r="C1759" s="14"/>
      <c r="D1759" s="14"/>
      <c r="F1759" s="14"/>
      <c r="J1759" s="14"/>
      <c r="L1759" s="14"/>
    </row>
    <row r="1760" spans="3:12" x14ac:dyDescent="0.25">
      <c r="C1760" s="14"/>
      <c r="D1760" s="14"/>
      <c r="F1760" s="14"/>
      <c r="J1760" s="14"/>
      <c r="L1760" s="14"/>
    </row>
    <row r="1761" spans="3:12" x14ac:dyDescent="0.25">
      <c r="C1761" s="14"/>
      <c r="D1761" s="14"/>
      <c r="F1761" s="14"/>
      <c r="J1761" s="14"/>
      <c r="L1761" s="14"/>
    </row>
    <row r="1762" spans="3:12" x14ac:dyDescent="0.25">
      <c r="C1762" s="14"/>
      <c r="D1762" s="14"/>
      <c r="F1762" s="14"/>
      <c r="J1762" s="14"/>
      <c r="L1762" s="14"/>
    </row>
    <row r="1763" spans="3:12" x14ac:dyDescent="0.25">
      <c r="C1763" s="14"/>
      <c r="D1763" s="14"/>
      <c r="F1763" s="14"/>
      <c r="J1763" s="14"/>
      <c r="L1763" s="14"/>
    </row>
    <row r="1764" spans="3:12" x14ac:dyDescent="0.25">
      <c r="C1764" s="14"/>
      <c r="D1764" s="14"/>
      <c r="F1764" s="14"/>
      <c r="J1764" s="14"/>
      <c r="L1764" s="14"/>
    </row>
    <row r="1765" spans="3:12" x14ac:dyDescent="0.25">
      <c r="C1765" s="14"/>
      <c r="D1765" s="14"/>
      <c r="F1765" s="14"/>
      <c r="J1765" s="14"/>
      <c r="L1765" s="14"/>
    </row>
  </sheetData>
  <mergeCells count="2">
    <mergeCell ref="E2:G2"/>
    <mergeCell ref="I2:J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filtrer.filtrer">
                <anchor moveWithCells="1" sizeWithCells="1">
                  <from>
                    <xdr:col>8</xdr:col>
                    <xdr:colOff>276225</xdr:colOff>
                    <xdr:row>4</xdr:row>
                    <xdr:rowOff>180975</xdr:rowOff>
                  </from>
                  <to>
                    <xdr:col>9</xdr:col>
                    <xdr:colOff>485775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workbookViewId="0">
      <selection activeCell="T23" sqref="T2:V23"/>
    </sheetView>
  </sheetViews>
  <sheetFormatPr baseColWidth="10" defaultRowHeight="15" x14ac:dyDescent="0.25"/>
  <cols>
    <col min="1" max="1" width="11.42578125" style="2"/>
    <col min="4" max="4" width="11.42578125" style="2"/>
    <col min="6" max="7" width="11.42578125" style="2"/>
  </cols>
  <sheetData>
    <row r="1" spans="1:26" x14ac:dyDescent="0.25">
      <c r="A1" s="2" t="s">
        <v>89</v>
      </c>
      <c r="B1" t="s">
        <v>126</v>
      </c>
      <c r="C1" t="s">
        <v>127</v>
      </c>
      <c r="D1" s="2" t="s">
        <v>128</v>
      </c>
      <c r="E1" t="s">
        <v>109</v>
      </c>
      <c r="F1" s="2" t="s">
        <v>129</v>
      </c>
      <c r="G1" s="2" t="s">
        <v>90</v>
      </c>
      <c r="H1" t="s">
        <v>130</v>
      </c>
      <c r="I1" t="s">
        <v>131</v>
      </c>
      <c r="J1" t="s">
        <v>114</v>
      </c>
      <c r="K1" t="s">
        <v>115</v>
      </c>
      <c r="L1" t="s">
        <v>116</v>
      </c>
      <c r="M1" t="s">
        <v>117</v>
      </c>
      <c r="N1" t="s">
        <v>118</v>
      </c>
      <c r="O1" t="s">
        <v>132</v>
      </c>
      <c r="P1" t="s">
        <v>133</v>
      </c>
      <c r="Q1" t="s">
        <v>134</v>
      </c>
      <c r="R1" t="s">
        <v>135</v>
      </c>
      <c r="S1" t="s">
        <v>136</v>
      </c>
      <c r="T1" t="s">
        <v>122</v>
      </c>
      <c r="U1" t="s">
        <v>137</v>
      </c>
      <c r="V1" t="s">
        <v>138</v>
      </c>
      <c r="W1" t="s">
        <v>139</v>
      </c>
      <c r="X1" t="s">
        <v>140</v>
      </c>
      <c r="Y1" t="s">
        <v>124</v>
      </c>
      <c r="Z1" t="s">
        <v>125</v>
      </c>
    </row>
    <row r="2" spans="1:26" s="1" customFormat="1" x14ac:dyDescent="0.25">
      <c r="A2" s="2" t="str">
        <f>"15-0302"</f>
        <v>15-0302</v>
      </c>
      <c r="B2" s="1" t="str">
        <f>"199981"</f>
        <v>199981</v>
      </c>
      <c r="D2" s="4">
        <v>42128</v>
      </c>
      <c r="E2" s="1" t="str">
        <f>"O"</f>
        <v>O</v>
      </c>
      <c r="F2" s="4">
        <v>42128</v>
      </c>
      <c r="G2" s="4">
        <v>42128</v>
      </c>
      <c r="H2" s="1" t="str">
        <f>"Ddp MPRD du 04/05/2015"</f>
        <v>Ddp MPRD du 04/05/2015</v>
      </c>
      <c r="I2" s="1" t="str">
        <f t="shared" ref="I2:I23" si="0">" "</f>
        <v xml:space="preserve"> </v>
      </c>
      <c r="J2" s="1" t="str">
        <f>""</f>
        <v/>
      </c>
      <c r="K2" s="1" t="str">
        <f>""</f>
        <v/>
      </c>
      <c r="L2" s="1" t="str">
        <f>""</f>
        <v/>
      </c>
      <c r="N2" s="1" t="str">
        <f>""</f>
        <v/>
      </c>
      <c r="O2" s="1" t="str">
        <f t="shared" ref="O2:P23" si="1">" "</f>
        <v xml:space="preserve"> </v>
      </c>
      <c r="P2" s="1" t="str">
        <f t="shared" si="1"/>
        <v xml:space="preserve"> </v>
      </c>
      <c r="Q2" s="1" t="str">
        <f>"33370"</f>
        <v>33370</v>
      </c>
      <c r="S2" s="1" t="str">
        <f t="shared" ref="S2:V21" si="2">" "</f>
        <v xml:space="preserve"> </v>
      </c>
      <c r="T2" s="1" t="str">
        <f t="shared" si="2"/>
        <v xml:space="preserve"> </v>
      </c>
      <c r="U2" s="1" t="str">
        <f t="shared" si="2"/>
        <v xml:space="preserve"> </v>
      </c>
      <c r="V2" s="1" t="str">
        <f t="shared" si="2"/>
        <v xml:space="preserve"> </v>
      </c>
      <c r="W2" s="1" t="str">
        <f>""</f>
        <v/>
      </c>
      <c r="X2" s="1" t="str">
        <f t="shared" ref="X2:X23" si="3">" "</f>
        <v xml:space="preserve"> </v>
      </c>
      <c r="Y2" s="3">
        <v>42159</v>
      </c>
      <c r="Z2" s="1" t="str">
        <f t="shared" ref="Z2:Z23" si="4">" "</f>
        <v xml:space="preserve"> </v>
      </c>
    </row>
    <row r="3" spans="1:26" s="1" customFormat="1" x14ac:dyDescent="0.25">
      <c r="A3" s="2" t="str">
        <f>"15-0305"</f>
        <v>15-0305</v>
      </c>
      <c r="B3" s="1" t="str">
        <f>"186100"</f>
        <v>186100</v>
      </c>
      <c r="D3" s="4">
        <v>42130</v>
      </c>
      <c r="E3" s="1" t="str">
        <f>"CA"</f>
        <v>CA</v>
      </c>
      <c r="F3" s="4">
        <v>42142</v>
      </c>
      <c r="G3" s="4">
        <v>42130</v>
      </c>
      <c r="H3" s="1" t="str">
        <f>"Avenant lo 14-247"</f>
        <v>Avenant lo 14-247</v>
      </c>
      <c r="I3" s="1" t="str">
        <f t="shared" si="0"/>
        <v xml:space="preserve"> </v>
      </c>
      <c r="J3" s="1" t="str">
        <f>""</f>
        <v/>
      </c>
      <c r="K3" s="1" t="str">
        <f>""</f>
        <v/>
      </c>
      <c r="L3" s="1" t="str">
        <f>""</f>
        <v/>
      </c>
      <c r="N3" s="1" t="str">
        <f>""</f>
        <v/>
      </c>
      <c r="O3" s="1" t="str">
        <f t="shared" si="1"/>
        <v xml:space="preserve"> </v>
      </c>
      <c r="P3" s="1" t="str">
        <f t="shared" si="1"/>
        <v xml:space="preserve"> </v>
      </c>
      <c r="Q3" s="1" t="str">
        <f>"33160"</f>
        <v>33160</v>
      </c>
      <c r="S3" s="1" t="str">
        <f t="shared" si="2"/>
        <v xml:space="preserve"> </v>
      </c>
      <c r="T3" s="1" t="str">
        <f t="shared" si="2"/>
        <v xml:space="preserve"> </v>
      </c>
      <c r="U3" s="1" t="str">
        <f t="shared" si="2"/>
        <v xml:space="preserve"> </v>
      </c>
      <c r="V3" s="1" t="str">
        <f t="shared" si="2"/>
        <v xml:space="preserve"> </v>
      </c>
      <c r="W3" s="1" t="str">
        <f t="shared" ref="W3:W20" si="5">" "</f>
        <v xml:space="preserve"> </v>
      </c>
      <c r="X3" s="1" t="str">
        <f t="shared" si="3"/>
        <v xml:space="preserve"> </v>
      </c>
      <c r="Y3" s="3">
        <v>42163</v>
      </c>
      <c r="Z3" s="1" t="str">
        <f t="shared" si="4"/>
        <v xml:space="preserve"> </v>
      </c>
    </row>
    <row r="4" spans="1:26" s="1" customFormat="1" x14ac:dyDescent="0.25">
      <c r="A4" s="2" t="str">
        <f>"15-0306"</f>
        <v>15-0306</v>
      </c>
      <c r="B4" s="1" t="str">
        <f>"220253"</f>
        <v>220253</v>
      </c>
      <c r="D4" s="4">
        <v>42130</v>
      </c>
      <c r="E4" s="1" t="str">
        <f>"O"</f>
        <v>O</v>
      </c>
      <c r="F4" s="4">
        <v>42130</v>
      </c>
      <c r="G4" s="4">
        <v>42130</v>
      </c>
      <c r="H4" s="1" t="str">
        <f>"Réparation pignon"</f>
        <v>Réparation pignon</v>
      </c>
      <c r="I4" s="1" t="str">
        <f t="shared" si="0"/>
        <v xml:space="preserve"> </v>
      </c>
      <c r="J4" s="1" t="str">
        <f>""</f>
        <v/>
      </c>
      <c r="K4" s="1" t="str">
        <f>""</f>
        <v/>
      </c>
      <c r="L4" s="1" t="str">
        <f>""</f>
        <v/>
      </c>
      <c r="N4" s="1" t="str">
        <f>""</f>
        <v/>
      </c>
      <c r="O4" s="1" t="str">
        <f t="shared" si="1"/>
        <v xml:space="preserve"> </v>
      </c>
      <c r="P4" s="1" t="str">
        <f t="shared" si="1"/>
        <v xml:space="preserve"> </v>
      </c>
      <c r="Q4" s="1" t="str">
        <f>"33611"</f>
        <v>33611</v>
      </c>
      <c r="S4" s="1" t="str">
        <f t="shared" si="2"/>
        <v xml:space="preserve"> </v>
      </c>
      <c r="T4" s="1" t="str">
        <f t="shared" si="2"/>
        <v xml:space="preserve"> </v>
      </c>
      <c r="U4" s="1" t="str">
        <f t="shared" si="2"/>
        <v xml:space="preserve"> </v>
      </c>
      <c r="V4" s="1" t="str">
        <f t="shared" si="2"/>
        <v xml:space="preserve"> </v>
      </c>
      <c r="W4" s="1" t="str">
        <f t="shared" si="5"/>
        <v xml:space="preserve"> </v>
      </c>
      <c r="X4" s="1" t="str">
        <f t="shared" si="3"/>
        <v xml:space="preserve"> </v>
      </c>
      <c r="Y4" s="3">
        <v>42163</v>
      </c>
      <c r="Z4" s="1" t="str">
        <f t="shared" si="4"/>
        <v xml:space="preserve"> </v>
      </c>
    </row>
    <row r="5" spans="1:26" s="1" customFormat="1" x14ac:dyDescent="0.25">
      <c r="A5" s="2" t="str">
        <f>"15-0307"</f>
        <v>15-0307</v>
      </c>
      <c r="B5" s="1" t="str">
        <f>"185900"</f>
        <v>185900</v>
      </c>
      <c r="D5" s="4">
        <v>42130</v>
      </c>
      <c r="E5" s="1" t="str">
        <f>"O"</f>
        <v>O</v>
      </c>
      <c r="F5" s="4">
        <v>42136</v>
      </c>
      <c r="G5" s="4">
        <v>42130</v>
      </c>
      <c r="H5" s="1" t="str">
        <f>"RFQ 767654"</f>
        <v>RFQ 767654</v>
      </c>
      <c r="I5" s="1" t="str">
        <f t="shared" si="0"/>
        <v xml:space="preserve"> </v>
      </c>
      <c r="J5" s="1" t="str">
        <f>""</f>
        <v/>
      </c>
      <c r="K5" s="1" t="str">
        <f>""</f>
        <v/>
      </c>
      <c r="L5" s="1" t="str">
        <f>""</f>
        <v/>
      </c>
      <c r="N5" s="1" t="str">
        <f>""</f>
        <v/>
      </c>
      <c r="O5" s="1" t="str">
        <f t="shared" si="1"/>
        <v xml:space="preserve"> </v>
      </c>
      <c r="P5" s="1" t="str">
        <f t="shared" si="1"/>
        <v xml:space="preserve"> </v>
      </c>
      <c r="Q5" s="1" t="str">
        <f>"33187"</f>
        <v>33187</v>
      </c>
      <c r="S5" s="1" t="str">
        <f t="shared" si="2"/>
        <v xml:space="preserve"> </v>
      </c>
      <c r="T5" s="1" t="str">
        <f t="shared" si="2"/>
        <v xml:space="preserve"> </v>
      </c>
      <c r="U5" s="1" t="str">
        <f t="shared" si="2"/>
        <v xml:space="preserve"> </v>
      </c>
      <c r="V5" s="1" t="str">
        <f t="shared" si="2"/>
        <v xml:space="preserve"> </v>
      </c>
      <c r="W5" s="1" t="str">
        <f t="shared" si="5"/>
        <v xml:space="preserve"> </v>
      </c>
      <c r="X5" s="1" t="str">
        <f t="shared" si="3"/>
        <v xml:space="preserve"> </v>
      </c>
      <c r="Y5" s="3">
        <v>42163</v>
      </c>
      <c r="Z5" s="1" t="str">
        <f t="shared" si="4"/>
        <v xml:space="preserve"> </v>
      </c>
    </row>
    <row r="6" spans="1:26" s="1" customFormat="1" x14ac:dyDescent="0.25">
      <c r="A6" s="2" t="str">
        <f>"15-0308"</f>
        <v>15-0308</v>
      </c>
      <c r="B6" s="1" t="str">
        <f>"185900"</f>
        <v>185900</v>
      </c>
      <c r="D6" s="4">
        <v>42130</v>
      </c>
      <c r="E6" s="1" t="str">
        <f>"O"</f>
        <v>O</v>
      </c>
      <c r="F6" s="4">
        <v>42131</v>
      </c>
      <c r="G6" s="4">
        <v>42131</v>
      </c>
      <c r="H6" s="1" t="str">
        <f>"RFQ 769544"</f>
        <v>RFQ 769544</v>
      </c>
      <c r="I6" s="1" t="str">
        <f t="shared" si="0"/>
        <v xml:space="preserve"> </v>
      </c>
      <c r="J6" s="1" t="str">
        <f>""</f>
        <v/>
      </c>
      <c r="K6" s="1" t="str">
        <f>""</f>
        <v/>
      </c>
      <c r="L6" s="1" t="str">
        <f>""</f>
        <v/>
      </c>
      <c r="N6" s="1" t="str">
        <f>""</f>
        <v/>
      </c>
      <c r="O6" s="1" t="str">
        <f t="shared" si="1"/>
        <v xml:space="preserve"> </v>
      </c>
      <c r="P6" s="1" t="str">
        <f t="shared" si="1"/>
        <v xml:space="preserve"> </v>
      </c>
      <c r="Q6" s="1" t="str">
        <f>"33187"</f>
        <v>33187</v>
      </c>
      <c r="S6" s="1" t="str">
        <f t="shared" si="2"/>
        <v xml:space="preserve"> </v>
      </c>
      <c r="T6" s="1" t="str">
        <f t="shared" si="2"/>
        <v xml:space="preserve"> </v>
      </c>
      <c r="U6" s="1" t="str">
        <f t="shared" si="2"/>
        <v xml:space="preserve"> </v>
      </c>
      <c r="V6" s="1" t="str">
        <f t="shared" si="2"/>
        <v xml:space="preserve"> </v>
      </c>
      <c r="W6" s="1" t="str">
        <f t="shared" si="5"/>
        <v xml:space="preserve"> </v>
      </c>
      <c r="X6" s="1" t="str">
        <f t="shared" si="3"/>
        <v xml:space="preserve"> </v>
      </c>
      <c r="Y6" s="3">
        <v>42163</v>
      </c>
      <c r="Z6" s="1" t="str">
        <f t="shared" si="4"/>
        <v xml:space="preserve"> </v>
      </c>
    </row>
    <row r="7" spans="1:26" s="1" customFormat="1" x14ac:dyDescent="0.25">
      <c r="A7" s="2" t="str">
        <f>"15-0309"</f>
        <v>15-0309</v>
      </c>
      <c r="B7" s="1" t="str">
        <f>"200153"</f>
        <v>200153</v>
      </c>
      <c r="D7" s="4">
        <v>42131</v>
      </c>
      <c r="E7" s="1" t="str">
        <f>"O"</f>
        <v>O</v>
      </c>
      <c r="F7" s="4">
        <v>42131</v>
      </c>
      <c r="G7" s="4">
        <v>42131</v>
      </c>
      <c r="H7" s="1" t="str">
        <f>"Ddp 500153"</f>
        <v>Ddp 500153</v>
      </c>
      <c r="I7" s="1" t="str">
        <f t="shared" si="0"/>
        <v xml:space="preserve"> </v>
      </c>
      <c r="J7" s="1" t="str">
        <f>""</f>
        <v/>
      </c>
      <c r="K7" s="1" t="str">
        <f>""</f>
        <v/>
      </c>
      <c r="L7" s="1" t="str">
        <f>""</f>
        <v/>
      </c>
      <c r="N7" s="1" t="str">
        <f>""</f>
        <v/>
      </c>
      <c r="O7" s="1" t="str">
        <f t="shared" si="1"/>
        <v xml:space="preserve"> </v>
      </c>
      <c r="P7" s="1" t="str">
        <f t="shared" si="1"/>
        <v xml:space="preserve"> </v>
      </c>
      <c r="Q7" s="1" t="str">
        <f>" "</f>
        <v xml:space="preserve"> </v>
      </c>
      <c r="S7" s="1" t="str">
        <f t="shared" si="2"/>
        <v xml:space="preserve"> </v>
      </c>
      <c r="T7" s="1" t="str">
        <f t="shared" si="2"/>
        <v xml:space="preserve"> </v>
      </c>
      <c r="U7" s="1" t="str">
        <f t="shared" si="2"/>
        <v xml:space="preserve"> </v>
      </c>
      <c r="V7" s="1" t="str">
        <f t="shared" si="2"/>
        <v xml:space="preserve"> </v>
      </c>
      <c r="W7" s="1" t="str">
        <f t="shared" si="5"/>
        <v xml:space="preserve"> </v>
      </c>
      <c r="X7" s="1" t="str">
        <f t="shared" si="3"/>
        <v xml:space="preserve"> </v>
      </c>
      <c r="Y7" s="3">
        <v>42163</v>
      </c>
      <c r="Z7" s="1" t="str">
        <f t="shared" si="4"/>
        <v xml:space="preserve"> </v>
      </c>
    </row>
    <row r="8" spans="1:26" s="1" customFormat="1" x14ac:dyDescent="0.25">
      <c r="A8" s="2" t="str">
        <f>"15-0310"</f>
        <v>15-0310</v>
      </c>
      <c r="B8" s="1" t="str">
        <f>"185900"</f>
        <v>185900</v>
      </c>
      <c r="D8" s="4">
        <v>42131</v>
      </c>
      <c r="E8" s="1" t="str">
        <f>"CA"</f>
        <v>CA</v>
      </c>
      <c r="F8" s="4">
        <v>42131</v>
      </c>
      <c r="G8" s="4">
        <v>42131</v>
      </c>
      <c r="H8" s="1" t="str">
        <f>"Ddp du 30/04/2015"</f>
        <v>Ddp du 30/04/2015</v>
      </c>
      <c r="I8" s="1" t="str">
        <f t="shared" si="0"/>
        <v xml:space="preserve"> </v>
      </c>
      <c r="J8" s="1" t="str">
        <f>""</f>
        <v/>
      </c>
      <c r="K8" s="1" t="str">
        <f>""</f>
        <v/>
      </c>
      <c r="L8" s="1" t="str">
        <f>""</f>
        <v/>
      </c>
      <c r="N8" s="1" t="str">
        <f>""</f>
        <v/>
      </c>
      <c r="O8" s="1" t="str">
        <f t="shared" si="1"/>
        <v xml:space="preserve"> </v>
      </c>
      <c r="P8" s="1" t="str">
        <f t="shared" si="1"/>
        <v xml:space="preserve"> </v>
      </c>
      <c r="Q8" s="1" t="str">
        <f>"33187"</f>
        <v>33187</v>
      </c>
      <c r="S8" s="1" t="str">
        <f t="shared" si="2"/>
        <v xml:space="preserve"> </v>
      </c>
      <c r="T8" s="1" t="str">
        <f t="shared" si="2"/>
        <v xml:space="preserve"> </v>
      </c>
      <c r="U8" s="1" t="str">
        <f t="shared" si="2"/>
        <v xml:space="preserve"> </v>
      </c>
      <c r="V8" s="1" t="str">
        <f t="shared" si="2"/>
        <v xml:space="preserve"> </v>
      </c>
      <c r="W8" s="1" t="str">
        <f t="shared" si="5"/>
        <v xml:space="preserve"> </v>
      </c>
      <c r="X8" s="1" t="str">
        <f t="shared" si="3"/>
        <v xml:space="preserve"> </v>
      </c>
      <c r="Y8" s="3">
        <v>42163</v>
      </c>
      <c r="Z8" s="1" t="str">
        <f t="shared" si="4"/>
        <v xml:space="preserve"> </v>
      </c>
    </row>
    <row r="9" spans="1:26" s="1" customFormat="1" x14ac:dyDescent="0.25">
      <c r="A9" s="2" t="str">
        <f>"15-0311"</f>
        <v>15-0311</v>
      </c>
      <c r="B9" s="1" t="str">
        <f>"202302"</f>
        <v>202302</v>
      </c>
      <c r="D9" s="4">
        <v>42135</v>
      </c>
      <c r="E9" s="1" t="str">
        <f>"CA"</f>
        <v>CA</v>
      </c>
      <c r="F9" s="4">
        <v>42135</v>
      </c>
      <c r="G9" s="4">
        <v>42135</v>
      </c>
      <c r="H9" s="1" t="str">
        <f>"mail du 6/5/15"</f>
        <v>mail du 6/5/15</v>
      </c>
      <c r="I9" s="1" t="str">
        <f t="shared" si="0"/>
        <v xml:space="preserve"> </v>
      </c>
      <c r="J9" s="1" t="str">
        <f>""</f>
        <v/>
      </c>
      <c r="K9" s="1" t="str">
        <f>""</f>
        <v/>
      </c>
      <c r="L9" s="1" t="str">
        <f>""</f>
        <v/>
      </c>
      <c r="N9" s="1" t="str">
        <f>""</f>
        <v/>
      </c>
      <c r="O9" s="1" t="str">
        <f t="shared" si="1"/>
        <v xml:space="preserve"> </v>
      </c>
      <c r="P9" s="1" t="str">
        <f t="shared" si="1"/>
        <v xml:space="preserve"> </v>
      </c>
      <c r="Q9" s="1" t="str">
        <f>"65000"</f>
        <v>65000</v>
      </c>
      <c r="S9" s="1" t="str">
        <f t="shared" si="2"/>
        <v xml:space="preserve"> </v>
      </c>
      <c r="T9" s="1" t="str">
        <f t="shared" si="2"/>
        <v xml:space="preserve"> </v>
      </c>
      <c r="U9" s="1" t="str">
        <f t="shared" si="2"/>
        <v xml:space="preserve"> </v>
      </c>
      <c r="V9" s="1" t="str">
        <f t="shared" si="2"/>
        <v xml:space="preserve"> </v>
      </c>
      <c r="W9" s="1" t="str">
        <f t="shared" si="5"/>
        <v xml:space="preserve"> </v>
      </c>
      <c r="X9" s="1" t="str">
        <f t="shared" si="3"/>
        <v xml:space="preserve"> </v>
      </c>
      <c r="Y9" s="3">
        <v>42166</v>
      </c>
      <c r="Z9" s="1" t="str">
        <f t="shared" si="4"/>
        <v xml:space="preserve"> </v>
      </c>
    </row>
    <row r="10" spans="1:26" s="1" customFormat="1" x14ac:dyDescent="0.25">
      <c r="A10" s="2" t="str">
        <f>"15-0312"</f>
        <v>15-0312</v>
      </c>
      <c r="B10" s="1" t="str">
        <f>"650114"</f>
        <v>650114</v>
      </c>
      <c r="D10" s="4">
        <v>42135</v>
      </c>
      <c r="E10" s="1" t="str">
        <f>"O"</f>
        <v>O</v>
      </c>
      <c r="F10" s="4">
        <v>42135</v>
      </c>
      <c r="G10" s="4">
        <v>42135</v>
      </c>
      <c r="H10" s="1" t="str">
        <f>"14362-002"</f>
        <v>14362-002</v>
      </c>
      <c r="I10" s="1" t="str">
        <f t="shared" si="0"/>
        <v xml:space="preserve"> </v>
      </c>
      <c r="J10" s="1" t="str">
        <f>""</f>
        <v/>
      </c>
      <c r="K10" s="1" t="str">
        <f>""</f>
        <v/>
      </c>
      <c r="L10" s="1" t="str">
        <f>""</f>
        <v/>
      </c>
      <c r="N10" s="1" t="str">
        <f>""</f>
        <v/>
      </c>
      <c r="O10" s="1" t="str">
        <f t="shared" si="1"/>
        <v xml:space="preserve"> </v>
      </c>
      <c r="P10" s="1" t="str">
        <f t="shared" si="1"/>
        <v xml:space="preserve"> </v>
      </c>
      <c r="Q10" s="1" t="str">
        <f>"31104"</f>
        <v>31104</v>
      </c>
      <c r="S10" s="1" t="str">
        <f t="shared" si="2"/>
        <v xml:space="preserve"> </v>
      </c>
      <c r="T10" s="1" t="str">
        <f t="shared" si="2"/>
        <v xml:space="preserve"> </v>
      </c>
      <c r="U10" s="1" t="str">
        <f t="shared" si="2"/>
        <v xml:space="preserve"> </v>
      </c>
      <c r="V10" s="1" t="str">
        <f t="shared" si="2"/>
        <v xml:space="preserve"> </v>
      </c>
      <c r="W10" s="1" t="str">
        <f t="shared" si="5"/>
        <v xml:space="preserve"> </v>
      </c>
      <c r="X10" s="1" t="str">
        <f t="shared" si="3"/>
        <v xml:space="preserve"> </v>
      </c>
      <c r="Y10" s="3">
        <v>42166</v>
      </c>
      <c r="Z10" s="1" t="str">
        <f t="shared" si="4"/>
        <v xml:space="preserve"> </v>
      </c>
    </row>
    <row r="11" spans="1:26" s="1" customFormat="1" x14ac:dyDescent="0.25">
      <c r="A11" s="2" t="str">
        <f>"15-0313"</f>
        <v>15-0313</v>
      </c>
      <c r="B11" s="1" t="str">
        <f>"199962"</f>
        <v>199962</v>
      </c>
      <c r="D11" s="4">
        <v>42136</v>
      </c>
      <c r="E11" s="1" t="str">
        <f>"OF"</f>
        <v>OF</v>
      </c>
      <c r="F11" s="4">
        <v>42136</v>
      </c>
      <c r="G11" s="4">
        <v>42136</v>
      </c>
      <c r="H11" s="1" t="str">
        <f>"AVP 5833 du 11/5/15"</f>
        <v>AVP 5833 du 11/5/15</v>
      </c>
      <c r="I11" s="1" t="str">
        <f t="shared" si="0"/>
        <v xml:space="preserve"> </v>
      </c>
      <c r="J11" s="1" t="str">
        <f>""</f>
        <v/>
      </c>
      <c r="K11" s="1" t="str">
        <f>""</f>
        <v/>
      </c>
      <c r="L11" s="1" t="str">
        <f>""</f>
        <v/>
      </c>
      <c r="N11" s="1" t="str">
        <f>""</f>
        <v/>
      </c>
      <c r="O11" s="1" t="str">
        <f t="shared" si="1"/>
        <v xml:space="preserve"> </v>
      </c>
      <c r="P11" s="1" t="str">
        <f t="shared" si="1"/>
        <v xml:space="preserve"> </v>
      </c>
      <c r="Q11" s="1" t="str">
        <f>"33160"</f>
        <v>33160</v>
      </c>
      <c r="S11" s="1" t="str">
        <f t="shared" si="2"/>
        <v xml:space="preserve"> </v>
      </c>
      <c r="T11" s="1" t="str">
        <f t="shared" si="2"/>
        <v xml:space="preserve"> </v>
      </c>
      <c r="U11" s="1" t="str">
        <f t="shared" si="2"/>
        <v xml:space="preserve"> </v>
      </c>
      <c r="V11" s="1" t="str">
        <f t="shared" si="2"/>
        <v xml:space="preserve"> </v>
      </c>
      <c r="W11" s="1" t="str">
        <f t="shared" si="5"/>
        <v xml:space="preserve"> </v>
      </c>
      <c r="X11" s="1" t="str">
        <f t="shared" si="3"/>
        <v xml:space="preserve"> </v>
      </c>
      <c r="Y11" s="3">
        <v>42167</v>
      </c>
      <c r="Z11" s="1" t="str">
        <f t="shared" si="4"/>
        <v xml:space="preserve"> </v>
      </c>
    </row>
    <row r="12" spans="1:26" s="1" customFormat="1" x14ac:dyDescent="0.25">
      <c r="A12" s="2" t="str">
        <f>"15-0314"</f>
        <v>15-0314</v>
      </c>
      <c r="B12" s="1" t="str">
        <f>"200071"</f>
        <v>200071</v>
      </c>
      <c r="D12" s="4">
        <v>42136</v>
      </c>
      <c r="E12" s="1" t="str">
        <f>"O"</f>
        <v>O</v>
      </c>
      <c r="F12" s="4">
        <v>42136</v>
      </c>
      <c r="G12" s="4">
        <v>42136</v>
      </c>
      <c r="H12" s="1" t="str">
        <f>"Coût sup astreinte Serres"</f>
        <v>Coût sup astreinte Serres</v>
      </c>
      <c r="I12" s="1" t="str">
        <f t="shared" si="0"/>
        <v xml:space="preserve"> </v>
      </c>
      <c r="J12" s="1" t="str">
        <f>""</f>
        <v/>
      </c>
      <c r="K12" s="1" t="str">
        <f>""</f>
        <v/>
      </c>
      <c r="L12" s="1" t="str">
        <f>""</f>
        <v/>
      </c>
      <c r="N12" s="1" t="str">
        <f>""</f>
        <v/>
      </c>
      <c r="O12" s="1" t="str">
        <f t="shared" si="1"/>
        <v xml:space="preserve"> </v>
      </c>
      <c r="P12" s="1" t="str">
        <f t="shared" si="1"/>
        <v xml:space="preserve"> </v>
      </c>
      <c r="Q12" s="1" t="str">
        <f>"69456"</f>
        <v>69456</v>
      </c>
      <c r="S12" s="1" t="str">
        <f t="shared" si="2"/>
        <v xml:space="preserve"> </v>
      </c>
      <c r="T12" s="1" t="str">
        <f t="shared" si="2"/>
        <v xml:space="preserve"> </v>
      </c>
      <c r="U12" s="1" t="str">
        <f t="shared" si="2"/>
        <v xml:space="preserve"> </v>
      </c>
      <c r="V12" s="1" t="str">
        <f t="shared" si="2"/>
        <v xml:space="preserve"> </v>
      </c>
      <c r="W12" s="1" t="str">
        <f t="shared" si="5"/>
        <v xml:space="preserve"> </v>
      </c>
      <c r="X12" s="1" t="str">
        <f t="shared" si="3"/>
        <v xml:space="preserve"> </v>
      </c>
      <c r="Y12" s="3">
        <v>42200</v>
      </c>
      <c r="Z12" s="1" t="str">
        <f t="shared" si="4"/>
        <v xml:space="preserve"> </v>
      </c>
    </row>
    <row r="13" spans="1:26" s="1" customFormat="1" x14ac:dyDescent="0.25">
      <c r="A13" s="2" t="str">
        <f>"15-0315"</f>
        <v>15-0315</v>
      </c>
      <c r="B13" s="1" t="str">
        <f>"199976"</f>
        <v>199976</v>
      </c>
      <c r="D13" s="4">
        <v>42137</v>
      </c>
      <c r="E13" s="1" t="str">
        <f>"OF"</f>
        <v>OF</v>
      </c>
      <c r="F13" s="4">
        <v>42137</v>
      </c>
      <c r="G13" s="4">
        <v>42137</v>
      </c>
      <c r="H13" s="1" t="str">
        <f>"Mail du 4 mai 2015"</f>
        <v>Mail du 4 mai 2015</v>
      </c>
      <c r="I13" s="1" t="str">
        <f t="shared" si="0"/>
        <v xml:space="preserve"> </v>
      </c>
      <c r="J13" s="1" t="str">
        <f>""</f>
        <v/>
      </c>
      <c r="K13" s="1" t="str">
        <f>""</f>
        <v/>
      </c>
      <c r="L13" s="1" t="str">
        <f>""</f>
        <v/>
      </c>
      <c r="N13" s="1" t="str">
        <f>""</f>
        <v/>
      </c>
      <c r="O13" s="1" t="str">
        <f t="shared" si="1"/>
        <v xml:space="preserve"> </v>
      </c>
      <c r="P13" s="1" t="str">
        <f t="shared" si="1"/>
        <v xml:space="preserve"> </v>
      </c>
      <c r="Q13" s="1" t="str">
        <f>"33700"</f>
        <v>33700</v>
      </c>
      <c r="S13" s="1" t="str">
        <f t="shared" si="2"/>
        <v xml:space="preserve"> </v>
      </c>
      <c r="T13" s="1" t="str">
        <f t="shared" si="2"/>
        <v xml:space="preserve"> </v>
      </c>
      <c r="U13" s="1" t="str">
        <f t="shared" si="2"/>
        <v xml:space="preserve"> </v>
      </c>
      <c r="V13" s="1" t="str">
        <f t="shared" si="2"/>
        <v xml:space="preserve"> </v>
      </c>
      <c r="W13" s="1" t="str">
        <f t="shared" si="5"/>
        <v xml:space="preserve"> </v>
      </c>
      <c r="X13" s="1" t="str">
        <f t="shared" si="3"/>
        <v xml:space="preserve"> </v>
      </c>
      <c r="Y13" s="3">
        <v>42168</v>
      </c>
      <c r="Z13" s="1" t="str">
        <f t="shared" si="4"/>
        <v xml:space="preserve"> </v>
      </c>
    </row>
    <row r="14" spans="1:26" s="1" customFormat="1" x14ac:dyDescent="0.25">
      <c r="A14" s="2" t="str">
        <f>"15-0316"</f>
        <v>15-0316</v>
      </c>
      <c r="B14" s="1" t="str">
        <f>"199992"</f>
        <v>199992</v>
      </c>
      <c r="D14" s="4">
        <v>42137</v>
      </c>
      <c r="E14" s="1" t="str">
        <f>"O"</f>
        <v>O</v>
      </c>
      <c r="F14" s="4">
        <v>42137</v>
      </c>
      <c r="G14" s="4">
        <v>42137</v>
      </c>
      <c r="H14" s="1" t="str">
        <f>"Visite du 12/5/15"</f>
        <v>Visite du 12/5/15</v>
      </c>
      <c r="I14" s="1" t="str">
        <f t="shared" si="0"/>
        <v xml:space="preserve"> </v>
      </c>
      <c r="J14" s="1" t="str">
        <f>""</f>
        <v/>
      </c>
      <c r="K14" s="1" t="str">
        <f>""</f>
        <v/>
      </c>
      <c r="L14" s="1" t="str">
        <f>""</f>
        <v/>
      </c>
      <c r="N14" s="1" t="str">
        <f>""</f>
        <v/>
      </c>
      <c r="O14" s="1" t="str">
        <f t="shared" si="1"/>
        <v xml:space="preserve"> </v>
      </c>
      <c r="P14" s="1" t="str">
        <f t="shared" si="1"/>
        <v xml:space="preserve"> </v>
      </c>
      <c r="Q14" s="1" t="str">
        <f>"33608"</f>
        <v>33608</v>
      </c>
      <c r="S14" s="1" t="str">
        <f t="shared" si="2"/>
        <v xml:space="preserve"> </v>
      </c>
      <c r="T14" s="1" t="str">
        <f t="shared" si="2"/>
        <v xml:space="preserve"> </v>
      </c>
      <c r="U14" s="1" t="str">
        <f t="shared" si="2"/>
        <v xml:space="preserve"> </v>
      </c>
      <c r="V14" s="1" t="str">
        <f t="shared" si="2"/>
        <v xml:space="preserve"> </v>
      </c>
      <c r="W14" s="1" t="str">
        <f t="shared" si="5"/>
        <v xml:space="preserve"> </v>
      </c>
      <c r="X14" s="1" t="str">
        <f t="shared" si="3"/>
        <v xml:space="preserve"> </v>
      </c>
      <c r="Y14" s="3">
        <v>42168</v>
      </c>
      <c r="Z14" s="1" t="str">
        <f t="shared" si="4"/>
        <v xml:space="preserve"> </v>
      </c>
    </row>
    <row r="15" spans="1:26" s="1" customFormat="1" x14ac:dyDescent="0.25">
      <c r="A15" s="2" t="str">
        <f>"15-0317"</f>
        <v>15-0317</v>
      </c>
      <c r="B15" s="1" t="str">
        <f>"200001"</f>
        <v>200001</v>
      </c>
      <c r="D15" s="4">
        <v>42137</v>
      </c>
      <c r="E15" s="1" t="str">
        <f>"OF"</f>
        <v>OF</v>
      </c>
      <c r="F15" s="4">
        <v>42137</v>
      </c>
      <c r="G15" s="4">
        <v>42137</v>
      </c>
      <c r="H15" s="1" t="str">
        <f>"Mail du 5/5/15"</f>
        <v>Mail du 5/5/15</v>
      </c>
      <c r="I15" s="1" t="str">
        <f t="shared" si="0"/>
        <v xml:space="preserve"> </v>
      </c>
      <c r="J15" s="1" t="str">
        <f>""</f>
        <v/>
      </c>
      <c r="K15" s="1" t="str">
        <f>""</f>
        <v/>
      </c>
      <c r="L15" s="1" t="str">
        <f>""</f>
        <v/>
      </c>
      <c r="N15" s="1" t="str">
        <f>""</f>
        <v/>
      </c>
      <c r="O15" s="1" t="str">
        <f t="shared" si="1"/>
        <v xml:space="preserve"> </v>
      </c>
      <c r="P15" s="1" t="str">
        <f t="shared" si="1"/>
        <v xml:space="preserve"> </v>
      </c>
      <c r="Q15" s="1" t="str">
        <f>"69883"</f>
        <v>69883</v>
      </c>
      <c r="S15" s="1" t="str">
        <f t="shared" si="2"/>
        <v xml:space="preserve"> </v>
      </c>
      <c r="T15" s="1" t="str">
        <f t="shared" si="2"/>
        <v xml:space="preserve"> </v>
      </c>
      <c r="U15" s="1" t="str">
        <f t="shared" si="2"/>
        <v xml:space="preserve"> </v>
      </c>
      <c r="V15" s="1" t="str">
        <f t="shared" si="2"/>
        <v xml:space="preserve"> </v>
      </c>
      <c r="W15" s="1" t="str">
        <f t="shared" si="5"/>
        <v xml:space="preserve"> </v>
      </c>
      <c r="X15" s="1" t="str">
        <f t="shared" si="3"/>
        <v xml:space="preserve"> </v>
      </c>
      <c r="Y15" s="3">
        <v>42168</v>
      </c>
      <c r="Z15" s="1" t="str">
        <f t="shared" si="4"/>
        <v xml:space="preserve"> </v>
      </c>
    </row>
    <row r="16" spans="1:26" s="1" customFormat="1" x14ac:dyDescent="0.25">
      <c r="A16" s="2" t="str">
        <f>"15-0318"</f>
        <v>15-0318</v>
      </c>
      <c r="B16" s="1" t="str">
        <f>"165300"</f>
        <v>165300</v>
      </c>
      <c r="D16" s="4">
        <v>42137</v>
      </c>
      <c r="E16" s="1" t="str">
        <f>"OF"</f>
        <v>OF</v>
      </c>
      <c r="F16" s="4">
        <v>42137</v>
      </c>
      <c r="G16" s="4">
        <v>42137</v>
      </c>
      <c r="H16" s="1" t="str">
        <f>"Mail du 6/5/15"</f>
        <v>Mail du 6/5/15</v>
      </c>
      <c r="I16" s="1" t="str">
        <f t="shared" si="0"/>
        <v xml:space="preserve"> </v>
      </c>
      <c r="J16" s="1" t="str">
        <f>""</f>
        <v/>
      </c>
      <c r="K16" s="1" t="str">
        <f>""</f>
        <v/>
      </c>
      <c r="L16" s="1" t="str">
        <f>""</f>
        <v/>
      </c>
      <c r="N16" s="1" t="str">
        <f>""</f>
        <v/>
      </c>
      <c r="O16" s="1" t="str">
        <f t="shared" si="1"/>
        <v xml:space="preserve"> </v>
      </c>
      <c r="P16" s="1" t="str">
        <f t="shared" si="1"/>
        <v xml:space="preserve"> </v>
      </c>
      <c r="Q16" s="1" t="str">
        <f>"33600"</f>
        <v>33600</v>
      </c>
      <c r="S16" s="1" t="str">
        <f t="shared" si="2"/>
        <v xml:space="preserve"> </v>
      </c>
      <c r="T16" s="1" t="str">
        <f t="shared" si="2"/>
        <v xml:space="preserve"> </v>
      </c>
      <c r="U16" s="1" t="str">
        <f t="shared" si="2"/>
        <v xml:space="preserve"> </v>
      </c>
      <c r="V16" s="1" t="str">
        <f t="shared" si="2"/>
        <v xml:space="preserve"> </v>
      </c>
      <c r="W16" s="1" t="str">
        <f t="shared" si="5"/>
        <v xml:space="preserve"> </v>
      </c>
      <c r="X16" s="1" t="str">
        <f t="shared" si="3"/>
        <v xml:space="preserve"> </v>
      </c>
      <c r="Y16" s="3">
        <v>42168</v>
      </c>
      <c r="Z16" s="1" t="str">
        <f t="shared" si="4"/>
        <v xml:space="preserve"> </v>
      </c>
    </row>
    <row r="17" spans="1:26" s="1" customFormat="1" x14ac:dyDescent="0.25">
      <c r="A17" s="2" t="str">
        <f>"15-0319"</f>
        <v>15-0319</v>
      </c>
      <c r="B17" s="1" t="str">
        <f>"165300"</f>
        <v>165300</v>
      </c>
      <c r="D17" s="4">
        <v>42137</v>
      </c>
      <c r="E17" s="1" t="str">
        <f>"OF"</f>
        <v>OF</v>
      </c>
      <c r="F17" s="4">
        <v>42137</v>
      </c>
      <c r="G17" s="4">
        <v>42137</v>
      </c>
      <c r="H17" s="1" t="str">
        <f>"Mial du 12/5/15"</f>
        <v>Mial du 12/5/15</v>
      </c>
      <c r="I17" s="1" t="str">
        <f t="shared" si="0"/>
        <v xml:space="preserve"> </v>
      </c>
      <c r="J17" s="1" t="str">
        <f>""</f>
        <v/>
      </c>
      <c r="K17" s="1" t="str">
        <f>""</f>
        <v/>
      </c>
      <c r="L17" s="1" t="str">
        <f>""</f>
        <v/>
      </c>
      <c r="N17" s="1" t="str">
        <f>""</f>
        <v/>
      </c>
      <c r="O17" s="1" t="str">
        <f t="shared" si="1"/>
        <v xml:space="preserve"> </v>
      </c>
      <c r="P17" s="1" t="str">
        <f t="shared" si="1"/>
        <v xml:space="preserve"> </v>
      </c>
      <c r="Q17" s="1" t="str">
        <f>"33600"</f>
        <v>33600</v>
      </c>
      <c r="S17" s="1" t="str">
        <f t="shared" si="2"/>
        <v xml:space="preserve"> </v>
      </c>
      <c r="T17" s="1" t="str">
        <f t="shared" si="2"/>
        <v xml:space="preserve"> </v>
      </c>
      <c r="U17" s="1" t="str">
        <f t="shared" si="2"/>
        <v xml:space="preserve"> </v>
      </c>
      <c r="V17" s="1" t="str">
        <f t="shared" si="2"/>
        <v xml:space="preserve"> </v>
      </c>
      <c r="W17" s="1" t="str">
        <f t="shared" si="5"/>
        <v xml:space="preserve"> </v>
      </c>
      <c r="X17" s="1" t="str">
        <f t="shared" si="3"/>
        <v xml:space="preserve"> </v>
      </c>
      <c r="Y17" s="3">
        <v>42168</v>
      </c>
      <c r="Z17" s="1" t="str">
        <f t="shared" si="4"/>
        <v xml:space="preserve"> </v>
      </c>
    </row>
    <row r="18" spans="1:26" s="1" customFormat="1" x14ac:dyDescent="0.25">
      <c r="A18" s="2" t="str">
        <f>"15-0319B"</f>
        <v>15-0319B</v>
      </c>
      <c r="B18" s="1" t="str">
        <f>"165300"</f>
        <v>165300</v>
      </c>
      <c r="D18" s="4">
        <v>42137</v>
      </c>
      <c r="E18" s="1" t="str">
        <f>"OF"</f>
        <v>OF</v>
      </c>
      <c r="F18" s="4">
        <v>42137</v>
      </c>
      <c r="G18" s="4">
        <v>42137</v>
      </c>
      <c r="H18" s="1" t="str">
        <f>"Mial du 12/5/15 "</f>
        <v xml:space="preserve">Mial du 12/5/15 </v>
      </c>
      <c r="I18" s="1" t="str">
        <f t="shared" si="0"/>
        <v xml:space="preserve"> </v>
      </c>
      <c r="J18" s="1" t="str">
        <f>""</f>
        <v/>
      </c>
      <c r="K18" s="1" t="str">
        <f>""</f>
        <v/>
      </c>
      <c r="L18" s="1" t="str">
        <f>""</f>
        <v/>
      </c>
      <c r="N18" s="1" t="str">
        <f>""</f>
        <v/>
      </c>
      <c r="O18" s="1" t="str">
        <f t="shared" si="1"/>
        <v xml:space="preserve"> </v>
      </c>
      <c r="P18" s="1" t="str">
        <f t="shared" si="1"/>
        <v xml:space="preserve"> </v>
      </c>
      <c r="Q18" s="1" t="str">
        <f>"33600"</f>
        <v>33600</v>
      </c>
      <c r="S18" s="1" t="str">
        <f t="shared" si="2"/>
        <v xml:space="preserve"> </v>
      </c>
      <c r="T18" s="1" t="str">
        <f t="shared" si="2"/>
        <v xml:space="preserve"> </v>
      </c>
      <c r="U18" s="1" t="str">
        <f t="shared" si="2"/>
        <v xml:space="preserve"> </v>
      </c>
      <c r="V18" s="1" t="str">
        <f t="shared" si="2"/>
        <v xml:space="preserve"> </v>
      </c>
      <c r="W18" s="1" t="str">
        <f t="shared" si="5"/>
        <v xml:space="preserve"> </v>
      </c>
      <c r="X18" s="1" t="str">
        <f t="shared" si="3"/>
        <v xml:space="preserve"> </v>
      </c>
      <c r="Y18" s="3">
        <v>42168</v>
      </c>
      <c r="Z18" s="1" t="str">
        <f t="shared" si="4"/>
        <v xml:space="preserve"> </v>
      </c>
    </row>
    <row r="19" spans="1:26" s="1" customFormat="1" x14ac:dyDescent="0.25">
      <c r="A19" s="2" t="str">
        <f>"15-0320"</f>
        <v>15-0320</v>
      </c>
      <c r="B19" s="1" t="str">
        <f>"199976"</f>
        <v>199976</v>
      </c>
      <c r="D19" s="4">
        <v>42137</v>
      </c>
      <c r="E19" s="1" t="str">
        <f>"OF"</f>
        <v>OF</v>
      </c>
      <c r="F19" s="4">
        <v>42137</v>
      </c>
      <c r="G19" s="4">
        <v>42137</v>
      </c>
      <c r="H19" s="1" t="str">
        <f>"Fax du 12/5/15"</f>
        <v>Fax du 12/5/15</v>
      </c>
      <c r="I19" s="1" t="str">
        <f t="shared" si="0"/>
        <v xml:space="preserve"> </v>
      </c>
      <c r="J19" s="1" t="str">
        <f>""</f>
        <v/>
      </c>
      <c r="K19" s="1" t="str">
        <f>""</f>
        <v/>
      </c>
      <c r="L19" s="1" t="str">
        <f>""</f>
        <v/>
      </c>
      <c r="N19" s="1" t="str">
        <f>""</f>
        <v/>
      </c>
      <c r="O19" s="1" t="str">
        <f t="shared" si="1"/>
        <v xml:space="preserve"> </v>
      </c>
      <c r="P19" s="1" t="str">
        <f t="shared" si="1"/>
        <v xml:space="preserve"> </v>
      </c>
      <c r="Q19" s="1" t="str">
        <f>"33700"</f>
        <v>33700</v>
      </c>
      <c r="S19" s="1" t="str">
        <f t="shared" si="2"/>
        <v xml:space="preserve"> </v>
      </c>
      <c r="T19" s="1" t="str">
        <f t="shared" si="2"/>
        <v xml:space="preserve"> </v>
      </c>
      <c r="U19" s="1" t="str">
        <f t="shared" si="2"/>
        <v xml:space="preserve"> </v>
      </c>
      <c r="V19" s="1" t="str">
        <f t="shared" si="2"/>
        <v xml:space="preserve"> </v>
      </c>
      <c r="W19" s="1" t="str">
        <f t="shared" si="5"/>
        <v xml:space="preserve"> </v>
      </c>
      <c r="X19" s="1" t="str">
        <f t="shared" si="3"/>
        <v xml:space="preserve"> </v>
      </c>
      <c r="Y19" s="3">
        <v>42168</v>
      </c>
      <c r="Z19" s="1" t="str">
        <f t="shared" si="4"/>
        <v xml:space="preserve"> </v>
      </c>
    </row>
    <row r="20" spans="1:26" s="1" customFormat="1" x14ac:dyDescent="0.25">
      <c r="A20" s="2" t="str">
        <f>"15-0321"</f>
        <v>15-0321</v>
      </c>
      <c r="B20" s="1" t="str">
        <f>"186100"</f>
        <v>186100</v>
      </c>
      <c r="D20" s="4">
        <v>42137</v>
      </c>
      <c r="E20" s="1" t="str">
        <f>"O"</f>
        <v>O</v>
      </c>
      <c r="F20" s="4">
        <v>42137</v>
      </c>
      <c r="G20" s="4">
        <v>42137</v>
      </c>
      <c r="H20" s="1" t="str">
        <f>"Ddp du  06/05/2015"</f>
        <v>Ddp du  06/05/2015</v>
      </c>
      <c r="I20" s="1" t="str">
        <f t="shared" si="0"/>
        <v xml:space="preserve"> </v>
      </c>
      <c r="J20" s="1" t="str">
        <f>""</f>
        <v/>
      </c>
      <c r="K20" s="1" t="str">
        <f>""</f>
        <v/>
      </c>
      <c r="L20" s="1" t="str">
        <f>""</f>
        <v/>
      </c>
      <c r="N20" s="1" t="str">
        <f>""</f>
        <v/>
      </c>
      <c r="O20" s="1" t="str">
        <f t="shared" si="1"/>
        <v xml:space="preserve"> </v>
      </c>
      <c r="P20" s="1" t="str">
        <f t="shared" si="1"/>
        <v xml:space="preserve"> </v>
      </c>
      <c r="Q20" s="1" t="str">
        <f>"33160"</f>
        <v>33160</v>
      </c>
      <c r="S20" s="1" t="str">
        <f t="shared" si="2"/>
        <v xml:space="preserve"> </v>
      </c>
      <c r="T20" s="1" t="str">
        <f t="shared" si="2"/>
        <v xml:space="preserve"> </v>
      </c>
      <c r="U20" s="1" t="str">
        <f t="shared" si="2"/>
        <v xml:space="preserve"> </v>
      </c>
      <c r="V20" s="1" t="str">
        <f t="shared" si="2"/>
        <v xml:space="preserve"> </v>
      </c>
      <c r="W20" s="1" t="str">
        <f t="shared" si="5"/>
        <v xml:space="preserve"> </v>
      </c>
      <c r="X20" s="1" t="str">
        <f t="shared" si="3"/>
        <v xml:space="preserve"> </v>
      </c>
      <c r="Y20" s="3">
        <v>42170</v>
      </c>
      <c r="Z20" s="1" t="str">
        <f t="shared" si="4"/>
        <v xml:space="preserve"> </v>
      </c>
    </row>
    <row r="21" spans="1:26" s="1" customFormat="1" x14ac:dyDescent="0.25">
      <c r="A21" s="2" t="str">
        <f>"15-0322"</f>
        <v>15-0322</v>
      </c>
      <c r="B21" s="1" t="str">
        <f>"200071"</f>
        <v>200071</v>
      </c>
      <c r="D21" s="4">
        <v>42138</v>
      </c>
      <c r="E21" s="1" t="str">
        <f>"O"</f>
        <v>O</v>
      </c>
      <c r="F21" s="4">
        <v>42138</v>
      </c>
      <c r="G21" s="4">
        <v>42138</v>
      </c>
      <c r="H21" s="1" t="str">
        <f>"Transport S20"</f>
        <v>Transport S20</v>
      </c>
      <c r="I21" s="1" t="str">
        <f t="shared" si="0"/>
        <v xml:space="preserve"> </v>
      </c>
      <c r="J21" s="1" t="str">
        <f>""</f>
        <v/>
      </c>
      <c r="K21" s="1" t="str">
        <f>""</f>
        <v/>
      </c>
      <c r="L21" s="1" t="str">
        <f>""</f>
        <v/>
      </c>
      <c r="N21" s="1" t="str">
        <f>""</f>
        <v/>
      </c>
      <c r="O21" s="1" t="str">
        <f t="shared" si="1"/>
        <v xml:space="preserve"> </v>
      </c>
      <c r="P21" s="1" t="str">
        <f t="shared" si="1"/>
        <v xml:space="preserve"> </v>
      </c>
      <c r="Q21" s="1" t="str">
        <f>"69456"</f>
        <v>69456</v>
      </c>
      <c r="S21" s="1" t="str">
        <f t="shared" si="2"/>
        <v xml:space="preserve"> </v>
      </c>
      <c r="T21" s="1" t="str">
        <f t="shared" si="2"/>
        <v xml:space="preserve"> </v>
      </c>
      <c r="U21" s="1" t="str">
        <f t="shared" si="2"/>
        <v xml:space="preserve"> </v>
      </c>
      <c r="V21" s="1" t="str">
        <f t="shared" si="2"/>
        <v xml:space="preserve"> </v>
      </c>
      <c r="W21" s="1" t="str">
        <f>""</f>
        <v/>
      </c>
      <c r="X21" s="1" t="str">
        <f t="shared" si="3"/>
        <v xml:space="preserve"> </v>
      </c>
      <c r="Y21" s="3">
        <v>42170</v>
      </c>
      <c r="Z21" s="1" t="str">
        <f t="shared" si="4"/>
        <v xml:space="preserve"> </v>
      </c>
    </row>
    <row r="22" spans="1:26" s="1" customFormat="1" x14ac:dyDescent="0.25">
      <c r="A22" s="2" t="str">
        <f>"15-0323"</f>
        <v>15-0323</v>
      </c>
      <c r="B22" s="1" t="str">
        <f>"179202"</f>
        <v>179202</v>
      </c>
      <c r="D22" s="4">
        <v>42142</v>
      </c>
      <c r="E22" s="1" t="str">
        <f>"O"</f>
        <v>O</v>
      </c>
      <c r="F22" s="2"/>
      <c r="G22" s="4">
        <v>42142</v>
      </c>
      <c r="H22" s="1" t="str">
        <f>"mail du 13/5/15"</f>
        <v>mail du 13/5/15</v>
      </c>
      <c r="I22" s="1" t="str">
        <f t="shared" si="0"/>
        <v xml:space="preserve"> </v>
      </c>
      <c r="J22" s="1" t="str">
        <f>""</f>
        <v/>
      </c>
      <c r="K22" s="1" t="str">
        <f>""</f>
        <v/>
      </c>
      <c r="L22" s="1" t="str">
        <f>""</f>
        <v/>
      </c>
      <c r="N22" s="1" t="str">
        <f>""</f>
        <v/>
      </c>
      <c r="O22" s="1" t="str">
        <f t="shared" si="1"/>
        <v xml:space="preserve"> </v>
      </c>
      <c r="P22" s="1" t="str">
        <f t="shared" si="1"/>
        <v xml:space="preserve"> </v>
      </c>
      <c r="Q22" s="1" t="str">
        <f>"33530"</f>
        <v>33530</v>
      </c>
      <c r="S22" s="1" t="str">
        <f t="shared" ref="S22:V23" si="6">" "</f>
        <v xml:space="preserve"> </v>
      </c>
      <c r="T22" s="1" t="str">
        <f t="shared" si="6"/>
        <v xml:space="preserve"> </v>
      </c>
      <c r="U22" s="1" t="str">
        <f t="shared" si="6"/>
        <v xml:space="preserve"> </v>
      </c>
      <c r="V22" s="1" t="str">
        <f t="shared" si="6"/>
        <v xml:space="preserve"> </v>
      </c>
      <c r="W22" s="1" t="str">
        <f>" "</f>
        <v xml:space="preserve"> </v>
      </c>
      <c r="X22" s="1" t="str">
        <f t="shared" si="3"/>
        <v xml:space="preserve"> </v>
      </c>
      <c r="Y22" s="3">
        <v>42173</v>
      </c>
      <c r="Z22" s="1" t="str">
        <f t="shared" si="4"/>
        <v xml:space="preserve"> </v>
      </c>
    </row>
    <row r="23" spans="1:26" s="1" customFormat="1" x14ac:dyDescent="0.25">
      <c r="A23" s="2" t="str">
        <f>"15-0324"</f>
        <v>15-0324</v>
      </c>
      <c r="B23" s="1" t="str">
        <f>"186100"</f>
        <v>186100</v>
      </c>
      <c r="D23" s="4">
        <v>42142</v>
      </c>
      <c r="E23" s="1" t="str">
        <f>"O"</f>
        <v>O</v>
      </c>
      <c r="F23" s="4">
        <v>42142</v>
      </c>
      <c r="G23" s="4">
        <v>42142</v>
      </c>
      <c r="H23" s="1" t="str">
        <f>"LO 15-032"</f>
        <v>LO 15-032</v>
      </c>
      <c r="I23" s="1" t="str">
        <f t="shared" si="0"/>
        <v xml:space="preserve"> </v>
      </c>
      <c r="J23" s="1" t="str">
        <f>""</f>
        <v/>
      </c>
      <c r="K23" s="1" t="str">
        <f>""</f>
        <v/>
      </c>
      <c r="L23" s="1" t="str">
        <f>""</f>
        <v/>
      </c>
      <c r="N23" s="1" t="str">
        <f>""</f>
        <v/>
      </c>
      <c r="O23" s="1" t="str">
        <f t="shared" si="1"/>
        <v xml:space="preserve"> </v>
      </c>
      <c r="P23" s="1" t="str">
        <f t="shared" si="1"/>
        <v xml:space="preserve"> </v>
      </c>
      <c r="Q23" s="1" t="str">
        <f>"33160"</f>
        <v>33160</v>
      </c>
      <c r="S23" s="1" t="str">
        <f t="shared" si="6"/>
        <v xml:space="preserve"> </v>
      </c>
      <c r="T23" s="1" t="str">
        <f t="shared" si="6"/>
        <v xml:space="preserve"> </v>
      </c>
      <c r="U23" s="1" t="str">
        <f t="shared" si="6"/>
        <v xml:space="preserve"> </v>
      </c>
      <c r="V23" s="1" t="str">
        <f t="shared" si="6"/>
        <v xml:space="preserve"> </v>
      </c>
      <c r="W23" s="1" t="str">
        <f>" "</f>
        <v xml:space="preserve"> </v>
      </c>
      <c r="X23" s="1" t="str">
        <f t="shared" si="3"/>
        <v xml:space="preserve"> </v>
      </c>
      <c r="Y23" s="3">
        <v>42177</v>
      </c>
      <c r="Z23" s="1" t="str">
        <f t="shared" si="4"/>
        <v xml:space="preserve">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4" workbookViewId="0">
      <selection activeCell="F1" sqref="F1:F1048576"/>
    </sheetView>
  </sheetViews>
  <sheetFormatPr baseColWidth="10" defaultRowHeight="15" x14ac:dyDescent="0.25"/>
  <cols>
    <col min="1" max="1" width="11.42578125" style="2"/>
    <col min="5" max="5" width="45.85546875" style="2" bestFit="1" customWidth="1"/>
  </cols>
  <sheetData>
    <row r="1" spans="1:37" s="1" customFormat="1" x14ac:dyDescent="0.25">
      <c r="A1" s="2" t="s">
        <v>89</v>
      </c>
      <c r="B1" s="1" t="s">
        <v>90</v>
      </c>
      <c r="C1" s="1" t="s">
        <v>91</v>
      </c>
      <c r="D1" s="1" t="s">
        <v>92</v>
      </c>
      <c r="E1" s="2" t="s">
        <v>93</v>
      </c>
      <c r="F1" s="1" t="s">
        <v>94</v>
      </c>
      <c r="G1" s="1" t="s">
        <v>95</v>
      </c>
      <c r="H1" s="1" t="s">
        <v>96</v>
      </c>
      <c r="I1" s="1" t="s">
        <v>97</v>
      </c>
      <c r="J1" s="1" t="s">
        <v>98</v>
      </c>
      <c r="K1" s="1" t="s">
        <v>99</v>
      </c>
      <c r="L1" s="1" t="s">
        <v>100</v>
      </c>
      <c r="M1" s="1" t="s">
        <v>101</v>
      </c>
      <c r="N1" s="1" t="s">
        <v>102</v>
      </c>
      <c r="O1" s="1" t="s">
        <v>103</v>
      </c>
      <c r="P1" s="1" t="s">
        <v>104</v>
      </c>
      <c r="Q1" s="1" t="s">
        <v>105</v>
      </c>
      <c r="R1" s="1" t="s">
        <v>106</v>
      </c>
      <c r="S1" s="1" t="s">
        <v>107</v>
      </c>
      <c r="T1" s="1" t="s">
        <v>108</v>
      </c>
      <c r="U1" s="1" t="s">
        <v>109</v>
      </c>
      <c r="V1" s="1" t="s">
        <v>110</v>
      </c>
      <c r="W1" s="1" t="s">
        <v>111</v>
      </c>
      <c r="X1" s="1" t="s">
        <v>112</v>
      </c>
      <c r="Y1" s="1" t="s">
        <v>113</v>
      </c>
      <c r="Z1" s="1" t="s">
        <v>114</v>
      </c>
      <c r="AA1" s="1" t="s">
        <v>115</v>
      </c>
      <c r="AB1" s="1" t="s">
        <v>116</v>
      </c>
      <c r="AC1" s="1" t="s">
        <v>117</v>
      </c>
      <c r="AD1" s="1" t="s">
        <v>118</v>
      </c>
      <c r="AE1" s="1" t="s">
        <v>119</v>
      </c>
      <c r="AF1" s="1" t="s">
        <v>120</v>
      </c>
      <c r="AG1" s="1" t="s">
        <v>121</v>
      </c>
      <c r="AH1" s="1" t="s">
        <v>122</v>
      </c>
      <c r="AI1" s="1" t="s">
        <v>123</v>
      </c>
      <c r="AJ1" s="1" t="s">
        <v>124</v>
      </c>
      <c r="AK1" s="1" t="s">
        <v>125</v>
      </c>
    </row>
    <row r="2" spans="1:37" x14ac:dyDescent="0.25">
      <c r="A2" s="2" t="s">
        <v>0</v>
      </c>
      <c r="B2">
        <v>42128</v>
      </c>
      <c r="C2">
        <v>1</v>
      </c>
      <c r="D2" t="s">
        <v>1</v>
      </c>
      <c r="E2" s="2" t="s">
        <v>2</v>
      </c>
      <c r="G2">
        <v>1</v>
      </c>
      <c r="H2">
        <v>4</v>
      </c>
      <c r="I2">
        <v>0.1</v>
      </c>
      <c r="J2">
        <v>0.1</v>
      </c>
      <c r="K2" t="s">
        <v>3</v>
      </c>
      <c r="L2" t="s">
        <v>4</v>
      </c>
      <c r="M2">
        <v>1</v>
      </c>
      <c r="N2">
        <v>0</v>
      </c>
      <c r="O2">
        <v>0</v>
      </c>
      <c r="P2">
        <v>0</v>
      </c>
      <c r="Q2">
        <v>0</v>
      </c>
      <c r="R2" t="s">
        <v>5</v>
      </c>
      <c r="S2" t="s">
        <v>5</v>
      </c>
      <c r="T2" t="s">
        <v>5</v>
      </c>
      <c r="U2" t="s">
        <v>6</v>
      </c>
      <c r="V2">
        <v>0</v>
      </c>
      <c r="W2" t="s">
        <v>5</v>
      </c>
      <c r="X2" t="s">
        <v>5</v>
      </c>
      <c r="Y2">
        <v>0</v>
      </c>
      <c r="Z2" t="s">
        <v>5</v>
      </c>
      <c r="AA2" t="s">
        <v>7</v>
      </c>
      <c r="AB2" t="s">
        <v>5</v>
      </c>
      <c r="AC2">
        <v>0</v>
      </c>
      <c r="AD2" t="s">
        <v>8</v>
      </c>
      <c r="AE2">
        <v>0</v>
      </c>
      <c r="AG2" t="s">
        <v>5</v>
      </c>
      <c r="AH2" t="s">
        <v>5</v>
      </c>
      <c r="AI2">
        <v>0</v>
      </c>
      <c r="AJ2">
        <v>42159</v>
      </c>
      <c r="AK2" t="s">
        <v>5</v>
      </c>
    </row>
    <row r="3" spans="1:37" x14ac:dyDescent="0.25">
      <c r="A3" s="2" t="s">
        <v>9</v>
      </c>
      <c r="B3">
        <v>42130</v>
      </c>
      <c r="C3">
        <v>1</v>
      </c>
      <c r="D3" t="s">
        <v>1</v>
      </c>
      <c r="E3" s="2" t="s">
        <v>10</v>
      </c>
      <c r="F3" t="s">
        <v>5</v>
      </c>
      <c r="G3">
        <v>1</v>
      </c>
      <c r="H3">
        <v>0</v>
      </c>
      <c r="I3">
        <v>0.2</v>
      </c>
      <c r="J3">
        <v>0.2</v>
      </c>
      <c r="K3" t="s">
        <v>3</v>
      </c>
      <c r="L3" t="s">
        <v>4</v>
      </c>
      <c r="M3">
        <v>1</v>
      </c>
      <c r="N3">
        <v>0</v>
      </c>
      <c r="O3">
        <v>0</v>
      </c>
      <c r="P3">
        <v>0</v>
      </c>
      <c r="Q3">
        <v>0</v>
      </c>
      <c r="R3" t="s">
        <v>5</v>
      </c>
      <c r="S3" t="s">
        <v>5</v>
      </c>
      <c r="T3" t="s">
        <v>5</v>
      </c>
      <c r="U3" t="s">
        <v>11</v>
      </c>
      <c r="V3">
        <v>1</v>
      </c>
      <c r="W3" t="s">
        <v>5</v>
      </c>
      <c r="X3" t="s">
        <v>12</v>
      </c>
      <c r="Y3">
        <v>2</v>
      </c>
      <c r="Z3" t="s">
        <v>5</v>
      </c>
      <c r="AA3" t="s">
        <v>7</v>
      </c>
      <c r="AB3" t="s">
        <v>5</v>
      </c>
      <c r="AC3">
        <v>0</v>
      </c>
      <c r="AD3" t="s">
        <v>8</v>
      </c>
      <c r="AE3">
        <v>0</v>
      </c>
      <c r="AG3" t="s">
        <v>5</v>
      </c>
      <c r="AH3" t="s">
        <v>5</v>
      </c>
      <c r="AI3">
        <v>0</v>
      </c>
      <c r="AJ3">
        <v>42163</v>
      </c>
      <c r="AK3" t="s">
        <v>5</v>
      </c>
    </row>
    <row r="4" spans="1:37" x14ac:dyDescent="0.25">
      <c r="A4" s="2" t="s">
        <v>13</v>
      </c>
      <c r="B4">
        <v>42130</v>
      </c>
      <c r="C4">
        <v>1</v>
      </c>
      <c r="D4" t="s">
        <v>1</v>
      </c>
      <c r="E4" s="2" t="s">
        <v>14</v>
      </c>
      <c r="F4" t="s">
        <v>5</v>
      </c>
      <c r="G4">
        <v>1</v>
      </c>
      <c r="H4">
        <v>0</v>
      </c>
      <c r="I4">
        <v>0.3</v>
      </c>
      <c r="J4">
        <v>0.3</v>
      </c>
      <c r="K4" t="s">
        <v>3</v>
      </c>
      <c r="L4" t="s">
        <v>4</v>
      </c>
      <c r="M4">
        <v>1</v>
      </c>
      <c r="N4">
        <v>0</v>
      </c>
      <c r="O4">
        <v>0</v>
      </c>
      <c r="P4">
        <v>0</v>
      </c>
      <c r="Q4">
        <v>0</v>
      </c>
      <c r="R4" t="s">
        <v>5</v>
      </c>
      <c r="S4" t="s">
        <v>5</v>
      </c>
      <c r="T4" t="s">
        <v>5</v>
      </c>
      <c r="U4" t="s">
        <v>6</v>
      </c>
      <c r="V4">
        <v>0</v>
      </c>
      <c r="W4" t="s">
        <v>5</v>
      </c>
      <c r="X4" t="s">
        <v>5</v>
      </c>
      <c r="Y4">
        <v>0</v>
      </c>
      <c r="Z4" t="s">
        <v>5</v>
      </c>
      <c r="AA4" t="s">
        <v>7</v>
      </c>
      <c r="AB4" t="s">
        <v>5</v>
      </c>
      <c r="AC4">
        <v>0</v>
      </c>
      <c r="AD4" t="s">
        <v>8</v>
      </c>
      <c r="AE4">
        <v>0</v>
      </c>
      <c r="AG4" t="s">
        <v>5</v>
      </c>
      <c r="AH4" t="s">
        <v>5</v>
      </c>
      <c r="AI4">
        <v>0</v>
      </c>
      <c r="AJ4">
        <v>42163</v>
      </c>
      <c r="AK4" t="s">
        <v>5</v>
      </c>
    </row>
    <row r="5" spans="1:37" x14ac:dyDescent="0.25">
      <c r="A5" s="2" t="s">
        <v>15</v>
      </c>
      <c r="B5">
        <v>42130</v>
      </c>
      <c r="C5">
        <v>4</v>
      </c>
      <c r="D5" t="s">
        <v>1</v>
      </c>
      <c r="E5" s="2" t="s">
        <v>16</v>
      </c>
      <c r="F5" t="s">
        <v>5</v>
      </c>
      <c r="G5">
        <v>1</v>
      </c>
      <c r="H5">
        <v>8</v>
      </c>
      <c r="I5">
        <v>0.4</v>
      </c>
      <c r="J5">
        <v>0.4</v>
      </c>
      <c r="K5" t="s">
        <v>3</v>
      </c>
      <c r="L5" t="s">
        <v>4</v>
      </c>
      <c r="M5">
        <v>1</v>
      </c>
      <c r="N5">
        <v>0</v>
      </c>
      <c r="O5">
        <v>0</v>
      </c>
      <c r="P5">
        <v>0</v>
      </c>
      <c r="Q5">
        <v>0</v>
      </c>
      <c r="R5" t="s">
        <v>5</v>
      </c>
      <c r="S5" t="s">
        <v>5</v>
      </c>
      <c r="T5" t="s">
        <v>5</v>
      </c>
      <c r="U5" t="s">
        <v>6</v>
      </c>
      <c r="V5">
        <v>0</v>
      </c>
      <c r="W5" t="s">
        <v>5</v>
      </c>
      <c r="X5" t="s">
        <v>5</v>
      </c>
      <c r="Y5">
        <v>0</v>
      </c>
      <c r="Z5" t="s">
        <v>5</v>
      </c>
      <c r="AA5" t="s">
        <v>7</v>
      </c>
      <c r="AB5" t="s">
        <v>5</v>
      </c>
      <c r="AC5">
        <v>0</v>
      </c>
      <c r="AD5" t="s">
        <v>8</v>
      </c>
      <c r="AE5">
        <v>0</v>
      </c>
      <c r="AG5" t="s">
        <v>5</v>
      </c>
      <c r="AH5" t="s">
        <v>5</v>
      </c>
      <c r="AI5">
        <v>0</v>
      </c>
      <c r="AJ5">
        <v>42163</v>
      </c>
      <c r="AK5" t="s">
        <v>5</v>
      </c>
    </row>
    <row r="6" spans="1:37" x14ac:dyDescent="0.25">
      <c r="A6" s="2" t="s">
        <v>15</v>
      </c>
      <c r="B6">
        <v>42130</v>
      </c>
      <c r="C6">
        <v>1</v>
      </c>
      <c r="D6" t="s">
        <v>1</v>
      </c>
      <c r="E6" s="2" t="s">
        <v>17</v>
      </c>
      <c r="F6" t="s">
        <v>5</v>
      </c>
      <c r="G6">
        <v>3</v>
      </c>
      <c r="H6">
        <v>10</v>
      </c>
      <c r="I6">
        <v>0.5</v>
      </c>
      <c r="J6">
        <v>0.5</v>
      </c>
      <c r="K6" t="s">
        <v>3</v>
      </c>
      <c r="L6" t="s">
        <v>4</v>
      </c>
      <c r="M6">
        <v>1</v>
      </c>
      <c r="N6">
        <v>0</v>
      </c>
      <c r="O6">
        <v>0</v>
      </c>
      <c r="P6">
        <v>0</v>
      </c>
      <c r="Q6">
        <v>0</v>
      </c>
      <c r="R6" t="s">
        <v>5</v>
      </c>
      <c r="S6" t="s">
        <v>5</v>
      </c>
      <c r="T6" t="s">
        <v>5</v>
      </c>
      <c r="U6" t="s">
        <v>6</v>
      </c>
      <c r="V6">
        <v>0</v>
      </c>
      <c r="W6" t="s">
        <v>5</v>
      </c>
      <c r="X6" t="s">
        <v>5</v>
      </c>
      <c r="Y6">
        <v>0</v>
      </c>
      <c r="Z6" t="s">
        <v>5</v>
      </c>
      <c r="AA6" t="s">
        <v>7</v>
      </c>
      <c r="AB6" t="s">
        <v>5</v>
      </c>
      <c r="AC6">
        <v>0</v>
      </c>
      <c r="AD6" t="s">
        <v>8</v>
      </c>
      <c r="AE6">
        <v>0</v>
      </c>
      <c r="AG6" t="s">
        <v>5</v>
      </c>
      <c r="AH6" t="s">
        <v>5</v>
      </c>
      <c r="AI6">
        <v>0</v>
      </c>
      <c r="AJ6">
        <v>42163</v>
      </c>
      <c r="AK6" t="s">
        <v>5</v>
      </c>
    </row>
    <row r="7" spans="1:37" x14ac:dyDescent="0.25">
      <c r="A7" s="2" t="s">
        <v>15</v>
      </c>
      <c r="B7">
        <v>42130</v>
      </c>
      <c r="C7">
        <v>3</v>
      </c>
      <c r="D7" t="s">
        <v>1</v>
      </c>
      <c r="E7" s="2" t="s">
        <v>18</v>
      </c>
      <c r="F7" t="s">
        <v>5</v>
      </c>
      <c r="G7">
        <v>1</v>
      </c>
      <c r="H7">
        <v>8</v>
      </c>
      <c r="I7">
        <v>0.6</v>
      </c>
      <c r="J7">
        <v>0.6</v>
      </c>
      <c r="K7" t="s">
        <v>3</v>
      </c>
      <c r="L7" t="s">
        <v>4</v>
      </c>
      <c r="M7">
        <v>1</v>
      </c>
      <c r="N7">
        <v>0</v>
      </c>
      <c r="O7">
        <v>0</v>
      </c>
      <c r="P7">
        <v>0</v>
      </c>
      <c r="Q7">
        <v>0</v>
      </c>
      <c r="R7" t="s">
        <v>5</v>
      </c>
      <c r="S7" t="s">
        <v>5</v>
      </c>
      <c r="T7" t="s">
        <v>5</v>
      </c>
      <c r="U7" t="s">
        <v>6</v>
      </c>
      <c r="V7">
        <v>0</v>
      </c>
      <c r="W7" t="s">
        <v>5</v>
      </c>
      <c r="X7" t="s">
        <v>5</v>
      </c>
      <c r="Y7">
        <v>0</v>
      </c>
      <c r="Z7" t="s">
        <v>5</v>
      </c>
      <c r="AA7" t="s">
        <v>7</v>
      </c>
      <c r="AB7" t="s">
        <v>5</v>
      </c>
      <c r="AC7">
        <v>0</v>
      </c>
      <c r="AD7" t="s">
        <v>8</v>
      </c>
      <c r="AE7">
        <v>0</v>
      </c>
      <c r="AG7" t="s">
        <v>5</v>
      </c>
      <c r="AH7" t="s">
        <v>5</v>
      </c>
      <c r="AI7">
        <v>0</v>
      </c>
      <c r="AJ7">
        <v>42163</v>
      </c>
      <c r="AK7" t="s">
        <v>5</v>
      </c>
    </row>
    <row r="8" spans="1:37" x14ac:dyDescent="0.25">
      <c r="A8" s="2" t="s">
        <v>15</v>
      </c>
      <c r="B8">
        <v>42130</v>
      </c>
      <c r="C8">
        <v>2</v>
      </c>
      <c r="D8" t="s">
        <v>1</v>
      </c>
      <c r="E8" s="2" t="s">
        <v>19</v>
      </c>
      <c r="F8" t="s">
        <v>5</v>
      </c>
      <c r="G8">
        <v>1</v>
      </c>
      <c r="H8">
        <v>8</v>
      </c>
      <c r="I8">
        <v>0.7</v>
      </c>
      <c r="J8">
        <v>0.7</v>
      </c>
      <c r="K8" t="s">
        <v>3</v>
      </c>
      <c r="L8" t="s">
        <v>4</v>
      </c>
      <c r="M8">
        <v>1</v>
      </c>
      <c r="N8">
        <v>0</v>
      </c>
      <c r="O8">
        <v>0</v>
      </c>
      <c r="P8">
        <v>0</v>
      </c>
      <c r="Q8">
        <v>0</v>
      </c>
      <c r="R8" t="s">
        <v>5</v>
      </c>
      <c r="S8" t="s">
        <v>5</v>
      </c>
      <c r="T8" t="s">
        <v>5</v>
      </c>
      <c r="U8" t="s">
        <v>6</v>
      </c>
      <c r="V8">
        <v>0</v>
      </c>
      <c r="W8" t="s">
        <v>5</v>
      </c>
      <c r="X8" t="s">
        <v>5</v>
      </c>
      <c r="Y8">
        <v>0</v>
      </c>
      <c r="Z8" t="s">
        <v>5</v>
      </c>
      <c r="AA8" t="s">
        <v>7</v>
      </c>
      <c r="AB8" t="s">
        <v>5</v>
      </c>
      <c r="AC8">
        <v>0</v>
      </c>
      <c r="AD8" t="s">
        <v>8</v>
      </c>
      <c r="AE8">
        <v>0</v>
      </c>
      <c r="AG8" t="s">
        <v>5</v>
      </c>
      <c r="AH8" t="s">
        <v>5</v>
      </c>
      <c r="AI8">
        <v>0</v>
      </c>
      <c r="AJ8">
        <v>42163</v>
      </c>
      <c r="AK8" t="s">
        <v>5</v>
      </c>
    </row>
    <row r="9" spans="1:37" x14ac:dyDescent="0.25">
      <c r="A9" s="2" t="s">
        <v>20</v>
      </c>
      <c r="B9">
        <v>42131</v>
      </c>
      <c r="C9">
        <v>1</v>
      </c>
      <c r="D9" t="s">
        <v>1</v>
      </c>
      <c r="E9" s="2" t="s">
        <v>21</v>
      </c>
      <c r="F9" t="s">
        <v>5</v>
      </c>
      <c r="G9">
        <v>16</v>
      </c>
      <c r="H9">
        <v>7</v>
      </c>
      <c r="I9">
        <v>0.8</v>
      </c>
      <c r="J9">
        <v>0.8</v>
      </c>
      <c r="K9" t="s">
        <v>3</v>
      </c>
      <c r="L9" t="s">
        <v>4</v>
      </c>
      <c r="M9">
        <v>1</v>
      </c>
      <c r="N9">
        <v>0</v>
      </c>
      <c r="O9">
        <v>0</v>
      </c>
      <c r="P9">
        <v>0</v>
      </c>
      <c r="Q9">
        <v>0</v>
      </c>
      <c r="R9" t="s">
        <v>5</v>
      </c>
      <c r="S9" t="s">
        <v>5</v>
      </c>
      <c r="T9" t="s">
        <v>5</v>
      </c>
      <c r="U9" t="s">
        <v>6</v>
      </c>
      <c r="V9">
        <v>0</v>
      </c>
      <c r="W9" t="s">
        <v>5</v>
      </c>
      <c r="X9" t="s">
        <v>5</v>
      </c>
      <c r="Y9">
        <v>0</v>
      </c>
      <c r="Z9" t="s">
        <v>5</v>
      </c>
      <c r="AA9" t="s">
        <v>7</v>
      </c>
      <c r="AB9" t="s">
        <v>5</v>
      </c>
      <c r="AC9">
        <v>0</v>
      </c>
      <c r="AD9" t="s">
        <v>8</v>
      </c>
      <c r="AE9">
        <v>0</v>
      </c>
      <c r="AG9" t="s">
        <v>5</v>
      </c>
      <c r="AH9" t="s">
        <v>5</v>
      </c>
      <c r="AI9">
        <v>0</v>
      </c>
      <c r="AJ9">
        <v>42163</v>
      </c>
      <c r="AK9" t="s">
        <v>5</v>
      </c>
    </row>
    <row r="10" spans="1:37" x14ac:dyDescent="0.25">
      <c r="A10" s="2" t="s">
        <v>20</v>
      </c>
      <c r="B10">
        <v>42131</v>
      </c>
      <c r="C10">
        <v>2</v>
      </c>
      <c r="D10" t="s">
        <v>1</v>
      </c>
      <c r="E10" s="2" t="s">
        <v>22</v>
      </c>
      <c r="F10" t="s">
        <v>5</v>
      </c>
      <c r="G10">
        <v>36</v>
      </c>
      <c r="H10">
        <v>7</v>
      </c>
      <c r="I10">
        <v>0.9</v>
      </c>
      <c r="J10">
        <v>0.9</v>
      </c>
      <c r="K10" t="s">
        <v>3</v>
      </c>
      <c r="L10" t="s">
        <v>4</v>
      </c>
      <c r="M10">
        <v>1</v>
      </c>
      <c r="N10">
        <v>0</v>
      </c>
      <c r="O10">
        <v>0</v>
      </c>
      <c r="P10">
        <v>0</v>
      </c>
      <c r="Q10">
        <v>0</v>
      </c>
      <c r="R10" t="s">
        <v>5</v>
      </c>
      <c r="S10" t="s">
        <v>5</v>
      </c>
      <c r="T10" t="s">
        <v>5</v>
      </c>
      <c r="U10" t="s">
        <v>6</v>
      </c>
      <c r="V10">
        <v>0</v>
      </c>
      <c r="W10" t="s">
        <v>5</v>
      </c>
      <c r="X10" t="s">
        <v>5</v>
      </c>
      <c r="Y10">
        <v>0</v>
      </c>
      <c r="Z10" t="s">
        <v>5</v>
      </c>
      <c r="AA10" t="s">
        <v>7</v>
      </c>
      <c r="AB10" t="s">
        <v>5</v>
      </c>
      <c r="AC10">
        <v>0</v>
      </c>
      <c r="AD10" t="s">
        <v>8</v>
      </c>
      <c r="AE10">
        <v>0</v>
      </c>
      <c r="AG10" t="s">
        <v>5</v>
      </c>
      <c r="AH10" t="s">
        <v>5</v>
      </c>
      <c r="AI10">
        <v>0</v>
      </c>
      <c r="AJ10">
        <v>42163</v>
      </c>
      <c r="AK10" t="s">
        <v>5</v>
      </c>
    </row>
    <row r="11" spans="1:37" x14ac:dyDescent="0.25">
      <c r="A11" s="2" t="s">
        <v>23</v>
      </c>
      <c r="B11">
        <v>42131</v>
      </c>
      <c r="C11">
        <v>1</v>
      </c>
      <c r="D11" t="s">
        <v>1</v>
      </c>
      <c r="E11" s="2" t="s">
        <v>24</v>
      </c>
      <c r="F11" t="s">
        <v>5</v>
      </c>
      <c r="G11">
        <v>1</v>
      </c>
      <c r="H11">
        <v>3</v>
      </c>
      <c r="I11">
        <v>1</v>
      </c>
      <c r="J11">
        <v>1</v>
      </c>
      <c r="K11" t="s">
        <v>3</v>
      </c>
      <c r="L11" t="s">
        <v>4</v>
      </c>
      <c r="M11">
        <v>1</v>
      </c>
      <c r="N11">
        <v>0</v>
      </c>
      <c r="O11">
        <v>0</v>
      </c>
      <c r="P11">
        <v>0</v>
      </c>
      <c r="Q11">
        <v>0</v>
      </c>
      <c r="R11" t="s">
        <v>5</v>
      </c>
      <c r="S11" t="s">
        <v>5</v>
      </c>
      <c r="T11" t="s">
        <v>5</v>
      </c>
      <c r="U11" t="s">
        <v>6</v>
      </c>
      <c r="V11">
        <v>0</v>
      </c>
      <c r="W11" t="s">
        <v>5</v>
      </c>
      <c r="X11" t="s">
        <v>5</v>
      </c>
      <c r="Y11">
        <v>0</v>
      </c>
      <c r="Z11" t="s">
        <v>5</v>
      </c>
      <c r="AA11" t="s">
        <v>7</v>
      </c>
      <c r="AB11" t="s">
        <v>5</v>
      </c>
      <c r="AC11">
        <v>0</v>
      </c>
      <c r="AD11" t="s">
        <v>8</v>
      </c>
      <c r="AE11">
        <v>0</v>
      </c>
      <c r="AG11" t="s">
        <v>5</v>
      </c>
      <c r="AH11" t="s">
        <v>5</v>
      </c>
      <c r="AI11">
        <v>0</v>
      </c>
      <c r="AJ11">
        <v>42163</v>
      </c>
      <c r="AK11" t="s">
        <v>5</v>
      </c>
    </row>
    <row r="12" spans="1:37" x14ac:dyDescent="0.25">
      <c r="A12" s="2" t="s">
        <v>25</v>
      </c>
      <c r="B12">
        <v>42131</v>
      </c>
      <c r="C12">
        <v>2</v>
      </c>
      <c r="D12" t="s">
        <v>1</v>
      </c>
      <c r="E12" s="2" t="s">
        <v>26</v>
      </c>
      <c r="F12" t="s">
        <v>5</v>
      </c>
      <c r="G12">
        <v>2</v>
      </c>
      <c r="H12">
        <v>0</v>
      </c>
      <c r="I12">
        <v>1.1000000000000001</v>
      </c>
      <c r="J12">
        <v>1.1000000000000001</v>
      </c>
      <c r="K12" t="s">
        <v>3</v>
      </c>
      <c r="L12" t="s">
        <v>4</v>
      </c>
      <c r="M12">
        <v>1</v>
      </c>
      <c r="N12">
        <v>0</v>
      </c>
      <c r="O12">
        <v>0</v>
      </c>
      <c r="P12">
        <v>0</v>
      </c>
      <c r="Q12">
        <v>0</v>
      </c>
      <c r="R12" t="s">
        <v>5</v>
      </c>
      <c r="S12" t="s">
        <v>5</v>
      </c>
      <c r="T12" t="s">
        <v>5</v>
      </c>
      <c r="U12" t="s">
        <v>11</v>
      </c>
      <c r="V12">
        <v>1</v>
      </c>
      <c r="W12" t="s">
        <v>5</v>
      </c>
      <c r="X12" t="s">
        <v>27</v>
      </c>
      <c r="Y12">
        <v>2</v>
      </c>
      <c r="Z12" t="s">
        <v>5</v>
      </c>
      <c r="AA12" t="s">
        <v>7</v>
      </c>
      <c r="AB12" t="s">
        <v>5</v>
      </c>
      <c r="AC12">
        <v>0</v>
      </c>
      <c r="AD12" t="s">
        <v>8</v>
      </c>
      <c r="AE12">
        <v>0</v>
      </c>
      <c r="AG12" t="s">
        <v>5</v>
      </c>
      <c r="AH12" t="s">
        <v>5</v>
      </c>
      <c r="AI12">
        <v>0</v>
      </c>
      <c r="AJ12">
        <v>42163</v>
      </c>
      <c r="AK12" t="s">
        <v>5</v>
      </c>
    </row>
    <row r="13" spans="1:37" x14ac:dyDescent="0.25">
      <c r="A13" s="2" t="s">
        <v>25</v>
      </c>
      <c r="B13">
        <v>42131</v>
      </c>
      <c r="C13">
        <v>1</v>
      </c>
      <c r="D13" t="s">
        <v>1</v>
      </c>
      <c r="E13" s="2" t="s">
        <v>28</v>
      </c>
      <c r="F13" t="s">
        <v>5</v>
      </c>
      <c r="G13">
        <v>6</v>
      </c>
      <c r="H13">
        <v>0</v>
      </c>
      <c r="I13">
        <v>1.2</v>
      </c>
      <c r="J13">
        <v>1.2</v>
      </c>
      <c r="K13" t="s">
        <v>3</v>
      </c>
      <c r="L13" t="s">
        <v>4</v>
      </c>
      <c r="M13">
        <v>1</v>
      </c>
      <c r="N13">
        <v>0</v>
      </c>
      <c r="O13">
        <v>0</v>
      </c>
      <c r="P13">
        <v>0</v>
      </c>
      <c r="Q13">
        <v>0</v>
      </c>
      <c r="R13" t="s">
        <v>5</v>
      </c>
      <c r="S13" t="s">
        <v>5</v>
      </c>
      <c r="T13" t="s">
        <v>5</v>
      </c>
      <c r="U13" t="s">
        <v>11</v>
      </c>
      <c r="V13">
        <v>1</v>
      </c>
      <c r="W13" t="s">
        <v>5</v>
      </c>
      <c r="X13" t="s">
        <v>27</v>
      </c>
      <c r="Y13">
        <v>1</v>
      </c>
      <c r="Z13" t="s">
        <v>5</v>
      </c>
      <c r="AA13" t="s">
        <v>7</v>
      </c>
      <c r="AB13" t="s">
        <v>5</v>
      </c>
      <c r="AC13">
        <v>0</v>
      </c>
      <c r="AD13" t="s">
        <v>8</v>
      </c>
      <c r="AE13">
        <v>0</v>
      </c>
      <c r="AG13" t="s">
        <v>5</v>
      </c>
      <c r="AH13" t="s">
        <v>5</v>
      </c>
      <c r="AI13">
        <v>0</v>
      </c>
      <c r="AJ13">
        <v>42163</v>
      </c>
      <c r="AK13" t="s">
        <v>5</v>
      </c>
    </row>
    <row r="14" spans="1:37" x14ac:dyDescent="0.25">
      <c r="A14" s="2" t="s">
        <v>29</v>
      </c>
      <c r="B14">
        <v>42135</v>
      </c>
      <c r="C14">
        <v>1</v>
      </c>
      <c r="D14" t="s">
        <v>1</v>
      </c>
      <c r="E14" s="2" t="s">
        <v>30</v>
      </c>
      <c r="F14" t="s">
        <v>5</v>
      </c>
      <c r="G14">
        <v>3</v>
      </c>
      <c r="H14">
        <v>6</v>
      </c>
      <c r="I14">
        <v>1.3</v>
      </c>
      <c r="J14">
        <v>1.3</v>
      </c>
      <c r="K14" t="s">
        <v>3</v>
      </c>
      <c r="L14" t="s">
        <v>4</v>
      </c>
      <c r="M14">
        <v>1</v>
      </c>
      <c r="N14">
        <v>0</v>
      </c>
      <c r="O14">
        <v>0</v>
      </c>
      <c r="P14">
        <v>0</v>
      </c>
      <c r="Q14">
        <v>0</v>
      </c>
      <c r="R14" t="s">
        <v>5</v>
      </c>
      <c r="S14" t="s">
        <v>5</v>
      </c>
      <c r="T14" t="s">
        <v>5</v>
      </c>
      <c r="U14" t="s">
        <v>11</v>
      </c>
      <c r="V14">
        <v>1</v>
      </c>
      <c r="W14" t="s">
        <v>5</v>
      </c>
      <c r="X14" t="s">
        <v>31</v>
      </c>
      <c r="Y14">
        <v>1</v>
      </c>
      <c r="Z14" t="s">
        <v>5</v>
      </c>
      <c r="AA14" t="s">
        <v>7</v>
      </c>
      <c r="AB14" t="s">
        <v>5</v>
      </c>
      <c r="AC14">
        <v>0</v>
      </c>
      <c r="AD14" t="s">
        <v>8</v>
      </c>
      <c r="AE14">
        <v>0</v>
      </c>
      <c r="AG14" t="s">
        <v>5</v>
      </c>
      <c r="AH14" t="s">
        <v>5</v>
      </c>
      <c r="AI14">
        <v>0</v>
      </c>
      <c r="AJ14">
        <v>42166</v>
      </c>
      <c r="AK14" t="s">
        <v>5</v>
      </c>
    </row>
    <row r="15" spans="1:37" x14ac:dyDescent="0.25">
      <c r="A15" s="2" t="s">
        <v>32</v>
      </c>
      <c r="B15">
        <v>42135</v>
      </c>
      <c r="C15">
        <v>12</v>
      </c>
      <c r="D15" t="s">
        <v>1</v>
      </c>
      <c r="E15" s="2" t="s">
        <v>16</v>
      </c>
      <c r="F15" t="s">
        <v>5</v>
      </c>
      <c r="G15">
        <v>1</v>
      </c>
      <c r="H15">
        <v>6</v>
      </c>
      <c r="I15">
        <v>1.4</v>
      </c>
      <c r="J15">
        <v>1.4</v>
      </c>
      <c r="K15" t="s">
        <v>3</v>
      </c>
      <c r="L15" t="s">
        <v>4</v>
      </c>
      <c r="M15">
        <v>1</v>
      </c>
      <c r="N15">
        <v>0</v>
      </c>
      <c r="O15">
        <v>0</v>
      </c>
      <c r="P15">
        <v>0</v>
      </c>
      <c r="Q15">
        <v>0</v>
      </c>
      <c r="R15" t="s">
        <v>5</v>
      </c>
      <c r="S15" t="s">
        <v>5</v>
      </c>
      <c r="T15" t="s">
        <v>5</v>
      </c>
      <c r="U15" t="s">
        <v>6</v>
      </c>
      <c r="V15">
        <v>0</v>
      </c>
      <c r="W15" t="s">
        <v>5</v>
      </c>
      <c r="X15" t="s">
        <v>5</v>
      </c>
      <c r="Y15">
        <v>0</v>
      </c>
      <c r="Z15" t="s">
        <v>5</v>
      </c>
      <c r="AA15" t="s">
        <v>7</v>
      </c>
      <c r="AB15" t="s">
        <v>5</v>
      </c>
      <c r="AC15">
        <v>0</v>
      </c>
      <c r="AD15" t="s">
        <v>8</v>
      </c>
      <c r="AE15">
        <v>0</v>
      </c>
      <c r="AG15" t="s">
        <v>5</v>
      </c>
      <c r="AH15" t="s">
        <v>5</v>
      </c>
      <c r="AI15">
        <v>0</v>
      </c>
      <c r="AJ15">
        <v>42166</v>
      </c>
      <c r="AK15" t="s">
        <v>5</v>
      </c>
    </row>
    <row r="16" spans="1:37" x14ac:dyDescent="0.25">
      <c r="A16" s="2" t="s">
        <v>32</v>
      </c>
      <c r="B16">
        <v>42135</v>
      </c>
      <c r="C16">
        <v>9</v>
      </c>
      <c r="D16" t="s">
        <v>1</v>
      </c>
      <c r="E16" s="2" t="s">
        <v>33</v>
      </c>
      <c r="F16" t="s">
        <v>5</v>
      </c>
      <c r="G16">
        <v>1</v>
      </c>
      <c r="H16">
        <v>6</v>
      </c>
      <c r="I16">
        <v>1.5</v>
      </c>
      <c r="J16">
        <v>1.5</v>
      </c>
      <c r="K16" t="s">
        <v>3</v>
      </c>
      <c r="L16" t="s">
        <v>4</v>
      </c>
      <c r="M16">
        <v>1</v>
      </c>
      <c r="N16">
        <v>0</v>
      </c>
      <c r="O16">
        <v>0</v>
      </c>
      <c r="P16">
        <v>0</v>
      </c>
      <c r="Q16">
        <v>0</v>
      </c>
      <c r="R16" t="s">
        <v>5</v>
      </c>
      <c r="S16" t="s">
        <v>5</v>
      </c>
      <c r="T16" t="s">
        <v>5</v>
      </c>
      <c r="U16" t="s">
        <v>6</v>
      </c>
      <c r="V16">
        <v>0</v>
      </c>
      <c r="W16" t="s">
        <v>5</v>
      </c>
      <c r="X16" t="s">
        <v>5</v>
      </c>
      <c r="Y16">
        <v>0</v>
      </c>
      <c r="Z16" t="s">
        <v>5</v>
      </c>
      <c r="AA16" t="s">
        <v>7</v>
      </c>
      <c r="AB16" t="s">
        <v>5</v>
      </c>
      <c r="AC16">
        <v>0</v>
      </c>
      <c r="AD16" t="s">
        <v>8</v>
      </c>
      <c r="AE16">
        <v>0</v>
      </c>
      <c r="AG16" t="s">
        <v>5</v>
      </c>
      <c r="AH16" t="s">
        <v>5</v>
      </c>
      <c r="AI16">
        <v>0</v>
      </c>
      <c r="AJ16">
        <v>42166</v>
      </c>
      <c r="AK16" t="s">
        <v>5</v>
      </c>
    </row>
    <row r="17" spans="1:37" x14ac:dyDescent="0.25">
      <c r="A17" s="2" t="s">
        <v>32</v>
      </c>
      <c r="B17">
        <v>42135</v>
      </c>
      <c r="C17">
        <v>8</v>
      </c>
      <c r="D17" t="s">
        <v>1</v>
      </c>
      <c r="E17" s="2" t="s">
        <v>34</v>
      </c>
      <c r="F17" t="s">
        <v>5</v>
      </c>
      <c r="G17">
        <v>1</v>
      </c>
      <c r="H17">
        <v>6</v>
      </c>
      <c r="I17">
        <v>1.6</v>
      </c>
      <c r="J17">
        <v>1.6</v>
      </c>
      <c r="K17" t="s">
        <v>3</v>
      </c>
      <c r="L17" t="s">
        <v>4</v>
      </c>
      <c r="M17">
        <v>1</v>
      </c>
      <c r="N17">
        <v>0</v>
      </c>
      <c r="O17">
        <v>0</v>
      </c>
      <c r="P17">
        <v>0</v>
      </c>
      <c r="Q17">
        <v>0</v>
      </c>
      <c r="R17" t="s">
        <v>5</v>
      </c>
      <c r="S17" t="s">
        <v>5</v>
      </c>
      <c r="T17" t="s">
        <v>5</v>
      </c>
      <c r="U17" t="s">
        <v>6</v>
      </c>
      <c r="V17">
        <v>0</v>
      </c>
      <c r="W17" t="s">
        <v>5</v>
      </c>
      <c r="X17" t="s">
        <v>5</v>
      </c>
      <c r="Y17">
        <v>0</v>
      </c>
      <c r="Z17" t="s">
        <v>5</v>
      </c>
      <c r="AA17" t="s">
        <v>7</v>
      </c>
      <c r="AB17" t="s">
        <v>5</v>
      </c>
      <c r="AC17">
        <v>0</v>
      </c>
      <c r="AD17" t="s">
        <v>8</v>
      </c>
      <c r="AE17">
        <v>0</v>
      </c>
      <c r="AG17" t="s">
        <v>5</v>
      </c>
      <c r="AH17" t="s">
        <v>5</v>
      </c>
      <c r="AI17">
        <v>0</v>
      </c>
      <c r="AJ17">
        <v>42166</v>
      </c>
      <c r="AK17" t="s">
        <v>5</v>
      </c>
    </row>
    <row r="18" spans="1:37" x14ac:dyDescent="0.25">
      <c r="A18" s="2" t="s">
        <v>32</v>
      </c>
      <c r="B18">
        <v>42135</v>
      </c>
      <c r="C18">
        <v>7</v>
      </c>
      <c r="D18" t="s">
        <v>1</v>
      </c>
      <c r="E18" s="2" t="s">
        <v>35</v>
      </c>
      <c r="F18" t="s">
        <v>5</v>
      </c>
      <c r="G18">
        <v>1</v>
      </c>
      <c r="H18">
        <v>6</v>
      </c>
      <c r="I18">
        <v>1.7</v>
      </c>
      <c r="J18">
        <v>1.7</v>
      </c>
      <c r="K18" t="s">
        <v>3</v>
      </c>
      <c r="L18" t="s">
        <v>4</v>
      </c>
      <c r="M18">
        <v>1</v>
      </c>
      <c r="N18">
        <v>0</v>
      </c>
      <c r="O18">
        <v>0</v>
      </c>
      <c r="P18">
        <v>0</v>
      </c>
      <c r="Q18">
        <v>0</v>
      </c>
      <c r="R18" t="s">
        <v>5</v>
      </c>
      <c r="S18" t="s">
        <v>5</v>
      </c>
      <c r="T18" t="s">
        <v>5</v>
      </c>
      <c r="U18" t="s">
        <v>6</v>
      </c>
      <c r="V18">
        <v>0</v>
      </c>
      <c r="W18" t="s">
        <v>5</v>
      </c>
      <c r="X18" t="s">
        <v>5</v>
      </c>
      <c r="Y18">
        <v>0</v>
      </c>
      <c r="Z18" t="s">
        <v>5</v>
      </c>
      <c r="AA18" t="s">
        <v>7</v>
      </c>
      <c r="AB18" t="s">
        <v>5</v>
      </c>
      <c r="AC18">
        <v>0</v>
      </c>
      <c r="AD18" t="s">
        <v>8</v>
      </c>
      <c r="AE18">
        <v>0</v>
      </c>
      <c r="AG18" t="s">
        <v>5</v>
      </c>
      <c r="AH18" t="s">
        <v>5</v>
      </c>
      <c r="AI18">
        <v>0</v>
      </c>
      <c r="AJ18">
        <v>42166</v>
      </c>
      <c r="AK18" t="s">
        <v>5</v>
      </c>
    </row>
    <row r="19" spans="1:37" x14ac:dyDescent="0.25">
      <c r="A19" s="2" t="s">
        <v>32</v>
      </c>
      <c r="B19">
        <v>42135</v>
      </c>
      <c r="C19">
        <v>6</v>
      </c>
      <c r="D19" t="s">
        <v>1</v>
      </c>
      <c r="E19" s="2" t="s">
        <v>36</v>
      </c>
      <c r="F19" t="s">
        <v>5</v>
      </c>
      <c r="G19">
        <v>1</v>
      </c>
      <c r="H19">
        <v>6</v>
      </c>
      <c r="I19">
        <v>1.8</v>
      </c>
      <c r="J19">
        <v>1.8</v>
      </c>
      <c r="K19" t="s">
        <v>3</v>
      </c>
      <c r="L19" t="s">
        <v>4</v>
      </c>
      <c r="M19">
        <v>1</v>
      </c>
      <c r="N19">
        <v>0</v>
      </c>
      <c r="O19">
        <v>0</v>
      </c>
      <c r="P19">
        <v>0</v>
      </c>
      <c r="Q19">
        <v>0</v>
      </c>
      <c r="R19" t="s">
        <v>5</v>
      </c>
      <c r="S19" t="s">
        <v>5</v>
      </c>
      <c r="T19" t="s">
        <v>5</v>
      </c>
      <c r="U19" t="s">
        <v>6</v>
      </c>
      <c r="V19">
        <v>0</v>
      </c>
      <c r="W19" t="s">
        <v>5</v>
      </c>
      <c r="X19" t="s">
        <v>5</v>
      </c>
      <c r="Y19">
        <v>0</v>
      </c>
      <c r="Z19" t="s">
        <v>5</v>
      </c>
      <c r="AA19" t="s">
        <v>7</v>
      </c>
      <c r="AB19" t="s">
        <v>5</v>
      </c>
      <c r="AC19">
        <v>0</v>
      </c>
      <c r="AD19" t="s">
        <v>8</v>
      </c>
      <c r="AE19">
        <v>0</v>
      </c>
      <c r="AG19" t="s">
        <v>5</v>
      </c>
      <c r="AH19" t="s">
        <v>5</v>
      </c>
      <c r="AI19">
        <v>0</v>
      </c>
      <c r="AJ19">
        <v>42166</v>
      </c>
      <c r="AK19" t="s">
        <v>5</v>
      </c>
    </row>
    <row r="20" spans="1:37" x14ac:dyDescent="0.25">
      <c r="A20" s="2" t="s">
        <v>32</v>
      </c>
      <c r="B20">
        <v>42135</v>
      </c>
      <c r="C20">
        <v>11</v>
      </c>
      <c r="D20" t="s">
        <v>1</v>
      </c>
      <c r="E20" s="2" t="s">
        <v>37</v>
      </c>
      <c r="F20" t="s">
        <v>5</v>
      </c>
      <c r="G20">
        <v>2</v>
      </c>
      <c r="H20">
        <v>6</v>
      </c>
      <c r="I20">
        <v>1.9</v>
      </c>
      <c r="J20">
        <v>1.9</v>
      </c>
      <c r="K20" t="s">
        <v>3</v>
      </c>
      <c r="L20" t="s">
        <v>4</v>
      </c>
      <c r="M20">
        <v>1</v>
      </c>
      <c r="N20">
        <v>0</v>
      </c>
      <c r="O20">
        <v>0</v>
      </c>
      <c r="P20">
        <v>0</v>
      </c>
      <c r="Q20">
        <v>0</v>
      </c>
      <c r="R20" t="s">
        <v>5</v>
      </c>
      <c r="S20" t="s">
        <v>5</v>
      </c>
      <c r="T20" t="s">
        <v>5</v>
      </c>
      <c r="U20" t="s">
        <v>6</v>
      </c>
      <c r="V20">
        <v>0</v>
      </c>
      <c r="W20" t="s">
        <v>5</v>
      </c>
      <c r="X20" t="s">
        <v>5</v>
      </c>
      <c r="Y20">
        <v>0</v>
      </c>
      <c r="Z20" t="s">
        <v>5</v>
      </c>
      <c r="AA20" t="s">
        <v>7</v>
      </c>
      <c r="AB20" t="s">
        <v>5</v>
      </c>
      <c r="AC20">
        <v>0</v>
      </c>
      <c r="AD20" t="s">
        <v>8</v>
      </c>
      <c r="AE20">
        <v>0</v>
      </c>
      <c r="AG20" t="s">
        <v>5</v>
      </c>
      <c r="AH20" t="s">
        <v>5</v>
      </c>
      <c r="AI20">
        <v>0</v>
      </c>
      <c r="AJ20">
        <v>42166</v>
      </c>
      <c r="AK20" t="s">
        <v>5</v>
      </c>
    </row>
    <row r="21" spans="1:37" x14ac:dyDescent="0.25">
      <c r="A21" s="2" t="s">
        <v>32</v>
      </c>
      <c r="B21">
        <v>42135</v>
      </c>
      <c r="C21">
        <v>10</v>
      </c>
      <c r="D21" t="s">
        <v>1</v>
      </c>
      <c r="E21" s="2" t="s">
        <v>38</v>
      </c>
      <c r="F21" t="s">
        <v>5</v>
      </c>
      <c r="G21">
        <v>2</v>
      </c>
      <c r="H21">
        <v>6</v>
      </c>
      <c r="I21">
        <v>2</v>
      </c>
      <c r="J21">
        <v>2</v>
      </c>
      <c r="K21" t="s">
        <v>3</v>
      </c>
      <c r="L21" t="s">
        <v>4</v>
      </c>
      <c r="M21">
        <v>1</v>
      </c>
      <c r="N21">
        <v>0</v>
      </c>
      <c r="O21">
        <v>0</v>
      </c>
      <c r="P21">
        <v>0</v>
      </c>
      <c r="Q21">
        <v>0</v>
      </c>
      <c r="R21" t="s">
        <v>5</v>
      </c>
      <c r="S21" t="s">
        <v>5</v>
      </c>
      <c r="T21" t="s">
        <v>5</v>
      </c>
      <c r="U21" t="s">
        <v>6</v>
      </c>
      <c r="V21">
        <v>0</v>
      </c>
      <c r="W21" t="s">
        <v>5</v>
      </c>
      <c r="X21" t="s">
        <v>5</v>
      </c>
      <c r="Y21">
        <v>0</v>
      </c>
      <c r="Z21" t="s">
        <v>5</v>
      </c>
      <c r="AA21" t="s">
        <v>7</v>
      </c>
      <c r="AB21" t="s">
        <v>5</v>
      </c>
      <c r="AC21">
        <v>0</v>
      </c>
      <c r="AD21" t="s">
        <v>8</v>
      </c>
      <c r="AE21">
        <v>0</v>
      </c>
      <c r="AG21" t="s">
        <v>5</v>
      </c>
      <c r="AH21" t="s">
        <v>5</v>
      </c>
      <c r="AI21">
        <v>0</v>
      </c>
      <c r="AJ21">
        <v>42166</v>
      </c>
      <c r="AK21" t="s">
        <v>5</v>
      </c>
    </row>
    <row r="22" spans="1:37" x14ac:dyDescent="0.25">
      <c r="A22" s="2" t="s">
        <v>32</v>
      </c>
      <c r="B22">
        <v>42135</v>
      </c>
      <c r="C22">
        <v>1</v>
      </c>
      <c r="D22" t="s">
        <v>1</v>
      </c>
      <c r="E22" s="2" t="s">
        <v>39</v>
      </c>
      <c r="F22" t="s">
        <v>5</v>
      </c>
      <c r="G22">
        <v>1</v>
      </c>
      <c r="H22">
        <v>6</v>
      </c>
      <c r="I22">
        <v>2.1</v>
      </c>
      <c r="J22">
        <v>2.1</v>
      </c>
      <c r="K22" t="s">
        <v>3</v>
      </c>
      <c r="L22" t="s">
        <v>4</v>
      </c>
      <c r="M22">
        <v>1</v>
      </c>
      <c r="N22">
        <v>0</v>
      </c>
      <c r="O22">
        <v>0</v>
      </c>
      <c r="P22">
        <v>0</v>
      </c>
      <c r="Q22">
        <v>0</v>
      </c>
      <c r="R22" t="s">
        <v>5</v>
      </c>
      <c r="S22" t="s">
        <v>5</v>
      </c>
      <c r="T22" t="s">
        <v>5</v>
      </c>
      <c r="U22" t="s">
        <v>6</v>
      </c>
      <c r="V22">
        <v>0</v>
      </c>
      <c r="W22" t="s">
        <v>5</v>
      </c>
      <c r="X22" t="s">
        <v>5</v>
      </c>
      <c r="Y22">
        <v>0</v>
      </c>
      <c r="Z22" t="s">
        <v>5</v>
      </c>
      <c r="AA22" t="s">
        <v>7</v>
      </c>
      <c r="AB22" t="s">
        <v>5</v>
      </c>
      <c r="AC22">
        <v>0</v>
      </c>
      <c r="AD22" t="s">
        <v>8</v>
      </c>
      <c r="AE22">
        <v>0</v>
      </c>
      <c r="AG22" t="s">
        <v>5</v>
      </c>
      <c r="AH22" t="s">
        <v>5</v>
      </c>
      <c r="AI22">
        <v>0</v>
      </c>
      <c r="AJ22">
        <v>42166</v>
      </c>
      <c r="AK22" t="s">
        <v>5</v>
      </c>
    </row>
    <row r="23" spans="1:37" x14ac:dyDescent="0.25">
      <c r="A23" s="2" t="s">
        <v>32</v>
      </c>
      <c r="B23">
        <v>42135</v>
      </c>
      <c r="C23">
        <v>2</v>
      </c>
      <c r="D23" t="s">
        <v>1</v>
      </c>
      <c r="E23" s="2" t="s">
        <v>40</v>
      </c>
      <c r="F23" t="s">
        <v>5</v>
      </c>
      <c r="G23">
        <v>1</v>
      </c>
      <c r="H23">
        <v>6</v>
      </c>
      <c r="I23">
        <v>2.2000000000000002</v>
      </c>
      <c r="J23">
        <v>2.2000000000000002</v>
      </c>
      <c r="K23" t="s">
        <v>3</v>
      </c>
      <c r="L23" t="s">
        <v>4</v>
      </c>
      <c r="M23">
        <v>1</v>
      </c>
      <c r="N23">
        <v>0</v>
      </c>
      <c r="O23">
        <v>0</v>
      </c>
      <c r="P23">
        <v>0</v>
      </c>
      <c r="Q23">
        <v>0</v>
      </c>
      <c r="R23" t="s">
        <v>5</v>
      </c>
      <c r="S23" t="s">
        <v>5</v>
      </c>
      <c r="T23" t="s">
        <v>5</v>
      </c>
      <c r="U23" t="s">
        <v>6</v>
      </c>
      <c r="V23">
        <v>0</v>
      </c>
      <c r="W23" t="s">
        <v>5</v>
      </c>
      <c r="X23" t="s">
        <v>5</v>
      </c>
      <c r="Y23">
        <v>0</v>
      </c>
      <c r="Z23" t="s">
        <v>5</v>
      </c>
      <c r="AA23" t="s">
        <v>7</v>
      </c>
      <c r="AB23" t="s">
        <v>5</v>
      </c>
      <c r="AC23">
        <v>0</v>
      </c>
      <c r="AD23" t="s">
        <v>8</v>
      </c>
      <c r="AE23">
        <v>0</v>
      </c>
      <c r="AG23" t="s">
        <v>5</v>
      </c>
      <c r="AH23" t="s">
        <v>5</v>
      </c>
      <c r="AI23">
        <v>0</v>
      </c>
      <c r="AJ23">
        <v>42166</v>
      </c>
      <c r="AK23" t="s">
        <v>5</v>
      </c>
    </row>
    <row r="24" spans="1:37" x14ac:dyDescent="0.25">
      <c r="A24" s="2" t="s">
        <v>32</v>
      </c>
      <c r="B24">
        <v>42135</v>
      </c>
      <c r="C24">
        <v>3</v>
      </c>
      <c r="D24" t="s">
        <v>1</v>
      </c>
      <c r="E24" s="2" t="s">
        <v>41</v>
      </c>
      <c r="F24" t="s">
        <v>5</v>
      </c>
      <c r="G24">
        <v>1</v>
      </c>
      <c r="H24">
        <v>6</v>
      </c>
      <c r="I24">
        <v>2.2999999999999998</v>
      </c>
      <c r="J24">
        <v>2.2999999999999998</v>
      </c>
      <c r="K24" t="s">
        <v>3</v>
      </c>
      <c r="L24" t="s">
        <v>4</v>
      </c>
      <c r="M24">
        <v>1</v>
      </c>
      <c r="N24">
        <v>0</v>
      </c>
      <c r="O24">
        <v>0</v>
      </c>
      <c r="P24">
        <v>0</v>
      </c>
      <c r="Q24">
        <v>0</v>
      </c>
      <c r="R24" t="s">
        <v>5</v>
      </c>
      <c r="S24" t="s">
        <v>5</v>
      </c>
      <c r="T24" t="s">
        <v>5</v>
      </c>
      <c r="U24" t="s">
        <v>6</v>
      </c>
      <c r="V24">
        <v>0</v>
      </c>
      <c r="W24" t="s">
        <v>5</v>
      </c>
      <c r="X24" t="s">
        <v>5</v>
      </c>
      <c r="Y24">
        <v>0</v>
      </c>
      <c r="Z24" t="s">
        <v>5</v>
      </c>
      <c r="AA24" t="s">
        <v>7</v>
      </c>
      <c r="AB24" t="s">
        <v>5</v>
      </c>
      <c r="AC24">
        <v>0</v>
      </c>
      <c r="AD24" t="s">
        <v>8</v>
      </c>
      <c r="AE24">
        <v>0</v>
      </c>
      <c r="AG24" t="s">
        <v>5</v>
      </c>
      <c r="AH24" t="s">
        <v>5</v>
      </c>
      <c r="AI24">
        <v>0</v>
      </c>
      <c r="AJ24">
        <v>42166</v>
      </c>
      <c r="AK24" t="s">
        <v>5</v>
      </c>
    </row>
    <row r="25" spans="1:37" x14ac:dyDescent="0.25">
      <c r="A25" s="2" t="s">
        <v>32</v>
      </c>
      <c r="B25">
        <v>42135</v>
      </c>
      <c r="C25">
        <v>4</v>
      </c>
      <c r="D25" t="s">
        <v>1</v>
      </c>
      <c r="E25" s="2" t="s">
        <v>42</v>
      </c>
      <c r="F25" t="s">
        <v>5</v>
      </c>
      <c r="G25">
        <v>1</v>
      </c>
      <c r="H25">
        <v>6</v>
      </c>
      <c r="I25">
        <v>2.4</v>
      </c>
      <c r="J25">
        <v>2.4</v>
      </c>
      <c r="K25" t="s">
        <v>3</v>
      </c>
      <c r="L25" t="s">
        <v>4</v>
      </c>
      <c r="M25">
        <v>1</v>
      </c>
      <c r="N25">
        <v>0</v>
      </c>
      <c r="O25">
        <v>0</v>
      </c>
      <c r="P25">
        <v>0</v>
      </c>
      <c r="Q25">
        <v>0</v>
      </c>
      <c r="R25" t="s">
        <v>5</v>
      </c>
      <c r="S25" t="s">
        <v>5</v>
      </c>
      <c r="T25" t="s">
        <v>5</v>
      </c>
      <c r="U25" t="s">
        <v>6</v>
      </c>
      <c r="V25">
        <v>0</v>
      </c>
      <c r="W25" t="s">
        <v>5</v>
      </c>
      <c r="X25" t="s">
        <v>5</v>
      </c>
      <c r="Y25">
        <v>0</v>
      </c>
      <c r="Z25" t="s">
        <v>5</v>
      </c>
      <c r="AA25" t="s">
        <v>7</v>
      </c>
      <c r="AB25" t="s">
        <v>5</v>
      </c>
      <c r="AC25">
        <v>0</v>
      </c>
      <c r="AD25" t="s">
        <v>8</v>
      </c>
      <c r="AE25">
        <v>0</v>
      </c>
      <c r="AG25" t="s">
        <v>5</v>
      </c>
      <c r="AH25" t="s">
        <v>5</v>
      </c>
      <c r="AI25">
        <v>0</v>
      </c>
      <c r="AJ25">
        <v>42166</v>
      </c>
      <c r="AK25" t="s">
        <v>5</v>
      </c>
    </row>
    <row r="26" spans="1:37" x14ac:dyDescent="0.25">
      <c r="A26" s="2" t="s">
        <v>32</v>
      </c>
      <c r="B26">
        <v>42135</v>
      </c>
      <c r="C26">
        <v>5</v>
      </c>
      <c r="D26" t="s">
        <v>1</v>
      </c>
      <c r="E26" s="2" t="s">
        <v>43</v>
      </c>
      <c r="F26" t="s">
        <v>5</v>
      </c>
      <c r="G26">
        <v>1</v>
      </c>
      <c r="H26">
        <v>6</v>
      </c>
      <c r="I26">
        <v>2.5</v>
      </c>
      <c r="J26">
        <v>2.5</v>
      </c>
      <c r="K26" t="s">
        <v>3</v>
      </c>
      <c r="L26" t="s">
        <v>4</v>
      </c>
      <c r="M26">
        <v>1</v>
      </c>
      <c r="N26">
        <v>0</v>
      </c>
      <c r="O26">
        <v>0</v>
      </c>
      <c r="P26">
        <v>0</v>
      </c>
      <c r="Q26">
        <v>0</v>
      </c>
      <c r="R26" t="s">
        <v>5</v>
      </c>
      <c r="S26" t="s">
        <v>5</v>
      </c>
      <c r="T26" t="s">
        <v>5</v>
      </c>
      <c r="U26" t="s">
        <v>6</v>
      </c>
      <c r="V26">
        <v>0</v>
      </c>
      <c r="W26" t="s">
        <v>5</v>
      </c>
      <c r="X26" t="s">
        <v>5</v>
      </c>
      <c r="Y26">
        <v>0</v>
      </c>
      <c r="Z26" t="s">
        <v>5</v>
      </c>
      <c r="AA26" t="s">
        <v>7</v>
      </c>
      <c r="AB26" t="s">
        <v>5</v>
      </c>
      <c r="AC26">
        <v>0</v>
      </c>
      <c r="AD26" t="s">
        <v>8</v>
      </c>
      <c r="AE26">
        <v>0</v>
      </c>
      <c r="AG26" t="s">
        <v>5</v>
      </c>
      <c r="AH26" t="s">
        <v>5</v>
      </c>
      <c r="AI26">
        <v>0</v>
      </c>
      <c r="AJ26">
        <v>42166</v>
      </c>
      <c r="AK26" t="s">
        <v>5</v>
      </c>
    </row>
    <row r="27" spans="1:37" x14ac:dyDescent="0.25">
      <c r="A27" s="2" t="s">
        <v>44</v>
      </c>
      <c r="B27">
        <v>42136</v>
      </c>
      <c r="C27">
        <v>1</v>
      </c>
      <c r="D27" t="s">
        <v>1</v>
      </c>
      <c r="E27" s="2" t="s">
        <v>45</v>
      </c>
      <c r="F27" t="s">
        <v>5</v>
      </c>
      <c r="G27">
        <v>1</v>
      </c>
      <c r="H27">
        <v>3</v>
      </c>
      <c r="I27">
        <v>2.6</v>
      </c>
      <c r="J27">
        <v>2.6</v>
      </c>
      <c r="K27" t="s">
        <v>3</v>
      </c>
      <c r="L27" t="s">
        <v>4</v>
      </c>
      <c r="M27">
        <v>1</v>
      </c>
      <c r="N27">
        <v>0</v>
      </c>
      <c r="O27">
        <v>0</v>
      </c>
      <c r="P27">
        <v>0</v>
      </c>
      <c r="Q27">
        <v>0</v>
      </c>
      <c r="R27" t="s">
        <v>5</v>
      </c>
      <c r="S27" t="s">
        <v>5</v>
      </c>
      <c r="T27" t="s">
        <v>5</v>
      </c>
      <c r="U27" t="s">
        <v>46</v>
      </c>
      <c r="V27">
        <v>0</v>
      </c>
      <c r="W27" t="s">
        <v>5</v>
      </c>
      <c r="X27" t="s">
        <v>5</v>
      </c>
      <c r="Y27">
        <v>0</v>
      </c>
      <c r="Z27" t="s">
        <v>5</v>
      </c>
      <c r="AA27" t="s">
        <v>7</v>
      </c>
      <c r="AB27" t="s">
        <v>5</v>
      </c>
      <c r="AC27">
        <v>0</v>
      </c>
      <c r="AD27" t="s">
        <v>8</v>
      </c>
      <c r="AE27">
        <v>0</v>
      </c>
      <c r="AG27" t="s">
        <v>5</v>
      </c>
      <c r="AH27" t="s">
        <v>5</v>
      </c>
      <c r="AI27">
        <v>0</v>
      </c>
      <c r="AJ27">
        <v>42167</v>
      </c>
      <c r="AK27" t="s">
        <v>5</v>
      </c>
    </row>
    <row r="28" spans="1:37" x14ac:dyDescent="0.25">
      <c r="A28" s="2" t="s">
        <v>47</v>
      </c>
      <c r="B28">
        <v>42136</v>
      </c>
      <c r="C28">
        <v>1</v>
      </c>
      <c r="D28" t="s">
        <v>1</v>
      </c>
      <c r="E28" s="2" t="s">
        <v>48</v>
      </c>
      <c r="F28" t="s">
        <v>5</v>
      </c>
      <c r="G28">
        <v>1</v>
      </c>
      <c r="H28">
        <v>0</v>
      </c>
      <c r="I28">
        <v>2.7</v>
      </c>
      <c r="J28">
        <v>2.7</v>
      </c>
      <c r="K28" t="s">
        <v>3</v>
      </c>
      <c r="L28" t="s">
        <v>4</v>
      </c>
      <c r="M28">
        <v>1</v>
      </c>
      <c r="N28">
        <v>0</v>
      </c>
      <c r="O28">
        <v>0</v>
      </c>
      <c r="P28">
        <v>0</v>
      </c>
      <c r="Q28">
        <v>0</v>
      </c>
      <c r="R28" t="s">
        <v>5</v>
      </c>
      <c r="S28" t="s">
        <v>5</v>
      </c>
      <c r="T28" t="s">
        <v>5</v>
      </c>
      <c r="U28" t="s">
        <v>6</v>
      </c>
      <c r="V28">
        <v>0</v>
      </c>
      <c r="W28" t="s">
        <v>5</v>
      </c>
      <c r="X28" t="s">
        <v>5</v>
      </c>
      <c r="Y28">
        <v>0</v>
      </c>
      <c r="Z28" t="s">
        <v>5</v>
      </c>
      <c r="AA28" t="s">
        <v>7</v>
      </c>
      <c r="AB28" t="s">
        <v>5</v>
      </c>
      <c r="AC28">
        <v>0</v>
      </c>
      <c r="AD28" t="s">
        <v>8</v>
      </c>
      <c r="AE28">
        <v>0</v>
      </c>
      <c r="AG28" t="s">
        <v>5</v>
      </c>
      <c r="AH28" t="s">
        <v>5</v>
      </c>
      <c r="AI28">
        <v>0</v>
      </c>
      <c r="AJ28">
        <v>42200</v>
      </c>
      <c r="AK28" t="s">
        <v>5</v>
      </c>
    </row>
    <row r="29" spans="1:37" x14ac:dyDescent="0.25">
      <c r="A29" s="2" t="s">
        <v>47</v>
      </c>
      <c r="B29">
        <v>42136</v>
      </c>
      <c r="C29">
        <v>10</v>
      </c>
      <c r="D29" t="s">
        <v>1</v>
      </c>
      <c r="E29" s="2" t="s">
        <v>49</v>
      </c>
      <c r="F29" t="s">
        <v>5</v>
      </c>
      <c r="G29">
        <v>1</v>
      </c>
      <c r="H29">
        <v>0</v>
      </c>
      <c r="I29">
        <v>2.8</v>
      </c>
      <c r="J29">
        <v>2.8</v>
      </c>
      <c r="K29" t="s">
        <v>3</v>
      </c>
      <c r="L29" t="s">
        <v>4</v>
      </c>
      <c r="M29">
        <v>1</v>
      </c>
      <c r="N29">
        <v>0</v>
      </c>
      <c r="O29">
        <v>0</v>
      </c>
      <c r="P29">
        <v>0</v>
      </c>
      <c r="Q29">
        <v>0</v>
      </c>
      <c r="R29" t="s">
        <v>5</v>
      </c>
      <c r="S29" t="s">
        <v>5</v>
      </c>
      <c r="T29" t="s">
        <v>5</v>
      </c>
      <c r="U29" t="s">
        <v>6</v>
      </c>
      <c r="V29">
        <v>0</v>
      </c>
      <c r="W29" t="s">
        <v>5</v>
      </c>
      <c r="X29" t="s">
        <v>5</v>
      </c>
      <c r="Y29">
        <v>0</v>
      </c>
      <c r="Z29" t="s">
        <v>5</v>
      </c>
      <c r="AA29" t="s">
        <v>7</v>
      </c>
      <c r="AB29" t="s">
        <v>5</v>
      </c>
      <c r="AC29">
        <v>0</v>
      </c>
      <c r="AD29" t="s">
        <v>8</v>
      </c>
      <c r="AE29">
        <v>0</v>
      </c>
      <c r="AG29" t="s">
        <v>5</v>
      </c>
      <c r="AH29" t="s">
        <v>5</v>
      </c>
      <c r="AI29">
        <v>0</v>
      </c>
      <c r="AJ29">
        <v>42200</v>
      </c>
      <c r="AK29" t="s">
        <v>5</v>
      </c>
    </row>
    <row r="30" spans="1:37" x14ac:dyDescent="0.25">
      <c r="A30" s="2" t="s">
        <v>47</v>
      </c>
      <c r="B30">
        <v>42136</v>
      </c>
      <c r="C30">
        <v>8</v>
      </c>
      <c r="D30" t="s">
        <v>1</v>
      </c>
      <c r="E30" s="2" t="s">
        <v>50</v>
      </c>
      <c r="F30" t="s">
        <v>5</v>
      </c>
      <c r="G30">
        <v>1</v>
      </c>
      <c r="H30">
        <v>0</v>
      </c>
      <c r="I30">
        <v>2.9</v>
      </c>
      <c r="J30">
        <v>2.9</v>
      </c>
      <c r="K30" t="s">
        <v>3</v>
      </c>
      <c r="L30" t="s">
        <v>4</v>
      </c>
      <c r="M30">
        <v>1</v>
      </c>
      <c r="N30">
        <v>0</v>
      </c>
      <c r="O30">
        <v>0</v>
      </c>
      <c r="P30">
        <v>0</v>
      </c>
      <c r="Q30">
        <v>0</v>
      </c>
      <c r="R30" t="s">
        <v>5</v>
      </c>
      <c r="S30" t="s">
        <v>5</v>
      </c>
      <c r="T30" t="s">
        <v>5</v>
      </c>
      <c r="U30" t="s">
        <v>6</v>
      </c>
      <c r="V30">
        <v>0</v>
      </c>
      <c r="W30" t="s">
        <v>5</v>
      </c>
      <c r="X30" t="s">
        <v>5</v>
      </c>
      <c r="Y30">
        <v>0</v>
      </c>
      <c r="Z30" t="s">
        <v>5</v>
      </c>
      <c r="AA30" t="s">
        <v>7</v>
      </c>
      <c r="AB30" t="s">
        <v>5</v>
      </c>
      <c r="AC30">
        <v>0</v>
      </c>
      <c r="AD30" t="s">
        <v>8</v>
      </c>
      <c r="AE30">
        <v>0</v>
      </c>
      <c r="AG30" t="s">
        <v>5</v>
      </c>
      <c r="AH30" t="s">
        <v>5</v>
      </c>
      <c r="AI30">
        <v>0</v>
      </c>
      <c r="AJ30">
        <v>42200</v>
      </c>
      <c r="AK30" t="s">
        <v>5</v>
      </c>
    </row>
    <row r="31" spans="1:37" x14ac:dyDescent="0.25">
      <c r="A31" s="2" t="s">
        <v>47</v>
      </c>
      <c r="B31">
        <v>42136</v>
      </c>
      <c r="C31">
        <v>7</v>
      </c>
      <c r="D31" t="s">
        <v>1</v>
      </c>
      <c r="E31" s="2" t="s">
        <v>51</v>
      </c>
      <c r="F31" t="s">
        <v>5</v>
      </c>
      <c r="G31">
        <v>1</v>
      </c>
      <c r="H31">
        <v>0</v>
      </c>
      <c r="I31">
        <v>3</v>
      </c>
      <c r="J31">
        <v>3</v>
      </c>
      <c r="K31" t="s">
        <v>3</v>
      </c>
      <c r="L31" t="s">
        <v>4</v>
      </c>
      <c r="M31">
        <v>1</v>
      </c>
      <c r="N31">
        <v>0</v>
      </c>
      <c r="O31">
        <v>0</v>
      </c>
      <c r="P31">
        <v>0</v>
      </c>
      <c r="Q31">
        <v>0</v>
      </c>
      <c r="R31" t="s">
        <v>5</v>
      </c>
      <c r="S31" t="s">
        <v>5</v>
      </c>
      <c r="T31" t="s">
        <v>5</v>
      </c>
      <c r="U31" t="s">
        <v>6</v>
      </c>
      <c r="V31">
        <v>0</v>
      </c>
      <c r="W31" t="s">
        <v>5</v>
      </c>
      <c r="X31" t="s">
        <v>5</v>
      </c>
      <c r="Y31">
        <v>0</v>
      </c>
      <c r="Z31" t="s">
        <v>5</v>
      </c>
      <c r="AA31" t="s">
        <v>7</v>
      </c>
      <c r="AB31" t="s">
        <v>5</v>
      </c>
      <c r="AC31">
        <v>0</v>
      </c>
      <c r="AD31" t="s">
        <v>8</v>
      </c>
      <c r="AE31">
        <v>0</v>
      </c>
      <c r="AG31" t="s">
        <v>5</v>
      </c>
      <c r="AH31" t="s">
        <v>5</v>
      </c>
      <c r="AI31">
        <v>0</v>
      </c>
      <c r="AJ31">
        <v>42200</v>
      </c>
      <c r="AK31" t="s">
        <v>5</v>
      </c>
    </row>
    <row r="32" spans="1:37" x14ac:dyDescent="0.25">
      <c r="A32" s="2" t="s">
        <v>47</v>
      </c>
      <c r="B32">
        <v>42136</v>
      </c>
      <c r="C32">
        <v>6</v>
      </c>
      <c r="D32" t="s">
        <v>1</v>
      </c>
      <c r="E32" s="2" t="s">
        <v>52</v>
      </c>
      <c r="F32" t="s">
        <v>5</v>
      </c>
      <c r="G32">
        <v>1</v>
      </c>
      <c r="H32">
        <v>0</v>
      </c>
      <c r="I32">
        <v>3.1</v>
      </c>
      <c r="J32">
        <v>3.1</v>
      </c>
      <c r="K32" t="s">
        <v>3</v>
      </c>
      <c r="L32" t="s">
        <v>4</v>
      </c>
      <c r="M32">
        <v>1</v>
      </c>
      <c r="N32">
        <v>0</v>
      </c>
      <c r="O32">
        <v>0</v>
      </c>
      <c r="P32">
        <v>0</v>
      </c>
      <c r="Q32">
        <v>0</v>
      </c>
      <c r="R32" t="s">
        <v>5</v>
      </c>
      <c r="S32" t="s">
        <v>5</v>
      </c>
      <c r="T32" t="s">
        <v>5</v>
      </c>
      <c r="U32" t="s">
        <v>6</v>
      </c>
      <c r="V32">
        <v>0</v>
      </c>
      <c r="W32" t="s">
        <v>5</v>
      </c>
      <c r="X32" t="s">
        <v>5</v>
      </c>
      <c r="Y32">
        <v>0</v>
      </c>
      <c r="Z32" t="s">
        <v>5</v>
      </c>
      <c r="AA32" t="s">
        <v>7</v>
      </c>
      <c r="AB32" t="s">
        <v>5</v>
      </c>
      <c r="AC32">
        <v>0</v>
      </c>
      <c r="AD32" t="s">
        <v>8</v>
      </c>
      <c r="AE32">
        <v>0</v>
      </c>
      <c r="AG32" t="s">
        <v>5</v>
      </c>
      <c r="AH32" t="s">
        <v>5</v>
      </c>
      <c r="AI32">
        <v>0</v>
      </c>
      <c r="AJ32">
        <v>42200</v>
      </c>
      <c r="AK32" t="s">
        <v>5</v>
      </c>
    </row>
    <row r="33" spans="1:37" x14ac:dyDescent="0.25">
      <c r="A33" s="2" t="s">
        <v>47</v>
      </c>
      <c r="B33">
        <v>42136</v>
      </c>
      <c r="C33">
        <v>5</v>
      </c>
      <c r="D33" t="s">
        <v>1</v>
      </c>
      <c r="E33" s="2" t="s">
        <v>53</v>
      </c>
      <c r="F33" t="s">
        <v>5</v>
      </c>
      <c r="G33">
        <v>1</v>
      </c>
      <c r="H33">
        <v>0</v>
      </c>
      <c r="I33">
        <v>3.2</v>
      </c>
      <c r="J33">
        <v>3.2</v>
      </c>
      <c r="K33" t="s">
        <v>3</v>
      </c>
      <c r="L33" t="s">
        <v>4</v>
      </c>
      <c r="M33">
        <v>1</v>
      </c>
      <c r="N33">
        <v>0</v>
      </c>
      <c r="O33">
        <v>0</v>
      </c>
      <c r="P33">
        <v>0</v>
      </c>
      <c r="Q33">
        <v>0</v>
      </c>
      <c r="R33" t="s">
        <v>5</v>
      </c>
      <c r="S33" t="s">
        <v>5</v>
      </c>
      <c r="T33" t="s">
        <v>5</v>
      </c>
      <c r="U33" t="s">
        <v>6</v>
      </c>
      <c r="V33">
        <v>0</v>
      </c>
      <c r="W33" t="s">
        <v>5</v>
      </c>
      <c r="X33" t="s">
        <v>5</v>
      </c>
      <c r="Y33">
        <v>0</v>
      </c>
      <c r="Z33" t="s">
        <v>5</v>
      </c>
      <c r="AA33" t="s">
        <v>7</v>
      </c>
      <c r="AB33" t="s">
        <v>5</v>
      </c>
      <c r="AC33">
        <v>0</v>
      </c>
      <c r="AD33" t="s">
        <v>8</v>
      </c>
      <c r="AE33">
        <v>0</v>
      </c>
      <c r="AG33" t="s">
        <v>5</v>
      </c>
      <c r="AH33" t="s">
        <v>5</v>
      </c>
      <c r="AI33">
        <v>0</v>
      </c>
      <c r="AJ33">
        <v>42200</v>
      </c>
      <c r="AK33" t="s">
        <v>5</v>
      </c>
    </row>
    <row r="34" spans="1:37" x14ac:dyDescent="0.25">
      <c r="A34" s="2" t="s">
        <v>47</v>
      </c>
      <c r="B34">
        <v>42136</v>
      </c>
      <c r="C34">
        <v>4</v>
      </c>
      <c r="D34" t="s">
        <v>1</v>
      </c>
      <c r="E34" s="2" t="s">
        <v>54</v>
      </c>
      <c r="F34" t="s">
        <v>5</v>
      </c>
      <c r="G34">
        <v>1</v>
      </c>
      <c r="H34">
        <v>0</v>
      </c>
      <c r="I34">
        <v>3.3</v>
      </c>
      <c r="J34">
        <v>3.3</v>
      </c>
      <c r="K34" t="s">
        <v>3</v>
      </c>
      <c r="L34" t="s">
        <v>4</v>
      </c>
      <c r="M34">
        <v>1</v>
      </c>
      <c r="N34">
        <v>0</v>
      </c>
      <c r="O34">
        <v>0</v>
      </c>
      <c r="P34">
        <v>0</v>
      </c>
      <c r="Q34">
        <v>0</v>
      </c>
      <c r="R34" t="s">
        <v>5</v>
      </c>
      <c r="S34" t="s">
        <v>5</v>
      </c>
      <c r="T34" t="s">
        <v>5</v>
      </c>
      <c r="U34" t="s">
        <v>6</v>
      </c>
      <c r="V34">
        <v>0</v>
      </c>
      <c r="W34" t="s">
        <v>5</v>
      </c>
      <c r="X34" t="s">
        <v>5</v>
      </c>
      <c r="Y34">
        <v>0</v>
      </c>
      <c r="Z34" t="s">
        <v>5</v>
      </c>
      <c r="AA34" t="s">
        <v>7</v>
      </c>
      <c r="AB34" t="s">
        <v>5</v>
      </c>
      <c r="AC34">
        <v>0</v>
      </c>
      <c r="AD34" t="s">
        <v>8</v>
      </c>
      <c r="AE34">
        <v>0</v>
      </c>
      <c r="AG34" t="s">
        <v>5</v>
      </c>
      <c r="AH34" t="s">
        <v>5</v>
      </c>
      <c r="AI34">
        <v>0</v>
      </c>
      <c r="AJ34">
        <v>42200</v>
      </c>
      <c r="AK34" t="s">
        <v>5</v>
      </c>
    </row>
    <row r="35" spans="1:37" x14ac:dyDescent="0.25">
      <c r="A35" s="2" t="s">
        <v>47</v>
      </c>
      <c r="B35">
        <v>42136</v>
      </c>
      <c r="C35">
        <v>3</v>
      </c>
      <c r="D35" t="s">
        <v>1</v>
      </c>
      <c r="E35" s="2" t="s">
        <v>55</v>
      </c>
      <c r="F35" t="s">
        <v>5</v>
      </c>
      <c r="G35">
        <v>1</v>
      </c>
      <c r="H35">
        <v>0</v>
      </c>
      <c r="I35">
        <v>3.4</v>
      </c>
      <c r="J35">
        <v>3.4</v>
      </c>
      <c r="K35" t="s">
        <v>3</v>
      </c>
      <c r="L35" t="s">
        <v>4</v>
      </c>
      <c r="M35">
        <v>1</v>
      </c>
      <c r="N35">
        <v>0</v>
      </c>
      <c r="O35">
        <v>0</v>
      </c>
      <c r="P35">
        <v>0</v>
      </c>
      <c r="Q35">
        <v>0</v>
      </c>
      <c r="R35" t="s">
        <v>5</v>
      </c>
      <c r="S35" t="s">
        <v>5</v>
      </c>
      <c r="T35" t="s">
        <v>5</v>
      </c>
      <c r="U35" t="s">
        <v>6</v>
      </c>
      <c r="V35">
        <v>0</v>
      </c>
      <c r="W35" t="s">
        <v>5</v>
      </c>
      <c r="X35" t="s">
        <v>5</v>
      </c>
      <c r="Y35">
        <v>0</v>
      </c>
      <c r="Z35" t="s">
        <v>5</v>
      </c>
      <c r="AA35" t="s">
        <v>7</v>
      </c>
      <c r="AB35" t="s">
        <v>5</v>
      </c>
      <c r="AC35">
        <v>0</v>
      </c>
      <c r="AD35" t="s">
        <v>8</v>
      </c>
      <c r="AE35">
        <v>0</v>
      </c>
      <c r="AG35" t="s">
        <v>5</v>
      </c>
      <c r="AH35" t="s">
        <v>5</v>
      </c>
      <c r="AI35">
        <v>0</v>
      </c>
      <c r="AJ35">
        <v>42200</v>
      </c>
      <c r="AK35" t="s">
        <v>5</v>
      </c>
    </row>
    <row r="36" spans="1:37" x14ac:dyDescent="0.25">
      <c r="A36" s="2" t="s">
        <v>47</v>
      </c>
      <c r="B36">
        <v>42136</v>
      </c>
      <c r="C36">
        <v>2</v>
      </c>
      <c r="D36" t="s">
        <v>1</v>
      </c>
      <c r="E36" s="2" t="s">
        <v>56</v>
      </c>
      <c r="F36" t="s">
        <v>5</v>
      </c>
      <c r="G36">
        <v>1</v>
      </c>
      <c r="H36">
        <v>0</v>
      </c>
      <c r="I36">
        <v>3.5</v>
      </c>
      <c r="J36">
        <v>3.5</v>
      </c>
      <c r="K36" t="s">
        <v>3</v>
      </c>
      <c r="L36" t="s">
        <v>4</v>
      </c>
      <c r="M36">
        <v>1</v>
      </c>
      <c r="N36">
        <v>0</v>
      </c>
      <c r="O36">
        <v>0</v>
      </c>
      <c r="P36">
        <v>0</v>
      </c>
      <c r="Q36">
        <v>0</v>
      </c>
      <c r="R36" t="s">
        <v>5</v>
      </c>
      <c r="S36" t="s">
        <v>5</v>
      </c>
      <c r="T36" t="s">
        <v>5</v>
      </c>
      <c r="U36" t="s">
        <v>6</v>
      </c>
      <c r="V36">
        <v>0</v>
      </c>
      <c r="W36" t="s">
        <v>5</v>
      </c>
      <c r="X36" t="s">
        <v>5</v>
      </c>
      <c r="Y36">
        <v>0</v>
      </c>
      <c r="Z36" t="s">
        <v>5</v>
      </c>
      <c r="AA36" t="s">
        <v>7</v>
      </c>
      <c r="AB36" t="s">
        <v>5</v>
      </c>
      <c r="AC36">
        <v>0</v>
      </c>
      <c r="AD36" t="s">
        <v>8</v>
      </c>
      <c r="AE36">
        <v>0</v>
      </c>
      <c r="AG36" t="s">
        <v>5</v>
      </c>
      <c r="AH36" t="s">
        <v>5</v>
      </c>
      <c r="AI36">
        <v>0</v>
      </c>
      <c r="AJ36">
        <v>42200</v>
      </c>
      <c r="AK36" t="s">
        <v>5</v>
      </c>
    </row>
    <row r="37" spans="1:37" x14ac:dyDescent="0.25">
      <c r="A37" s="2" t="s">
        <v>47</v>
      </c>
      <c r="B37">
        <v>42136</v>
      </c>
      <c r="C37">
        <v>9</v>
      </c>
      <c r="D37" t="s">
        <v>1</v>
      </c>
      <c r="E37" s="2" t="s">
        <v>57</v>
      </c>
      <c r="F37" t="s">
        <v>5</v>
      </c>
      <c r="G37">
        <v>1</v>
      </c>
      <c r="H37">
        <v>0</v>
      </c>
      <c r="I37">
        <v>3.6</v>
      </c>
      <c r="J37">
        <v>3.6</v>
      </c>
      <c r="K37" t="s">
        <v>3</v>
      </c>
      <c r="L37" t="s">
        <v>4</v>
      </c>
      <c r="M37">
        <v>1</v>
      </c>
      <c r="N37">
        <v>0</v>
      </c>
      <c r="O37">
        <v>0</v>
      </c>
      <c r="P37">
        <v>0</v>
      </c>
      <c r="Q37">
        <v>0</v>
      </c>
      <c r="R37" t="s">
        <v>5</v>
      </c>
      <c r="S37" t="s">
        <v>5</v>
      </c>
      <c r="T37" t="s">
        <v>5</v>
      </c>
      <c r="U37" t="s">
        <v>6</v>
      </c>
      <c r="V37">
        <v>0</v>
      </c>
      <c r="W37" t="s">
        <v>5</v>
      </c>
      <c r="X37" t="s">
        <v>5</v>
      </c>
      <c r="Y37">
        <v>0</v>
      </c>
      <c r="Z37" t="s">
        <v>5</v>
      </c>
      <c r="AA37" t="s">
        <v>7</v>
      </c>
      <c r="AB37" t="s">
        <v>5</v>
      </c>
      <c r="AC37">
        <v>0</v>
      </c>
      <c r="AD37" t="s">
        <v>8</v>
      </c>
      <c r="AE37">
        <v>0</v>
      </c>
      <c r="AG37" t="s">
        <v>5</v>
      </c>
      <c r="AH37" t="s">
        <v>5</v>
      </c>
      <c r="AI37">
        <v>0</v>
      </c>
      <c r="AJ37">
        <v>42200</v>
      </c>
      <c r="AK37" t="s">
        <v>5</v>
      </c>
    </row>
    <row r="38" spans="1:37" x14ac:dyDescent="0.25">
      <c r="A38" s="2" t="s">
        <v>58</v>
      </c>
      <c r="B38">
        <v>42137</v>
      </c>
      <c r="C38">
        <v>2</v>
      </c>
      <c r="D38" t="s">
        <v>1</v>
      </c>
      <c r="E38" s="2" t="s">
        <v>59</v>
      </c>
      <c r="F38" t="s">
        <v>5</v>
      </c>
      <c r="G38">
        <v>1</v>
      </c>
      <c r="H38">
        <v>5</v>
      </c>
      <c r="I38">
        <v>3.7</v>
      </c>
      <c r="J38">
        <v>3.7</v>
      </c>
      <c r="K38" t="s">
        <v>3</v>
      </c>
      <c r="L38" t="s">
        <v>4</v>
      </c>
      <c r="M38">
        <v>1</v>
      </c>
      <c r="N38">
        <v>0</v>
      </c>
      <c r="O38">
        <v>0</v>
      </c>
      <c r="P38">
        <v>0</v>
      </c>
      <c r="Q38">
        <v>0</v>
      </c>
      <c r="R38" t="s">
        <v>5</v>
      </c>
      <c r="S38" t="s">
        <v>5</v>
      </c>
      <c r="T38" t="s">
        <v>5</v>
      </c>
      <c r="U38" t="s">
        <v>46</v>
      </c>
      <c r="V38">
        <v>0</v>
      </c>
      <c r="W38" t="s">
        <v>5</v>
      </c>
      <c r="X38" t="s">
        <v>5</v>
      </c>
      <c r="Y38">
        <v>0</v>
      </c>
      <c r="Z38" t="s">
        <v>5</v>
      </c>
      <c r="AA38" t="s">
        <v>7</v>
      </c>
      <c r="AB38" t="s">
        <v>5</v>
      </c>
      <c r="AC38">
        <v>0</v>
      </c>
      <c r="AD38" t="s">
        <v>8</v>
      </c>
      <c r="AE38">
        <v>0</v>
      </c>
      <c r="AG38" t="s">
        <v>5</v>
      </c>
      <c r="AH38" t="s">
        <v>5</v>
      </c>
      <c r="AI38">
        <v>0</v>
      </c>
      <c r="AJ38">
        <v>42168</v>
      </c>
      <c r="AK38" t="s">
        <v>5</v>
      </c>
    </row>
    <row r="39" spans="1:37" x14ac:dyDescent="0.25">
      <c r="A39" s="2" t="s">
        <v>58</v>
      </c>
      <c r="B39">
        <v>42137</v>
      </c>
      <c r="C39">
        <v>1</v>
      </c>
      <c r="D39" t="s">
        <v>1</v>
      </c>
      <c r="E39" s="2" t="s">
        <v>60</v>
      </c>
      <c r="F39" t="s">
        <v>5</v>
      </c>
      <c r="G39">
        <v>1</v>
      </c>
      <c r="H39">
        <v>4</v>
      </c>
      <c r="I39">
        <v>3.8</v>
      </c>
      <c r="J39">
        <v>3.8</v>
      </c>
      <c r="K39" t="s">
        <v>3</v>
      </c>
      <c r="L39" t="s">
        <v>4</v>
      </c>
      <c r="M39">
        <v>1</v>
      </c>
      <c r="N39">
        <v>0</v>
      </c>
      <c r="O39">
        <v>0</v>
      </c>
      <c r="P39">
        <v>0</v>
      </c>
      <c r="Q39">
        <v>0</v>
      </c>
      <c r="R39" t="s">
        <v>5</v>
      </c>
      <c r="S39" t="s">
        <v>5</v>
      </c>
      <c r="T39" t="s">
        <v>5</v>
      </c>
      <c r="U39" t="s">
        <v>46</v>
      </c>
      <c r="V39">
        <v>0</v>
      </c>
      <c r="W39" t="s">
        <v>5</v>
      </c>
      <c r="X39" t="s">
        <v>5</v>
      </c>
      <c r="Y39">
        <v>0</v>
      </c>
      <c r="Z39" t="s">
        <v>5</v>
      </c>
      <c r="AA39" t="s">
        <v>7</v>
      </c>
      <c r="AB39" t="s">
        <v>5</v>
      </c>
      <c r="AC39">
        <v>0</v>
      </c>
      <c r="AD39" t="s">
        <v>8</v>
      </c>
      <c r="AE39">
        <v>0</v>
      </c>
      <c r="AG39" t="s">
        <v>5</v>
      </c>
      <c r="AH39" t="s">
        <v>5</v>
      </c>
      <c r="AI39">
        <v>0</v>
      </c>
      <c r="AJ39">
        <v>42168</v>
      </c>
      <c r="AK39" t="s">
        <v>5</v>
      </c>
    </row>
    <row r="40" spans="1:37" x14ac:dyDescent="0.25">
      <c r="A40" s="2" t="s">
        <v>61</v>
      </c>
      <c r="B40">
        <v>42137</v>
      </c>
      <c r="C40">
        <v>1</v>
      </c>
      <c r="D40" t="s">
        <v>1</v>
      </c>
      <c r="E40" s="2" t="s">
        <v>62</v>
      </c>
      <c r="F40" t="s">
        <v>5</v>
      </c>
      <c r="G40">
        <v>9</v>
      </c>
      <c r="H40">
        <v>4</v>
      </c>
      <c r="I40">
        <v>3.9</v>
      </c>
      <c r="J40">
        <v>3.9</v>
      </c>
      <c r="K40" t="s">
        <v>3</v>
      </c>
      <c r="L40" t="s">
        <v>4</v>
      </c>
      <c r="M40">
        <v>1</v>
      </c>
      <c r="N40">
        <v>0</v>
      </c>
      <c r="O40">
        <v>0</v>
      </c>
      <c r="P40">
        <v>0</v>
      </c>
      <c r="Q40">
        <v>0</v>
      </c>
      <c r="R40" t="s">
        <v>5</v>
      </c>
      <c r="S40" t="s">
        <v>5</v>
      </c>
      <c r="T40" t="s">
        <v>5</v>
      </c>
      <c r="U40" t="s">
        <v>6</v>
      </c>
      <c r="V40">
        <v>0</v>
      </c>
      <c r="W40" t="s">
        <v>5</v>
      </c>
      <c r="X40" t="s">
        <v>5</v>
      </c>
      <c r="Y40">
        <v>0</v>
      </c>
      <c r="Z40" t="s">
        <v>5</v>
      </c>
      <c r="AA40" t="s">
        <v>7</v>
      </c>
      <c r="AB40" t="s">
        <v>5</v>
      </c>
      <c r="AC40">
        <v>0</v>
      </c>
      <c r="AD40" t="s">
        <v>8</v>
      </c>
      <c r="AE40">
        <v>0</v>
      </c>
      <c r="AG40" t="s">
        <v>5</v>
      </c>
      <c r="AH40" t="s">
        <v>5</v>
      </c>
      <c r="AI40">
        <v>0</v>
      </c>
      <c r="AJ40">
        <v>42168</v>
      </c>
      <c r="AK40" t="s">
        <v>5</v>
      </c>
    </row>
    <row r="41" spans="1:37" x14ac:dyDescent="0.25">
      <c r="A41" s="2" t="s">
        <v>63</v>
      </c>
      <c r="B41">
        <v>42137</v>
      </c>
      <c r="C41">
        <v>1</v>
      </c>
      <c r="D41" t="s">
        <v>1</v>
      </c>
      <c r="E41" s="2" t="s">
        <v>64</v>
      </c>
      <c r="F41" t="s">
        <v>5</v>
      </c>
      <c r="G41">
        <v>1</v>
      </c>
      <c r="H41">
        <v>5</v>
      </c>
      <c r="I41">
        <v>4</v>
      </c>
      <c r="J41">
        <v>4</v>
      </c>
      <c r="K41" t="s">
        <v>3</v>
      </c>
      <c r="L41" t="s">
        <v>4</v>
      </c>
      <c r="M41">
        <v>1</v>
      </c>
      <c r="N41">
        <v>0</v>
      </c>
      <c r="O41">
        <v>0</v>
      </c>
      <c r="P41">
        <v>0</v>
      </c>
      <c r="Q41">
        <v>0</v>
      </c>
      <c r="R41" t="s">
        <v>5</v>
      </c>
      <c r="S41" t="s">
        <v>5</v>
      </c>
      <c r="T41" t="s">
        <v>5</v>
      </c>
      <c r="U41" t="s">
        <v>46</v>
      </c>
      <c r="V41">
        <v>0</v>
      </c>
      <c r="W41" t="s">
        <v>5</v>
      </c>
      <c r="X41" t="s">
        <v>5</v>
      </c>
      <c r="Y41">
        <v>0</v>
      </c>
      <c r="Z41" t="s">
        <v>5</v>
      </c>
      <c r="AA41" t="s">
        <v>7</v>
      </c>
      <c r="AB41" t="s">
        <v>5</v>
      </c>
      <c r="AC41">
        <v>0</v>
      </c>
      <c r="AD41" t="s">
        <v>8</v>
      </c>
      <c r="AE41">
        <v>0</v>
      </c>
      <c r="AG41" t="s">
        <v>5</v>
      </c>
      <c r="AH41" t="s">
        <v>5</v>
      </c>
      <c r="AI41">
        <v>0</v>
      </c>
      <c r="AJ41">
        <v>42168</v>
      </c>
      <c r="AK41" t="s">
        <v>5</v>
      </c>
    </row>
    <row r="42" spans="1:37" x14ac:dyDescent="0.25">
      <c r="A42" s="2" t="s">
        <v>65</v>
      </c>
      <c r="B42">
        <v>42137</v>
      </c>
      <c r="C42">
        <v>2</v>
      </c>
      <c r="D42" t="s">
        <v>1</v>
      </c>
      <c r="E42" s="2" t="s">
        <v>66</v>
      </c>
      <c r="F42" t="s">
        <v>5</v>
      </c>
      <c r="G42">
        <v>8</v>
      </c>
      <c r="H42">
        <v>4</v>
      </c>
      <c r="I42">
        <v>4.0999999999999996</v>
      </c>
      <c r="J42">
        <v>4.0999999999999996</v>
      </c>
      <c r="K42" t="s">
        <v>3</v>
      </c>
      <c r="L42" t="s">
        <v>4</v>
      </c>
      <c r="M42">
        <v>1</v>
      </c>
      <c r="N42">
        <v>0</v>
      </c>
      <c r="O42">
        <v>0</v>
      </c>
      <c r="P42">
        <v>0</v>
      </c>
      <c r="Q42">
        <v>0</v>
      </c>
      <c r="R42" t="s">
        <v>5</v>
      </c>
      <c r="S42" t="s">
        <v>5</v>
      </c>
      <c r="T42" t="s">
        <v>5</v>
      </c>
      <c r="U42" t="s">
        <v>46</v>
      </c>
      <c r="V42">
        <v>0</v>
      </c>
      <c r="W42" t="s">
        <v>5</v>
      </c>
      <c r="X42" t="s">
        <v>5</v>
      </c>
      <c r="Y42">
        <v>0</v>
      </c>
      <c r="Z42" t="s">
        <v>5</v>
      </c>
      <c r="AA42" t="s">
        <v>7</v>
      </c>
      <c r="AB42" t="s">
        <v>5</v>
      </c>
      <c r="AC42">
        <v>0</v>
      </c>
      <c r="AD42" t="s">
        <v>8</v>
      </c>
      <c r="AE42">
        <v>0</v>
      </c>
      <c r="AG42" t="s">
        <v>5</v>
      </c>
      <c r="AH42" t="s">
        <v>5</v>
      </c>
      <c r="AI42">
        <v>0</v>
      </c>
      <c r="AJ42">
        <v>42168</v>
      </c>
      <c r="AK42" t="s">
        <v>5</v>
      </c>
    </row>
    <row r="43" spans="1:37" x14ac:dyDescent="0.25">
      <c r="A43" s="2" t="s">
        <v>65</v>
      </c>
      <c r="B43">
        <v>42137</v>
      </c>
      <c r="C43">
        <v>1</v>
      </c>
      <c r="D43" t="s">
        <v>1</v>
      </c>
      <c r="E43" s="2" t="s">
        <v>67</v>
      </c>
      <c r="F43" t="s">
        <v>5</v>
      </c>
      <c r="G43">
        <v>4</v>
      </c>
      <c r="H43">
        <v>4</v>
      </c>
      <c r="I43">
        <v>4.2</v>
      </c>
      <c r="J43">
        <v>4.2</v>
      </c>
      <c r="K43" t="s">
        <v>3</v>
      </c>
      <c r="L43" t="s">
        <v>4</v>
      </c>
      <c r="M43">
        <v>1</v>
      </c>
      <c r="N43">
        <v>0</v>
      </c>
      <c r="O43">
        <v>0</v>
      </c>
      <c r="P43">
        <v>0</v>
      </c>
      <c r="Q43">
        <v>0</v>
      </c>
      <c r="R43" t="s">
        <v>5</v>
      </c>
      <c r="S43" t="s">
        <v>5</v>
      </c>
      <c r="T43" t="s">
        <v>5</v>
      </c>
      <c r="U43" t="s">
        <v>46</v>
      </c>
      <c r="V43">
        <v>0</v>
      </c>
      <c r="W43" t="s">
        <v>5</v>
      </c>
      <c r="X43" t="s">
        <v>5</v>
      </c>
      <c r="Y43">
        <v>0</v>
      </c>
      <c r="Z43" t="s">
        <v>5</v>
      </c>
      <c r="AA43" t="s">
        <v>7</v>
      </c>
      <c r="AB43" t="s">
        <v>5</v>
      </c>
      <c r="AC43">
        <v>0</v>
      </c>
      <c r="AD43" t="s">
        <v>8</v>
      </c>
      <c r="AE43">
        <v>0</v>
      </c>
      <c r="AG43" t="s">
        <v>5</v>
      </c>
      <c r="AH43" t="s">
        <v>5</v>
      </c>
      <c r="AI43">
        <v>0</v>
      </c>
      <c r="AJ43">
        <v>42168</v>
      </c>
      <c r="AK43" t="s">
        <v>5</v>
      </c>
    </row>
    <row r="44" spans="1:37" x14ac:dyDescent="0.25">
      <c r="A44" s="2" t="s">
        <v>68</v>
      </c>
      <c r="B44">
        <v>42137</v>
      </c>
      <c r="C44">
        <v>1</v>
      </c>
      <c r="D44" t="s">
        <v>1</v>
      </c>
      <c r="E44" s="2" t="s">
        <v>69</v>
      </c>
      <c r="F44" t="s">
        <v>5</v>
      </c>
      <c r="G44">
        <v>1</v>
      </c>
      <c r="H44">
        <v>1</v>
      </c>
      <c r="I44">
        <v>4.3</v>
      </c>
      <c r="J44">
        <v>4.3</v>
      </c>
      <c r="K44" t="s">
        <v>3</v>
      </c>
      <c r="L44" t="s">
        <v>4</v>
      </c>
      <c r="M44">
        <v>1</v>
      </c>
      <c r="N44">
        <v>0</v>
      </c>
      <c r="O44">
        <v>0</v>
      </c>
      <c r="P44">
        <v>0</v>
      </c>
      <c r="Q44">
        <v>0</v>
      </c>
      <c r="R44" t="s">
        <v>5</v>
      </c>
      <c r="S44" t="s">
        <v>5</v>
      </c>
      <c r="T44" t="s">
        <v>5</v>
      </c>
      <c r="U44" t="s">
        <v>46</v>
      </c>
      <c r="V44">
        <v>0</v>
      </c>
      <c r="W44" t="s">
        <v>5</v>
      </c>
      <c r="X44" t="s">
        <v>5</v>
      </c>
      <c r="Y44">
        <v>0</v>
      </c>
      <c r="Z44" t="s">
        <v>5</v>
      </c>
      <c r="AA44" t="s">
        <v>7</v>
      </c>
      <c r="AB44" t="s">
        <v>5</v>
      </c>
      <c r="AC44">
        <v>0</v>
      </c>
      <c r="AD44" t="s">
        <v>8</v>
      </c>
      <c r="AE44">
        <v>0</v>
      </c>
      <c r="AG44" t="s">
        <v>5</v>
      </c>
      <c r="AH44" t="s">
        <v>5</v>
      </c>
      <c r="AI44">
        <v>0</v>
      </c>
      <c r="AJ44">
        <v>42168</v>
      </c>
      <c r="AK44" t="s">
        <v>5</v>
      </c>
    </row>
    <row r="45" spans="1:37" x14ac:dyDescent="0.25">
      <c r="A45" s="2" t="s">
        <v>70</v>
      </c>
      <c r="B45">
        <v>42137</v>
      </c>
      <c r="C45">
        <v>1</v>
      </c>
      <c r="D45" t="s">
        <v>1</v>
      </c>
      <c r="E45" s="2" t="s">
        <v>69</v>
      </c>
      <c r="F45" t="s">
        <v>5</v>
      </c>
      <c r="G45">
        <v>7</v>
      </c>
      <c r="H45">
        <v>2</v>
      </c>
      <c r="I45">
        <v>4.4000000000000004</v>
      </c>
      <c r="J45">
        <v>4.4000000000000004</v>
      </c>
      <c r="K45" t="s">
        <v>3</v>
      </c>
      <c r="L45" t="s">
        <v>4</v>
      </c>
      <c r="M45">
        <v>1</v>
      </c>
      <c r="N45">
        <v>0</v>
      </c>
      <c r="O45">
        <v>0</v>
      </c>
      <c r="P45">
        <v>0</v>
      </c>
      <c r="Q45">
        <v>0</v>
      </c>
      <c r="R45" t="s">
        <v>5</v>
      </c>
      <c r="S45" t="s">
        <v>5</v>
      </c>
      <c r="T45" t="s">
        <v>5</v>
      </c>
      <c r="U45" t="s">
        <v>46</v>
      </c>
      <c r="V45">
        <v>0</v>
      </c>
      <c r="W45" t="s">
        <v>5</v>
      </c>
      <c r="X45" t="s">
        <v>5</v>
      </c>
      <c r="Y45">
        <v>0</v>
      </c>
      <c r="Z45" t="s">
        <v>5</v>
      </c>
      <c r="AA45" t="s">
        <v>7</v>
      </c>
      <c r="AB45" t="s">
        <v>5</v>
      </c>
      <c r="AC45">
        <v>0</v>
      </c>
      <c r="AD45" t="s">
        <v>8</v>
      </c>
      <c r="AE45">
        <v>0</v>
      </c>
      <c r="AG45" t="s">
        <v>5</v>
      </c>
      <c r="AH45" t="s">
        <v>5</v>
      </c>
      <c r="AI45">
        <v>0</v>
      </c>
      <c r="AJ45">
        <v>42168</v>
      </c>
      <c r="AK45" t="s">
        <v>5</v>
      </c>
    </row>
    <row r="46" spans="1:37" x14ac:dyDescent="0.25">
      <c r="A46" s="2" t="s">
        <v>71</v>
      </c>
      <c r="B46">
        <v>42137</v>
      </c>
      <c r="C46">
        <v>1</v>
      </c>
      <c r="D46" t="s">
        <v>1</v>
      </c>
      <c r="E46" s="2" t="s">
        <v>72</v>
      </c>
      <c r="F46" t="s">
        <v>5</v>
      </c>
      <c r="G46">
        <v>4</v>
      </c>
      <c r="H46">
        <v>2</v>
      </c>
      <c r="I46">
        <v>4.5</v>
      </c>
      <c r="J46">
        <v>4.5</v>
      </c>
      <c r="K46" t="s">
        <v>3</v>
      </c>
      <c r="L46" t="s">
        <v>4</v>
      </c>
      <c r="M46">
        <v>1</v>
      </c>
      <c r="N46">
        <v>0</v>
      </c>
      <c r="O46">
        <v>0</v>
      </c>
      <c r="P46">
        <v>0</v>
      </c>
      <c r="Q46">
        <v>0</v>
      </c>
      <c r="R46" t="s">
        <v>5</v>
      </c>
      <c r="S46" t="s">
        <v>5</v>
      </c>
      <c r="T46" t="s">
        <v>5</v>
      </c>
      <c r="U46" t="s">
        <v>46</v>
      </c>
      <c r="V46">
        <v>0</v>
      </c>
      <c r="W46" t="s">
        <v>5</v>
      </c>
      <c r="X46" t="s">
        <v>5</v>
      </c>
      <c r="Y46">
        <v>0</v>
      </c>
      <c r="Z46" t="s">
        <v>5</v>
      </c>
      <c r="AA46" t="s">
        <v>7</v>
      </c>
      <c r="AB46" t="s">
        <v>5</v>
      </c>
      <c r="AC46">
        <v>0</v>
      </c>
      <c r="AD46" t="s">
        <v>8</v>
      </c>
      <c r="AE46">
        <v>0</v>
      </c>
      <c r="AG46" t="s">
        <v>5</v>
      </c>
      <c r="AH46" t="s">
        <v>5</v>
      </c>
      <c r="AI46">
        <v>0</v>
      </c>
      <c r="AJ46">
        <v>42168</v>
      </c>
      <c r="AK46" t="s">
        <v>5</v>
      </c>
    </row>
    <row r="47" spans="1:37" x14ac:dyDescent="0.25">
      <c r="A47" s="2" t="s">
        <v>73</v>
      </c>
      <c r="B47">
        <v>42137</v>
      </c>
      <c r="C47">
        <v>3</v>
      </c>
      <c r="D47" t="s">
        <v>1</v>
      </c>
      <c r="E47" s="2" t="s">
        <v>74</v>
      </c>
      <c r="F47" t="s">
        <v>5</v>
      </c>
      <c r="G47">
        <v>8</v>
      </c>
      <c r="H47">
        <v>6</v>
      </c>
      <c r="I47">
        <v>4.5999999999999996</v>
      </c>
      <c r="J47">
        <v>4.5999999999999996</v>
      </c>
      <c r="K47" t="s">
        <v>3</v>
      </c>
      <c r="L47" t="s">
        <v>4</v>
      </c>
      <c r="M47">
        <v>1</v>
      </c>
      <c r="N47">
        <v>0</v>
      </c>
      <c r="O47">
        <v>0</v>
      </c>
      <c r="P47">
        <v>0</v>
      </c>
      <c r="Q47">
        <v>0</v>
      </c>
      <c r="R47" t="s">
        <v>5</v>
      </c>
      <c r="S47" t="s">
        <v>5</v>
      </c>
      <c r="T47" t="s">
        <v>5</v>
      </c>
      <c r="U47" t="s">
        <v>6</v>
      </c>
      <c r="V47">
        <v>0</v>
      </c>
      <c r="W47" t="s">
        <v>5</v>
      </c>
      <c r="X47" t="s">
        <v>5</v>
      </c>
      <c r="Y47">
        <v>0</v>
      </c>
      <c r="Z47" t="s">
        <v>5</v>
      </c>
      <c r="AA47" t="s">
        <v>7</v>
      </c>
      <c r="AB47" t="s">
        <v>5</v>
      </c>
      <c r="AC47">
        <v>0</v>
      </c>
      <c r="AD47" t="s">
        <v>8</v>
      </c>
      <c r="AE47">
        <v>0</v>
      </c>
      <c r="AG47" t="s">
        <v>5</v>
      </c>
      <c r="AH47" t="s">
        <v>5</v>
      </c>
      <c r="AI47">
        <v>0</v>
      </c>
      <c r="AJ47">
        <v>42170</v>
      </c>
      <c r="AK47" t="s">
        <v>5</v>
      </c>
    </row>
    <row r="48" spans="1:37" x14ac:dyDescent="0.25">
      <c r="A48" s="2" t="s">
        <v>73</v>
      </c>
      <c r="B48">
        <v>42137</v>
      </c>
      <c r="C48">
        <v>1</v>
      </c>
      <c r="D48" t="s">
        <v>1</v>
      </c>
      <c r="E48" s="2" t="s">
        <v>75</v>
      </c>
      <c r="F48" t="s">
        <v>5</v>
      </c>
      <c r="G48">
        <v>8</v>
      </c>
      <c r="H48">
        <v>6</v>
      </c>
      <c r="I48">
        <v>4.7</v>
      </c>
      <c r="J48">
        <v>4.7</v>
      </c>
      <c r="K48" t="s">
        <v>3</v>
      </c>
      <c r="L48" t="s">
        <v>4</v>
      </c>
      <c r="M48">
        <v>1</v>
      </c>
      <c r="N48">
        <v>0</v>
      </c>
      <c r="O48">
        <v>0</v>
      </c>
      <c r="P48">
        <v>0</v>
      </c>
      <c r="Q48">
        <v>0</v>
      </c>
      <c r="R48" t="s">
        <v>5</v>
      </c>
      <c r="S48" t="s">
        <v>5</v>
      </c>
      <c r="T48" t="s">
        <v>5</v>
      </c>
      <c r="U48" t="s">
        <v>6</v>
      </c>
      <c r="V48">
        <v>0</v>
      </c>
      <c r="W48" t="s">
        <v>5</v>
      </c>
      <c r="X48" t="s">
        <v>5</v>
      </c>
      <c r="Y48">
        <v>0</v>
      </c>
      <c r="Z48" t="s">
        <v>5</v>
      </c>
      <c r="AA48" t="s">
        <v>7</v>
      </c>
      <c r="AB48" t="s">
        <v>5</v>
      </c>
      <c r="AC48">
        <v>0</v>
      </c>
      <c r="AD48" t="s">
        <v>8</v>
      </c>
      <c r="AE48">
        <v>0</v>
      </c>
      <c r="AG48" t="s">
        <v>5</v>
      </c>
      <c r="AH48" t="s">
        <v>5</v>
      </c>
      <c r="AI48">
        <v>0</v>
      </c>
      <c r="AJ48">
        <v>42170</v>
      </c>
      <c r="AK48" t="s">
        <v>5</v>
      </c>
    </row>
    <row r="49" spans="1:37" x14ac:dyDescent="0.25">
      <c r="A49" s="2" t="s">
        <v>73</v>
      </c>
      <c r="B49">
        <v>42137</v>
      </c>
      <c r="C49">
        <v>2</v>
      </c>
      <c r="D49" t="s">
        <v>1</v>
      </c>
      <c r="E49" s="2" t="s">
        <v>76</v>
      </c>
      <c r="F49" t="s">
        <v>5</v>
      </c>
      <c r="G49">
        <v>8</v>
      </c>
      <c r="H49">
        <v>6</v>
      </c>
      <c r="I49">
        <v>4.8</v>
      </c>
      <c r="J49">
        <v>4.8</v>
      </c>
      <c r="K49" t="s">
        <v>3</v>
      </c>
      <c r="L49" t="s">
        <v>4</v>
      </c>
      <c r="M49">
        <v>1</v>
      </c>
      <c r="N49">
        <v>0</v>
      </c>
      <c r="O49">
        <v>0</v>
      </c>
      <c r="P49">
        <v>0</v>
      </c>
      <c r="Q49">
        <v>0</v>
      </c>
      <c r="R49" t="s">
        <v>5</v>
      </c>
      <c r="S49" t="s">
        <v>5</v>
      </c>
      <c r="T49" t="s">
        <v>5</v>
      </c>
      <c r="U49" t="s">
        <v>6</v>
      </c>
      <c r="V49">
        <v>0</v>
      </c>
      <c r="W49" t="s">
        <v>5</v>
      </c>
      <c r="X49" t="s">
        <v>5</v>
      </c>
      <c r="Y49">
        <v>0</v>
      </c>
      <c r="Z49" t="s">
        <v>5</v>
      </c>
      <c r="AA49" t="s">
        <v>7</v>
      </c>
      <c r="AB49" t="s">
        <v>5</v>
      </c>
      <c r="AC49">
        <v>0</v>
      </c>
      <c r="AD49" t="s">
        <v>8</v>
      </c>
      <c r="AE49">
        <v>0</v>
      </c>
      <c r="AG49" t="s">
        <v>5</v>
      </c>
      <c r="AH49" t="s">
        <v>5</v>
      </c>
      <c r="AI49">
        <v>0</v>
      </c>
      <c r="AJ49">
        <v>42170</v>
      </c>
      <c r="AK49" t="s">
        <v>5</v>
      </c>
    </row>
    <row r="50" spans="1:37" x14ac:dyDescent="0.25">
      <c r="A50" s="2" t="s">
        <v>73</v>
      </c>
      <c r="B50">
        <v>42137</v>
      </c>
      <c r="C50">
        <v>4</v>
      </c>
      <c r="D50" t="s">
        <v>1</v>
      </c>
      <c r="E50" s="2" t="s">
        <v>77</v>
      </c>
      <c r="F50" t="s">
        <v>5</v>
      </c>
      <c r="G50">
        <v>10</v>
      </c>
      <c r="H50">
        <v>6</v>
      </c>
      <c r="I50">
        <v>4.9000000000000004</v>
      </c>
      <c r="J50">
        <v>4.9000000000000004</v>
      </c>
      <c r="K50" t="s">
        <v>3</v>
      </c>
      <c r="L50" t="s">
        <v>4</v>
      </c>
      <c r="M50">
        <v>1</v>
      </c>
      <c r="N50">
        <v>0</v>
      </c>
      <c r="O50">
        <v>0</v>
      </c>
      <c r="P50">
        <v>0</v>
      </c>
      <c r="Q50">
        <v>0</v>
      </c>
      <c r="R50" t="s">
        <v>5</v>
      </c>
      <c r="S50" t="s">
        <v>5</v>
      </c>
      <c r="T50" t="s">
        <v>5</v>
      </c>
      <c r="U50" t="s">
        <v>6</v>
      </c>
      <c r="V50">
        <v>0</v>
      </c>
      <c r="W50" t="s">
        <v>5</v>
      </c>
      <c r="X50" t="s">
        <v>5</v>
      </c>
      <c r="Y50">
        <v>0</v>
      </c>
      <c r="Z50" t="s">
        <v>5</v>
      </c>
      <c r="AA50" t="s">
        <v>7</v>
      </c>
      <c r="AB50" t="s">
        <v>5</v>
      </c>
      <c r="AC50">
        <v>0</v>
      </c>
      <c r="AD50" t="s">
        <v>8</v>
      </c>
      <c r="AE50">
        <v>0</v>
      </c>
      <c r="AG50" t="s">
        <v>5</v>
      </c>
      <c r="AH50" t="s">
        <v>5</v>
      </c>
      <c r="AI50">
        <v>0</v>
      </c>
      <c r="AJ50">
        <v>42170</v>
      </c>
      <c r="AK50" t="s">
        <v>5</v>
      </c>
    </row>
    <row r="51" spans="1:37" x14ac:dyDescent="0.25">
      <c r="A51" s="2" t="s">
        <v>78</v>
      </c>
      <c r="B51">
        <v>42138</v>
      </c>
      <c r="C51">
        <v>2</v>
      </c>
      <c r="D51" t="s">
        <v>1</v>
      </c>
      <c r="E51" s="2" t="s">
        <v>79</v>
      </c>
      <c r="F51" t="s">
        <v>5</v>
      </c>
      <c r="G51">
        <v>1</v>
      </c>
      <c r="H51">
        <v>0</v>
      </c>
      <c r="I51">
        <v>5</v>
      </c>
      <c r="J51">
        <v>5</v>
      </c>
      <c r="K51" t="s">
        <v>3</v>
      </c>
      <c r="L51" t="s">
        <v>4</v>
      </c>
      <c r="M51">
        <v>1</v>
      </c>
      <c r="N51">
        <v>0</v>
      </c>
      <c r="O51">
        <v>0</v>
      </c>
      <c r="P51">
        <v>0</v>
      </c>
      <c r="Q51">
        <v>0</v>
      </c>
      <c r="R51" t="s">
        <v>5</v>
      </c>
      <c r="S51" t="s">
        <v>5</v>
      </c>
      <c r="T51" t="s">
        <v>5</v>
      </c>
      <c r="U51" t="s">
        <v>6</v>
      </c>
      <c r="V51">
        <v>0</v>
      </c>
      <c r="W51" t="s">
        <v>5</v>
      </c>
      <c r="X51" t="s">
        <v>5</v>
      </c>
      <c r="Y51">
        <v>0</v>
      </c>
      <c r="Z51" t="s">
        <v>5</v>
      </c>
      <c r="AA51" t="s">
        <v>7</v>
      </c>
      <c r="AB51" t="s">
        <v>5</v>
      </c>
      <c r="AC51">
        <v>0</v>
      </c>
      <c r="AD51" t="s">
        <v>8</v>
      </c>
      <c r="AE51">
        <v>0</v>
      </c>
      <c r="AG51" t="s">
        <v>5</v>
      </c>
      <c r="AH51" t="s">
        <v>5</v>
      </c>
      <c r="AI51">
        <v>0</v>
      </c>
      <c r="AJ51">
        <v>42170</v>
      </c>
      <c r="AK51" t="s">
        <v>5</v>
      </c>
    </row>
    <row r="52" spans="1:37" x14ac:dyDescent="0.25">
      <c r="A52" s="2" t="s">
        <v>78</v>
      </c>
      <c r="B52">
        <v>42138</v>
      </c>
      <c r="C52">
        <v>1</v>
      </c>
      <c r="D52" t="s">
        <v>1</v>
      </c>
      <c r="E52" s="2" t="s">
        <v>80</v>
      </c>
      <c r="F52" t="s">
        <v>5</v>
      </c>
      <c r="G52">
        <v>1</v>
      </c>
      <c r="H52">
        <v>0</v>
      </c>
      <c r="I52">
        <v>5.0999999999999996</v>
      </c>
      <c r="J52">
        <v>5.0999999999999996</v>
      </c>
      <c r="K52" t="s">
        <v>3</v>
      </c>
      <c r="L52" t="s">
        <v>4</v>
      </c>
      <c r="M52">
        <v>1</v>
      </c>
      <c r="N52">
        <v>0</v>
      </c>
      <c r="O52">
        <v>0</v>
      </c>
      <c r="P52">
        <v>0</v>
      </c>
      <c r="Q52">
        <v>0</v>
      </c>
      <c r="R52" t="s">
        <v>5</v>
      </c>
      <c r="S52" t="s">
        <v>5</v>
      </c>
      <c r="T52" t="s">
        <v>5</v>
      </c>
      <c r="U52" t="s">
        <v>6</v>
      </c>
      <c r="V52">
        <v>0</v>
      </c>
      <c r="W52" t="s">
        <v>5</v>
      </c>
      <c r="X52" t="s">
        <v>5</v>
      </c>
      <c r="Y52">
        <v>0</v>
      </c>
      <c r="Z52" t="s">
        <v>5</v>
      </c>
      <c r="AA52" t="s">
        <v>7</v>
      </c>
      <c r="AB52" t="s">
        <v>5</v>
      </c>
      <c r="AC52">
        <v>0</v>
      </c>
      <c r="AD52" t="s">
        <v>8</v>
      </c>
      <c r="AE52">
        <v>0</v>
      </c>
      <c r="AG52" t="s">
        <v>5</v>
      </c>
      <c r="AH52" t="s">
        <v>5</v>
      </c>
      <c r="AI52">
        <v>0</v>
      </c>
      <c r="AJ52">
        <v>42170</v>
      </c>
      <c r="AK52" t="s">
        <v>5</v>
      </c>
    </row>
    <row r="53" spans="1:37" x14ac:dyDescent="0.25">
      <c r="A53" s="2" t="s">
        <v>81</v>
      </c>
      <c r="B53">
        <v>42142</v>
      </c>
      <c r="C53">
        <v>5</v>
      </c>
      <c r="D53" t="s">
        <v>1</v>
      </c>
      <c r="E53" s="2" t="s">
        <v>82</v>
      </c>
      <c r="F53" t="s">
        <v>5</v>
      </c>
      <c r="G53">
        <v>1</v>
      </c>
      <c r="H53">
        <v>4</v>
      </c>
      <c r="I53">
        <v>5.2</v>
      </c>
      <c r="J53">
        <v>5.2</v>
      </c>
      <c r="K53" t="s">
        <v>3</v>
      </c>
      <c r="L53" t="s">
        <v>4</v>
      </c>
      <c r="M53">
        <v>1</v>
      </c>
      <c r="N53">
        <v>0</v>
      </c>
      <c r="O53">
        <v>0</v>
      </c>
      <c r="P53">
        <v>0</v>
      </c>
      <c r="Q53">
        <v>0</v>
      </c>
      <c r="R53" t="s">
        <v>5</v>
      </c>
      <c r="S53" t="s">
        <v>5</v>
      </c>
      <c r="T53" t="s">
        <v>5</v>
      </c>
      <c r="U53" t="s">
        <v>6</v>
      </c>
      <c r="V53">
        <v>0</v>
      </c>
      <c r="W53" t="s">
        <v>5</v>
      </c>
      <c r="X53" t="s">
        <v>5</v>
      </c>
      <c r="Y53">
        <v>0</v>
      </c>
      <c r="Z53" t="s">
        <v>5</v>
      </c>
      <c r="AA53" t="s">
        <v>7</v>
      </c>
      <c r="AB53" t="s">
        <v>5</v>
      </c>
      <c r="AC53">
        <v>0</v>
      </c>
      <c r="AD53" t="s">
        <v>8</v>
      </c>
      <c r="AE53">
        <v>0</v>
      </c>
      <c r="AG53" t="s">
        <v>5</v>
      </c>
      <c r="AH53" t="s">
        <v>5</v>
      </c>
      <c r="AI53">
        <v>0</v>
      </c>
      <c r="AJ53">
        <v>42173</v>
      </c>
      <c r="AK53" t="s">
        <v>5</v>
      </c>
    </row>
    <row r="54" spans="1:37" x14ac:dyDescent="0.25">
      <c r="A54" s="2" t="s">
        <v>81</v>
      </c>
      <c r="B54">
        <v>42142</v>
      </c>
      <c r="C54">
        <v>4</v>
      </c>
      <c r="D54" t="s">
        <v>1</v>
      </c>
      <c r="E54" s="2" t="s">
        <v>83</v>
      </c>
      <c r="F54" t="s">
        <v>5</v>
      </c>
      <c r="G54">
        <v>3</v>
      </c>
      <c r="H54">
        <v>2</v>
      </c>
      <c r="I54">
        <v>5.3</v>
      </c>
      <c r="J54">
        <v>5.3</v>
      </c>
      <c r="K54" t="s">
        <v>3</v>
      </c>
      <c r="L54" t="s">
        <v>4</v>
      </c>
      <c r="M54">
        <v>1</v>
      </c>
      <c r="N54">
        <v>0</v>
      </c>
      <c r="O54">
        <v>0</v>
      </c>
      <c r="P54">
        <v>0</v>
      </c>
      <c r="Q54">
        <v>0</v>
      </c>
      <c r="R54" t="s">
        <v>5</v>
      </c>
      <c r="S54" t="s">
        <v>5</v>
      </c>
      <c r="T54" t="s">
        <v>5</v>
      </c>
      <c r="U54" t="s">
        <v>6</v>
      </c>
      <c r="V54">
        <v>0</v>
      </c>
      <c r="W54" t="s">
        <v>5</v>
      </c>
      <c r="X54" t="s">
        <v>5</v>
      </c>
      <c r="Y54">
        <v>0</v>
      </c>
      <c r="Z54" t="s">
        <v>5</v>
      </c>
      <c r="AA54" t="s">
        <v>7</v>
      </c>
      <c r="AB54" t="s">
        <v>5</v>
      </c>
      <c r="AC54">
        <v>0</v>
      </c>
      <c r="AD54" t="s">
        <v>8</v>
      </c>
      <c r="AE54">
        <v>0</v>
      </c>
      <c r="AG54" t="s">
        <v>5</v>
      </c>
      <c r="AH54" t="s">
        <v>5</v>
      </c>
      <c r="AI54">
        <v>0</v>
      </c>
      <c r="AJ54">
        <v>42173</v>
      </c>
      <c r="AK54" t="s">
        <v>5</v>
      </c>
    </row>
    <row r="55" spans="1:37" x14ac:dyDescent="0.25">
      <c r="A55" s="2" t="s">
        <v>81</v>
      </c>
      <c r="B55">
        <v>42142</v>
      </c>
      <c r="C55">
        <v>1</v>
      </c>
      <c r="D55" t="s">
        <v>1</v>
      </c>
      <c r="E55" s="2" t="s">
        <v>84</v>
      </c>
      <c r="F55" t="s">
        <v>5</v>
      </c>
      <c r="G55">
        <v>9</v>
      </c>
      <c r="H55">
        <v>2</v>
      </c>
      <c r="I55">
        <v>5.4</v>
      </c>
      <c r="J55">
        <v>5.4</v>
      </c>
      <c r="K55" t="s">
        <v>3</v>
      </c>
      <c r="L55" t="s">
        <v>4</v>
      </c>
      <c r="M55">
        <v>1</v>
      </c>
      <c r="N55">
        <v>0</v>
      </c>
      <c r="O55">
        <v>0</v>
      </c>
      <c r="P55">
        <v>0</v>
      </c>
      <c r="Q55">
        <v>0</v>
      </c>
      <c r="R55" t="s">
        <v>5</v>
      </c>
      <c r="S55" t="s">
        <v>5</v>
      </c>
      <c r="T55" t="s">
        <v>5</v>
      </c>
      <c r="U55" t="s">
        <v>6</v>
      </c>
      <c r="V55">
        <v>0</v>
      </c>
      <c r="W55" t="s">
        <v>5</v>
      </c>
      <c r="X55" t="s">
        <v>5</v>
      </c>
      <c r="Y55">
        <v>0</v>
      </c>
      <c r="Z55" t="s">
        <v>5</v>
      </c>
      <c r="AA55" t="s">
        <v>7</v>
      </c>
      <c r="AB55" t="s">
        <v>5</v>
      </c>
      <c r="AC55">
        <v>0</v>
      </c>
      <c r="AD55" t="s">
        <v>8</v>
      </c>
      <c r="AE55">
        <v>0</v>
      </c>
      <c r="AG55" t="s">
        <v>5</v>
      </c>
      <c r="AH55" t="s">
        <v>5</v>
      </c>
      <c r="AI55">
        <v>0</v>
      </c>
      <c r="AJ55">
        <v>42173</v>
      </c>
      <c r="AK55" t="s">
        <v>5</v>
      </c>
    </row>
    <row r="56" spans="1:37" x14ac:dyDescent="0.25">
      <c r="A56" s="2" t="s">
        <v>81</v>
      </c>
      <c r="B56">
        <v>42142</v>
      </c>
      <c r="C56">
        <v>2</v>
      </c>
      <c r="D56" t="s">
        <v>1</v>
      </c>
      <c r="E56" s="2" t="s">
        <v>84</v>
      </c>
      <c r="F56" t="s">
        <v>5</v>
      </c>
      <c r="G56">
        <v>9</v>
      </c>
      <c r="H56">
        <v>2</v>
      </c>
      <c r="I56">
        <v>5.5</v>
      </c>
      <c r="J56">
        <v>5.5</v>
      </c>
      <c r="K56" t="s">
        <v>3</v>
      </c>
      <c r="L56" t="s">
        <v>4</v>
      </c>
      <c r="M56">
        <v>1</v>
      </c>
      <c r="N56">
        <v>0</v>
      </c>
      <c r="O56">
        <v>0</v>
      </c>
      <c r="P56">
        <v>0</v>
      </c>
      <c r="Q56">
        <v>0</v>
      </c>
      <c r="R56" t="s">
        <v>5</v>
      </c>
      <c r="S56" t="s">
        <v>5</v>
      </c>
      <c r="T56" t="s">
        <v>5</v>
      </c>
      <c r="U56" t="s">
        <v>6</v>
      </c>
      <c r="V56">
        <v>0</v>
      </c>
      <c r="W56" t="s">
        <v>5</v>
      </c>
      <c r="X56" t="s">
        <v>5</v>
      </c>
      <c r="Y56">
        <v>0</v>
      </c>
      <c r="Z56" t="s">
        <v>5</v>
      </c>
      <c r="AA56" t="s">
        <v>7</v>
      </c>
      <c r="AB56" t="s">
        <v>5</v>
      </c>
      <c r="AC56">
        <v>0</v>
      </c>
      <c r="AD56" t="s">
        <v>8</v>
      </c>
      <c r="AE56">
        <v>0</v>
      </c>
      <c r="AG56" t="s">
        <v>5</v>
      </c>
      <c r="AH56" t="s">
        <v>5</v>
      </c>
      <c r="AI56">
        <v>0</v>
      </c>
      <c r="AJ56">
        <v>42173</v>
      </c>
      <c r="AK56" t="s">
        <v>5</v>
      </c>
    </row>
    <row r="57" spans="1:37" x14ac:dyDescent="0.25">
      <c r="A57" s="2" t="s">
        <v>81</v>
      </c>
      <c r="B57">
        <v>42142</v>
      </c>
      <c r="C57">
        <v>3</v>
      </c>
      <c r="D57" t="s">
        <v>1</v>
      </c>
      <c r="E57" s="2" t="s">
        <v>85</v>
      </c>
      <c r="F57" t="s">
        <v>5</v>
      </c>
      <c r="G57">
        <v>27</v>
      </c>
      <c r="H57">
        <v>2</v>
      </c>
      <c r="I57">
        <v>5.6</v>
      </c>
      <c r="J57">
        <v>5.6</v>
      </c>
      <c r="K57" t="s">
        <v>3</v>
      </c>
      <c r="L57" t="s">
        <v>4</v>
      </c>
      <c r="M57">
        <v>1</v>
      </c>
      <c r="N57">
        <v>0</v>
      </c>
      <c r="O57">
        <v>0</v>
      </c>
      <c r="P57">
        <v>0</v>
      </c>
      <c r="Q57">
        <v>0</v>
      </c>
      <c r="R57" t="s">
        <v>5</v>
      </c>
      <c r="S57" t="s">
        <v>5</v>
      </c>
      <c r="T57" t="s">
        <v>5</v>
      </c>
      <c r="U57" t="s">
        <v>6</v>
      </c>
      <c r="V57">
        <v>0</v>
      </c>
      <c r="W57" t="s">
        <v>5</v>
      </c>
      <c r="X57" t="s">
        <v>5</v>
      </c>
      <c r="Y57">
        <v>0</v>
      </c>
      <c r="Z57" t="s">
        <v>5</v>
      </c>
      <c r="AA57" t="s">
        <v>7</v>
      </c>
      <c r="AB57" t="s">
        <v>5</v>
      </c>
      <c r="AC57">
        <v>0</v>
      </c>
      <c r="AD57" t="s">
        <v>8</v>
      </c>
      <c r="AE57">
        <v>0</v>
      </c>
      <c r="AG57" t="s">
        <v>5</v>
      </c>
      <c r="AH57" t="s">
        <v>5</v>
      </c>
      <c r="AI57">
        <v>0</v>
      </c>
      <c r="AJ57">
        <v>42173</v>
      </c>
      <c r="AK57" t="s">
        <v>5</v>
      </c>
    </row>
    <row r="58" spans="1:37" x14ac:dyDescent="0.25">
      <c r="A58" s="2" t="s">
        <v>86</v>
      </c>
      <c r="B58">
        <v>42142</v>
      </c>
      <c r="C58">
        <v>1</v>
      </c>
      <c r="D58" t="s">
        <v>1</v>
      </c>
      <c r="E58" s="2" t="s">
        <v>87</v>
      </c>
      <c r="F58" t="s">
        <v>5</v>
      </c>
      <c r="G58">
        <v>2</v>
      </c>
      <c r="H58">
        <v>6</v>
      </c>
      <c r="I58">
        <v>5.7</v>
      </c>
      <c r="J58">
        <v>5.7</v>
      </c>
      <c r="K58" t="s">
        <v>3</v>
      </c>
      <c r="L58" t="s">
        <v>4</v>
      </c>
      <c r="M58">
        <v>1</v>
      </c>
      <c r="N58">
        <v>0</v>
      </c>
      <c r="O58">
        <v>0</v>
      </c>
      <c r="P58">
        <v>0</v>
      </c>
      <c r="Q58">
        <v>0</v>
      </c>
      <c r="R58" t="s">
        <v>5</v>
      </c>
      <c r="S58" t="s">
        <v>5</v>
      </c>
      <c r="T58" t="s">
        <v>5</v>
      </c>
      <c r="U58" t="s">
        <v>6</v>
      </c>
      <c r="V58">
        <v>0</v>
      </c>
      <c r="W58" t="s">
        <v>5</v>
      </c>
      <c r="X58" t="s">
        <v>5</v>
      </c>
      <c r="Y58">
        <v>0</v>
      </c>
      <c r="Z58" t="s">
        <v>5</v>
      </c>
      <c r="AA58" t="s">
        <v>7</v>
      </c>
      <c r="AB58" t="s">
        <v>5</v>
      </c>
      <c r="AC58">
        <v>0</v>
      </c>
      <c r="AD58" t="s">
        <v>8</v>
      </c>
      <c r="AE58">
        <v>0</v>
      </c>
      <c r="AG58" t="s">
        <v>5</v>
      </c>
      <c r="AH58" t="s">
        <v>5</v>
      </c>
      <c r="AI58">
        <v>0</v>
      </c>
      <c r="AJ58">
        <v>42177</v>
      </c>
      <c r="AK58" t="s">
        <v>5</v>
      </c>
    </row>
    <row r="59" spans="1:37" x14ac:dyDescent="0.25">
      <c r="A59" s="2" t="s">
        <v>86</v>
      </c>
      <c r="B59">
        <v>42142</v>
      </c>
      <c r="C59">
        <v>2</v>
      </c>
      <c r="D59" t="s">
        <v>1</v>
      </c>
      <c r="E59" s="2" t="s">
        <v>88</v>
      </c>
      <c r="F59" t="s">
        <v>5</v>
      </c>
      <c r="G59">
        <v>4</v>
      </c>
      <c r="H59">
        <v>6</v>
      </c>
      <c r="I59">
        <v>5.8</v>
      </c>
      <c r="J59">
        <v>5.8</v>
      </c>
      <c r="K59" t="s">
        <v>3</v>
      </c>
      <c r="L59" t="s">
        <v>4</v>
      </c>
      <c r="M59">
        <v>1</v>
      </c>
      <c r="N59">
        <v>0</v>
      </c>
      <c r="O59">
        <v>0</v>
      </c>
      <c r="P59">
        <v>0</v>
      </c>
      <c r="Q59">
        <v>0</v>
      </c>
      <c r="R59" t="s">
        <v>5</v>
      </c>
      <c r="S59" t="s">
        <v>5</v>
      </c>
      <c r="T59" t="s">
        <v>5</v>
      </c>
      <c r="U59" t="s">
        <v>6</v>
      </c>
      <c r="V59">
        <v>0</v>
      </c>
      <c r="W59" t="s">
        <v>5</v>
      </c>
      <c r="X59" t="s">
        <v>5</v>
      </c>
      <c r="Y59">
        <v>0</v>
      </c>
      <c r="Z59" t="s">
        <v>5</v>
      </c>
      <c r="AA59" t="s">
        <v>7</v>
      </c>
      <c r="AB59" t="s">
        <v>5</v>
      </c>
      <c r="AC59">
        <v>0</v>
      </c>
      <c r="AD59" t="s">
        <v>8</v>
      </c>
      <c r="AE59">
        <v>0</v>
      </c>
      <c r="AG59" t="s">
        <v>5</v>
      </c>
      <c r="AH59" t="s">
        <v>5</v>
      </c>
      <c r="AI59">
        <v>0</v>
      </c>
      <c r="AJ59">
        <v>42177</v>
      </c>
      <c r="AK5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mai 2015</vt:lpstr>
      <vt:lpstr>en_tete_devis</vt:lpstr>
      <vt:lpstr>detail_devis</vt:lpstr>
      <vt:lpstr>'mai 2015'!Criteres</vt:lpstr>
      <vt:lpstr>'mai 2015'!Extraire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Magasin</cp:lastModifiedBy>
  <dcterms:created xsi:type="dcterms:W3CDTF">2015-05-20T09:48:14Z</dcterms:created>
  <dcterms:modified xsi:type="dcterms:W3CDTF">2015-05-20T10:48:01Z</dcterms:modified>
</cp:coreProperties>
</file>