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ed-Kabbaj\Desktop\"/>
    </mc:Choice>
  </mc:AlternateContent>
  <bookViews>
    <workbookView xWindow="120" yWindow="660" windowWidth="28515" windowHeight="12045" tabRatio="488"/>
  </bookViews>
  <sheets>
    <sheet name="UTO-UTS" sheetId="1" r:id="rId1"/>
    <sheet name="Graphes" sheetId="2" r:id="rId2"/>
    <sheet name="Paramètres" sheetId="9" r:id="rId3"/>
  </sheets>
  <externalReferences>
    <externalReference r:id="rId4"/>
  </externalReferences>
  <definedNames>
    <definedName name="_xlnm.Print_Area" localSheetId="1">Graphes!$A$1:$AK$62</definedName>
    <definedName name="_xlnm.Print_Area" localSheetId="0">'UTO-UTS'!$ES$120:$FP$141</definedName>
  </definedNames>
  <calcPr calcId="152511"/>
</workbook>
</file>

<file path=xl/calcChain.xml><?xml version="1.0" encoding="utf-8"?>
<calcChain xmlns="http://schemas.openxmlformats.org/spreadsheetml/2006/main">
  <c r="G28" i="1" l="1"/>
  <c r="G41" i="1"/>
  <c r="G54" i="1"/>
  <c r="G67" i="1"/>
  <c r="G80" i="1"/>
  <c r="G93" i="1"/>
  <c r="H84" i="1"/>
  <c r="H85" i="1"/>
  <c r="H86" i="1"/>
  <c r="H87" i="1"/>
  <c r="H88" i="1"/>
  <c r="H89" i="1"/>
  <c r="H90" i="1"/>
  <c r="H91" i="1"/>
  <c r="H83" i="1"/>
  <c r="H71" i="1"/>
  <c r="H72" i="1"/>
  <c r="H73" i="1"/>
  <c r="H74" i="1"/>
  <c r="H75" i="1"/>
  <c r="H76" i="1"/>
  <c r="H77" i="1"/>
  <c r="H78" i="1"/>
  <c r="H70" i="1"/>
  <c r="H58" i="1"/>
  <c r="H59" i="1"/>
  <c r="H60" i="1"/>
  <c r="H61" i="1"/>
  <c r="H62" i="1"/>
  <c r="H63" i="1"/>
  <c r="H64" i="1"/>
  <c r="H65" i="1"/>
  <c r="H57" i="1"/>
  <c r="H45" i="1"/>
  <c r="H46" i="1"/>
  <c r="H47" i="1"/>
  <c r="H48" i="1"/>
  <c r="H49" i="1"/>
  <c r="H50" i="1"/>
  <c r="H51" i="1"/>
  <c r="H52" i="1"/>
  <c r="H44" i="1"/>
  <c r="H32" i="1"/>
  <c r="H33" i="1"/>
  <c r="H34" i="1"/>
  <c r="H35" i="1"/>
  <c r="H36" i="1"/>
  <c r="H37" i="1"/>
  <c r="H38" i="1"/>
  <c r="H39" i="1"/>
  <c r="H31" i="1"/>
  <c r="H19" i="1"/>
  <c r="H20" i="1"/>
  <c r="H21" i="1"/>
  <c r="H22" i="1"/>
  <c r="H23" i="1"/>
  <c r="H24" i="1"/>
  <c r="H25" i="1"/>
  <c r="H26" i="1"/>
  <c r="H18" i="1"/>
  <c r="F9" i="2" l="1"/>
  <c r="H18" i="9" l="1"/>
  <c r="G18" i="9"/>
  <c r="F18" i="9"/>
  <c r="E18" i="9"/>
  <c r="D18" i="9"/>
  <c r="C18" i="9"/>
  <c r="H16" i="9"/>
  <c r="G16" i="9"/>
  <c r="F16" i="9"/>
  <c r="E16" i="9"/>
  <c r="D16" i="9"/>
  <c r="C16" i="9"/>
  <c r="H15" i="9"/>
  <c r="G15" i="9"/>
  <c r="F15" i="9"/>
  <c r="E15" i="9"/>
  <c r="D15" i="9"/>
  <c r="C15" i="9"/>
  <c r="H14" i="9"/>
  <c r="G14" i="9"/>
  <c r="F14" i="9"/>
  <c r="E14" i="9"/>
  <c r="D14" i="9"/>
  <c r="C14" i="9"/>
  <c r="H13" i="9"/>
  <c r="G13" i="9"/>
  <c r="F13" i="9"/>
  <c r="E13" i="9"/>
  <c r="D13" i="9"/>
  <c r="C13" i="9"/>
  <c r="H12" i="9"/>
  <c r="G12" i="9"/>
  <c r="F12" i="9"/>
  <c r="E12" i="9"/>
  <c r="D12" i="9"/>
  <c r="C12" i="9"/>
  <c r="H11" i="9"/>
  <c r="G11" i="9"/>
  <c r="F11" i="9"/>
  <c r="E11" i="9"/>
  <c r="D11" i="9"/>
  <c r="C11" i="9"/>
  <c r="H10" i="9"/>
  <c r="G10" i="9"/>
  <c r="F10" i="9"/>
  <c r="E10" i="9"/>
  <c r="D10" i="9"/>
  <c r="C10" i="9"/>
  <c r="H6" i="9"/>
  <c r="G6" i="9"/>
  <c r="F6" i="9"/>
  <c r="E6" i="9"/>
  <c r="D6" i="9"/>
  <c r="C6" i="9"/>
  <c r="FN131" i="1" l="1"/>
  <c r="FN132" i="1"/>
  <c r="FN133" i="1"/>
  <c r="FN134" i="1"/>
  <c r="FN135" i="1"/>
  <c r="FN136" i="1"/>
  <c r="FN137" i="1"/>
  <c r="FM131" i="1"/>
  <c r="FM132" i="1"/>
  <c r="FM133" i="1"/>
  <c r="FM134" i="1"/>
  <c r="FM135" i="1"/>
  <c r="FM136" i="1"/>
  <c r="FM137" i="1"/>
  <c r="FL131" i="1"/>
  <c r="FL132" i="1"/>
  <c r="FL133" i="1"/>
  <c r="FL134" i="1"/>
  <c r="FL135" i="1"/>
  <c r="FL136" i="1"/>
  <c r="FL137" i="1"/>
  <c r="FK131" i="1"/>
  <c r="FK132" i="1"/>
  <c r="FK133" i="1"/>
  <c r="FK134" i="1"/>
  <c r="FK135" i="1"/>
  <c r="FK136" i="1"/>
  <c r="FK137" i="1"/>
  <c r="FJ131" i="1"/>
  <c r="FJ132" i="1"/>
  <c r="FJ133" i="1"/>
  <c r="FJ134" i="1"/>
  <c r="FJ135" i="1"/>
  <c r="FJ136" i="1"/>
  <c r="FJ137" i="1"/>
  <c r="FI131" i="1"/>
  <c r="FI132" i="1"/>
  <c r="FI133" i="1"/>
  <c r="FI134" i="1"/>
  <c r="FI135" i="1"/>
  <c r="FI136" i="1"/>
  <c r="FI137" i="1"/>
  <c r="FH131" i="1"/>
  <c r="FH132" i="1"/>
  <c r="FH133" i="1"/>
  <c r="FH134" i="1"/>
  <c r="FH135" i="1"/>
  <c r="FH136" i="1"/>
  <c r="FH137" i="1"/>
  <c r="FG131" i="1"/>
  <c r="FG132" i="1"/>
  <c r="FG133" i="1"/>
  <c r="FG134" i="1"/>
  <c r="FG135" i="1"/>
  <c r="FG136" i="1"/>
  <c r="FG137" i="1"/>
  <c r="FF131" i="1"/>
  <c r="FF132" i="1"/>
  <c r="FF133" i="1"/>
  <c r="FF134" i="1"/>
  <c r="FF135" i="1"/>
  <c r="FF136" i="1"/>
  <c r="FF137" i="1"/>
  <c r="FE131" i="1"/>
  <c r="FE132" i="1"/>
  <c r="FE133" i="1"/>
  <c r="FE134" i="1"/>
  <c r="FE135" i="1"/>
  <c r="FE136" i="1"/>
  <c r="FE137" i="1"/>
  <c r="FD131" i="1"/>
  <c r="FD132" i="1"/>
  <c r="FD133" i="1"/>
  <c r="FD134" i="1"/>
  <c r="FD135" i="1"/>
  <c r="FD136" i="1"/>
  <c r="FD137" i="1"/>
  <c r="FC131" i="1"/>
  <c r="FC132" i="1"/>
  <c r="FC133" i="1"/>
  <c r="FC134" i="1"/>
  <c r="FC135" i="1"/>
  <c r="FC136" i="1"/>
  <c r="FC137" i="1"/>
  <c r="FB131" i="1"/>
  <c r="FB132" i="1"/>
  <c r="FB133" i="1"/>
  <c r="FB134" i="1"/>
  <c r="FB135" i="1"/>
  <c r="FB136" i="1"/>
  <c r="FB137" i="1"/>
  <c r="FA131" i="1"/>
  <c r="FA132" i="1"/>
  <c r="FA133" i="1"/>
  <c r="FA134" i="1"/>
  <c r="FA135" i="1"/>
  <c r="FA136" i="1"/>
  <c r="FA137" i="1"/>
  <c r="EZ131" i="1"/>
  <c r="EZ132" i="1"/>
  <c r="EZ133" i="1"/>
  <c r="EZ134" i="1"/>
  <c r="EZ135" i="1"/>
  <c r="EZ136" i="1"/>
  <c r="EZ137" i="1"/>
  <c r="EY131" i="1"/>
  <c r="EY132" i="1"/>
  <c r="EY133" i="1"/>
  <c r="EY134" i="1"/>
  <c r="EY135" i="1"/>
  <c r="EY136" i="1"/>
  <c r="EY137" i="1"/>
  <c r="EX131" i="1"/>
  <c r="EX132" i="1"/>
  <c r="EX133" i="1"/>
  <c r="EX134" i="1"/>
  <c r="EX135" i="1"/>
  <c r="EX136" i="1"/>
  <c r="EX137" i="1"/>
  <c r="EW131" i="1"/>
  <c r="EW132" i="1"/>
  <c r="EW133" i="1"/>
  <c r="EW134" i="1"/>
  <c r="EW135" i="1"/>
  <c r="EW136" i="1"/>
  <c r="EW137" i="1"/>
  <c r="FL139" i="1" l="1"/>
  <c r="FI139" i="1"/>
  <c r="FF139" i="1"/>
  <c r="FC139" i="1"/>
  <c r="EZ139" i="1"/>
  <c r="EW139" i="1"/>
  <c r="K26" i="1" l="1"/>
  <c r="FK130" i="1" l="1"/>
  <c r="FJ130" i="1"/>
  <c r="FN130" i="1"/>
  <c r="FM130" i="1"/>
  <c r="FH130" i="1"/>
  <c r="FG130" i="1"/>
  <c r="FE130" i="1"/>
  <c r="FD130" i="1"/>
  <c r="FB130" i="1"/>
  <c r="FA130" i="1"/>
  <c r="FJ138" i="1" l="1"/>
  <c r="FG138" i="1"/>
  <c r="FD138" i="1"/>
  <c r="FA138" i="1"/>
  <c r="FM138" i="1"/>
  <c r="EX130" i="1"/>
  <c r="EY130" i="1"/>
  <c r="EX138" i="1" l="1"/>
  <c r="G92" i="1"/>
  <c r="G79" i="1"/>
  <c r="G66" i="1"/>
  <c r="G53" i="1"/>
  <c r="G40" i="1"/>
  <c r="G14" i="1"/>
  <c r="FI130" i="1"/>
  <c r="FF130" i="1"/>
  <c r="FC130" i="1"/>
  <c r="EZ130" i="1"/>
  <c r="EZ138" i="1" s="1"/>
  <c r="D19" i="9" s="1"/>
  <c r="EW130" i="1"/>
  <c r="FL130" i="1"/>
  <c r="FL138" i="1" s="1"/>
  <c r="H19" i="9" s="1"/>
  <c r="FL125" i="1"/>
  <c r="EU136" i="1"/>
  <c r="EU137" i="1"/>
  <c r="EU131" i="1"/>
  <c r="EU132" i="1"/>
  <c r="EU133" i="1"/>
  <c r="EU134" i="1"/>
  <c r="EU135" i="1"/>
  <c r="EU130" i="1"/>
  <c r="D10" i="1"/>
  <c r="D9" i="1"/>
  <c r="D8" i="1"/>
  <c r="D7" i="1"/>
  <c r="D6" i="1"/>
  <c r="D18" i="1"/>
  <c r="C9" i="9" s="1"/>
  <c r="D31" i="1"/>
  <c r="D9" i="9" s="1"/>
  <c r="D44" i="1"/>
  <c r="E9" i="9" s="1"/>
  <c r="D57" i="1"/>
  <c r="F9" i="9" s="1"/>
  <c r="D70" i="1"/>
  <c r="G9" i="9" s="1"/>
  <c r="D83" i="1"/>
  <c r="H9" i="9" s="1"/>
  <c r="FC138" i="1" l="1"/>
  <c r="E19" i="9" s="1"/>
  <c r="FF138" i="1"/>
  <c r="F19" i="9" s="1"/>
  <c r="FI138" i="1"/>
  <c r="G19" i="9" s="1"/>
  <c r="EW138" i="1"/>
  <c r="C19" i="9" s="1"/>
  <c r="I7" i="1"/>
  <c r="I8" i="1"/>
  <c r="I9" i="1"/>
  <c r="I10" i="1"/>
  <c r="I11" i="1"/>
  <c r="I12" i="1"/>
  <c r="I13" i="1"/>
  <c r="I6" i="1"/>
  <c r="I5" i="1"/>
  <c r="I15" i="1"/>
  <c r="H15" i="1"/>
  <c r="J28" i="1" l="1"/>
  <c r="H7" i="1" l="1"/>
  <c r="H11" i="1"/>
  <c r="H8" i="1"/>
  <c r="H12" i="1"/>
  <c r="H6" i="1"/>
  <c r="H10" i="1"/>
  <c r="H9" i="1"/>
  <c r="H5" i="1"/>
  <c r="H13" i="1"/>
  <c r="J13" i="1"/>
  <c r="F14" i="1" l="1"/>
  <c r="L13" i="1" l="1"/>
  <c r="F15" i="1" l="1"/>
  <c r="O18" i="1" l="1"/>
  <c r="K18" i="1" l="1"/>
  <c r="K19" i="1"/>
  <c r="K20" i="1"/>
  <c r="K21" i="1"/>
  <c r="J5" i="1" l="1"/>
  <c r="L5" i="1"/>
  <c r="M5" i="1"/>
  <c r="N5" i="1"/>
  <c r="P5" i="1"/>
  <c r="Q5" i="1"/>
  <c r="R5" i="1"/>
  <c r="S5" i="1" s="1"/>
  <c r="T5" i="1"/>
  <c r="U5" i="1"/>
  <c r="V5" i="1"/>
  <c r="X5" i="1"/>
  <c r="Y5" i="1"/>
  <c r="J6" i="1"/>
  <c r="K6" i="1" s="1"/>
  <c r="L6" i="1"/>
  <c r="M6" i="1"/>
  <c r="N6" i="1"/>
  <c r="P6" i="1"/>
  <c r="Q6" i="1"/>
  <c r="R6" i="1"/>
  <c r="S6" i="1" s="1"/>
  <c r="T6" i="1"/>
  <c r="U6" i="1"/>
  <c r="V6" i="1"/>
  <c r="W6" i="1" s="1"/>
  <c r="X6" i="1"/>
  <c r="Y6" i="1"/>
  <c r="J7" i="1"/>
  <c r="K7" i="1" s="1"/>
  <c r="L7" i="1"/>
  <c r="M7" i="1"/>
  <c r="N7" i="1"/>
  <c r="O7" i="1" s="1"/>
  <c r="P7" i="1"/>
  <c r="Q7" i="1"/>
  <c r="R7" i="1"/>
  <c r="S7" i="1" s="1"/>
  <c r="T7" i="1"/>
  <c r="U7" i="1"/>
  <c r="V7" i="1"/>
  <c r="W7" i="1" s="1"/>
  <c r="X7" i="1"/>
  <c r="Y7" i="1"/>
  <c r="J8" i="1"/>
  <c r="L8" i="1"/>
  <c r="M8" i="1"/>
  <c r="N8" i="1"/>
  <c r="O8" i="1" s="1"/>
  <c r="P8" i="1"/>
  <c r="Q8" i="1"/>
  <c r="R8" i="1"/>
  <c r="S8" i="1" s="1"/>
  <c r="T8" i="1"/>
  <c r="U8" i="1"/>
  <c r="V8" i="1"/>
  <c r="W8" i="1" s="1"/>
  <c r="X8" i="1"/>
  <c r="Y8" i="1"/>
  <c r="J9" i="1"/>
  <c r="K9" i="1" s="1"/>
  <c r="L9" i="1"/>
  <c r="M9" i="1"/>
  <c r="N9" i="1"/>
  <c r="O9" i="1" s="1"/>
  <c r="P9" i="1"/>
  <c r="Q9" i="1"/>
  <c r="R9" i="1"/>
  <c r="S9" i="1" s="1"/>
  <c r="T9" i="1"/>
  <c r="U9" i="1"/>
  <c r="V9" i="1"/>
  <c r="W9" i="1" s="1"/>
  <c r="X9" i="1"/>
  <c r="Y9" i="1"/>
  <c r="J10" i="1"/>
  <c r="K10" i="1" s="1"/>
  <c r="L10" i="1"/>
  <c r="M10" i="1"/>
  <c r="N10" i="1"/>
  <c r="O10" i="1" s="1"/>
  <c r="P10" i="1"/>
  <c r="Q10" i="1"/>
  <c r="R10" i="1"/>
  <c r="S10" i="1" s="1"/>
  <c r="T10" i="1"/>
  <c r="U10" i="1"/>
  <c r="V10" i="1"/>
  <c r="W10" i="1" s="1"/>
  <c r="X10" i="1"/>
  <c r="Y10" i="1"/>
  <c r="J11" i="1"/>
  <c r="K11" i="1" s="1"/>
  <c r="L11" i="1"/>
  <c r="M11" i="1"/>
  <c r="N11" i="1"/>
  <c r="O11" i="1" s="1"/>
  <c r="P11" i="1"/>
  <c r="Q11" i="1"/>
  <c r="R11" i="1"/>
  <c r="S11" i="1" s="1"/>
  <c r="T11" i="1"/>
  <c r="U11" i="1"/>
  <c r="V11" i="1"/>
  <c r="W11" i="1" s="1"/>
  <c r="X11" i="1"/>
  <c r="Y11" i="1"/>
  <c r="J12" i="1"/>
  <c r="K12" i="1" s="1"/>
  <c r="L12" i="1"/>
  <c r="M12" i="1"/>
  <c r="N12" i="1"/>
  <c r="O12" i="1" s="1"/>
  <c r="P12" i="1"/>
  <c r="Q12" i="1"/>
  <c r="R12" i="1"/>
  <c r="S12" i="1" s="1"/>
  <c r="T12" i="1"/>
  <c r="U12" i="1"/>
  <c r="V12" i="1"/>
  <c r="W12" i="1" s="1"/>
  <c r="X12" i="1"/>
  <c r="Y12" i="1"/>
  <c r="K13" i="1"/>
  <c r="M13" i="1"/>
  <c r="N13" i="1"/>
  <c r="O13" i="1" s="1"/>
  <c r="P13" i="1"/>
  <c r="Q13" i="1"/>
  <c r="R13" i="1"/>
  <c r="S13" i="1" s="1"/>
  <c r="T13" i="1"/>
  <c r="U13" i="1"/>
  <c r="V13" i="1"/>
  <c r="W13" i="1" s="1"/>
  <c r="X13" i="1"/>
  <c r="Y13" i="1"/>
  <c r="S18" i="1"/>
  <c r="W18" i="1"/>
  <c r="O19" i="1"/>
  <c r="S19" i="1"/>
  <c r="W19" i="1"/>
  <c r="O20" i="1"/>
  <c r="S20" i="1"/>
  <c r="W20" i="1"/>
  <c r="O21" i="1"/>
  <c r="S21" i="1"/>
  <c r="W21" i="1"/>
  <c r="K22" i="1"/>
  <c r="O22" i="1"/>
  <c r="S22" i="1"/>
  <c r="W22" i="1"/>
  <c r="K23" i="1"/>
  <c r="O23" i="1"/>
  <c r="S23" i="1"/>
  <c r="W23" i="1"/>
  <c r="K24" i="1"/>
  <c r="O24" i="1"/>
  <c r="S24" i="1"/>
  <c r="W24" i="1"/>
  <c r="K25" i="1"/>
  <c r="O25" i="1"/>
  <c r="S25" i="1"/>
  <c r="W25" i="1"/>
  <c r="O26" i="1"/>
  <c r="S26" i="1"/>
  <c r="W26" i="1"/>
  <c r="N28" i="1"/>
  <c r="R28" i="1"/>
  <c r="V28" i="1"/>
  <c r="K31" i="1"/>
  <c r="O31" i="1"/>
  <c r="S31" i="1"/>
  <c r="W31" i="1"/>
  <c r="K32" i="1"/>
  <c r="O32" i="1"/>
  <c r="S32" i="1"/>
  <c r="W32" i="1"/>
  <c r="K33" i="1"/>
  <c r="O33" i="1"/>
  <c r="S33" i="1"/>
  <c r="W33" i="1"/>
  <c r="K34" i="1"/>
  <c r="O34" i="1"/>
  <c r="S34" i="1"/>
  <c r="W34" i="1"/>
  <c r="K35" i="1"/>
  <c r="O35" i="1"/>
  <c r="S35" i="1"/>
  <c r="W35" i="1"/>
  <c r="K36" i="1"/>
  <c r="O36" i="1"/>
  <c r="S36" i="1"/>
  <c r="W36" i="1"/>
  <c r="K37" i="1"/>
  <c r="O37" i="1"/>
  <c r="S37" i="1"/>
  <c r="W37" i="1"/>
  <c r="K38" i="1"/>
  <c r="O38" i="1"/>
  <c r="S38" i="1"/>
  <c r="W38" i="1"/>
  <c r="K39" i="1"/>
  <c r="O39" i="1"/>
  <c r="S39" i="1"/>
  <c r="W39" i="1"/>
  <c r="J41" i="1"/>
  <c r="N41" i="1"/>
  <c r="R41" i="1"/>
  <c r="V41" i="1"/>
  <c r="K44" i="1"/>
  <c r="O44" i="1"/>
  <c r="S44" i="1"/>
  <c r="W44" i="1"/>
  <c r="K45" i="1"/>
  <c r="O45" i="1"/>
  <c r="S45" i="1"/>
  <c r="W45" i="1"/>
  <c r="K46" i="1"/>
  <c r="O46" i="1"/>
  <c r="S46" i="1"/>
  <c r="W46" i="1"/>
  <c r="K47" i="1"/>
  <c r="O47" i="1"/>
  <c r="S47" i="1"/>
  <c r="W47" i="1"/>
  <c r="K48" i="1"/>
  <c r="O48" i="1"/>
  <c r="S48" i="1"/>
  <c r="W48" i="1"/>
  <c r="K49" i="1"/>
  <c r="O49" i="1"/>
  <c r="S49" i="1"/>
  <c r="W49" i="1"/>
  <c r="K50" i="1"/>
  <c r="O50" i="1"/>
  <c r="S50" i="1"/>
  <c r="W50" i="1"/>
  <c r="K51" i="1"/>
  <c r="O51" i="1"/>
  <c r="S51" i="1"/>
  <c r="W51" i="1"/>
  <c r="K52" i="1"/>
  <c r="O52" i="1"/>
  <c r="S52" i="1"/>
  <c r="W52" i="1"/>
  <c r="J54" i="1"/>
  <c r="N54" i="1"/>
  <c r="R54" i="1"/>
  <c r="V54" i="1"/>
  <c r="K57" i="1"/>
  <c r="O57" i="1"/>
  <c r="S57" i="1"/>
  <c r="W57" i="1"/>
  <c r="K58" i="1"/>
  <c r="O58" i="1"/>
  <c r="S58" i="1"/>
  <c r="W58" i="1"/>
  <c r="K59" i="1"/>
  <c r="O59" i="1"/>
  <c r="S59" i="1"/>
  <c r="W59" i="1"/>
  <c r="K60" i="1"/>
  <c r="O60" i="1"/>
  <c r="S60" i="1"/>
  <c r="W60" i="1"/>
  <c r="K61" i="1"/>
  <c r="O61" i="1"/>
  <c r="S61" i="1"/>
  <c r="W61" i="1"/>
  <c r="K62" i="1"/>
  <c r="O62" i="1"/>
  <c r="S62" i="1"/>
  <c r="W62" i="1"/>
  <c r="K63" i="1"/>
  <c r="O63" i="1"/>
  <c r="S63" i="1"/>
  <c r="W63" i="1"/>
  <c r="K64" i="1"/>
  <c r="O64" i="1"/>
  <c r="S64" i="1"/>
  <c r="W64" i="1"/>
  <c r="K65" i="1"/>
  <c r="O65" i="1"/>
  <c r="S65" i="1"/>
  <c r="W65" i="1"/>
  <c r="J67" i="1"/>
  <c r="N67" i="1"/>
  <c r="R67" i="1"/>
  <c r="V67" i="1"/>
  <c r="K70" i="1"/>
  <c r="O70" i="1"/>
  <c r="S70" i="1"/>
  <c r="W70" i="1"/>
  <c r="K71" i="1"/>
  <c r="O71" i="1"/>
  <c r="S71" i="1"/>
  <c r="W71" i="1"/>
  <c r="K72" i="1"/>
  <c r="O72" i="1"/>
  <c r="S72" i="1"/>
  <c r="W72" i="1"/>
  <c r="K73" i="1"/>
  <c r="O73" i="1"/>
  <c r="S73" i="1"/>
  <c r="W73" i="1"/>
  <c r="K74" i="1"/>
  <c r="O74" i="1"/>
  <c r="S74" i="1"/>
  <c r="W74" i="1"/>
  <c r="K75" i="1"/>
  <c r="O75" i="1"/>
  <c r="S75" i="1"/>
  <c r="W75" i="1"/>
  <c r="K76" i="1"/>
  <c r="O76" i="1"/>
  <c r="S76" i="1"/>
  <c r="W76" i="1"/>
  <c r="K77" i="1"/>
  <c r="O77" i="1"/>
  <c r="S77" i="1"/>
  <c r="W77" i="1"/>
  <c r="K78" i="1"/>
  <c r="O78" i="1"/>
  <c r="S78" i="1"/>
  <c r="W78" i="1"/>
  <c r="J80" i="1"/>
  <c r="N80" i="1"/>
  <c r="R80" i="1"/>
  <c r="V80" i="1"/>
  <c r="K83" i="1"/>
  <c r="O83" i="1"/>
  <c r="S83" i="1"/>
  <c r="W83" i="1"/>
  <c r="K84" i="1"/>
  <c r="O84" i="1"/>
  <c r="S84" i="1"/>
  <c r="W84" i="1"/>
  <c r="K85" i="1"/>
  <c r="O85" i="1"/>
  <c r="S85" i="1"/>
  <c r="W85" i="1"/>
  <c r="K86" i="1"/>
  <c r="O86" i="1"/>
  <c r="S86" i="1"/>
  <c r="W86" i="1"/>
  <c r="K87" i="1"/>
  <c r="O87" i="1"/>
  <c r="S87" i="1"/>
  <c r="W87" i="1"/>
  <c r="K88" i="1"/>
  <c r="O88" i="1"/>
  <c r="S88" i="1"/>
  <c r="W88" i="1"/>
  <c r="K89" i="1"/>
  <c r="O89" i="1"/>
  <c r="S89" i="1"/>
  <c r="W89" i="1"/>
  <c r="K90" i="1"/>
  <c r="O90" i="1"/>
  <c r="S90" i="1"/>
  <c r="W90" i="1"/>
  <c r="K91" i="1"/>
  <c r="O91" i="1"/>
  <c r="S91" i="1"/>
  <c r="W91" i="1"/>
  <c r="J93" i="1"/>
  <c r="N93" i="1"/>
  <c r="R93" i="1"/>
  <c r="V93" i="1"/>
  <c r="J27" i="1" l="1"/>
  <c r="R92" i="1"/>
  <c r="N66" i="1"/>
  <c r="D17" i="9"/>
  <c r="V40" i="1"/>
  <c r="V66" i="1"/>
  <c r="R40" i="1"/>
  <c r="N27" i="1"/>
  <c r="V27" i="1"/>
  <c r="V79" i="1"/>
  <c r="R53" i="1"/>
  <c r="N92" i="1"/>
  <c r="J79" i="1"/>
  <c r="R79" i="1"/>
  <c r="N53" i="1"/>
  <c r="N79" i="1"/>
  <c r="V92" i="1"/>
  <c r="R66" i="1"/>
  <c r="V53" i="1"/>
  <c r="N40" i="1"/>
  <c r="R27" i="1"/>
  <c r="J92" i="1"/>
  <c r="J66" i="1"/>
  <c r="J53" i="1"/>
  <c r="J40" i="1"/>
  <c r="H17" i="9"/>
  <c r="E17" i="9"/>
  <c r="F17" i="9"/>
  <c r="G17" i="9"/>
  <c r="W5" i="1"/>
  <c r="V14" i="1" s="1"/>
  <c r="V15" i="1"/>
  <c r="R14" i="1"/>
  <c r="O5" i="1"/>
  <c r="N15" i="1"/>
  <c r="K5" i="1"/>
  <c r="D5" i="1"/>
  <c r="O6" i="1"/>
  <c r="K8" i="1"/>
  <c r="J15" i="1"/>
  <c r="R15" i="1"/>
  <c r="D27" i="1" l="1"/>
  <c r="C8" i="9" s="1"/>
  <c r="C17" i="9"/>
  <c r="D53" i="1"/>
  <c r="E8" i="9" s="1"/>
  <c r="D40" i="1"/>
  <c r="D8" i="9" s="1"/>
  <c r="D79" i="1"/>
  <c r="G8" i="9" s="1"/>
  <c r="D66" i="1"/>
  <c r="F8" i="9" s="1"/>
  <c r="D92" i="1"/>
  <c r="H8" i="9" s="1"/>
  <c r="G15" i="1"/>
  <c r="E4" i="1" s="1"/>
  <c r="J14" i="1"/>
  <c r="N14" i="1"/>
  <c r="F11" i="2" l="1"/>
</calcChain>
</file>

<file path=xl/sharedStrings.xml><?xml version="1.0" encoding="utf-8"?>
<sst xmlns="http://schemas.openxmlformats.org/spreadsheetml/2006/main" count="236" uniqueCount="89">
  <si>
    <t>Retard</t>
  </si>
  <si>
    <t>Clôtures (h)</t>
  </si>
  <si>
    <t>Autres operations</t>
  </si>
  <si>
    <t>Contrôle fin de ligne</t>
  </si>
  <si>
    <t>Emballage connecteur</t>
  </si>
  <si>
    <t>Emballage accessoires</t>
  </si>
  <si>
    <t>Contrôle connecteur</t>
  </si>
  <si>
    <t>Montage bouchon</t>
  </si>
  <si>
    <t>Marquage tampo-print</t>
  </si>
  <si>
    <t>Montage standard</t>
  </si>
  <si>
    <t>Rebut</t>
  </si>
  <si>
    <t>R. Qualité</t>
  </si>
  <si>
    <t>Efficience</t>
  </si>
  <si>
    <t>VENDREDI</t>
  </si>
  <si>
    <t>Autres opérations</t>
  </si>
  <si>
    <t>JEUDI</t>
  </si>
  <si>
    <t>MERCREDI</t>
  </si>
  <si>
    <t>MARDI</t>
  </si>
  <si>
    <t>LUNDI</t>
  </si>
  <si>
    <t>SAMEDI</t>
  </si>
  <si>
    <t>Arrêt Moyens [h]</t>
  </si>
  <si>
    <t>Réparation [h]</t>
  </si>
  <si>
    <t>H.N.G [h]</t>
  </si>
  <si>
    <t>Retours qualité</t>
  </si>
  <si>
    <t>Sorties</t>
  </si>
  <si>
    <t>Objectif</t>
  </si>
  <si>
    <t>Affectation (h)</t>
  </si>
  <si>
    <t>Objectif (par h)</t>
  </si>
  <si>
    <t>SUIVI DE PRODUCTION : UTO-UTS</t>
  </si>
  <si>
    <t>MAM par semaine (h)</t>
  </si>
  <si>
    <t>Clôtures par semaine (h)</t>
  </si>
  <si>
    <t>MAM par jour (h)</t>
  </si>
  <si>
    <t>Montage Spécifique</t>
  </si>
  <si>
    <t>Sorties par opération</t>
  </si>
  <si>
    <t>Encours</t>
  </si>
  <si>
    <t>R.qualité</t>
  </si>
  <si>
    <t>Arrêts Moyens [min]</t>
  </si>
  <si>
    <t>H.N.G[min]</t>
  </si>
  <si>
    <t>Réparation[min]</t>
  </si>
  <si>
    <t>Suivi de l'encours : Ilot UTO/UTS</t>
  </si>
  <si>
    <t>Lundi</t>
  </si>
  <si>
    <t>Mardi</t>
  </si>
  <si>
    <t>Mercredi</t>
  </si>
  <si>
    <t>Jeudi</t>
  </si>
  <si>
    <t>Vendredi</t>
  </si>
  <si>
    <t>Samedi</t>
  </si>
  <si>
    <t>Problèmes/Remarques</t>
  </si>
  <si>
    <t>Opérations</t>
  </si>
  <si>
    <t>S-M</t>
  </si>
  <si>
    <t>S-AM</t>
  </si>
  <si>
    <t>Charge reçue</t>
  </si>
  <si>
    <t>LDR Matin</t>
  </si>
  <si>
    <t>LDR AM</t>
  </si>
  <si>
    <t>RH</t>
  </si>
  <si>
    <t>Ressource Humaines</t>
  </si>
  <si>
    <t>RD</t>
  </si>
  <si>
    <t>HS</t>
  </si>
  <si>
    <t>Heures Sup</t>
  </si>
  <si>
    <t>CM</t>
  </si>
  <si>
    <t>Certificat Médicale</t>
  </si>
  <si>
    <t>AS</t>
  </si>
  <si>
    <t>Autorisation de Sortie</t>
  </si>
  <si>
    <t>AB</t>
  </si>
  <si>
    <t>Absence</t>
  </si>
  <si>
    <t>CA</t>
  </si>
  <si>
    <t>Congé Annuel</t>
  </si>
  <si>
    <t>BENTALEB KHADIJA</t>
  </si>
  <si>
    <t>EL MANSOURY MARIEM</t>
  </si>
  <si>
    <t>KARFALI SABAH</t>
  </si>
  <si>
    <t>CHOUGRI AMINA</t>
  </si>
  <si>
    <t>Immatriculation</t>
  </si>
  <si>
    <t>Nom &amp; Prénom</t>
  </si>
  <si>
    <t>MT</t>
  </si>
  <si>
    <t>Mutation</t>
  </si>
  <si>
    <t>Leader:</t>
  </si>
  <si>
    <t>Maryem / Aziza</t>
  </si>
  <si>
    <r>
      <t>Somme (</t>
    </r>
    <r>
      <rPr>
        <sz val="14"/>
        <color theme="1"/>
        <rFont val="Calibri"/>
        <family val="2"/>
      </rPr>
      <t>∑)</t>
    </r>
  </si>
  <si>
    <t>Retour qualité</t>
  </si>
  <si>
    <t>H.N.G [min]</t>
  </si>
  <si>
    <t>Réparation</t>
  </si>
  <si>
    <t>Arrêts moyens</t>
  </si>
  <si>
    <t>MAM</t>
  </si>
  <si>
    <t>Objectif de la MAM</t>
  </si>
  <si>
    <t>Clôture (h)</t>
  </si>
  <si>
    <t>Jours</t>
  </si>
  <si>
    <t>Objectif de l'efficience</t>
  </si>
  <si>
    <t>Objectif ilot:</t>
  </si>
  <si>
    <t>Réalisé ilot:</t>
  </si>
  <si>
    <t>SEMAINE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</si>
</sst>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%"/>
    <numFmt numFmtId="166" formatCode="0000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0"/>
      <color rgb="FF0033CC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20"/>
      <color rgb="FF0033CC"/>
      <name val="Calibri"/>
      <family val="2"/>
      <scheme val="minor"/>
    </font>
    <font>
      <b/>
      <sz val="6"/>
      <color theme="8" tint="-0.249977111117893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1"/>
      <color rgb="FF0033CC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rgb="FF0033CC"/>
      <name val="Calibri"/>
      <family val="2"/>
      <scheme val="minor"/>
    </font>
    <font>
      <b/>
      <sz val="6"/>
      <color rgb="FF0066FF"/>
      <name val="Calibri"/>
      <family val="2"/>
      <scheme val="minor"/>
    </font>
    <font>
      <b/>
      <sz val="18"/>
      <color rgb="FF0033CC"/>
      <name val="Calibri"/>
      <family val="2"/>
      <scheme val="minor"/>
    </font>
    <font>
      <b/>
      <sz val="9"/>
      <color rgb="FF0033CC"/>
      <name val="Calibri"/>
      <family val="2"/>
      <scheme val="minor"/>
    </font>
    <font>
      <b/>
      <sz val="6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7"/>
      <color rgb="FF0033CC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</font>
    <font>
      <sz val="2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gradientFill type="path" left="0.5" right="0.5" top="0.5" bottom="0.5">
        <stop position="0">
          <color theme="0"/>
        </stop>
        <stop position="1">
          <color theme="9" tint="0.59999389629810485"/>
        </stop>
      </gradientFill>
    </fill>
    <fill>
      <gradientFill type="path" left="0.5" right="0.5" top="0.5" bottom="0.5">
        <stop position="0">
          <color theme="0"/>
        </stop>
        <stop position="1">
          <color theme="8" tint="0.40000610370189521"/>
        </stop>
      </gradientFill>
    </fill>
    <fill>
      <gradientFill degree="90">
        <stop position="0">
          <color theme="8" tint="0.40000610370189521"/>
        </stop>
        <stop position="0.5">
          <color theme="0"/>
        </stop>
        <stop position="1">
          <color theme="8" tint="0.40000610370189521"/>
        </stop>
      </gradientFill>
    </fill>
    <fill>
      <gradientFill>
        <stop position="0">
          <color theme="9"/>
        </stop>
        <stop position="0.5">
          <color theme="0"/>
        </stop>
        <stop position="1">
          <color theme="9"/>
        </stop>
      </gradientFill>
    </fill>
    <fill>
      <gradientFill type="path" left="0.5" right="0.5" top="0.5" bottom="0.5">
        <stop position="0">
          <color theme="0"/>
        </stop>
        <stop position="1">
          <color rgb="FFFCDBC0"/>
        </stop>
      </gradientFill>
    </fill>
    <fill>
      <gradientFill degree="90">
        <stop position="0">
          <color theme="9"/>
        </stop>
        <stop position="0.5">
          <color theme="0"/>
        </stop>
        <stop position="1">
          <color theme="9"/>
        </stop>
      </gradientFill>
    </fill>
    <fill>
      <gradientFill type="path" left="0.5" right="0.5" top="0.5" bottom="0.5">
        <stop position="0">
          <color theme="0"/>
        </stop>
        <stop position="1">
          <color theme="5" tint="0.80001220740379042"/>
        </stop>
      </gradientFill>
    </fill>
    <fill>
      <gradientFill>
        <stop position="0">
          <color rgb="FFDC7878"/>
        </stop>
        <stop position="0.5">
          <color theme="0"/>
        </stop>
        <stop position="1">
          <color rgb="FFDC7878"/>
        </stop>
      </gradientFill>
    </fill>
    <fill>
      <gradientFill type="path" left="0.5" right="0.5" top="0.5" bottom="0.5">
        <stop position="0">
          <color theme="0"/>
        </stop>
        <stop position="1">
          <color theme="5" tint="0.59999389629810485"/>
        </stop>
      </gradientFill>
    </fill>
    <fill>
      <gradientFill degree="90">
        <stop position="0">
          <color theme="5" tint="0.40000610370189521"/>
        </stop>
        <stop position="0.5">
          <color theme="0"/>
        </stop>
        <stop position="1">
          <color theme="5" tint="0.40000610370189521"/>
        </stop>
      </gradientFill>
    </fill>
    <fill>
      <gradientFill>
        <stop position="0">
          <color rgb="FFDC8C8C"/>
        </stop>
        <stop position="0.5">
          <color theme="0"/>
        </stop>
        <stop position="1">
          <color rgb="FFDC8C8C"/>
        </stop>
      </gradientFill>
    </fill>
    <fill>
      <gradientFill>
        <stop position="0">
          <color theme="5" tint="0.40000610370189521"/>
        </stop>
        <stop position="0.5">
          <color theme="0"/>
        </stop>
        <stop position="1">
          <color theme="5" tint="0.40000610370189521"/>
        </stop>
      </gradientFill>
    </fill>
    <fill>
      <gradientFill degree="90">
        <stop position="0">
          <color rgb="FFDC7878"/>
        </stop>
        <stop position="0.5">
          <color theme="0"/>
        </stop>
        <stop position="1">
          <color rgb="FFDC7878"/>
        </stop>
      </gradientFill>
    </fill>
    <fill>
      <gradientFill type="path" left="0.5" right="0.5" top="0.5" bottom="0.5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E668"/>
        <bgColor indexed="64"/>
      </patternFill>
    </fill>
  </fills>
  <borders count="6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thin">
        <color indexed="64"/>
      </top>
      <bottom style="thin">
        <color auto="1"/>
      </bottom>
      <diagonal/>
    </border>
    <border>
      <left/>
      <right style="hair">
        <color auto="1"/>
      </right>
      <top style="thin">
        <color indexed="64"/>
      </top>
      <bottom style="thin">
        <color auto="1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2" fillId="2" borderId="1" applyNumberFormat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</cellStyleXfs>
  <cellXfs count="238">
    <xf numFmtId="0" fontId="0" fillId="0" borderId="0" xfId="0"/>
    <xf numFmtId="1" fontId="5" fillId="10" borderId="26" xfId="2" applyNumberFormat="1" applyFont="1" applyFill="1" applyBorder="1" applyAlignment="1" applyProtection="1">
      <alignment horizontal="center" vertical="center"/>
      <protection hidden="1"/>
    </xf>
    <xf numFmtId="1" fontId="5" fillId="10" borderId="25" xfId="2" applyNumberFormat="1" applyFont="1" applyFill="1" applyBorder="1" applyAlignment="1" applyProtection="1">
      <alignment horizontal="center" vertical="center"/>
      <protection locked="0"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left"/>
      <protection hidden="1"/>
    </xf>
    <xf numFmtId="0" fontId="0" fillId="0" borderId="0" xfId="0" applyAlignment="1" applyProtection="1">
      <alignment horizontal="center"/>
      <protection hidden="1"/>
    </xf>
    <xf numFmtId="165" fontId="7" fillId="12" borderId="28" xfId="1" applyNumberFormat="1" applyFont="1" applyFill="1" applyBorder="1" applyAlignment="1" applyProtection="1">
      <alignment horizontal="center" vertical="center" wrapText="1"/>
      <protection hidden="1"/>
    </xf>
    <xf numFmtId="0" fontId="5" fillId="16" borderId="8" xfId="4" applyFont="1" applyFill="1" applyBorder="1" applyAlignment="1" applyProtection="1">
      <alignment horizontal="center" textRotation="90"/>
      <protection hidden="1"/>
    </xf>
    <xf numFmtId="0" fontId="5" fillId="16" borderId="9" xfId="4" applyFont="1" applyFill="1" applyBorder="1" applyAlignment="1" applyProtection="1">
      <alignment horizontal="center" textRotation="90"/>
      <protection hidden="1"/>
    </xf>
    <xf numFmtId="0" fontId="5" fillId="16" borderId="36" xfId="4" applyFont="1" applyFill="1" applyBorder="1" applyAlignment="1" applyProtection="1">
      <alignment horizontal="center" textRotation="90"/>
      <protection hidden="1"/>
    </xf>
    <xf numFmtId="0" fontId="5" fillId="16" borderId="35" xfId="4" applyFont="1" applyFill="1" applyBorder="1" applyAlignment="1" applyProtection="1">
      <alignment horizontal="center" textRotation="90"/>
      <protection hidden="1"/>
    </xf>
    <xf numFmtId="0" fontId="5" fillId="16" borderId="34" xfId="4" applyFont="1" applyFill="1" applyBorder="1" applyAlignment="1" applyProtection="1">
      <alignment horizontal="center" textRotation="90"/>
      <protection hidden="1"/>
    </xf>
    <xf numFmtId="0" fontId="10" fillId="12" borderId="26" xfId="0" applyFont="1" applyFill="1" applyBorder="1" applyAlignment="1" applyProtection="1">
      <alignment horizontal="left" vertical="center" wrapText="1"/>
      <protection hidden="1"/>
    </xf>
    <xf numFmtId="1" fontId="10" fillId="12" borderId="26" xfId="0" applyNumberFormat="1" applyFont="1" applyFill="1" applyBorder="1" applyAlignment="1" applyProtection="1">
      <alignment horizontal="center" vertical="center" wrapText="1"/>
      <protection hidden="1"/>
    </xf>
    <xf numFmtId="0" fontId="5" fillId="14" borderId="26" xfId="3" applyFont="1" applyFill="1" applyBorder="1" applyAlignment="1" applyProtection="1">
      <alignment horizontal="left" vertical="center" wrapText="1"/>
      <protection hidden="1"/>
    </xf>
    <xf numFmtId="0" fontId="5" fillId="13" borderId="33" xfId="3" applyFont="1" applyFill="1" applyBorder="1" applyAlignment="1" applyProtection="1">
      <alignment horizontal="center" vertical="center"/>
      <protection hidden="1"/>
    </xf>
    <xf numFmtId="1" fontId="5" fillId="13" borderId="32" xfId="3" applyNumberFormat="1" applyFont="1" applyFill="1" applyBorder="1" applyAlignment="1" applyProtection="1">
      <alignment horizontal="center" vertical="center"/>
      <protection hidden="1"/>
    </xf>
    <xf numFmtId="1" fontId="5" fillId="13" borderId="40" xfId="3" applyNumberFormat="1" applyFont="1" applyFill="1" applyBorder="1" applyAlignment="1" applyProtection="1">
      <alignment horizontal="center" vertical="center"/>
      <protection hidden="1"/>
    </xf>
    <xf numFmtId="164" fontId="15" fillId="11" borderId="23" xfId="0" applyNumberFormat="1" applyFont="1" applyFill="1" applyBorder="1" applyAlignment="1" applyProtection="1">
      <alignment horizontal="center" vertical="center"/>
      <protection hidden="1"/>
    </xf>
    <xf numFmtId="1" fontId="15" fillId="11" borderId="22" xfId="0" applyNumberFormat="1" applyFont="1" applyFill="1" applyBorder="1" applyAlignment="1" applyProtection="1">
      <alignment horizontal="center" vertical="center"/>
      <protection hidden="1"/>
    </xf>
    <xf numFmtId="0" fontId="15" fillId="11" borderId="22" xfId="0" applyFont="1" applyFill="1" applyBorder="1" applyAlignment="1" applyProtection="1">
      <alignment horizontal="center" vertical="center"/>
      <protection hidden="1"/>
    </xf>
    <xf numFmtId="0" fontId="15" fillId="11" borderId="21" xfId="0" applyFont="1" applyFill="1" applyBorder="1" applyAlignment="1" applyProtection="1">
      <alignment horizontal="center" vertical="center"/>
      <protection hidden="1"/>
    </xf>
    <xf numFmtId="164" fontId="15" fillId="11" borderId="24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Alignment="1" applyProtection="1">
      <protection hidden="1"/>
    </xf>
    <xf numFmtId="0" fontId="10" fillId="12" borderId="20" xfId="2" applyFont="1" applyFill="1" applyBorder="1" applyAlignment="1" applyProtection="1">
      <alignment horizontal="left" vertical="center"/>
      <protection hidden="1"/>
    </xf>
    <xf numFmtId="0" fontId="10" fillId="15" borderId="20" xfId="0" applyFont="1" applyFill="1" applyBorder="1" applyAlignment="1" applyProtection="1">
      <alignment horizontal="center" vertical="center"/>
      <protection hidden="1"/>
    </xf>
    <xf numFmtId="0" fontId="5" fillId="14" borderId="20" xfId="3" applyFont="1" applyFill="1" applyBorder="1" applyAlignment="1" applyProtection="1">
      <alignment horizontal="left" vertical="center" wrapText="1"/>
      <protection hidden="1"/>
    </xf>
    <xf numFmtId="0" fontId="5" fillId="13" borderId="31" xfId="3" applyFont="1" applyFill="1" applyBorder="1" applyAlignment="1" applyProtection="1">
      <alignment horizontal="center" vertical="center"/>
      <protection hidden="1"/>
    </xf>
    <xf numFmtId="1" fontId="5" fillId="13" borderId="20" xfId="3" applyNumberFormat="1" applyFont="1" applyFill="1" applyBorder="1" applyAlignment="1" applyProtection="1">
      <alignment horizontal="center" vertical="center"/>
      <protection hidden="1"/>
    </xf>
    <xf numFmtId="1" fontId="5" fillId="13" borderId="41" xfId="3" applyNumberFormat="1" applyFont="1" applyFill="1" applyBorder="1" applyAlignment="1" applyProtection="1">
      <alignment horizontal="center" vertical="center"/>
      <protection hidden="1"/>
    </xf>
    <xf numFmtId="164" fontId="15" fillId="11" borderId="2" xfId="0" applyNumberFormat="1" applyFont="1" applyFill="1" applyBorder="1" applyAlignment="1" applyProtection="1">
      <alignment horizontal="center" vertical="center"/>
      <protection hidden="1"/>
    </xf>
    <xf numFmtId="1" fontId="15" fillId="11" borderId="5" xfId="0" applyNumberFormat="1" applyFont="1" applyFill="1" applyBorder="1" applyAlignment="1" applyProtection="1">
      <alignment horizontal="center" vertical="center"/>
      <protection hidden="1"/>
    </xf>
    <xf numFmtId="0" fontId="15" fillId="11" borderId="5" xfId="0" applyFont="1" applyFill="1" applyBorder="1" applyAlignment="1" applyProtection="1">
      <alignment horizontal="center" vertical="center"/>
      <protection hidden="1"/>
    </xf>
    <xf numFmtId="0" fontId="15" fillId="11" borderId="12" xfId="0" applyFont="1" applyFill="1" applyBorder="1" applyAlignment="1" applyProtection="1">
      <alignment horizontal="center" vertical="center"/>
      <protection hidden="1"/>
    </xf>
    <xf numFmtId="164" fontId="15" fillId="11" borderId="13" xfId="0" applyNumberFormat="1" applyFont="1" applyFill="1" applyBorder="1" applyAlignment="1" applyProtection="1">
      <alignment horizontal="center" vertical="center"/>
      <protection hidden="1"/>
    </xf>
    <xf numFmtId="1" fontId="10" fillId="12" borderId="20" xfId="2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protection hidden="1"/>
    </xf>
    <xf numFmtId="2" fontId="10" fillId="12" borderId="20" xfId="2" applyNumberFormat="1" applyFont="1" applyFill="1" applyBorder="1" applyAlignment="1" applyProtection="1">
      <alignment horizontal="center" vertical="center"/>
      <protection hidden="1"/>
    </xf>
    <xf numFmtId="0" fontId="5" fillId="14" borderId="30" xfId="3" applyFont="1" applyFill="1" applyBorder="1" applyAlignment="1" applyProtection="1">
      <alignment horizontal="left" vertical="center" wrapText="1"/>
      <protection hidden="1"/>
    </xf>
    <xf numFmtId="0" fontId="5" fillId="13" borderId="29" xfId="3" applyFont="1" applyFill="1" applyBorder="1" applyAlignment="1" applyProtection="1">
      <alignment horizontal="center" vertical="center"/>
      <protection hidden="1"/>
    </xf>
    <xf numFmtId="1" fontId="5" fillId="13" borderId="42" xfId="3" applyNumberFormat="1" applyFont="1" applyFill="1" applyBorder="1" applyAlignment="1" applyProtection="1">
      <alignment horizontal="center" vertical="center"/>
      <protection hidden="1"/>
    </xf>
    <xf numFmtId="164" fontId="15" fillId="11" borderId="44" xfId="0" applyNumberFormat="1" applyFont="1" applyFill="1" applyBorder="1" applyAlignment="1" applyProtection="1">
      <alignment horizontal="center" vertical="center"/>
      <protection hidden="1"/>
    </xf>
    <xf numFmtId="1" fontId="15" fillId="11" borderId="43" xfId="0" applyNumberFormat="1" applyFont="1" applyFill="1" applyBorder="1" applyAlignment="1" applyProtection="1">
      <alignment horizontal="center" vertical="center"/>
      <protection hidden="1"/>
    </xf>
    <xf numFmtId="0" fontId="15" fillId="11" borderId="43" xfId="0" applyFont="1" applyFill="1" applyBorder="1" applyAlignment="1" applyProtection="1">
      <alignment horizontal="center" vertical="center"/>
      <protection hidden="1"/>
    </xf>
    <xf numFmtId="0" fontId="15" fillId="11" borderId="45" xfId="0" applyFont="1" applyFill="1" applyBorder="1" applyAlignment="1" applyProtection="1">
      <alignment horizontal="center" vertical="center"/>
      <protection hidden="1"/>
    </xf>
    <xf numFmtId="164" fontId="15" fillId="11" borderId="46" xfId="0" applyNumberFormat="1" applyFont="1" applyFill="1" applyBorder="1" applyAlignment="1" applyProtection="1">
      <alignment horizontal="center" vertical="center"/>
      <protection hidden="1"/>
    </xf>
    <xf numFmtId="0" fontId="10" fillId="12" borderId="30" xfId="2" applyFont="1" applyFill="1" applyBorder="1" applyAlignment="1" applyProtection="1">
      <alignment horizontal="left" vertical="center"/>
      <protection hidden="1"/>
    </xf>
    <xf numFmtId="2" fontId="10" fillId="12" borderId="30" xfId="2" applyNumberFormat="1" applyFont="1" applyFill="1" applyBorder="1" applyAlignment="1" applyProtection="1">
      <alignment horizontal="center" vertical="center"/>
      <protection hidden="1"/>
    </xf>
    <xf numFmtId="0" fontId="6" fillId="7" borderId="8" xfId="0" applyFont="1" applyFill="1" applyBorder="1" applyAlignment="1" applyProtection="1">
      <alignment vertical="center"/>
      <protection hidden="1"/>
    </xf>
    <xf numFmtId="164" fontId="5" fillId="6" borderId="8" xfId="0" applyNumberFormat="1" applyFont="1" applyFill="1" applyBorder="1" applyAlignment="1" applyProtection="1">
      <alignment horizontal="center" vertical="center"/>
      <protection hidden="1"/>
    </xf>
    <xf numFmtId="1" fontId="5" fillId="6" borderId="8" xfId="0" applyNumberFormat="1" applyFont="1" applyFill="1" applyBorder="1" applyAlignment="1" applyProtection="1">
      <alignment horizontal="center" vertical="center"/>
      <protection hidden="1"/>
    </xf>
    <xf numFmtId="0" fontId="10" fillId="12" borderId="15" xfId="2" applyFont="1" applyFill="1" applyBorder="1" applyAlignment="1" applyProtection="1">
      <alignment horizontal="left" vertical="center"/>
      <protection hidden="1"/>
    </xf>
    <xf numFmtId="2" fontId="10" fillId="12" borderId="15" xfId="2" applyNumberFormat="1" applyFont="1" applyFill="1" applyBorder="1" applyAlignment="1" applyProtection="1">
      <alignment horizontal="center" vertical="center"/>
      <protection hidden="1"/>
    </xf>
    <xf numFmtId="164" fontId="14" fillId="11" borderId="8" xfId="0" applyNumberFormat="1" applyFont="1" applyFill="1" applyBorder="1" applyAlignment="1" applyProtection="1">
      <alignment horizontal="center" vertical="center"/>
      <protection hidden="1"/>
    </xf>
    <xf numFmtId="164" fontId="5" fillId="18" borderId="8" xfId="2" applyNumberFormat="1" applyFont="1" applyFill="1" applyBorder="1" applyAlignment="1" applyProtection="1">
      <alignment horizontal="center" vertical="center"/>
      <protection hidden="1"/>
    </xf>
    <xf numFmtId="1" fontId="4" fillId="0" borderId="6" xfId="0" applyNumberFormat="1" applyFont="1" applyBorder="1" applyAlignment="1" applyProtection="1">
      <alignment horizontal="center" vertical="center"/>
      <protection hidden="1"/>
    </xf>
    <xf numFmtId="9" fontId="4" fillId="0" borderId="9" xfId="1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vertical="center"/>
      <protection locked="0" hidden="1"/>
    </xf>
    <xf numFmtId="1" fontId="4" fillId="0" borderId="8" xfId="0" applyNumberFormat="1" applyFont="1" applyBorder="1" applyAlignment="1" applyProtection="1">
      <alignment horizontal="center" vertical="center"/>
      <protection hidden="1"/>
    </xf>
    <xf numFmtId="0" fontId="4" fillId="0" borderId="6" xfId="0" applyFont="1" applyBorder="1" applyAlignment="1" applyProtection="1">
      <alignment vertical="center"/>
      <protection locked="0" hidden="1"/>
    </xf>
    <xf numFmtId="0" fontId="12" fillId="0" borderId="0" xfId="0" applyFont="1" applyAlignment="1" applyProtection="1">
      <alignment vertical="center"/>
      <protection hidden="1"/>
    </xf>
    <xf numFmtId="0" fontId="12" fillId="0" borderId="0" xfId="0" applyFont="1" applyProtection="1">
      <protection hidden="1"/>
    </xf>
    <xf numFmtId="0" fontId="12" fillId="0" borderId="0" xfId="0" applyFont="1" applyAlignment="1" applyProtection="1">
      <alignment horizontal="left"/>
      <protection hidden="1"/>
    </xf>
    <xf numFmtId="0" fontId="12" fillId="0" borderId="0" xfId="0" applyFont="1" applyAlignment="1" applyProtection="1">
      <alignment horizontal="center"/>
      <protection hidden="1"/>
    </xf>
    <xf numFmtId="0" fontId="23" fillId="0" borderId="0" xfId="0" applyFont="1" applyAlignment="1" applyProtection="1">
      <alignment vertical="center"/>
      <protection locked="0" hidden="1"/>
    </xf>
    <xf numFmtId="0" fontId="23" fillId="0" borderId="0" xfId="0" applyFont="1" applyAlignment="1" applyProtection="1">
      <alignment horizontal="left" vertical="center"/>
      <protection locked="0" hidden="1"/>
    </xf>
    <xf numFmtId="0" fontId="23" fillId="0" borderId="0" xfId="0" applyFont="1" applyAlignment="1" applyProtection="1">
      <alignment horizontal="center" vertical="center"/>
      <protection locked="0" hidden="1"/>
    </xf>
    <xf numFmtId="0" fontId="5" fillId="8" borderId="20" xfId="4" applyFont="1" applyFill="1" applyBorder="1" applyAlignment="1" applyProtection="1">
      <alignment horizontal="left" vertical="center"/>
      <protection hidden="1"/>
    </xf>
    <xf numFmtId="0" fontId="5" fillId="10" borderId="26" xfId="2" applyFont="1" applyFill="1" applyBorder="1" applyAlignment="1" applyProtection="1">
      <alignment horizontal="left" vertical="center"/>
      <protection hidden="1"/>
    </xf>
    <xf numFmtId="0" fontId="5" fillId="10" borderId="26" xfId="2" applyFont="1" applyFill="1" applyBorder="1" applyAlignment="1" applyProtection="1">
      <alignment horizontal="center" vertical="center"/>
      <protection hidden="1"/>
    </xf>
    <xf numFmtId="1" fontId="8" fillId="9" borderId="24" xfId="0" applyNumberFormat="1" applyFont="1" applyFill="1" applyBorder="1" applyAlignment="1" applyProtection="1">
      <alignment horizontal="center" vertical="center"/>
      <protection locked="0" hidden="1"/>
    </xf>
    <xf numFmtId="1" fontId="8" fillId="9" borderId="22" xfId="0" applyNumberFormat="1" applyFont="1" applyFill="1" applyBorder="1" applyAlignment="1" applyProtection="1">
      <alignment horizontal="center" vertical="center"/>
      <protection hidden="1"/>
    </xf>
    <xf numFmtId="1" fontId="8" fillId="9" borderId="22" xfId="0" applyNumberFormat="1" applyFont="1" applyFill="1" applyBorder="1" applyAlignment="1" applyProtection="1">
      <alignment horizontal="center" vertical="center"/>
      <protection locked="0" hidden="1"/>
    </xf>
    <xf numFmtId="1" fontId="8" fillId="9" borderId="21" xfId="0" applyNumberFormat="1" applyFont="1" applyFill="1" applyBorder="1" applyAlignment="1" applyProtection="1">
      <alignment horizontal="center" vertical="center"/>
      <protection locked="0" hidden="1"/>
    </xf>
    <xf numFmtId="1" fontId="8" fillId="9" borderId="23" xfId="0" applyNumberFormat="1" applyFont="1" applyFill="1" applyBorder="1" applyAlignment="1" applyProtection="1">
      <alignment horizontal="center" vertical="center"/>
      <protection locked="0" hidden="1"/>
    </xf>
    <xf numFmtId="0" fontId="9" fillId="8" borderId="31" xfId="4" applyFont="1" applyFill="1" applyBorder="1" applyAlignment="1" applyProtection="1">
      <alignment horizontal="center" vertical="center"/>
      <protection hidden="1"/>
    </xf>
    <xf numFmtId="0" fontId="5" fillId="10" borderId="20" xfId="2" applyFont="1" applyFill="1" applyBorder="1" applyAlignment="1" applyProtection="1">
      <alignment horizontal="left" vertical="center"/>
      <protection hidden="1"/>
    </xf>
    <xf numFmtId="0" fontId="5" fillId="10" borderId="20" xfId="2" applyFont="1" applyFill="1" applyBorder="1" applyAlignment="1" applyProtection="1">
      <alignment horizontal="center" vertical="center"/>
      <protection hidden="1"/>
    </xf>
    <xf numFmtId="0" fontId="5" fillId="10" borderId="19" xfId="2" applyFont="1" applyFill="1" applyBorder="1" applyAlignment="1" applyProtection="1">
      <alignment horizontal="center" vertical="center"/>
      <protection locked="0" hidden="1"/>
    </xf>
    <xf numFmtId="1" fontId="8" fillId="9" borderId="13" xfId="0" applyNumberFormat="1" applyFont="1" applyFill="1" applyBorder="1" applyAlignment="1" applyProtection="1">
      <alignment horizontal="center" vertical="center"/>
      <protection locked="0" hidden="1"/>
    </xf>
    <xf numFmtId="1" fontId="8" fillId="9" borderId="5" xfId="0" applyNumberFormat="1" applyFont="1" applyFill="1" applyBorder="1" applyAlignment="1" applyProtection="1">
      <alignment horizontal="center" vertical="center"/>
      <protection hidden="1"/>
    </xf>
    <xf numFmtId="1" fontId="8" fillId="9" borderId="5" xfId="0" applyNumberFormat="1" applyFont="1" applyFill="1" applyBorder="1" applyAlignment="1" applyProtection="1">
      <alignment horizontal="center" vertical="center"/>
      <protection locked="0" hidden="1"/>
    </xf>
    <xf numFmtId="1" fontId="8" fillId="9" borderId="12" xfId="0" applyNumberFormat="1" applyFont="1" applyFill="1" applyBorder="1" applyAlignment="1" applyProtection="1">
      <alignment horizontal="center" vertical="center"/>
      <protection locked="0" hidden="1"/>
    </xf>
    <xf numFmtId="1" fontId="8" fillId="9" borderId="2" xfId="0" applyNumberFormat="1" applyFont="1" applyFill="1" applyBorder="1" applyAlignment="1" applyProtection="1">
      <alignment horizontal="center" vertical="center"/>
      <protection locked="0" hidden="1"/>
    </xf>
    <xf numFmtId="0" fontId="7" fillId="8" borderId="18" xfId="4" applyFont="1" applyFill="1" applyBorder="1" applyAlignment="1" applyProtection="1">
      <alignment horizontal="left" vertical="center" textRotation="90"/>
      <protection hidden="1"/>
    </xf>
    <xf numFmtId="0" fontId="7" fillId="8" borderId="47" xfId="4" applyFont="1" applyFill="1" applyBorder="1" applyAlignment="1" applyProtection="1">
      <alignment horizontal="center" vertical="center" textRotation="90"/>
      <protection hidden="1"/>
    </xf>
    <xf numFmtId="0" fontId="5" fillId="10" borderId="15" xfId="2" applyFont="1" applyFill="1" applyBorder="1" applyAlignment="1" applyProtection="1">
      <alignment horizontal="left" vertical="center"/>
      <protection hidden="1"/>
    </xf>
    <xf numFmtId="0" fontId="5" fillId="10" borderId="15" xfId="2" applyFont="1" applyFill="1" applyBorder="1" applyAlignment="1" applyProtection="1">
      <alignment horizontal="center" vertical="center"/>
      <protection hidden="1"/>
    </xf>
    <xf numFmtId="0" fontId="5" fillId="10" borderId="30" xfId="2" applyFont="1" applyFill="1" applyBorder="1" applyAlignment="1" applyProtection="1">
      <alignment horizontal="center" vertical="center"/>
      <protection hidden="1"/>
    </xf>
    <xf numFmtId="0" fontId="5" fillId="10" borderId="14" xfId="2" applyFont="1" applyFill="1" applyBorder="1" applyAlignment="1" applyProtection="1">
      <alignment horizontal="center" vertical="center"/>
      <protection locked="0" hidden="1"/>
    </xf>
    <xf numFmtId="1" fontId="8" fillId="9" borderId="46" xfId="0" applyNumberFormat="1" applyFont="1" applyFill="1" applyBorder="1" applyAlignment="1" applyProtection="1">
      <alignment horizontal="center" vertical="center"/>
      <protection locked="0" hidden="1"/>
    </xf>
    <xf numFmtId="1" fontId="8" fillId="9" borderId="43" xfId="0" applyNumberFormat="1" applyFont="1" applyFill="1" applyBorder="1" applyAlignment="1" applyProtection="1">
      <alignment horizontal="center" vertical="center"/>
      <protection hidden="1"/>
    </xf>
    <xf numFmtId="1" fontId="8" fillId="9" borderId="43" xfId="0" applyNumberFormat="1" applyFont="1" applyFill="1" applyBorder="1" applyAlignment="1" applyProtection="1">
      <alignment horizontal="center" vertical="center"/>
      <protection locked="0" hidden="1"/>
    </xf>
    <xf numFmtId="1" fontId="8" fillId="9" borderId="45" xfId="0" applyNumberFormat="1" applyFont="1" applyFill="1" applyBorder="1" applyAlignment="1" applyProtection="1">
      <alignment horizontal="center" vertical="center"/>
      <protection locked="0" hidden="1"/>
    </xf>
    <xf numFmtId="0" fontId="6" fillId="7" borderId="9" xfId="0" applyFont="1" applyFill="1" applyBorder="1" applyAlignment="1" applyProtection="1">
      <alignment vertical="center"/>
      <protection hidden="1"/>
    </xf>
    <xf numFmtId="164" fontId="5" fillId="6" borderId="8" xfId="0" applyNumberFormat="1" applyFont="1" applyFill="1" applyBorder="1" applyAlignment="1" applyProtection="1">
      <alignment horizontal="center" vertical="center"/>
      <protection locked="0" hidden="1"/>
    </xf>
    <xf numFmtId="1" fontId="5" fillId="6" borderId="8" xfId="0" applyNumberFormat="1" applyFont="1" applyFill="1" applyBorder="1" applyAlignment="1" applyProtection="1">
      <alignment horizontal="center" vertical="center"/>
      <protection locked="0" hidden="1"/>
    </xf>
    <xf numFmtId="0" fontId="3" fillId="0" borderId="0" xfId="0" applyFont="1" applyProtection="1">
      <protection hidden="1"/>
    </xf>
    <xf numFmtId="164" fontId="5" fillId="5" borderId="11" xfId="2" applyNumberFormat="1" applyFont="1" applyFill="1" applyBorder="1" applyAlignment="1" applyProtection="1">
      <alignment horizontal="center" vertical="center"/>
      <protection hidden="1"/>
    </xf>
    <xf numFmtId="164" fontId="5" fillId="18" borderId="8" xfId="2" applyNumberFormat="1" applyFont="1" applyFill="1" applyBorder="1" applyAlignment="1" applyProtection="1">
      <alignment horizontal="center" vertical="center"/>
      <protection locked="0" hidden="1"/>
    </xf>
    <xf numFmtId="0" fontId="4" fillId="0" borderId="8" xfId="0" applyFont="1" applyBorder="1" applyAlignment="1" applyProtection="1">
      <alignment horizontal="center" vertical="center"/>
      <protection hidden="1"/>
    </xf>
    <xf numFmtId="0" fontId="7" fillId="8" borderId="17" xfId="4" applyFont="1" applyFill="1" applyBorder="1" applyAlignment="1" applyProtection="1">
      <alignment horizontal="left" vertical="center" textRotation="90"/>
      <protection hidden="1"/>
    </xf>
    <xf numFmtId="0" fontId="5" fillId="10" borderId="25" xfId="2" applyFont="1" applyFill="1" applyBorder="1" applyAlignment="1" applyProtection="1">
      <alignment horizontal="left" vertical="center"/>
      <protection hidden="1"/>
    </xf>
    <xf numFmtId="0" fontId="5" fillId="10" borderId="25" xfId="2" applyFont="1" applyFill="1" applyBorder="1" applyAlignment="1" applyProtection="1">
      <alignment horizontal="center" vertical="center"/>
      <protection locked="0" hidden="1"/>
    </xf>
    <xf numFmtId="0" fontId="5" fillId="10" borderId="19" xfId="2" applyFont="1" applyFill="1" applyBorder="1" applyAlignment="1" applyProtection="1">
      <alignment horizontal="left" vertical="center"/>
      <protection hidden="1"/>
    </xf>
    <xf numFmtId="0" fontId="5" fillId="10" borderId="16" xfId="2" applyFont="1" applyFill="1" applyBorder="1" applyAlignment="1" applyProtection="1">
      <alignment horizontal="left" vertical="center"/>
      <protection hidden="1"/>
    </xf>
    <xf numFmtId="0" fontId="6" fillId="7" borderId="10" xfId="0" applyFont="1" applyFill="1" applyBorder="1" applyAlignment="1" applyProtection="1">
      <alignment vertical="center"/>
      <protection hidden="1"/>
    </xf>
    <xf numFmtId="164" fontId="5" fillId="6" borderId="11" xfId="0" applyNumberFormat="1" applyFont="1" applyFill="1" applyBorder="1" applyAlignment="1" applyProtection="1">
      <alignment horizontal="center" vertical="center"/>
      <protection locked="0" hidden="1"/>
    </xf>
    <xf numFmtId="0" fontId="4" fillId="0" borderId="8" xfId="0" applyFont="1" applyBorder="1" applyAlignment="1" applyProtection="1">
      <alignment horizontal="center"/>
      <protection hidden="1"/>
    </xf>
    <xf numFmtId="1" fontId="0" fillId="0" borderId="0" xfId="0" applyNumberFormat="1" applyProtection="1">
      <protection hidden="1"/>
    </xf>
    <xf numFmtId="0" fontId="5" fillId="10" borderId="25" xfId="2" applyFont="1" applyFill="1" applyBorder="1" applyAlignment="1" applyProtection="1">
      <alignment horizontal="center" vertical="center"/>
      <protection hidden="1"/>
    </xf>
    <xf numFmtId="0" fontId="8" fillId="9" borderId="24" xfId="0" applyFont="1" applyFill="1" applyBorder="1" applyAlignment="1" applyProtection="1">
      <alignment horizontal="center" vertical="center"/>
      <protection locked="0" hidden="1"/>
    </xf>
    <xf numFmtId="0" fontId="8" fillId="9" borderId="22" xfId="0" applyFont="1" applyFill="1" applyBorder="1" applyAlignment="1" applyProtection="1">
      <alignment horizontal="center" vertical="center"/>
      <protection locked="0" hidden="1"/>
    </xf>
    <xf numFmtId="0" fontId="8" fillId="9" borderId="21" xfId="0" applyFont="1" applyFill="1" applyBorder="1" applyAlignment="1" applyProtection="1">
      <alignment horizontal="center" vertical="center"/>
      <protection locked="0" hidden="1"/>
    </xf>
    <xf numFmtId="0" fontId="8" fillId="9" borderId="23" xfId="0" applyFont="1" applyFill="1" applyBorder="1" applyAlignment="1" applyProtection="1">
      <alignment horizontal="center" vertical="center"/>
      <protection locked="0" hidden="1"/>
    </xf>
    <xf numFmtId="0" fontId="5" fillId="10" borderId="19" xfId="2" applyFont="1" applyFill="1" applyBorder="1" applyAlignment="1" applyProtection="1">
      <alignment horizontal="center" vertical="center"/>
      <protection hidden="1"/>
    </xf>
    <xf numFmtId="0" fontId="8" fillId="9" borderId="13" xfId="0" applyFont="1" applyFill="1" applyBorder="1" applyAlignment="1" applyProtection="1">
      <alignment horizontal="center" vertical="center"/>
      <protection locked="0" hidden="1"/>
    </xf>
    <xf numFmtId="0" fontId="8" fillId="9" borderId="5" xfId="0" applyFont="1" applyFill="1" applyBorder="1" applyAlignment="1" applyProtection="1">
      <alignment horizontal="center" vertical="center"/>
      <protection locked="0" hidden="1"/>
    </xf>
    <xf numFmtId="0" fontId="8" fillId="9" borderId="12" xfId="0" applyFont="1" applyFill="1" applyBorder="1" applyAlignment="1" applyProtection="1">
      <alignment horizontal="center" vertical="center"/>
      <protection locked="0" hidden="1"/>
    </xf>
    <xf numFmtId="0" fontId="8" fillId="9" borderId="2" xfId="0" applyFont="1" applyFill="1" applyBorder="1" applyAlignment="1" applyProtection="1">
      <alignment horizontal="center" vertical="center"/>
      <protection locked="0" hidden="1"/>
    </xf>
    <xf numFmtId="0" fontId="5" fillId="10" borderId="14" xfId="2" applyFont="1" applyFill="1" applyBorder="1" applyAlignment="1" applyProtection="1">
      <alignment horizontal="center" vertical="center"/>
      <protection hidden="1"/>
    </xf>
    <xf numFmtId="0" fontId="8" fillId="9" borderId="46" xfId="0" applyFont="1" applyFill="1" applyBorder="1" applyAlignment="1" applyProtection="1">
      <alignment horizontal="center" vertical="center"/>
      <protection locked="0" hidden="1"/>
    </xf>
    <xf numFmtId="0" fontId="8" fillId="9" borderId="43" xfId="0" applyFont="1" applyFill="1" applyBorder="1" applyAlignment="1" applyProtection="1">
      <alignment horizontal="center" vertical="center"/>
      <protection locked="0" hidden="1"/>
    </xf>
    <xf numFmtId="0" fontId="8" fillId="9" borderId="45" xfId="0" applyFont="1" applyFill="1" applyBorder="1" applyAlignment="1" applyProtection="1">
      <alignment horizontal="center" vertical="center"/>
      <protection locked="0" hidden="1"/>
    </xf>
    <xf numFmtId="164" fontId="5" fillId="5" borderId="8" xfId="2" applyNumberFormat="1" applyFont="1" applyFill="1" applyBorder="1" applyAlignment="1" applyProtection="1">
      <alignment horizontal="center" vertical="center"/>
      <protection hidden="1"/>
    </xf>
    <xf numFmtId="0" fontId="0" fillId="0" borderId="5" xfId="0" applyBorder="1" applyProtection="1">
      <protection hidden="1"/>
    </xf>
    <xf numFmtId="0" fontId="0" fillId="0" borderId="3" xfId="0" applyBorder="1" applyProtection="1">
      <protection hidden="1"/>
    </xf>
    <xf numFmtId="0" fontId="0" fillId="0" borderId="2" xfId="0" applyBorder="1" applyProtection="1">
      <protection hidden="1"/>
    </xf>
    <xf numFmtId="0" fontId="13" fillId="0" borderId="0" xfId="0" applyFont="1" applyProtection="1">
      <protection hidden="1"/>
    </xf>
    <xf numFmtId="0" fontId="20" fillId="0" borderId="53" xfId="0" applyFont="1" applyBorder="1" applyAlignment="1" applyProtection="1">
      <alignment vertical="center"/>
      <protection hidden="1"/>
    </xf>
    <xf numFmtId="0" fontId="0" fillId="0" borderId="5" xfId="0" applyBorder="1" applyAlignment="1" applyProtection="1">
      <alignment vertical="center"/>
      <protection hidden="1"/>
    </xf>
    <xf numFmtId="0" fontId="11" fillId="20" borderId="5" xfId="0" applyFont="1" applyFill="1" applyBorder="1" applyAlignment="1" applyProtection="1">
      <alignment horizontal="center" vertical="center"/>
      <protection hidden="1"/>
    </xf>
    <xf numFmtId="0" fontId="11" fillId="0" borderId="57" xfId="0" applyFont="1" applyBorder="1" applyAlignment="1" applyProtection="1">
      <alignment vertical="center"/>
      <protection hidden="1"/>
    </xf>
    <xf numFmtId="0" fontId="21" fillId="0" borderId="54" xfId="0" applyFont="1" applyBorder="1" applyAlignment="1" applyProtection="1">
      <alignment horizontal="center" vertical="center"/>
      <protection hidden="1"/>
    </xf>
    <xf numFmtId="0" fontId="21" fillId="0" borderId="51" xfId="0" applyFont="1" applyBorder="1" applyAlignment="1" applyProtection="1">
      <alignment horizontal="center" vertical="center"/>
      <protection hidden="1"/>
    </xf>
    <xf numFmtId="0" fontId="21" fillId="0" borderId="50" xfId="0" applyFont="1" applyBorder="1" applyAlignment="1" applyProtection="1">
      <alignment horizontal="center" vertical="center"/>
      <protection hidden="1"/>
    </xf>
    <xf numFmtId="0" fontId="21" fillId="0" borderId="52" xfId="0" applyFont="1" applyBorder="1" applyAlignment="1" applyProtection="1">
      <alignment horizontal="center" vertical="center"/>
      <protection hidden="1"/>
    </xf>
    <xf numFmtId="0" fontId="11" fillId="22" borderId="48" xfId="0" applyFont="1" applyFill="1" applyBorder="1" applyAlignment="1" applyProtection="1">
      <alignment horizontal="center" vertical="center"/>
      <protection hidden="1"/>
    </xf>
    <xf numFmtId="0" fontId="21" fillId="22" borderId="50" xfId="0" applyFont="1" applyFill="1" applyBorder="1" applyAlignment="1" applyProtection="1">
      <alignment horizontal="center" vertical="center"/>
      <protection hidden="1"/>
    </xf>
    <xf numFmtId="9" fontId="4" fillId="23" borderId="7" xfId="1" applyFont="1" applyFill="1" applyBorder="1" applyProtection="1">
      <protection locked="0" hidden="1"/>
    </xf>
    <xf numFmtId="0" fontId="24" fillId="10" borderId="9" xfId="2" applyFont="1" applyFill="1" applyBorder="1" applyAlignment="1" applyProtection="1">
      <alignment horizontal="center" vertical="center"/>
      <protection hidden="1"/>
    </xf>
    <xf numFmtId="0" fontId="24" fillId="10" borderId="8" xfId="2" applyFont="1" applyFill="1" applyBorder="1" applyAlignment="1" applyProtection="1">
      <alignment horizontal="center" vertical="center"/>
      <protection hidden="1"/>
    </xf>
    <xf numFmtId="0" fontId="24" fillId="13" borderId="8" xfId="3" applyFont="1" applyFill="1" applyBorder="1" applyAlignment="1" applyProtection="1">
      <alignment horizontal="center" vertical="center"/>
      <protection hidden="1"/>
    </xf>
    <xf numFmtId="0" fontId="21" fillId="0" borderId="2" xfId="0" applyFont="1" applyBorder="1" applyAlignment="1" applyProtection="1">
      <alignment horizontal="center" vertical="center"/>
      <protection hidden="1"/>
    </xf>
    <xf numFmtId="0" fontId="11" fillId="0" borderId="43" xfId="0" applyFont="1" applyBorder="1" applyAlignment="1" applyProtection="1">
      <alignment vertical="center"/>
      <protection hidden="1"/>
    </xf>
    <xf numFmtId="0" fontId="7" fillId="8" borderId="18" xfId="4" applyFont="1" applyFill="1" applyBorder="1" applyAlignment="1" applyProtection="1">
      <alignment horizontal="center" vertical="center" textRotation="90"/>
      <protection hidden="1"/>
    </xf>
    <xf numFmtId="0" fontId="20" fillId="0" borderId="0" xfId="0" applyFont="1" applyProtection="1">
      <protection hidden="1"/>
    </xf>
    <xf numFmtId="0" fontId="11" fillId="20" borderId="49" xfId="0" applyFont="1" applyFill="1" applyBorder="1" applyAlignment="1" applyProtection="1">
      <alignment vertical="center" wrapText="1"/>
      <protection hidden="1"/>
    </xf>
    <xf numFmtId="0" fontId="25" fillId="0" borderId="0" xfId="0" applyFont="1" applyAlignment="1" applyProtection="1">
      <alignment wrapText="1"/>
      <protection hidden="1"/>
    </xf>
    <xf numFmtId="0" fontId="5" fillId="8" borderId="26" xfId="4" applyFont="1" applyFill="1" applyBorder="1" applyAlignment="1" applyProtection="1">
      <alignment horizontal="left" vertical="center"/>
      <protection hidden="1"/>
    </xf>
    <xf numFmtId="1" fontId="9" fillId="8" borderId="33" xfId="4" applyNumberFormat="1" applyFont="1" applyFill="1" applyBorder="1" applyAlignment="1" applyProtection="1">
      <alignment horizontal="center" vertical="center"/>
      <protection hidden="1"/>
    </xf>
    <xf numFmtId="0" fontId="9" fillId="8" borderId="33" xfId="4" applyFont="1" applyFill="1" applyBorder="1" applyAlignment="1" applyProtection="1">
      <alignment horizontal="center" vertical="center"/>
      <protection hidden="1"/>
    </xf>
    <xf numFmtId="0" fontId="9" fillId="8" borderId="18" xfId="4" applyFont="1" applyFill="1" applyBorder="1" applyAlignment="1" applyProtection="1">
      <alignment horizontal="center" vertical="center" textRotation="90"/>
      <protection hidden="1"/>
    </xf>
    <xf numFmtId="0" fontId="26" fillId="0" borderId="58" xfId="0" applyFont="1" applyBorder="1" applyAlignment="1" applyProtection="1">
      <alignment horizontal="center" vertical="center"/>
      <protection hidden="1"/>
    </xf>
    <xf numFmtId="0" fontId="26" fillId="0" borderId="59" xfId="0" applyFont="1" applyBorder="1" applyAlignment="1" applyProtection="1">
      <alignment horizontal="center" vertical="center"/>
      <protection hidden="1"/>
    </xf>
    <xf numFmtId="0" fontId="26" fillId="0" borderId="60" xfId="0" applyFont="1" applyBorder="1" applyAlignment="1" applyProtection="1">
      <alignment horizontal="center" vertical="center"/>
      <protection hidden="1"/>
    </xf>
    <xf numFmtId="1" fontId="26" fillId="0" borderId="58" xfId="0" applyNumberFormat="1" applyFont="1" applyBorder="1" applyAlignment="1" applyProtection="1">
      <alignment horizontal="center" vertical="center"/>
      <protection hidden="1"/>
    </xf>
    <xf numFmtId="0" fontId="27" fillId="20" borderId="5" xfId="0" applyFont="1" applyFill="1" applyBorder="1" applyAlignment="1" applyProtection="1">
      <alignment horizontal="center" vertical="center"/>
      <protection hidden="1"/>
    </xf>
    <xf numFmtId="1" fontId="27" fillId="20" borderId="5" xfId="0" applyNumberFormat="1" applyFont="1" applyFill="1" applyBorder="1" applyAlignment="1" applyProtection="1">
      <alignment horizontal="center" vertical="center"/>
      <protection hidden="1"/>
    </xf>
    <xf numFmtId="0" fontId="22" fillId="0" borderId="0" xfId="0" applyFont="1"/>
    <xf numFmtId="9" fontId="30" fillId="0" borderId="0" xfId="0" applyNumberFormat="1" applyFont="1"/>
    <xf numFmtId="0" fontId="32" fillId="0" borderId="0" xfId="0" applyFont="1" applyAlignment="1"/>
    <xf numFmtId="0" fontId="32" fillId="0" borderId="0" xfId="0" applyFont="1" applyAlignment="1">
      <alignment horizontal="center"/>
    </xf>
    <xf numFmtId="9" fontId="30" fillId="0" borderId="0" xfId="1" applyFont="1" applyAlignment="1">
      <alignment horizontal="center"/>
    </xf>
    <xf numFmtId="0" fontId="0" fillId="0" borderId="0" xfId="0" applyAlignment="1"/>
    <xf numFmtId="9" fontId="33" fillId="0" borderId="0" xfId="0" applyNumberFormat="1" applyFont="1" applyAlignment="1"/>
    <xf numFmtId="9" fontId="33" fillId="0" borderId="0" xfId="1" applyFont="1"/>
    <xf numFmtId="0" fontId="34" fillId="0" borderId="0" xfId="0" applyNumberFormat="1" applyFont="1"/>
    <xf numFmtId="9" fontId="34" fillId="0" borderId="0" xfId="1" applyFont="1" applyAlignment="1">
      <alignment horizontal="center"/>
    </xf>
    <xf numFmtId="9" fontId="34" fillId="0" borderId="0" xfId="0" applyNumberFormat="1" applyFont="1" applyAlignment="1">
      <alignment horizontal="center"/>
    </xf>
    <xf numFmtId="1" fontId="34" fillId="0" borderId="0" xfId="0" applyNumberFormat="1" applyFont="1" applyAlignment="1">
      <alignment horizontal="center"/>
    </xf>
    <xf numFmtId="0" fontId="34" fillId="0" borderId="0" xfId="0" applyNumberFormat="1" applyFont="1" applyAlignment="1">
      <alignment horizontal="center"/>
    </xf>
    <xf numFmtId="164" fontId="34" fillId="0" borderId="0" xfId="0" applyNumberFormat="1" applyFont="1" applyAlignment="1">
      <alignment horizontal="center"/>
    </xf>
    <xf numFmtId="0" fontId="34" fillId="0" borderId="0" xfId="0" applyFont="1"/>
    <xf numFmtId="9" fontId="4" fillId="0" borderId="9" xfId="1" applyFont="1" applyBorder="1" applyAlignment="1" applyProtection="1">
      <alignment horizontal="center" vertical="center"/>
      <protection locked="0" hidden="1"/>
    </xf>
    <xf numFmtId="9" fontId="4" fillId="0" borderId="7" xfId="1" applyFont="1" applyBorder="1" applyAlignment="1" applyProtection="1">
      <alignment horizontal="center" vertical="center"/>
      <protection locked="0" hidden="1"/>
    </xf>
    <xf numFmtId="9" fontId="4" fillId="0" borderId="6" xfId="1" applyFont="1" applyBorder="1" applyAlignment="1" applyProtection="1">
      <alignment horizontal="center" vertical="center"/>
      <protection locked="0" hidden="1"/>
    </xf>
    <xf numFmtId="0" fontId="23" fillId="0" borderId="56" xfId="0" applyFont="1" applyBorder="1" applyAlignment="1" applyProtection="1">
      <alignment horizontal="center" vertical="center"/>
      <protection locked="0" hidden="1"/>
    </xf>
    <xf numFmtId="9" fontId="19" fillId="0" borderId="9" xfId="1" applyFont="1" applyBorder="1" applyAlignment="1" applyProtection="1">
      <alignment horizontal="center" vertical="center"/>
      <protection hidden="1"/>
    </xf>
    <xf numFmtId="9" fontId="19" fillId="0" borderId="7" xfId="1" applyFont="1" applyBorder="1" applyAlignment="1" applyProtection="1">
      <alignment horizontal="center" vertical="center"/>
      <protection hidden="1"/>
    </xf>
    <xf numFmtId="9" fontId="19" fillId="0" borderId="6" xfId="1" applyFont="1" applyBorder="1" applyAlignment="1" applyProtection="1">
      <alignment horizontal="center" vertical="center"/>
      <protection hidden="1"/>
    </xf>
    <xf numFmtId="0" fontId="23" fillId="0" borderId="55" xfId="0" applyFont="1" applyBorder="1" applyAlignment="1" applyProtection="1">
      <alignment horizontal="center" vertical="center"/>
      <protection locked="0" hidden="1"/>
    </xf>
    <xf numFmtId="9" fontId="19" fillId="0" borderId="9" xfId="1" applyFont="1" applyBorder="1" applyAlignment="1" applyProtection="1">
      <alignment horizontal="center"/>
      <protection hidden="1"/>
    </xf>
    <xf numFmtId="9" fontId="19" fillId="0" borderId="7" xfId="1" applyFont="1" applyBorder="1" applyAlignment="1" applyProtection="1">
      <alignment horizontal="center"/>
      <protection hidden="1"/>
    </xf>
    <xf numFmtId="9" fontId="19" fillId="0" borderId="6" xfId="1" applyFont="1" applyBorder="1" applyAlignment="1" applyProtection="1">
      <alignment horizontal="center"/>
      <protection hidden="1"/>
    </xf>
    <xf numFmtId="9" fontId="18" fillId="0" borderId="9" xfId="1" applyFont="1" applyFill="1" applyBorder="1" applyAlignment="1" applyProtection="1">
      <alignment horizontal="center" vertical="center"/>
      <protection hidden="1"/>
    </xf>
    <xf numFmtId="9" fontId="18" fillId="0" borderId="7" xfId="1" applyFont="1" applyFill="1" applyBorder="1" applyAlignment="1" applyProtection="1">
      <alignment horizontal="center" vertical="center"/>
      <protection hidden="1"/>
    </xf>
    <xf numFmtId="9" fontId="18" fillId="0" borderId="6" xfId="1" applyFont="1" applyFill="1" applyBorder="1" applyAlignment="1" applyProtection="1">
      <alignment horizontal="center" vertical="center"/>
      <protection hidden="1"/>
    </xf>
    <xf numFmtId="0" fontId="28" fillId="19" borderId="0" xfId="0" applyFont="1" applyFill="1" applyAlignment="1" applyProtection="1">
      <alignment horizontal="center" vertical="center"/>
      <protection hidden="1"/>
    </xf>
    <xf numFmtId="0" fontId="11" fillId="21" borderId="4" xfId="0" applyFont="1" applyFill="1" applyBorder="1" applyAlignment="1" applyProtection="1">
      <alignment horizontal="center" vertical="center"/>
      <protection hidden="1"/>
    </xf>
    <xf numFmtId="0" fontId="11" fillId="21" borderId="3" xfId="0" applyFont="1" applyFill="1" applyBorder="1" applyAlignment="1" applyProtection="1">
      <alignment horizontal="center" vertical="center"/>
      <protection hidden="1"/>
    </xf>
    <xf numFmtId="0" fontId="11" fillId="21" borderId="2" xfId="0" applyFont="1" applyFill="1" applyBorder="1" applyAlignment="1" applyProtection="1">
      <alignment horizontal="center" vertical="center"/>
      <protection hidden="1"/>
    </xf>
    <xf numFmtId="0" fontId="22" fillId="0" borderId="0" xfId="0" applyFont="1" applyAlignment="1" applyProtection="1">
      <alignment horizontal="center"/>
      <protection hidden="1"/>
    </xf>
    <xf numFmtId="0" fontId="11" fillId="0" borderId="0" xfId="0" applyFont="1" applyAlignment="1" applyProtection="1">
      <alignment horizontal="center"/>
      <protection hidden="1"/>
    </xf>
    <xf numFmtId="0" fontId="7" fillId="12" borderId="28" xfId="4" applyFont="1" applyFill="1" applyBorder="1" applyAlignment="1" applyProtection="1">
      <alignment horizontal="center" vertical="center" textRotation="90"/>
      <protection locked="0" hidden="1"/>
    </xf>
    <xf numFmtId="0" fontId="7" fillId="12" borderId="18" xfId="4" applyFont="1" applyFill="1" applyBorder="1" applyAlignment="1" applyProtection="1">
      <alignment horizontal="center" vertical="center" textRotation="90"/>
      <protection locked="0" hidden="1"/>
    </xf>
    <xf numFmtId="0" fontId="7" fillId="12" borderId="11" xfId="4" applyFont="1" applyFill="1" applyBorder="1" applyAlignment="1" applyProtection="1">
      <alignment horizontal="center" vertical="center" textRotation="90"/>
      <protection locked="0" hidden="1"/>
    </xf>
    <xf numFmtId="0" fontId="16" fillId="12" borderId="27" xfId="0" applyFont="1" applyFill="1" applyBorder="1" applyAlignment="1" applyProtection="1">
      <alignment horizontal="center" vertical="center" wrapText="1"/>
      <protection hidden="1"/>
    </xf>
    <xf numFmtId="0" fontId="16" fillId="12" borderId="39" xfId="0" applyFont="1" applyFill="1" applyBorder="1" applyAlignment="1" applyProtection="1">
      <alignment horizontal="center" vertical="center" wrapText="1"/>
      <protection hidden="1"/>
    </xf>
    <xf numFmtId="0" fontId="16" fillId="12" borderId="32" xfId="0" applyFont="1" applyFill="1" applyBorder="1" applyAlignment="1" applyProtection="1">
      <alignment horizontal="center" vertical="center" wrapText="1"/>
      <protection hidden="1"/>
    </xf>
    <xf numFmtId="0" fontId="16" fillId="12" borderId="10" xfId="0" applyFont="1" applyFill="1" applyBorder="1" applyAlignment="1" applyProtection="1">
      <alignment horizontal="center" vertical="center" wrapText="1"/>
      <protection hidden="1"/>
    </xf>
    <xf numFmtId="0" fontId="16" fillId="12" borderId="38" xfId="0" applyFont="1" applyFill="1" applyBorder="1" applyAlignment="1" applyProtection="1">
      <alignment horizontal="center" vertical="center" wrapText="1"/>
      <protection hidden="1"/>
    </xf>
    <xf numFmtId="0" fontId="16" fillId="12" borderId="37" xfId="0" applyFont="1" applyFill="1" applyBorder="1" applyAlignment="1" applyProtection="1">
      <alignment horizontal="center" vertical="center" wrapText="1"/>
      <protection hidden="1"/>
    </xf>
    <xf numFmtId="166" fontId="10" fillId="17" borderId="9" xfId="2" applyNumberFormat="1" applyFont="1" applyFill="1" applyBorder="1" applyAlignment="1" applyProtection="1">
      <alignment horizontal="center" vertical="center"/>
      <protection locked="0" hidden="1"/>
    </xf>
    <xf numFmtId="166" fontId="10" fillId="17" borderId="7" xfId="2" applyNumberFormat="1" applyFont="1" applyFill="1" applyBorder="1" applyAlignment="1" applyProtection="1">
      <alignment horizontal="center" vertical="center"/>
      <protection locked="0" hidden="1"/>
    </xf>
    <xf numFmtId="166" fontId="10" fillId="17" borderId="6" xfId="2" applyNumberFormat="1" applyFont="1" applyFill="1" applyBorder="1" applyAlignment="1" applyProtection="1">
      <alignment horizontal="center" vertical="center"/>
      <protection locked="0" hidden="1"/>
    </xf>
    <xf numFmtId="0" fontId="7" fillId="8" borderId="28" xfId="4" applyFont="1" applyFill="1" applyBorder="1" applyAlignment="1" applyProtection="1">
      <alignment horizontal="center" vertical="center" textRotation="90"/>
      <protection hidden="1"/>
    </xf>
    <xf numFmtId="0" fontId="7" fillId="8" borderId="18" xfId="4" applyFont="1" applyFill="1" applyBorder="1" applyAlignment="1" applyProtection="1">
      <alignment horizontal="center" vertical="center" textRotation="90"/>
      <protection hidden="1"/>
    </xf>
    <xf numFmtId="0" fontId="7" fillId="8" borderId="11" xfId="4" applyFont="1" applyFill="1" applyBorder="1" applyAlignment="1" applyProtection="1">
      <alignment horizontal="center" vertical="center" textRotation="90"/>
      <protection hidden="1"/>
    </xf>
    <xf numFmtId="9" fontId="15" fillId="11" borderId="9" xfId="1" applyFont="1" applyFill="1" applyBorder="1" applyAlignment="1" applyProtection="1">
      <alignment horizontal="center" vertical="center"/>
      <protection hidden="1"/>
    </xf>
    <xf numFmtId="9" fontId="15" fillId="11" borderId="7" xfId="1" applyFont="1" applyFill="1" applyBorder="1" applyAlignment="1" applyProtection="1">
      <alignment horizontal="center" vertical="center"/>
      <protection hidden="1"/>
    </xf>
    <xf numFmtId="9" fontId="15" fillId="11" borderId="6" xfId="1" applyFont="1" applyFill="1" applyBorder="1" applyAlignment="1" applyProtection="1">
      <alignment horizontal="center" vertical="center"/>
      <protection hidden="1"/>
    </xf>
    <xf numFmtId="0" fontId="17" fillId="17" borderId="9" xfId="2" applyFont="1" applyFill="1" applyBorder="1" applyAlignment="1" applyProtection="1">
      <alignment horizontal="center" vertical="center" wrapText="1"/>
      <protection locked="0" hidden="1"/>
    </xf>
    <xf numFmtId="0" fontId="17" fillId="17" borderId="7" xfId="2" applyFont="1" applyFill="1" applyBorder="1" applyAlignment="1" applyProtection="1">
      <alignment horizontal="center" vertical="center" wrapText="1"/>
      <protection locked="0" hidden="1"/>
    </xf>
    <xf numFmtId="0" fontId="17" fillId="17" borderId="6" xfId="2" applyFont="1" applyFill="1" applyBorder="1" applyAlignment="1" applyProtection="1">
      <alignment horizontal="center" vertical="center" wrapText="1"/>
      <protection locked="0" hidden="1"/>
    </xf>
    <xf numFmtId="166" fontId="10" fillId="17" borderId="8" xfId="2" applyNumberFormat="1" applyFont="1" applyFill="1" applyBorder="1" applyAlignment="1" applyProtection="1">
      <alignment horizontal="center" vertical="center"/>
      <protection locked="0" hidden="1"/>
    </xf>
    <xf numFmtId="0" fontId="17" fillId="17" borderId="8" xfId="2" applyFont="1" applyFill="1" applyBorder="1" applyAlignment="1" applyProtection="1">
      <alignment horizontal="center" vertical="center" wrapText="1"/>
      <protection locked="0" hidden="1"/>
    </xf>
    <xf numFmtId="0" fontId="7" fillId="8" borderId="28" xfId="4" applyFont="1" applyFill="1" applyBorder="1" applyAlignment="1" applyProtection="1">
      <alignment horizontal="center" vertical="center"/>
      <protection hidden="1"/>
    </xf>
    <xf numFmtId="0" fontId="7" fillId="8" borderId="11" xfId="4" applyFont="1" applyFill="1" applyBorder="1" applyAlignment="1" applyProtection="1">
      <alignment horizontal="center" vertical="center"/>
      <protection hidden="1"/>
    </xf>
    <xf numFmtId="9" fontId="7" fillId="8" borderId="28" xfId="1" applyFont="1" applyFill="1" applyBorder="1" applyAlignment="1" applyProtection="1">
      <alignment horizontal="center" vertical="center"/>
      <protection hidden="1"/>
    </xf>
    <xf numFmtId="9" fontId="7" fillId="8" borderId="11" xfId="1" applyFont="1" applyFill="1" applyBorder="1" applyAlignment="1" applyProtection="1">
      <alignment horizontal="center" vertical="center"/>
      <protection hidden="1"/>
    </xf>
    <xf numFmtId="10" fontId="7" fillId="12" borderId="9" xfId="1" applyNumberFormat="1" applyFont="1" applyFill="1" applyBorder="1" applyAlignment="1" applyProtection="1">
      <alignment horizontal="center" vertical="center" wrapText="1"/>
      <protection hidden="1"/>
    </xf>
    <xf numFmtId="10" fontId="7" fillId="12" borderId="6" xfId="1" applyNumberFormat="1" applyFont="1" applyFill="1" applyBorder="1" applyAlignment="1" applyProtection="1">
      <alignment horizontal="center" vertical="center" wrapText="1"/>
      <protection hidden="1"/>
    </xf>
    <xf numFmtId="0" fontId="27" fillId="0" borderId="62" xfId="0" applyFont="1" applyBorder="1" applyAlignment="1" applyProtection="1">
      <alignment horizontal="center" vertical="center"/>
      <protection hidden="1"/>
    </xf>
    <xf numFmtId="0" fontId="27" fillId="0" borderId="61" xfId="0" applyFont="1" applyBorder="1" applyAlignment="1" applyProtection="1">
      <alignment horizontal="center" vertical="center"/>
      <protection hidden="1"/>
    </xf>
    <xf numFmtId="0" fontId="5" fillId="17" borderId="9" xfId="2" applyFont="1" applyFill="1" applyBorder="1" applyAlignment="1" applyProtection="1">
      <alignment horizontal="center" vertical="center"/>
      <protection hidden="1"/>
    </xf>
    <xf numFmtId="0" fontId="5" fillId="17" borderId="7" xfId="2" applyFont="1" applyFill="1" applyBorder="1" applyAlignment="1" applyProtection="1">
      <alignment horizontal="center" vertical="center"/>
      <protection hidden="1"/>
    </xf>
    <xf numFmtId="0" fontId="5" fillId="17" borderId="6" xfId="2" applyFont="1" applyFill="1" applyBorder="1" applyAlignment="1" applyProtection="1">
      <alignment horizontal="center" vertical="center"/>
      <protection hidden="1"/>
    </xf>
    <xf numFmtId="0" fontId="9" fillId="17" borderId="9" xfId="2" applyFont="1" applyFill="1" applyBorder="1" applyAlignment="1" applyProtection="1">
      <alignment horizontal="center" vertical="center"/>
      <protection hidden="1"/>
    </xf>
    <xf numFmtId="0" fontId="9" fillId="17" borderId="7" xfId="2" applyFont="1" applyFill="1" applyBorder="1" applyAlignment="1" applyProtection="1">
      <alignment horizontal="center" vertical="center"/>
      <protection hidden="1"/>
    </xf>
    <xf numFmtId="0" fontId="9" fillId="17" borderId="6" xfId="2" applyFont="1" applyFill="1" applyBorder="1" applyAlignment="1" applyProtection="1">
      <alignment horizontal="center" vertical="center"/>
      <protection hidden="1"/>
    </xf>
    <xf numFmtId="1" fontId="27" fillId="0" borderId="63" xfId="0" applyNumberFormat="1" applyFont="1" applyBorder="1" applyAlignment="1" applyProtection="1">
      <alignment horizontal="center" vertical="center"/>
      <protection hidden="1"/>
    </xf>
    <xf numFmtId="1" fontId="27" fillId="0" borderId="3" xfId="0" applyNumberFormat="1" applyFont="1" applyBorder="1" applyAlignment="1" applyProtection="1">
      <alignment horizontal="center" vertical="center"/>
      <protection hidden="1"/>
    </xf>
    <xf numFmtId="1" fontId="27" fillId="0" borderId="2" xfId="0" applyNumberFormat="1" applyFont="1" applyBorder="1" applyAlignment="1" applyProtection="1">
      <alignment horizontal="center" vertical="center"/>
      <protection hidden="1"/>
    </xf>
    <xf numFmtId="0" fontId="27" fillId="0" borderId="3" xfId="0" applyFont="1" applyBorder="1" applyAlignment="1" applyProtection="1">
      <alignment horizontal="center" vertical="center"/>
      <protection hidden="1"/>
    </xf>
    <xf numFmtId="0" fontId="27" fillId="0" borderId="64" xfId="0" applyFont="1" applyBorder="1" applyAlignment="1" applyProtection="1">
      <alignment horizontal="center" vertical="center"/>
      <protection hidden="1"/>
    </xf>
    <xf numFmtId="1" fontId="27" fillId="0" borderId="4" xfId="0" applyNumberFormat="1" applyFont="1" applyBorder="1" applyAlignment="1" applyProtection="1">
      <alignment horizontal="center" vertical="center"/>
      <protection hidden="1"/>
    </xf>
    <xf numFmtId="0" fontId="31" fillId="0" borderId="0" xfId="0" applyFont="1" applyAlignment="1">
      <alignment horizontal="center"/>
    </xf>
  </cellXfs>
  <cellStyles count="5">
    <cellStyle name="20 % - Accent6" xfId="4" builtinId="50"/>
    <cellStyle name="40 % - Accent5" xfId="3" builtinId="47"/>
    <cellStyle name="Entrée" xfId="2" builtinId="20"/>
    <cellStyle name="Normal" xfId="0" builtinId="0"/>
    <cellStyle name="Pourcentage" xfId="1" builtinId="5"/>
  </cellStyles>
  <dxfs count="49">
    <dxf>
      <fill>
        <patternFill>
          <bgColor rgb="FFFF0000"/>
        </patternFill>
      </fill>
    </dxf>
    <dxf>
      <fill>
        <patternFill>
          <bgColor rgb="FFF3E80D"/>
        </patternFill>
      </fill>
    </dxf>
    <dxf>
      <fill>
        <patternFill>
          <bgColor rgb="FF00B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3E80D"/>
          </stop>
        </gradientFill>
      </fill>
    </dxf>
    <dxf>
      <fill>
        <patternFill>
          <bgColor rgb="FFFF0000"/>
        </patternFill>
      </fill>
    </dxf>
    <dxf>
      <fill>
        <patternFill>
          <bgColor rgb="FFF3E80D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</dxf>
    <dxf>
      <font>
        <b/>
        <i val="0"/>
      </font>
      <fill>
        <gradientFill>
          <stop position="0">
            <color rgb="FFFF7575"/>
          </stop>
          <stop position="0.5">
            <color theme="0"/>
          </stop>
          <stop position="1">
            <color rgb="FFFF7575"/>
          </stop>
        </gradientFill>
      </fill>
    </dxf>
    <dxf>
      <font>
        <b/>
        <i val="0"/>
        <color theme="8" tint="-0.24994659260841701"/>
      </font>
      <fill>
        <patternFill>
          <bgColor rgb="FFFFA7A7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99"/>
        </patternFill>
      </fill>
    </dxf>
    <dxf>
      <fill>
        <patternFill>
          <bgColor rgb="FFFFA7A7"/>
        </patternFill>
      </fill>
    </dxf>
    <dxf>
      <font>
        <b/>
        <i val="0"/>
        <color rgb="FF0000FF"/>
      </font>
      <fill>
        <patternFill patternType="solid">
          <fgColor auto="1"/>
          <bgColor rgb="FFFFA7A7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</dxf>
  </dxfs>
  <tableStyles count="0" defaultTableStyle="TableStyleMedium2" defaultPivotStyle="PivotStyleLight16"/>
  <colors>
    <mruColors>
      <color rgb="FF00E668"/>
      <color rgb="FFF3E80D"/>
      <color rgb="FFB2FCC4"/>
      <color rgb="FF2DFF8C"/>
      <color rgb="FF0000FF"/>
      <color rgb="FF3333FF"/>
      <color rgb="FFF794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Graphique: Efficience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Paramètres!$C$6:$H$6</c:f>
              <c:strCache>
                <c:ptCount val="6"/>
                <c:pt idx="0">
                  <c:v>SAMEDI</c:v>
                </c:pt>
                <c:pt idx="1">
                  <c:v>LUNDI</c:v>
                </c:pt>
                <c:pt idx="2">
                  <c:v>MARDI</c:v>
                </c:pt>
                <c:pt idx="3">
                  <c:v>MERCREDI</c:v>
                </c:pt>
                <c:pt idx="4">
                  <c:v>JEUDI</c:v>
                </c:pt>
                <c:pt idx="5">
                  <c:v>VENDREDI</c:v>
                </c:pt>
              </c:strCache>
            </c:strRef>
          </c:cat>
          <c:val>
            <c:numRef>
              <c:f>Paramètres!$C$8:$H$8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8718544"/>
        <c:axId val="178719104"/>
      </c:barChart>
      <c:lineChart>
        <c:grouping val="stacked"/>
        <c:varyColors val="0"/>
        <c:ser>
          <c:idx val="1"/>
          <c:order val="1"/>
          <c:tx>
            <c:strRef>
              <c:f>Paramètres!$C$7:$H$7</c:f>
              <c:strCache>
                <c:ptCount val="6"/>
                <c:pt idx="0">
                  <c:v>70%</c:v>
                </c:pt>
                <c:pt idx="1">
                  <c:v>70%</c:v>
                </c:pt>
                <c:pt idx="2">
                  <c:v>70%</c:v>
                </c:pt>
                <c:pt idx="3">
                  <c:v>70%</c:v>
                </c:pt>
                <c:pt idx="4">
                  <c:v>70%</c:v>
                </c:pt>
                <c:pt idx="5">
                  <c:v>70%</c:v>
                </c:pt>
              </c:strCache>
            </c:strRef>
          </c:tx>
          <c:marker>
            <c:symbol val="none"/>
          </c:marker>
          <c:val>
            <c:numRef>
              <c:f>Paramètres!$C$7:$H$7</c:f>
              <c:numCache>
                <c:formatCode>0%</c:formatCode>
                <c:ptCount val="6"/>
                <c:pt idx="0">
                  <c:v>0.7</c:v>
                </c:pt>
                <c:pt idx="1">
                  <c:v>0.7</c:v>
                </c:pt>
                <c:pt idx="2">
                  <c:v>0.7</c:v>
                </c:pt>
                <c:pt idx="3">
                  <c:v>0.7</c:v>
                </c:pt>
                <c:pt idx="4">
                  <c:v>0.7</c:v>
                </c:pt>
                <c:pt idx="5">
                  <c:v>0.7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8718544"/>
        <c:axId val="178719104"/>
      </c:lineChart>
      <c:catAx>
        <c:axId val="17871854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78719104"/>
        <c:crosses val="autoZero"/>
        <c:auto val="1"/>
        <c:lblAlgn val="ctr"/>
        <c:lblOffset val="100"/>
        <c:noMultiLvlLbl val="0"/>
      </c:catAx>
      <c:valAx>
        <c:axId val="178719104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/>
          <a:lstStyle/>
          <a:p>
            <a:pPr>
              <a:defRPr sz="1050"/>
            </a:pPr>
            <a:endParaRPr lang="fr-FR"/>
          </a:p>
        </c:txPr>
        <c:crossAx val="1787185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3"/>
    </mc:Choice>
    <mc:Fallback>
      <c:style val="23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Graphique: Retour qualité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Paramètres!$C$6:$H$6</c:f>
              <c:strCache>
                <c:ptCount val="6"/>
                <c:pt idx="0">
                  <c:v>SAMEDI</c:v>
                </c:pt>
                <c:pt idx="1">
                  <c:v>LUNDI</c:v>
                </c:pt>
                <c:pt idx="2">
                  <c:v>MARDI</c:v>
                </c:pt>
                <c:pt idx="3">
                  <c:v>MERCREDI</c:v>
                </c:pt>
                <c:pt idx="4">
                  <c:v>JEUDI</c:v>
                </c:pt>
                <c:pt idx="5">
                  <c:v>VENDREDI</c:v>
                </c:pt>
              </c:strCache>
            </c:strRef>
          </c:cat>
          <c:val>
            <c:numRef>
              <c:f>Paramètres!$C$9:$H$9</c:f>
              <c:numCache>
                <c:formatCode>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 formatCode="General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182308736"/>
        <c:axId val="182309296"/>
      </c:barChart>
      <c:catAx>
        <c:axId val="18230873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1050"/>
            </a:pPr>
            <a:endParaRPr lang="fr-FR"/>
          </a:p>
        </c:txPr>
        <c:crossAx val="182309296"/>
        <c:crosses val="autoZero"/>
        <c:auto val="1"/>
        <c:lblAlgn val="ctr"/>
        <c:lblOffset val="100"/>
        <c:noMultiLvlLbl val="0"/>
      </c:catAx>
      <c:valAx>
        <c:axId val="182309296"/>
        <c:scaling>
          <c:orientation val="minMax"/>
        </c:scaling>
        <c:delete val="0"/>
        <c:axPos val="l"/>
        <c:majorGridlines/>
        <c:numFmt formatCode="0" sourceLinked="1"/>
        <c:majorTickMark val="none"/>
        <c:minorTickMark val="none"/>
        <c:tickLblPos val="nextTo"/>
        <c:txPr>
          <a:bodyPr/>
          <a:lstStyle/>
          <a:p>
            <a:pPr>
              <a:defRPr sz="1050"/>
            </a:pPr>
            <a:endParaRPr lang="fr-FR"/>
          </a:p>
        </c:txPr>
        <c:crossAx val="1823087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Paramètres!$B$11</c:f>
              <c:strCache>
                <c:ptCount val="1"/>
                <c:pt idx="0">
                  <c:v>Retard</c:v>
                </c:pt>
              </c:strCache>
            </c:strRef>
          </c:tx>
          <c:invertIfNegative val="0"/>
          <c:cat>
            <c:strRef>
              <c:f>[1]Paramètres!$C$6:$H$6</c:f>
              <c:strCache>
                <c:ptCount val="6"/>
                <c:pt idx="0">
                  <c:v>SAMEDI</c:v>
                </c:pt>
                <c:pt idx="1">
                  <c:v>LUNDI</c:v>
                </c:pt>
                <c:pt idx="2">
                  <c:v>MARDI</c:v>
                </c:pt>
                <c:pt idx="3">
                  <c:v>MERCREDI</c:v>
                </c:pt>
                <c:pt idx="4">
                  <c:v>JEUDI</c:v>
                </c:pt>
                <c:pt idx="5">
                  <c:v>VENDREDI</c:v>
                </c:pt>
              </c:strCache>
            </c:strRef>
          </c:cat>
          <c:val>
            <c:numRef>
              <c:f>Paramètres!$C$11:$H$11</c:f>
              <c:numCache>
                <c:formatCode>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 formatCode="General">
                  <c:v>0</c:v>
                </c:pt>
              </c:numCache>
            </c:numRef>
          </c:val>
        </c:ser>
        <c:ser>
          <c:idx val="1"/>
          <c:order val="1"/>
          <c:tx>
            <c:strRef>
              <c:f>Paramètres!$B$12</c:f>
              <c:strCache>
                <c:ptCount val="1"/>
                <c:pt idx="0">
                  <c:v>H.N.G [min]</c:v>
                </c:pt>
              </c:strCache>
            </c:strRef>
          </c:tx>
          <c:invertIfNegative val="0"/>
          <c:cat>
            <c:strRef>
              <c:f>[1]Paramètres!$C$6:$H$6</c:f>
              <c:strCache>
                <c:ptCount val="6"/>
                <c:pt idx="0">
                  <c:v>SAMEDI</c:v>
                </c:pt>
                <c:pt idx="1">
                  <c:v>LUNDI</c:v>
                </c:pt>
                <c:pt idx="2">
                  <c:v>MARDI</c:v>
                </c:pt>
                <c:pt idx="3">
                  <c:v>MERCREDI</c:v>
                </c:pt>
                <c:pt idx="4">
                  <c:v>JEUDI</c:v>
                </c:pt>
                <c:pt idx="5">
                  <c:v>VENDREDI</c:v>
                </c:pt>
              </c:strCache>
            </c:strRef>
          </c:cat>
          <c:val>
            <c:numRef>
              <c:f>Paramètres!$C$12:$H$12</c:f>
              <c:numCache>
                <c:formatCode>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 formatCode="General">
                  <c:v>0</c:v>
                </c:pt>
              </c:numCache>
            </c:numRef>
          </c:val>
        </c:ser>
        <c:ser>
          <c:idx val="2"/>
          <c:order val="2"/>
          <c:tx>
            <c:strRef>
              <c:f>Paramètres!$B$13</c:f>
              <c:strCache>
                <c:ptCount val="1"/>
                <c:pt idx="0">
                  <c:v>Réparation</c:v>
                </c:pt>
              </c:strCache>
            </c:strRef>
          </c:tx>
          <c:invertIfNegative val="0"/>
          <c:cat>
            <c:strRef>
              <c:f>[1]Paramètres!$C$6:$H$6</c:f>
              <c:strCache>
                <c:ptCount val="6"/>
                <c:pt idx="0">
                  <c:v>SAMEDI</c:v>
                </c:pt>
                <c:pt idx="1">
                  <c:v>LUNDI</c:v>
                </c:pt>
                <c:pt idx="2">
                  <c:v>MARDI</c:v>
                </c:pt>
                <c:pt idx="3">
                  <c:v>MERCREDI</c:v>
                </c:pt>
                <c:pt idx="4">
                  <c:v>JEUDI</c:v>
                </c:pt>
                <c:pt idx="5">
                  <c:v>VENDREDI</c:v>
                </c:pt>
              </c:strCache>
            </c:strRef>
          </c:cat>
          <c:val>
            <c:numRef>
              <c:f>Paramètres!$C$13:$H$13</c:f>
              <c:numCache>
                <c:formatCode>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 formatCode="General">
                  <c:v>0</c:v>
                </c:pt>
              </c:numCache>
            </c:numRef>
          </c:val>
        </c:ser>
        <c:ser>
          <c:idx val="3"/>
          <c:order val="3"/>
          <c:tx>
            <c:strRef>
              <c:f>Paramètres!$B$14</c:f>
              <c:strCache>
                <c:ptCount val="1"/>
                <c:pt idx="0">
                  <c:v>Arrêts moyens</c:v>
                </c:pt>
              </c:strCache>
            </c:strRef>
          </c:tx>
          <c:invertIfNegative val="0"/>
          <c:cat>
            <c:strRef>
              <c:f>[1]Paramètres!$C$6:$H$6</c:f>
              <c:strCache>
                <c:ptCount val="6"/>
                <c:pt idx="0">
                  <c:v>SAMEDI</c:v>
                </c:pt>
                <c:pt idx="1">
                  <c:v>LUNDI</c:v>
                </c:pt>
                <c:pt idx="2">
                  <c:v>MARDI</c:v>
                </c:pt>
                <c:pt idx="3">
                  <c:v>MERCREDI</c:v>
                </c:pt>
                <c:pt idx="4">
                  <c:v>JEUDI</c:v>
                </c:pt>
                <c:pt idx="5">
                  <c:v>VENDREDI</c:v>
                </c:pt>
              </c:strCache>
            </c:strRef>
          </c:cat>
          <c:val>
            <c:numRef>
              <c:f>Paramètres!$C$14:$H$14</c:f>
              <c:numCache>
                <c:formatCode>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 formatCode="General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2313216"/>
        <c:axId val="182313776"/>
      </c:barChart>
      <c:catAx>
        <c:axId val="1823132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050"/>
            </a:pPr>
            <a:endParaRPr lang="fr-FR"/>
          </a:p>
        </c:txPr>
        <c:crossAx val="182313776"/>
        <c:crosses val="autoZero"/>
        <c:auto val="1"/>
        <c:lblAlgn val="ctr"/>
        <c:lblOffset val="100"/>
        <c:noMultiLvlLbl val="0"/>
      </c:catAx>
      <c:valAx>
        <c:axId val="18231377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82313216"/>
        <c:crosses val="autoZero"/>
        <c:crossBetween val="between"/>
      </c:valAx>
      <c:spPr>
        <a:solidFill>
          <a:schemeClr val="bg1">
            <a:lumMod val="85000"/>
          </a:schemeClr>
        </a:solidFill>
      </c:spPr>
    </c:plotArea>
    <c:legend>
      <c:legendPos val="r"/>
      <c:layout/>
      <c:overlay val="0"/>
      <c:txPr>
        <a:bodyPr/>
        <a:lstStyle/>
        <a:p>
          <a:pPr>
            <a:defRPr sz="14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Graphique: Mise aux montages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Paramètres!$B$15</c:f>
              <c:strCache>
                <c:ptCount val="1"/>
                <c:pt idx="0">
                  <c:v>MAM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 cap="flat" cmpd="sng" algn="ctr">
              <a:solidFill>
                <a:schemeClr val="accent3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cat>
            <c:strRef>
              <c:f>Paramètres!$C$6:$H$6</c:f>
              <c:strCache>
                <c:ptCount val="6"/>
                <c:pt idx="0">
                  <c:v>SAMEDI</c:v>
                </c:pt>
                <c:pt idx="1">
                  <c:v>LUNDI</c:v>
                </c:pt>
                <c:pt idx="2">
                  <c:v>MARDI</c:v>
                </c:pt>
                <c:pt idx="3">
                  <c:v>MERCREDI</c:v>
                </c:pt>
                <c:pt idx="4">
                  <c:v>JEUDI</c:v>
                </c:pt>
                <c:pt idx="5">
                  <c:v>VENDREDI</c:v>
                </c:pt>
              </c:strCache>
            </c:strRef>
          </c:cat>
          <c:val>
            <c:numRef>
              <c:f>Paramètres!$C$15:$H$15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2390656"/>
        <c:axId val="182391216"/>
      </c:barChart>
      <c:lineChart>
        <c:grouping val="standard"/>
        <c:varyColors val="0"/>
        <c:ser>
          <c:idx val="1"/>
          <c:order val="1"/>
          <c:tx>
            <c:strRef>
              <c:f>Paramètres!$B$16</c:f>
              <c:strCache>
                <c:ptCount val="1"/>
                <c:pt idx="0">
                  <c:v>Objectif de la MAM</c:v>
                </c:pt>
              </c:strCache>
            </c:strRef>
          </c:tx>
          <c:marker>
            <c:symbol val="none"/>
          </c:marker>
          <c:cat>
            <c:strRef>
              <c:f>Paramètres!$C$6:$H$6</c:f>
              <c:strCache>
                <c:ptCount val="6"/>
                <c:pt idx="0">
                  <c:v>SAMEDI</c:v>
                </c:pt>
                <c:pt idx="1">
                  <c:v>LUNDI</c:v>
                </c:pt>
                <c:pt idx="2">
                  <c:v>MARDI</c:v>
                </c:pt>
                <c:pt idx="3">
                  <c:v>MERCREDI</c:v>
                </c:pt>
                <c:pt idx="4">
                  <c:v>JEUDI</c:v>
                </c:pt>
                <c:pt idx="5">
                  <c:v>VENDREDI</c:v>
                </c:pt>
              </c:strCache>
            </c:strRef>
          </c:cat>
          <c:val>
            <c:numRef>
              <c:f>Paramètres!$C$16:$H$16</c:f>
              <c:numCache>
                <c:formatCode>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2390656"/>
        <c:axId val="182391216"/>
      </c:lineChart>
      <c:catAx>
        <c:axId val="18239065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1050"/>
            </a:pPr>
            <a:endParaRPr lang="fr-FR"/>
          </a:p>
        </c:txPr>
        <c:crossAx val="182391216"/>
        <c:crosses val="autoZero"/>
        <c:auto val="1"/>
        <c:lblAlgn val="ctr"/>
        <c:lblOffset val="100"/>
        <c:noMultiLvlLbl val="0"/>
      </c:catAx>
      <c:valAx>
        <c:axId val="18239121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sz="1050"/>
            </a:pPr>
            <a:endParaRPr lang="fr-FR"/>
          </a:p>
        </c:txPr>
        <c:crossAx val="1823906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Heures : Produites/ Présence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Paramètres!$B$17</c:f>
              <c:strCache>
                <c:ptCount val="1"/>
                <c:pt idx="0">
                  <c:v>Affectation (h)</c:v>
                </c:pt>
              </c:strCache>
            </c:strRef>
          </c:tx>
          <c:invertIfNegative val="0"/>
          <c:cat>
            <c:strRef>
              <c:f>Paramètres!$C$6:$H$6</c:f>
              <c:strCache>
                <c:ptCount val="6"/>
                <c:pt idx="0">
                  <c:v>SAMEDI</c:v>
                </c:pt>
                <c:pt idx="1">
                  <c:v>LUNDI</c:v>
                </c:pt>
                <c:pt idx="2">
                  <c:v>MARDI</c:v>
                </c:pt>
                <c:pt idx="3">
                  <c:v>MERCREDI</c:v>
                </c:pt>
                <c:pt idx="4">
                  <c:v>JEUDI</c:v>
                </c:pt>
                <c:pt idx="5">
                  <c:v>VENDREDI</c:v>
                </c:pt>
              </c:strCache>
            </c:strRef>
          </c:cat>
          <c:val>
            <c:numRef>
              <c:f>Paramètres!$C$17:$H$17</c:f>
              <c:numCache>
                <c:formatCode>0.0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1"/>
          <c:order val="1"/>
          <c:tx>
            <c:strRef>
              <c:f>Paramètres!$B$18</c:f>
              <c:strCache>
                <c:ptCount val="1"/>
                <c:pt idx="0">
                  <c:v>Clôture (h)</c:v>
                </c:pt>
              </c:strCache>
            </c:strRef>
          </c:tx>
          <c:invertIfNegative val="0"/>
          <c:cat>
            <c:strRef>
              <c:f>Paramètres!$C$6:$H$6</c:f>
              <c:strCache>
                <c:ptCount val="6"/>
                <c:pt idx="0">
                  <c:v>SAMEDI</c:v>
                </c:pt>
                <c:pt idx="1">
                  <c:v>LUNDI</c:v>
                </c:pt>
                <c:pt idx="2">
                  <c:v>MARDI</c:v>
                </c:pt>
                <c:pt idx="3">
                  <c:v>MERCREDI</c:v>
                </c:pt>
                <c:pt idx="4">
                  <c:v>JEUDI</c:v>
                </c:pt>
                <c:pt idx="5">
                  <c:v>VENDREDI</c:v>
                </c:pt>
              </c:strCache>
            </c:strRef>
          </c:cat>
          <c:val>
            <c:numRef>
              <c:f>Paramètres!$C$18:$H$18</c:f>
              <c:numCache>
                <c:formatCode>0.0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2394576"/>
        <c:axId val="182395136"/>
      </c:barChart>
      <c:catAx>
        <c:axId val="18239457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1050"/>
            </a:pPr>
            <a:endParaRPr lang="fr-FR"/>
          </a:p>
        </c:txPr>
        <c:crossAx val="182395136"/>
        <c:crosses val="autoZero"/>
        <c:auto val="1"/>
        <c:lblAlgn val="ctr"/>
        <c:lblOffset val="100"/>
        <c:noMultiLvlLbl val="0"/>
      </c:catAx>
      <c:valAx>
        <c:axId val="182395136"/>
        <c:scaling>
          <c:orientation val="minMax"/>
        </c:scaling>
        <c:delete val="0"/>
        <c:axPos val="l"/>
        <c:majorGridlines/>
        <c:numFmt formatCode="0.0" sourceLinked="1"/>
        <c:majorTickMark val="none"/>
        <c:minorTickMark val="none"/>
        <c:tickLblPos val="nextTo"/>
        <c:txPr>
          <a:bodyPr/>
          <a:lstStyle/>
          <a:p>
            <a:pPr>
              <a:defRPr sz="1050"/>
            </a:pPr>
            <a:endParaRPr lang="fr-FR"/>
          </a:p>
        </c:txPr>
        <c:crossAx val="182394576"/>
        <c:crosses val="autoZero"/>
        <c:crossBetween val="between"/>
      </c:valAx>
      <c:spPr>
        <a:solidFill>
          <a:schemeClr val="bg1">
            <a:lumMod val="95000"/>
          </a:schemeClr>
        </a:solidFill>
      </c:spPr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4"/>
    </mc:Choice>
    <mc:Fallback>
      <c:style val="24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Graphique : L'encours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Paramètres!$B$19</c:f>
              <c:strCache>
                <c:ptCount val="1"/>
                <c:pt idx="0">
                  <c:v>Encours</c:v>
                </c:pt>
              </c:strCache>
            </c:strRef>
          </c:tx>
          <c:invertIfNegative val="0"/>
          <c:cat>
            <c:strRef>
              <c:f>Paramètres!$C$6:$H$6</c:f>
              <c:strCache>
                <c:ptCount val="6"/>
                <c:pt idx="0">
                  <c:v>SAMEDI</c:v>
                </c:pt>
                <c:pt idx="1">
                  <c:v>LUNDI</c:v>
                </c:pt>
                <c:pt idx="2">
                  <c:v>MARDI</c:v>
                </c:pt>
                <c:pt idx="3">
                  <c:v>MERCREDI</c:v>
                </c:pt>
                <c:pt idx="4">
                  <c:v>JEUDI</c:v>
                </c:pt>
                <c:pt idx="5">
                  <c:v>VENDREDI</c:v>
                </c:pt>
              </c:strCache>
            </c:strRef>
          </c:cat>
          <c:val>
            <c:numRef>
              <c:f>Paramètres!$C$19:$H$19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 formatCode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2606672"/>
        <c:axId val="182607232"/>
      </c:barChart>
      <c:catAx>
        <c:axId val="1826066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2607232"/>
        <c:crosses val="autoZero"/>
        <c:auto val="1"/>
        <c:lblAlgn val="ctr"/>
        <c:lblOffset val="100"/>
        <c:noMultiLvlLbl val="0"/>
      </c:catAx>
      <c:valAx>
        <c:axId val="182607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26066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253999</xdr:colOff>
      <xdr:row>7</xdr:row>
      <xdr:rowOff>111126</xdr:rowOff>
    </xdr:from>
    <xdr:to>
      <xdr:col>26</xdr:col>
      <xdr:colOff>666749</xdr:colOff>
      <xdr:row>33</xdr:row>
      <xdr:rowOff>79376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129342</xdr:colOff>
      <xdr:row>34</xdr:row>
      <xdr:rowOff>15875</xdr:rowOff>
    </xdr:from>
    <xdr:to>
      <xdr:col>12</xdr:col>
      <xdr:colOff>381000</xdr:colOff>
      <xdr:row>55</xdr:row>
      <xdr:rowOff>142877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253999</xdr:colOff>
      <xdr:row>34</xdr:row>
      <xdr:rowOff>15875</xdr:rowOff>
    </xdr:from>
    <xdr:to>
      <xdr:col>36</xdr:col>
      <xdr:colOff>555624</xdr:colOff>
      <xdr:row>55</xdr:row>
      <xdr:rowOff>111125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27</xdr:col>
      <xdr:colOff>47626</xdr:colOff>
      <xdr:row>13</xdr:row>
      <xdr:rowOff>31750</xdr:rowOff>
    </xdr:from>
    <xdr:to>
      <xdr:col>36</xdr:col>
      <xdr:colOff>650875</xdr:colOff>
      <xdr:row>33</xdr:row>
      <xdr:rowOff>47624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111125</xdr:colOff>
      <xdr:row>12</xdr:row>
      <xdr:rowOff>79375</xdr:rowOff>
    </xdr:from>
    <xdr:to>
      <xdr:col>9</xdr:col>
      <xdr:colOff>127000</xdr:colOff>
      <xdr:row>33</xdr:row>
      <xdr:rowOff>47624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523875</xdr:colOff>
      <xdr:row>33</xdr:row>
      <xdr:rowOff>174626</xdr:rowOff>
    </xdr:from>
    <xdr:to>
      <xdr:col>22</xdr:col>
      <xdr:colOff>15874</xdr:colOff>
      <xdr:row>55</xdr:row>
      <xdr:rowOff>79376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56</xdr:row>
      <xdr:rowOff>47625</xdr:rowOff>
    </xdr:from>
    <xdr:to>
      <xdr:col>36</xdr:col>
      <xdr:colOff>659947</xdr:colOff>
      <xdr:row>61</xdr:row>
      <xdr:rowOff>15875</xdr:rowOff>
    </xdr:to>
    <xdr:sp macro="" textlink="">
      <xdr:nvSpPr>
        <xdr:cNvPr id="14" name="Rectangle à coins arrondis 13"/>
        <xdr:cNvSpPr/>
      </xdr:nvSpPr>
      <xdr:spPr>
        <a:xfrm>
          <a:off x="0" y="11191875"/>
          <a:ext cx="28552322" cy="92075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000"/>
            <a:t>    </a:t>
          </a:r>
          <a:r>
            <a:rPr lang="fr-FR" sz="6000"/>
            <a:t> </a:t>
          </a:r>
          <a:r>
            <a:rPr lang="fr-FR" sz="6000" baseline="0"/>
            <a:t>          </a:t>
          </a:r>
          <a:r>
            <a:rPr lang="fr-FR" sz="6000"/>
            <a:t>    </a:t>
          </a:r>
          <a:endParaRPr lang="fr-FR" sz="4000"/>
        </a:p>
      </xdr:txBody>
    </xdr:sp>
    <xdr:clientData/>
  </xdr:twoCellAnchor>
  <xdr:twoCellAnchor editAs="oneCell">
    <xdr:from>
      <xdr:col>31</xdr:col>
      <xdr:colOff>587371</xdr:colOff>
      <xdr:row>0</xdr:row>
      <xdr:rowOff>142874</xdr:rowOff>
    </xdr:from>
    <xdr:to>
      <xdr:col>36</xdr:col>
      <xdr:colOff>629397</xdr:colOff>
      <xdr:row>5</xdr:row>
      <xdr:rowOff>142875</xdr:rowOff>
    </xdr:to>
    <xdr:pic>
      <xdr:nvPicPr>
        <xdr:cNvPr id="1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46" y="142874"/>
          <a:ext cx="3852026" cy="9525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523875</xdr:colOff>
      <xdr:row>1</xdr:row>
      <xdr:rowOff>63500</xdr:rowOff>
    </xdr:from>
    <xdr:to>
      <xdr:col>27</xdr:col>
      <xdr:colOff>412750</xdr:colOff>
      <xdr:row>6</xdr:row>
      <xdr:rowOff>63500</xdr:rowOff>
    </xdr:to>
    <xdr:sp macro="" textlink="">
      <xdr:nvSpPr>
        <xdr:cNvPr id="17" name="Rectangle à coins arrondis 16"/>
        <xdr:cNvSpPr/>
      </xdr:nvSpPr>
      <xdr:spPr>
        <a:xfrm>
          <a:off x="6302375" y="254000"/>
          <a:ext cx="15144750" cy="952500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4400"/>
            <a:t>TABLEAU</a:t>
          </a:r>
          <a:r>
            <a:rPr lang="fr-FR" sz="4400" baseline="0"/>
            <a:t> DE BORD HEBDOMADAIRE</a:t>
          </a:r>
          <a:endParaRPr lang="fr-FR" sz="1200"/>
        </a:p>
      </xdr:txBody>
    </xdr:sp>
    <xdr:clientData/>
  </xdr:twoCellAnchor>
  <xdr:twoCellAnchor>
    <xdr:from>
      <xdr:col>28</xdr:col>
      <xdr:colOff>111125</xdr:colOff>
      <xdr:row>8</xdr:row>
      <xdr:rowOff>31750</xdr:rowOff>
    </xdr:from>
    <xdr:to>
      <xdr:col>35</xdr:col>
      <xdr:colOff>714375</xdr:colOff>
      <xdr:row>11</xdr:row>
      <xdr:rowOff>47625</xdr:rowOff>
    </xdr:to>
    <xdr:sp macro="" textlink="'UTO-UTS'!B2:B15">
      <xdr:nvSpPr>
        <xdr:cNvPr id="18" name="Rectangle à coins arrondis 17"/>
        <xdr:cNvSpPr/>
      </xdr:nvSpPr>
      <xdr:spPr>
        <a:xfrm>
          <a:off x="21907500" y="1555750"/>
          <a:ext cx="5937250" cy="1063625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D8D4CC5-61E2-4659-A90E-8EC874F874C1}" type="TxLink">
            <a:rPr lang="en-US" sz="6600" b="1" i="0" u="none" strike="noStrike">
              <a:solidFill>
                <a:schemeClr val="bg1"/>
              </a:solidFill>
              <a:latin typeface="+mn-lt"/>
            </a:rPr>
            <a:pPr algn="ctr"/>
            <a:t>SEMAINE 22</a:t>
          </a:fld>
          <a:endParaRPr lang="fr-FR" sz="4000">
            <a:solidFill>
              <a:schemeClr val="bg1"/>
            </a:solidFill>
            <a:latin typeface="+mn-lt"/>
          </a:endParaRPr>
        </a:p>
      </xdr:txBody>
    </xdr:sp>
    <xdr:clientData/>
  </xdr:twoCellAnchor>
  <xdr:oneCellAnchor>
    <xdr:from>
      <xdr:col>0</xdr:col>
      <xdr:colOff>238125</xdr:colOff>
      <xdr:row>56</xdr:row>
      <xdr:rowOff>31750</xdr:rowOff>
    </xdr:from>
    <xdr:ext cx="3079750" cy="937629"/>
    <xdr:sp macro="" textlink="">
      <xdr:nvSpPr>
        <xdr:cNvPr id="19" name="ZoneTexte 18"/>
        <xdr:cNvSpPr txBox="1"/>
      </xdr:nvSpPr>
      <xdr:spPr>
        <a:xfrm>
          <a:off x="238125" y="11176000"/>
          <a:ext cx="3079750" cy="93762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5400" b="1">
              <a:solidFill>
                <a:schemeClr val="bg1"/>
              </a:solidFill>
              <a:latin typeface="Calibri" panose="020F0502020204030204" pitchFamily="34" charset="0"/>
            </a:rPr>
            <a:t>SOURIAU</a:t>
          </a:r>
        </a:p>
      </xdr:txBody>
    </xdr:sp>
    <xdr:clientData/>
  </xdr:oneCellAnchor>
  <xdr:oneCellAnchor>
    <xdr:from>
      <xdr:col>16</xdr:col>
      <xdr:colOff>111125</xdr:colOff>
      <xdr:row>55</xdr:row>
      <xdr:rowOff>47625</xdr:rowOff>
    </xdr:from>
    <xdr:ext cx="5331460" cy="1125501"/>
    <xdr:sp macro="" textlink="">
      <xdr:nvSpPr>
        <xdr:cNvPr id="20" name="ZoneTexte 19"/>
        <xdr:cNvSpPr txBox="1"/>
      </xdr:nvSpPr>
      <xdr:spPr>
        <a:xfrm>
          <a:off x="12176125" y="11001375"/>
          <a:ext cx="5331460" cy="11255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6600" b="0" i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ILOT :UTO/UTS</a:t>
          </a:r>
          <a:endParaRPr lang="fr-FR" sz="6600" b="0" i="0">
            <a:solidFill>
              <a:schemeClr val="bg1"/>
            </a:solidFill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kabbaj/Desktop/Suivi%20de%20production%20UTO-U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vide"/>
      <sheetName val="Suivi prod par OP"/>
      <sheetName val="SEM;14"/>
      <sheetName val="SEM14"/>
      <sheetName val="SEM 15"/>
      <sheetName val="SEM 16"/>
      <sheetName val="SEM 17"/>
      <sheetName val="SEM 18"/>
      <sheetName val="sem 19"/>
      <sheetName val="SEM 20"/>
      <sheetName val="SEM 21"/>
      <sheetName val="Paramètres"/>
      <sheetName val="Feuil1 (2)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6">
          <cell r="C6" t="str">
            <v>SAMEDI</v>
          </cell>
          <cell r="D6" t="str">
            <v>LUNDI</v>
          </cell>
          <cell r="E6" t="str">
            <v>MARDI</v>
          </cell>
          <cell r="F6" t="str">
            <v>MERCREDI</v>
          </cell>
          <cell r="G6" t="str">
            <v>JEUDI</v>
          </cell>
          <cell r="H6" t="str">
            <v>VENDREDI</v>
          </cell>
        </row>
      </sheetData>
      <sheetData sheetId="12" refreshError="1"/>
      <sheetData sheetId="13" refreshError="1"/>
    </sheetDataSet>
  </externalBook>
</externalLink>
</file>

<file path=xl/tables/table1.xml><?xml version="1.0" encoding="utf-8"?>
<table xmlns="http://schemas.openxmlformats.org/spreadsheetml/2006/main" id="3" name="Tableau2" displayName="Tableau2" ref="B6:H19" headerRowCount="0" totalsRowShown="0">
  <tableColumns count="7">
    <tableColumn id="2" name="Colonne2" dataDxfId="48">
      <calculatedColumnFormula>'UTO-UTS'!B31</calculatedColumnFormula>
    </tableColumn>
    <tableColumn id="3" name="Colonne3" dataDxfId="47">
      <calculatedColumnFormula>'UTO-UTS'!B18</calculatedColumnFormula>
    </tableColumn>
    <tableColumn id="4" name="Colonne4" dataDxfId="46">
      <calculatedColumnFormula>'UTO-UTS'!B31</calculatedColumnFormula>
    </tableColumn>
    <tableColumn id="5" name="Colonne5" dataDxfId="45">
      <calculatedColumnFormula>'UTO-UTS'!B44</calculatedColumnFormula>
    </tableColumn>
    <tableColumn id="6" name="Colonne6" dataDxfId="44">
      <calculatedColumnFormula>'UTO-UTS'!B57</calculatedColumnFormula>
    </tableColumn>
    <tableColumn id="7" name="Colonne7" dataDxfId="43">
      <calculatedColumnFormula>'UTO-UTS'!B70</calculatedColumnFormula>
    </tableColumn>
    <tableColumn id="8" name="Colonne8" dataDxfId="42">
      <calculatedColumnFormula>'UTO-UTS'!B83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FZ146"/>
  <sheetViews>
    <sheetView showGridLines="0" tabSelected="1" zoomScaleNormal="100" zoomScaleSheetLayoutView="20" workbookViewId="0">
      <selection activeCell="G29" sqref="G29"/>
    </sheetView>
  </sheetViews>
  <sheetFormatPr baseColWidth="10" defaultRowHeight="15" x14ac:dyDescent="0.25"/>
  <cols>
    <col min="1" max="1" width="1.5703125" style="3" customWidth="1"/>
    <col min="2" max="2" width="6.5703125" style="3" customWidth="1"/>
    <col min="3" max="3" width="17.28515625" style="4" bestFit="1" customWidth="1"/>
    <col min="4" max="4" width="14.85546875" style="5" customWidth="1"/>
    <col min="5" max="5" width="20.28515625" style="3" bestFit="1" customWidth="1"/>
    <col min="6" max="7" width="7.28515625" style="3" customWidth="1"/>
    <col min="8" max="9" width="7.140625" style="3" customWidth="1"/>
    <col min="10" max="149" width="4.28515625" style="3" customWidth="1"/>
    <col min="150" max="150" width="5.42578125" style="3" customWidth="1"/>
    <col min="151" max="151" width="38.28515625" style="3" customWidth="1"/>
    <col min="152" max="152" width="16.140625" style="3" customWidth="1"/>
    <col min="153" max="170" width="13.42578125" style="3" customWidth="1"/>
    <col min="171" max="171" width="30.85546875" style="3" customWidth="1"/>
    <col min="172" max="179" width="11.42578125" style="3"/>
    <col min="180" max="180" width="10.85546875" style="3" customWidth="1"/>
    <col min="181" max="181" width="1.140625" style="3" hidden="1" customWidth="1"/>
    <col min="182" max="182" width="11.42578125" style="3" hidden="1" customWidth="1"/>
    <col min="183" max="16384" width="11.42578125" style="3"/>
  </cols>
  <sheetData>
    <row r="1" spans="2:59" ht="5.25" customHeight="1" thickBot="1" x14ac:dyDescent="0.3"/>
    <row r="2" spans="2:59" ht="23.25" customHeight="1" thickBot="1" x14ac:dyDescent="0.3">
      <c r="B2" s="194" t="s">
        <v>88</v>
      </c>
      <c r="C2" s="197" t="s">
        <v>28</v>
      </c>
      <c r="D2" s="198"/>
      <c r="E2" s="199"/>
      <c r="F2" s="228" t="s">
        <v>70</v>
      </c>
      <c r="G2" s="229"/>
      <c r="H2" s="229"/>
      <c r="I2" s="230"/>
      <c r="J2" s="215">
        <v>836</v>
      </c>
      <c r="K2" s="215"/>
      <c r="L2" s="215"/>
      <c r="M2" s="215"/>
      <c r="N2" s="203">
        <v>1167</v>
      </c>
      <c r="O2" s="204"/>
      <c r="P2" s="204"/>
      <c r="Q2" s="205"/>
      <c r="R2" s="203">
        <v>971</v>
      </c>
      <c r="S2" s="204"/>
      <c r="T2" s="204"/>
      <c r="U2" s="205"/>
      <c r="V2" s="203">
        <v>1336</v>
      </c>
      <c r="W2" s="204"/>
      <c r="X2" s="204"/>
      <c r="Y2" s="205"/>
      <c r="BF2" s="4"/>
      <c r="BG2" s="5"/>
    </row>
    <row r="3" spans="2:59" ht="26.25" customHeight="1" thickBot="1" x14ac:dyDescent="0.3">
      <c r="B3" s="195"/>
      <c r="C3" s="200"/>
      <c r="D3" s="201"/>
      <c r="E3" s="202"/>
      <c r="F3" s="225" t="s">
        <v>71</v>
      </c>
      <c r="G3" s="226"/>
      <c r="H3" s="226"/>
      <c r="I3" s="227"/>
      <c r="J3" s="216" t="s">
        <v>66</v>
      </c>
      <c r="K3" s="216"/>
      <c r="L3" s="216"/>
      <c r="M3" s="216"/>
      <c r="N3" s="212" t="s">
        <v>67</v>
      </c>
      <c r="O3" s="213"/>
      <c r="P3" s="213"/>
      <c r="Q3" s="214"/>
      <c r="R3" s="212" t="s">
        <v>68</v>
      </c>
      <c r="S3" s="213"/>
      <c r="T3" s="213"/>
      <c r="U3" s="214"/>
      <c r="V3" s="212" t="s">
        <v>69</v>
      </c>
      <c r="W3" s="213"/>
      <c r="X3" s="213"/>
      <c r="Y3" s="214"/>
      <c r="Z3" s="148"/>
      <c r="BE3" s="139"/>
      <c r="BF3" s="56"/>
      <c r="BG3" s="5"/>
    </row>
    <row r="4" spans="2:59" ht="90.75" customHeight="1" thickBot="1" x14ac:dyDescent="0.3">
      <c r="B4" s="195"/>
      <c r="C4" s="221" t="s">
        <v>12</v>
      </c>
      <c r="D4" s="222"/>
      <c r="E4" s="6" t="e">
        <f>F15/G15</f>
        <v>#REF!</v>
      </c>
      <c r="F4" s="7" t="s">
        <v>27</v>
      </c>
      <c r="G4" s="7"/>
      <c r="H4" s="8" t="s">
        <v>33</v>
      </c>
      <c r="I4" s="7" t="s">
        <v>34</v>
      </c>
      <c r="J4" s="9" t="s">
        <v>26</v>
      </c>
      <c r="K4" s="10" t="s">
        <v>25</v>
      </c>
      <c r="L4" s="10" t="s">
        <v>24</v>
      </c>
      <c r="M4" s="11" t="s">
        <v>23</v>
      </c>
      <c r="N4" s="9" t="s">
        <v>26</v>
      </c>
      <c r="O4" s="10" t="s">
        <v>25</v>
      </c>
      <c r="P4" s="10" t="s">
        <v>24</v>
      </c>
      <c r="Q4" s="11" t="s">
        <v>23</v>
      </c>
      <c r="R4" s="9" t="s">
        <v>26</v>
      </c>
      <c r="S4" s="10" t="s">
        <v>25</v>
      </c>
      <c r="T4" s="10" t="s">
        <v>24</v>
      </c>
      <c r="U4" s="11" t="s">
        <v>23</v>
      </c>
      <c r="V4" s="9" t="s">
        <v>26</v>
      </c>
      <c r="W4" s="10" t="s">
        <v>25</v>
      </c>
      <c r="X4" s="10" t="s">
        <v>24</v>
      </c>
      <c r="Y4" s="11" t="s">
        <v>23</v>
      </c>
    </row>
    <row r="5" spans="2:59" ht="13.5" customHeight="1" x14ac:dyDescent="0.25">
      <c r="B5" s="195"/>
      <c r="C5" s="12" t="s">
        <v>11</v>
      </c>
      <c r="D5" s="13" t="e">
        <f>SUM(M5:M13,Q5:Q13,U5:U13,Y5:Y13,#REF!,#REF!,#REF!,#REF!,#REF!,#REF!,#REF!,#REF!,#REF!,#REF!,#REF!,#REF!,#REF!,#REF!,#REF!,#REF!,#REF!,#REF!,#REF!,#REF!,#REF!,#REF!,#REF!,#REF!,#REF!,#REF!,#REF!,#REF!,#REF!,#REF!,#REF!)</f>
        <v>#REF!</v>
      </c>
      <c r="E5" s="14" t="s">
        <v>9</v>
      </c>
      <c r="F5" s="15">
        <v>150</v>
      </c>
      <c r="G5" s="16"/>
      <c r="H5" s="17">
        <f t="shared" ref="H5:I13" si="0">SUM(H18,H31,H44,H57,H70,H83)</f>
        <v>0</v>
      </c>
      <c r="I5" s="17">
        <f t="shared" si="0"/>
        <v>0</v>
      </c>
      <c r="J5" s="18">
        <f t="shared" ref="J5:J13" si="1">(J18+J31+J44+J57+J70+J83)/60</f>
        <v>0</v>
      </c>
      <c r="K5" s="19">
        <f>$F$5*J5</f>
        <v>0</v>
      </c>
      <c r="L5" s="20">
        <f t="shared" ref="L5:M13" si="2">L18+L31+L44+L57+L70+L83</f>
        <v>0</v>
      </c>
      <c r="M5" s="21">
        <f t="shared" si="2"/>
        <v>0</v>
      </c>
      <c r="N5" s="22">
        <f t="shared" ref="N5:N13" si="3">(N18+N31+N44+N57+N70+N83)/60</f>
        <v>0</v>
      </c>
      <c r="O5" s="19">
        <f>$F$5*N5</f>
        <v>0</v>
      </c>
      <c r="P5" s="20">
        <f t="shared" ref="P5:Q13" si="4">P18+P31+P44+P57+P70+P83</f>
        <v>0</v>
      </c>
      <c r="Q5" s="21">
        <f t="shared" si="4"/>
        <v>0</v>
      </c>
      <c r="R5" s="22">
        <f t="shared" ref="R5:R13" si="5">(R18+R31+R44+R57+R70+R83)/60</f>
        <v>0</v>
      </c>
      <c r="S5" s="19">
        <f>$F$5*R5</f>
        <v>0</v>
      </c>
      <c r="T5" s="20">
        <f t="shared" ref="T5:U13" si="6">T18+T31+T44+T57+T70+T83</f>
        <v>0</v>
      </c>
      <c r="U5" s="21">
        <f t="shared" si="6"/>
        <v>0</v>
      </c>
      <c r="V5" s="22">
        <f t="shared" ref="V5:V13" si="7">(V18+V31+V44+V57+V70+V83)/60</f>
        <v>0</v>
      </c>
      <c r="W5" s="19">
        <f>$F$5*V5</f>
        <v>0</v>
      </c>
      <c r="X5" s="20">
        <f t="shared" ref="X5:Y13" si="8">X18+X31+X44+X57+X70+X83</f>
        <v>0</v>
      </c>
      <c r="Y5" s="21">
        <f t="shared" si="8"/>
        <v>0</v>
      </c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</row>
    <row r="6" spans="2:59" ht="13.5" customHeight="1" x14ac:dyDescent="0.25">
      <c r="B6" s="195"/>
      <c r="C6" s="24" t="s">
        <v>10</v>
      </c>
      <c r="D6" s="25">
        <f>D19+D32+D45+D58+D71+D84</f>
        <v>0</v>
      </c>
      <c r="E6" s="26" t="s">
        <v>32</v>
      </c>
      <c r="F6" s="27">
        <v>75</v>
      </c>
      <c r="G6" s="28"/>
      <c r="H6" s="29">
        <f t="shared" si="0"/>
        <v>0</v>
      </c>
      <c r="I6" s="29">
        <f t="shared" si="0"/>
        <v>0</v>
      </c>
      <c r="J6" s="30">
        <f t="shared" si="1"/>
        <v>0</v>
      </c>
      <c r="K6" s="31">
        <f>$F$6*J6</f>
        <v>0</v>
      </c>
      <c r="L6" s="32">
        <f t="shared" si="2"/>
        <v>0</v>
      </c>
      <c r="M6" s="33">
        <f t="shared" si="2"/>
        <v>0</v>
      </c>
      <c r="N6" s="34">
        <f t="shared" si="3"/>
        <v>0</v>
      </c>
      <c r="O6" s="31">
        <f>$F$6*N6</f>
        <v>0</v>
      </c>
      <c r="P6" s="32">
        <f t="shared" si="4"/>
        <v>0</v>
      </c>
      <c r="Q6" s="33">
        <f t="shared" si="4"/>
        <v>0</v>
      </c>
      <c r="R6" s="34">
        <f t="shared" si="5"/>
        <v>0</v>
      </c>
      <c r="S6" s="31">
        <f>$F$6*R6</f>
        <v>0</v>
      </c>
      <c r="T6" s="32">
        <f t="shared" si="6"/>
        <v>0</v>
      </c>
      <c r="U6" s="33">
        <f t="shared" si="6"/>
        <v>0</v>
      </c>
      <c r="V6" s="34">
        <f t="shared" si="7"/>
        <v>0</v>
      </c>
      <c r="W6" s="31">
        <f>$F$6*V6</f>
        <v>0</v>
      </c>
      <c r="X6" s="32">
        <f t="shared" si="8"/>
        <v>0</v>
      </c>
      <c r="Y6" s="33">
        <f t="shared" si="8"/>
        <v>0</v>
      </c>
    </row>
    <row r="7" spans="2:59" ht="13.5" customHeight="1" x14ac:dyDescent="0.25">
      <c r="B7" s="195"/>
      <c r="C7" s="24" t="s">
        <v>0</v>
      </c>
      <c r="D7" s="35">
        <f>D20+D33+D46+D59+D72+D85</f>
        <v>0</v>
      </c>
      <c r="E7" s="26" t="s">
        <v>8</v>
      </c>
      <c r="F7" s="27">
        <v>375</v>
      </c>
      <c r="G7" s="27"/>
      <c r="H7" s="29">
        <f t="shared" si="0"/>
        <v>0</v>
      </c>
      <c r="I7" s="29">
        <f t="shared" si="0"/>
        <v>0</v>
      </c>
      <c r="J7" s="30">
        <f t="shared" si="1"/>
        <v>0</v>
      </c>
      <c r="K7" s="31">
        <f>$F$7*J7</f>
        <v>0</v>
      </c>
      <c r="L7" s="32">
        <f t="shared" si="2"/>
        <v>0</v>
      </c>
      <c r="M7" s="33">
        <f t="shared" si="2"/>
        <v>0</v>
      </c>
      <c r="N7" s="34">
        <f t="shared" si="3"/>
        <v>0</v>
      </c>
      <c r="O7" s="31">
        <f>$F$7*N7</f>
        <v>0</v>
      </c>
      <c r="P7" s="32">
        <f t="shared" si="4"/>
        <v>0</v>
      </c>
      <c r="Q7" s="33">
        <f t="shared" si="4"/>
        <v>0</v>
      </c>
      <c r="R7" s="34">
        <f t="shared" si="5"/>
        <v>0</v>
      </c>
      <c r="S7" s="31">
        <f>$F$7*R7</f>
        <v>0</v>
      </c>
      <c r="T7" s="32">
        <f t="shared" si="6"/>
        <v>0</v>
      </c>
      <c r="U7" s="33">
        <f t="shared" si="6"/>
        <v>0</v>
      </c>
      <c r="V7" s="34">
        <f t="shared" si="7"/>
        <v>0</v>
      </c>
      <c r="W7" s="31">
        <f>$F$7*V7</f>
        <v>0</v>
      </c>
      <c r="X7" s="32">
        <f t="shared" si="8"/>
        <v>0</v>
      </c>
      <c r="Y7" s="33">
        <f t="shared" si="8"/>
        <v>0</v>
      </c>
      <c r="AC7" s="36"/>
      <c r="AD7" s="36"/>
      <c r="AE7" s="36"/>
    </row>
    <row r="8" spans="2:59" ht="13.5" customHeight="1" x14ac:dyDescent="0.25">
      <c r="B8" s="195"/>
      <c r="C8" s="24" t="s">
        <v>22</v>
      </c>
      <c r="D8" s="37">
        <f>(D21+D34+D47+D60+D73+D86)/60</f>
        <v>0</v>
      </c>
      <c r="E8" s="26" t="s">
        <v>7</v>
      </c>
      <c r="F8" s="27">
        <v>300</v>
      </c>
      <c r="G8" s="27"/>
      <c r="H8" s="29">
        <f t="shared" si="0"/>
        <v>0</v>
      </c>
      <c r="I8" s="29">
        <f t="shared" si="0"/>
        <v>0</v>
      </c>
      <c r="J8" s="30">
        <f t="shared" si="1"/>
        <v>0</v>
      </c>
      <c r="K8" s="31">
        <f>$F$8*J8</f>
        <v>0</v>
      </c>
      <c r="L8" s="32">
        <f t="shared" si="2"/>
        <v>0</v>
      </c>
      <c r="M8" s="33">
        <f t="shared" si="2"/>
        <v>0</v>
      </c>
      <c r="N8" s="34">
        <f t="shared" si="3"/>
        <v>0</v>
      </c>
      <c r="O8" s="31">
        <f>$F$8*N8</f>
        <v>0</v>
      </c>
      <c r="P8" s="32">
        <f t="shared" si="4"/>
        <v>0</v>
      </c>
      <c r="Q8" s="33">
        <f t="shared" si="4"/>
        <v>0</v>
      </c>
      <c r="R8" s="34">
        <f t="shared" si="5"/>
        <v>0</v>
      </c>
      <c r="S8" s="31">
        <f>$F$8*R8</f>
        <v>0</v>
      </c>
      <c r="T8" s="32">
        <f t="shared" si="6"/>
        <v>0</v>
      </c>
      <c r="U8" s="33">
        <f t="shared" si="6"/>
        <v>0</v>
      </c>
      <c r="V8" s="34">
        <f t="shared" si="7"/>
        <v>0</v>
      </c>
      <c r="W8" s="31">
        <f>$F$8*V8</f>
        <v>0</v>
      </c>
      <c r="X8" s="32">
        <f t="shared" si="8"/>
        <v>0</v>
      </c>
      <c r="Y8" s="33">
        <f t="shared" si="8"/>
        <v>0</v>
      </c>
      <c r="AC8" s="36"/>
      <c r="AD8" s="36"/>
      <c r="AE8" s="36"/>
    </row>
    <row r="9" spans="2:59" ht="13.5" customHeight="1" x14ac:dyDescent="0.25">
      <c r="B9" s="195"/>
      <c r="C9" s="24" t="s">
        <v>21</v>
      </c>
      <c r="D9" s="37">
        <f>(D22+D35+D48+D61+D74+D87)/60</f>
        <v>0</v>
      </c>
      <c r="E9" s="26" t="s">
        <v>6</v>
      </c>
      <c r="F9" s="27">
        <v>375</v>
      </c>
      <c r="G9" s="27"/>
      <c r="H9" s="29">
        <f t="shared" si="0"/>
        <v>0</v>
      </c>
      <c r="I9" s="29">
        <f t="shared" si="0"/>
        <v>0</v>
      </c>
      <c r="J9" s="30">
        <f t="shared" si="1"/>
        <v>0</v>
      </c>
      <c r="K9" s="31">
        <f>$F$9*J9</f>
        <v>0</v>
      </c>
      <c r="L9" s="32">
        <f t="shared" si="2"/>
        <v>0</v>
      </c>
      <c r="M9" s="33">
        <f t="shared" si="2"/>
        <v>0</v>
      </c>
      <c r="N9" s="34">
        <f t="shared" si="3"/>
        <v>0</v>
      </c>
      <c r="O9" s="31">
        <f>$F$9*N9</f>
        <v>0</v>
      </c>
      <c r="P9" s="32">
        <f t="shared" si="4"/>
        <v>0</v>
      </c>
      <c r="Q9" s="33">
        <f t="shared" si="4"/>
        <v>0</v>
      </c>
      <c r="R9" s="34">
        <f t="shared" si="5"/>
        <v>0</v>
      </c>
      <c r="S9" s="31">
        <f>$F$9*R9</f>
        <v>0</v>
      </c>
      <c r="T9" s="32">
        <f t="shared" si="6"/>
        <v>0</v>
      </c>
      <c r="U9" s="33">
        <f t="shared" si="6"/>
        <v>0</v>
      </c>
      <c r="V9" s="34">
        <f t="shared" si="7"/>
        <v>0</v>
      </c>
      <c r="W9" s="31">
        <f>$F$9*V9</f>
        <v>0</v>
      </c>
      <c r="X9" s="32">
        <f t="shared" si="8"/>
        <v>0</v>
      </c>
      <c r="Y9" s="33">
        <f t="shared" si="8"/>
        <v>0</v>
      </c>
      <c r="AC9" s="36"/>
      <c r="AD9" s="36"/>
      <c r="AE9" s="36"/>
    </row>
    <row r="10" spans="2:59" ht="13.5" customHeight="1" x14ac:dyDescent="0.25">
      <c r="B10" s="195"/>
      <c r="C10" s="24" t="s">
        <v>20</v>
      </c>
      <c r="D10" s="37">
        <f>(D23+D36+D49+D62+D75+D88)/60</f>
        <v>0</v>
      </c>
      <c r="E10" s="26" t="s">
        <v>5</v>
      </c>
      <c r="F10" s="27">
        <v>3750</v>
      </c>
      <c r="G10" s="27"/>
      <c r="H10" s="29">
        <f t="shared" si="0"/>
        <v>0</v>
      </c>
      <c r="I10" s="29">
        <f t="shared" si="0"/>
        <v>0</v>
      </c>
      <c r="J10" s="30">
        <f t="shared" si="1"/>
        <v>0</v>
      </c>
      <c r="K10" s="31">
        <f>$F$10*J10</f>
        <v>0</v>
      </c>
      <c r="L10" s="32">
        <f t="shared" si="2"/>
        <v>0</v>
      </c>
      <c r="M10" s="33">
        <f t="shared" si="2"/>
        <v>0</v>
      </c>
      <c r="N10" s="34">
        <f t="shared" si="3"/>
        <v>0</v>
      </c>
      <c r="O10" s="31">
        <f>$F$10*N10</f>
        <v>0</v>
      </c>
      <c r="P10" s="32">
        <f t="shared" si="4"/>
        <v>0</v>
      </c>
      <c r="Q10" s="33">
        <f t="shared" si="4"/>
        <v>0</v>
      </c>
      <c r="R10" s="34">
        <f t="shared" si="5"/>
        <v>0</v>
      </c>
      <c r="S10" s="31">
        <f>$F$10*R10</f>
        <v>0</v>
      </c>
      <c r="T10" s="32">
        <f t="shared" si="6"/>
        <v>0</v>
      </c>
      <c r="U10" s="33">
        <f t="shared" si="6"/>
        <v>0</v>
      </c>
      <c r="V10" s="34">
        <f t="shared" si="7"/>
        <v>0</v>
      </c>
      <c r="W10" s="31">
        <f>$F$10*V10</f>
        <v>0</v>
      </c>
      <c r="X10" s="32">
        <f t="shared" si="8"/>
        <v>0</v>
      </c>
      <c r="Y10" s="33">
        <f t="shared" si="8"/>
        <v>0</v>
      </c>
      <c r="AC10" s="36"/>
      <c r="AD10" s="36"/>
      <c r="AE10" s="36"/>
    </row>
    <row r="11" spans="2:59" ht="13.5" customHeight="1" x14ac:dyDescent="0.25">
      <c r="B11" s="195"/>
      <c r="C11" s="24"/>
      <c r="D11" s="37"/>
      <c r="E11" s="26" t="s">
        <v>4</v>
      </c>
      <c r="F11" s="27">
        <v>300</v>
      </c>
      <c r="G11" s="27"/>
      <c r="H11" s="29">
        <f t="shared" si="0"/>
        <v>0</v>
      </c>
      <c r="I11" s="29">
        <f t="shared" si="0"/>
        <v>0</v>
      </c>
      <c r="J11" s="30">
        <f t="shared" si="1"/>
        <v>0</v>
      </c>
      <c r="K11" s="31">
        <f>$F$11*J11</f>
        <v>0</v>
      </c>
      <c r="L11" s="32">
        <f t="shared" si="2"/>
        <v>0</v>
      </c>
      <c r="M11" s="33">
        <f t="shared" si="2"/>
        <v>0</v>
      </c>
      <c r="N11" s="34">
        <f t="shared" si="3"/>
        <v>0</v>
      </c>
      <c r="O11" s="31">
        <f>$F$11*N11</f>
        <v>0</v>
      </c>
      <c r="P11" s="32">
        <f t="shared" si="4"/>
        <v>0</v>
      </c>
      <c r="Q11" s="33">
        <f t="shared" si="4"/>
        <v>0</v>
      </c>
      <c r="R11" s="34">
        <f t="shared" si="5"/>
        <v>0</v>
      </c>
      <c r="S11" s="31">
        <f>$F$11*R11</f>
        <v>0</v>
      </c>
      <c r="T11" s="32">
        <f t="shared" si="6"/>
        <v>0</v>
      </c>
      <c r="U11" s="33">
        <f t="shared" si="6"/>
        <v>0</v>
      </c>
      <c r="V11" s="34">
        <f t="shared" si="7"/>
        <v>0</v>
      </c>
      <c r="W11" s="31">
        <f>$F$11*V11</f>
        <v>0</v>
      </c>
      <c r="X11" s="32">
        <f t="shared" si="8"/>
        <v>0</v>
      </c>
      <c r="Y11" s="33">
        <f t="shared" si="8"/>
        <v>0</v>
      </c>
      <c r="AC11" s="36"/>
      <c r="AD11" s="36"/>
      <c r="AE11" s="36"/>
    </row>
    <row r="12" spans="2:59" ht="13.5" customHeight="1" x14ac:dyDescent="0.25">
      <c r="B12" s="195"/>
      <c r="C12" s="24"/>
      <c r="D12" s="37"/>
      <c r="E12" s="26" t="s">
        <v>3</v>
      </c>
      <c r="F12" s="27">
        <v>750</v>
      </c>
      <c r="G12" s="27"/>
      <c r="H12" s="29">
        <f t="shared" si="0"/>
        <v>0</v>
      </c>
      <c r="I12" s="29">
        <f t="shared" si="0"/>
        <v>0</v>
      </c>
      <c r="J12" s="30">
        <f t="shared" si="1"/>
        <v>0</v>
      </c>
      <c r="K12" s="31">
        <f>$F$12*J12</f>
        <v>0</v>
      </c>
      <c r="L12" s="32">
        <f t="shared" si="2"/>
        <v>0</v>
      </c>
      <c r="M12" s="33">
        <f t="shared" si="2"/>
        <v>0</v>
      </c>
      <c r="N12" s="34">
        <f t="shared" si="3"/>
        <v>0</v>
      </c>
      <c r="O12" s="31">
        <f>$F$12*N12</f>
        <v>0</v>
      </c>
      <c r="P12" s="32">
        <f t="shared" si="4"/>
        <v>0</v>
      </c>
      <c r="Q12" s="33">
        <f t="shared" si="4"/>
        <v>0</v>
      </c>
      <c r="R12" s="34">
        <f t="shared" si="5"/>
        <v>0</v>
      </c>
      <c r="S12" s="31">
        <f>$F$12*R12</f>
        <v>0</v>
      </c>
      <c r="T12" s="32">
        <f t="shared" si="6"/>
        <v>0</v>
      </c>
      <c r="U12" s="33">
        <f t="shared" si="6"/>
        <v>0</v>
      </c>
      <c r="V12" s="34">
        <f t="shared" si="7"/>
        <v>0</v>
      </c>
      <c r="W12" s="31">
        <f>$F$12*V12</f>
        <v>0</v>
      </c>
      <c r="X12" s="32">
        <f t="shared" si="8"/>
        <v>0</v>
      </c>
      <c r="Y12" s="33">
        <f t="shared" si="8"/>
        <v>0</v>
      </c>
      <c r="AC12" s="36"/>
      <c r="AD12" s="36"/>
      <c r="AE12" s="36"/>
    </row>
    <row r="13" spans="2:59" ht="13.5" customHeight="1" thickBot="1" x14ac:dyDescent="0.3">
      <c r="B13" s="195"/>
      <c r="C13" s="24"/>
      <c r="D13" s="37"/>
      <c r="E13" s="38" t="s">
        <v>14</v>
      </c>
      <c r="F13" s="39"/>
      <c r="G13" s="39"/>
      <c r="H13" s="40">
        <f t="shared" si="0"/>
        <v>0</v>
      </c>
      <c r="I13" s="40">
        <f t="shared" si="0"/>
        <v>0</v>
      </c>
      <c r="J13" s="41">
        <f t="shared" si="1"/>
        <v>0</v>
      </c>
      <c r="K13" s="42">
        <f>$F$13*J13</f>
        <v>0</v>
      </c>
      <c r="L13" s="43">
        <f t="shared" si="2"/>
        <v>0</v>
      </c>
      <c r="M13" s="44">
        <f t="shared" si="2"/>
        <v>0</v>
      </c>
      <c r="N13" s="45">
        <f t="shared" si="3"/>
        <v>0</v>
      </c>
      <c r="O13" s="42">
        <f>$F$13*N13</f>
        <v>0</v>
      </c>
      <c r="P13" s="43">
        <f t="shared" si="4"/>
        <v>0</v>
      </c>
      <c r="Q13" s="44">
        <f t="shared" si="4"/>
        <v>0</v>
      </c>
      <c r="R13" s="45">
        <f t="shared" si="5"/>
        <v>0</v>
      </c>
      <c r="S13" s="42">
        <f>$F$13*R13</f>
        <v>0</v>
      </c>
      <c r="T13" s="43">
        <f t="shared" si="6"/>
        <v>0</v>
      </c>
      <c r="U13" s="44">
        <f t="shared" si="6"/>
        <v>0</v>
      </c>
      <c r="V13" s="45">
        <f t="shared" si="7"/>
        <v>0</v>
      </c>
      <c r="W13" s="42">
        <f>$F$13*V13</f>
        <v>0</v>
      </c>
      <c r="X13" s="43">
        <f t="shared" si="8"/>
        <v>0</v>
      </c>
      <c r="Y13" s="44">
        <f t="shared" si="8"/>
        <v>0</v>
      </c>
      <c r="AC13" s="36"/>
      <c r="AD13" s="36"/>
      <c r="AE13" s="36"/>
    </row>
    <row r="14" spans="2:59" ht="13.5" customHeight="1" thickBot="1" x14ac:dyDescent="0.3">
      <c r="B14" s="195"/>
      <c r="C14" s="46"/>
      <c r="D14" s="47"/>
      <c r="E14" s="48" t="s">
        <v>29</v>
      </c>
      <c r="F14" s="49">
        <f>SUM(F27+F40+F53+F66+F79+F92)</f>
        <v>0</v>
      </c>
      <c r="G14" s="50">
        <f>G27*6</f>
        <v>0</v>
      </c>
      <c r="H14" s="142" t="s">
        <v>51</v>
      </c>
      <c r="I14" s="142" t="s">
        <v>52</v>
      </c>
      <c r="J14" s="209" t="e">
        <f>SUM(L5:L13)/SUM(K5:K13)</f>
        <v>#DIV/0!</v>
      </c>
      <c r="K14" s="210"/>
      <c r="L14" s="210"/>
      <c r="M14" s="211"/>
      <c r="N14" s="209" t="e">
        <f>SUM(P5:P13)/SUM(O5:O13)</f>
        <v>#DIV/0!</v>
      </c>
      <c r="O14" s="210"/>
      <c r="P14" s="210"/>
      <c r="Q14" s="211"/>
      <c r="R14" s="209" t="e">
        <f>SUM(T5:T13)/SUM(S5:S13)</f>
        <v>#DIV/0!</v>
      </c>
      <c r="S14" s="210"/>
      <c r="T14" s="210"/>
      <c r="U14" s="211"/>
      <c r="V14" s="209" t="e">
        <f>SUM(X5:X13)/SUM(W5:W13)</f>
        <v>#DIV/0!</v>
      </c>
      <c r="W14" s="210"/>
      <c r="X14" s="210"/>
      <c r="Y14" s="211"/>
      <c r="AC14" s="36"/>
      <c r="AD14" s="36"/>
      <c r="AE14" s="36"/>
    </row>
    <row r="15" spans="2:59" s="60" customFormat="1" ht="15.75" customHeight="1" thickBot="1" x14ac:dyDescent="0.3">
      <c r="B15" s="196"/>
      <c r="C15" s="51"/>
      <c r="D15" s="52"/>
      <c r="E15" s="48" t="s">
        <v>30</v>
      </c>
      <c r="F15" s="49">
        <f>SUM(F28+F41+F54+F67+F80+F93)</f>
        <v>0</v>
      </c>
      <c r="G15" s="53" t="e">
        <f>J15+N15+R15+V15+#REF!+#REF!+#REF!+#REF!+#REF!+#REF!+#REF!+#REF!+#REF!+#REF!+#REF!+#REF!+#REF!+#REF!+#REF!+#REF!+#REF!+#REF!+#REF!+#REF!+#REF!+#REF!+#REF!+#REF!+#REF!+#REF!+#REF!+#REF!+#REF!+#REF!+#REF!+H15+I15</f>
        <v>#REF!</v>
      </c>
      <c r="H15" s="54">
        <f>SUM(H28,H41,H54,H67,H80,H93)/60</f>
        <v>0</v>
      </c>
      <c r="I15" s="54">
        <f>SUM(I28,I41,I54,I67,I80,I93)/60</f>
        <v>0</v>
      </c>
      <c r="J15" s="55">
        <f>SUM(J5:J13)</f>
        <v>0</v>
      </c>
      <c r="K15" s="56"/>
      <c r="L15" s="57"/>
      <c r="M15" s="57"/>
      <c r="N15" s="58">
        <f>SUM(N5:N13)</f>
        <v>0</v>
      </c>
      <c r="O15" s="56"/>
      <c r="P15" s="57"/>
      <c r="Q15" s="57"/>
      <c r="R15" s="58">
        <f>SUM(R5:R13)</f>
        <v>0</v>
      </c>
      <c r="S15" s="56"/>
      <c r="T15" s="57"/>
      <c r="U15" s="57"/>
      <c r="V15" s="58">
        <f>SUM(V5:V13)</f>
        <v>0</v>
      </c>
      <c r="W15" s="56"/>
      <c r="X15" s="57"/>
      <c r="Y15" s="59"/>
    </row>
    <row r="16" spans="2:59" s="61" customFormat="1" ht="16.5" customHeight="1" x14ac:dyDescent="0.2">
      <c r="C16" s="62"/>
      <c r="D16" s="63"/>
      <c r="AC16" s="60"/>
      <c r="AD16" s="60"/>
      <c r="AE16" s="60"/>
    </row>
    <row r="17" spans="2:31" s="64" customFormat="1" ht="9.75" customHeight="1" thickBot="1" x14ac:dyDescent="0.3">
      <c r="C17" s="65"/>
      <c r="D17" s="66"/>
      <c r="J17" s="181"/>
      <c r="K17" s="177"/>
      <c r="L17" s="177"/>
      <c r="M17" s="177"/>
      <c r="N17" s="177"/>
      <c r="O17" s="177"/>
      <c r="P17" s="177"/>
      <c r="Q17" s="177"/>
      <c r="R17" s="177"/>
      <c r="S17" s="177"/>
      <c r="T17" s="177"/>
      <c r="U17" s="177"/>
      <c r="V17" s="177"/>
      <c r="W17" s="177"/>
      <c r="X17" s="177"/>
      <c r="Y17" s="177"/>
    </row>
    <row r="18" spans="2:31" ht="13.5" customHeight="1" thickBot="1" x14ac:dyDescent="0.3">
      <c r="B18" s="206" t="s">
        <v>19</v>
      </c>
      <c r="C18" s="149" t="s">
        <v>35</v>
      </c>
      <c r="D18" s="150" t="e">
        <f>SUM(M18:M26,Q18:Q26,U18:U26,Y18:Y26,#REF!,#REF!,#REF!,#REF!,#REF!,#REF!,#REF!,#REF!,#REF!,#REF!,#REF!,#REF!,#REF!,#REF!,#REF!,#REF!,#REF!,#REF!,#REF!,#REF!,#REF!,#REF!,#REF!,#REF!,#REF!,#REF!,#REF!,#REF!,#REF!,#REF!,#REF!)</f>
        <v>#REF!</v>
      </c>
      <c r="E18" s="68" t="s">
        <v>9</v>
      </c>
      <c r="F18" s="69">
        <v>150</v>
      </c>
      <c r="G18" s="1"/>
      <c r="H18" s="1">
        <f>SUM(L18,P18,T18,X18)</f>
        <v>0</v>
      </c>
      <c r="I18" s="2"/>
      <c r="J18" s="70"/>
      <c r="K18" s="71">
        <f>(J18/60)*$F$18</f>
        <v>0</v>
      </c>
      <c r="L18" s="72"/>
      <c r="M18" s="73"/>
      <c r="N18" s="74"/>
      <c r="O18" s="71">
        <f>(N18/60)*$F$18</f>
        <v>0</v>
      </c>
      <c r="P18" s="72"/>
      <c r="Q18" s="73"/>
      <c r="R18" s="74"/>
      <c r="S18" s="71">
        <f>(R18/60)*$F$18</f>
        <v>0</v>
      </c>
      <c r="T18" s="72"/>
      <c r="U18" s="73"/>
      <c r="V18" s="74"/>
      <c r="W18" s="71">
        <f>(V18/60)*$F$18</f>
        <v>0</v>
      </c>
      <c r="X18" s="72"/>
      <c r="Y18" s="73"/>
      <c r="AC18" s="36"/>
      <c r="AD18" s="36"/>
      <c r="AE18" s="36"/>
    </row>
    <row r="19" spans="2:31" ht="13.5" customHeight="1" thickBot="1" x14ac:dyDescent="0.3">
      <c r="B19" s="207"/>
      <c r="C19" s="67" t="s">
        <v>10</v>
      </c>
      <c r="D19" s="75"/>
      <c r="E19" s="76" t="s">
        <v>32</v>
      </c>
      <c r="F19" s="77">
        <v>75</v>
      </c>
      <c r="G19" s="77"/>
      <c r="H19" s="1">
        <f t="shared" ref="H19:H26" si="9">SUM(L19,P19,T19,X19)</f>
        <v>0</v>
      </c>
      <c r="I19" s="78"/>
      <c r="J19" s="79"/>
      <c r="K19" s="80">
        <f>(J19/60)*$F$19</f>
        <v>0</v>
      </c>
      <c r="L19" s="81"/>
      <c r="M19" s="82"/>
      <c r="N19" s="83"/>
      <c r="O19" s="80">
        <f>(N19/60)*$F$19</f>
        <v>0</v>
      </c>
      <c r="P19" s="81"/>
      <c r="Q19" s="82"/>
      <c r="R19" s="83"/>
      <c r="S19" s="80">
        <f>(R19/60)*$F$19</f>
        <v>0</v>
      </c>
      <c r="T19" s="81"/>
      <c r="U19" s="82"/>
      <c r="V19" s="83"/>
      <c r="W19" s="80">
        <f>(V19/60)*$F$19</f>
        <v>0</v>
      </c>
      <c r="X19" s="81"/>
      <c r="Y19" s="82"/>
      <c r="AC19" s="36"/>
      <c r="AD19" s="36"/>
      <c r="AE19" s="36"/>
    </row>
    <row r="20" spans="2:31" ht="13.5" customHeight="1" thickBot="1" x14ac:dyDescent="0.3">
      <c r="B20" s="207"/>
      <c r="C20" s="67" t="s">
        <v>0</v>
      </c>
      <c r="D20" s="75"/>
      <c r="E20" s="76" t="s">
        <v>8</v>
      </c>
      <c r="F20" s="77">
        <v>375</v>
      </c>
      <c r="G20" s="77"/>
      <c r="H20" s="1">
        <f t="shared" si="9"/>
        <v>0</v>
      </c>
      <c r="I20" s="78"/>
      <c r="J20" s="79"/>
      <c r="K20" s="80">
        <f>(J20/60)*$F$20</f>
        <v>0</v>
      </c>
      <c r="L20" s="81"/>
      <c r="M20" s="82"/>
      <c r="N20" s="83"/>
      <c r="O20" s="80">
        <f>(N20/60)*$F$20</f>
        <v>0</v>
      </c>
      <c r="P20" s="81"/>
      <c r="Q20" s="82"/>
      <c r="R20" s="83"/>
      <c r="S20" s="80">
        <f>(R20/60)*$F$20</f>
        <v>0</v>
      </c>
      <c r="T20" s="81"/>
      <c r="U20" s="82"/>
      <c r="V20" s="83"/>
      <c r="W20" s="80">
        <f>(V20/60)*$F$20</f>
        <v>0</v>
      </c>
      <c r="X20" s="81"/>
      <c r="Y20" s="82"/>
      <c r="AC20" s="36"/>
      <c r="AD20" s="36"/>
      <c r="AE20" s="36"/>
    </row>
    <row r="21" spans="2:31" ht="13.5" customHeight="1" thickBot="1" x14ac:dyDescent="0.3">
      <c r="B21" s="207"/>
      <c r="C21" s="67" t="s">
        <v>37</v>
      </c>
      <c r="D21" s="75"/>
      <c r="E21" s="76" t="s">
        <v>7</v>
      </c>
      <c r="F21" s="77">
        <v>300</v>
      </c>
      <c r="G21" s="77"/>
      <c r="H21" s="1">
        <f t="shared" si="9"/>
        <v>0</v>
      </c>
      <c r="I21" s="78"/>
      <c r="J21" s="79"/>
      <c r="K21" s="80">
        <f>(J21/60)*$F$21</f>
        <v>0</v>
      </c>
      <c r="L21" s="81"/>
      <c r="M21" s="82"/>
      <c r="N21" s="83"/>
      <c r="O21" s="80">
        <f>(N21/60)*$F$21</f>
        <v>0</v>
      </c>
      <c r="P21" s="81"/>
      <c r="Q21" s="82"/>
      <c r="R21" s="83"/>
      <c r="S21" s="80">
        <f>(R21/60)*$F$21</f>
        <v>0</v>
      </c>
      <c r="T21" s="81"/>
      <c r="U21" s="82"/>
      <c r="V21" s="83"/>
      <c r="W21" s="80">
        <f>(V21/60)*$F$21</f>
        <v>0</v>
      </c>
      <c r="X21" s="81"/>
      <c r="Y21" s="82"/>
      <c r="AC21" s="36"/>
      <c r="AD21" s="36"/>
      <c r="AE21" s="36"/>
    </row>
    <row r="22" spans="2:31" ht="13.5" customHeight="1" thickBot="1" x14ac:dyDescent="0.3">
      <c r="B22" s="207"/>
      <c r="C22" s="67" t="s">
        <v>38</v>
      </c>
      <c r="D22" s="75"/>
      <c r="E22" s="76" t="s">
        <v>6</v>
      </c>
      <c r="F22" s="77">
        <v>375</v>
      </c>
      <c r="G22" s="77"/>
      <c r="H22" s="1">
        <f t="shared" si="9"/>
        <v>0</v>
      </c>
      <c r="I22" s="78"/>
      <c r="J22" s="79"/>
      <c r="K22" s="80">
        <f>(J22/60)*$F$22</f>
        <v>0</v>
      </c>
      <c r="L22" s="81"/>
      <c r="M22" s="82"/>
      <c r="N22" s="83"/>
      <c r="O22" s="80">
        <f>(N22/60)*$F$22</f>
        <v>0</v>
      </c>
      <c r="P22" s="81"/>
      <c r="Q22" s="82"/>
      <c r="R22" s="83"/>
      <c r="S22" s="80">
        <f>(R22/60)*$F$22</f>
        <v>0</v>
      </c>
      <c r="T22" s="81"/>
      <c r="U22" s="82"/>
      <c r="V22" s="83"/>
      <c r="W22" s="80">
        <f>(V22/60)*$F$22</f>
        <v>0</v>
      </c>
      <c r="X22" s="81"/>
      <c r="Y22" s="82"/>
      <c r="AC22" s="36"/>
      <c r="AD22" s="36"/>
      <c r="AE22" s="36"/>
    </row>
    <row r="23" spans="2:31" ht="13.5" customHeight="1" thickBot="1" x14ac:dyDescent="0.3">
      <c r="B23" s="207"/>
      <c r="C23" s="67" t="s">
        <v>36</v>
      </c>
      <c r="D23" s="75"/>
      <c r="E23" s="76" t="s">
        <v>5</v>
      </c>
      <c r="F23" s="77">
        <v>3750</v>
      </c>
      <c r="G23" s="77"/>
      <c r="H23" s="1">
        <f t="shared" si="9"/>
        <v>0</v>
      </c>
      <c r="I23" s="78"/>
      <c r="J23" s="79"/>
      <c r="K23" s="80">
        <f>(J23/60)*$F$23</f>
        <v>0</v>
      </c>
      <c r="L23" s="81"/>
      <c r="M23" s="82"/>
      <c r="N23" s="83"/>
      <c r="O23" s="80">
        <f>(N23/60)*$F$23</f>
        <v>0</v>
      </c>
      <c r="P23" s="81"/>
      <c r="Q23" s="82"/>
      <c r="R23" s="83"/>
      <c r="S23" s="80">
        <f>(R23/60)*$F$23</f>
        <v>0</v>
      </c>
      <c r="T23" s="81"/>
      <c r="U23" s="82"/>
      <c r="V23" s="83"/>
      <c r="W23" s="80">
        <f>(V23/60)*$F$23</f>
        <v>0</v>
      </c>
      <c r="X23" s="81"/>
      <c r="Y23" s="82"/>
      <c r="AC23" s="36"/>
      <c r="AD23" s="36"/>
      <c r="AE23" s="36"/>
    </row>
    <row r="24" spans="2:31" ht="13.5" customHeight="1" thickBot="1" x14ac:dyDescent="0.3">
      <c r="B24" s="207"/>
      <c r="C24" s="84"/>
      <c r="D24" s="85"/>
      <c r="E24" s="76" t="s">
        <v>4</v>
      </c>
      <c r="F24" s="77">
        <v>300</v>
      </c>
      <c r="G24" s="77"/>
      <c r="H24" s="1">
        <f t="shared" si="9"/>
        <v>0</v>
      </c>
      <c r="I24" s="78"/>
      <c r="J24" s="79"/>
      <c r="K24" s="80">
        <f>(J24/60)*$F$24</f>
        <v>0</v>
      </c>
      <c r="L24" s="81"/>
      <c r="M24" s="82"/>
      <c r="N24" s="83"/>
      <c r="O24" s="80">
        <f>(N24/60)*$F$24</f>
        <v>0</v>
      </c>
      <c r="P24" s="81"/>
      <c r="Q24" s="82"/>
      <c r="R24" s="83"/>
      <c r="S24" s="80">
        <f>(R24/60)*$F$24</f>
        <v>0</v>
      </c>
      <c r="T24" s="81"/>
      <c r="U24" s="82"/>
      <c r="V24" s="83"/>
      <c r="W24" s="80">
        <f>(V24/60)*$F$24</f>
        <v>0</v>
      </c>
      <c r="X24" s="81"/>
      <c r="Y24" s="82"/>
    </row>
    <row r="25" spans="2:31" ht="13.5" customHeight="1" thickBot="1" x14ac:dyDescent="0.3">
      <c r="B25" s="207"/>
      <c r="C25" s="84"/>
      <c r="D25" s="85"/>
      <c r="E25" s="76" t="s">
        <v>3</v>
      </c>
      <c r="F25" s="77">
        <v>750</v>
      </c>
      <c r="G25" s="77"/>
      <c r="H25" s="1">
        <f t="shared" si="9"/>
        <v>0</v>
      </c>
      <c r="I25" s="78"/>
      <c r="J25" s="79"/>
      <c r="K25" s="80">
        <f>(J25/60)*$F$25</f>
        <v>0</v>
      </c>
      <c r="L25" s="81"/>
      <c r="M25" s="82"/>
      <c r="N25" s="83"/>
      <c r="O25" s="80">
        <f>(N25/60)*$F$25</f>
        <v>0</v>
      </c>
      <c r="P25" s="81"/>
      <c r="Q25" s="82"/>
      <c r="R25" s="83"/>
      <c r="S25" s="80">
        <f>(R25/60)*$F$25</f>
        <v>0</v>
      </c>
      <c r="T25" s="81"/>
      <c r="U25" s="82"/>
      <c r="V25" s="83"/>
      <c r="W25" s="80">
        <f>(V25/60)*$F$25</f>
        <v>0</v>
      </c>
      <c r="X25" s="81"/>
      <c r="Y25" s="82"/>
    </row>
    <row r="26" spans="2:31" ht="13.5" customHeight="1" thickBot="1" x14ac:dyDescent="0.3">
      <c r="B26" s="207"/>
      <c r="C26" s="84"/>
      <c r="D26" s="85"/>
      <c r="E26" s="86" t="s">
        <v>14</v>
      </c>
      <c r="F26" s="87"/>
      <c r="G26" s="88"/>
      <c r="H26" s="1">
        <f t="shared" si="9"/>
        <v>0</v>
      </c>
      <c r="I26" s="89"/>
      <c r="J26" s="90"/>
      <c r="K26" s="80">
        <f>(J26/60)*$F$26</f>
        <v>0</v>
      </c>
      <c r="L26" s="92"/>
      <c r="M26" s="93"/>
      <c r="N26" s="90"/>
      <c r="O26" s="91">
        <f>(N26/60)*$F$26</f>
        <v>0</v>
      </c>
      <c r="P26" s="92"/>
      <c r="Q26" s="93"/>
      <c r="R26" s="90"/>
      <c r="S26" s="91">
        <f>(R26/60)*$F$26</f>
        <v>0</v>
      </c>
      <c r="T26" s="92"/>
      <c r="U26" s="93"/>
      <c r="V26" s="90"/>
      <c r="W26" s="91">
        <f>(V26/60)*$F$26</f>
        <v>0</v>
      </c>
      <c r="X26" s="92"/>
      <c r="Y26" s="93"/>
    </row>
    <row r="27" spans="2:31" s="97" customFormat="1" ht="13.5" customHeight="1" thickBot="1" x14ac:dyDescent="0.3">
      <c r="B27" s="207"/>
      <c r="C27" s="217" t="s">
        <v>12</v>
      </c>
      <c r="D27" s="219" t="e">
        <f>F28/G28</f>
        <v>#DIV/0!</v>
      </c>
      <c r="E27" s="94" t="s">
        <v>31</v>
      </c>
      <c r="F27" s="95"/>
      <c r="G27" s="96"/>
      <c r="H27" s="140" t="s">
        <v>51</v>
      </c>
      <c r="I27" s="141" t="s">
        <v>52</v>
      </c>
      <c r="J27" s="185" t="e">
        <f>SUM(L18:L26)/SUM(K18:K26)</f>
        <v>#DIV/0!</v>
      </c>
      <c r="K27" s="186"/>
      <c r="L27" s="186"/>
      <c r="M27" s="187"/>
      <c r="N27" s="185" t="e">
        <f>SUM(P18:P26)/SUM(O18:O26)</f>
        <v>#DIV/0!</v>
      </c>
      <c r="O27" s="186"/>
      <c r="P27" s="186"/>
      <c r="Q27" s="187"/>
      <c r="R27" s="185" t="e">
        <f>SUM(T18:T26)/SUM(S18:S26)</f>
        <v>#DIV/0!</v>
      </c>
      <c r="S27" s="186"/>
      <c r="T27" s="186"/>
      <c r="U27" s="187"/>
      <c r="V27" s="185" t="e">
        <f>SUM(X18:X26)/SUM(W18:W26)</f>
        <v>#DIV/0!</v>
      </c>
      <c r="W27" s="186"/>
      <c r="X27" s="186"/>
      <c r="Y27" s="187"/>
    </row>
    <row r="28" spans="2:31" s="60" customFormat="1" ht="14.25" customHeight="1" thickBot="1" x14ac:dyDescent="0.3">
      <c r="B28" s="208"/>
      <c r="C28" s="218"/>
      <c r="D28" s="220"/>
      <c r="E28" s="94" t="s">
        <v>1</v>
      </c>
      <c r="F28" s="95"/>
      <c r="G28" s="98">
        <f>(J28+N28+R28+V28+H28+I28)/60</f>
        <v>0</v>
      </c>
      <c r="H28" s="99"/>
      <c r="I28" s="99"/>
      <c r="J28" s="58">
        <f>SUM(J18:J26)</f>
        <v>0</v>
      </c>
      <c r="K28" s="174"/>
      <c r="L28" s="175"/>
      <c r="M28" s="176"/>
      <c r="N28" s="100">
        <f>SUM(N18:N26)</f>
        <v>0</v>
      </c>
      <c r="O28" s="174"/>
      <c r="P28" s="175"/>
      <c r="Q28" s="176"/>
      <c r="R28" s="100">
        <f>SUM(R18:R26)</f>
        <v>0</v>
      </c>
      <c r="S28" s="174"/>
      <c r="T28" s="175"/>
      <c r="U28" s="176"/>
      <c r="V28" s="100">
        <f>SUM(V18:V26)</f>
        <v>0</v>
      </c>
      <c r="W28" s="174"/>
      <c r="X28" s="175"/>
      <c r="Y28" s="176"/>
    </row>
    <row r="29" spans="2:31" s="61" customFormat="1" ht="13.5" customHeight="1" x14ac:dyDescent="0.2">
      <c r="C29" s="62"/>
      <c r="D29" s="63"/>
    </row>
    <row r="30" spans="2:31" s="64" customFormat="1" ht="9.75" customHeight="1" thickBot="1" x14ac:dyDescent="0.3">
      <c r="C30" s="65"/>
      <c r="D30" s="66"/>
      <c r="J30" s="181"/>
      <c r="K30" s="177"/>
      <c r="L30" s="177"/>
      <c r="M30" s="177"/>
      <c r="N30" s="177"/>
      <c r="O30" s="177"/>
      <c r="P30" s="177"/>
      <c r="Q30" s="177"/>
      <c r="R30" s="177"/>
      <c r="S30" s="177"/>
      <c r="T30" s="177"/>
      <c r="U30" s="177"/>
      <c r="V30" s="177"/>
      <c r="W30" s="177"/>
      <c r="X30" s="177"/>
      <c r="Y30" s="177"/>
    </row>
    <row r="31" spans="2:31" ht="13.5" customHeight="1" thickBot="1" x14ac:dyDescent="0.3">
      <c r="B31" s="206" t="s">
        <v>18</v>
      </c>
      <c r="C31" s="149" t="s">
        <v>35</v>
      </c>
      <c r="D31" s="150" t="e">
        <f>SUM(M31:M39,Q31:Q39,U31:U39,Y31:Y39,#REF!,#REF!,#REF!,#REF!,#REF!,#REF!,#REF!,#REF!,#REF!,#REF!,#REF!,#REF!,#REF!,#REF!,#REF!,#REF!,#REF!,#REF!,#REF!,#REF!,#REF!,#REF!,#REF!,#REF!,#REF!,#REF!,#REF!,#REF!,#REF!,#REF!,#REF!)</f>
        <v>#REF!</v>
      </c>
      <c r="E31" s="102" t="s">
        <v>9</v>
      </c>
      <c r="F31" s="69">
        <v>150</v>
      </c>
      <c r="G31" s="69"/>
      <c r="H31" s="1">
        <f>SUM(L31,P31,T31,X31)</f>
        <v>0</v>
      </c>
      <c r="I31" s="103"/>
      <c r="J31" s="70"/>
      <c r="K31" s="71">
        <f>(J31/60)*$F$31</f>
        <v>0</v>
      </c>
      <c r="L31" s="72"/>
      <c r="M31" s="73"/>
      <c r="N31" s="74"/>
      <c r="O31" s="71">
        <f>(N31/60)*$F$31</f>
        <v>0</v>
      </c>
      <c r="P31" s="72"/>
      <c r="Q31" s="73"/>
      <c r="R31" s="74"/>
      <c r="S31" s="71">
        <f>(R31/60)*$F$31</f>
        <v>0</v>
      </c>
      <c r="T31" s="72"/>
      <c r="U31" s="73"/>
      <c r="V31" s="74"/>
      <c r="W31" s="71">
        <f>(V31/60)*$F$31</f>
        <v>0</v>
      </c>
      <c r="X31" s="72"/>
      <c r="Y31" s="73"/>
    </row>
    <row r="32" spans="2:31" ht="13.5" customHeight="1" thickBot="1" x14ac:dyDescent="0.3">
      <c r="B32" s="207"/>
      <c r="C32" s="67" t="s">
        <v>10</v>
      </c>
      <c r="D32" s="75"/>
      <c r="E32" s="76" t="s">
        <v>32</v>
      </c>
      <c r="F32" s="77">
        <v>75</v>
      </c>
      <c r="G32" s="77"/>
      <c r="H32" s="1">
        <f t="shared" ref="H32:H39" si="10">SUM(L32,P32,T32,X32)</f>
        <v>0</v>
      </c>
      <c r="I32" s="78"/>
      <c r="J32" s="79"/>
      <c r="K32" s="80">
        <f>(J32/60)*$F$32</f>
        <v>0</v>
      </c>
      <c r="L32" s="81"/>
      <c r="M32" s="82"/>
      <c r="N32" s="83"/>
      <c r="O32" s="80">
        <f>(N32/60)*$F$32</f>
        <v>0</v>
      </c>
      <c r="P32" s="81"/>
      <c r="Q32" s="82"/>
      <c r="R32" s="83"/>
      <c r="S32" s="80">
        <f>(R32/60)*$F$32</f>
        <v>0</v>
      </c>
      <c r="T32" s="81"/>
      <c r="U32" s="82"/>
      <c r="V32" s="83"/>
      <c r="W32" s="80">
        <f>(V32/60)*$F$32</f>
        <v>0</v>
      </c>
      <c r="X32" s="81"/>
      <c r="Y32" s="82"/>
    </row>
    <row r="33" spans="2:25" ht="13.5" customHeight="1" thickBot="1" x14ac:dyDescent="0.3">
      <c r="B33" s="207"/>
      <c r="C33" s="67" t="s">
        <v>0</v>
      </c>
      <c r="D33" s="75"/>
      <c r="E33" s="104" t="s">
        <v>8</v>
      </c>
      <c r="F33" s="77">
        <v>375</v>
      </c>
      <c r="G33" s="77"/>
      <c r="H33" s="1">
        <f t="shared" si="10"/>
        <v>0</v>
      </c>
      <c r="I33" s="78"/>
      <c r="J33" s="79"/>
      <c r="K33" s="80">
        <f>(J33/60)*$F$33</f>
        <v>0</v>
      </c>
      <c r="L33" s="81"/>
      <c r="M33" s="82"/>
      <c r="N33" s="83"/>
      <c r="O33" s="80">
        <f>(N33/60)*$F$33</f>
        <v>0</v>
      </c>
      <c r="P33" s="81"/>
      <c r="Q33" s="82"/>
      <c r="R33" s="83"/>
      <c r="S33" s="80">
        <f>(R33/60)*$F$33</f>
        <v>0</v>
      </c>
      <c r="T33" s="81"/>
      <c r="U33" s="82"/>
      <c r="V33" s="83"/>
      <c r="W33" s="80">
        <f>(V33/60)*$F$33</f>
        <v>0</v>
      </c>
      <c r="X33" s="81"/>
      <c r="Y33" s="82"/>
    </row>
    <row r="34" spans="2:25" ht="13.5" customHeight="1" thickBot="1" x14ac:dyDescent="0.3">
      <c r="B34" s="207"/>
      <c r="C34" s="67" t="s">
        <v>37</v>
      </c>
      <c r="D34" s="75"/>
      <c r="E34" s="104" t="s">
        <v>7</v>
      </c>
      <c r="F34" s="77">
        <v>300</v>
      </c>
      <c r="G34" s="77"/>
      <c r="H34" s="1">
        <f t="shared" si="10"/>
        <v>0</v>
      </c>
      <c r="I34" s="78"/>
      <c r="J34" s="79"/>
      <c r="K34" s="80">
        <f>(J34/60)*$F$34</f>
        <v>0</v>
      </c>
      <c r="L34" s="81"/>
      <c r="M34" s="82"/>
      <c r="N34" s="83"/>
      <c r="O34" s="80">
        <f>(N34/60)*$F$34</f>
        <v>0</v>
      </c>
      <c r="P34" s="81"/>
      <c r="Q34" s="82"/>
      <c r="R34" s="83"/>
      <c r="S34" s="80">
        <f>(R34/60)*$F$34</f>
        <v>0</v>
      </c>
      <c r="T34" s="81"/>
      <c r="U34" s="82"/>
      <c r="V34" s="83"/>
      <c r="W34" s="80">
        <f>(V34/60)*$F$34</f>
        <v>0</v>
      </c>
      <c r="X34" s="81"/>
      <c r="Y34" s="82"/>
    </row>
    <row r="35" spans="2:25" ht="13.5" customHeight="1" thickBot="1" x14ac:dyDescent="0.3">
      <c r="B35" s="207"/>
      <c r="C35" s="67" t="s">
        <v>38</v>
      </c>
      <c r="D35" s="75"/>
      <c r="E35" s="104" t="s">
        <v>6</v>
      </c>
      <c r="F35" s="77">
        <v>375</v>
      </c>
      <c r="G35" s="77"/>
      <c r="H35" s="1">
        <f t="shared" si="10"/>
        <v>0</v>
      </c>
      <c r="I35" s="78"/>
      <c r="J35" s="79"/>
      <c r="K35" s="80">
        <f>(J35/60)*$F$35</f>
        <v>0</v>
      </c>
      <c r="L35" s="81"/>
      <c r="M35" s="82"/>
      <c r="N35" s="83"/>
      <c r="O35" s="80">
        <f>(N35/60)*$F$35</f>
        <v>0</v>
      </c>
      <c r="P35" s="81"/>
      <c r="Q35" s="82"/>
      <c r="R35" s="83"/>
      <c r="S35" s="80">
        <f>(R35/60)*$F$35</f>
        <v>0</v>
      </c>
      <c r="T35" s="81"/>
      <c r="U35" s="82"/>
      <c r="V35" s="83"/>
      <c r="W35" s="80">
        <f>(V35/60)*$F$35</f>
        <v>0</v>
      </c>
      <c r="X35" s="81"/>
      <c r="Y35" s="82"/>
    </row>
    <row r="36" spans="2:25" ht="13.5" customHeight="1" thickBot="1" x14ac:dyDescent="0.3">
      <c r="B36" s="207"/>
      <c r="C36" s="67" t="s">
        <v>36</v>
      </c>
      <c r="D36" s="75"/>
      <c r="E36" s="104" t="s">
        <v>5</v>
      </c>
      <c r="F36" s="77">
        <v>3750</v>
      </c>
      <c r="G36" s="77"/>
      <c r="H36" s="1">
        <f t="shared" si="10"/>
        <v>0</v>
      </c>
      <c r="I36" s="78"/>
      <c r="J36" s="79"/>
      <c r="K36" s="80">
        <f>(J36/60)*$F$36</f>
        <v>0</v>
      </c>
      <c r="L36" s="81"/>
      <c r="M36" s="82"/>
      <c r="N36" s="83"/>
      <c r="O36" s="80">
        <f>(N36/60)*$F$36</f>
        <v>0</v>
      </c>
      <c r="P36" s="81"/>
      <c r="Q36" s="82"/>
      <c r="R36" s="83"/>
      <c r="S36" s="80">
        <f>(R36/60)*$F$36</f>
        <v>0</v>
      </c>
      <c r="T36" s="81"/>
      <c r="U36" s="82"/>
      <c r="V36" s="83"/>
      <c r="W36" s="80">
        <f>(V36/60)*$F$36</f>
        <v>0</v>
      </c>
      <c r="X36" s="81"/>
      <c r="Y36" s="82"/>
    </row>
    <row r="37" spans="2:25" ht="13.5" customHeight="1" thickBot="1" x14ac:dyDescent="0.3">
      <c r="B37" s="207"/>
      <c r="C37" s="101"/>
      <c r="D37" s="145"/>
      <c r="E37" s="104" t="s">
        <v>4</v>
      </c>
      <c r="F37" s="77">
        <v>300</v>
      </c>
      <c r="G37" s="77"/>
      <c r="H37" s="1">
        <f t="shared" si="10"/>
        <v>0</v>
      </c>
      <c r="I37" s="78"/>
      <c r="J37" s="79"/>
      <c r="K37" s="80">
        <f>(J37/60)*$F$37</f>
        <v>0</v>
      </c>
      <c r="L37" s="81"/>
      <c r="M37" s="82"/>
      <c r="N37" s="83"/>
      <c r="O37" s="80">
        <f>(N37/60)*$F$37</f>
        <v>0</v>
      </c>
      <c r="P37" s="81"/>
      <c r="Q37" s="82"/>
      <c r="R37" s="83"/>
      <c r="S37" s="80">
        <f>(R37/60)*$F$37</f>
        <v>0</v>
      </c>
      <c r="T37" s="81"/>
      <c r="U37" s="82"/>
      <c r="V37" s="83"/>
      <c r="W37" s="80">
        <f>(V37/60)*$F$37</f>
        <v>0</v>
      </c>
      <c r="X37" s="81"/>
      <c r="Y37" s="82"/>
    </row>
    <row r="38" spans="2:25" ht="13.5" customHeight="1" thickBot="1" x14ac:dyDescent="0.3">
      <c r="B38" s="207"/>
      <c r="C38" s="101"/>
      <c r="D38" s="145"/>
      <c r="E38" s="104" t="s">
        <v>3</v>
      </c>
      <c r="F38" s="77">
        <v>750</v>
      </c>
      <c r="G38" s="77"/>
      <c r="H38" s="1">
        <f t="shared" si="10"/>
        <v>0</v>
      </c>
      <c r="I38" s="78"/>
      <c r="J38" s="79"/>
      <c r="K38" s="80">
        <f>(J38/60)*$F$38</f>
        <v>0</v>
      </c>
      <c r="L38" s="81"/>
      <c r="M38" s="82"/>
      <c r="N38" s="83"/>
      <c r="O38" s="80">
        <f>(N38/60)*$F$38</f>
        <v>0</v>
      </c>
      <c r="P38" s="81"/>
      <c r="Q38" s="82"/>
      <c r="R38" s="83"/>
      <c r="S38" s="80">
        <f>(R38/60)*$F$38</f>
        <v>0</v>
      </c>
      <c r="T38" s="81"/>
      <c r="U38" s="82"/>
      <c r="V38" s="83"/>
      <c r="W38" s="80">
        <f>(V38/60)*$F$38</f>
        <v>0</v>
      </c>
      <c r="X38" s="81"/>
      <c r="Y38" s="82"/>
    </row>
    <row r="39" spans="2:25" ht="13.5" customHeight="1" thickBot="1" x14ac:dyDescent="0.3">
      <c r="B39" s="207"/>
      <c r="C39" s="101"/>
      <c r="D39" s="145"/>
      <c r="E39" s="105" t="s">
        <v>14</v>
      </c>
      <c r="F39" s="87"/>
      <c r="G39" s="88"/>
      <c r="H39" s="1">
        <f t="shared" si="10"/>
        <v>0</v>
      </c>
      <c r="I39" s="89"/>
      <c r="J39" s="90"/>
      <c r="K39" s="91">
        <f>(J39/60)*$F$39</f>
        <v>0</v>
      </c>
      <c r="L39" s="92"/>
      <c r="M39" s="93"/>
      <c r="N39" s="90"/>
      <c r="O39" s="91">
        <f>(N39/60)*$F$39</f>
        <v>0</v>
      </c>
      <c r="P39" s="92"/>
      <c r="Q39" s="93"/>
      <c r="R39" s="90"/>
      <c r="S39" s="91">
        <f>(R39/60)*$F$39</f>
        <v>0</v>
      </c>
      <c r="T39" s="92"/>
      <c r="U39" s="93"/>
      <c r="V39" s="90"/>
      <c r="W39" s="91">
        <f>(V39/60)*$F$39</f>
        <v>0</v>
      </c>
      <c r="X39" s="92"/>
      <c r="Y39" s="93"/>
    </row>
    <row r="40" spans="2:25" s="97" customFormat="1" ht="13.5" customHeight="1" thickBot="1" x14ac:dyDescent="0.3">
      <c r="B40" s="207"/>
      <c r="C40" s="217" t="s">
        <v>12</v>
      </c>
      <c r="D40" s="219" t="e">
        <f>F41/G41</f>
        <v>#DIV/0!</v>
      </c>
      <c r="E40" s="106" t="s">
        <v>31</v>
      </c>
      <c r="F40" s="107"/>
      <c r="G40" s="96">
        <f>G27</f>
        <v>0</v>
      </c>
      <c r="H40" s="140" t="s">
        <v>51</v>
      </c>
      <c r="I40" s="141" t="s">
        <v>52</v>
      </c>
      <c r="J40" s="178" t="e">
        <f>SUM(L31:L39)/SUM(K31:K39)</f>
        <v>#DIV/0!</v>
      </c>
      <c r="K40" s="179"/>
      <c r="L40" s="179"/>
      <c r="M40" s="180"/>
      <c r="N40" s="178" t="e">
        <f>SUM(P31:P39)/SUM(O31:O39)</f>
        <v>#DIV/0!</v>
      </c>
      <c r="O40" s="179"/>
      <c r="P40" s="179"/>
      <c r="Q40" s="180"/>
      <c r="R40" s="178" t="e">
        <f>SUM(T31:T39)/SUM(S31:S39)</f>
        <v>#DIV/0!</v>
      </c>
      <c r="S40" s="179"/>
      <c r="T40" s="179"/>
      <c r="U40" s="180"/>
      <c r="V40" s="178" t="e">
        <f>SUM(X31:X39)/SUM(W31:W39)</f>
        <v>#DIV/0!</v>
      </c>
      <c r="W40" s="179"/>
      <c r="X40" s="179"/>
      <c r="Y40" s="180"/>
    </row>
    <row r="41" spans="2:25" ht="13.5" customHeight="1" thickBot="1" x14ac:dyDescent="0.3">
      <c r="B41" s="208"/>
      <c r="C41" s="218"/>
      <c r="D41" s="220"/>
      <c r="E41" s="94" t="s">
        <v>1</v>
      </c>
      <c r="F41" s="95"/>
      <c r="G41" s="98">
        <f>(J41+N41+R41+V41+H41+I41)/60</f>
        <v>0</v>
      </c>
      <c r="H41" s="99"/>
      <c r="I41" s="99"/>
      <c r="J41" s="108">
        <f>SUM(J31:J39)</f>
        <v>0</v>
      </c>
      <c r="K41" s="174"/>
      <c r="L41" s="175"/>
      <c r="M41" s="176"/>
      <c r="N41" s="108">
        <f>SUM(N31:N39)</f>
        <v>0</v>
      </c>
      <c r="O41" s="174"/>
      <c r="P41" s="175"/>
      <c r="Q41" s="176"/>
      <c r="R41" s="108">
        <f>SUM(R31:R39)</f>
        <v>0</v>
      </c>
      <c r="S41" s="174"/>
      <c r="T41" s="175"/>
      <c r="U41" s="176"/>
      <c r="V41" s="108">
        <f>SUM(V31:V39)</f>
        <v>0</v>
      </c>
      <c r="W41" s="174"/>
      <c r="X41" s="175"/>
      <c r="Y41" s="176"/>
    </row>
    <row r="42" spans="2:25" ht="13.5" customHeight="1" x14ac:dyDescent="0.25"/>
    <row r="43" spans="2:25" s="64" customFormat="1" ht="9.75" customHeight="1" thickBot="1" x14ac:dyDescent="0.3">
      <c r="C43" s="65"/>
      <c r="D43" s="66"/>
      <c r="J43" s="181"/>
      <c r="K43" s="177"/>
      <c r="L43" s="177"/>
      <c r="M43" s="177"/>
      <c r="N43" s="177"/>
      <c r="O43" s="177"/>
      <c r="P43" s="177"/>
      <c r="Q43" s="177"/>
      <c r="R43" s="177"/>
      <c r="S43" s="177"/>
      <c r="T43" s="177"/>
      <c r="U43" s="177"/>
      <c r="V43" s="177"/>
      <c r="W43" s="177"/>
      <c r="X43" s="177"/>
      <c r="Y43" s="177"/>
    </row>
    <row r="44" spans="2:25" ht="13.5" customHeight="1" thickBot="1" x14ac:dyDescent="0.3">
      <c r="B44" s="206" t="s">
        <v>17</v>
      </c>
      <c r="C44" s="149" t="s">
        <v>35</v>
      </c>
      <c r="D44" s="150" t="e">
        <f>SUM(M44:M52,Q44:Q52,U44:U52,Y44:Y52,#REF!,#REF!,#REF!,#REF!,#REF!,#REF!,#REF!,#REF!,#REF!,#REF!,#REF!,#REF!,#REF!,#REF!,#REF!,#REF!,#REF!,#REF!,#REF!,#REF!,#REF!,#REF!,#REF!,#REF!,#REF!,#REF!,#REF!,#REF!,#REF!,#REF!,#REF!)</f>
        <v>#REF!</v>
      </c>
      <c r="E44" s="102" t="s">
        <v>9</v>
      </c>
      <c r="F44" s="69">
        <v>150</v>
      </c>
      <c r="G44" s="69"/>
      <c r="H44" s="1">
        <f>SUM(L44,P44,T44,X44)</f>
        <v>0</v>
      </c>
      <c r="I44" s="103"/>
      <c r="J44" s="70"/>
      <c r="K44" s="71">
        <f>(J44/60)*$F$44</f>
        <v>0</v>
      </c>
      <c r="L44" s="72"/>
      <c r="M44" s="73"/>
      <c r="N44" s="74"/>
      <c r="O44" s="71">
        <f>(N44/60)*$F$44</f>
        <v>0</v>
      </c>
      <c r="P44" s="72"/>
      <c r="Q44" s="73"/>
      <c r="R44" s="74"/>
      <c r="S44" s="71">
        <f>(R44/60)*$F$44</f>
        <v>0</v>
      </c>
      <c r="T44" s="72"/>
      <c r="U44" s="73"/>
      <c r="V44" s="74"/>
      <c r="W44" s="71">
        <f>(V44/60)*$F$44</f>
        <v>0</v>
      </c>
      <c r="X44" s="72"/>
      <c r="Y44" s="73"/>
    </row>
    <row r="45" spans="2:25" ht="13.5" customHeight="1" thickBot="1" x14ac:dyDescent="0.3">
      <c r="B45" s="207"/>
      <c r="C45" s="67" t="s">
        <v>10</v>
      </c>
      <c r="D45" s="75"/>
      <c r="E45" s="76" t="s">
        <v>32</v>
      </c>
      <c r="F45" s="77">
        <v>75</v>
      </c>
      <c r="G45" s="77"/>
      <c r="H45" s="1">
        <f t="shared" ref="H45:H52" si="11">SUM(L45,P45,T45,X45)</f>
        <v>0</v>
      </c>
      <c r="I45" s="78"/>
      <c r="J45" s="79"/>
      <c r="K45" s="80">
        <f>(J45/60)*$F$45</f>
        <v>0</v>
      </c>
      <c r="L45" s="81"/>
      <c r="M45" s="82"/>
      <c r="N45" s="83"/>
      <c r="O45" s="80">
        <f>(N45/60)*$F$45</f>
        <v>0</v>
      </c>
      <c r="P45" s="81"/>
      <c r="Q45" s="82"/>
      <c r="R45" s="83"/>
      <c r="S45" s="80">
        <f>(R45/60)*$F$45</f>
        <v>0</v>
      </c>
      <c r="T45" s="81"/>
      <c r="U45" s="82"/>
      <c r="V45" s="83"/>
      <c r="W45" s="80">
        <f>(V45/60)*$F$45</f>
        <v>0</v>
      </c>
      <c r="X45" s="81"/>
      <c r="Y45" s="82"/>
    </row>
    <row r="46" spans="2:25" ht="13.5" customHeight="1" thickBot="1" x14ac:dyDescent="0.3">
      <c r="B46" s="207"/>
      <c r="C46" s="67" t="s">
        <v>0</v>
      </c>
      <c r="D46" s="75"/>
      <c r="E46" s="104" t="s">
        <v>8</v>
      </c>
      <c r="F46" s="77">
        <v>375</v>
      </c>
      <c r="G46" s="77"/>
      <c r="H46" s="1">
        <f t="shared" si="11"/>
        <v>0</v>
      </c>
      <c r="I46" s="78"/>
      <c r="J46" s="79"/>
      <c r="K46" s="80">
        <f>(J46/60)*$F$46</f>
        <v>0</v>
      </c>
      <c r="L46" s="81"/>
      <c r="M46" s="82"/>
      <c r="N46" s="83"/>
      <c r="O46" s="80">
        <f>(N46/60)*$F$46</f>
        <v>0</v>
      </c>
      <c r="P46" s="81"/>
      <c r="Q46" s="82"/>
      <c r="R46" s="83"/>
      <c r="S46" s="80">
        <f>(R46/60)*$F$46</f>
        <v>0</v>
      </c>
      <c r="T46" s="81"/>
      <c r="U46" s="82"/>
      <c r="V46" s="83"/>
      <c r="W46" s="80">
        <f>(V46/60)*$F$46</f>
        <v>0</v>
      </c>
      <c r="X46" s="81"/>
      <c r="Y46" s="82"/>
    </row>
    <row r="47" spans="2:25" ht="13.5" customHeight="1" thickBot="1" x14ac:dyDescent="0.3">
      <c r="B47" s="207"/>
      <c r="C47" s="67" t="s">
        <v>37</v>
      </c>
      <c r="D47" s="75"/>
      <c r="E47" s="104" t="s">
        <v>7</v>
      </c>
      <c r="F47" s="77">
        <v>300</v>
      </c>
      <c r="G47" s="77"/>
      <c r="H47" s="1">
        <f t="shared" si="11"/>
        <v>0</v>
      </c>
      <c r="I47" s="78"/>
      <c r="J47" s="79"/>
      <c r="K47" s="80">
        <f>(J47/60)*$F$47</f>
        <v>0</v>
      </c>
      <c r="L47" s="81"/>
      <c r="M47" s="82"/>
      <c r="N47" s="83"/>
      <c r="O47" s="80">
        <f>(N47/60)*$F$47</f>
        <v>0</v>
      </c>
      <c r="P47" s="81"/>
      <c r="Q47" s="82"/>
      <c r="R47" s="83"/>
      <c r="S47" s="80">
        <f>(R47/60)*$F$47</f>
        <v>0</v>
      </c>
      <c r="T47" s="81"/>
      <c r="U47" s="82"/>
      <c r="V47" s="83"/>
      <c r="W47" s="80">
        <f>(V47/60)*$F$47</f>
        <v>0</v>
      </c>
      <c r="X47" s="81"/>
      <c r="Y47" s="82"/>
    </row>
    <row r="48" spans="2:25" ht="13.5" customHeight="1" thickBot="1" x14ac:dyDescent="0.3">
      <c r="B48" s="207"/>
      <c r="C48" s="67" t="s">
        <v>38</v>
      </c>
      <c r="D48" s="75"/>
      <c r="E48" s="104" t="s">
        <v>6</v>
      </c>
      <c r="F48" s="77">
        <v>375</v>
      </c>
      <c r="G48" s="77"/>
      <c r="H48" s="1">
        <f t="shared" si="11"/>
        <v>0</v>
      </c>
      <c r="I48" s="78"/>
      <c r="J48" s="79"/>
      <c r="K48" s="80">
        <f>(J48/60)*$F$48</f>
        <v>0</v>
      </c>
      <c r="L48" s="81"/>
      <c r="M48" s="82"/>
      <c r="N48" s="83"/>
      <c r="O48" s="80">
        <f>(N48/60)*$F$48</f>
        <v>0</v>
      </c>
      <c r="P48" s="81"/>
      <c r="Q48" s="82"/>
      <c r="R48" s="83"/>
      <c r="S48" s="80">
        <f>(R48/60)*$F$48</f>
        <v>0</v>
      </c>
      <c r="T48" s="81"/>
      <c r="U48" s="82"/>
      <c r="V48" s="83"/>
      <c r="W48" s="80">
        <f>(V48/60)*$F$48</f>
        <v>0</v>
      </c>
      <c r="X48" s="81"/>
      <c r="Y48" s="82"/>
    </row>
    <row r="49" spans="2:26" ht="13.5" customHeight="1" thickBot="1" x14ac:dyDescent="0.3">
      <c r="B49" s="207"/>
      <c r="C49" s="67" t="s">
        <v>36</v>
      </c>
      <c r="D49" s="75"/>
      <c r="E49" s="104" t="s">
        <v>5</v>
      </c>
      <c r="F49" s="77">
        <v>3750</v>
      </c>
      <c r="G49" s="77"/>
      <c r="H49" s="1">
        <f t="shared" si="11"/>
        <v>0</v>
      </c>
      <c r="I49" s="78"/>
      <c r="J49" s="79"/>
      <c r="K49" s="80">
        <f>(J49/60)*$F$49</f>
        <v>0</v>
      </c>
      <c r="L49" s="81"/>
      <c r="M49" s="82"/>
      <c r="N49" s="83"/>
      <c r="O49" s="80">
        <f>(N49/60)*$F$49</f>
        <v>0</v>
      </c>
      <c r="P49" s="81"/>
      <c r="Q49" s="82"/>
      <c r="R49" s="83"/>
      <c r="S49" s="80">
        <f>(R49/60)*$F$49</f>
        <v>0</v>
      </c>
      <c r="T49" s="81"/>
      <c r="U49" s="82"/>
      <c r="V49" s="83"/>
      <c r="W49" s="80">
        <f>(V49/60)*$F$49</f>
        <v>0</v>
      </c>
      <c r="X49" s="81"/>
      <c r="Y49" s="82"/>
      <c r="Z49" s="109"/>
    </row>
    <row r="50" spans="2:26" ht="13.5" customHeight="1" thickBot="1" x14ac:dyDescent="0.3">
      <c r="B50" s="207"/>
      <c r="C50" s="101"/>
      <c r="D50" s="145"/>
      <c r="E50" s="104" t="s">
        <v>4</v>
      </c>
      <c r="F50" s="77">
        <v>300</v>
      </c>
      <c r="G50" s="77"/>
      <c r="H50" s="1">
        <f t="shared" si="11"/>
        <v>0</v>
      </c>
      <c r="I50" s="78"/>
      <c r="J50" s="79"/>
      <c r="K50" s="80">
        <f>(J50/60)*$F$50</f>
        <v>0</v>
      </c>
      <c r="L50" s="81"/>
      <c r="M50" s="82"/>
      <c r="N50" s="83"/>
      <c r="O50" s="80">
        <f>(N50/60)*$F$50</f>
        <v>0</v>
      </c>
      <c r="P50" s="81"/>
      <c r="Q50" s="82"/>
      <c r="R50" s="83"/>
      <c r="S50" s="80">
        <f>(R50/60)*$F$50</f>
        <v>0</v>
      </c>
      <c r="T50" s="81"/>
      <c r="U50" s="82"/>
      <c r="V50" s="83"/>
      <c r="W50" s="80">
        <f>(V50/60)*$F$50</f>
        <v>0</v>
      </c>
      <c r="X50" s="81"/>
      <c r="Y50" s="82"/>
    </row>
    <row r="51" spans="2:26" ht="13.5" customHeight="1" thickBot="1" x14ac:dyDescent="0.3">
      <c r="B51" s="207"/>
      <c r="C51" s="101"/>
      <c r="D51" s="145"/>
      <c r="E51" s="104" t="s">
        <v>3</v>
      </c>
      <c r="F51" s="77">
        <v>750</v>
      </c>
      <c r="G51" s="77"/>
      <c r="H51" s="1">
        <f t="shared" si="11"/>
        <v>0</v>
      </c>
      <c r="I51" s="78"/>
      <c r="J51" s="79"/>
      <c r="K51" s="80">
        <f>(J51/60)*$F$51</f>
        <v>0</v>
      </c>
      <c r="L51" s="81"/>
      <c r="M51" s="82"/>
      <c r="N51" s="83"/>
      <c r="O51" s="80">
        <f>(N51/60)*$F$51</f>
        <v>0</v>
      </c>
      <c r="P51" s="81"/>
      <c r="Q51" s="82"/>
      <c r="R51" s="83"/>
      <c r="S51" s="80">
        <f>(R51/60)*$F$51</f>
        <v>0</v>
      </c>
      <c r="T51" s="81"/>
      <c r="U51" s="82"/>
      <c r="V51" s="83"/>
      <c r="W51" s="80">
        <f>(V51/60)*$F$51</f>
        <v>0</v>
      </c>
      <c r="X51" s="81"/>
      <c r="Y51" s="82"/>
    </row>
    <row r="52" spans="2:26" ht="13.5" customHeight="1" thickBot="1" x14ac:dyDescent="0.3">
      <c r="B52" s="207"/>
      <c r="C52" s="101"/>
      <c r="D52" s="145"/>
      <c r="E52" s="105" t="s">
        <v>14</v>
      </c>
      <c r="F52" s="87"/>
      <c r="G52" s="88"/>
      <c r="H52" s="1">
        <f t="shared" si="11"/>
        <v>0</v>
      </c>
      <c r="I52" s="89"/>
      <c r="J52" s="90"/>
      <c r="K52" s="91">
        <f>(J52/60)*$F$52</f>
        <v>0</v>
      </c>
      <c r="L52" s="92"/>
      <c r="M52" s="93"/>
      <c r="N52" s="90"/>
      <c r="O52" s="91">
        <f>(N52/60)*$F$52</f>
        <v>0</v>
      </c>
      <c r="P52" s="92"/>
      <c r="Q52" s="93"/>
      <c r="R52" s="90"/>
      <c r="S52" s="91">
        <f>(R52/60)*$F$52</f>
        <v>0</v>
      </c>
      <c r="T52" s="92"/>
      <c r="U52" s="93"/>
      <c r="V52" s="90"/>
      <c r="W52" s="91">
        <f>(V52/60)*$F$52</f>
        <v>0</v>
      </c>
      <c r="X52" s="92"/>
      <c r="Y52" s="93"/>
    </row>
    <row r="53" spans="2:26" s="97" customFormat="1" ht="13.5" customHeight="1" thickBot="1" x14ac:dyDescent="0.3">
      <c r="B53" s="207"/>
      <c r="C53" s="217" t="s">
        <v>12</v>
      </c>
      <c r="D53" s="219" t="e">
        <f>F54/G54</f>
        <v>#DIV/0!</v>
      </c>
      <c r="E53" s="106" t="s">
        <v>31</v>
      </c>
      <c r="F53" s="107"/>
      <c r="G53" s="96">
        <f>G27</f>
        <v>0</v>
      </c>
      <c r="H53" s="140" t="s">
        <v>51</v>
      </c>
      <c r="I53" s="141" t="s">
        <v>52</v>
      </c>
      <c r="J53" s="182" t="e">
        <f>SUM(L44:L52)/SUM(K44:K52)</f>
        <v>#DIV/0!</v>
      </c>
      <c r="K53" s="183"/>
      <c r="L53" s="183"/>
      <c r="M53" s="184"/>
      <c r="N53" s="182" t="e">
        <f>SUM(P44:P52)/SUM(O44:O52)</f>
        <v>#DIV/0!</v>
      </c>
      <c r="O53" s="183"/>
      <c r="P53" s="183"/>
      <c r="Q53" s="184"/>
      <c r="R53" s="182" t="e">
        <f>SUM(T44:T52)/SUM(S44:S52)</f>
        <v>#DIV/0!</v>
      </c>
      <c r="S53" s="183"/>
      <c r="T53" s="183"/>
      <c r="U53" s="184"/>
      <c r="V53" s="182" t="e">
        <f>SUM(X44:X52)/SUM(W44:W52)</f>
        <v>#DIV/0!</v>
      </c>
      <c r="W53" s="183"/>
      <c r="X53" s="183"/>
      <c r="Y53" s="184"/>
    </row>
    <row r="54" spans="2:26" ht="13.5" customHeight="1" thickBot="1" x14ac:dyDescent="0.3">
      <c r="B54" s="208"/>
      <c r="C54" s="218"/>
      <c r="D54" s="220"/>
      <c r="E54" s="94" t="s">
        <v>1</v>
      </c>
      <c r="F54" s="95"/>
      <c r="G54" s="98">
        <f>(J54+N54+R54+V54+H54+I54)/60</f>
        <v>0</v>
      </c>
      <c r="H54" s="99"/>
      <c r="I54" s="99"/>
      <c r="J54" s="108">
        <f>SUM(J44:J52)</f>
        <v>0</v>
      </c>
      <c r="K54" s="174"/>
      <c r="L54" s="175"/>
      <c r="M54" s="176"/>
      <c r="N54" s="108">
        <f>SUM(N44:N52)</f>
        <v>0</v>
      </c>
      <c r="O54" s="174"/>
      <c r="P54" s="175"/>
      <c r="Q54" s="176"/>
      <c r="R54" s="108">
        <f>SUM(R44:R52)</f>
        <v>0</v>
      </c>
      <c r="S54" s="174"/>
      <c r="T54" s="175"/>
      <c r="U54" s="176"/>
      <c r="V54" s="108">
        <f>SUM(V44:V52)</f>
        <v>0</v>
      </c>
      <c r="W54" s="174"/>
      <c r="X54" s="175"/>
      <c r="Y54" s="176"/>
    </row>
    <row r="55" spans="2:26" ht="13.5" customHeight="1" x14ac:dyDescent="0.25"/>
    <row r="56" spans="2:26" s="64" customFormat="1" ht="9.75" customHeight="1" thickBot="1" x14ac:dyDescent="0.3">
      <c r="C56" s="65"/>
      <c r="D56" s="66"/>
      <c r="J56" s="181"/>
      <c r="K56" s="177"/>
      <c r="L56" s="177"/>
      <c r="M56" s="177"/>
      <c r="N56" s="177"/>
      <c r="O56" s="177"/>
      <c r="P56" s="177"/>
      <c r="Q56" s="177"/>
      <c r="R56" s="177"/>
      <c r="S56" s="177"/>
      <c r="T56" s="177"/>
      <c r="U56" s="177"/>
      <c r="V56" s="177"/>
      <c r="W56" s="177"/>
      <c r="X56" s="177"/>
      <c r="Y56" s="177"/>
    </row>
    <row r="57" spans="2:26" ht="13.5" customHeight="1" thickBot="1" x14ac:dyDescent="0.3">
      <c r="B57" s="206" t="s">
        <v>16</v>
      </c>
      <c r="C57" s="149" t="s">
        <v>35</v>
      </c>
      <c r="D57" s="150" t="e">
        <f>SUM(M57:M65,Q57:Q65,U57:U65,Y57:Y65,#REF!,#REF!,#REF!,#REF!,#REF!,#REF!,#REF!,#REF!,#REF!,#REF!,#REF!,#REF!,#REF!,#REF!,#REF!,#REF!,#REF!,#REF!,#REF!,#REF!,#REF!,#REF!,#REF!,#REF!,#REF!,#REF!,#REF!,#REF!,#REF!,#REF!,#REF!)</f>
        <v>#REF!</v>
      </c>
      <c r="E57" s="102" t="s">
        <v>9</v>
      </c>
      <c r="F57" s="69">
        <v>150</v>
      </c>
      <c r="G57" s="69"/>
      <c r="H57" s="1">
        <f>SUM(L57,P57,T57,X57)</f>
        <v>0</v>
      </c>
      <c r="I57" s="103"/>
      <c r="J57" s="70"/>
      <c r="K57" s="71">
        <f>(J57/60)*$F$57</f>
        <v>0</v>
      </c>
      <c r="L57" s="72"/>
      <c r="M57" s="73"/>
      <c r="N57" s="74"/>
      <c r="O57" s="71">
        <f>(N57/60)*$F$57</f>
        <v>0</v>
      </c>
      <c r="P57" s="72"/>
      <c r="Q57" s="73"/>
      <c r="R57" s="74"/>
      <c r="S57" s="71">
        <f>(R57/60)*$F$57</f>
        <v>0</v>
      </c>
      <c r="T57" s="72"/>
      <c r="U57" s="73"/>
      <c r="V57" s="74"/>
      <c r="W57" s="71">
        <f>(V57/60)*$F$57</f>
        <v>0</v>
      </c>
      <c r="X57" s="72"/>
      <c r="Y57" s="73"/>
    </row>
    <row r="58" spans="2:26" ht="13.5" customHeight="1" thickBot="1" x14ac:dyDescent="0.3">
      <c r="B58" s="207"/>
      <c r="C58" s="67" t="s">
        <v>10</v>
      </c>
      <c r="D58" s="75"/>
      <c r="E58" s="76" t="s">
        <v>32</v>
      </c>
      <c r="F58" s="77">
        <v>75</v>
      </c>
      <c r="G58" s="77"/>
      <c r="H58" s="1">
        <f t="shared" ref="H58:H65" si="12">SUM(L58,P58,T58,X58)</f>
        <v>0</v>
      </c>
      <c r="I58" s="78"/>
      <c r="J58" s="79"/>
      <c r="K58" s="80">
        <f>(J58/60)*$F$58</f>
        <v>0</v>
      </c>
      <c r="L58" s="81"/>
      <c r="M58" s="82"/>
      <c r="N58" s="83"/>
      <c r="O58" s="80">
        <f>(N58/60)*$F$58</f>
        <v>0</v>
      </c>
      <c r="P58" s="81"/>
      <c r="Q58" s="82"/>
      <c r="R58" s="83"/>
      <c r="S58" s="80">
        <f>(R58/60)*$F$58</f>
        <v>0</v>
      </c>
      <c r="T58" s="81"/>
      <c r="U58" s="82"/>
      <c r="V58" s="83"/>
      <c r="W58" s="80">
        <f>(V58/60)*$F$58</f>
        <v>0</v>
      </c>
      <c r="X58" s="81"/>
      <c r="Y58" s="82"/>
    </row>
    <row r="59" spans="2:26" ht="13.5" customHeight="1" thickBot="1" x14ac:dyDescent="0.3">
      <c r="B59" s="207"/>
      <c r="C59" s="67" t="s">
        <v>0</v>
      </c>
      <c r="D59" s="75"/>
      <c r="E59" s="104" t="s">
        <v>8</v>
      </c>
      <c r="F59" s="77">
        <v>375</v>
      </c>
      <c r="G59" s="77"/>
      <c r="H59" s="1">
        <f t="shared" si="12"/>
        <v>0</v>
      </c>
      <c r="I59" s="78"/>
      <c r="J59" s="79"/>
      <c r="K59" s="80">
        <f>(J59/60)*$F$59</f>
        <v>0</v>
      </c>
      <c r="L59" s="81"/>
      <c r="M59" s="82"/>
      <c r="N59" s="83"/>
      <c r="O59" s="80">
        <f>(N59/60)*$F$59</f>
        <v>0</v>
      </c>
      <c r="P59" s="81"/>
      <c r="Q59" s="82"/>
      <c r="R59" s="83"/>
      <c r="S59" s="80">
        <f>(R59/60)*$F$59</f>
        <v>0</v>
      </c>
      <c r="T59" s="81"/>
      <c r="U59" s="82"/>
      <c r="V59" s="83"/>
      <c r="W59" s="80">
        <f>(V59/60)*$F$59</f>
        <v>0</v>
      </c>
      <c r="X59" s="81"/>
      <c r="Y59" s="82"/>
    </row>
    <row r="60" spans="2:26" ht="13.5" customHeight="1" thickBot="1" x14ac:dyDescent="0.3">
      <c r="B60" s="207"/>
      <c r="C60" s="67" t="s">
        <v>37</v>
      </c>
      <c r="D60" s="75"/>
      <c r="E60" s="104" t="s">
        <v>7</v>
      </c>
      <c r="F60" s="77">
        <v>300</v>
      </c>
      <c r="G60" s="77"/>
      <c r="H60" s="1">
        <f t="shared" si="12"/>
        <v>0</v>
      </c>
      <c r="I60" s="78"/>
      <c r="J60" s="79"/>
      <c r="K60" s="80">
        <f>(J60/60)*$F$60</f>
        <v>0</v>
      </c>
      <c r="L60" s="81"/>
      <c r="M60" s="82"/>
      <c r="N60" s="83"/>
      <c r="O60" s="80">
        <f>(N60/60)*$F$60</f>
        <v>0</v>
      </c>
      <c r="P60" s="81"/>
      <c r="Q60" s="82"/>
      <c r="R60" s="83"/>
      <c r="S60" s="80">
        <f>(R60/60)*$F$60</f>
        <v>0</v>
      </c>
      <c r="T60" s="81"/>
      <c r="U60" s="82"/>
      <c r="V60" s="83"/>
      <c r="W60" s="80">
        <f>(V60/60)*$F$60</f>
        <v>0</v>
      </c>
      <c r="X60" s="81"/>
      <c r="Y60" s="82"/>
    </row>
    <row r="61" spans="2:26" ht="13.5" customHeight="1" thickBot="1" x14ac:dyDescent="0.3">
      <c r="B61" s="207"/>
      <c r="C61" s="67" t="s">
        <v>38</v>
      </c>
      <c r="D61" s="75"/>
      <c r="E61" s="104" t="s">
        <v>6</v>
      </c>
      <c r="F61" s="77">
        <v>375</v>
      </c>
      <c r="G61" s="77"/>
      <c r="H61" s="1">
        <f t="shared" si="12"/>
        <v>0</v>
      </c>
      <c r="I61" s="78"/>
      <c r="J61" s="79"/>
      <c r="K61" s="80">
        <f>(J61/60)*$F$61</f>
        <v>0</v>
      </c>
      <c r="L61" s="81"/>
      <c r="M61" s="82"/>
      <c r="N61" s="83"/>
      <c r="O61" s="80">
        <f>(N61/60)*$F$61</f>
        <v>0</v>
      </c>
      <c r="P61" s="81"/>
      <c r="Q61" s="82"/>
      <c r="R61" s="83"/>
      <c r="S61" s="80">
        <f>(R61/60)*$F$61</f>
        <v>0</v>
      </c>
      <c r="T61" s="81"/>
      <c r="U61" s="82"/>
      <c r="V61" s="83"/>
      <c r="W61" s="80">
        <f>(V61/60)*$F$61</f>
        <v>0</v>
      </c>
      <c r="X61" s="81"/>
      <c r="Y61" s="82"/>
    </row>
    <row r="62" spans="2:26" ht="13.5" customHeight="1" thickBot="1" x14ac:dyDescent="0.3">
      <c r="B62" s="207"/>
      <c r="C62" s="67" t="s">
        <v>36</v>
      </c>
      <c r="D62" s="75"/>
      <c r="E62" s="104" t="s">
        <v>5</v>
      </c>
      <c r="F62" s="77">
        <v>3750</v>
      </c>
      <c r="G62" s="77"/>
      <c r="H62" s="1">
        <f t="shared" si="12"/>
        <v>0</v>
      </c>
      <c r="I62" s="78"/>
      <c r="J62" s="79"/>
      <c r="K62" s="80">
        <f>(J62/60)*$F$62</f>
        <v>0</v>
      </c>
      <c r="L62" s="81"/>
      <c r="M62" s="82"/>
      <c r="N62" s="83"/>
      <c r="O62" s="80">
        <f>(N62/60)*$F$62</f>
        <v>0</v>
      </c>
      <c r="P62" s="81"/>
      <c r="Q62" s="82"/>
      <c r="R62" s="83"/>
      <c r="S62" s="80">
        <f>(R62/60)*$F$62</f>
        <v>0</v>
      </c>
      <c r="T62" s="81"/>
      <c r="U62" s="82"/>
      <c r="V62" s="83"/>
      <c r="W62" s="80">
        <f>(V62/60)*$F$62</f>
        <v>0</v>
      </c>
      <c r="X62" s="81"/>
      <c r="Y62" s="82"/>
    </row>
    <row r="63" spans="2:26" ht="13.5" customHeight="1" thickBot="1" x14ac:dyDescent="0.3">
      <c r="B63" s="207"/>
      <c r="C63" s="101"/>
      <c r="D63" s="145"/>
      <c r="E63" s="104" t="s">
        <v>4</v>
      </c>
      <c r="F63" s="77">
        <v>300</v>
      </c>
      <c r="G63" s="77"/>
      <c r="H63" s="1">
        <f t="shared" si="12"/>
        <v>0</v>
      </c>
      <c r="I63" s="78"/>
      <c r="J63" s="79"/>
      <c r="K63" s="80">
        <f>(J63/60)*$F$63</f>
        <v>0</v>
      </c>
      <c r="L63" s="81"/>
      <c r="M63" s="82"/>
      <c r="N63" s="83"/>
      <c r="O63" s="80">
        <f>(N63/60)*$F$63</f>
        <v>0</v>
      </c>
      <c r="P63" s="81"/>
      <c r="Q63" s="82"/>
      <c r="R63" s="83"/>
      <c r="S63" s="80">
        <f>(R63/60)*$F$63</f>
        <v>0</v>
      </c>
      <c r="T63" s="81"/>
      <c r="U63" s="82"/>
      <c r="V63" s="83"/>
      <c r="W63" s="80">
        <f>(V63/60)*$F$63</f>
        <v>0</v>
      </c>
      <c r="X63" s="81"/>
      <c r="Y63" s="82"/>
    </row>
    <row r="64" spans="2:26" ht="13.5" customHeight="1" thickBot="1" x14ac:dyDescent="0.3">
      <c r="B64" s="207"/>
      <c r="C64" s="101"/>
      <c r="D64" s="145"/>
      <c r="E64" s="104" t="s">
        <v>3</v>
      </c>
      <c r="F64" s="77">
        <v>750</v>
      </c>
      <c r="G64" s="77"/>
      <c r="H64" s="1">
        <f t="shared" si="12"/>
        <v>0</v>
      </c>
      <c r="I64" s="78"/>
      <c r="J64" s="79"/>
      <c r="K64" s="80">
        <f>(J64/60)*$F$64</f>
        <v>0</v>
      </c>
      <c r="L64" s="81"/>
      <c r="M64" s="82"/>
      <c r="N64" s="83"/>
      <c r="O64" s="80">
        <f>(N64/60)*$F$64</f>
        <v>0</v>
      </c>
      <c r="P64" s="81"/>
      <c r="Q64" s="82"/>
      <c r="R64" s="83"/>
      <c r="S64" s="80">
        <f>(R64/60)*$F$64</f>
        <v>0</v>
      </c>
      <c r="T64" s="81"/>
      <c r="U64" s="82"/>
      <c r="V64" s="83"/>
      <c r="W64" s="80">
        <f>(V64/60)*$F$64</f>
        <v>0</v>
      </c>
      <c r="X64" s="81"/>
      <c r="Y64" s="82"/>
    </row>
    <row r="65" spans="2:25" ht="13.5" customHeight="1" thickBot="1" x14ac:dyDescent="0.3">
      <c r="B65" s="207"/>
      <c r="C65" s="101"/>
      <c r="D65" s="145"/>
      <c r="E65" s="105" t="s">
        <v>14</v>
      </c>
      <c r="F65" s="87"/>
      <c r="G65" s="88"/>
      <c r="H65" s="1">
        <f t="shared" si="12"/>
        <v>0</v>
      </c>
      <c r="I65" s="89"/>
      <c r="J65" s="90"/>
      <c r="K65" s="91">
        <f>(J65/60)*$F$65</f>
        <v>0</v>
      </c>
      <c r="L65" s="92"/>
      <c r="M65" s="93"/>
      <c r="N65" s="90"/>
      <c r="O65" s="91">
        <f>(N65/60)*$F$65</f>
        <v>0</v>
      </c>
      <c r="P65" s="92"/>
      <c r="Q65" s="93"/>
      <c r="R65" s="90"/>
      <c r="S65" s="91">
        <f>(R65/60)*$F$65</f>
        <v>0</v>
      </c>
      <c r="T65" s="92"/>
      <c r="U65" s="93"/>
      <c r="V65" s="90"/>
      <c r="W65" s="91">
        <f>(V65/60)*$F$65</f>
        <v>0</v>
      </c>
      <c r="X65" s="92"/>
      <c r="Y65" s="93"/>
    </row>
    <row r="66" spans="2:25" s="97" customFormat="1" ht="13.5" customHeight="1" thickBot="1" x14ac:dyDescent="0.3">
      <c r="B66" s="207"/>
      <c r="C66" s="217" t="s">
        <v>12</v>
      </c>
      <c r="D66" s="219" t="e">
        <f>F67/G67</f>
        <v>#DIV/0!</v>
      </c>
      <c r="E66" s="106" t="s">
        <v>31</v>
      </c>
      <c r="F66" s="107"/>
      <c r="G66" s="96">
        <f>G27</f>
        <v>0</v>
      </c>
      <c r="H66" s="140" t="s">
        <v>51</v>
      </c>
      <c r="I66" s="141" t="s">
        <v>52</v>
      </c>
      <c r="J66" s="178" t="e">
        <f>SUM(L57:L65)/SUM(K57:K65)</f>
        <v>#DIV/0!</v>
      </c>
      <c r="K66" s="179"/>
      <c r="L66" s="179"/>
      <c r="M66" s="180"/>
      <c r="N66" s="178" t="e">
        <f>SUM(P57:P65)/SUM(O57:O65)</f>
        <v>#DIV/0!</v>
      </c>
      <c r="O66" s="179"/>
      <c r="P66" s="179"/>
      <c r="Q66" s="180"/>
      <c r="R66" s="178" t="e">
        <f>SUM(T57:T65)/SUM(S57:S65)</f>
        <v>#DIV/0!</v>
      </c>
      <c r="S66" s="179"/>
      <c r="T66" s="179"/>
      <c r="U66" s="180"/>
      <c r="V66" s="178" t="e">
        <f>SUM(X57:X65)/SUM(W57:W65)</f>
        <v>#DIV/0!</v>
      </c>
      <c r="W66" s="179"/>
      <c r="X66" s="179"/>
      <c r="Y66" s="180"/>
    </row>
    <row r="67" spans="2:25" ht="13.5" customHeight="1" thickBot="1" x14ac:dyDescent="0.3">
      <c r="B67" s="208"/>
      <c r="C67" s="218"/>
      <c r="D67" s="220"/>
      <c r="E67" s="94" t="s">
        <v>1</v>
      </c>
      <c r="F67" s="95"/>
      <c r="G67" s="98">
        <f>(J67+N67+R67+V67+H67+I67)/60</f>
        <v>0</v>
      </c>
      <c r="H67" s="99"/>
      <c r="I67" s="99"/>
      <c r="J67" s="108">
        <f>SUM(J57:J65)</f>
        <v>0</v>
      </c>
      <c r="K67" s="174"/>
      <c r="L67" s="175"/>
      <c r="M67" s="176"/>
      <c r="N67" s="108">
        <f>SUM(N57:N65)</f>
        <v>0</v>
      </c>
      <c r="O67" s="174"/>
      <c r="P67" s="175"/>
      <c r="Q67" s="176"/>
      <c r="R67" s="108">
        <f>SUM(R57:R65)</f>
        <v>0</v>
      </c>
      <c r="S67" s="174"/>
      <c r="T67" s="175"/>
      <c r="U67" s="176"/>
      <c r="V67" s="108">
        <f>SUM(V57:V65)</f>
        <v>0</v>
      </c>
      <c r="W67" s="174"/>
      <c r="X67" s="175"/>
      <c r="Y67" s="176"/>
    </row>
    <row r="68" spans="2:25" ht="13.5" customHeight="1" x14ac:dyDescent="0.25"/>
    <row r="69" spans="2:25" s="64" customFormat="1" ht="9.75" customHeight="1" thickBot="1" x14ac:dyDescent="0.3">
      <c r="C69" s="65"/>
      <c r="D69" s="66"/>
      <c r="J69" s="181"/>
      <c r="K69" s="177"/>
      <c r="L69" s="177"/>
      <c r="M69" s="177"/>
      <c r="N69" s="177"/>
      <c r="O69" s="177"/>
      <c r="P69" s="177"/>
      <c r="Q69" s="177"/>
      <c r="R69" s="177"/>
      <c r="S69" s="177"/>
      <c r="T69" s="177"/>
      <c r="U69" s="177"/>
      <c r="V69" s="177"/>
      <c r="W69" s="177"/>
      <c r="X69" s="177"/>
      <c r="Y69" s="177"/>
    </row>
    <row r="70" spans="2:25" ht="13.5" customHeight="1" thickBot="1" x14ac:dyDescent="0.3">
      <c r="B70" s="206" t="s">
        <v>15</v>
      </c>
      <c r="C70" s="149" t="s">
        <v>35</v>
      </c>
      <c r="D70" s="150" t="e">
        <f>SUM(M70:M78,Q70:Q78,U70:U78,Y70:Y78,#REF!,#REF!,#REF!,#REF!,#REF!,#REF!,#REF!,#REF!,#REF!,#REF!,#REF!,#REF!,#REF!,#REF!,#REF!,#REF!,#REF!,#REF!,#REF!,#REF!,#REF!,#REF!,#REF!,#REF!,#REF!,#REF!,#REF!,#REF!,#REF!,#REF!,#REF!)</f>
        <v>#REF!</v>
      </c>
      <c r="E70" s="102" t="s">
        <v>9</v>
      </c>
      <c r="F70" s="69">
        <v>150</v>
      </c>
      <c r="G70" s="69"/>
      <c r="H70" s="1">
        <f>SUM(L70,P70,T70,X70)</f>
        <v>0</v>
      </c>
      <c r="I70" s="103"/>
      <c r="J70" s="70"/>
      <c r="K70" s="71">
        <f>(J70/60)*$F$70</f>
        <v>0</v>
      </c>
      <c r="L70" s="72"/>
      <c r="M70" s="73"/>
      <c r="N70" s="74"/>
      <c r="O70" s="71">
        <f>(N70/60)*$F$70</f>
        <v>0</v>
      </c>
      <c r="P70" s="72"/>
      <c r="Q70" s="73"/>
      <c r="R70" s="74"/>
      <c r="S70" s="71">
        <f>(R70/60)*$F$70</f>
        <v>0</v>
      </c>
      <c r="T70" s="72"/>
      <c r="U70" s="73"/>
      <c r="V70" s="74"/>
      <c r="W70" s="71">
        <f>(V70/60)*$F$70</f>
        <v>0</v>
      </c>
      <c r="X70" s="72"/>
      <c r="Y70" s="73"/>
    </row>
    <row r="71" spans="2:25" ht="13.5" customHeight="1" thickBot="1" x14ac:dyDescent="0.3">
      <c r="B71" s="207"/>
      <c r="C71" s="67" t="s">
        <v>10</v>
      </c>
      <c r="D71" s="75"/>
      <c r="E71" s="76" t="s">
        <v>32</v>
      </c>
      <c r="F71" s="77">
        <v>75</v>
      </c>
      <c r="G71" s="77"/>
      <c r="H71" s="1">
        <f t="shared" ref="H71:H78" si="13">SUM(L71,P71,T71,X71)</f>
        <v>0</v>
      </c>
      <c r="I71" s="78"/>
      <c r="J71" s="79"/>
      <c r="K71" s="80">
        <f>(J71/60)*$F$71</f>
        <v>0</v>
      </c>
      <c r="L71" s="81"/>
      <c r="M71" s="82"/>
      <c r="N71" s="83"/>
      <c r="O71" s="80">
        <f>(N71/60)*$F$71</f>
        <v>0</v>
      </c>
      <c r="P71" s="81"/>
      <c r="Q71" s="82"/>
      <c r="R71" s="83"/>
      <c r="S71" s="80">
        <f>(R71/60)*$F$71</f>
        <v>0</v>
      </c>
      <c r="T71" s="81"/>
      <c r="U71" s="82"/>
      <c r="V71" s="83"/>
      <c r="W71" s="80">
        <f>(V71/60)*$F$71</f>
        <v>0</v>
      </c>
      <c r="X71" s="81"/>
      <c r="Y71" s="82"/>
    </row>
    <row r="72" spans="2:25" ht="13.5" customHeight="1" thickBot="1" x14ac:dyDescent="0.3">
      <c r="B72" s="207"/>
      <c r="C72" s="67" t="s">
        <v>0</v>
      </c>
      <c r="D72" s="75"/>
      <c r="E72" s="104" t="s">
        <v>8</v>
      </c>
      <c r="F72" s="77">
        <v>375</v>
      </c>
      <c r="G72" s="77"/>
      <c r="H72" s="1">
        <f t="shared" si="13"/>
        <v>0</v>
      </c>
      <c r="I72" s="78"/>
      <c r="J72" s="79"/>
      <c r="K72" s="80">
        <f>(J72/60)*$F$72</f>
        <v>0</v>
      </c>
      <c r="L72" s="81"/>
      <c r="M72" s="82"/>
      <c r="N72" s="83"/>
      <c r="O72" s="80">
        <f>(N72/60)*$F$72</f>
        <v>0</v>
      </c>
      <c r="P72" s="81"/>
      <c r="Q72" s="82"/>
      <c r="R72" s="83"/>
      <c r="S72" s="80">
        <f>(R72/60)*$F$72</f>
        <v>0</v>
      </c>
      <c r="T72" s="81"/>
      <c r="U72" s="82"/>
      <c r="V72" s="83"/>
      <c r="W72" s="80">
        <f>(V72/60)*$F$72</f>
        <v>0</v>
      </c>
      <c r="X72" s="81"/>
      <c r="Y72" s="82"/>
    </row>
    <row r="73" spans="2:25" ht="13.5" customHeight="1" thickBot="1" x14ac:dyDescent="0.3">
      <c r="B73" s="207"/>
      <c r="C73" s="67" t="s">
        <v>37</v>
      </c>
      <c r="D73" s="75"/>
      <c r="E73" s="104" t="s">
        <v>7</v>
      </c>
      <c r="F73" s="77">
        <v>300</v>
      </c>
      <c r="G73" s="77"/>
      <c r="H73" s="1">
        <f t="shared" si="13"/>
        <v>0</v>
      </c>
      <c r="I73" s="78"/>
      <c r="J73" s="79"/>
      <c r="K73" s="80">
        <f>(J73/60)*$F$73</f>
        <v>0</v>
      </c>
      <c r="L73" s="81"/>
      <c r="M73" s="82"/>
      <c r="N73" s="83"/>
      <c r="O73" s="80">
        <f>(N73/60)*$F$73</f>
        <v>0</v>
      </c>
      <c r="P73" s="81"/>
      <c r="Q73" s="82"/>
      <c r="R73" s="83"/>
      <c r="S73" s="80">
        <f>(R73/60)*$F$73</f>
        <v>0</v>
      </c>
      <c r="T73" s="81"/>
      <c r="U73" s="82"/>
      <c r="V73" s="83"/>
      <c r="W73" s="80">
        <f>(V73/60)*$F$73</f>
        <v>0</v>
      </c>
      <c r="X73" s="81"/>
      <c r="Y73" s="82"/>
    </row>
    <row r="74" spans="2:25" ht="13.5" customHeight="1" thickBot="1" x14ac:dyDescent="0.3">
      <c r="B74" s="207"/>
      <c r="C74" s="67" t="s">
        <v>38</v>
      </c>
      <c r="D74" s="75"/>
      <c r="E74" s="104" t="s">
        <v>6</v>
      </c>
      <c r="F74" s="77">
        <v>375</v>
      </c>
      <c r="G74" s="77"/>
      <c r="H74" s="1">
        <f t="shared" si="13"/>
        <v>0</v>
      </c>
      <c r="I74" s="78"/>
      <c r="J74" s="79"/>
      <c r="K74" s="80">
        <f>(J74/60)*$F$74</f>
        <v>0</v>
      </c>
      <c r="L74" s="81"/>
      <c r="M74" s="82"/>
      <c r="N74" s="83"/>
      <c r="O74" s="80">
        <f>(N74/60)*$F$74</f>
        <v>0</v>
      </c>
      <c r="P74" s="81"/>
      <c r="Q74" s="82"/>
      <c r="R74" s="83"/>
      <c r="S74" s="80">
        <f>(R74/60)*$F$74</f>
        <v>0</v>
      </c>
      <c r="T74" s="81"/>
      <c r="U74" s="82"/>
      <c r="V74" s="83"/>
      <c r="W74" s="80">
        <f>(V74/60)*$F$74</f>
        <v>0</v>
      </c>
      <c r="X74" s="81"/>
      <c r="Y74" s="82"/>
    </row>
    <row r="75" spans="2:25" ht="13.5" customHeight="1" thickBot="1" x14ac:dyDescent="0.3">
      <c r="B75" s="207"/>
      <c r="C75" s="67" t="s">
        <v>36</v>
      </c>
      <c r="D75" s="75"/>
      <c r="E75" s="104" t="s">
        <v>5</v>
      </c>
      <c r="F75" s="77">
        <v>3750</v>
      </c>
      <c r="G75" s="77"/>
      <c r="H75" s="1">
        <f t="shared" si="13"/>
        <v>0</v>
      </c>
      <c r="I75" s="78"/>
      <c r="J75" s="79"/>
      <c r="K75" s="80">
        <f>(J75/60)*$F$75</f>
        <v>0</v>
      </c>
      <c r="L75" s="81"/>
      <c r="M75" s="82"/>
      <c r="N75" s="83"/>
      <c r="O75" s="80">
        <f>(N75/60)*$F$75</f>
        <v>0</v>
      </c>
      <c r="P75" s="81"/>
      <c r="Q75" s="82"/>
      <c r="R75" s="83"/>
      <c r="S75" s="80">
        <f>(R75/60)*$F$75</f>
        <v>0</v>
      </c>
      <c r="T75" s="81"/>
      <c r="U75" s="82"/>
      <c r="V75" s="83"/>
      <c r="W75" s="80">
        <f>(V75/60)*$F$75</f>
        <v>0</v>
      </c>
      <c r="X75" s="81"/>
      <c r="Y75" s="82"/>
    </row>
    <row r="76" spans="2:25" ht="13.5" customHeight="1" thickBot="1" x14ac:dyDescent="0.3">
      <c r="B76" s="207"/>
      <c r="C76" s="101"/>
      <c r="D76" s="145"/>
      <c r="E76" s="104" t="s">
        <v>4</v>
      </c>
      <c r="F76" s="77">
        <v>300</v>
      </c>
      <c r="G76" s="77"/>
      <c r="H76" s="1">
        <f t="shared" si="13"/>
        <v>0</v>
      </c>
      <c r="I76" s="78"/>
      <c r="J76" s="79"/>
      <c r="K76" s="80">
        <f>(J76/60)*$F$76</f>
        <v>0</v>
      </c>
      <c r="L76" s="81"/>
      <c r="M76" s="82"/>
      <c r="N76" s="83"/>
      <c r="O76" s="80">
        <f>(N76/60)*$F$76</f>
        <v>0</v>
      </c>
      <c r="P76" s="81"/>
      <c r="Q76" s="82"/>
      <c r="R76" s="83"/>
      <c r="S76" s="80">
        <f>(R76/60)*$F$76</f>
        <v>0</v>
      </c>
      <c r="T76" s="81"/>
      <c r="U76" s="82"/>
      <c r="V76" s="83"/>
      <c r="W76" s="80">
        <f>(V76/60)*$F$76</f>
        <v>0</v>
      </c>
      <c r="X76" s="81"/>
      <c r="Y76" s="82"/>
    </row>
    <row r="77" spans="2:25" ht="13.5" customHeight="1" thickBot="1" x14ac:dyDescent="0.3">
      <c r="B77" s="207"/>
      <c r="C77" s="101"/>
      <c r="D77" s="145"/>
      <c r="E77" s="104" t="s">
        <v>3</v>
      </c>
      <c r="F77" s="77">
        <v>750</v>
      </c>
      <c r="G77" s="77"/>
      <c r="H77" s="1">
        <f t="shared" si="13"/>
        <v>0</v>
      </c>
      <c r="I77" s="78"/>
      <c r="J77" s="79"/>
      <c r="K77" s="80">
        <f>(J77/60)*$F$77</f>
        <v>0</v>
      </c>
      <c r="L77" s="81"/>
      <c r="M77" s="82"/>
      <c r="N77" s="83"/>
      <c r="O77" s="80">
        <f>(N77/60)*$F$77</f>
        <v>0</v>
      </c>
      <c r="P77" s="81"/>
      <c r="Q77" s="82"/>
      <c r="R77" s="83"/>
      <c r="S77" s="80">
        <f>(R77/60)*$F$77</f>
        <v>0</v>
      </c>
      <c r="T77" s="81"/>
      <c r="U77" s="82"/>
      <c r="V77" s="83"/>
      <c r="W77" s="80">
        <f>(V77/60)*$F$77</f>
        <v>0</v>
      </c>
      <c r="X77" s="81"/>
      <c r="Y77" s="82"/>
    </row>
    <row r="78" spans="2:25" ht="13.5" customHeight="1" thickBot="1" x14ac:dyDescent="0.3">
      <c r="B78" s="207"/>
      <c r="C78" s="101"/>
      <c r="D78" s="145"/>
      <c r="E78" s="105" t="s">
        <v>14</v>
      </c>
      <c r="F78" s="87"/>
      <c r="G78" s="88"/>
      <c r="H78" s="1">
        <f t="shared" si="13"/>
        <v>0</v>
      </c>
      <c r="I78" s="89"/>
      <c r="J78" s="90"/>
      <c r="K78" s="91">
        <f>(J78/60)*$F$78</f>
        <v>0</v>
      </c>
      <c r="L78" s="92"/>
      <c r="M78" s="93"/>
      <c r="N78" s="90"/>
      <c r="O78" s="91">
        <f>(N78/60)*$F$78</f>
        <v>0</v>
      </c>
      <c r="P78" s="92"/>
      <c r="Q78" s="93"/>
      <c r="R78" s="90"/>
      <c r="S78" s="91">
        <f>(R78/60)*$F$78</f>
        <v>0</v>
      </c>
      <c r="T78" s="92"/>
      <c r="U78" s="93"/>
      <c r="V78" s="90"/>
      <c r="W78" s="91">
        <f>(V78/60)*$F$78</f>
        <v>0</v>
      </c>
      <c r="X78" s="92"/>
      <c r="Y78" s="93"/>
    </row>
    <row r="79" spans="2:25" s="97" customFormat="1" ht="13.5" customHeight="1" thickBot="1" x14ac:dyDescent="0.3">
      <c r="B79" s="207"/>
      <c r="C79" s="217" t="s">
        <v>12</v>
      </c>
      <c r="D79" s="219" t="e">
        <f>F80/G80</f>
        <v>#DIV/0!</v>
      </c>
      <c r="E79" s="106" t="s">
        <v>31</v>
      </c>
      <c r="F79" s="107"/>
      <c r="G79" s="96">
        <f>G27</f>
        <v>0</v>
      </c>
      <c r="H79" s="140" t="s">
        <v>51</v>
      </c>
      <c r="I79" s="141" t="s">
        <v>52</v>
      </c>
      <c r="J79" s="178" t="e">
        <f>SUM(L70:L78)/SUM(K70:K78)</f>
        <v>#DIV/0!</v>
      </c>
      <c r="K79" s="179"/>
      <c r="L79" s="179"/>
      <c r="M79" s="180"/>
      <c r="N79" s="178" t="e">
        <f>SUM(P70:P78)/SUM(O70:O78)</f>
        <v>#DIV/0!</v>
      </c>
      <c r="O79" s="179"/>
      <c r="P79" s="179"/>
      <c r="Q79" s="180"/>
      <c r="R79" s="178" t="e">
        <f>SUM(T70:T78)/SUM(S70:S78)</f>
        <v>#DIV/0!</v>
      </c>
      <c r="S79" s="179"/>
      <c r="T79" s="179"/>
      <c r="U79" s="180"/>
      <c r="V79" s="178" t="e">
        <f>SUM(X70:X78)/SUM(W70:W78)</f>
        <v>#DIV/0!</v>
      </c>
      <c r="W79" s="179"/>
      <c r="X79" s="179"/>
      <c r="Y79" s="180"/>
    </row>
    <row r="80" spans="2:25" ht="13.5" customHeight="1" thickBot="1" x14ac:dyDescent="0.3">
      <c r="B80" s="208"/>
      <c r="C80" s="218"/>
      <c r="D80" s="220"/>
      <c r="E80" s="94" t="s">
        <v>1</v>
      </c>
      <c r="F80" s="95"/>
      <c r="G80" s="98">
        <f>(J80+N80+R80+V80+H80+I80)/60</f>
        <v>0</v>
      </c>
      <c r="H80" s="99"/>
      <c r="I80" s="99"/>
      <c r="J80" s="108">
        <f>SUM(J70:J78)</f>
        <v>0</v>
      </c>
      <c r="K80" s="174"/>
      <c r="L80" s="175"/>
      <c r="M80" s="176"/>
      <c r="N80" s="108">
        <f>SUM(N70:N78)</f>
        <v>0</v>
      </c>
      <c r="O80" s="174"/>
      <c r="P80" s="175"/>
      <c r="Q80" s="176"/>
      <c r="R80" s="108">
        <f>SUM(R70:R78)</f>
        <v>0</v>
      </c>
      <c r="S80" s="174"/>
      <c r="T80" s="175"/>
      <c r="U80" s="176"/>
      <c r="V80" s="108">
        <f>SUM(V70:V78)</f>
        <v>0</v>
      </c>
      <c r="W80" s="174"/>
      <c r="X80" s="175"/>
      <c r="Y80" s="176"/>
    </row>
    <row r="81" spans="2:25" ht="13.5" customHeight="1" x14ac:dyDescent="0.25"/>
    <row r="82" spans="2:25" s="64" customFormat="1" ht="9.75" customHeight="1" thickBot="1" x14ac:dyDescent="0.3">
      <c r="C82" s="65"/>
      <c r="D82" s="66"/>
      <c r="J82" s="181"/>
      <c r="K82" s="177"/>
      <c r="L82" s="177"/>
      <c r="M82" s="177"/>
      <c r="N82" s="177"/>
      <c r="O82" s="177"/>
      <c r="P82" s="177"/>
      <c r="Q82" s="177"/>
      <c r="R82" s="177"/>
      <c r="S82" s="177"/>
      <c r="T82" s="177"/>
      <c r="U82" s="177"/>
      <c r="V82" s="177"/>
      <c r="W82" s="177"/>
      <c r="X82" s="177"/>
      <c r="Y82" s="177"/>
    </row>
    <row r="83" spans="2:25" ht="13.5" customHeight="1" thickBot="1" x14ac:dyDescent="0.3">
      <c r="B83" s="206" t="s">
        <v>13</v>
      </c>
      <c r="C83" s="149" t="s">
        <v>35</v>
      </c>
      <c r="D83" s="151" t="e">
        <f>SUM(M83:M91,Q83:Q91,U83:U91,Y83:Y91,#REF!,#REF!,#REF!,#REF!,#REF!,#REF!,#REF!,#REF!,#REF!,#REF!,#REF!,#REF!,#REF!,#REF!,#REF!,#REF!,#REF!,#REF!,#REF!,#REF!,#REF!,#REF!,#REF!,#REF!,#REF!,#REF!,#REF!,#REF!,#REF!,#REF!,#REF!)</f>
        <v>#REF!</v>
      </c>
      <c r="E83" s="102" t="s">
        <v>9</v>
      </c>
      <c r="F83" s="69">
        <v>150</v>
      </c>
      <c r="G83" s="110"/>
      <c r="H83" s="1">
        <f>SUM(L83,P83,T83,X83)</f>
        <v>0</v>
      </c>
      <c r="I83" s="103"/>
      <c r="J83" s="111"/>
      <c r="K83" s="71">
        <f>(J83/60)*$F$83</f>
        <v>0</v>
      </c>
      <c r="L83" s="112"/>
      <c r="M83" s="113"/>
      <c r="N83" s="114"/>
      <c r="O83" s="71">
        <f>(N83/60)*$F$83</f>
        <v>0</v>
      </c>
      <c r="P83" s="112"/>
      <c r="Q83" s="113"/>
      <c r="R83" s="114"/>
      <c r="S83" s="71">
        <f>(R83/60)*$F$83</f>
        <v>0</v>
      </c>
      <c r="T83" s="112"/>
      <c r="U83" s="113"/>
      <c r="V83" s="114"/>
      <c r="W83" s="71">
        <f>(V83/60)*$F$83</f>
        <v>0</v>
      </c>
      <c r="X83" s="112"/>
      <c r="Y83" s="113"/>
    </row>
    <row r="84" spans="2:25" ht="13.5" customHeight="1" thickBot="1" x14ac:dyDescent="0.3">
      <c r="B84" s="207"/>
      <c r="C84" s="67" t="s">
        <v>10</v>
      </c>
      <c r="D84" s="75"/>
      <c r="E84" s="76" t="s">
        <v>32</v>
      </c>
      <c r="F84" s="77">
        <v>75</v>
      </c>
      <c r="G84" s="115"/>
      <c r="H84" s="1">
        <f t="shared" ref="H84:H91" si="14">SUM(L84,P84,T84,X84)</f>
        <v>0</v>
      </c>
      <c r="I84" s="78"/>
      <c r="J84" s="116"/>
      <c r="K84" s="80">
        <f>(J84/60)*$F$84</f>
        <v>0</v>
      </c>
      <c r="L84" s="117"/>
      <c r="M84" s="118"/>
      <c r="N84" s="119"/>
      <c r="O84" s="80">
        <f>(N84/60)*$F$84</f>
        <v>0</v>
      </c>
      <c r="P84" s="117"/>
      <c r="Q84" s="118"/>
      <c r="R84" s="119"/>
      <c r="S84" s="80">
        <f>(R84/60)*$F$84</f>
        <v>0</v>
      </c>
      <c r="T84" s="117"/>
      <c r="U84" s="118"/>
      <c r="V84" s="119"/>
      <c r="W84" s="80">
        <f>(V84/60)*$F$84</f>
        <v>0</v>
      </c>
      <c r="X84" s="117"/>
      <c r="Y84" s="118"/>
    </row>
    <row r="85" spans="2:25" ht="13.5" customHeight="1" thickBot="1" x14ac:dyDescent="0.3">
      <c r="B85" s="207"/>
      <c r="C85" s="67" t="s">
        <v>0</v>
      </c>
      <c r="D85" s="75"/>
      <c r="E85" s="104" t="s">
        <v>8</v>
      </c>
      <c r="F85" s="77">
        <v>375</v>
      </c>
      <c r="G85" s="115"/>
      <c r="H85" s="1">
        <f t="shared" si="14"/>
        <v>0</v>
      </c>
      <c r="I85" s="78"/>
      <c r="J85" s="116"/>
      <c r="K85" s="80">
        <f>(J85/60)*$F$85</f>
        <v>0</v>
      </c>
      <c r="L85" s="117"/>
      <c r="M85" s="118"/>
      <c r="N85" s="119"/>
      <c r="O85" s="80">
        <f>(N85/60)*$F$85</f>
        <v>0</v>
      </c>
      <c r="P85" s="117"/>
      <c r="Q85" s="118"/>
      <c r="R85" s="119"/>
      <c r="S85" s="80">
        <f>(R85/60)*$F$85</f>
        <v>0</v>
      </c>
      <c r="T85" s="117"/>
      <c r="U85" s="118"/>
      <c r="V85" s="119"/>
      <c r="W85" s="80">
        <f>(V85/60)*$F$85</f>
        <v>0</v>
      </c>
      <c r="X85" s="117"/>
      <c r="Y85" s="118"/>
    </row>
    <row r="86" spans="2:25" ht="13.5" customHeight="1" thickBot="1" x14ac:dyDescent="0.3">
      <c r="B86" s="207"/>
      <c r="C86" s="67" t="s">
        <v>37</v>
      </c>
      <c r="D86" s="75"/>
      <c r="E86" s="104" t="s">
        <v>7</v>
      </c>
      <c r="F86" s="77">
        <v>300</v>
      </c>
      <c r="G86" s="115"/>
      <c r="H86" s="1">
        <f t="shared" si="14"/>
        <v>0</v>
      </c>
      <c r="I86" s="78"/>
      <c r="J86" s="116"/>
      <c r="K86" s="80">
        <f>(J86/60)*$F$86</f>
        <v>0</v>
      </c>
      <c r="L86" s="117"/>
      <c r="M86" s="118"/>
      <c r="N86" s="119"/>
      <c r="O86" s="80">
        <f>(N86/60)*$F$86</f>
        <v>0</v>
      </c>
      <c r="P86" s="117"/>
      <c r="Q86" s="118"/>
      <c r="R86" s="119"/>
      <c r="S86" s="80">
        <f>(R86/60)*$F$86</f>
        <v>0</v>
      </c>
      <c r="T86" s="117"/>
      <c r="U86" s="118"/>
      <c r="V86" s="119"/>
      <c r="W86" s="80">
        <f>(V86/60)*$F$86</f>
        <v>0</v>
      </c>
      <c r="X86" s="117"/>
      <c r="Y86" s="118"/>
    </row>
    <row r="87" spans="2:25" ht="13.5" customHeight="1" thickBot="1" x14ac:dyDescent="0.3">
      <c r="B87" s="207"/>
      <c r="C87" s="67" t="s">
        <v>38</v>
      </c>
      <c r="D87" s="75"/>
      <c r="E87" s="104" t="s">
        <v>6</v>
      </c>
      <c r="F87" s="77">
        <v>375</v>
      </c>
      <c r="G87" s="115"/>
      <c r="H87" s="1">
        <f t="shared" si="14"/>
        <v>0</v>
      </c>
      <c r="I87" s="78"/>
      <c r="J87" s="116"/>
      <c r="K87" s="80">
        <f>(J87/60)*$F$87</f>
        <v>0</v>
      </c>
      <c r="L87" s="117"/>
      <c r="M87" s="118"/>
      <c r="N87" s="119"/>
      <c r="O87" s="80">
        <f>(N87/60)*$F$87</f>
        <v>0</v>
      </c>
      <c r="P87" s="117"/>
      <c r="Q87" s="118"/>
      <c r="R87" s="119"/>
      <c r="S87" s="80">
        <f>(R87/60)*$F$87</f>
        <v>0</v>
      </c>
      <c r="T87" s="117"/>
      <c r="U87" s="118"/>
      <c r="V87" s="119"/>
      <c r="W87" s="80">
        <f>(V87/60)*$F$87</f>
        <v>0</v>
      </c>
      <c r="X87" s="117"/>
      <c r="Y87" s="118"/>
    </row>
    <row r="88" spans="2:25" ht="13.5" customHeight="1" thickBot="1" x14ac:dyDescent="0.3">
      <c r="B88" s="207"/>
      <c r="C88" s="67" t="s">
        <v>36</v>
      </c>
      <c r="D88" s="75"/>
      <c r="E88" s="104" t="s">
        <v>5</v>
      </c>
      <c r="F88" s="77">
        <v>3750</v>
      </c>
      <c r="G88" s="115"/>
      <c r="H88" s="1">
        <f t="shared" si="14"/>
        <v>0</v>
      </c>
      <c r="I88" s="78"/>
      <c r="J88" s="116"/>
      <c r="K88" s="80">
        <f>(J88/60)*$F$88</f>
        <v>0</v>
      </c>
      <c r="L88" s="117"/>
      <c r="M88" s="118"/>
      <c r="N88" s="119"/>
      <c r="O88" s="80">
        <f>(N88/60)*$F$88</f>
        <v>0</v>
      </c>
      <c r="P88" s="117"/>
      <c r="Q88" s="118"/>
      <c r="R88" s="119"/>
      <c r="S88" s="80">
        <f>(R88/60)*$F$88</f>
        <v>0</v>
      </c>
      <c r="T88" s="117"/>
      <c r="U88" s="118"/>
      <c r="V88" s="119"/>
      <c r="W88" s="80">
        <f>(V88/60)*$F$88</f>
        <v>0</v>
      </c>
      <c r="X88" s="117"/>
      <c r="Y88" s="118"/>
    </row>
    <row r="89" spans="2:25" ht="13.5" customHeight="1" thickBot="1" x14ac:dyDescent="0.3">
      <c r="B89" s="207"/>
      <c r="C89" s="101"/>
      <c r="D89" s="152"/>
      <c r="E89" s="104" t="s">
        <v>4</v>
      </c>
      <c r="F89" s="77">
        <v>300</v>
      </c>
      <c r="G89" s="115"/>
      <c r="H89" s="1">
        <f t="shared" si="14"/>
        <v>0</v>
      </c>
      <c r="I89" s="78"/>
      <c r="J89" s="116"/>
      <c r="K89" s="80">
        <f>(J89/60)*$F$89</f>
        <v>0</v>
      </c>
      <c r="L89" s="117"/>
      <c r="M89" s="118"/>
      <c r="N89" s="119"/>
      <c r="O89" s="80">
        <f>(N89/60)*$F$89</f>
        <v>0</v>
      </c>
      <c r="P89" s="117"/>
      <c r="Q89" s="118"/>
      <c r="R89" s="119"/>
      <c r="S89" s="80">
        <f>(R89/60)*$F$89</f>
        <v>0</v>
      </c>
      <c r="T89" s="117"/>
      <c r="U89" s="118"/>
      <c r="V89" s="119"/>
      <c r="W89" s="80">
        <f>(V89/60)*$F$89</f>
        <v>0</v>
      </c>
      <c r="X89" s="117"/>
      <c r="Y89" s="118"/>
    </row>
    <row r="90" spans="2:25" ht="13.5" customHeight="1" thickBot="1" x14ac:dyDescent="0.3">
      <c r="B90" s="207"/>
      <c r="C90" s="101"/>
      <c r="D90" s="145"/>
      <c r="E90" s="104" t="s">
        <v>3</v>
      </c>
      <c r="F90" s="77">
        <v>750</v>
      </c>
      <c r="G90" s="115"/>
      <c r="H90" s="1">
        <f t="shared" si="14"/>
        <v>0</v>
      </c>
      <c r="I90" s="78"/>
      <c r="J90" s="116"/>
      <c r="K90" s="80">
        <f>(J90/60)*$F$90</f>
        <v>0</v>
      </c>
      <c r="L90" s="117"/>
      <c r="M90" s="118"/>
      <c r="N90" s="119"/>
      <c r="O90" s="80">
        <f>(N90/60)*$F$90</f>
        <v>0</v>
      </c>
      <c r="P90" s="117"/>
      <c r="Q90" s="118"/>
      <c r="R90" s="119"/>
      <c r="S90" s="80">
        <f>(R90/60)*$F$90</f>
        <v>0</v>
      </c>
      <c r="T90" s="117"/>
      <c r="U90" s="118"/>
      <c r="V90" s="119"/>
      <c r="W90" s="80">
        <f>(V90/60)*$F$90</f>
        <v>0</v>
      </c>
      <c r="X90" s="117"/>
      <c r="Y90" s="118"/>
    </row>
    <row r="91" spans="2:25" ht="13.5" customHeight="1" thickBot="1" x14ac:dyDescent="0.3">
      <c r="B91" s="207"/>
      <c r="C91" s="101"/>
      <c r="D91" s="145"/>
      <c r="E91" s="105" t="s">
        <v>2</v>
      </c>
      <c r="F91" s="87"/>
      <c r="G91" s="120"/>
      <c r="H91" s="1">
        <f t="shared" si="14"/>
        <v>0</v>
      </c>
      <c r="I91" s="89"/>
      <c r="J91" s="121"/>
      <c r="K91" s="91">
        <f>(J91/60)*$F$91</f>
        <v>0</v>
      </c>
      <c r="L91" s="122"/>
      <c r="M91" s="123"/>
      <c r="N91" s="121"/>
      <c r="O91" s="91">
        <f>(N91/60)*$F$91</f>
        <v>0</v>
      </c>
      <c r="P91" s="122"/>
      <c r="Q91" s="123"/>
      <c r="R91" s="121"/>
      <c r="S91" s="91">
        <f>(R91/60)*$F$91</f>
        <v>0</v>
      </c>
      <c r="T91" s="122"/>
      <c r="U91" s="123"/>
      <c r="V91" s="121"/>
      <c r="W91" s="91">
        <f>(V91/60)*$F$91</f>
        <v>0</v>
      </c>
      <c r="X91" s="122"/>
      <c r="Y91" s="123"/>
    </row>
    <row r="92" spans="2:25" s="97" customFormat="1" ht="13.5" customHeight="1" thickBot="1" x14ac:dyDescent="0.3">
      <c r="B92" s="207"/>
      <c r="C92" s="217" t="s">
        <v>12</v>
      </c>
      <c r="D92" s="219" t="e">
        <f>F93/G93</f>
        <v>#DIV/0!</v>
      </c>
      <c r="E92" s="106" t="s">
        <v>31</v>
      </c>
      <c r="F92" s="107"/>
      <c r="G92" s="96">
        <f>G27</f>
        <v>0</v>
      </c>
      <c r="H92" s="140" t="s">
        <v>51</v>
      </c>
      <c r="I92" s="141" t="s">
        <v>52</v>
      </c>
      <c r="J92" s="178" t="e">
        <f>SUM(L83:L91)/SUM(K83:K91)</f>
        <v>#DIV/0!</v>
      </c>
      <c r="K92" s="179"/>
      <c r="L92" s="179"/>
      <c r="M92" s="180"/>
      <c r="N92" s="178" t="e">
        <f>SUM(P83:P91)/SUM(O83:O91)</f>
        <v>#DIV/0!</v>
      </c>
      <c r="O92" s="179"/>
      <c r="P92" s="179"/>
      <c r="Q92" s="180"/>
      <c r="R92" s="178" t="e">
        <f>SUM(T83:T91)/SUM(S83:S91)</f>
        <v>#DIV/0!</v>
      </c>
      <c r="S92" s="179"/>
      <c r="T92" s="179"/>
      <c r="U92" s="180"/>
      <c r="V92" s="178" t="e">
        <f>SUM(X83:X91)/SUM(W83:W91)</f>
        <v>#DIV/0!</v>
      </c>
      <c r="W92" s="179"/>
      <c r="X92" s="179"/>
      <c r="Y92" s="180"/>
    </row>
    <row r="93" spans="2:25" ht="13.5" customHeight="1" thickBot="1" x14ac:dyDescent="0.3">
      <c r="B93" s="208"/>
      <c r="C93" s="218"/>
      <c r="D93" s="220"/>
      <c r="E93" s="94" t="s">
        <v>1</v>
      </c>
      <c r="F93" s="95"/>
      <c r="G93" s="124">
        <f>(J93+N93+R93+V93+H93+I93)/60</f>
        <v>0</v>
      </c>
      <c r="H93" s="99"/>
      <c r="I93" s="99"/>
      <c r="J93" s="108">
        <f>SUM(J83:J91)</f>
        <v>0</v>
      </c>
      <c r="K93" s="174"/>
      <c r="L93" s="175"/>
      <c r="M93" s="176"/>
      <c r="N93" s="108">
        <f>SUM(N83:N91)</f>
        <v>0</v>
      </c>
      <c r="O93" s="174"/>
      <c r="P93" s="175"/>
      <c r="Q93" s="176"/>
      <c r="R93" s="108">
        <f>SUM(R83:R91)</f>
        <v>0</v>
      </c>
      <c r="S93" s="174"/>
      <c r="T93" s="175"/>
      <c r="U93" s="176"/>
      <c r="V93" s="108">
        <f>SUM(V83:V91)</f>
        <v>0</v>
      </c>
      <c r="W93" s="174"/>
      <c r="X93" s="175"/>
      <c r="Y93" s="176"/>
    </row>
    <row r="94" spans="2:25" ht="13.5" customHeight="1" x14ac:dyDescent="0.25"/>
    <row r="95" spans="2:25" ht="45" customHeight="1" x14ac:dyDescent="0.25"/>
    <row r="96" spans="2:25" ht="34.5" customHeight="1" x14ac:dyDescent="0.25"/>
    <row r="97" spans="19:24" x14ac:dyDescent="0.25">
      <c r="S97" s="125" t="s">
        <v>53</v>
      </c>
      <c r="T97" s="126" t="s">
        <v>54</v>
      </c>
      <c r="U97" s="126"/>
      <c r="V97" s="126"/>
      <c r="W97" s="126"/>
      <c r="X97" s="127"/>
    </row>
    <row r="98" spans="19:24" x14ac:dyDescent="0.25">
      <c r="S98" s="125" t="s">
        <v>55</v>
      </c>
      <c r="T98" s="126" t="s">
        <v>0</v>
      </c>
      <c r="U98" s="126"/>
      <c r="V98" s="126"/>
      <c r="W98" s="126"/>
      <c r="X98" s="127"/>
    </row>
    <row r="99" spans="19:24" x14ac:dyDescent="0.25">
      <c r="S99" s="125" t="s">
        <v>56</v>
      </c>
      <c r="T99" s="126" t="s">
        <v>57</v>
      </c>
      <c r="U99" s="126"/>
      <c r="V99" s="126"/>
      <c r="W99" s="126"/>
      <c r="X99" s="127"/>
    </row>
    <row r="100" spans="19:24" x14ac:dyDescent="0.25">
      <c r="S100" s="125" t="s">
        <v>58</v>
      </c>
      <c r="T100" s="126" t="s">
        <v>59</v>
      </c>
      <c r="U100" s="126"/>
      <c r="V100" s="126"/>
      <c r="W100" s="126"/>
      <c r="X100" s="127"/>
    </row>
    <row r="101" spans="19:24" x14ac:dyDescent="0.25">
      <c r="S101" s="125" t="s">
        <v>60</v>
      </c>
      <c r="T101" s="126" t="s">
        <v>61</v>
      </c>
      <c r="U101" s="126"/>
      <c r="V101" s="126"/>
      <c r="W101" s="126"/>
      <c r="X101" s="127"/>
    </row>
    <row r="102" spans="19:24" x14ac:dyDescent="0.25">
      <c r="S102" s="125" t="s">
        <v>62</v>
      </c>
      <c r="T102" s="126" t="s">
        <v>63</v>
      </c>
      <c r="U102" s="126"/>
      <c r="V102" s="126"/>
      <c r="W102" s="126"/>
      <c r="X102" s="127"/>
    </row>
    <row r="103" spans="19:24" x14ac:dyDescent="0.25">
      <c r="S103" s="125" t="s">
        <v>64</v>
      </c>
      <c r="T103" s="126" t="s">
        <v>65</v>
      </c>
      <c r="U103" s="126"/>
      <c r="V103" s="126"/>
      <c r="W103" s="126"/>
      <c r="X103" s="127"/>
    </row>
    <row r="104" spans="19:24" x14ac:dyDescent="0.25">
      <c r="S104" s="125" t="s">
        <v>72</v>
      </c>
      <c r="T104" s="126" t="s">
        <v>73</v>
      </c>
      <c r="U104" s="126"/>
      <c r="V104" s="126"/>
      <c r="W104" s="126"/>
      <c r="X104" s="127"/>
    </row>
    <row r="105" spans="19:24" x14ac:dyDescent="0.25">
      <c r="S105" s="125"/>
      <c r="T105" s="126"/>
      <c r="U105" s="126"/>
      <c r="V105" s="126"/>
      <c r="W105" s="126"/>
      <c r="X105" s="127"/>
    </row>
    <row r="106" spans="19:24" x14ac:dyDescent="0.25">
      <c r="S106" s="125"/>
      <c r="T106" s="126"/>
      <c r="U106" s="126"/>
      <c r="V106" s="126"/>
      <c r="W106" s="126"/>
      <c r="X106" s="127"/>
    </row>
    <row r="107" spans="19:24" x14ac:dyDescent="0.25">
      <c r="S107" s="125"/>
      <c r="T107" s="126"/>
      <c r="U107" s="126"/>
      <c r="V107" s="126"/>
      <c r="W107" s="126"/>
      <c r="X107" s="127"/>
    </row>
    <row r="108" spans="19:24" x14ac:dyDescent="0.25">
      <c r="S108" s="125"/>
      <c r="T108" s="126"/>
      <c r="U108" s="126"/>
      <c r="V108" s="126"/>
      <c r="W108" s="126"/>
      <c r="X108" s="127"/>
    </row>
    <row r="123" spans="151:171" ht="30" customHeight="1" x14ac:dyDescent="0.25"/>
    <row r="124" spans="151:171" ht="40.5" customHeight="1" x14ac:dyDescent="0.25">
      <c r="EU124" s="188" t="s">
        <v>39</v>
      </c>
      <c r="EV124" s="188"/>
      <c r="EW124" s="188"/>
      <c r="EX124" s="188"/>
      <c r="EY124" s="188"/>
      <c r="EZ124" s="188"/>
      <c r="FA124" s="188"/>
      <c r="FB124" s="188"/>
      <c r="FC124" s="188"/>
      <c r="FD124" s="188"/>
      <c r="FE124" s="188"/>
      <c r="FF124" s="188"/>
      <c r="FG124" s="188"/>
      <c r="FH124" s="188"/>
      <c r="FI124" s="188"/>
      <c r="FJ124" s="188"/>
      <c r="FK124" s="188"/>
      <c r="FL124" s="188"/>
      <c r="FM124" s="188"/>
      <c r="FN124" s="188"/>
      <c r="FO124" s="188"/>
    </row>
    <row r="125" spans="151:171" ht="42" customHeight="1" x14ac:dyDescent="0.4">
      <c r="FL125" s="192" t="str">
        <f>B2</f>
        <v>SEMAINE 22</v>
      </c>
      <c r="FM125" s="192"/>
    </row>
    <row r="126" spans="151:171" ht="21" customHeight="1" x14ac:dyDescent="0.35">
      <c r="EV126" s="146" t="s">
        <v>74</v>
      </c>
      <c r="EW126" s="193" t="s">
        <v>75</v>
      </c>
      <c r="EX126" s="193"/>
      <c r="FO126" s="128"/>
    </row>
    <row r="127" spans="151:171" ht="31.5" customHeight="1" x14ac:dyDescent="0.25"/>
    <row r="128" spans="151:171" ht="36" customHeight="1" x14ac:dyDescent="0.25">
      <c r="EW128" s="189" t="s">
        <v>40</v>
      </c>
      <c r="EX128" s="190"/>
      <c r="EY128" s="191"/>
      <c r="EZ128" s="189" t="s">
        <v>41</v>
      </c>
      <c r="FA128" s="190"/>
      <c r="FB128" s="191"/>
      <c r="FC128" s="189" t="s">
        <v>42</v>
      </c>
      <c r="FD128" s="190"/>
      <c r="FE128" s="191"/>
      <c r="FF128" s="189" t="s">
        <v>43</v>
      </c>
      <c r="FG128" s="190"/>
      <c r="FH128" s="191"/>
      <c r="FI128" s="189" t="s">
        <v>44</v>
      </c>
      <c r="FJ128" s="190"/>
      <c r="FK128" s="191"/>
      <c r="FL128" s="189" t="s">
        <v>45</v>
      </c>
      <c r="FM128" s="190"/>
      <c r="FN128" s="191"/>
      <c r="FO128" s="144" t="s">
        <v>46</v>
      </c>
    </row>
    <row r="129" spans="151:171" ht="61.5" customHeight="1" x14ac:dyDescent="0.25">
      <c r="EU129" s="129" t="s">
        <v>47</v>
      </c>
      <c r="EV129" s="130"/>
      <c r="EW129" s="131" t="s">
        <v>34</v>
      </c>
      <c r="EX129" s="131" t="s">
        <v>48</v>
      </c>
      <c r="EY129" s="131" t="s">
        <v>49</v>
      </c>
      <c r="EZ129" s="131" t="s">
        <v>34</v>
      </c>
      <c r="FA129" s="131" t="s">
        <v>48</v>
      </c>
      <c r="FB129" s="131" t="s">
        <v>49</v>
      </c>
      <c r="FC129" s="131" t="s">
        <v>34</v>
      </c>
      <c r="FD129" s="131" t="s">
        <v>48</v>
      </c>
      <c r="FE129" s="131" t="s">
        <v>49</v>
      </c>
      <c r="FF129" s="131" t="s">
        <v>34</v>
      </c>
      <c r="FG129" s="131" t="s">
        <v>48</v>
      </c>
      <c r="FH129" s="131" t="s">
        <v>49</v>
      </c>
      <c r="FI129" s="131" t="s">
        <v>34</v>
      </c>
      <c r="FJ129" s="131" t="s">
        <v>48</v>
      </c>
      <c r="FK129" s="131" t="s">
        <v>49</v>
      </c>
      <c r="FL129" s="131" t="s">
        <v>34</v>
      </c>
      <c r="FM129" s="131" t="s">
        <v>48</v>
      </c>
      <c r="FN129" s="131" t="s">
        <v>49</v>
      </c>
      <c r="FO129" s="132"/>
    </row>
    <row r="130" spans="151:171" ht="54" customHeight="1" x14ac:dyDescent="0.25">
      <c r="EU130" s="147" t="str">
        <f t="shared" ref="EU130:EU137" si="15">E5</f>
        <v>Montage standard</v>
      </c>
      <c r="EV130" s="133"/>
      <c r="EW130" s="153">
        <f t="shared" ref="EW130:EW137" si="16">I31</f>
        <v>0</v>
      </c>
      <c r="EX130" s="154" t="e">
        <f>SUM(IF($J$30="matin",(L31)),IF($N$30="matin",P31),IF($R$30="matin",T31),IF($V$30="matin",X31)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EY130" s="155" t="e">
        <f>SUM(IF($J$30="après-midi",(L31)),IF($N$30="après-midi",P31),IF($R$30="après-midi",T31),IF($V$30="après-midi",X31)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EZ130" s="153">
        <f t="shared" ref="EZ130:EZ137" si="17">I44</f>
        <v>0</v>
      </c>
      <c r="FA130" s="154" t="e">
        <f>SUM(IF($J$43="matin",(L44)),IF($N$43="matin",P44),IF($R$43="matin",T44),IF($V$43="matin",X44)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B130" s="155" t="e">
        <f>SUM(IF($J$43="après-midi",(L44)),IF($N$43="après-midi",P44),IF($R$43="après-midi",T44),IF($V$43="après-midi",X44)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C130" s="153">
        <f t="shared" ref="FC130:FC137" si="18">I57</f>
        <v>0</v>
      </c>
      <c r="FD130" s="154" t="e">
        <f>SUM(IF($J$56="matin",(L57)),IF($N$56="matin",P57),IF($R$56="matin",T57),IF($V$56="matin",X57)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E130" s="155" t="e">
        <f>SUM(IF($J$56="après-midi",(L57)),IF($N$56="après-midi",P57),IF($R$56="après-midi",T57),IF($V$56="après-midi",X57)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F130" s="153">
        <f t="shared" ref="FF130:FF137" si="19">I70</f>
        <v>0</v>
      </c>
      <c r="FG130" s="154" t="e">
        <f>SUM(IF($J$69="matin",(L70)),IF($N$69="matin",P70),IF($R$69="matin",T70),IF($V$69="matin",X70)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H130" s="155" t="e">
        <f>SUM(IF($J$69="après-midi",(L70)),IF($N$69="après-midi",P70),IF($R$69="après-midi",T70),IF($V$69="après-midi",X70)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I130" s="153">
        <f>I83</f>
        <v>0</v>
      </c>
      <c r="FJ130" s="154" t="e">
        <f>SUM(IF($J$82="matin",(L83)),IF($N$82="matin",P83),IF($R$82="matin",T83),IF($V$83="matin",X83)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K130" s="155" t="e">
        <f>SUM(IF($J$82="après-midi",(L83)),IF($N$82="après-midi",P83),IF($R$82="après-midi",T83),IF($V$83="après-midi",X83)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L130" s="156">
        <f t="shared" ref="FL130:FL137" si="20">I18</f>
        <v>0</v>
      </c>
      <c r="FM130" s="154" t="e">
        <f>SUM(IF($J$17="matin",(L18)),IF($N$17="matin",P18),IF($R$17="matin",T18),IF($V$17="matin",X18)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N130" s="155" t="e">
        <f>SUM(IF($J$17="après-midi",(L18)),IF($N$17="après-midi",P18),IF($R$17="après-midi",T18),IF($V$17="après-midi",X18)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O130" s="134"/>
    </row>
    <row r="131" spans="151:171" ht="54" customHeight="1" x14ac:dyDescent="0.25">
      <c r="EU131" s="147" t="str">
        <f t="shared" si="15"/>
        <v>Montage Spécifique</v>
      </c>
      <c r="EV131" s="135"/>
      <c r="EW131" s="153">
        <f t="shared" si="16"/>
        <v>0</v>
      </c>
      <c r="EX131" s="154" t="e">
        <f>SUM(IF($J$30="matin",(L32)),IF($N$30="matin",P32),IF($R$30="matin",T32),IF($V$30="matin",X32)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EY131" s="155" t="e">
        <f>SUM(IF($J$30="après-midi",(L32)),IF($N$30="après-midi",P32),IF($R$30="après-midi",T32),IF($V$30="après-midi",X32)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EZ131" s="153">
        <f t="shared" si="17"/>
        <v>0</v>
      </c>
      <c r="FA131" s="154" t="e">
        <f>SUM(IF($J$43="matin",(L45)),IF($N$43="matin",P45),IF($R$43="matin",T45),IF($V$43="matin",X45)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B131" s="155" t="e">
        <f>SUM(IF($J$43="après-midi",(L45)),IF($N$43="après-midi",P45),IF($R$43="après-midi",T45),IF($V$43="après-midi",X45)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C131" s="153">
        <f t="shared" si="18"/>
        <v>0</v>
      </c>
      <c r="FD131" s="154" t="e">
        <f>SUM(IF($J$56="matin",(L58)),IF($N$56="matin",P58),IF($R$56="matin",T58),IF($V$56="matin",X58)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E131" s="155" t="e">
        <f>SUM(IF($J$56="après-midi",(L58)),IF($N$56="après-midi",P58),IF($R$56="après-midi",T58),IF($V$56="après-midi",X58)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F131" s="153">
        <f t="shared" si="19"/>
        <v>0</v>
      </c>
      <c r="FG131" s="154" t="e">
        <f>SUM(IF($J$69="matin",(L71)),IF($N$69="matin",P71),IF($R$69="matin",T71),IF($V$69="matin",X71)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H131" s="155" t="e">
        <f>SUM(IF($J$69="après-midi",(L71)),IF($N$69="après-midi",P71),IF($R$69="après-midi",T71),IF($V$69="après-midi",X71)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I131" s="153">
        <f t="shared" ref="FI131:FI137" si="21">I84</f>
        <v>0</v>
      </c>
      <c r="FJ131" s="154" t="e">
        <f>SUM(IF($J$82="matin",(L84)),IF($N$82="matin",P84),IF($R$82="matin",T84),IF($V$83="matin",X84)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K131" s="155" t="e">
        <f>SUM(IF($J$82="après-midi",(L84)),IF($N$82="après-midi",P84),IF($R$82="après-midi",T84),IF($V$83="après-midi",X84)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L131" s="156">
        <f t="shared" si="20"/>
        <v>0</v>
      </c>
      <c r="FM131" s="154" t="e">
        <f>SUM(IF($J$17="matin",(L19)),IF($N$17="matin",P19),IF($R$17="matin",T19),IF($V$17="matin",X19)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N131" s="155" t="e">
        <f>SUM(IF($J$17="après-midi",(L19)),IF($N$17="après-midi",P19),IF($R$17="après-midi",T19),IF($V$17="après-midi",X19)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O131" s="134"/>
    </row>
    <row r="132" spans="151:171" ht="54" customHeight="1" x14ac:dyDescent="0.25">
      <c r="EU132" s="147" t="str">
        <f t="shared" si="15"/>
        <v>Marquage tampo-print</v>
      </c>
      <c r="EV132" s="135"/>
      <c r="EW132" s="153">
        <f t="shared" si="16"/>
        <v>0</v>
      </c>
      <c r="EX132" s="154" t="e">
        <f>SUM(IF($J$30="matin",(L33)),IF($N$30="matin",P33),IF($R$30="matin",T33),IF($V$30="matin",X33)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EY132" s="155" t="e">
        <f>SUM(IF($J$30="après-midi",(L33)),IF($N$30="après-midi",P33),IF($R$30="après-midi",T33),IF($V$30="après-midi",X33)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EZ132" s="153">
        <f t="shared" si="17"/>
        <v>0</v>
      </c>
      <c r="FA132" s="154" t="e">
        <f>SUM(IF($J$43="matin",(L46)),IF($N$43="matin",P46),IF($R$43="matin",T46),IF($V$43="matin",X46)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B132" s="155" t="e">
        <f>SUM(IF($J$43="après-midi",(L46)),IF($N$43="après-midi",P46),IF($R$43="après-midi",T46),IF($V$43="après-midi",X46)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C132" s="153">
        <f t="shared" si="18"/>
        <v>0</v>
      </c>
      <c r="FD132" s="154" t="e">
        <f>SUM(IF($J$56="matin",(L59)),IF($N$56="matin",P59),IF($R$56="matin",T59),IF($V$56="matin",X59)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E132" s="155" t="e">
        <f>SUM(IF($J$56="après-midi",(L59)),IF($N$56="après-midi",P59),IF($R$56="après-midi",T59),IF($V$56="après-midi",X59)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F132" s="153">
        <f t="shared" si="19"/>
        <v>0</v>
      </c>
      <c r="FG132" s="154" t="e">
        <f>SUM(IF($J$69="matin",(L72)),IF($N$69="matin",P72),IF($R$69="matin",T72),IF($V$69="matin",X72)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H132" s="155" t="e">
        <f>SUM(IF($J$69="après-midi",(L72)),IF($N$69="après-midi",P72),IF($R$69="après-midi",T72),IF($V$69="après-midi",X72)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I132" s="153">
        <f t="shared" si="21"/>
        <v>0</v>
      </c>
      <c r="FJ132" s="154" t="e">
        <f>SUM(IF($J$82="matin",(L85)),IF($N$82="matin",P85),IF($R$82="matin",T85),IF($V$83="matin",X85)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K132" s="155" t="e">
        <f>SUM(IF($J$82="après-midi",(L85)),IF($N$82="après-midi",P85),IF($R$82="après-midi",T85),IF($V$83="après-midi",X85)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L132" s="156">
        <f t="shared" si="20"/>
        <v>0</v>
      </c>
      <c r="FM132" s="154" t="e">
        <f>SUM(IF($J$17="matin",(L20)),IF($N$17="matin",P20),IF($R$17="matin",T20),IF($V$17="matin",X20)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N132" s="155" t="e">
        <f>SUM(IF($J$17="après-midi",(L20)),IF($N$17="après-midi",P20),IF($R$17="après-midi",T20),IF($V$17="après-midi",X20)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O132" s="134"/>
    </row>
    <row r="133" spans="151:171" ht="54" customHeight="1" x14ac:dyDescent="0.25">
      <c r="EU133" s="147" t="str">
        <f t="shared" si="15"/>
        <v>Montage bouchon</v>
      </c>
      <c r="EV133" s="135"/>
      <c r="EW133" s="153">
        <f t="shared" si="16"/>
        <v>0</v>
      </c>
      <c r="EX133" s="154" t="e">
        <f>SUM(IF($J$30="matin",(L34)),IF($N$30="matin",P34),IF($R$30="matin",T34),IF($V$30="matin",X34)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EY133" s="155" t="e">
        <f>SUM(IF($J$30="après-midi",(L34)),IF($N$30="après-midi",P34),IF($R$30="après-midi",T34),IF($V$30="après-midi",X34)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EZ133" s="153">
        <f t="shared" si="17"/>
        <v>0</v>
      </c>
      <c r="FA133" s="154" t="e">
        <f>SUM(IF($J$43="matin",(L47)),IF($N$43="matin",P47),IF($R$43="matin",T47),IF($V$43="matin",X47)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B133" s="155" t="e">
        <f>SUM(IF($J$43="après-midi",(L47)),IF($N$43="après-midi",P47),IF($R$43="après-midi",T47),IF($V$43="après-midi",X47)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C133" s="153">
        <f t="shared" si="18"/>
        <v>0</v>
      </c>
      <c r="FD133" s="154" t="e">
        <f>SUM(IF($J$56="matin",(L60)),IF($N$56="matin",P60),IF($R$56="matin",T60),IF($V$56="matin",X60)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E133" s="155" t="e">
        <f>SUM(IF($J$56="après-midi",(L60)),IF($N$56="après-midi",P60),IF($R$56="après-midi",T60),IF($V$56="après-midi",X60)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F133" s="153">
        <f t="shared" si="19"/>
        <v>0</v>
      </c>
      <c r="FG133" s="154" t="e">
        <f>SUM(IF($J$69="matin",(L73)),IF($N$69="matin",P73),IF($R$69="matin",T73),IF($V$69="matin",X73)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H133" s="155" t="e">
        <f>SUM(IF($J$69="après-midi",(L73)),IF($N$69="après-midi",P73),IF($R$69="après-midi",T73),IF($V$69="après-midi",X73)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I133" s="153">
        <f t="shared" si="21"/>
        <v>0</v>
      </c>
      <c r="FJ133" s="154" t="e">
        <f>SUM(IF($J$82="matin",(L86)),IF($N$82="matin",P86),IF($R$82="matin",T86),IF($V$83="matin",X86)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K133" s="155" t="e">
        <f>SUM(IF($J$82="après-midi",(L86)),IF($N$82="après-midi",P86),IF($R$82="après-midi",T86),IF($V$83="après-midi",X86)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L133" s="156">
        <f t="shared" si="20"/>
        <v>0</v>
      </c>
      <c r="FM133" s="154" t="e">
        <f>SUM(IF($J$17="matin",(L21)),IF($N$17="matin",P21),IF($R$17="matin",T21),IF($V$17="matin",X21)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N133" s="155" t="e">
        <f>SUM(IF($J$17="après-midi",(L21)),IF($N$17="après-midi",P21),IF($R$17="après-midi",T21),IF($V$17="après-midi",X21)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O133" s="134"/>
    </row>
    <row r="134" spans="151:171" ht="54" customHeight="1" x14ac:dyDescent="0.25">
      <c r="EU134" s="147" t="str">
        <f t="shared" si="15"/>
        <v>Contrôle connecteur</v>
      </c>
      <c r="EV134" s="135"/>
      <c r="EW134" s="153">
        <f t="shared" si="16"/>
        <v>0</v>
      </c>
      <c r="EX134" s="154" t="e">
        <f>SUM(IF($J$30="matin",(L35)),IF($N$30="matin",P35),IF($R$30="matin",T35),IF($V$30="matin",X35)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EY134" s="155" t="e">
        <f>SUM(IF($J$30="après-midi",(L35)),IF($N$30="après-midi",P35),IF($R$30="après-midi",T35),IF($V$30="après-midi",X35)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EZ134" s="153">
        <f t="shared" si="17"/>
        <v>0</v>
      </c>
      <c r="FA134" s="154" t="e">
        <f>SUM(IF($J$43="matin",(L48)),IF($N$43="matin",P48),IF($R$43="matin",T48),IF($V$43="matin",X48)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B134" s="155" t="e">
        <f>SUM(IF($J$43="après-midi",(L48)),IF($N$43="après-midi",P48),IF($R$43="après-midi",T48),IF($V$43="après-midi",X48)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C134" s="153">
        <f t="shared" si="18"/>
        <v>0</v>
      </c>
      <c r="FD134" s="154" t="e">
        <f>SUM(IF($J$56="matin",(L61)),IF($N$56="matin",P61),IF($R$56="matin",T61),IF($V$56="matin",X61)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E134" s="155" t="e">
        <f>SUM(IF($J$56="après-midi",(L61)),IF($N$56="après-midi",P61),IF($R$56="après-midi",T61),IF($V$56="après-midi",X61)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F134" s="153">
        <f t="shared" si="19"/>
        <v>0</v>
      </c>
      <c r="FG134" s="154" t="e">
        <f>SUM(IF($J$69="matin",(L74)),IF($N$69="matin",P74),IF($R$69="matin",T74),IF($V$69="matin",X74)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H134" s="155" t="e">
        <f>SUM(IF($J$69="après-midi",(L74)),IF($N$69="après-midi",P74),IF($R$69="après-midi",T74),IF($V$69="après-midi",X74)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I134" s="153">
        <f t="shared" si="21"/>
        <v>0</v>
      </c>
      <c r="FJ134" s="154" t="e">
        <f>SUM(IF($J$82="matin",(L87)),IF($N$82="matin",P87),IF($R$82="matin",T87),IF($V$83="matin",X87)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K134" s="155" t="e">
        <f>SUM(IF($J$82="après-midi",(L87)),IF($N$82="après-midi",P87),IF($R$82="après-midi",T87),IF($V$83="après-midi",X87)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L134" s="156">
        <f t="shared" si="20"/>
        <v>0</v>
      </c>
      <c r="FM134" s="154" t="e">
        <f>SUM(IF($J$17="matin",(L22)),IF($N$17="matin",P22),IF($R$17="matin",T22),IF($V$17="matin",X22)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N134" s="155" t="e">
        <f>SUM(IF($J$17="après-midi",(L22)),IF($N$17="après-midi",P22),IF($R$17="après-midi",T22),IF($V$17="après-midi",X22)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O134" s="134"/>
    </row>
    <row r="135" spans="151:171" ht="54" customHeight="1" x14ac:dyDescent="0.25">
      <c r="EU135" s="147" t="str">
        <f t="shared" si="15"/>
        <v>Emballage accessoires</v>
      </c>
      <c r="EV135" s="135"/>
      <c r="EW135" s="153">
        <f t="shared" si="16"/>
        <v>0</v>
      </c>
      <c r="EX135" s="154" t="e">
        <f>SUM(IF($J$30="matin",(L36)),IF($N$30="matin",P36),IF($R$30="matin",T36),IF($V$30="matin",X36)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EY135" s="155" t="e">
        <f>SUM(IF($J$30="après-midi",(L36)),IF($N$30="après-midi",P36),IF($R$30="après-midi",T36),IF($V$30="après-midi",X36)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EZ135" s="153">
        <f t="shared" si="17"/>
        <v>0</v>
      </c>
      <c r="FA135" s="154" t="e">
        <f>SUM(IF($J$43="matin",(L49)),IF($N$43="matin",P49),IF($R$43="matin",T49),IF($V$43="matin",X49)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B135" s="155" t="e">
        <f>SUM(IF($J$43="après-midi",(L49)),IF($N$43="après-midi",P49),IF($R$43="après-midi",T49),IF($V$43="après-midi",X49)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C135" s="153">
        <f t="shared" si="18"/>
        <v>0</v>
      </c>
      <c r="FD135" s="154" t="e">
        <f>SUM(IF($J$56="matin",(L62)),IF($N$56="matin",P62),IF($R$56="matin",T62),IF($V$56="matin",X62)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E135" s="155" t="e">
        <f>SUM(IF($J$56="après-midi",(L62)),IF($N$56="après-midi",P62),IF($R$56="après-midi",T62),IF($V$56="après-midi",X62)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F135" s="153">
        <f t="shared" si="19"/>
        <v>0</v>
      </c>
      <c r="FG135" s="154" t="e">
        <f>SUM(IF($J$69="matin",(L75)),IF($N$69="matin",P75),IF($R$69="matin",T75),IF($V$69="matin",X75)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H135" s="155" t="e">
        <f>SUM(IF($J$69="après-midi",(L75)),IF($N$69="après-midi",P75),IF($R$69="après-midi",T75),IF($V$69="après-midi",X75)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I135" s="153">
        <f t="shared" si="21"/>
        <v>0</v>
      </c>
      <c r="FJ135" s="154" t="e">
        <f>SUM(IF($J$82="matin",(L88)),IF($N$82="matin",P88),IF($R$82="matin",T88),IF($V$83="matin",X88)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K135" s="155" t="e">
        <f>SUM(IF($J$82="après-midi",(L88)),IF($N$82="après-midi",P88),IF($R$82="après-midi",T88),IF($V$83="après-midi",X88)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L135" s="156">
        <f t="shared" si="20"/>
        <v>0</v>
      </c>
      <c r="FM135" s="154" t="e">
        <f>SUM(IF($J$17="matin",(L23)),IF($N$17="matin",P23),IF($R$17="matin",T23),IF($V$17="matin",X23)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N135" s="155" t="e">
        <f>SUM(IF($J$17="après-midi",(L23)),IF($N$17="après-midi",P23),IF($R$17="après-midi",T23),IF($V$17="après-midi",X23)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O135" s="134"/>
    </row>
    <row r="136" spans="151:171" ht="54" customHeight="1" x14ac:dyDescent="0.25">
      <c r="EU136" s="147" t="str">
        <f t="shared" si="15"/>
        <v>Emballage connecteur</v>
      </c>
      <c r="EV136" s="135"/>
      <c r="EW136" s="153">
        <f t="shared" si="16"/>
        <v>0</v>
      </c>
      <c r="EX136" s="154" t="e">
        <f>SUM(IF($J$30="matin",(L37)),IF($N$30="matin",P37),IF($R$30="matin",T37),IF($V$30="matin",X37)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EY136" s="155" t="e">
        <f>SUM(IF($J$30="après-midi",(L37)),IF($N$30="après-midi",P37),IF($R$30="après-midi",T37),IF($V$30="après-midi",X37)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EZ136" s="153">
        <f t="shared" si="17"/>
        <v>0</v>
      </c>
      <c r="FA136" s="154" t="e">
        <f>SUM(IF($J$43="matin",(L50)),IF($N$43="matin",P50),IF($R$43="matin",T50),IF($V$43="matin",X50)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B136" s="155" t="e">
        <f>SUM(IF($J$43="après-midi",(L50)),IF($N$43="après-midi",P50),IF($R$43="après-midi",T50),IF($V$43="après-midi",X50)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C136" s="153">
        <f t="shared" si="18"/>
        <v>0</v>
      </c>
      <c r="FD136" s="154" t="e">
        <f>SUM(IF($J$56="matin",(L63)),IF($N$56="matin",P63),IF($R$56="matin",T63),IF($V$56="matin",X63)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E136" s="155" t="e">
        <f>SUM(IF($J$56="après-midi",(L63)),IF($N$56="après-midi",P63),IF($R$56="après-midi",T63),IF($V$56="après-midi",X63)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F136" s="153">
        <f t="shared" si="19"/>
        <v>0</v>
      </c>
      <c r="FG136" s="154" t="e">
        <f>SUM(IF($J$69="matin",(L76)),IF($N$69="matin",P76),IF($R$69="matin",T76),IF($V$69="matin",X76)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H136" s="155" t="e">
        <f>SUM(IF($J$69="après-midi",(L76)),IF($N$69="après-midi",P76),IF($R$69="après-midi",T76),IF($V$69="après-midi",X76)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I136" s="153">
        <f t="shared" si="21"/>
        <v>0</v>
      </c>
      <c r="FJ136" s="154" t="e">
        <f>SUM(IF($J$82="matin",(L89)),IF($N$82="matin",P89),IF($R$82="matin",T89),IF($V$83="matin",X89)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K136" s="155" t="e">
        <f>SUM(IF($J$82="après-midi",(L89)),IF($N$82="après-midi",P89),IF($R$82="après-midi",T89),IF($V$83="après-midi",X89)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L136" s="156">
        <f t="shared" si="20"/>
        <v>0</v>
      </c>
      <c r="FM136" s="154" t="e">
        <f>SUM(IF($J$17="matin",(L24)),IF($N$17="matin",P24),IF($R$17="matin",T24),IF($V$17="matin",X24)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N136" s="155" t="e">
        <f>SUM(IF($J$17="après-midi",(L24)),IF($N$17="après-midi",P24),IF($R$17="après-midi",T24),IF($V$17="après-midi",X24)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O136" s="134"/>
    </row>
    <row r="137" spans="151:171" ht="54" customHeight="1" x14ac:dyDescent="0.25">
      <c r="EU137" s="147" t="str">
        <f t="shared" si="15"/>
        <v>Contrôle fin de ligne</v>
      </c>
      <c r="EV137" s="135"/>
      <c r="EW137" s="153">
        <f t="shared" si="16"/>
        <v>0</v>
      </c>
      <c r="EX137" s="154" t="e">
        <f>SUM(IF($J$30="matin",(L38)),IF($N$30="matin",P38),IF($R$30="matin",T38),IF($V$30="matin",X38)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EY137" s="155" t="e">
        <f>SUM(IF($J$30="après-midi",(L38)),IF($N$30="après-midi",P38),IF($R$30="après-midi",T38),IF($V$30="après-midi",X38)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EZ137" s="153">
        <f t="shared" si="17"/>
        <v>0</v>
      </c>
      <c r="FA137" s="154" t="e">
        <f>SUM(IF($J$43="matin",(L51)),IF($N$43="matin",P51),IF($R$43="matin",T51),IF($V$43="matin",X51)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B137" s="155" t="e">
        <f>SUM(IF($J$43="après-midi",(L51)),IF($N$43="après-midi",P51),IF($R$43="après-midi",T51),IF($V$43="après-midi",X51)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C137" s="153">
        <f t="shared" si="18"/>
        <v>0</v>
      </c>
      <c r="FD137" s="154" t="e">
        <f>SUM(IF($J$56="matin",(L64)),IF($N$56="matin",P64),IF($R$56="matin",T64),IF($V$56="matin",X64)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E137" s="155" t="e">
        <f>SUM(IF($J$56="après-midi",(L64)),IF($N$56="après-midi",P64),IF($R$56="après-midi",T64),IF($V$56="après-midi",X64)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F137" s="153">
        <f t="shared" si="19"/>
        <v>0</v>
      </c>
      <c r="FG137" s="154" t="e">
        <f>SUM(IF($J$69="matin",(L77)),IF($N$69="matin",P77),IF($R$69="matin",T77),IF($V$69="matin",X77)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H137" s="155" t="e">
        <f>SUM(IF($J$69="après-midi",(L77)),IF($N$69="après-midi",P77),IF($R$69="après-midi",T77),IF($V$69="après-midi",X77)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I137" s="153">
        <f t="shared" si="21"/>
        <v>0</v>
      </c>
      <c r="FJ137" s="154" t="e">
        <f>SUM(IF($J$82="matin",(L90)),IF($N$82="matin",P90),IF($R$82="matin",T90),IF($V$83="matin",X90)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K137" s="155" t="e">
        <f>SUM(IF($J$82="après-midi",(L90)),IF($N$82="après-midi",P90),IF($R$82="après-midi",T90),IF($V$83="après-midi",X90)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L137" s="156">
        <f t="shared" si="20"/>
        <v>0</v>
      </c>
      <c r="FM137" s="154" t="e">
        <f>SUM(IF($J$17="matin",(L25)),IF($N$17="matin",P25),IF($R$17="matin",T25),IF($V$17="matin",X25)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,IF(#REF!="matin",#REF!))</f>
        <v>#REF!</v>
      </c>
      <c r="FN137" s="155" t="e">
        <f>SUM(IF($J$17="après-midi",(L25)),IF($N$17="après-midi",P25),IF($R$17="après-midi",T25),IF($V$17="après-midi",X25)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,IF(#REF!="après-midi",#REF!))</f>
        <v>#REF!</v>
      </c>
      <c r="FO137" s="134"/>
    </row>
    <row r="138" spans="151:171" ht="54" customHeight="1" x14ac:dyDescent="0.25">
      <c r="EU138" s="147" t="s">
        <v>76</v>
      </c>
      <c r="EV138" s="135"/>
      <c r="EW138" s="157" t="e">
        <f>SUM(EW130:EX137)</f>
        <v>#REF!</v>
      </c>
      <c r="EX138" s="223" t="e">
        <f>SUM(EX130:EX137,EY130:EY137)</f>
        <v>#REF!</v>
      </c>
      <c r="EY138" s="224"/>
      <c r="EZ138" s="157">
        <f>SUM(EZ130:EZ137)</f>
        <v>0</v>
      </c>
      <c r="FA138" s="223" t="e">
        <f>SUM(FA130:FA137,FB130:FB137)</f>
        <v>#REF!</v>
      </c>
      <c r="FB138" s="224"/>
      <c r="FC138" s="157">
        <f>SUM(FC130:FC137)</f>
        <v>0</v>
      </c>
      <c r="FD138" s="223" t="e">
        <f>SUM(FD130:FD137,FE130:FE137)</f>
        <v>#REF!</v>
      </c>
      <c r="FE138" s="224"/>
      <c r="FF138" s="157">
        <f>SUM(FF130:FF137)</f>
        <v>0</v>
      </c>
      <c r="FG138" s="223" t="e">
        <f>SUM(FG130:FG137,FH130:FH137)</f>
        <v>#REF!</v>
      </c>
      <c r="FH138" s="224"/>
      <c r="FI138" s="157">
        <f>SUM(FI130:FI137)</f>
        <v>0</v>
      </c>
      <c r="FJ138" s="223" t="e">
        <f>SUM(FJ130:FJ137,FK130:FK137)</f>
        <v>#REF!</v>
      </c>
      <c r="FK138" s="224"/>
      <c r="FL138" s="158">
        <f>SUM(FL130:FL137)</f>
        <v>0</v>
      </c>
      <c r="FM138" s="223" t="e">
        <f>SUM(FM130:FM137,FN130:FN137)</f>
        <v>#REF!</v>
      </c>
      <c r="FN138" s="224"/>
      <c r="FO138" s="136"/>
    </row>
    <row r="139" spans="151:171" ht="61.5" customHeight="1" x14ac:dyDescent="0.25">
      <c r="EU139" s="137" t="s">
        <v>50</v>
      </c>
      <c r="EV139" s="138"/>
      <c r="EW139" s="236">
        <f>F40</f>
        <v>0</v>
      </c>
      <c r="EX139" s="234"/>
      <c r="EY139" s="235"/>
      <c r="EZ139" s="231">
        <f>F53</f>
        <v>0</v>
      </c>
      <c r="FA139" s="234"/>
      <c r="FB139" s="235"/>
      <c r="FC139" s="231">
        <f>F66</f>
        <v>0</v>
      </c>
      <c r="FD139" s="234"/>
      <c r="FE139" s="235"/>
      <c r="FF139" s="231">
        <f>F79</f>
        <v>0</v>
      </c>
      <c r="FG139" s="234"/>
      <c r="FH139" s="235"/>
      <c r="FI139" s="231">
        <f>F92</f>
        <v>0</v>
      </c>
      <c r="FJ139" s="234"/>
      <c r="FK139" s="234"/>
      <c r="FL139" s="231">
        <f>F27</f>
        <v>0</v>
      </c>
      <c r="FM139" s="232"/>
      <c r="FN139" s="233"/>
      <c r="FO139" s="143"/>
    </row>
    <row r="140" spans="151:171" ht="61.5" customHeight="1" x14ac:dyDescent="0.25"/>
    <row r="141" spans="151:171" ht="61.5" customHeight="1" x14ac:dyDescent="0.25"/>
    <row r="142" spans="151:171" ht="61.5" customHeight="1" x14ac:dyDescent="0.25"/>
    <row r="143" spans="151:171" ht="61.5" customHeight="1" x14ac:dyDescent="0.25"/>
    <row r="144" spans="151:171" ht="61.5" customHeight="1" x14ac:dyDescent="0.25"/>
    <row r="145" ht="61.5" customHeight="1" x14ac:dyDescent="0.25"/>
    <row r="146" ht="61.5" customHeight="1" x14ac:dyDescent="0.25"/>
  </sheetData>
  <sheetProtection selectLockedCells="1"/>
  <mergeCells count="128">
    <mergeCell ref="D40:D41"/>
    <mergeCell ref="C40:C41"/>
    <mergeCell ref="D27:D28"/>
    <mergeCell ref="C27:C28"/>
    <mergeCell ref="D92:D93"/>
    <mergeCell ref="FL139:FN139"/>
    <mergeCell ref="FI139:FK139"/>
    <mergeCell ref="FF139:FH139"/>
    <mergeCell ref="FC139:FE139"/>
    <mergeCell ref="EZ139:FB139"/>
    <mergeCell ref="EW139:EY139"/>
    <mergeCell ref="J79:M79"/>
    <mergeCell ref="N79:Q79"/>
    <mergeCell ref="R79:U79"/>
    <mergeCell ref="V79:Y79"/>
    <mergeCell ref="F3:I3"/>
    <mergeCell ref="F2:I2"/>
    <mergeCell ref="J40:M40"/>
    <mergeCell ref="J30:M30"/>
    <mergeCell ref="N30:Q30"/>
    <mergeCell ref="K41:M41"/>
    <mergeCell ref="FM138:FN138"/>
    <mergeCell ref="FJ138:FK138"/>
    <mergeCell ref="FG138:FH138"/>
    <mergeCell ref="FD138:FE138"/>
    <mergeCell ref="FA138:FB138"/>
    <mergeCell ref="EX138:EY138"/>
    <mergeCell ref="J27:M27"/>
    <mergeCell ref="N27:Q27"/>
    <mergeCell ref="R27:U27"/>
    <mergeCell ref="V27:Y27"/>
    <mergeCell ref="J2:M2"/>
    <mergeCell ref="V2:Y2"/>
    <mergeCell ref="R2:U2"/>
    <mergeCell ref="N2:Q2"/>
    <mergeCell ref="R3:U3"/>
    <mergeCell ref="N3:Q3"/>
    <mergeCell ref="V3:Y3"/>
    <mergeCell ref="C79:C80"/>
    <mergeCell ref="D66:D67"/>
    <mergeCell ref="C66:C67"/>
    <mergeCell ref="D53:D54"/>
    <mergeCell ref="C53:C54"/>
    <mergeCell ref="N56:Q56"/>
    <mergeCell ref="C4:D4"/>
    <mergeCell ref="J3:M3"/>
    <mergeCell ref="W93:Y93"/>
    <mergeCell ref="S93:U93"/>
    <mergeCell ref="K67:M67"/>
    <mergeCell ref="N82:Q82"/>
    <mergeCell ref="O80:Q80"/>
    <mergeCell ref="B44:B54"/>
    <mergeCell ref="B70:B80"/>
    <mergeCell ref="K93:M93"/>
    <mergeCell ref="O93:Q93"/>
    <mergeCell ref="J82:M82"/>
    <mergeCell ref="W80:Y80"/>
    <mergeCell ref="S80:U80"/>
    <mergeCell ref="C92:C93"/>
    <mergeCell ref="D79:D80"/>
    <mergeCell ref="R56:U56"/>
    <mergeCell ref="V56:Y56"/>
    <mergeCell ref="B83:B93"/>
    <mergeCell ref="V92:Y92"/>
    <mergeCell ref="R92:U92"/>
    <mergeCell ref="N92:Q92"/>
    <mergeCell ref="J92:M92"/>
    <mergeCell ref="B57:B67"/>
    <mergeCell ref="K80:M80"/>
    <mergeCell ref="R82:U82"/>
    <mergeCell ref="V82:Y82"/>
    <mergeCell ref="B18:B28"/>
    <mergeCell ref="J14:M14"/>
    <mergeCell ref="N14:Q14"/>
    <mergeCell ref="V14:Y14"/>
    <mergeCell ref="B2:B15"/>
    <mergeCell ref="C2:E3"/>
    <mergeCell ref="B31:B41"/>
    <mergeCell ref="N40:Q40"/>
    <mergeCell ref="R40:U40"/>
    <mergeCell ref="V40:Y40"/>
    <mergeCell ref="J17:M17"/>
    <mergeCell ref="N17:Q17"/>
    <mergeCell ref="R17:U17"/>
    <mergeCell ref="V17:Y17"/>
    <mergeCell ref="K28:M28"/>
    <mergeCell ref="O28:Q28"/>
    <mergeCell ref="S28:U28"/>
    <mergeCell ref="W28:Y28"/>
    <mergeCell ref="R14:U14"/>
    <mergeCell ref="EU124:FO124"/>
    <mergeCell ref="EW128:EY128"/>
    <mergeCell ref="EZ128:FB128"/>
    <mergeCell ref="FC128:FE128"/>
    <mergeCell ref="FF128:FH128"/>
    <mergeCell ref="FI128:FK128"/>
    <mergeCell ref="FL128:FN128"/>
    <mergeCell ref="FL125:FM125"/>
    <mergeCell ref="EW126:EX126"/>
    <mergeCell ref="V43:Y43"/>
    <mergeCell ref="J43:M43"/>
    <mergeCell ref="N43:Q43"/>
    <mergeCell ref="V53:Y53"/>
    <mergeCell ref="R53:U53"/>
    <mergeCell ref="N53:Q53"/>
    <mergeCell ref="J53:M53"/>
    <mergeCell ref="R43:U43"/>
    <mergeCell ref="J69:M69"/>
    <mergeCell ref="N69:Q69"/>
    <mergeCell ref="R69:U69"/>
    <mergeCell ref="V69:Y69"/>
    <mergeCell ref="V66:Y66"/>
    <mergeCell ref="R66:U66"/>
    <mergeCell ref="N66:Q66"/>
    <mergeCell ref="J66:M66"/>
    <mergeCell ref="O67:Q67"/>
    <mergeCell ref="S67:U67"/>
    <mergeCell ref="W67:Y67"/>
    <mergeCell ref="J56:M56"/>
    <mergeCell ref="K54:M54"/>
    <mergeCell ref="W54:Y54"/>
    <mergeCell ref="S54:U54"/>
    <mergeCell ref="O54:Q54"/>
    <mergeCell ref="W41:Y41"/>
    <mergeCell ref="S41:U41"/>
    <mergeCell ref="O41:Q41"/>
    <mergeCell ref="R30:U30"/>
    <mergeCell ref="V30:Y30"/>
  </mergeCells>
  <conditionalFormatting sqref="M5:M13 Q5:Q13 U5:U13 Y5:Y13">
    <cfRule type="cellIs" dxfId="41" priority="74" operator="greaterThanOrEqual">
      <formula>1</formula>
    </cfRule>
  </conditionalFormatting>
  <conditionalFormatting sqref="L5:L13 P5:P13 T5:T13 X5:X13 P31:P39 T31:T39 X31:X39 L31:L39 T18:T26 P18:P26 X18:X26 L18:L26 X44:X52 T44:T52 P44:P52 L44:L52 X57:X65 T57:T65 P57:P65 L57:L65 L70:L78 P70:P78 T70:T78 X70:X78 X83:X91 T83:T91 P83:P91 L83:L91">
    <cfRule type="cellIs" dxfId="40" priority="73" operator="lessThan">
      <formula>K5</formula>
    </cfRule>
  </conditionalFormatting>
  <conditionalFormatting sqref="L5:L13 P5:P13 T5:T13 X5:X13 P31:P39 T31:T39 X31:X39 L31:L39 T18:T26 P18:P26 X18:X26 L18:L26 X44:X52 T44:T52 P44:P52 L44:L52 X57:X65 T57:T65 P57:P65 L57:L65 L70:L78 P70:P78 T70:T78 X70:X78 X83:X91 T83:T91 P83:P91 L83:L91">
    <cfRule type="cellIs" dxfId="39" priority="72" operator="greaterThan">
      <formula>K5</formula>
    </cfRule>
  </conditionalFormatting>
  <conditionalFormatting sqref="J15 N15 R15 V15">
    <cfRule type="cellIs" dxfId="38" priority="71" operator="greaterThan">
      <formula>44</formula>
    </cfRule>
  </conditionalFormatting>
  <conditionalFormatting sqref="J15 N15 R15 V15">
    <cfRule type="cellIs" dxfId="37" priority="70" operator="between">
      <formula>40</formula>
      <formula>44</formula>
    </cfRule>
  </conditionalFormatting>
  <conditionalFormatting sqref="J15 N15 R15 V15">
    <cfRule type="cellIs" dxfId="36" priority="69" operator="equal">
      <formula>0</formula>
    </cfRule>
  </conditionalFormatting>
  <conditionalFormatting sqref="J28 N28 R28 V28">
    <cfRule type="cellIs" dxfId="35" priority="66" operator="between">
      <formula>465</formula>
      <formula>480</formula>
    </cfRule>
  </conditionalFormatting>
  <conditionalFormatting sqref="J28 N28 R28 V28">
    <cfRule type="cellIs" dxfId="34" priority="65" operator="equal">
      <formula>0</formula>
    </cfRule>
  </conditionalFormatting>
  <conditionalFormatting sqref="J15 N15 R15 V15">
    <cfRule type="cellIs" dxfId="33" priority="68" operator="lessThan">
      <formula>40</formula>
    </cfRule>
  </conditionalFormatting>
  <conditionalFormatting sqref="J28 N28 R28 V28">
    <cfRule type="cellIs" dxfId="32" priority="67" operator="greaterThan">
      <formula>480</formula>
    </cfRule>
  </conditionalFormatting>
  <conditionalFormatting sqref="J28 N28 R28 V28">
    <cfRule type="cellIs" dxfId="31" priority="64" operator="lessThan">
      <formula>465</formula>
    </cfRule>
  </conditionalFormatting>
  <conditionalFormatting sqref="J41 N41 R41 V41">
    <cfRule type="cellIs" dxfId="30" priority="63" operator="greaterThan">
      <formula>480</formula>
    </cfRule>
  </conditionalFormatting>
  <conditionalFormatting sqref="J41 N41 R41 V41">
    <cfRule type="cellIs" dxfId="29" priority="62" operator="between">
      <formula>465</formula>
      <formula>480</formula>
    </cfRule>
  </conditionalFormatting>
  <conditionalFormatting sqref="J41 N41 R41 V41">
    <cfRule type="cellIs" dxfId="28" priority="61" operator="equal">
      <formula>0</formula>
    </cfRule>
  </conditionalFormatting>
  <conditionalFormatting sqref="J41 N41 R41 V41">
    <cfRule type="cellIs" dxfId="27" priority="60" operator="lessThan">
      <formula>465</formula>
    </cfRule>
  </conditionalFormatting>
  <conditionalFormatting sqref="J54 N54 R54 V54">
    <cfRule type="cellIs" dxfId="26" priority="59" operator="greaterThan">
      <formula>480</formula>
    </cfRule>
  </conditionalFormatting>
  <conditionalFormatting sqref="J54 N54 R54 V54">
    <cfRule type="cellIs" dxfId="25" priority="58" operator="between">
      <formula>465</formula>
      <formula>480</formula>
    </cfRule>
  </conditionalFormatting>
  <conditionalFormatting sqref="J54 N54 R54 V54">
    <cfRule type="cellIs" dxfId="24" priority="57" operator="equal">
      <formula>0</formula>
    </cfRule>
  </conditionalFormatting>
  <conditionalFormatting sqref="J54 N54 R54 V54">
    <cfRule type="cellIs" dxfId="23" priority="56" operator="lessThan">
      <formula>465</formula>
    </cfRule>
  </conditionalFormatting>
  <conditionalFormatting sqref="J67 N67 R67 V67">
    <cfRule type="cellIs" dxfId="22" priority="55" operator="greaterThan">
      <formula>480</formula>
    </cfRule>
  </conditionalFormatting>
  <conditionalFormatting sqref="J67 N67 R67 V67">
    <cfRule type="cellIs" dxfId="21" priority="54" operator="between">
      <formula>465</formula>
      <formula>480</formula>
    </cfRule>
  </conditionalFormatting>
  <conditionalFormatting sqref="J67 N67 R67 V67">
    <cfRule type="cellIs" dxfId="20" priority="53" operator="equal">
      <formula>0</formula>
    </cfRule>
  </conditionalFormatting>
  <conditionalFormatting sqref="J67 N67 R67 V67">
    <cfRule type="cellIs" dxfId="19" priority="52" operator="lessThan">
      <formula>465</formula>
    </cfRule>
  </conditionalFormatting>
  <conditionalFormatting sqref="J80 N80 R80 V80">
    <cfRule type="cellIs" dxfId="18" priority="51" operator="greaterThan">
      <formula>480</formula>
    </cfRule>
  </conditionalFormatting>
  <conditionalFormatting sqref="J80 N80 R80 V80">
    <cfRule type="cellIs" dxfId="17" priority="50" operator="between">
      <formula>465</formula>
      <formula>480</formula>
    </cfRule>
  </conditionalFormatting>
  <conditionalFormatting sqref="J80 N80 R80 V80">
    <cfRule type="cellIs" dxfId="16" priority="49" operator="equal">
      <formula>0</formula>
    </cfRule>
  </conditionalFormatting>
  <conditionalFormatting sqref="J80 N80 R80 V80">
    <cfRule type="cellIs" dxfId="15" priority="48" operator="lessThan">
      <formula>465</formula>
    </cfRule>
  </conditionalFormatting>
  <conditionalFormatting sqref="J93 N93 R93 V93">
    <cfRule type="cellIs" dxfId="14" priority="47" operator="greaterThan">
      <formula>480</formula>
    </cfRule>
  </conditionalFormatting>
  <conditionalFormatting sqref="J93 N93 R93 V93">
    <cfRule type="cellIs" dxfId="13" priority="46" operator="between">
      <formula>465</formula>
      <formula>480</formula>
    </cfRule>
  </conditionalFormatting>
  <conditionalFormatting sqref="J93 N93 R93 V93">
    <cfRule type="cellIs" dxfId="12" priority="45" operator="equal">
      <formula>0</formula>
    </cfRule>
  </conditionalFormatting>
  <conditionalFormatting sqref="J93 N93 R93 V93">
    <cfRule type="cellIs" dxfId="11" priority="44" operator="lessThan">
      <formula>465</formula>
    </cfRule>
  </conditionalFormatting>
  <conditionalFormatting sqref="M18:M26 Q18:Q26 U18:U26 Y18:Y26 M31:M39 Q31:Q39 U31:U39 Y31:Y39 M44:M52 Q44:Q52 U44:U52 Y44:Y52 M57:M65 Q57:Q65 U57:U65 Y57:Y65 M70:M78 Q70:Q78 U70:U78 Y70:Y78 M83:M91 Q83:Q91 U83:U91 Y83:Y91">
    <cfRule type="cellIs" dxfId="10" priority="43" operator="greaterThanOrEqual">
      <formula>1</formula>
    </cfRule>
  </conditionalFormatting>
  <conditionalFormatting sqref="D6">
    <cfRule type="cellIs" dxfId="9" priority="42" operator="greaterThan">
      <formula>0</formula>
    </cfRule>
  </conditionalFormatting>
  <conditionalFormatting sqref="D5">
    <cfRule type="cellIs" dxfId="8" priority="41" operator="greaterThanOrEqual">
      <formula>1</formula>
    </cfRule>
  </conditionalFormatting>
  <conditionalFormatting sqref="J14:Y14 BE3:BF3 J27:Y27 J40:Y40 J53:Y53 J66:Y66 J79:Y79 J92:Y92">
    <cfRule type="cellIs" dxfId="7" priority="8" operator="between">
      <formula>1</formula>
      <formula>2</formula>
    </cfRule>
    <cfRule type="cellIs" dxfId="6" priority="9" operator="between">
      <formula>0.95</formula>
      <formula>1</formula>
    </cfRule>
    <cfRule type="cellIs" dxfId="5" priority="10" operator="between">
      <formula>0</formula>
      <formula>0.95</formula>
    </cfRule>
    <cfRule type="dataBar" priority="11">
      <dataBar>
        <cfvo type="num" val="0"/>
        <cfvo type="num" val="1.5"/>
        <color theme="3" tint="0.79998168889431442"/>
      </dataBar>
      <extLst>
        <ext xmlns:x14="http://schemas.microsoft.com/office/spreadsheetml/2009/9/main" uri="{B025F937-C7B1-47D3-B67F-A62EFF666E3E}">
          <x14:id>{003E28FC-B9B0-4F8F-B6F3-1B3284482C6A}</x14:id>
        </ext>
      </extLst>
    </cfRule>
  </conditionalFormatting>
  <conditionalFormatting sqref="F27 F40 F53 F66 F79 F92">
    <cfRule type="cellIs" dxfId="4" priority="5" operator="greaterThan">
      <formula>$G$27</formula>
    </cfRule>
    <cfRule type="cellIs" dxfId="3" priority="6" operator="lessThan">
      <formula>$G$27</formula>
    </cfRule>
  </conditionalFormatting>
  <dataValidations count="2">
    <dataValidation type="list" allowBlank="1" showInputMessage="1" showErrorMessage="1" sqref="J30:Y30 J82:Y82 J43:Y43 J69:Y69 J56:Y56 J17:Y17">
      <formula1>"matin,après-midi"</formula1>
    </dataValidation>
    <dataValidation type="list" allowBlank="1" showInputMessage="1" showErrorMessage="1" sqref="K28:M28 O28:Q28 S28:U28 W28:Y28 W41:Y41 S41:U41 O41:Q41 K41:M41 K54:M54 O54:Q54 S54:U54 W54:Y54 W67:Y67 S67:U67 O67:Q67 K67:M67 K80:M80 O80:Q80 S80:U80 W80:Y80 K93:M93 O93:Q93 S93:U93 W93:Y93">
      <formula1>"RD,HS,CM,AS,AB,MT"</formula1>
    </dataValidation>
  </dataValidations>
  <printOptions horizontalCentered="1" verticalCentered="1"/>
  <pageMargins left="0.25" right="0.25" top="0.75" bottom="0.75" header="0.3" footer="0.3"/>
  <pageSetup paperSize="9" scale="40" orientation="landscape" r:id="rId1"/>
  <colBreaks count="2" manualBreakCount="2">
    <brk id="159" min="119" max="140" man="1"/>
    <brk id="168" min="119" max="140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03E28FC-B9B0-4F8F-B6F3-1B3284482C6A}">
            <x14:dataBar minLength="0" maxLength="100" border="1" gradient="0" axisPosition="none">
              <x14:cfvo type="num">
                <xm:f>0</xm:f>
              </x14:cfvo>
              <x14:cfvo type="num">
                <xm:f>1.5</xm:f>
              </x14:cfvo>
              <x14:borderColor rgb="FF0000FF"/>
              <x14:negativeFillColor rgb="FFFF0000"/>
            </x14:dataBar>
          </x14:cfRule>
          <xm:sqref>J14:Y14 BE3:BF3 J27:Y27 J40:Y40 J53:Y53 J66:Y66 J79:Y79 J92:Y92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C3:AE11"/>
  <sheetViews>
    <sheetView showGridLines="0" view="pageBreakPreview" zoomScale="40" zoomScaleNormal="80" zoomScaleSheetLayoutView="40" workbookViewId="0">
      <selection activeCell="AH69" sqref="AH69"/>
    </sheetView>
  </sheetViews>
  <sheetFormatPr baseColWidth="10" defaultRowHeight="15" x14ac:dyDescent="0.25"/>
  <cols>
    <col min="4" max="4" width="7.7109375" customWidth="1"/>
    <col min="5" max="5" width="10.42578125" customWidth="1"/>
    <col min="16" max="16" width="14.28515625" customWidth="1"/>
    <col min="18" max="18" width="20.28515625" customWidth="1"/>
  </cols>
  <sheetData>
    <row r="3" spans="3:31" ht="15" customHeight="1" x14ac:dyDescent="0.9">
      <c r="P3" s="161"/>
      <c r="Q3" s="161"/>
      <c r="R3" s="161"/>
      <c r="S3" s="161"/>
      <c r="T3" s="161"/>
      <c r="U3" s="161"/>
      <c r="V3" s="161"/>
      <c r="W3" s="161"/>
      <c r="X3" s="161"/>
      <c r="Y3" s="161"/>
      <c r="Z3" s="161"/>
      <c r="AA3" s="161"/>
      <c r="AB3" s="161"/>
      <c r="AC3" s="161"/>
      <c r="AD3" s="161"/>
      <c r="AE3" s="161"/>
    </row>
    <row r="4" spans="3:31" ht="15" customHeight="1" x14ac:dyDescent="0.9">
      <c r="I4" s="161"/>
      <c r="J4" s="161"/>
      <c r="K4" s="161"/>
      <c r="L4" s="161"/>
      <c r="M4" s="161"/>
      <c r="N4" s="161"/>
      <c r="O4" s="161"/>
      <c r="P4" s="161"/>
      <c r="Q4" s="161"/>
      <c r="R4" s="161"/>
      <c r="S4" s="162"/>
      <c r="T4" s="162"/>
      <c r="U4" s="162"/>
      <c r="V4" s="162"/>
      <c r="W4" s="162"/>
      <c r="AA4" s="161"/>
      <c r="AB4" s="161"/>
      <c r="AC4" s="161"/>
      <c r="AD4" s="161"/>
      <c r="AE4" s="161"/>
    </row>
    <row r="5" spans="3:31" ht="15" customHeight="1" x14ac:dyDescent="0.9">
      <c r="I5" s="161"/>
      <c r="J5" s="161"/>
      <c r="K5" s="161"/>
      <c r="L5" s="161"/>
      <c r="M5" s="161"/>
      <c r="N5" s="161"/>
      <c r="O5" s="161"/>
      <c r="P5" s="161"/>
      <c r="Q5" s="161"/>
      <c r="R5" s="161"/>
      <c r="S5" s="162"/>
      <c r="T5" s="162"/>
      <c r="U5" s="162"/>
      <c r="V5" s="162"/>
      <c r="W5" s="162"/>
      <c r="AA5" s="161"/>
      <c r="AB5" s="161"/>
      <c r="AC5" s="161"/>
      <c r="AD5" s="161"/>
      <c r="AE5" s="161"/>
    </row>
    <row r="6" spans="3:31" ht="15" customHeight="1" x14ac:dyDescent="0.9">
      <c r="E6" s="161"/>
      <c r="F6" s="161"/>
      <c r="G6" s="161"/>
      <c r="H6" s="161"/>
      <c r="I6" s="161"/>
      <c r="J6" s="161"/>
      <c r="K6" s="161"/>
      <c r="L6" s="161"/>
      <c r="M6" s="161"/>
      <c r="N6" s="161"/>
      <c r="O6" s="161"/>
      <c r="P6" s="161"/>
      <c r="Q6" s="161"/>
      <c r="R6" s="161"/>
      <c r="S6" s="162"/>
      <c r="T6" s="162"/>
      <c r="U6" s="162"/>
      <c r="V6" s="162"/>
      <c r="W6" s="162"/>
      <c r="AA6" s="161"/>
      <c r="AB6" s="161"/>
      <c r="AC6" s="161"/>
      <c r="AD6" s="161"/>
      <c r="AE6" s="161"/>
    </row>
    <row r="9" spans="3:31" ht="33.75" x14ac:dyDescent="0.5">
      <c r="C9" s="237" t="s">
        <v>86</v>
      </c>
      <c r="D9" s="237"/>
      <c r="E9" s="237"/>
      <c r="F9" s="165">
        <f>Paramètres!C7</f>
        <v>0.7</v>
      </c>
      <c r="G9" s="164"/>
    </row>
    <row r="11" spans="3:31" ht="33.75" x14ac:dyDescent="0.5">
      <c r="C11" s="237" t="s">
        <v>87</v>
      </c>
      <c r="D11" s="237"/>
      <c r="E11" s="237"/>
      <c r="F11" s="166" t="e">
        <f>(SUM(Paramètres!C8:H8)/6)</f>
        <v>#DIV/0!</v>
      </c>
      <c r="G11" s="159"/>
      <c r="H11" s="160"/>
      <c r="I11" s="163"/>
    </row>
  </sheetData>
  <mergeCells count="2">
    <mergeCell ref="C9:E9"/>
    <mergeCell ref="C11:E11"/>
  </mergeCells>
  <pageMargins left="0.59" right="0.27" top="1.32" bottom="0.68" header="0.31496062992125984" footer="0.38"/>
  <pageSetup paperSize="9" scale="32" orientation="landscape" r:id="rId1"/>
  <colBreaks count="1" manualBreakCount="1">
    <brk id="18" max="61" man="1"/>
  </col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5" id="{7F84B52E-A3E2-4BA3-AE6A-4E6E8E587D51}">
            <x14:iconSet custom="1">
              <x14:cfvo type="percent">
                <xm:f>0</xm:f>
              </x14:cfvo>
              <x14:cfvo type="percent" gte="0">
                <xm:f>$H$11</xm:f>
              </x14:cfvo>
              <x14:cfvo type="percent">
                <xm:f>$H$11</xm:f>
              </x14:cfvo>
              <x14:cfIcon iconSet="3TrafficLights1" iconId="0"/>
              <x14:cfIcon iconSet="3TrafficLights1" iconId="0"/>
              <x14:cfIcon iconSet="3TrafficLights1" iconId="2"/>
            </x14:iconSet>
          </x14:cfRule>
          <xm:sqref>I11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H19"/>
  <sheetViews>
    <sheetView workbookViewId="0">
      <selection activeCell="C11" sqref="C11"/>
    </sheetView>
  </sheetViews>
  <sheetFormatPr baseColWidth="10" defaultRowHeight="15" x14ac:dyDescent="0.25"/>
  <cols>
    <col min="2" max="2" width="21.42578125" bestFit="1" customWidth="1"/>
    <col min="3" max="6" width="17.42578125" customWidth="1"/>
    <col min="7" max="7" width="19.5703125" customWidth="1"/>
    <col min="8" max="8" width="17.42578125" customWidth="1"/>
  </cols>
  <sheetData>
    <row r="6" spans="2:8" ht="21.75" customHeight="1" x14ac:dyDescent="0.25">
      <c r="B6" s="167" t="s">
        <v>84</v>
      </c>
      <c r="C6" s="167" t="str">
        <f>'UTO-UTS'!B18</f>
        <v>SAMEDI</v>
      </c>
      <c r="D6" s="167" t="str">
        <f>'UTO-UTS'!B31</f>
        <v>LUNDI</v>
      </c>
      <c r="E6" s="167" t="str">
        <f>'UTO-UTS'!B44</f>
        <v>MARDI</v>
      </c>
      <c r="F6" s="167" t="str">
        <f>'UTO-UTS'!B57</f>
        <v>MERCREDI</v>
      </c>
      <c r="G6" s="173" t="str">
        <f>'UTO-UTS'!B70</f>
        <v>JEUDI</v>
      </c>
      <c r="H6" s="173" t="str">
        <f>'UTO-UTS'!B83</f>
        <v>VENDREDI</v>
      </c>
    </row>
    <row r="7" spans="2:8" ht="17.25" customHeight="1" x14ac:dyDescent="0.25">
      <c r="B7" s="167" t="s">
        <v>85</v>
      </c>
      <c r="C7" s="168">
        <v>0.7</v>
      </c>
      <c r="D7" s="168">
        <v>0.7</v>
      </c>
      <c r="E7" s="168">
        <v>0.7</v>
      </c>
      <c r="F7" s="168">
        <v>0.7</v>
      </c>
      <c r="G7" s="168">
        <v>0.7</v>
      </c>
      <c r="H7" s="168">
        <v>0.7</v>
      </c>
    </row>
    <row r="8" spans="2:8" ht="17.25" customHeight="1" x14ac:dyDescent="0.25">
      <c r="B8" s="173" t="s">
        <v>12</v>
      </c>
      <c r="C8" s="169" t="e">
        <f>'UTO-UTS'!D27</f>
        <v>#DIV/0!</v>
      </c>
      <c r="D8" s="169" t="e">
        <f>'UTO-UTS'!D40</f>
        <v>#DIV/0!</v>
      </c>
      <c r="E8" s="169" t="e">
        <f>'UTO-UTS'!D53</f>
        <v>#DIV/0!</v>
      </c>
      <c r="F8" s="169" t="e">
        <f>'UTO-UTS'!D66</f>
        <v>#DIV/0!</v>
      </c>
      <c r="G8" s="169" t="e">
        <f>'UTO-UTS'!D79</f>
        <v>#DIV/0!</v>
      </c>
      <c r="H8" s="169" t="e">
        <f>'UTO-UTS'!D92</f>
        <v>#DIV/0!</v>
      </c>
    </row>
    <row r="9" spans="2:8" ht="17.25" customHeight="1" x14ac:dyDescent="0.25">
      <c r="B9" s="167" t="s">
        <v>77</v>
      </c>
      <c r="C9" s="170" t="e">
        <f>'UTO-UTS'!D18</f>
        <v>#REF!</v>
      </c>
      <c r="D9" s="170" t="e">
        <f>'UTO-UTS'!D31</f>
        <v>#REF!</v>
      </c>
      <c r="E9" s="170" t="e">
        <f>'UTO-UTS'!D44</f>
        <v>#REF!</v>
      </c>
      <c r="F9" s="170" t="e">
        <f>'UTO-UTS'!D57</f>
        <v>#REF!</v>
      </c>
      <c r="G9" s="170" t="e">
        <f>'UTO-UTS'!D70</f>
        <v>#REF!</v>
      </c>
      <c r="H9" s="171" t="e">
        <f>'UTO-UTS'!D83</f>
        <v>#REF!</v>
      </c>
    </row>
    <row r="10" spans="2:8" ht="17.25" customHeight="1" x14ac:dyDescent="0.25">
      <c r="B10" s="167" t="s">
        <v>10</v>
      </c>
      <c r="C10" s="170">
        <f>'UTO-UTS'!D19</f>
        <v>0</v>
      </c>
      <c r="D10" s="170">
        <f>'UTO-UTS'!D32</f>
        <v>0</v>
      </c>
      <c r="E10" s="170">
        <f>'UTO-UTS'!D45</f>
        <v>0</v>
      </c>
      <c r="F10" s="170">
        <f>'UTO-UTS'!D58</f>
        <v>0</v>
      </c>
      <c r="G10" s="170">
        <f>'UTO-UTS'!D71</f>
        <v>0</v>
      </c>
      <c r="H10" s="171">
        <f>'UTO-UTS'!D84</f>
        <v>0</v>
      </c>
    </row>
    <row r="11" spans="2:8" ht="17.25" customHeight="1" x14ac:dyDescent="0.25">
      <c r="B11" s="167" t="s">
        <v>0</v>
      </c>
      <c r="C11" s="170">
        <f>'UTO-UTS'!D20</f>
        <v>0</v>
      </c>
      <c r="D11" s="170">
        <f>'UTO-UTS'!D33</f>
        <v>0</v>
      </c>
      <c r="E11" s="170">
        <f>'UTO-UTS'!D46</f>
        <v>0</v>
      </c>
      <c r="F11" s="170">
        <f>'UTO-UTS'!D59</f>
        <v>0</v>
      </c>
      <c r="G11" s="170">
        <f>'UTO-UTS'!D72</f>
        <v>0</v>
      </c>
      <c r="H11" s="171">
        <f>'UTO-UTS'!D85</f>
        <v>0</v>
      </c>
    </row>
    <row r="12" spans="2:8" ht="17.25" customHeight="1" x14ac:dyDescent="0.25">
      <c r="B12" s="167" t="s">
        <v>78</v>
      </c>
      <c r="C12" s="170">
        <f>'UTO-UTS'!D21</f>
        <v>0</v>
      </c>
      <c r="D12" s="170">
        <f>'UTO-UTS'!D34</f>
        <v>0</v>
      </c>
      <c r="E12" s="170">
        <f>'UTO-UTS'!D47</f>
        <v>0</v>
      </c>
      <c r="F12" s="170">
        <f>'UTO-UTS'!D60</f>
        <v>0</v>
      </c>
      <c r="G12" s="170">
        <f>'UTO-UTS'!D73</f>
        <v>0</v>
      </c>
      <c r="H12" s="171">
        <f>'UTO-UTS'!D86</f>
        <v>0</v>
      </c>
    </row>
    <row r="13" spans="2:8" ht="17.25" customHeight="1" x14ac:dyDescent="0.25">
      <c r="B13" s="167" t="s">
        <v>79</v>
      </c>
      <c r="C13" s="170">
        <f>'UTO-UTS'!D22</f>
        <v>0</v>
      </c>
      <c r="D13" s="170">
        <f>'UTO-UTS'!D35</f>
        <v>0</v>
      </c>
      <c r="E13" s="170">
        <f>'UTO-UTS'!D48</f>
        <v>0</v>
      </c>
      <c r="F13" s="170">
        <f>'UTO-UTS'!D61</f>
        <v>0</v>
      </c>
      <c r="G13" s="170">
        <f>'UTO-UTS'!D74</f>
        <v>0</v>
      </c>
      <c r="H13" s="171">
        <f>'UTO-UTS'!D87</f>
        <v>0</v>
      </c>
    </row>
    <row r="14" spans="2:8" ht="17.25" customHeight="1" x14ac:dyDescent="0.25">
      <c r="B14" s="167" t="s">
        <v>80</v>
      </c>
      <c r="C14" s="170">
        <f>'UTO-UTS'!D23</f>
        <v>0</v>
      </c>
      <c r="D14" s="170">
        <f>'UTO-UTS'!D36</f>
        <v>0</v>
      </c>
      <c r="E14" s="170">
        <f>'UTO-UTS'!D49</f>
        <v>0</v>
      </c>
      <c r="F14" s="170">
        <f>'UTO-UTS'!D62</f>
        <v>0</v>
      </c>
      <c r="G14" s="170">
        <f>'UTO-UTS'!D75</f>
        <v>0</v>
      </c>
      <c r="H14" s="171">
        <f>'UTO-UTS'!D88</f>
        <v>0</v>
      </c>
    </row>
    <row r="15" spans="2:8" ht="17.25" customHeight="1" x14ac:dyDescent="0.25">
      <c r="B15" s="167" t="s">
        <v>81</v>
      </c>
      <c r="C15" s="171">
        <f>'UTO-UTS'!F27</f>
        <v>0</v>
      </c>
      <c r="D15" s="171">
        <f>'UTO-UTS'!F40</f>
        <v>0</v>
      </c>
      <c r="E15" s="171">
        <f>'UTO-UTS'!F53</f>
        <v>0</v>
      </c>
      <c r="F15" s="171">
        <f>'UTO-UTS'!F66</f>
        <v>0</v>
      </c>
      <c r="G15" s="171">
        <f>'UTO-UTS'!F79</f>
        <v>0</v>
      </c>
      <c r="H15" s="171">
        <f>'UTO-UTS'!F92</f>
        <v>0</v>
      </c>
    </row>
    <row r="16" spans="2:8" ht="17.25" customHeight="1" x14ac:dyDescent="0.25">
      <c r="B16" s="167" t="s">
        <v>82</v>
      </c>
      <c r="C16" s="170">
        <f>'UTO-UTS'!$G$27</f>
        <v>0</v>
      </c>
      <c r="D16" s="170">
        <f>'UTO-UTS'!$G$27</f>
        <v>0</v>
      </c>
      <c r="E16" s="170">
        <f>'UTO-UTS'!$G$27</f>
        <v>0</v>
      </c>
      <c r="F16" s="170">
        <f>'UTO-UTS'!$G$27</f>
        <v>0</v>
      </c>
      <c r="G16" s="170">
        <f>'UTO-UTS'!$G$27</f>
        <v>0</v>
      </c>
      <c r="H16" s="170">
        <f>'UTO-UTS'!$G$27</f>
        <v>0</v>
      </c>
    </row>
    <row r="17" spans="2:8" ht="17.25" customHeight="1" x14ac:dyDescent="0.25">
      <c r="B17" s="167" t="s">
        <v>26</v>
      </c>
      <c r="C17" s="172">
        <f>'UTO-UTS'!G28</f>
        <v>0</v>
      </c>
      <c r="D17" s="172">
        <f>'UTO-UTS'!G41</f>
        <v>0</v>
      </c>
      <c r="E17" s="172">
        <f>'UTO-UTS'!G54</f>
        <v>0</v>
      </c>
      <c r="F17" s="172">
        <f>'UTO-UTS'!G67</f>
        <v>0</v>
      </c>
      <c r="G17" s="172">
        <f>'UTO-UTS'!G80</f>
        <v>0</v>
      </c>
      <c r="H17" s="172">
        <f>'UTO-UTS'!G93</f>
        <v>0</v>
      </c>
    </row>
    <row r="18" spans="2:8" ht="17.25" customHeight="1" x14ac:dyDescent="0.25">
      <c r="B18" s="167" t="s">
        <v>83</v>
      </c>
      <c r="C18" s="172">
        <f>'UTO-UTS'!F28</f>
        <v>0</v>
      </c>
      <c r="D18" s="172">
        <f>'UTO-UTS'!F41</f>
        <v>0</v>
      </c>
      <c r="E18" s="172">
        <f>'UTO-UTS'!F54</f>
        <v>0</v>
      </c>
      <c r="F18" s="172">
        <f>'UTO-UTS'!F67</f>
        <v>0</v>
      </c>
      <c r="G18" s="172">
        <f>'UTO-UTS'!F80</f>
        <v>0</v>
      </c>
      <c r="H18" s="172">
        <f>'UTO-UTS'!F93</f>
        <v>0</v>
      </c>
    </row>
    <row r="19" spans="2:8" ht="17.25" customHeight="1" x14ac:dyDescent="0.25">
      <c r="B19" s="167" t="s">
        <v>34</v>
      </c>
      <c r="C19" s="171" t="e">
        <f>'UTO-UTS'!EW138</f>
        <v>#REF!</v>
      </c>
      <c r="D19" s="171">
        <f>'UTO-UTS'!EZ138</f>
        <v>0</v>
      </c>
      <c r="E19" s="171">
        <f>'UTO-UTS'!FC138</f>
        <v>0</v>
      </c>
      <c r="F19" s="171">
        <f>'UTO-UTS'!FF138</f>
        <v>0</v>
      </c>
      <c r="G19" s="171">
        <f>'UTO-UTS'!FI138</f>
        <v>0</v>
      </c>
      <c r="H19" s="170">
        <f>'UTO-UTS'!FL138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UTO-UTS</vt:lpstr>
      <vt:lpstr>Graphes</vt:lpstr>
      <vt:lpstr>Paramètres</vt:lpstr>
      <vt:lpstr>Graphes!Zone_d_impression</vt:lpstr>
      <vt:lpstr>'UTO-UTS'!Zone_d_impression</vt:lpstr>
    </vt:vector>
  </TitlesOfParts>
  <Company>SOURIAU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Laqlii, Driss</dc:creator>
  <cp:lastModifiedBy>Med-Kabbaj</cp:lastModifiedBy>
  <cp:lastPrinted>2015-05-19T14:19:39Z</cp:lastPrinted>
  <dcterms:created xsi:type="dcterms:W3CDTF">2015-04-15T09:47:07Z</dcterms:created>
  <dcterms:modified xsi:type="dcterms:W3CDTF">2015-05-23T13:18:43Z</dcterms:modified>
</cp:coreProperties>
</file>