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725" codeName="{8C4F1C90-05EB-6A55-5F09-09C24B55AC0B}"/>
  <workbookPr codeName="ThisWorkbook" autoCompressPictures="0"/>
  <bookViews>
    <workbookView xWindow="120" yWindow="160" windowWidth="25360" windowHeight="13440" tabRatio="683"/>
  </bookViews>
  <sheets>
    <sheet name="Janvier" sheetId="5" r:id="rId1"/>
    <sheet name="Février" sheetId="21" r:id="rId2"/>
    <sheet name="Jours Feriés" sheetId="6" r:id="rId3"/>
  </sheets>
  <definedNames>
    <definedName name="Paques">'Jours Feriés'!$C$4</definedName>
    <definedName name="Saisir_année">'Jours Feriés'!$C$2</definedName>
    <definedName name="Saisir_mois" localSheetId="1">Février!$F$3</definedName>
    <definedName name="Saisir_mois">Janvier!$F$3</definedName>
    <definedName name="_xlnm.Print_Area" localSheetId="1">Février!$Q$575:$U$587</definedName>
    <definedName name="_xlnm.Print_Area" localSheetId="0">Janvier!$Q$575:$U$587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87" i="5" l="1"/>
  <c r="S30" i="5"/>
  <c r="S12" i="5"/>
  <c r="B2" i="5"/>
  <c r="F3" i="5"/>
  <c r="F21" i="5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F40" i="5"/>
  <c r="S49" i="5"/>
  <c r="F58" i="5"/>
  <c r="S67" i="5"/>
  <c r="F78" i="5"/>
  <c r="G601" i="21"/>
  <c r="L587" i="21"/>
  <c r="N586" i="21"/>
  <c r="M586" i="21"/>
  <c r="J586" i="21"/>
  <c r="I586" i="21"/>
  <c r="H586" i="21"/>
  <c r="H588" i="21"/>
  <c r="G586" i="21"/>
  <c r="F586" i="21"/>
  <c r="E586" i="21"/>
  <c r="E588" i="21"/>
  <c r="D586" i="21"/>
  <c r="C586" i="21"/>
  <c r="B586" i="21"/>
  <c r="B588" i="21"/>
  <c r="T585" i="21"/>
  <c r="L585" i="21"/>
  <c r="O585" i="21"/>
  <c r="T584" i="21"/>
  <c r="L584" i="21"/>
  <c r="O584" i="21"/>
  <c r="L583" i="21"/>
  <c r="O583" i="21"/>
  <c r="L582" i="21"/>
  <c r="O582" i="21"/>
  <c r="T581" i="21"/>
  <c r="L581" i="21"/>
  <c r="O581" i="21"/>
  <c r="T580" i="21"/>
  <c r="L580" i="21"/>
  <c r="O580" i="21"/>
  <c r="L579" i="21"/>
  <c r="O579" i="21"/>
  <c r="T578" i="21"/>
  <c r="L578" i="21"/>
  <c r="O578" i="21"/>
  <c r="T577" i="21"/>
  <c r="T587" i="21"/>
  <c r="L577" i="21"/>
  <c r="O577" i="21"/>
  <c r="L576" i="21"/>
  <c r="L586" i="21"/>
  <c r="L568" i="21"/>
  <c r="N567" i="21"/>
  <c r="M567" i="21"/>
  <c r="J567" i="21"/>
  <c r="I567" i="21"/>
  <c r="H567" i="21"/>
  <c r="H569" i="21"/>
  <c r="G567" i="21"/>
  <c r="F567" i="21"/>
  <c r="E567" i="21"/>
  <c r="E569" i="21"/>
  <c r="D567" i="21"/>
  <c r="C567" i="21"/>
  <c r="B567" i="21"/>
  <c r="B569" i="21"/>
  <c r="T566" i="21"/>
  <c r="L566" i="21"/>
  <c r="O566" i="21"/>
  <c r="T565" i="21"/>
  <c r="L565" i="21"/>
  <c r="O565" i="21"/>
  <c r="L564" i="21"/>
  <c r="O564" i="21"/>
  <c r="L563" i="21"/>
  <c r="O563" i="21"/>
  <c r="T562" i="21"/>
  <c r="L562" i="21"/>
  <c r="O562" i="21"/>
  <c r="T561" i="21"/>
  <c r="L561" i="21"/>
  <c r="O561" i="21"/>
  <c r="L560" i="21"/>
  <c r="O560" i="21"/>
  <c r="T559" i="21"/>
  <c r="T558" i="21"/>
  <c r="T568" i="21"/>
  <c r="L559" i="21"/>
  <c r="O559" i="21"/>
  <c r="L558" i="21"/>
  <c r="O558" i="21"/>
  <c r="L557" i="21"/>
  <c r="O557" i="21"/>
  <c r="L567" i="21"/>
  <c r="L549" i="21"/>
  <c r="N548" i="21"/>
  <c r="M548" i="21"/>
  <c r="J548" i="21"/>
  <c r="I548" i="21"/>
  <c r="H548" i="21"/>
  <c r="H550" i="21"/>
  <c r="G548" i="21"/>
  <c r="F548" i="21"/>
  <c r="E548" i="21"/>
  <c r="E550" i="21"/>
  <c r="D548" i="21"/>
  <c r="C548" i="21"/>
  <c r="B548" i="21"/>
  <c r="B550" i="21"/>
  <c r="T547" i="21"/>
  <c r="L547" i="21"/>
  <c r="O547" i="21"/>
  <c r="T546" i="21"/>
  <c r="L546" i="21"/>
  <c r="O546" i="21"/>
  <c r="L545" i="21"/>
  <c r="O545" i="21"/>
  <c r="L544" i="21"/>
  <c r="O544" i="21"/>
  <c r="T543" i="21"/>
  <c r="L543" i="21"/>
  <c r="O543" i="21"/>
  <c r="T542" i="21"/>
  <c r="L542" i="21"/>
  <c r="O542" i="21"/>
  <c r="L541" i="21"/>
  <c r="O541" i="21"/>
  <c r="T540" i="21"/>
  <c r="L540" i="21"/>
  <c r="O540" i="21"/>
  <c r="T539" i="21"/>
  <c r="T549" i="21"/>
  <c r="L539" i="21"/>
  <c r="O539" i="21"/>
  <c r="L538" i="21"/>
  <c r="L548" i="21"/>
  <c r="L530" i="21"/>
  <c r="N529" i="21"/>
  <c r="M529" i="21"/>
  <c r="J529" i="21"/>
  <c r="I529" i="21"/>
  <c r="H529" i="21"/>
  <c r="H531" i="21"/>
  <c r="G529" i="21"/>
  <c r="F529" i="21"/>
  <c r="E529" i="21"/>
  <c r="E531" i="21"/>
  <c r="D529" i="21"/>
  <c r="C529" i="21"/>
  <c r="B529" i="21"/>
  <c r="B531" i="21"/>
  <c r="T528" i="21"/>
  <c r="L528" i="21"/>
  <c r="O528" i="21"/>
  <c r="T527" i="21"/>
  <c r="L527" i="21"/>
  <c r="O527" i="21"/>
  <c r="L526" i="21"/>
  <c r="O526" i="21"/>
  <c r="L525" i="21"/>
  <c r="O525" i="21"/>
  <c r="T524" i="21"/>
  <c r="L524" i="21"/>
  <c r="O524" i="21"/>
  <c r="T523" i="21"/>
  <c r="L523" i="21"/>
  <c r="O523" i="21"/>
  <c r="L522" i="21"/>
  <c r="O522" i="21"/>
  <c r="T521" i="21"/>
  <c r="T520" i="21"/>
  <c r="T530" i="21"/>
  <c r="L521" i="21"/>
  <c r="O521" i="21"/>
  <c r="L520" i="21"/>
  <c r="O520" i="21"/>
  <c r="L519" i="21"/>
  <c r="O519" i="21"/>
  <c r="L529" i="21"/>
  <c r="L511" i="21"/>
  <c r="N510" i="21"/>
  <c r="M510" i="21"/>
  <c r="J510" i="21"/>
  <c r="I510" i="21"/>
  <c r="H510" i="21"/>
  <c r="H512" i="21"/>
  <c r="G510" i="21"/>
  <c r="F510" i="21"/>
  <c r="E510" i="21"/>
  <c r="E512" i="21"/>
  <c r="D510" i="21"/>
  <c r="C510" i="21"/>
  <c r="B510" i="21"/>
  <c r="B512" i="21"/>
  <c r="T509" i="21"/>
  <c r="L509" i="21"/>
  <c r="O509" i="21"/>
  <c r="T508" i="21"/>
  <c r="L508" i="21"/>
  <c r="O508" i="21"/>
  <c r="L507" i="21"/>
  <c r="O507" i="21"/>
  <c r="L506" i="21"/>
  <c r="O506" i="21"/>
  <c r="T505" i="21"/>
  <c r="L505" i="21"/>
  <c r="O505" i="21"/>
  <c r="T504" i="21"/>
  <c r="L504" i="21"/>
  <c r="O504" i="21"/>
  <c r="L503" i="21"/>
  <c r="O503" i="21"/>
  <c r="T502" i="21"/>
  <c r="L502" i="21"/>
  <c r="O502" i="21"/>
  <c r="T501" i="21"/>
  <c r="T511" i="21"/>
  <c r="L501" i="21"/>
  <c r="O501" i="21"/>
  <c r="L500" i="21"/>
  <c r="L510" i="21"/>
  <c r="L492" i="21"/>
  <c r="N491" i="21"/>
  <c r="M491" i="21"/>
  <c r="J491" i="21"/>
  <c r="I491" i="21"/>
  <c r="H491" i="21"/>
  <c r="H493" i="21"/>
  <c r="G491" i="21"/>
  <c r="F491" i="21"/>
  <c r="E491" i="21"/>
  <c r="E493" i="21"/>
  <c r="D491" i="21"/>
  <c r="C491" i="21"/>
  <c r="B491" i="21"/>
  <c r="B493" i="21"/>
  <c r="T490" i="21"/>
  <c r="L490" i="21"/>
  <c r="O490" i="21"/>
  <c r="T489" i="21"/>
  <c r="L489" i="21"/>
  <c r="O489" i="21"/>
  <c r="L488" i="21"/>
  <c r="O488" i="21"/>
  <c r="L487" i="21"/>
  <c r="O487" i="21"/>
  <c r="T486" i="21"/>
  <c r="L486" i="21"/>
  <c r="O486" i="21"/>
  <c r="T485" i="21"/>
  <c r="L485" i="21"/>
  <c r="O485" i="21"/>
  <c r="L484" i="21"/>
  <c r="O484" i="21"/>
  <c r="T483" i="21"/>
  <c r="T482" i="21"/>
  <c r="T492" i="21"/>
  <c r="L483" i="21"/>
  <c r="O483" i="21"/>
  <c r="L482" i="21"/>
  <c r="O482" i="21"/>
  <c r="L481" i="21"/>
  <c r="O481" i="21"/>
  <c r="L491" i="21"/>
  <c r="H472" i="21"/>
  <c r="I472" i="21"/>
  <c r="J472" i="21"/>
  <c r="H474" i="21"/>
  <c r="L473" i="21"/>
  <c r="N472" i="21"/>
  <c r="M472" i="21"/>
  <c r="G472" i="21"/>
  <c r="F472" i="21"/>
  <c r="E472" i="21"/>
  <c r="E474" i="21"/>
  <c r="D472" i="21"/>
  <c r="C472" i="21"/>
  <c r="B472" i="21"/>
  <c r="B474" i="21"/>
  <c r="T471" i="21"/>
  <c r="L471" i="21"/>
  <c r="O471" i="21"/>
  <c r="T470" i="21"/>
  <c r="T593" i="21"/>
  <c r="L470" i="21"/>
  <c r="O470" i="21"/>
  <c r="L469" i="21"/>
  <c r="O469" i="21"/>
  <c r="L468" i="21"/>
  <c r="O468" i="21"/>
  <c r="T467" i="21"/>
  <c r="L467" i="21"/>
  <c r="O467" i="21"/>
  <c r="T466" i="21"/>
  <c r="L466" i="21"/>
  <c r="O466" i="21"/>
  <c r="L465" i="21"/>
  <c r="O465" i="21"/>
  <c r="T464" i="21"/>
  <c r="L464" i="21"/>
  <c r="O464" i="21"/>
  <c r="T463" i="21"/>
  <c r="L463" i="21"/>
  <c r="O463" i="21"/>
  <c r="L462" i="21"/>
  <c r="O462" i="21"/>
  <c r="T444" i="21"/>
  <c r="T445" i="21"/>
  <c r="T447" i="21"/>
  <c r="T448" i="21"/>
  <c r="T451" i="21"/>
  <c r="T452" i="21"/>
  <c r="T454" i="21"/>
  <c r="L454" i="21"/>
  <c r="N453" i="21"/>
  <c r="M453" i="21"/>
  <c r="J453" i="21"/>
  <c r="I453" i="21"/>
  <c r="H453" i="21"/>
  <c r="H455" i="21"/>
  <c r="G453" i="21"/>
  <c r="F453" i="21"/>
  <c r="E453" i="21"/>
  <c r="E455" i="21"/>
  <c r="D453" i="21"/>
  <c r="C453" i="21"/>
  <c r="B453" i="21"/>
  <c r="B455" i="21"/>
  <c r="L452" i="21"/>
  <c r="O452" i="21"/>
  <c r="L451" i="21"/>
  <c r="O451" i="21"/>
  <c r="L450" i="21"/>
  <c r="O450" i="21"/>
  <c r="L449" i="21"/>
  <c r="O449" i="21"/>
  <c r="L448" i="21"/>
  <c r="O448" i="21"/>
  <c r="L447" i="21"/>
  <c r="O447" i="21"/>
  <c r="L446" i="21"/>
  <c r="O446" i="21"/>
  <c r="L445" i="21"/>
  <c r="O445" i="21"/>
  <c r="L444" i="21"/>
  <c r="O444" i="21"/>
  <c r="L443" i="21"/>
  <c r="O443" i="21"/>
  <c r="O453" i="21"/>
  <c r="L435" i="21"/>
  <c r="N434" i="21"/>
  <c r="M434" i="21"/>
  <c r="J434" i="21"/>
  <c r="I434" i="21"/>
  <c r="H434" i="21"/>
  <c r="H436" i="21"/>
  <c r="G434" i="21"/>
  <c r="F434" i="21"/>
  <c r="E434" i="21"/>
  <c r="E436" i="21"/>
  <c r="D434" i="21"/>
  <c r="C434" i="21"/>
  <c r="B434" i="21"/>
  <c r="B436" i="21"/>
  <c r="T433" i="21"/>
  <c r="L433" i="21"/>
  <c r="O433" i="21"/>
  <c r="T432" i="21"/>
  <c r="L432" i="21"/>
  <c r="O432" i="21"/>
  <c r="L431" i="21"/>
  <c r="O431" i="21"/>
  <c r="L430" i="21"/>
  <c r="O430" i="21"/>
  <c r="T429" i="21"/>
  <c r="L429" i="21"/>
  <c r="O429" i="21"/>
  <c r="T428" i="21"/>
  <c r="L428" i="21"/>
  <c r="O428" i="21"/>
  <c r="L427" i="21"/>
  <c r="O427" i="21"/>
  <c r="T426" i="21"/>
  <c r="L426" i="21"/>
  <c r="O426" i="21"/>
  <c r="T425" i="21"/>
  <c r="T435" i="21"/>
  <c r="L425" i="21"/>
  <c r="O425" i="21"/>
  <c r="L424" i="21"/>
  <c r="L434" i="21"/>
  <c r="L416" i="21"/>
  <c r="N415" i="21"/>
  <c r="M415" i="21"/>
  <c r="J415" i="21"/>
  <c r="I415" i="21"/>
  <c r="H415" i="21"/>
  <c r="H417" i="21"/>
  <c r="G415" i="21"/>
  <c r="F415" i="21"/>
  <c r="E415" i="21"/>
  <c r="E417" i="21"/>
  <c r="D415" i="21"/>
  <c r="C415" i="21"/>
  <c r="B415" i="21"/>
  <c r="B417" i="21"/>
  <c r="T414" i="21"/>
  <c r="L414" i="21"/>
  <c r="O414" i="21"/>
  <c r="T413" i="21"/>
  <c r="L413" i="21"/>
  <c r="O413" i="21"/>
  <c r="L412" i="21"/>
  <c r="O412" i="21"/>
  <c r="L411" i="21"/>
  <c r="O411" i="21"/>
  <c r="T410" i="21"/>
  <c r="L410" i="21"/>
  <c r="O410" i="21"/>
  <c r="T409" i="21"/>
  <c r="L409" i="21"/>
  <c r="O409" i="21"/>
  <c r="L408" i="21"/>
  <c r="O408" i="21"/>
  <c r="T407" i="21"/>
  <c r="T406" i="21"/>
  <c r="T416" i="21"/>
  <c r="L407" i="21"/>
  <c r="O407" i="21"/>
  <c r="L406" i="21"/>
  <c r="O406" i="21"/>
  <c r="L405" i="21"/>
  <c r="O405" i="21"/>
  <c r="L415" i="21"/>
  <c r="L397" i="21"/>
  <c r="N396" i="21"/>
  <c r="M396" i="21"/>
  <c r="J396" i="21"/>
  <c r="I396" i="21"/>
  <c r="H396" i="21"/>
  <c r="H398" i="21"/>
  <c r="G396" i="21"/>
  <c r="F396" i="21"/>
  <c r="E396" i="21"/>
  <c r="E398" i="21"/>
  <c r="D396" i="21"/>
  <c r="C396" i="21"/>
  <c r="B396" i="21"/>
  <c r="B398" i="21"/>
  <c r="T395" i="21"/>
  <c r="L395" i="21"/>
  <c r="O395" i="21"/>
  <c r="T394" i="21"/>
  <c r="L394" i="21"/>
  <c r="O394" i="21"/>
  <c r="L393" i="21"/>
  <c r="O393" i="21"/>
  <c r="L392" i="21"/>
  <c r="O392" i="21"/>
  <c r="T391" i="21"/>
  <c r="L391" i="21"/>
  <c r="O391" i="21"/>
  <c r="T390" i="21"/>
  <c r="L390" i="21"/>
  <c r="O390" i="21"/>
  <c r="L389" i="21"/>
  <c r="O389" i="21"/>
  <c r="T388" i="21"/>
  <c r="L388" i="21"/>
  <c r="O388" i="21"/>
  <c r="T387" i="21"/>
  <c r="T397" i="21"/>
  <c r="L387" i="21"/>
  <c r="O387" i="21"/>
  <c r="L386" i="21"/>
  <c r="L396" i="21"/>
  <c r="L378" i="21"/>
  <c r="N377" i="21"/>
  <c r="M377" i="21"/>
  <c r="J377" i="21"/>
  <c r="I377" i="21"/>
  <c r="H377" i="21"/>
  <c r="H379" i="21"/>
  <c r="G377" i="21"/>
  <c r="F377" i="21"/>
  <c r="E377" i="21"/>
  <c r="E379" i="21"/>
  <c r="D377" i="21"/>
  <c r="C377" i="21"/>
  <c r="B377" i="21"/>
  <c r="B379" i="21"/>
  <c r="T376" i="21"/>
  <c r="L376" i="21"/>
  <c r="O376" i="21"/>
  <c r="T375" i="21"/>
  <c r="L375" i="21"/>
  <c r="O375" i="21"/>
  <c r="L374" i="21"/>
  <c r="O374" i="21"/>
  <c r="L373" i="21"/>
  <c r="O373" i="21"/>
  <c r="T372" i="21"/>
  <c r="L372" i="21"/>
  <c r="O372" i="21"/>
  <c r="T371" i="21"/>
  <c r="L371" i="21"/>
  <c r="O371" i="21"/>
  <c r="L370" i="21"/>
  <c r="O370" i="21"/>
  <c r="T369" i="21"/>
  <c r="T368" i="21"/>
  <c r="T378" i="21"/>
  <c r="L369" i="21"/>
  <c r="O369" i="21"/>
  <c r="L368" i="21"/>
  <c r="O368" i="21"/>
  <c r="L367" i="21"/>
  <c r="O367" i="21"/>
  <c r="L377" i="21"/>
  <c r="L359" i="21"/>
  <c r="N358" i="21"/>
  <c r="M358" i="21"/>
  <c r="J358" i="21"/>
  <c r="I358" i="21"/>
  <c r="H358" i="21"/>
  <c r="H360" i="21"/>
  <c r="G358" i="21"/>
  <c r="F358" i="21"/>
  <c r="E358" i="21"/>
  <c r="E360" i="21"/>
  <c r="D358" i="21"/>
  <c r="C358" i="21"/>
  <c r="B358" i="21"/>
  <c r="B360" i="21"/>
  <c r="T357" i="21"/>
  <c r="L357" i="21"/>
  <c r="O357" i="21"/>
  <c r="T356" i="21"/>
  <c r="L356" i="21"/>
  <c r="O356" i="21"/>
  <c r="L355" i="21"/>
  <c r="O355" i="21"/>
  <c r="L354" i="21"/>
  <c r="O354" i="21"/>
  <c r="T353" i="21"/>
  <c r="L353" i="21"/>
  <c r="O353" i="21"/>
  <c r="T352" i="21"/>
  <c r="L352" i="21"/>
  <c r="O352" i="21"/>
  <c r="L351" i="21"/>
  <c r="O351" i="21"/>
  <c r="T350" i="21"/>
  <c r="L350" i="21"/>
  <c r="O350" i="21"/>
  <c r="T349" i="21"/>
  <c r="T359" i="21"/>
  <c r="L349" i="21"/>
  <c r="O349" i="21"/>
  <c r="L348" i="21"/>
  <c r="L358" i="21"/>
  <c r="L340" i="21"/>
  <c r="N339" i="21"/>
  <c r="M339" i="21"/>
  <c r="J339" i="21"/>
  <c r="I339" i="21"/>
  <c r="H339" i="21"/>
  <c r="H341" i="21"/>
  <c r="G339" i="21"/>
  <c r="F339" i="21"/>
  <c r="E339" i="21"/>
  <c r="E341" i="21"/>
  <c r="D339" i="21"/>
  <c r="C339" i="21"/>
  <c r="B339" i="21"/>
  <c r="B341" i="21"/>
  <c r="T338" i="21"/>
  <c r="L338" i="21"/>
  <c r="O338" i="21"/>
  <c r="T337" i="21"/>
  <c r="L337" i="21"/>
  <c r="O337" i="21"/>
  <c r="L336" i="21"/>
  <c r="O336" i="21"/>
  <c r="L335" i="21"/>
  <c r="O335" i="21"/>
  <c r="T334" i="21"/>
  <c r="L334" i="21"/>
  <c r="O334" i="21"/>
  <c r="T333" i="21"/>
  <c r="L333" i="21"/>
  <c r="O333" i="21"/>
  <c r="L332" i="21"/>
  <c r="O332" i="21"/>
  <c r="T331" i="21"/>
  <c r="T330" i="21"/>
  <c r="T340" i="21"/>
  <c r="L331" i="21"/>
  <c r="O331" i="21"/>
  <c r="L330" i="21"/>
  <c r="O330" i="21"/>
  <c r="L329" i="21"/>
  <c r="O329" i="21"/>
  <c r="L339" i="21"/>
  <c r="L321" i="21"/>
  <c r="N320" i="21"/>
  <c r="M320" i="21"/>
  <c r="J320" i="21"/>
  <c r="I320" i="21"/>
  <c r="H320" i="21"/>
  <c r="H322" i="21"/>
  <c r="G320" i="21"/>
  <c r="F320" i="21"/>
  <c r="E320" i="21"/>
  <c r="E322" i="21"/>
  <c r="D320" i="21"/>
  <c r="C320" i="21"/>
  <c r="B320" i="21"/>
  <c r="B322" i="21"/>
  <c r="T319" i="21"/>
  <c r="L319" i="21"/>
  <c r="O319" i="21"/>
  <c r="T318" i="21"/>
  <c r="L318" i="21"/>
  <c r="O318" i="21"/>
  <c r="L317" i="21"/>
  <c r="O317" i="21"/>
  <c r="L316" i="21"/>
  <c r="O316" i="21"/>
  <c r="T315" i="21"/>
  <c r="L315" i="21"/>
  <c r="O315" i="21"/>
  <c r="T314" i="21"/>
  <c r="L314" i="21"/>
  <c r="O314" i="21"/>
  <c r="L313" i="21"/>
  <c r="O313" i="21"/>
  <c r="T312" i="21"/>
  <c r="L312" i="21"/>
  <c r="O312" i="21"/>
  <c r="T311" i="21"/>
  <c r="T321" i="21"/>
  <c r="L311" i="21"/>
  <c r="O311" i="21"/>
  <c r="L310" i="21"/>
  <c r="L320" i="21"/>
  <c r="L302" i="21"/>
  <c r="N301" i="21"/>
  <c r="M301" i="21"/>
  <c r="J301" i="21"/>
  <c r="I301" i="21"/>
  <c r="H301" i="21"/>
  <c r="H303" i="21"/>
  <c r="G301" i="21"/>
  <c r="F301" i="21"/>
  <c r="E301" i="21"/>
  <c r="E303" i="21"/>
  <c r="D301" i="21"/>
  <c r="C301" i="21"/>
  <c r="B301" i="21"/>
  <c r="B303" i="21"/>
  <c r="T300" i="21"/>
  <c r="L300" i="21"/>
  <c r="O300" i="21"/>
  <c r="T299" i="21"/>
  <c r="L299" i="21"/>
  <c r="O299" i="21"/>
  <c r="L298" i="21"/>
  <c r="O298" i="21"/>
  <c r="L297" i="21"/>
  <c r="O297" i="21"/>
  <c r="T296" i="21"/>
  <c r="L296" i="21"/>
  <c r="O296" i="21"/>
  <c r="T295" i="21"/>
  <c r="L295" i="21"/>
  <c r="O295" i="21"/>
  <c r="L294" i="21"/>
  <c r="O294" i="21"/>
  <c r="T293" i="21"/>
  <c r="T292" i="21"/>
  <c r="T302" i="21"/>
  <c r="L293" i="21"/>
  <c r="O293" i="21"/>
  <c r="L292" i="21"/>
  <c r="O292" i="21"/>
  <c r="L291" i="21"/>
  <c r="O291" i="21"/>
  <c r="L301" i="21"/>
  <c r="L283" i="21"/>
  <c r="N282" i="21"/>
  <c r="M282" i="21"/>
  <c r="J282" i="21"/>
  <c r="I282" i="21"/>
  <c r="H282" i="21"/>
  <c r="H284" i="21"/>
  <c r="G282" i="21"/>
  <c r="F282" i="21"/>
  <c r="E282" i="21"/>
  <c r="E284" i="21"/>
  <c r="D282" i="21"/>
  <c r="C282" i="21"/>
  <c r="B282" i="21"/>
  <c r="B284" i="21"/>
  <c r="T281" i="21"/>
  <c r="L281" i="21"/>
  <c r="O281" i="21"/>
  <c r="T280" i="21"/>
  <c r="L280" i="21"/>
  <c r="O280" i="21"/>
  <c r="L279" i="21"/>
  <c r="O279" i="21"/>
  <c r="L278" i="21"/>
  <c r="O278" i="21"/>
  <c r="T277" i="21"/>
  <c r="L277" i="21"/>
  <c r="O277" i="21"/>
  <c r="T276" i="21"/>
  <c r="L276" i="21"/>
  <c r="O276" i="21"/>
  <c r="L275" i="21"/>
  <c r="O275" i="21"/>
  <c r="T274" i="21"/>
  <c r="L274" i="21"/>
  <c r="O274" i="21"/>
  <c r="T273" i="21"/>
  <c r="T283" i="21"/>
  <c r="L273" i="21"/>
  <c r="O273" i="21"/>
  <c r="L272" i="21"/>
  <c r="L282" i="21"/>
  <c r="L264" i="21"/>
  <c r="N263" i="21"/>
  <c r="M263" i="21"/>
  <c r="J263" i="21"/>
  <c r="I263" i="21"/>
  <c r="H263" i="21"/>
  <c r="H265" i="21"/>
  <c r="G263" i="21"/>
  <c r="F263" i="21"/>
  <c r="E263" i="21"/>
  <c r="E265" i="21"/>
  <c r="D263" i="21"/>
  <c r="C263" i="21"/>
  <c r="B263" i="21"/>
  <c r="B265" i="21"/>
  <c r="T262" i="21"/>
  <c r="L262" i="21"/>
  <c r="O262" i="21"/>
  <c r="T261" i="21"/>
  <c r="L261" i="21"/>
  <c r="O261" i="21"/>
  <c r="L260" i="21"/>
  <c r="O260" i="21"/>
  <c r="L259" i="21"/>
  <c r="O259" i="21"/>
  <c r="T258" i="21"/>
  <c r="L258" i="21"/>
  <c r="O258" i="21"/>
  <c r="T257" i="21"/>
  <c r="L257" i="21"/>
  <c r="O257" i="21"/>
  <c r="L256" i="21"/>
  <c r="O256" i="21"/>
  <c r="T255" i="21"/>
  <c r="T254" i="21"/>
  <c r="T264" i="21"/>
  <c r="L255" i="21"/>
  <c r="O255" i="21"/>
  <c r="L254" i="21"/>
  <c r="O254" i="21"/>
  <c r="L253" i="21"/>
  <c r="O253" i="21"/>
  <c r="O263" i="21"/>
  <c r="L263" i="21"/>
  <c r="L245" i="21"/>
  <c r="N244" i="21"/>
  <c r="M244" i="21"/>
  <c r="J244" i="21"/>
  <c r="I244" i="21"/>
  <c r="H244" i="21"/>
  <c r="H246" i="21"/>
  <c r="G244" i="21"/>
  <c r="F244" i="21"/>
  <c r="E244" i="21"/>
  <c r="E246" i="21"/>
  <c r="D244" i="21"/>
  <c r="C244" i="21"/>
  <c r="B244" i="21"/>
  <c r="B246" i="21"/>
  <c r="T243" i="21"/>
  <c r="L243" i="21"/>
  <c r="O243" i="21"/>
  <c r="T242" i="21"/>
  <c r="L242" i="21"/>
  <c r="O242" i="21"/>
  <c r="L241" i="21"/>
  <c r="O241" i="21"/>
  <c r="L240" i="21"/>
  <c r="O240" i="21"/>
  <c r="T239" i="21"/>
  <c r="L239" i="21"/>
  <c r="O239" i="21"/>
  <c r="T238" i="21"/>
  <c r="L238" i="21"/>
  <c r="O238" i="21"/>
  <c r="L237" i="21"/>
  <c r="O237" i="21"/>
  <c r="T236" i="21"/>
  <c r="L236" i="21"/>
  <c r="O236" i="21"/>
  <c r="T235" i="21"/>
  <c r="T245" i="21"/>
  <c r="L235" i="21"/>
  <c r="O235" i="21"/>
  <c r="L234" i="21"/>
  <c r="L244" i="21"/>
  <c r="L226" i="21"/>
  <c r="N225" i="21"/>
  <c r="M225" i="21"/>
  <c r="J225" i="21"/>
  <c r="I225" i="21"/>
  <c r="H225" i="21"/>
  <c r="H227" i="21"/>
  <c r="G225" i="21"/>
  <c r="F225" i="21"/>
  <c r="E225" i="21"/>
  <c r="E227" i="21"/>
  <c r="D225" i="21"/>
  <c r="C225" i="21"/>
  <c r="B225" i="21"/>
  <c r="B227" i="21"/>
  <c r="T224" i="21"/>
  <c r="L224" i="21"/>
  <c r="O224" i="21"/>
  <c r="T223" i="21"/>
  <c r="L223" i="21"/>
  <c r="O223" i="21"/>
  <c r="L222" i="21"/>
  <c r="O222" i="21"/>
  <c r="L221" i="21"/>
  <c r="O221" i="21"/>
  <c r="T220" i="21"/>
  <c r="L220" i="21"/>
  <c r="O220" i="21"/>
  <c r="T219" i="21"/>
  <c r="L219" i="21"/>
  <c r="O219" i="21"/>
  <c r="L218" i="21"/>
  <c r="O218" i="21"/>
  <c r="T217" i="21"/>
  <c r="T216" i="21"/>
  <c r="T226" i="21"/>
  <c r="L217" i="21"/>
  <c r="O217" i="21"/>
  <c r="L216" i="21"/>
  <c r="O216" i="21"/>
  <c r="L215" i="21"/>
  <c r="O215" i="21"/>
  <c r="O225" i="21"/>
  <c r="L225" i="21"/>
  <c r="L207" i="21"/>
  <c r="N206" i="21"/>
  <c r="M206" i="21"/>
  <c r="J206" i="21"/>
  <c r="I206" i="21"/>
  <c r="H206" i="21"/>
  <c r="H208" i="21"/>
  <c r="G206" i="21"/>
  <c r="F206" i="21"/>
  <c r="E206" i="21"/>
  <c r="E208" i="21"/>
  <c r="D206" i="21"/>
  <c r="C206" i="21"/>
  <c r="B206" i="21"/>
  <c r="B208" i="21"/>
  <c r="T205" i="21"/>
  <c r="L205" i="21"/>
  <c r="O205" i="21"/>
  <c r="T204" i="21"/>
  <c r="L204" i="21"/>
  <c r="O204" i="21"/>
  <c r="L203" i="21"/>
  <c r="O203" i="21"/>
  <c r="L202" i="21"/>
  <c r="O202" i="21"/>
  <c r="T201" i="21"/>
  <c r="L201" i="21"/>
  <c r="O201" i="21"/>
  <c r="T200" i="21"/>
  <c r="L200" i="21"/>
  <c r="O200" i="21"/>
  <c r="L199" i="21"/>
  <c r="O199" i="21"/>
  <c r="T198" i="21"/>
  <c r="L198" i="21"/>
  <c r="O198" i="21"/>
  <c r="T197" i="21"/>
  <c r="T207" i="21"/>
  <c r="L197" i="21"/>
  <c r="O197" i="21"/>
  <c r="L196" i="21"/>
  <c r="L206" i="21"/>
  <c r="L188" i="21"/>
  <c r="N187" i="21"/>
  <c r="M187" i="21"/>
  <c r="J187" i="21"/>
  <c r="I187" i="21"/>
  <c r="H187" i="21"/>
  <c r="H189" i="21"/>
  <c r="G187" i="21"/>
  <c r="F187" i="21"/>
  <c r="E187" i="21"/>
  <c r="E189" i="21"/>
  <c r="D187" i="21"/>
  <c r="C187" i="21"/>
  <c r="B187" i="21"/>
  <c r="B189" i="21"/>
  <c r="T186" i="21"/>
  <c r="L186" i="21"/>
  <c r="O186" i="21"/>
  <c r="T185" i="21"/>
  <c r="L185" i="21"/>
  <c r="O185" i="21"/>
  <c r="L184" i="21"/>
  <c r="O184" i="21"/>
  <c r="L183" i="21"/>
  <c r="O183" i="21"/>
  <c r="T182" i="21"/>
  <c r="L182" i="21"/>
  <c r="O182" i="21"/>
  <c r="T181" i="21"/>
  <c r="L181" i="21"/>
  <c r="O181" i="21"/>
  <c r="L180" i="21"/>
  <c r="O180" i="21"/>
  <c r="T179" i="21"/>
  <c r="T178" i="21"/>
  <c r="T188" i="21"/>
  <c r="L179" i="21"/>
  <c r="O179" i="21"/>
  <c r="L178" i="21"/>
  <c r="O178" i="21"/>
  <c r="L177" i="21"/>
  <c r="O177" i="21"/>
  <c r="O187" i="21"/>
  <c r="L187" i="21"/>
  <c r="L169" i="21"/>
  <c r="N168" i="21"/>
  <c r="M168" i="21"/>
  <c r="J168" i="21"/>
  <c r="I168" i="21"/>
  <c r="H168" i="21"/>
  <c r="H170" i="21"/>
  <c r="G168" i="21"/>
  <c r="F168" i="21"/>
  <c r="E168" i="21"/>
  <c r="E170" i="21"/>
  <c r="D168" i="21"/>
  <c r="C168" i="21"/>
  <c r="B168" i="21"/>
  <c r="B170" i="21"/>
  <c r="T167" i="21"/>
  <c r="L167" i="21"/>
  <c r="O167" i="21"/>
  <c r="T166" i="21"/>
  <c r="L166" i="21"/>
  <c r="O166" i="21"/>
  <c r="L165" i="21"/>
  <c r="O165" i="21"/>
  <c r="L164" i="21"/>
  <c r="O164" i="21"/>
  <c r="T163" i="21"/>
  <c r="L163" i="21"/>
  <c r="O163" i="21"/>
  <c r="T162" i="21"/>
  <c r="L162" i="21"/>
  <c r="O162" i="21"/>
  <c r="L161" i="21"/>
  <c r="O161" i="21"/>
  <c r="T160" i="21"/>
  <c r="L160" i="21"/>
  <c r="O160" i="21"/>
  <c r="T159" i="21"/>
  <c r="T169" i="21"/>
  <c r="L159" i="21"/>
  <c r="O159" i="21"/>
  <c r="L158" i="21"/>
  <c r="L150" i="21"/>
  <c r="N149" i="21"/>
  <c r="M149" i="21"/>
  <c r="J149" i="21"/>
  <c r="I149" i="21"/>
  <c r="H149" i="21"/>
  <c r="H151" i="21"/>
  <c r="G149" i="21"/>
  <c r="F149" i="21"/>
  <c r="E149" i="21"/>
  <c r="E151" i="21"/>
  <c r="D149" i="21"/>
  <c r="C149" i="21"/>
  <c r="B149" i="21"/>
  <c r="B151" i="21"/>
  <c r="T148" i="21"/>
  <c r="L148" i="21"/>
  <c r="O148" i="21"/>
  <c r="T147" i="21"/>
  <c r="L147" i="21"/>
  <c r="O147" i="21"/>
  <c r="L146" i="21"/>
  <c r="O146" i="21"/>
  <c r="L145" i="21"/>
  <c r="O145" i="21"/>
  <c r="T144" i="21"/>
  <c r="L144" i="21"/>
  <c r="O144" i="21"/>
  <c r="T143" i="21"/>
  <c r="L143" i="21"/>
  <c r="O143" i="21"/>
  <c r="L142" i="21"/>
  <c r="O142" i="21"/>
  <c r="T141" i="21"/>
  <c r="T140" i="21"/>
  <c r="T150" i="21"/>
  <c r="L141" i="21"/>
  <c r="O141" i="21"/>
  <c r="L140" i="21"/>
  <c r="O140" i="21"/>
  <c r="L139" i="21"/>
  <c r="O139" i="21"/>
  <c r="O149" i="21"/>
  <c r="L149" i="21"/>
  <c r="H130" i="21"/>
  <c r="I130" i="21"/>
  <c r="J130" i="21"/>
  <c r="H132" i="21"/>
  <c r="L131" i="21"/>
  <c r="N130" i="21"/>
  <c r="M130" i="21"/>
  <c r="G130" i="21"/>
  <c r="F130" i="21"/>
  <c r="E130" i="21"/>
  <c r="E132" i="21"/>
  <c r="D130" i="21"/>
  <c r="C130" i="21"/>
  <c r="B130" i="21"/>
  <c r="B132" i="21"/>
  <c r="T129" i="21"/>
  <c r="L129" i="21"/>
  <c r="O129" i="21"/>
  <c r="T128" i="21"/>
  <c r="L128" i="21"/>
  <c r="O128" i="21"/>
  <c r="L127" i="21"/>
  <c r="O127" i="21"/>
  <c r="L126" i="21"/>
  <c r="O126" i="21"/>
  <c r="T125" i="21"/>
  <c r="L125" i="21"/>
  <c r="O125" i="21"/>
  <c r="T124" i="21"/>
  <c r="L124" i="21"/>
  <c r="O124" i="21"/>
  <c r="L123" i="21"/>
  <c r="O123" i="21"/>
  <c r="T122" i="21"/>
  <c r="L122" i="21"/>
  <c r="O122" i="21"/>
  <c r="T121" i="21"/>
  <c r="L121" i="21"/>
  <c r="O121" i="21"/>
  <c r="L120" i="21"/>
  <c r="O120" i="21"/>
  <c r="L130" i="21"/>
  <c r="L112" i="21"/>
  <c r="N111" i="21"/>
  <c r="M111" i="21"/>
  <c r="J111" i="21"/>
  <c r="I111" i="21"/>
  <c r="H111" i="21"/>
  <c r="H113" i="21"/>
  <c r="G111" i="21"/>
  <c r="F111" i="21"/>
  <c r="E111" i="21"/>
  <c r="E113" i="21"/>
  <c r="D111" i="21"/>
  <c r="C111" i="21"/>
  <c r="B111" i="21"/>
  <c r="B113" i="21"/>
  <c r="T110" i="21"/>
  <c r="L110" i="21"/>
  <c r="O110" i="21"/>
  <c r="T109" i="21"/>
  <c r="L109" i="21"/>
  <c r="O109" i="21"/>
  <c r="L108" i="21"/>
  <c r="O108" i="21"/>
  <c r="L107" i="21"/>
  <c r="O107" i="21"/>
  <c r="T106" i="21"/>
  <c r="L106" i="21"/>
  <c r="O106" i="21"/>
  <c r="T105" i="21"/>
  <c r="L105" i="21"/>
  <c r="O105" i="21"/>
  <c r="L104" i="21"/>
  <c r="O104" i="21"/>
  <c r="T103" i="21"/>
  <c r="L103" i="21"/>
  <c r="O103" i="21"/>
  <c r="T102" i="21"/>
  <c r="T112" i="21"/>
  <c r="L102" i="21"/>
  <c r="O102" i="21"/>
  <c r="L101" i="21"/>
  <c r="O101" i="21"/>
  <c r="O111" i="21"/>
  <c r="L93" i="21"/>
  <c r="N92" i="21"/>
  <c r="M92" i="21"/>
  <c r="J92" i="21"/>
  <c r="I92" i="21"/>
  <c r="H92" i="21"/>
  <c r="H94" i="21"/>
  <c r="G92" i="21"/>
  <c r="F92" i="21"/>
  <c r="E92" i="21"/>
  <c r="E94" i="21"/>
  <c r="D92" i="21"/>
  <c r="C92" i="21"/>
  <c r="B92" i="21"/>
  <c r="B94" i="21"/>
  <c r="T91" i="21"/>
  <c r="L91" i="21"/>
  <c r="O91" i="21"/>
  <c r="T90" i="21"/>
  <c r="L90" i="21"/>
  <c r="O90" i="21"/>
  <c r="L89" i="21"/>
  <c r="O89" i="21"/>
  <c r="L88" i="21"/>
  <c r="O88" i="21"/>
  <c r="T87" i="21"/>
  <c r="L87" i="21"/>
  <c r="O87" i="21"/>
  <c r="T86" i="21"/>
  <c r="L86" i="21"/>
  <c r="O86" i="21"/>
  <c r="L85" i="21"/>
  <c r="O85" i="21"/>
  <c r="T84" i="21"/>
  <c r="L84" i="21"/>
  <c r="O84" i="21"/>
  <c r="T83" i="21"/>
  <c r="T93" i="21"/>
  <c r="L83" i="21"/>
  <c r="O83" i="21"/>
  <c r="L82" i="21"/>
  <c r="O82" i="21"/>
  <c r="O92" i="21"/>
  <c r="L92" i="21"/>
  <c r="L73" i="21"/>
  <c r="N72" i="21"/>
  <c r="M72" i="21"/>
  <c r="J72" i="21"/>
  <c r="I72" i="21"/>
  <c r="H72" i="21"/>
  <c r="H74" i="21"/>
  <c r="G72" i="21"/>
  <c r="F72" i="21"/>
  <c r="E72" i="21"/>
  <c r="E74" i="21"/>
  <c r="D72" i="21"/>
  <c r="C72" i="21"/>
  <c r="B72" i="21"/>
  <c r="B74" i="21"/>
  <c r="T71" i="21"/>
  <c r="L71" i="21"/>
  <c r="O71" i="21"/>
  <c r="T70" i="21"/>
  <c r="L70" i="21"/>
  <c r="O70" i="21"/>
  <c r="L69" i="21"/>
  <c r="O69" i="21"/>
  <c r="L68" i="21"/>
  <c r="O68" i="21"/>
  <c r="T67" i="21"/>
  <c r="L67" i="21"/>
  <c r="O67" i="21"/>
  <c r="T66" i="21"/>
  <c r="L66" i="21"/>
  <c r="O66" i="21"/>
  <c r="L65" i="21"/>
  <c r="O65" i="21"/>
  <c r="T64" i="21"/>
  <c r="L64" i="21"/>
  <c r="O64" i="21"/>
  <c r="T63" i="21"/>
  <c r="T73" i="21"/>
  <c r="L63" i="21"/>
  <c r="O63" i="21"/>
  <c r="L62" i="21"/>
  <c r="O62" i="21"/>
  <c r="O72" i="21"/>
  <c r="L55" i="21"/>
  <c r="N54" i="21"/>
  <c r="M54" i="21"/>
  <c r="J54" i="21"/>
  <c r="I54" i="21"/>
  <c r="H54" i="21"/>
  <c r="H56" i="21"/>
  <c r="G54" i="21"/>
  <c r="F54" i="21"/>
  <c r="E54" i="21"/>
  <c r="E56" i="21"/>
  <c r="D54" i="21"/>
  <c r="C54" i="21"/>
  <c r="B54" i="21"/>
  <c r="B56" i="21"/>
  <c r="T53" i="21"/>
  <c r="L53" i="21"/>
  <c r="O53" i="21"/>
  <c r="T52" i="21"/>
  <c r="L52" i="21"/>
  <c r="O52" i="21"/>
  <c r="L51" i="21"/>
  <c r="O51" i="21"/>
  <c r="L50" i="21"/>
  <c r="O50" i="21"/>
  <c r="T49" i="21"/>
  <c r="L49" i="21"/>
  <c r="O49" i="21"/>
  <c r="T48" i="21"/>
  <c r="L48" i="21"/>
  <c r="O48" i="21"/>
  <c r="L47" i="21"/>
  <c r="O47" i="21"/>
  <c r="T46" i="21"/>
  <c r="L46" i="21"/>
  <c r="O46" i="21"/>
  <c r="T45" i="21"/>
  <c r="T55" i="21"/>
  <c r="L45" i="21"/>
  <c r="O45" i="21"/>
  <c r="L44" i="21"/>
  <c r="O44" i="21"/>
  <c r="O54" i="21"/>
  <c r="L54" i="21"/>
  <c r="L36" i="21"/>
  <c r="N35" i="21"/>
  <c r="M35" i="21"/>
  <c r="J35" i="21"/>
  <c r="I35" i="21"/>
  <c r="H35" i="21"/>
  <c r="H37" i="21"/>
  <c r="G35" i="21"/>
  <c r="F35" i="21"/>
  <c r="E35" i="21"/>
  <c r="E37" i="21"/>
  <c r="D35" i="21"/>
  <c r="C35" i="21"/>
  <c r="B35" i="21"/>
  <c r="B37" i="21"/>
  <c r="T34" i="21"/>
  <c r="L34" i="21"/>
  <c r="O34" i="21"/>
  <c r="T33" i="21"/>
  <c r="L33" i="21"/>
  <c r="O33" i="21"/>
  <c r="L32" i="21"/>
  <c r="O32" i="21"/>
  <c r="L31" i="21"/>
  <c r="O31" i="21"/>
  <c r="T30" i="21"/>
  <c r="L30" i="21"/>
  <c r="O30" i="21"/>
  <c r="T29" i="21"/>
  <c r="L29" i="21"/>
  <c r="O29" i="21"/>
  <c r="L28" i="21"/>
  <c r="O28" i="21"/>
  <c r="T27" i="21"/>
  <c r="L27" i="21"/>
  <c r="O27" i="21"/>
  <c r="T26" i="21"/>
  <c r="T36" i="21"/>
  <c r="L26" i="21"/>
  <c r="O26" i="21"/>
  <c r="L25" i="21"/>
  <c r="O25" i="21"/>
  <c r="O35" i="21"/>
  <c r="L18" i="21"/>
  <c r="N17" i="21"/>
  <c r="G603" i="21"/>
  <c r="M17" i="21"/>
  <c r="G600" i="21"/>
  <c r="J17" i="21"/>
  <c r="J595" i="21"/>
  <c r="I17" i="21"/>
  <c r="I595" i="21"/>
  <c r="H17" i="21"/>
  <c r="H595" i="21"/>
  <c r="G17" i="21"/>
  <c r="G595" i="21"/>
  <c r="F17" i="21"/>
  <c r="F595" i="21"/>
  <c r="E17" i="21"/>
  <c r="E595" i="21"/>
  <c r="D17" i="21"/>
  <c r="D595" i="21"/>
  <c r="C17" i="21"/>
  <c r="C595" i="21"/>
  <c r="B17" i="21"/>
  <c r="B595" i="21"/>
  <c r="G599" i="21"/>
  <c r="G605" i="21"/>
  <c r="T16" i="21"/>
  <c r="T595" i="21"/>
  <c r="L16" i="21"/>
  <c r="O16" i="21"/>
  <c r="T15" i="21"/>
  <c r="L15" i="21"/>
  <c r="O15" i="21"/>
  <c r="L14" i="21"/>
  <c r="O14" i="21"/>
  <c r="L13" i="21"/>
  <c r="O13" i="21"/>
  <c r="T12" i="21"/>
  <c r="S595" i="21"/>
  <c r="L12" i="21"/>
  <c r="O12" i="21"/>
  <c r="T11" i="21"/>
  <c r="S593" i="21"/>
  <c r="L11" i="21"/>
  <c r="O11" i="21"/>
  <c r="L10" i="21"/>
  <c r="O10" i="21"/>
  <c r="T9" i="21"/>
  <c r="R595" i="21"/>
  <c r="L9" i="21"/>
  <c r="O9" i="21"/>
  <c r="T8" i="21"/>
  <c r="R593" i="21"/>
  <c r="L8" i="21"/>
  <c r="O8" i="21"/>
  <c r="L7" i="21"/>
  <c r="L17" i="21"/>
  <c r="B2" i="21"/>
  <c r="F3" i="21"/>
  <c r="F21" i="21"/>
  <c r="F40" i="21"/>
  <c r="S30" i="21"/>
  <c r="Q24" i="21"/>
  <c r="Q6" i="21"/>
  <c r="O7" i="21"/>
  <c r="O17" i="21"/>
  <c r="S12" i="21"/>
  <c r="T18" i="21"/>
  <c r="E19" i="21"/>
  <c r="L35" i="21"/>
  <c r="L72" i="21"/>
  <c r="L111" i="21"/>
  <c r="O130" i="21"/>
  <c r="L168" i="21"/>
  <c r="O158" i="21"/>
  <c r="O168" i="21"/>
  <c r="O301" i="21"/>
  <c r="O339" i="21"/>
  <c r="O377" i="21"/>
  <c r="O415" i="21"/>
  <c r="B19" i="21"/>
  <c r="H19" i="21"/>
  <c r="T131" i="21"/>
  <c r="O196" i="21"/>
  <c r="O206" i="21"/>
  <c r="O234" i="21"/>
  <c r="O244" i="21"/>
  <c r="O272" i="21"/>
  <c r="O282" i="21"/>
  <c r="O310" i="21"/>
  <c r="O320" i="21"/>
  <c r="O348" i="21"/>
  <c r="O358" i="21"/>
  <c r="O386" i="21"/>
  <c r="O396" i="21"/>
  <c r="O424" i="21"/>
  <c r="O434" i="21"/>
  <c r="L453" i="21"/>
  <c r="O472" i="21"/>
  <c r="T473" i="21"/>
  <c r="L472" i="21"/>
  <c r="O491" i="21"/>
  <c r="O529" i="21"/>
  <c r="O567" i="21"/>
  <c r="O500" i="21"/>
  <c r="O510" i="21"/>
  <c r="O538" i="21"/>
  <c r="O548" i="21"/>
  <c r="O576" i="21"/>
  <c r="O586" i="21"/>
  <c r="F58" i="21"/>
  <c r="S49" i="21"/>
  <c r="Q43" i="21"/>
  <c r="F78" i="21"/>
  <c r="S67" i="21"/>
  <c r="Q61" i="21"/>
  <c r="T584" i="5"/>
  <c r="T470" i="5"/>
  <c r="T489" i="5"/>
  <c r="T508" i="5"/>
  <c r="T527" i="5"/>
  <c r="T546" i="5"/>
  <c r="T565" i="5"/>
  <c r="T593" i="5"/>
  <c r="T12" i="5"/>
  <c r="T30" i="5"/>
  <c r="T49" i="5"/>
  <c r="T67" i="5"/>
  <c r="T87" i="5"/>
  <c r="T106" i="5"/>
  <c r="T125" i="5"/>
  <c r="T144" i="5"/>
  <c r="T163" i="5"/>
  <c r="T182" i="5"/>
  <c r="T201" i="5"/>
  <c r="T220" i="5"/>
  <c r="T239" i="5"/>
  <c r="T258" i="5"/>
  <c r="T277" i="5"/>
  <c r="T296" i="5"/>
  <c r="T315" i="5"/>
  <c r="T334" i="5"/>
  <c r="T353" i="5"/>
  <c r="T372" i="5"/>
  <c r="T391" i="5"/>
  <c r="T410" i="5"/>
  <c r="T429" i="5"/>
  <c r="T448" i="5"/>
  <c r="T467" i="5"/>
  <c r="T486" i="5"/>
  <c r="T505" i="5"/>
  <c r="T524" i="5"/>
  <c r="T543" i="5"/>
  <c r="T562" i="5"/>
  <c r="T581" i="5"/>
  <c r="S595" i="5"/>
  <c r="T11" i="5"/>
  <c r="T29" i="5"/>
  <c r="T48" i="5"/>
  <c r="T66" i="5"/>
  <c r="T86" i="5"/>
  <c r="T105" i="5"/>
  <c r="T124" i="5"/>
  <c r="T143" i="5"/>
  <c r="T162" i="5"/>
  <c r="T181" i="5"/>
  <c r="T200" i="5"/>
  <c r="T219" i="5"/>
  <c r="T238" i="5"/>
  <c r="T257" i="5"/>
  <c r="T276" i="5"/>
  <c r="T295" i="5"/>
  <c r="T314" i="5"/>
  <c r="T333" i="5"/>
  <c r="T352" i="5"/>
  <c r="T371" i="5"/>
  <c r="T390" i="5"/>
  <c r="T409" i="5"/>
  <c r="T428" i="5"/>
  <c r="T447" i="5"/>
  <c r="T466" i="5"/>
  <c r="T485" i="5"/>
  <c r="T504" i="5"/>
  <c r="T523" i="5"/>
  <c r="T542" i="5"/>
  <c r="T561" i="5"/>
  <c r="T580" i="5"/>
  <c r="S593" i="5"/>
  <c r="T9" i="5"/>
  <c r="T27" i="5"/>
  <c r="T46" i="5"/>
  <c r="T64" i="5"/>
  <c r="T84" i="5"/>
  <c r="T103" i="5"/>
  <c r="T122" i="5"/>
  <c r="T141" i="5"/>
  <c r="T160" i="5"/>
  <c r="T179" i="5"/>
  <c r="T198" i="5"/>
  <c r="T217" i="5"/>
  <c r="T236" i="5"/>
  <c r="T255" i="5"/>
  <c r="T274" i="5"/>
  <c r="T293" i="5"/>
  <c r="T312" i="5"/>
  <c r="T331" i="5"/>
  <c r="T350" i="5"/>
  <c r="T369" i="5"/>
  <c r="T388" i="5"/>
  <c r="T407" i="5"/>
  <c r="T426" i="5"/>
  <c r="T445" i="5"/>
  <c r="T464" i="5"/>
  <c r="T483" i="5"/>
  <c r="T502" i="5"/>
  <c r="T521" i="5"/>
  <c r="T540" i="5"/>
  <c r="T559" i="5"/>
  <c r="T578" i="5"/>
  <c r="R595" i="5"/>
  <c r="T8" i="5"/>
  <c r="T26" i="5"/>
  <c r="T45" i="5"/>
  <c r="T63" i="5"/>
  <c r="T83" i="5"/>
  <c r="T102" i="5"/>
  <c r="T121" i="5"/>
  <c r="T140" i="5"/>
  <c r="T159" i="5"/>
  <c r="T178" i="5"/>
  <c r="T197" i="5"/>
  <c r="T216" i="5"/>
  <c r="T235" i="5"/>
  <c r="T254" i="5"/>
  <c r="T273" i="5"/>
  <c r="T292" i="5"/>
  <c r="T311" i="5"/>
  <c r="T330" i="5"/>
  <c r="T349" i="5"/>
  <c r="T368" i="5"/>
  <c r="T387" i="5"/>
  <c r="T406" i="5"/>
  <c r="T425" i="5"/>
  <c r="T444" i="5"/>
  <c r="T463" i="5"/>
  <c r="T482" i="5"/>
  <c r="T501" i="5"/>
  <c r="T520" i="5"/>
  <c r="T539" i="5"/>
  <c r="T558" i="5"/>
  <c r="T577" i="5"/>
  <c r="R593" i="5"/>
  <c r="F97" i="21"/>
  <c r="S87" i="21"/>
  <c r="Q81" i="21"/>
  <c r="N17" i="5"/>
  <c r="N35" i="5"/>
  <c r="N54" i="5"/>
  <c r="N72" i="5"/>
  <c r="N92" i="5"/>
  <c r="N111" i="5"/>
  <c r="N130" i="5"/>
  <c r="N149" i="5"/>
  <c r="N168" i="5"/>
  <c r="N187" i="5"/>
  <c r="N206" i="5"/>
  <c r="N225" i="5"/>
  <c r="N244" i="5"/>
  <c r="N263" i="5"/>
  <c r="N282" i="5"/>
  <c r="N301" i="5"/>
  <c r="N320" i="5"/>
  <c r="N339" i="5"/>
  <c r="N358" i="5"/>
  <c r="N377" i="5"/>
  <c r="N396" i="5"/>
  <c r="N415" i="5"/>
  <c r="N434" i="5"/>
  <c r="N453" i="5"/>
  <c r="N472" i="5"/>
  <c r="N491" i="5"/>
  <c r="N510" i="5"/>
  <c r="N529" i="5"/>
  <c r="N548" i="5"/>
  <c r="N567" i="5"/>
  <c r="N586" i="5"/>
  <c r="G603" i="5"/>
  <c r="L587" i="5"/>
  <c r="M586" i="5"/>
  <c r="J586" i="5"/>
  <c r="I586" i="5"/>
  <c r="H586" i="5"/>
  <c r="H588" i="5"/>
  <c r="G586" i="5"/>
  <c r="F586" i="5"/>
  <c r="E586" i="5"/>
  <c r="E588" i="5"/>
  <c r="D586" i="5"/>
  <c r="C586" i="5"/>
  <c r="B586" i="5"/>
  <c r="B588" i="5"/>
  <c r="L585" i="5"/>
  <c r="O585" i="5"/>
  <c r="L584" i="5"/>
  <c r="O584" i="5"/>
  <c r="L583" i="5"/>
  <c r="O583" i="5"/>
  <c r="L582" i="5"/>
  <c r="O582" i="5"/>
  <c r="L581" i="5"/>
  <c r="O581" i="5"/>
  <c r="L580" i="5"/>
  <c r="O580" i="5"/>
  <c r="L579" i="5"/>
  <c r="O579" i="5"/>
  <c r="L578" i="5"/>
  <c r="O578" i="5"/>
  <c r="L577" i="5"/>
  <c r="O577" i="5"/>
  <c r="L576" i="5"/>
  <c r="L586" i="5"/>
  <c r="L568" i="5"/>
  <c r="M567" i="5"/>
  <c r="J567" i="5"/>
  <c r="I567" i="5"/>
  <c r="H567" i="5"/>
  <c r="H569" i="5"/>
  <c r="G567" i="5"/>
  <c r="F567" i="5"/>
  <c r="E567" i="5"/>
  <c r="E569" i="5"/>
  <c r="D567" i="5"/>
  <c r="C567" i="5"/>
  <c r="B567" i="5"/>
  <c r="B569" i="5"/>
  <c r="L566" i="5"/>
  <c r="O566" i="5"/>
  <c r="L565" i="5"/>
  <c r="O565" i="5"/>
  <c r="L564" i="5"/>
  <c r="O564" i="5"/>
  <c r="L563" i="5"/>
  <c r="O563" i="5"/>
  <c r="L562" i="5"/>
  <c r="O562" i="5"/>
  <c r="L561" i="5"/>
  <c r="O561" i="5"/>
  <c r="L560" i="5"/>
  <c r="O560" i="5"/>
  <c r="L559" i="5"/>
  <c r="O559" i="5"/>
  <c r="L558" i="5"/>
  <c r="O558" i="5"/>
  <c r="L557" i="5"/>
  <c r="L567" i="5"/>
  <c r="L549" i="5"/>
  <c r="M548" i="5"/>
  <c r="J548" i="5"/>
  <c r="I548" i="5"/>
  <c r="H548" i="5"/>
  <c r="H550" i="5"/>
  <c r="G548" i="5"/>
  <c r="F548" i="5"/>
  <c r="E548" i="5"/>
  <c r="E550" i="5"/>
  <c r="D548" i="5"/>
  <c r="C548" i="5"/>
  <c r="B548" i="5"/>
  <c r="B550" i="5"/>
  <c r="L547" i="5"/>
  <c r="O547" i="5"/>
  <c r="L546" i="5"/>
  <c r="O546" i="5"/>
  <c r="L545" i="5"/>
  <c r="O545" i="5"/>
  <c r="L544" i="5"/>
  <c r="O544" i="5"/>
  <c r="L543" i="5"/>
  <c r="O543" i="5"/>
  <c r="L542" i="5"/>
  <c r="O542" i="5"/>
  <c r="L541" i="5"/>
  <c r="O541" i="5"/>
  <c r="L540" i="5"/>
  <c r="O540" i="5"/>
  <c r="L539" i="5"/>
  <c r="O539" i="5"/>
  <c r="L538" i="5"/>
  <c r="L548" i="5"/>
  <c r="L530" i="5"/>
  <c r="M529" i="5"/>
  <c r="J529" i="5"/>
  <c r="I529" i="5"/>
  <c r="H529" i="5"/>
  <c r="H531" i="5"/>
  <c r="G529" i="5"/>
  <c r="F529" i="5"/>
  <c r="E529" i="5"/>
  <c r="E531" i="5"/>
  <c r="D529" i="5"/>
  <c r="C529" i="5"/>
  <c r="B529" i="5"/>
  <c r="B531" i="5"/>
  <c r="L528" i="5"/>
  <c r="O528" i="5"/>
  <c r="L527" i="5"/>
  <c r="O527" i="5"/>
  <c r="L526" i="5"/>
  <c r="O526" i="5"/>
  <c r="L525" i="5"/>
  <c r="O525" i="5"/>
  <c r="L524" i="5"/>
  <c r="O524" i="5"/>
  <c r="L523" i="5"/>
  <c r="O523" i="5"/>
  <c r="L522" i="5"/>
  <c r="O522" i="5"/>
  <c r="L521" i="5"/>
  <c r="O521" i="5"/>
  <c r="L520" i="5"/>
  <c r="O520" i="5"/>
  <c r="L519" i="5"/>
  <c r="L529" i="5"/>
  <c r="L511" i="5"/>
  <c r="M510" i="5"/>
  <c r="J510" i="5"/>
  <c r="I510" i="5"/>
  <c r="H510" i="5"/>
  <c r="H512" i="5"/>
  <c r="G510" i="5"/>
  <c r="F510" i="5"/>
  <c r="E510" i="5"/>
  <c r="E512" i="5"/>
  <c r="D510" i="5"/>
  <c r="C510" i="5"/>
  <c r="B510" i="5"/>
  <c r="B512" i="5"/>
  <c r="L509" i="5"/>
  <c r="O509" i="5"/>
  <c r="L508" i="5"/>
  <c r="O508" i="5"/>
  <c r="L507" i="5"/>
  <c r="O507" i="5"/>
  <c r="L506" i="5"/>
  <c r="O506" i="5"/>
  <c r="L505" i="5"/>
  <c r="O505" i="5"/>
  <c r="L504" i="5"/>
  <c r="O504" i="5"/>
  <c r="L503" i="5"/>
  <c r="O503" i="5"/>
  <c r="L502" i="5"/>
  <c r="O502" i="5"/>
  <c r="L501" i="5"/>
  <c r="O501" i="5"/>
  <c r="L500" i="5"/>
  <c r="L510" i="5"/>
  <c r="L492" i="5"/>
  <c r="M491" i="5"/>
  <c r="J491" i="5"/>
  <c r="I491" i="5"/>
  <c r="H491" i="5"/>
  <c r="H493" i="5"/>
  <c r="G491" i="5"/>
  <c r="F491" i="5"/>
  <c r="E491" i="5"/>
  <c r="E493" i="5"/>
  <c r="D491" i="5"/>
  <c r="C491" i="5"/>
  <c r="B491" i="5"/>
  <c r="B493" i="5"/>
  <c r="L490" i="5"/>
  <c r="O490" i="5"/>
  <c r="L489" i="5"/>
  <c r="O489" i="5"/>
  <c r="L488" i="5"/>
  <c r="O488" i="5"/>
  <c r="L487" i="5"/>
  <c r="O487" i="5"/>
  <c r="L486" i="5"/>
  <c r="O486" i="5"/>
  <c r="L485" i="5"/>
  <c r="O485" i="5"/>
  <c r="L484" i="5"/>
  <c r="O484" i="5"/>
  <c r="L483" i="5"/>
  <c r="O483" i="5"/>
  <c r="L482" i="5"/>
  <c r="O482" i="5"/>
  <c r="L481" i="5"/>
  <c r="L491" i="5"/>
  <c r="L473" i="5"/>
  <c r="M472" i="5"/>
  <c r="J472" i="5"/>
  <c r="I472" i="5"/>
  <c r="H472" i="5"/>
  <c r="H474" i="5"/>
  <c r="G472" i="5"/>
  <c r="F472" i="5"/>
  <c r="E472" i="5"/>
  <c r="E474" i="5"/>
  <c r="D472" i="5"/>
  <c r="C472" i="5"/>
  <c r="B472" i="5"/>
  <c r="B474" i="5"/>
  <c r="L471" i="5"/>
  <c r="O471" i="5"/>
  <c r="L470" i="5"/>
  <c r="O470" i="5"/>
  <c r="L469" i="5"/>
  <c r="O469" i="5"/>
  <c r="L468" i="5"/>
  <c r="O468" i="5"/>
  <c r="L467" i="5"/>
  <c r="O467" i="5"/>
  <c r="L466" i="5"/>
  <c r="O466" i="5"/>
  <c r="L465" i="5"/>
  <c r="O465" i="5"/>
  <c r="L464" i="5"/>
  <c r="O464" i="5"/>
  <c r="L463" i="5"/>
  <c r="O463" i="5"/>
  <c r="L462" i="5"/>
  <c r="L472" i="5"/>
  <c r="L454" i="5"/>
  <c r="M453" i="5"/>
  <c r="J453" i="5"/>
  <c r="I453" i="5"/>
  <c r="H453" i="5"/>
  <c r="H455" i="5"/>
  <c r="G453" i="5"/>
  <c r="F453" i="5"/>
  <c r="E453" i="5"/>
  <c r="E455" i="5"/>
  <c r="D453" i="5"/>
  <c r="C453" i="5"/>
  <c r="B453" i="5"/>
  <c r="B455" i="5"/>
  <c r="L452" i="5"/>
  <c r="O452" i="5"/>
  <c r="L451" i="5"/>
  <c r="O451" i="5"/>
  <c r="L450" i="5"/>
  <c r="O450" i="5"/>
  <c r="L449" i="5"/>
  <c r="O449" i="5"/>
  <c r="L448" i="5"/>
  <c r="O448" i="5"/>
  <c r="L447" i="5"/>
  <c r="O447" i="5"/>
  <c r="L446" i="5"/>
  <c r="O446" i="5"/>
  <c r="L445" i="5"/>
  <c r="O445" i="5"/>
  <c r="L444" i="5"/>
  <c r="O444" i="5"/>
  <c r="L443" i="5"/>
  <c r="L453" i="5"/>
  <c r="L435" i="5"/>
  <c r="M434" i="5"/>
  <c r="J434" i="5"/>
  <c r="I434" i="5"/>
  <c r="H434" i="5"/>
  <c r="H436" i="5"/>
  <c r="G434" i="5"/>
  <c r="F434" i="5"/>
  <c r="E434" i="5"/>
  <c r="E436" i="5"/>
  <c r="D434" i="5"/>
  <c r="C434" i="5"/>
  <c r="B434" i="5"/>
  <c r="B436" i="5"/>
  <c r="L433" i="5"/>
  <c r="O433" i="5"/>
  <c r="L432" i="5"/>
  <c r="O432" i="5"/>
  <c r="L431" i="5"/>
  <c r="O431" i="5"/>
  <c r="L430" i="5"/>
  <c r="O430" i="5"/>
  <c r="L429" i="5"/>
  <c r="O429" i="5"/>
  <c r="L428" i="5"/>
  <c r="O428" i="5"/>
  <c r="L427" i="5"/>
  <c r="O427" i="5"/>
  <c r="L426" i="5"/>
  <c r="O426" i="5"/>
  <c r="L425" i="5"/>
  <c r="O425" i="5"/>
  <c r="L424" i="5"/>
  <c r="L434" i="5"/>
  <c r="L416" i="5"/>
  <c r="M415" i="5"/>
  <c r="J415" i="5"/>
  <c r="I415" i="5"/>
  <c r="H415" i="5"/>
  <c r="H417" i="5"/>
  <c r="G415" i="5"/>
  <c r="F415" i="5"/>
  <c r="E415" i="5"/>
  <c r="E417" i="5"/>
  <c r="D415" i="5"/>
  <c r="C415" i="5"/>
  <c r="B415" i="5"/>
  <c r="B417" i="5"/>
  <c r="L414" i="5"/>
  <c r="O414" i="5"/>
  <c r="L413" i="5"/>
  <c r="O413" i="5"/>
  <c r="L412" i="5"/>
  <c r="O412" i="5"/>
  <c r="L411" i="5"/>
  <c r="O411" i="5"/>
  <c r="L410" i="5"/>
  <c r="O410" i="5"/>
  <c r="L409" i="5"/>
  <c r="O409" i="5"/>
  <c r="L408" i="5"/>
  <c r="O408" i="5"/>
  <c r="L407" i="5"/>
  <c r="O407" i="5"/>
  <c r="L406" i="5"/>
  <c r="O406" i="5"/>
  <c r="L405" i="5"/>
  <c r="L415" i="5"/>
  <c r="L397" i="5"/>
  <c r="M396" i="5"/>
  <c r="J396" i="5"/>
  <c r="I396" i="5"/>
  <c r="H396" i="5"/>
  <c r="H398" i="5"/>
  <c r="G396" i="5"/>
  <c r="F396" i="5"/>
  <c r="E396" i="5"/>
  <c r="E398" i="5"/>
  <c r="D396" i="5"/>
  <c r="C396" i="5"/>
  <c r="B396" i="5"/>
  <c r="B398" i="5"/>
  <c r="L395" i="5"/>
  <c r="O395" i="5"/>
  <c r="L394" i="5"/>
  <c r="O394" i="5"/>
  <c r="L393" i="5"/>
  <c r="O393" i="5"/>
  <c r="L392" i="5"/>
  <c r="O392" i="5"/>
  <c r="L391" i="5"/>
  <c r="O391" i="5"/>
  <c r="L390" i="5"/>
  <c r="O390" i="5"/>
  <c r="L389" i="5"/>
  <c r="O389" i="5"/>
  <c r="L388" i="5"/>
  <c r="O388" i="5"/>
  <c r="L387" i="5"/>
  <c r="O387" i="5"/>
  <c r="L386" i="5"/>
  <c r="L396" i="5"/>
  <c r="L378" i="5"/>
  <c r="M377" i="5"/>
  <c r="J377" i="5"/>
  <c r="I377" i="5"/>
  <c r="H377" i="5"/>
  <c r="H379" i="5"/>
  <c r="G377" i="5"/>
  <c r="F377" i="5"/>
  <c r="E377" i="5"/>
  <c r="E379" i="5"/>
  <c r="D377" i="5"/>
  <c r="C377" i="5"/>
  <c r="B377" i="5"/>
  <c r="B379" i="5"/>
  <c r="L376" i="5"/>
  <c r="O376" i="5"/>
  <c r="L375" i="5"/>
  <c r="O375" i="5"/>
  <c r="L374" i="5"/>
  <c r="O374" i="5"/>
  <c r="L373" i="5"/>
  <c r="O373" i="5"/>
  <c r="L372" i="5"/>
  <c r="O372" i="5"/>
  <c r="L371" i="5"/>
  <c r="O371" i="5"/>
  <c r="L370" i="5"/>
  <c r="O370" i="5"/>
  <c r="L369" i="5"/>
  <c r="O369" i="5"/>
  <c r="L368" i="5"/>
  <c r="O368" i="5"/>
  <c r="L367" i="5"/>
  <c r="L377" i="5"/>
  <c r="L359" i="5"/>
  <c r="M358" i="5"/>
  <c r="J358" i="5"/>
  <c r="I358" i="5"/>
  <c r="H358" i="5"/>
  <c r="H360" i="5"/>
  <c r="G358" i="5"/>
  <c r="F358" i="5"/>
  <c r="E358" i="5"/>
  <c r="E360" i="5"/>
  <c r="D358" i="5"/>
  <c r="C358" i="5"/>
  <c r="B358" i="5"/>
  <c r="B360" i="5"/>
  <c r="L357" i="5"/>
  <c r="O357" i="5"/>
  <c r="L356" i="5"/>
  <c r="O356" i="5"/>
  <c r="L355" i="5"/>
  <c r="O355" i="5"/>
  <c r="L354" i="5"/>
  <c r="O354" i="5"/>
  <c r="L353" i="5"/>
  <c r="O353" i="5"/>
  <c r="L352" i="5"/>
  <c r="O352" i="5"/>
  <c r="L351" i="5"/>
  <c r="O351" i="5"/>
  <c r="L350" i="5"/>
  <c r="O350" i="5"/>
  <c r="L349" i="5"/>
  <c r="O349" i="5"/>
  <c r="L348" i="5"/>
  <c r="L358" i="5"/>
  <c r="L340" i="5"/>
  <c r="M339" i="5"/>
  <c r="J339" i="5"/>
  <c r="I339" i="5"/>
  <c r="H339" i="5"/>
  <c r="H341" i="5"/>
  <c r="G339" i="5"/>
  <c r="F339" i="5"/>
  <c r="E339" i="5"/>
  <c r="E341" i="5"/>
  <c r="D339" i="5"/>
  <c r="C339" i="5"/>
  <c r="B339" i="5"/>
  <c r="B341" i="5"/>
  <c r="L338" i="5"/>
  <c r="O338" i="5"/>
  <c r="L337" i="5"/>
  <c r="O337" i="5"/>
  <c r="L336" i="5"/>
  <c r="O336" i="5"/>
  <c r="L335" i="5"/>
  <c r="O335" i="5"/>
  <c r="L334" i="5"/>
  <c r="O334" i="5"/>
  <c r="L333" i="5"/>
  <c r="O333" i="5"/>
  <c r="L332" i="5"/>
  <c r="O332" i="5"/>
  <c r="L331" i="5"/>
  <c r="O331" i="5"/>
  <c r="L330" i="5"/>
  <c r="O330" i="5"/>
  <c r="L329" i="5"/>
  <c r="L339" i="5"/>
  <c r="L321" i="5"/>
  <c r="M320" i="5"/>
  <c r="J320" i="5"/>
  <c r="I320" i="5"/>
  <c r="H320" i="5"/>
  <c r="H322" i="5"/>
  <c r="G320" i="5"/>
  <c r="F320" i="5"/>
  <c r="E320" i="5"/>
  <c r="E322" i="5"/>
  <c r="D320" i="5"/>
  <c r="C320" i="5"/>
  <c r="B320" i="5"/>
  <c r="B322" i="5"/>
  <c r="L319" i="5"/>
  <c r="O319" i="5"/>
  <c r="L318" i="5"/>
  <c r="O318" i="5"/>
  <c r="L317" i="5"/>
  <c r="O317" i="5"/>
  <c r="L316" i="5"/>
  <c r="O316" i="5"/>
  <c r="L315" i="5"/>
  <c r="O315" i="5"/>
  <c r="L314" i="5"/>
  <c r="O314" i="5"/>
  <c r="L313" i="5"/>
  <c r="O313" i="5"/>
  <c r="L312" i="5"/>
  <c r="O312" i="5"/>
  <c r="L311" i="5"/>
  <c r="O311" i="5"/>
  <c r="L310" i="5"/>
  <c r="L320" i="5"/>
  <c r="L302" i="5"/>
  <c r="M301" i="5"/>
  <c r="J301" i="5"/>
  <c r="I301" i="5"/>
  <c r="H301" i="5"/>
  <c r="H303" i="5"/>
  <c r="G301" i="5"/>
  <c r="F301" i="5"/>
  <c r="E301" i="5"/>
  <c r="E303" i="5"/>
  <c r="D301" i="5"/>
  <c r="C301" i="5"/>
  <c r="B301" i="5"/>
  <c r="B303" i="5"/>
  <c r="L300" i="5"/>
  <c r="O300" i="5"/>
  <c r="L299" i="5"/>
  <c r="O299" i="5"/>
  <c r="L298" i="5"/>
  <c r="O298" i="5"/>
  <c r="L297" i="5"/>
  <c r="O297" i="5"/>
  <c r="L296" i="5"/>
  <c r="O296" i="5"/>
  <c r="L295" i="5"/>
  <c r="O295" i="5"/>
  <c r="L294" i="5"/>
  <c r="O294" i="5"/>
  <c r="L293" i="5"/>
  <c r="O293" i="5"/>
  <c r="L292" i="5"/>
  <c r="O292" i="5"/>
  <c r="L291" i="5"/>
  <c r="L301" i="5"/>
  <c r="L283" i="5"/>
  <c r="M282" i="5"/>
  <c r="J282" i="5"/>
  <c r="I282" i="5"/>
  <c r="H282" i="5"/>
  <c r="H284" i="5"/>
  <c r="G282" i="5"/>
  <c r="F282" i="5"/>
  <c r="E282" i="5"/>
  <c r="E284" i="5"/>
  <c r="D282" i="5"/>
  <c r="C282" i="5"/>
  <c r="B282" i="5"/>
  <c r="B284" i="5"/>
  <c r="L281" i="5"/>
  <c r="O281" i="5"/>
  <c r="L280" i="5"/>
  <c r="O280" i="5"/>
  <c r="L279" i="5"/>
  <c r="O279" i="5"/>
  <c r="L278" i="5"/>
  <c r="O278" i="5"/>
  <c r="L277" i="5"/>
  <c r="O277" i="5"/>
  <c r="L276" i="5"/>
  <c r="O276" i="5"/>
  <c r="L275" i="5"/>
  <c r="O275" i="5"/>
  <c r="L274" i="5"/>
  <c r="O274" i="5"/>
  <c r="L273" i="5"/>
  <c r="O273" i="5"/>
  <c r="L272" i="5"/>
  <c r="L282" i="5"/>
  <c r="L264" i="5"/>
  <c r="M263" i="5"/>
  <c r="J263" i="5"/>
  <c r="I263" i="5"/>
  <c r="H263" i="5"/>
  <c r="H265" i="5"/>
  <c r="G263" i="5"/>
  <c r="F263" i="5"/>
  <c r="E263" i="5"/>
  <c r="E265" i="5"/>
  <c r="D263" i="5"/>
  <c r="C263" i="5"/>
  <c r="B263" i="5"/>
  <c r="B265" i="5"/>
  <c r="L262" i="5"/>
  <c r="O262" i="5"/>
  <c r="L261" i="5"/>
  <c r="O261" i="5"/>
  <c r="L260" i="5"/>
  <c r="O260" i="5"/>
  <c r="L259" i="5"/>
  <c r="O259" i="5"/>
  <c r="L258" i="5"/>
  <c r="O258" i="5"/>
  <c r="L257" i="5"/>
  <c r="O257" i="5"/>
  <c r="L256" i="5"/>
  <c r="O256" i="5"/>
  <c r="L255" i="5"/>
  <c r="O255" i="5"/>
  <c r="L254" i="5"/>
  <c r="O254" i="5"/>
  <c r="L253" i="5"/>
  <c r="L263" i="5"/>
  <c r="L245" i="5"/>
  <c r="M244" i="5"/>
  <c r="J244" i="5"/>
  <c r="I244" i="5"/>
  <c r="H244" i="5"/>
  <c r="H246" i="5"/>
  <c r="G244" i="5"/>
  <c r="F244" i="5"/>
  <c r="E244" i="5"/>
  <c r="E246" i="5"/>
  <c r="D244" i="5"/>
  <c r="C244" i="5"/>
  <c r="B244" i="5"/>
  <c r="B246" i="5"/>
  <c r="L243" i="5"/>
  <c r="O243" i="5"/>
  <c r="L242" i="5"/>
  <c r="O242" i="5"/>
  <c r="L241" i="5"/>
  <c r="O241" i="5"/>
  <c r="L240" i="5"/>
  <c r="O240" i="5"/>
  <c r="L239" i="5"/>
  <c r="O239" i="5"/>
  <c r="L238" i="5"/>
  <c r="O238" i="5"/>
  <c r="L237" i="5"/>
  <c r="O237" i="5"/>
  <c r="L236" i="5"/>
  <c r="O236" i="5"/>
  <c r="L235" i="5"/>
  <c r="O235" i="5"/>
  <c r="L234" i="5"/>
  <c r="L244" i="5"/>
  <c r="L226" i="5"/>
  <c r="M225" i="5"/>
  <c r="J225" i="5"/>
  <c r="I225" i="5"/>
  <c r="H225" i="5"/>
  <c r="H227" i="5"/>
  <c r="G225" i="5"/>
  <c r="F225" i="5"/>
  <c r="E225" i="5"/>
  <c r="E227" i="5"/>
  <c r="D225" i="5"/>
  <c r="C225" i="5"/>
  <c r="B225" i="5"/>
  <c r="B227" i="5"/>
  <c r="L224" i="5"/>
  <c r="O224" i="5"/>
  <c r="L223" i="5"/>
  <c r="O223" i="5"/>
  <c r="L222" i="5"/>
  <c r="O222" i="5"/>
  <c r="L221" i="5"/>
  <c r="O221" i="5"/>
  <c r="L220" i="5"/>
  <c r="O220" i="5"/>
  <c r="L219" i="5"/>
  <c r="O219" i="5"/>
  <c r="L218" i="5"/>
  <c r="O218" i="5"/>
  <c r="L217" i="5"/>
  <c r="O217" i="5"/>
  <c r="L216" i="5"/>
  <c r="O216" i="5"/>
  <c r="L215" i="5"/>
  <c r="L225" i="5"/>
  <c r="L207" i="5"/>
  <c r="M206" i="5"/>
  <c r="J206" i="5"/>
  <c r="I206" i="5"/>
  <c r="H206" i="5"/>
  <c r="H208" i="5"/>
  <c r="G206" i="5"/>
  <c r="F206" i="5"/>
  <c r="E206" i="5"/>
  <c r="E208" i="5"/>
  <c r="D206" i="5"/>
  <c r="C206" i="5"/>
  <c r="B206" i="5"/>
  <c r="B208" i="5"/>
  <c r="L205" i="5"/>
  <c r="O205" i="5"/>
  <c r="L204" i="5"/>
  <c r="O204" i="5"/>
  <c r="L203" i="5"/>
  <c r="O203" i="5"/>
  <c r="L202" i="5"/>
  <c r="O202" i="5"/>
  <c r="L201" i="5"/>
  <c r="O201" i="5"/>
  <c r="L200" i="5"/>
  <c r="O200" i="5"/>
  <c r="L199" i="5"/>
  <c r="O199" i="5"/>
  <c r="L198" i="5"/>
  <c r="O198" i="5"/>
  <c r="L197" i="5"/>
  <c r="O197" i="5"/>
  <c r="L196" i="5"/>
  <c r="L206" i="5"/>
  <c r="L188" i="5"/>
  <c r="M187" i="5"/>
  <c r="J187" i="5"/>
  <c r="I187" i="5"/>
  <c r="H187" i="5"/>
  <c r="H189" i="5"/>
  <c r="G187" i="5"/>
  <c r="F187" i="5"/>
  <c r="E187" i="5"/>
  <c r="E189" i="5"/>
  <c r="D187" i="5"/>
  <c r="C187" i="5"/>
  <c r="B187" i="5"/>
  <c r="B189" i="5"/>
  <c r="L186" i="5"/>
  <c r="O186" i="5"/>
  <c r="L185" i="5"/>
  <c r="O185" i="5"/>
  <c r="L184" i="5"/>
  <c r="O184" i="5"/>
  <c r="L183" i="5"/>
  <c r="O183" i="5"/>
  <c r="L182" i="5"/>
  <c r="O182" i="5"/>
  <c r="L181" i="5"/>
  <c r="O181" i="5"/>
  <c r="L180" i="5"/>
  <c r="O180" i="5"/>
  <c r="L179" i="5"/>
  <c r="O179" i="5"/>
  <c r="L178" i="5"/>
  <c r="O178" i="5"/>
  <c r="L177" i="5"/>
  <c r="L187" i="5"/>
  <c r="L169" i="5"/>
  <c r="M168" i="5"/>
  <c r="J168" i="5"/>
  <c r="I168" i="5"/>
  <c r="H168" i="5"/>
  <c r="H170" i="5"/>
  <c r="G168" i="5"/>
  <c r="F168" i="5"/>
  <c r="E168" i="5"/>
  <c r="E170" i="5"/>
  <c r="D168" i="5"/>
  <c r="C168" i="5"/>
  <c r="B168" i="5"/>
  <c r="B170" i="5"/>
  <c r="L167" i="5"/>
  <c r="O167" i="5"/>
  <c r="L166" i="5"/>
  <c r="O166" i="5"/>
  <c r="L165" i="5"/>
  <c r="O165" i="5"/>
  <c r="L164" i="5"/>
  <c r="O164" i="5"/>
  <c r="L163" i="5"/>
  <c r="O163" i="5"/>
  <c r="L162" i="5"/>
  <c r="O162" i="5"/>
  <c r="L161" i="5"/>
  <c r="O161" i="5"/>
  <c r="L160" i="5"/>
  <c r="O160" i="5"/>
  <c r="L159" i="5"/>
  <c r="O159" i="5"/>
  <c r="L158" i="5"/>
  <c r="L168" i="5"/>
  <c r="L150" i="5"/>
  <c r="M149" i="5"/>
  <c r="J149" i="5"/>
  <c r="I149" i="5"/>
  <c r="H149" i="5"/>
  <c r="H151" i="5"/>
  <c r="G149" i="5"/>
  <c r="F149" i="5"/>
  <c r="E149" i="5"/>
  <c r="E151" i="5"/>
  <c r="D149" i="5"/>
  <c r="C149" i="5"/>
  <c r="B149" i="5"/>
  <c r="B151" i="5"/>
  <c r="L148" i="5"/>
  <c r="O148" i="5"/>
  <c r="L147" i="5"/>
  <c r="O147" i="5"/>
  <c r="L146" i="5"/>
  <c r="O146" i="5"/>
  <c r="L145" i="5"/>
  <c r="O145" i="5"/>
  <c r="L144" i="5"/>
  <c r="O144" i="5"/>
  <c r="L143" i="5"/>
  <c r="O143" i="5"/>
  <c r="L142" i="5"/>
  <c r="O142" i="5"/>
  <c r="L141" i="5"/>
  <c r="O141" i="5"/>
  <c r="L140" i="5"/>
  <c r="O140" i="5"/>
  <c r="L139" i="5"/>
  <c r="L149" i="5"/>
  <c r="L131" i="5"/>
  <c r="M130" i="5"/>
  <c r="J130" i="5"/>
  <c r="I130" i="5"/>
  <c r="H130" i="5"/>
  <c r="H132" i="5"/>
  <c r="G130" i="5"/>
  <c r="F130" i="5"/>
  <c r="E130" i="5"/>
  <c r="E132" i="5"/>
  <c r="D130" i="5"/>
  <c r="C130" i="5"/>
  <c r="B130" i="5"/>
  <c r="B132" i="5"/>
  <c r="L129" i="5"/>
  <c r="O129" i="5"/>
  <c r="L128" i="5"/>
  <c r="O128" i="5"/>
  <c r="L127" i="5"/>
  <c r="O127" i="5"/>
  <c r="L126" i="5"/>
  <c r="O126" i="5"/>
  <c r="L125" i="5"/>
  <c r="O125" i="5"/>
  <c r="L124" i="5"/>
  <c r="O124" i="5"/>
  <c r="L123" i="5"/>
  <c r="O123" i="5"/>
  <c r="L122" i="5"/>
  <c r="O122" i="5"/>
  <c r="L121" i="5"/>
  <c r="O121" i="5"/>
  <c r="L120" i="5"/>
  <c r="L130" i="5"/>
  <c r="L112" i="5"/>
  <c r="M111" i="5"/>
  <c r="J111" i="5"/>
  <c r="I111" i="5"/>
  <c r="H111" i="5"/>
  <c r="H113" i="5"/>
  <c r="G111" i="5"/>
  <c r="F111" i="5"/>
  <c r="E111" i="5"/>
  <c r="E113" i="5"/>
  <c r="D111" i="5"/>
  <c r="C111" i="5"/>
  <c r="B111" i="5"/>
  <c r="B113" i="5"/>
  <c r="L110" i="5"/>
  <c r="O110" i="5"/>
  <c r="L109" i="5"/>
  <c r="O109" i="5"/>
  <c r="L108" i="5"/>
  <c r="O108" i="5"/>
  <c r="L107" i="5"/>
  <c r="O107" i="5"/>
  <c r="L106" i="5"/>
  <c r="O106" i="5"/>
  <c r="L105" i="5"/>
  <c r="O105" i="5"/>
  <c r="L104" i="5"/>
  <c r="O104" i="5"/>
  <c r="L103" i="5"/>
  <c r="O103" i="5"/>
  <c r="L102" i="5"/>
  <c r="O102" i="5"/>
  <c r="L101" i="5"/>
  <c r="L111" i="5"/>
  <c r="L93" i="5"/>
  <c r="M92" i="5"/>
  <c r="J92" i="5"/>
  <c r="I92" i="5"/>
  <c r="H92" i="5"/>
  <c r="H94" i="5"/>
  <c r="G92" i="5"/>
  <c r="F92" i="5"/>
  <c r="E92" i="5"/>
  <c r="E94" i="5"/>
  <c r="D92" i="5"/>
  <c r="C92" i="5"/>
  <c r="B92" i="5"/>
  <c r="B94" i="5"/>
  <c r="L91" i="5"/>
  <c r="O91" i="5"/>
  <c r="L90" i="5"/>
  <c r="O90" i="5"/>
  <c r="L89" i="5"/>
  <c r="O89" i="5"/>
  <c r="L88" i="5"/>
  <c r="O88" i="5"/>
  <c r="L87" i="5"/>
  <c r="O87" i="5"/>
  <c r="L86" i="5"/>
  <c r="O86" i="5"/>
  <c r="L85" i="5"/>
  <c r="O85" i="5"/>
  <c r="L84" i="5"/>
  <c r="O84" i="5"/>
  <c r="L83" i="5"/>
  <c r="O83" i="5"/>
  <c r="L82" i="5"/>
  <c r="L92" i="5"/>
  <c r="L73" i="5"/>
  <c r="M72" i="5"/>
  <c r="J72" i="5"/>
  <c r="J17" i="5"/>
  <c r="J35" i="5"/>
  <c r="J54" i="5"/>
  <c r="J595" i="5"/>
  <c r="I72" i="5"/>
  <c r="H72" i="5"/>
  <c r="H17" i="5"/>
  <c r="H35" i="5"/>
  <c r="H54" i="5"/>
  <c r="H595" i="5"/>
  <c r="G72" i="5"/>
  <c r="F72" i="5"/>
  <c r="F17" i="5"/>
  <c r="F35" i="5"/>
  <c r="F54" i="5"/>
  <c r="F595" i="5"/>
  <c r="E72" i="5"/>
  <c r="E74" i="5"/>
  <c r="D72" i="5"/>
  <c r="D17" i="5"/>
  <c r="D35" i="5"/>
  <c r="D54" i="5"/>
  <c r="D595" i="5"/>
  <c r="C72" i="5"/>
  <c r="B72" i="5"/>
  <c r="B74" i="5"/>
  <c r="L71" i="5"/>
  <c r="O71" i="5"/>
  <c r="L70" i="5"/>
  <c r="O70" i="5"/>
  <c r="L69" i="5"/>
  <c r="O69" i="5"/>
  <c r="L68" i="5"/>
  <c r="O68" i="5"/>
  <c r="L67" i="5"/>
  <c r="O67" i="5"/>
  <c r="L66" i="5"/>
  <c r="O66" i="5"/>
  <c r="L65" i="5"/>
  <c r="O65" i="5"/>
  <c r="L64" i="5"/>
  <c r="O64" i="5"/>
  <c r="L63" i="5"/>
  <c r="O63" i="5"/>
  <c r="L62" i="5"/>
  <c r="L72" i="5"/>
  <c r="L55" i="5"/>
  <c r="M54" i="5"/>
  <c r="I54" i="5"/>
  <c r="H56" i="5"/>
  <c r="G54" i="5"/>
  <c r="E54" i="5"/>
  <c r="E56" i="5"/>
  <c r="C54" i="5"/>
  <c r="B54" i="5"/>
  <c r="B56" i="5"/>
  <c r="L53" i="5"/>
  <c r="O53" i="5"/>
  <c r="L52" i="5"/>
  <c r="O52" i="5"/>
  <c r="L51" i="5"/>
  <c r="O51" i="5"/>
  <c r="L50" i="5"/>
  <c r="O50" i="5"/>
  <c r="L49" i="5"/>
  <c r="O49" i="5"/>
  <c r="L48" i="5"/>
  <c r="O48" i="5"/>
  <c r="L47" i="5"/>
  <c r="O47" i="5"/>
  <c r="L46" i="5"/>
  <c r="O46" i="5"/>
  <c r="L45" i="5"/>
  <c r="O45" i="5"/>
  <c r="L44" i="5"/>
  <c r="L54" i="5"/>
  <c r="L36" i="5"/>
  <c r="M35" i="5"/>
  <c r="L25" i="5"/>
  <c r="L26" i="5"/>
  <c r="L27" i="5"/>
  <c r="L28" i="5"/>
  <c r="L29" i="5"/>
  <c r="L30" i="5"/>
  <c r="L31" i="5"/>
  <c r="L32" i="5"/>
  <c r="L33" i="5"/>
  <c r="L34" i="5"/>
  <c r="L35" i="5"/>
  <c r="I35" i="5"/>
  <c r="H37" i="5"/>
  <c r="G35" i="5"/>
  <c r="E35" i="5"/>
  <c r="E37" i="5"/>
  <c r="C35" i="5"/>
  <c r="B35" i="5"/>
  <c r="B37" i="5"/>
  <c r="O34" i="5"/>
  <c r="O33" i="5"/>
  <c r="O32" i="5"/>
  <c r="O31" i="5"/>
  <c r="O30" i="5"/>
  <c r="O29" i="5"/>
  <c r="O28" i="5"/>
  <c r="O27" i="5"/>
  <c r="O26" i="5"/>
  <c r="O25" i="5"/>
  <c r="O35" i="5"/>
  <c r="G601" i="5"/>
  <c r="I17" i="5"/>
  <c r="I595" i="5"/>
  <c r="G17" i="5"/>
  <c r="G595" i="5"/>
  <c r="E17" i="5"/>
  <c r="E595" i="5"/>
  <c r="C17" i="5"/>
  <c r="C595" i="5"/>
  <c r="F116" i="21"/>
  <c r="S106" i="21"/>
  <c r="Q100" i="21"/>
  <c r="O576" i="5"/>
  <c r="O586" i="5"/>
  <c r="O557" i="5"/>
  <c r="O567" i="5"/>
  <c r="O538" i="5"/>
  <c r="O548" i="5"/>
  <c r="O519" i="5"/>
  <c r="O529" i="5"/>
  <c r="O500" i="5"/>
  <c r="O510" i="5"/>
  <c r="O481" i="5"/>
  <c r="O491" i="5"/>
  <c r="O462" i="5"/>
  <c r="O472" i="5"/>
  <c r="O443" i="5"/>
  <c r="O453" i="5"/>
  <c r="O424" i="5"/>
  <c r="O434" i="5"/>
  <c r="O405" i="5"/>
  <c r="O415" i="5"/>
  <c r="O386" i="5"/>
  <c r="O396" i="5"/>
  <c r="O367" i="5"/>
  <c r="O377" i="5"/>
  <c r="O348" i="5"/>
  <c r="O358" i="5"/>
  <c r="O329" i="5"/>
  <c r="O339" i="5"/>
  <c r="O310" i="5"/>
  <c r="O320" i="5"/>
  <c r="O291" i="5"/>
  <c r="O301" i="5"/>
  <c r="O272" i="5"/>
  <c r="O282" i="5"/>
  <c r="O253" i="5"/>
  <c r="O263" i="5"/>
  <c r="O234" i="5"/>
  <c r="O244" i="5"/>
  <c r="O215" i="5"/>
  <c r="O225" i="5"/>
  <c r="O196" i="5"/>
  <c r="O206" i="5"/>
  <c r="O177" i="5"/>
  <c r="O187" i="5"/>
  <c r="O158" i="5"/>
  <c r="O168" i="5"/>
  <c r="O139" i="5"/>
  <c r="O149" i="5"/>
  <c r="O120" i="5"/>
  <c r="O130" i="5"/>
  <c r="O101" i="5"/>
  <c r="O111" i="5"/>
  <c r="O82" i="5"/>
  <c r="O92" i="5"/>
  <c r="H74" i="5"/>
  <c r="B17" i="5"/>
  <c r="B595" i="5"/>
  <c r="G599" i="5"/>
  <c r="M17" i="5"/>
  <c r="G600" i="5"/>
  <c r="O62" i="5"/>
  <c r="O72" i="5"/>
  <c r="O44" i="5"/>
  <c r="O54" i="5"/>
  <c r="L18" i="5"/>
  <c r="F135" i="21"/>
  <c r="S125" i="21"/>
  <c r="Q119" i="21"/>
  <c r="G605" i="5"/>
  <c r="Q6" i="5"/>
  <c r="F154" i="21"/>
  <c r="S144" i="21"/>
  <c r="Q138" i="21"/>
  <c r="T585" i="5"/>
  <c r="T16" i="5"/>
  <c r="T34" i="5"/>
  <c r="T53" i="5"/>
  <c r="T71" i="5"/>
  <c r="T91" i="5"/>
  <c r="T110" i="5"/>
  <c r="T129" i="5"/>
  <c r="T148" i="5"/>
  <c r="T167" i="5"/>
  <c r="T186" i="5"/>
  <c r="T205" i="5"/>
  <c r="T224" i="5"/>
  <c r="T243" i="5"/>
  <c r="T262" i="5"/>
  <c r="T281" i="5"/>
  <c r="T300" i="5"/>
  <c r="T319" i="5"/>
  <c r="T338" i="5"/>
  <c r="T357" i="5"/>
  <c r="T376" i="5"/>
  <c r="T395" i="5"/>
  <c r="T414" i="5"/>
  <c r="T433" i="5"/>
  <c r="T452" i="5"/>
  <c r="T471" i="5"/>
  <c r="T490" i="5"/>
  <c r="T509" i="5"/>
  <c r="T528" i="5"/>
  <c r="T547" i="5"/>
  <c r="T566" i="5"/>
  <c r="T595" i="5"/>
  <c r="T451" i="5"/>
  <c r="T432" i="5"/>
  <c r="T413" i="5"/>
  <c r="T394" i="5"/>
  <c r="T375" i="5"/>
  <c r="T356" i="5"/>
  <c r="T337" i="5"/>
  <c r="T318" i="5"/>
  <c r="T299" i="5"/>
  <c r="T280" i="5"/>
  <c r="T261" i="5"/>
  <c r="T242" i="5"/>
  <c r="T223" i="5"/>
  <c r="T204" i="5"/>
  <c r="T185" i="5"/>
  <c r="T166" i="5"/>
  <c r="T147" i="5"/>
  <c r="T128" i="5"/>
  <c r="T109" i="5"/>
  <c r="T90" i="5"/>
  <c r="T70" i="5"/>
  <c r="T52" i="5"/>
  <c r="T33" i="5"/>
  <c r="Q24" i="5"/>
  <c r="E19" i="5"/>
  <c r="L16" i="5"/>
  <c r="O16" i="5"/>
  <c r="T15" i="5"/>
  <c r="L15" i="5"/>
  <c r="O15" i="5"/>
  <c r="L14" i="5"/>
  <c r="O14" i="5"/>
  <c r="L13" i="5"/>
  <c r="O13" i="5"/>
  <c r="L12" i="5"/>
  <c r="O12" i="5"/>
  <c r="L11" i="5"/>
  <c r="O11" i="5"/>
  <c r="L10" i="5"/>
  <c r="O10" i="5"/>
  <c r="L9" i="5"/>
  <c r="O9" i="5"/>
  <c r="L8" i="5"/>
  <c r="O8" i="5"/>
  <c r="L7" i="5"/>
  <c r="F173" i="21"/>
  <c r="S163" i="21"/>
  <c r="Q157" i="21"/>
  <c r="T492" i="5"/>
  <c r="T511" i="5"/>
  <c r="T568" i="5"/>
  <c r="T549" i="5"/>
  <c r="T530" i="5"/>
  <c r="T18" i="5"/>
  <c r="T397" i="5"/>
  <c r="T416" i="5"/>
  <c r="T435" i="5"/>
  <c r="T454" i="5"/>
  <c r="T55" i="5"/>
  <c r="B19" i="5"/>
  <c r="H19" i="5"/>
  <c r="Q43" i="5"/>
  <c r="T36" i="5"/>
  <c r="T73" i="5"/>
  <c r="T93" i="5"/>
  <c r="T131" i="5"/>
  <c r="T112" i="5"/>
  <c r="T150" i="5"/>
  <c r="T188" i="5"/>
  <c r="T226" i="5"/>
  <c r="T264" i="5"/>
  <c r="T302" i="5"/>
  <c r="T340" i="5"/>
  <c r="T378" i="5"/>
  <c r="T587" i="5"/>
  <c r="T169" i="5"/>
  <c r="T207" i="5"/>
  <c r="T245" i="5"/>
  <c r="T283" i="5"/>
  <c r="T321" i="5"/>
  <c r="T359" i="5"/>
  <c r="L17" i="5"/>
  <c r="O7" i="5"/>
  <c r="O17" i="5"/>
  <c r="T473" i="5"/>
  <c r="F192" i="21"/>
  <c r="S182" i="21"/>
  <c r="Q176" i="21"/>
  <c r="Q61" i="5"/>
  <c r="F211" i="21"/>
  <c r="S201" i="21"/>
  <c r="Q195" i="21"/>
  <c r="Q81" i="5"/>
  <c r="F230" i="21"/>
  <c r="S220" i="21"/>
  <c r="Q214" i="21"/>
  <c r="F97" i="5"/>
  <c r="Q100" i="5"/>
  <c r="F116" i="5"/>
  <c r="Q119" i="5"/>
  <c r="S106" i="5"/>
  <c r="F249" i="21"/>
  <c r="S239" i="21"/>
  <c r="Q233" i="21"/>
  <c r="F135" i="5"/>
  <c r="Q138" i="5"/>
  <c r="S125" i="5"/>
  <c r="F268" i="21"/>
  <c r="S258" i="21"/>
  <c r="Q252" i="21"/>
  <c r="F154" i="5"/>
  <c r="Q157" i="5"/>
  <c r="S144" i="5"/>
  <c r="F287" i="21"/>
  <c r="S277" i="21"/>
  <c r="Q271" i="21"/>
  <c r="F173" i="5"/>
  <c r="Q176" i="5"/>
  <c r="S163" i="5"/>
  <c r="F306" i="21"/>
  <c r="S296" i="21"/>
  <c r="Q290" i="21"/>
  <c r="F192" i="5"/>
  <c r="Q195" i="5"/>
  <c r="S182" i="5"/>
  <c r="F325" i="21"/>
  <c r="S315" i="21"/>
  <c r="Q309" i="21"/>
  <c r="F211" i="5"/>
  <c r="Q214" i="5"/>
  <c r="S201" i="5"/>
  <c r="F344" i="21"/>
  <c r="S334" i="21"/>
  <c r="Q328" i="21"/>
  <c r="F230" i="5"/>
  <c r="Q233" i="5"/>
  <c r="S220" i="5"/>
  <c r="F363" i="21"/>
  <c r="S353" i="21"/>
  <c r="Q347" i="21"/>
  <c r="F249" i="5"/>
  <c r="S239" i="5"/>
  <c r="F382" i="21"/>
  <c r="S372" i="21"/>
  <c r="Q366" i="21"/>
  <c r="Q252" i="5"/>
  <c r="F268" i="5"/>
  <c r="Q271" i="5"/>
  <c r="S258" i="5"/>
  <c r="F401" i="21"/>
  <c r="S391" i="21"/>
  <c r="Q385" i="21"/>
  <c r="F287" i="5"/>
  <c r="Q290" i="5"/>
  <c r="S277" i="5"/>
  <c r="F420" i="21"/>
  <c r="S410" i="21"/>
  <c r="Q404" i="21"/>
  <c r="F306" i="5"/>
  <c r="Q309" i="5"/>
  <c r="S296" i="5"/>
  <c r="F439" i="21"/>
  <c r="S429" i="21"/>
  <c r="Q423" i="21"/>
  <c r="F325" i="5"/>
  <c r="Q328" i="5"/>
  <c r="S315" i="5"/>
  <c r="F458" i="21"/>
  <c r="S448" i="21"/>
  <c r="Q442" i="21"/>
  <c r="F344" i="5"/>
  <c r="S334" i="5"/>
  <c r="F477" i="21"/>
  <c r="S467" i="21"/>
  <c r="Q461" i="21"/>
  <c r="Q347" i="5"/>
  <c r="F363" i="5"/>
  <c r="S353" i="5"/>
  <c r="F496" i="21"/>
  <c r="S486" i="21"/>
  <c r="Q480" i="21"/>
  <c r="S372" i="5"/>
  <c r="Q366" i="5"/>
  <c r="F382" i="5"/>
  <c r="F515" i="21"/>
  <c r="S505" i="21"/>
  <c r="Q499" i="21"/>
  <c r="S391" i="5"/>
  <c r="Q385" i="5"/>
  <c r="F401" i="5"/>
  <c r="F534" i="21"/>
  <c r="S524" i="21"/>
  <c r="Q518" i="21"/>
  <c r="S410" i="5"/>
  <c r="Q404" i="5"/>
  <c r="F420" i="5"/>
  <c r="F553" i="21"/>
  <c r="S543" i="21"/>
  <c r="Q537" i="21"/>
  <c r="S429" i="5"/>
  <c r="Q423" i="5"/>
  <c r="F439" i="5"/>
  <c r="F572" i="21"/>
  <c r="S562" i="21"/>
  <c r="Q556" i="21"/>
  <c r="S448" i="5"/>
  <c r="Q442" i="5"/>
  <c r="F458" i="5"/>
  <c r="S581" i="21"/>
  <c r="Q575" i="21"/>
  <c r="Q461" i="5"/>
  <c r="F477" i="5"/>
  <c r="S467" i="5"/>
  <c r="Q480" i="5"/>
  <c r="S486" i="5"/>
  <c r="F496" i="5"/>
  <c r="Q499" i="5"/>
  <c r="F515" i="5"/>
  <c r="S505" i="5"/>
  <c r="Q518" i="5"/>
  <c r="F534" i="5"/>
  <c r="S524" i="5"/>
  <c r="Q537" i="5"/>
  <c r="F553" i="5"/>
  <c r="S543" i="5"/>
  <c r="S562" i="5"/>
  <c r="Q556" i="5"/>
  <c r="F572" i="5"/>
  <c r="S581" i="5"/>
  <c r="Q575" i="5"/>
</calcChain>
</file>

<file path=xl/comments1.xml><?xml version="1.0" encoding="utf-8"?>
<comments xmlns="http://schemas.openxmlformats.org/spreadsheetml/2006/main">
  <authors>
    <author>JAILLET Jean-Baptiste SGT</author>
    <author>FLEURY Elodie SGT</author>
  </authors>
  <commentList>
    <comment ref="M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5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5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5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4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4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4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4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6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7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7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7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8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9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9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9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01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11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11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11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20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30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30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30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39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49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49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49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58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68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68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68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7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8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8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8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96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06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06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06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15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25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25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25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34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44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44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44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53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63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63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63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7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8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8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8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91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01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01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01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10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20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20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20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29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39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39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39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48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58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58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58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6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7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7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7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86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96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96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96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05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15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15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15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24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34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34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34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43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53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53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53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6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7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7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7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81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91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91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91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00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10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10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10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19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29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29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29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38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48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48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48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5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6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6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6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76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86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86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86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</commentList>
</comments>
</file>

<file path=xl/comments2.xml><?xml version="1.0" encoding="utf-8"?>
<comments xmlns="http://schemas.openxmlformats.org/spreadsheetml/2006/main">
  <authors>
    <author>JAILLET Jean-Baptiste SGT</author>
    <author>FLEURY Elodie SGT</author>
  </authors>
  <commentList>
    <comment ref="M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5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5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5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4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4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4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4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6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7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7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7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8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9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9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9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01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11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11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11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20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30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30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30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39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49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49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49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58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68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68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68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7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18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18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18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196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06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06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06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15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25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25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25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34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44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44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44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53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63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63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63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7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28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28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28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291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01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01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01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10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20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20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20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29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39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39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39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48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58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58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58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6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7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7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7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386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396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396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396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05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15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15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15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24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34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34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34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43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53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53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53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62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72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72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72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481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491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491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491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00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10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10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10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19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29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29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29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38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48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48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48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57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67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67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67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  <comment ref="M576" authorId="0">
      <text>
        <r>
          <rPr>
            <b/>
            <sz val="9"/>
            <color indexed="81"/>
            <rFont val="Tahoma"/>
            <family val="2"/>
          </rPr>
          <t>JAILLET Jean-Baptiste SGT:</t>
        </r>
        <r>
          <rPr>
            <sz val="9"/>
            <color indexed="81"/>
            <rFont val="Tahoma"/>
            <family val="2"/>
          </rPr>
          <t xml:space="preserve">
chiffre de la bande z
remplir manuellement</t>
        </r>
      </text>
    </comment>
    <comment ref="L586" authorId="1">
      <text>
        <r>
          <rPr>
            <sz val="9"/>
            <color indexed="81"/>
            <rFont val="Tahoma"/>
            <family val="2"/>
          </rPr>
          <t xml:space="preserve">Total effectifs liste émargement
</t>
        </r>
      </text>
    </comment>
    <comment ref="M586" authorId="1">
      <text>
        <r>
          <rPr>
            <sz val="9"/>
            <color indexed="81"/>
            <rFont val="Tahoma"/>
            <family val="2"/>
          </rPr>
          <t xml:space="preserve">Total effectifs badge
</t>
        </r>
      </text>
    </comment>
    <comment ref="O586" authorId="1">
      <text>
        <r>
          <rPr>
            <sz val="9"/>
            <color indexed="81"/>
            <rFont val="Tahoma"/>
            <family val="2"/>
          </rPr>
          <t xml:space="preserve">Total effectifs journée, émargement + badge+LF+repas témoin
</t>
        </r>
      </text>
    </comment>
  </commentList>
</comments>
</file>

<file path=xl/sharedStrings.xml><?xml version="1.0" encoding="utf-8"?>
<sst xmlns="http://schemas.openxmlformats.org/spreadsheetml/2006/main" count="3361" uniqueCount="61">
  <si>
    <t>DATE:</t>
  </si>
  <si>
    <t xml:space="preserve">MATIN </t>
  </si>
  <si>
    <t>MIDI</t>
  </si>
  <si>
    <t>SOIR</t>
  </si>
  <si>
    <t>SERVICE</t>
  </si>
  <si>
    <t>PAYANT</t>
  </si>
  <si>
    <t>LF</t>
  </si>
  <si>
    <t>TOTAL EMARGEMENT</t>
  </si>
  <si>
    <t>TOTAL   BANDE Z MIDI</t>
  </si>
  <si>
    <t>TOTAL   BANDE Z SOIR</t>
  </si>
  <si>
    <t>TOTAL GENERAL</t>
  </si>
  <si>
    <t>OFF</t>
  </si>
  <si>
    <t>OFF/N.SUB</t>
  </si>
  <si>
    <t>OFF/SUB</t>
  </si>
  <si>
    <t>MATIN</t>
  </si>
  <si>
    <t>MDR</t>
  </si>
  <si>
    <t>AMBA901_</t>
  </si>
  <si>
    <t>S.OFF</t>
  </si>
  <si>
    <t>S.OFF/N. SUB</t>
  </si>
  <si>
    <t>CADRE</t>
  </si>
  <si>
    <t>ACBA901_</t>
  </si>
  <si>
    <t>S.OFF/SUB</t>
  </si>
  <si>
    <t>MDR/CCH</t>
  </si>
  <si>
    <t>CIVIL ASA</t>
  </si>
  <si>
    <t>CIVIL NON ASA</t>
  </si>
  <si>
    <t>AUTRE</t>
  </si>
  <si>
    <t>REPAS TEMOIN</t>
  </si>
  <si>
    <t>TOTAL SERVICE</t>
  </si>
  <si>
    <t>Total Matin</t>
  </si>
  <si>
    <t>Total Midi</t>
  </si>
  <si>
    <t>Total Soir</t>
  </si>
  <si>
    <t>TOTAL MATIN</t>
  </si>
  <si>
    <t>TOTAL MIDI</t>
  </si>
  <si>
    <t>TOTAL SOIR</t>
  </si>
  <si>
    <t>TOTAL Sce Global</t>
  </si>
  <si>
    <t>TOTAL Bande Z Midi JANV. 2015</t>
  </si>
  <si>
    <t>TOTAL Bande Z Soir JANV. 2015</t>
  </si>
  <si>
    <t>TOTAL Service JANV. 2015</t>
  </si>
  <si>
    <t>Total Payant Bande Z Midi</t>
  </si>
  <si>
    <t>TOTAL MDR</t>
  </si>
  <si>
    <t>TOTAL CADRE</t>
  </si>
  <si>
    <t>Jours Fériés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</si>
  <si>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</si>
  <si>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</si>
  <si>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</si>
  <si>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</si>
  <si>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</si>
  <si>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</si>
  <si>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</si>
  <si>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</si>
  <si>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</si>
  <si>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</si>
  <si>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</si>
  <si>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</si>
  <si>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Lundi de Pencôte</t>
  </si>
  <si>
    <t>TAOPM/RTT</t>
  </si>
  <si>
    <t>Mois</t>
  </si>
  <si>
    <t>Année</t>
  </si>
  <si>
    <t>Jours fériés Alsace</t>
  </si>
  <si>
    <t>Vendredi Saint</t>
  </si>
  <si>
    <t>Saint 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</si>
</sst>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mm\-yyyy"/>
    <numFmt numFmtId="165" formatCode="[$-F800]dddd\,\ mmmm\ dd\,\ yyyy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Berlin Sans FB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Berlin Sans FB"/>
      <family val="2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sz val="11"/>
      <name val="Arial"/>
      <family val="2"/>
    </font>
    <font>
      <b/>
      <u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b/>
      <sz val="14"/>
      <color theme="1"/>
      <name val="Berlin Sans FB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6"/>
      <color theme="1"/>
      <name val="Berlin Sans FB"/>
      <family val="2"/>
    </font>
    <font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6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darkUp"/>
    </fill>
    <fill>
      <patternFill patternType="solid">
        <fgColor theme="7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theme="0" tint="-0.14999847407452621"/>
      </patternFill>
    </fill>
    <fill>
      <patternFill patternType="lightUp">
        <bgColor theme="3" tint="0.59999389629810485"/>
      </patternFill>
    </fill>
    <fill>
      <patternFill patternType="lightUp">
        <bgColor theme="8" tint="0.79998168889431442"/>
      </patternFill>
    </fill>
    <fill>
      <patternFill patternType="lightUp">
        <bgColor theme="7" tint="0.59999389629810485"/>
      </patternFill>
    </fill>
    <fill>
      <patternFill patternType="lightUp">
        <bgColor rgb="FFFFFF66"/>
      </patternFill>
    </fill>
    <fill>
      <patternFill patternType="lightUp">
        <fgColor auto="1"/>
        <bgColor theme="0" tint="-0.14993743705557422"/>
      </patternFill>
    </fill>
    <fill>
      <patternFill patternType="lightUp">
        <bgColor theme="0"/>
      </patternFill>
    </fill>
    <fill>
      <patternFill patternType="lightUp">
        <fgColor auto="1"/>
        <bgColor theme="8" tint="0.79998168889431442"/>
      </patternFill>
    </fill>
    <fill>
      <patternFill patternType="lightUp">
        <fgColor auto="1"/>
        <bgColor theme="7" tint="0.59999389629810485"/>
      </patternFill>
    </fill>
    <fill>
      <patternFill patternType="lightUp">
        <fgColor theme="0" tint="-0.14993743705557422"/>
        <bgColor theme="1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33"/>
        <bgColor indexed="64"/>
      </patternFill>
    </fill>
    <fill>
      <patternFill patternType="lightUp">
        <bgColor rgb="FFFF9933"/>
      </patternFill>
    </fill>
    <fill>
      <patternFill patternType="solid">
        <fgColor theme="8" tint="0.79995117038483843"/>
        <bgColor indexed="64"/>
      </patternFill>
    </fill>
    <fill>
      <patternFill patternType="lightUp"/>
    </fill>
    <fill>
      <patternFill patternType="lightUp">
        <fgColor theme="0" tint="-0.14996795556505021"/>
        <bgColor theme="1" tint="4.9989318521683403E-2"/>
      </patternFill>
    </fill>
  </fills>
  <borders count="10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/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/>
      <right style="double">
        <color auto="1"/>
      </right>
      <top style="dashed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double">
        <color auto="1"/>
      </right>
      <top style="dashed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theme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medium">
        <color theme="1"/>
      </right>
      <top style="medium">
        <color theme="1"/>
      </top>
      <bottom style="medium">
        <color auto="1"/>
      </bottom>
      <diagonal/>
    </border>
    <border>
      <left style="medium">
        <color theme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</cellStyleXfs>
  <cellXfs count="224"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9" fillId="6" borderId="9" xfId="2" applyFont="1" applyFill="1" applyBorder="1" applyAlignment="1">
      <alignment horizontal="center" vertical="center"/>
    </xf>
    <xf numFmtId="0" fontId="10" fillId="5" borderId="9" xfId="4" applyFont="1" applyBorder="1" applyAlignment="1">
      <alignment horizontal="center" vertical="center"/>
    </xf>
    <xf numFmtId="0" fontId="11" fillId="9" borderId="10" xfId="3" applyFont="1" applyFill="1" applyBorder="1" applyAlignment="1">
      <alignment horizontal="center" vertical="center"/>
    </xf>
    <xf numFmtId="0" fontId="9" fillId="7" borderId="11" xfId="2" applyFont="1" applyFill="1" applyBorder="1" applyAlignment="1">
      <alignment horizontal="center" vertical="center"/>
    </xf>
    <xf numFmtId="0" fontId="12" fillId="3" borderId="12" xfId="2" applyFont="1" applyFill="1" applyBorder="1" applyAlignment="1">
      <alignment horizontal="center" vertical="center" wrapText="1"/>
    </xf>
    <xf numFmtId="0" fontId="12" fillId="3" borderId="13" xfId="2" applyFont="1" applyFill="1" applyBorder="1" applyAlignment="1">
      <alignment horizontal="center" vertical="center" wrapText="1"/>
    </xf>
    <xf numFmtId="0" fontId="12" fillId="3" borderId="14" xfId="2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4" fillId="9" borderId="39" xfId="3" applyFont="1" applyFill="1" applyBorder="1" applyAlignment="1">
      <alignment horizontal="center" vertical="center"/>
    </xf>
    <xf numFmtId="0" fontId="9" fillId="14" borderId="52" xfId="2" applyFont="1" applyFill="1" applyBorder="1" applyAlignment="1">
      <alignment horizontal="center" vertical="center"/>
    </xf>
    <xf numFmtId="0" fontId="14" fillId="16" borderId="53" xfId="3" applyFont="1" applyFill="1" applyBorder="1" applyAlignment="1">
      <alignment horizontal="center" vertical="center"/>
    </xf>
    <xf numFmtId="0" fontId="9" fillId="17" borderId="30" xfId="2" applyFont="1" applyFill="1" applyBorder="1" applyAlignment="1">
      <alignment horizontal="center" vertical="center"/>
    </xf>
    <xf numFmtId="0" fontId="9" fillId="6" borderId="58" xfId="2" applyFont="1" applyFill="1" applyBorder="1" applyAlignment="1">
      <alignment horizontal="center" vertical="center"/>
    </xf>
    <xf numFmtId="0" fontId="9" fillId="7" borderId="58" xfId="2" applyFont="1" applyFill="1" applyBorder="1" applyAlignment="1">
      <alignment horizontal="center" vertical="center"/>
    </xf>
    <xf numFmtId="0" fontId="14" fillId="19" borderId="65" xfId="3" applyFont="1" applyFill="1" applyBorder="1" applyAlignment="1">
      <alignment horizontal="center" vertical="center" wrapText="1"/>
    </xf>
    <xf numFmtId="0" fontId="14" fillId="7" borderId="66" xfId="1" applyFont="1" applyFill="1" applyBorder="1" applyAlignment="1">
      <alignment horizontal="center" vertical="center" wrapText="1"/>
    </xf>
    <xf numFmtId="0" fontId="14" fillId="16" borderId="65" xfId="3" applyFont="1" applyFill="1" applyBorder="1" applyAlignment="1">
      <alignment horizontal="center" vertical="center" wrapText="1"/>
    </xf>
    <xf numFmtId="0" fontId="14" fillId="21" borderId="65" xfId="3" applyFont="1" applyFill="1" applyBorder="1" applyAlignment="1">
      <alignment horizontal="center" vertical="center" wrapText="1"/>
    </xf>
    <xf numFmtId="0" fontId="15" fillId="24" borderId="70" xfId="2" applyFont="1" applyFill="1" applyBorder="1" applyAlignment="1">
      <alignment horizontal="center" vertical="center"/>
    </xf>
    <xf numFmtId="0" fontId="15" fillId="24" borderId="71" xfId="2" applyFont="1" applyFill="1" applyBorder="1" applyAlignment="1">
      <alignment horizontal="center" vertical="center"/>
    </xf>
    <xf numFmtId="0" fontId="15" fillId="24" borderId="72" xfId="2" applyFont="1" applyFill="1" applyBorder="1" applyAlignment="1">
      <alignment horizontal="center" vertical="center"/>
    </xf>
    <xf numFmtId="0" fontId="16" fillId="23" borderId="72" xfId="0" applyFont="1" applyFill="1" applyBorder="1" applyAlignment="1">
      <alignment horizontal="center" vertical="center"/>
    </xf>
    <xf numFmtId="0" fontId="16" fillId="23" borderId="70" xfId="0" applyFont="1" applyFill="1" applyBorder="1" applyAlignment="1">
      <alignment horizontal="center" vertical="center"/>
    </xf>
    <xf numFmtId="0" fontId="16" fillId="23" borderId="73" xfId="0" applyFont="1" applyFill="1" applyBorder="1" applyAlignment="1">
      <alignment horizontal="center" vertical="center"/>
    </xf>
    <xf numFmtId="0" fontId="13" fillId="0" borderId="74" xfId="0" applyFont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10" borderId="24" xfId="0" applyFont="1" applyFill="1" applyBorder="1" applyAlignment="1">
      <alignment horizontal="center" vertical="center"/>
    </xf>
    <xf numFmtId="0" fontId="0" fillId="12" borderId="30" xfId="0" applyFont="1" applyFill="1" applyBorder="1" applyAlignment="1">
      <alignment horizontal="center" vertical="center"/>
    </xf>
    <xf numFmtId="0" fontId="0" fillId="13" borderId="31" xfId="0" applyFont="1" applyFill="1" applyBorder="1" applyAlignment="1">
      <alignment horizontal="center" vertical="center"/>
    </xf>
    <xf numFmtId="0" fontId="0" fillId="13" borderId="32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18" borderId="31" xfId="0" applyFont="1" applyFill="1" applyBorder="1" applyAlignment="1">
      <alignment horizontal="center" vertical="center"/>
    </xf>
    <xf numFmtId="0" fontId="0" fillId="18" borderId="32" xfId="0" applyFont="1" applyFill="1" applyBorder="1" applyAlignment="1">
      <alignment horizontal="center" vertical="center"/>
    </xf>
    <xf numFmtId="0" fontId="0" fillId="22" borderId="64" xfId="0" applyFont="1" applyFill="1" applyBorder="1" applyAlignment="1">
      <alignment horizontal="center" vertical="center"/>
    </xf>
    <xf numFmtId="0" fontId="0" fillId="22" borderId="67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13" fillId="11" borderId="20" xfId="0" applyFont="1" applyFill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/>
    </xf>
    <xf numFmtId="0" fontId="13" fillId="11" borderId="15" xfId="0" applyFont="1" applyFill="1" applyBorder="1" applyAlignment="1">
      <alignment horizontal="center" vertical="center" wrapText="1"/>
    </xf>
    <xf numFmtId="0" fontId="13" fillId="11" borderId="57" xfId="0" applyFont="1" applyFill="1" applyBorder="1" applyAlignment="1">
      <alignment horizontal="center" vertical="center" wrapText="1"/>
    </xf>
    <xf numFmtId="0" fontId="2" fillId="2" borderId="62" xfId="1" applyBorder="1" applyAlignment="1">
      <alignment horizontal="center" vertical="center" wrapText="1"/>
    </xf>
    <xf numFmtId="0" fontId="13" fillId="23" borderId="69" xfId="0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/>
    </xf>
    <xf numFmtId="0" fontId="9" fillId="26" borderId="11" xfId="2" applyFont="1" applyFill="1" applyBorder="1" applyAlignment="1">
      <alignment horizontal="center" vertical="center"/>
    </xf>
    <xf numFmtId="0" fontId="9" fillId="27" borderId="30" xfId="2" applyFont="1" applyFill="1" applyBorder="1" applyAlignment="1">
      <alignment horizontal="center" vertical="center"/>
    </xf>
    <xf numFmtId="0" fontId="9" fillId="26" borderId="58" xfId="2" applyFont="1" applyFill="1" applyBorder="1" applyAlignment="1">
      <alignment horizontal="center" vertical="center"/>
    </xf>
    <xf numFmtId="0" fontId="14" fillId="26" borderId="66" xfId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3" fillId="0" borderId="68" xfId="0" applyFont="1" applyBorder="1" applyAlignment="1">
      <alignment horizontal="center" vertical="center"/>
    </xf>
    <xf numFmtId="0" fontId="14" fillId="6" borderId="63" xfId="1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/>
    </xf>
    <xf numFmtId="0" fontId="14" fillId="9" borderId="39" xfId="3" applyFont="1" applyFill="1" applyBorder="1" applyAlignment="1">
      <alignment horizontal="center" vertical="center"/>
    </xf>
    <xf numFmtId="0" fontId="3" fillId="15" borderId="31" xfId="4" applyFont="1" applyFill="1" applyBorder="1" applyAlignment="1">
      <alignment horizontal="center" vertical="center"/>
    </xf>
    <xf numFmtId="0" fontId="3" fillId="28" borderId="31" xfId="4" applyFont="1" applyFill="1" applyBorder="1" applyAlignment="1">
      <alignment horizontal="center" vertical="center"/>
    </xf>
    <xf numFmtId="0" fontId="3" fillId="5" borderId="38" xfId="4" applyFont="1" applyBorder="1" applyAlignment="1">
      <alignment horizontal="center" vertical="center"/>
    </xf>
    <xf numFmtId="0" fontId="14" fillId="19" borderId="64" xfId="4" applyFont="1" applyFill="1" applyBorder="1" applyAlignment="1">
      <alignment horizontal="center" vertical="center" wrapText="1"/>
    </xf>
    <xf numFmtId="0" fontId="14" fillId="15" borderId="64" xfId="4" applyFont="1" applyFill="1" applyBorder="1" applyAlignment="1">
      <alignment horizontal="center" vertical="center" wrapText="1"/>
    </xf>
    <xf numFmtId="0" fontId="14" fillId="20" borderId="64" xfId="4" applyFont="1" applyFill="1" applyBorder="1" applyAlignment="1">
      <alignment horizontal="center" vertical="center" wrapText="1"/>
    </xf>
    <xf numFmtId="0" fontId="25" fillId="0" borderId="0" xfId="0" applyFont="1"/>
    <xf numFmtId="0" fontId="25" fillId="0" borderId="0" xfId="0" applyFont="1" applyAlignment="1">
      <alignment horizontal="center" vertical="center"/>
    </xf>
    <xf numFmtId="0" fontId="0" fillId="29" borderId="32" xfId="0" applyFont="1" applyFill="1" applyBorder="1" applyAlignment="1">
      <alignment horizontal="center" vertical="center"/>
    </xf>
    <xf numFmtId="0" fontId="0" fillId="30" borderId="32" xfId="0" applyFont="1" applyFill="1" applyBorder="1" applyAlignment="1">
      <alignment horizontal="center" vertical="center"/>
    </xf>
    <xf numFmtId="165" fontId="0" fillId="0" borderId="0" xfId="0" applyNumberFormat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3" fillId="5" borderId="38" xfId="4" applyFont="1" applyBorder="1" applyAlignment="1">
      <alignment horizontal="center" vertical="center"/>
    </xf>
    <xf numFmtId="0" fontId="14" fillId="9" borderId="39" xfId="3" applyFont="1" applyFill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3" fillId="0" borderId="90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0" fillId="0" borderId="95" xfId="0" applyBorder="1"/>
    <xf numFmtId="165" fontId="0" fillId="0" borderId="96" xfId="0" applyNumberFormat="1" applyBorder="1" applyAlignment="1">
      <alignment horizontal="left"/>
    </xf>
    <xf numFmtId="0" fontId="0" fillId="0" borderId="98" xfId="0" applyBorder="1"/>
    <xf numFmtId="165" fontId="0" fillId="0" borderId="99" xfId="0" applyNumberFormat="1" applyBorder="1" applyAlignment="1">
      <alignment horizontal="left"/>
    </xf>
    <xf numFmtId="0" fontId="29" fillId="0" borderId="98" xfId="0" applyFont="1" applyBorder="1"/>
    <xf numFmtId="165" fontId="29" fillId="0" borderId="99" xfId="0" applyNumberFormat="1" applyFont="1" applyBorder="1" applyAlignment="1">
      <alignment horizontal="left"/>
    </xf>
    <xf numFmtId="0" fontId="0" fillId="0" borderId="101" xfId="0" applyBorder="1"/>
    <xf numFmtId="165" fontId="0" fillId="0" borderId="102" xfId="0" applyNumberFormat="1" applyBorder="1" applyAlignment="1">
      <alignment horizontal="left"/>
    </xf>
    <xf numFmtId="0" fontId="28" fillId="0" borderId="103" xfId="0" applyNumberFormat="1" applyFont="1" applyBorder="1" applyAlignment="1">
      <alignment horizontal="center" vertical="center"/>
    </xf>
    <xf numFmtId="16" fontId="0" fillId="0" borderId="97" xfId="0" applyNumberFormat="1" applyBorder="1" applyAlignment="1">
      <alignment shrinkToFit="1"/>
    </xf>
    <xf numFmtId="0" fontId="0" fillId="0" borderId="97" xfId="0" applyBorder="1" applyAlignment="1">
      <alignment shrinkToFit="1"/>
    </xf>
    <xf numFmtId="16" fontId="0" fillId="0" borderId="94" xfId="0" applyNumberFormat="1" applyBorder="1" applyAlignment="1">
      <alignment shrinkToFit="1"/>
    </xf>
    <xf numFmtId="16" fontId="0" fillId="0" borderId="100" xfId="0" applyNumberFormat="1" applyBorder="1" applyAlignment="1">
      <alignment shrinkToFit="1"/>
    </xf>
    <xf numFmtId="16" fontId="31" fillId="0" borderId="97" xfId="0" applyNumberFormat="1" applyFont="1" applyBorder="1" applyAlignment="1">
      <alignment shrinkToFit="1"/>
    </xf>
    <xf numFmtId="0" fontId="31" fillId="0" borderId="98" xfId="0" applyFont="1" applyBorder="1"/>
    <xf numFmtId="165" fontId="31" fillId="0" borderId="99" xfId="0" applyNumberFormat="1" applyFont="1" applyBorder="1" applyAlignment="1">
      <alignment horizontal="left"/>
    </xf>
    <xf numFmtId="0" fontId="30" fillId="0" borderId="97" xfId="0" applyNumberFormat="1" applyFont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27" fillId="0" borderId="78" xfId="0" applyFont="1" applyBorder="1" applyAlignment="1">
      <alignment horizontal="center" vertical="center" wrapText="1"/>
    </xf>
    <xf numFmtId="0" fontId="27" fillId="0" borderId="82" xfId="0" applyFont="1" applyBorder="1" applyAlignment="1">
      <alignment horizontal="center" vertical="center" wrapText="1"/>
    </xf>
    <xf numFmtId="0" fontId="3" fillId="0" borderId="78" xfId="0" applyFont="1" applyBorder="1" applyAlignment="1">
      <alignment horizontal="center" vertical="center" wrapText="1"/>
    </xf>
    <xf numFmtId="0" fontId="3" fillId="0" borderId="82" xfId="0" applyFont="1" applyBorder="1" applyAlignment="1">
      <alignment horizontal="center" vertical="center" wrapText="1"/>
    </xf>
    <xf numFmtId="0" fontId="5" fillId="6" borderId="78" xfId="0" applyFont="1" applyFill="1" applyBorder="1" applyAlignment="1">
      <alignment horizontal="center" vertical="center"/>
    </xf>
    <xf numFmtId="0" fontId="5" fillId="6" borderId="80" xfId="0" applyFont="1" applyFill="1" applyBorder="1" applyAlignment="1">
      <alignment horizontal="center" vertical="center"/>
    </xf>
    <xf numFmtId="0" fontId="5" fillId="6" borderId="82" xfId="0" applyFont="1" applyFill="1" applyBorder="1" applyAlignment="1">
      <alignment horizontal="center" vertical="center"/>
    </xf>
    <xf numFmtId="0" fontId="5" fillId="7" borderId="35" xfId="0" applyFont="1" applyFill="1" applyBorder="1" applyAlignment="1">
      <alignment horizontal="center" vertical="center"/>
    </xf>
    <xf numFmtId="0" fontId="5" fillId="7" borderId="46" xfId="0" applyFont="1" applyFill="1" applyBorder="1" applyAlignment="1">
      <alignment horizontal="center" vertical="center"/>
    </xf>
    <xf numFmtId="0" fontId="5" fillId="7" borderId="55" xfId="0" applyFont="1" applyFill="1" applyBorder="1" applyAlignment="1">
      <alignment horizontal="center" vertical="center"/>
    </xf>
    <xf numFmtId="0" fontId="5" fillId="26" borderId="79" xfId="0" applyFont="1" applyFill="1" applyBorder="1" applyAlignment="1">
      <alignment horizontal="center" vertical="center"/>
    </xf>
    <xf numFmtId="0" fontId="5" fillId="26" borderId="81" xfId="0" applyFont="1" applyFill="1" applyBorder="1" applyAlignment="1">
      <alignment horizontal="center" vertical="center"/>
    </xf>
    <xf numFmtId="0" fontId="5" fillId="26" borderId="56" xfId="0" applyFont="1" applyFill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25" fillId="0" borderId="0" xfId="0" applyFont="1" applyAlignment="1">
      <alignment horizontal="left"/>
    </xf>
    <xf numFmtId="0" fontId="3" fillId="6" borderId="85" xfId="0" applyFont="1" applyFill="1" applyBorder="1" applyAlignment="1">
      <alignment horizontal="center" vertical="center"/>
    </xf>
    <xf numFmtId="0" fontId="3" fillId="6" borderId="86" xfId="0" applyFont="1" applyFill="1" applyBorder="1" applyAlignment="1">
      <alignment horizontal="center" vertical="center"/>
    </xf>
    <xf numFmtId="0" fontId="3" fillId="6" borderId="87" xfId="0" applyFont="1" applyFill="1" applyBorder="1" applyAlignment="1">
      <alignment horizontal="center" vertical="center"/>
    </xf>
    <xf numFmtId="0" fontId="3" fillId="7" borderId="88" xfId="0" applyFont="1" applyFill="1" applyBorder="1" applyAlignment="1">
      <alignment horizontal="center" vertical="center"/>
    </xf>
    <xf numFmtId="0" fontId="3" fillId="7" borderId="86" xfId="0" applyFont="1" applyFill="1" applyBorder="1" applyAlignment="1">
      <alignment horizontal="center" vertical="center"/>
    </xf>
    <xf numFmtId="0" fontId="3" fillId="7" borderId="87" xfId="0" applyFont="1" applyFill="1" applyBorder="1" applyAlignment="1">
      <alignment horizontal="center" vertical="center"/>
    </xf>
    <xf numFmtId="0" fontId="3" fillId="26" borderId="88" xfId="0" applyFont="1" applyFill="1" applyBorder="1" applyAlignment="1">
      <alignment horizontal="center" vertical="center"/>
    </xf>
    <xf numFmtId="0" fontId="3" fillId="26" borderId="86" xfId="0" applyFont="1" applyFill="1" applyBorder="1" applyAlignment="1">
      <alignment horizontal="center" vertical="center"/>
    </xf>
    <xf numFmtId="0" fontId="3" fillId="26" borderId="89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165" fontId="21" fillId="0" borderId="83" xfId="0" applyNumberFormat="1" applyFont="1" applyFill="1" applyBorder="1" applyAlignment="1">
      <alignment horizontal="center" vertical="center"/>
    </xf>
    <xf numFmtId="165" fontId="21" fillId="0" borderId="45" xfId="0" applyNumberFormat="1" applyFont="1" applyFill="1" applyBorder="1" applyAlignment="1">
      <alignment horizontal="center" vertical="center"/>
    </xf>
    <xf numFmtId="165" fontId="21" fillId="0" borderId="84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26" borderId="6" xfId="0" applyFont="1" applyFill="1" applyBorder="1" applyAlignment="1">
      <alignment horizontal="center" vertical="center"/>
    </xf>
    <xf numFmtId="0" fontId="7" fillId="26" borderId="4" xfId="0" applyFont="1" applyFill="1" applyBorder="1" applyAlignment="1">
      <alignment horizontal="center" vertical="center"/>
    </xf>
    <xf numFmtId="0" fontId="7" fillId="26" borderId="7" xfId="0" applyFont="1" applyFill="1" applyBorder="1" applyAlignment="1">
      <alignment horizontal="center" vertical="center"/>
    </xf>
    <xf numFmtId="0" fontId="5" fillId="6" borderId="33" xfId="0" applyFont="1" applyFill="1" applyBorder="1" applyAlignment="1">
      <alignment horizontal="center" vertical="center"/>
    </xf>
    <xf numFmtId="0" fontId="5" fillId="6" borderId="41" xfId="0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horizontal="center" vertical="center"/>
    </xf>
    <xf numFmtId="0" fontId="5" fillId="7" borderId="48" xfId="0" applyFont="1" applyFill="1" applyBorder="1" applyAlignment="1">
      <alignment horizontal="center" vertical="center"/>
    </xf>
    <xf numFmtId="0" fontId="5" fillId="7" borderId="41" xfId="0" applyFont="1" applyFill="1" applyBorder="1" applyAlignment="1">
      <alignment horizontal="center" vertical="center"/>
    </xf>
    <xf numFmtId="165" fontId="24" fillId="0" borderId="83" xfId="0" applyNumberFormat="1" applyFont="1" applyFill="1" applyBorder="1" applyAlignment="1">
      <alignment horizontal="center" vertical="center"/>
    </xf>
    <xf numFmtId="165" fontId="24" fillId="0" borderId="45" xfId="0" applyNumberFormat="1" applyFont="1" applyFill="1" applyBorder="1" applyAlignment="1">
      <alignment horizontal="center" vertical="center"/>
    </xf>
    <xf numFmtId="165" fontId="24" fillId="0" borderId="84" xfId="0" applyNumberFormat="1" applyFont="1" applyFill="1" applyBorder="1" applyAlignment="1">
      <alignment horizontal="center" vertical="center"/>
    </xf>
    <xf numFmtId="0" fontId="9" fillId="6" borderId="16" xfId="2" applyFont="1" applyFill="1" applyBorder="1" applyAlignment="1">
      <alignment horizontal="center" vertical="center"/>
    </xf>
    <xf numFmtId="0" fontId="9" fillId="6" borderId="26" xfId="2" applyFont="1" applyFill="1" applyBorder="1" applyAlignment="1">
      <alignment horizontal="center" vertical="center"/>
    </xf>
    <xf numFmtId="0" fontId="9" fillId="6" borderId="37" xfId="2" applyFont="1" applyFill="1" applyBorder="1" applyAlignment="1">
      <alignment horizontal="center" vertical="center"/>
    </xf>
    <xf numFmtId="0" fontId="3" fillId="5" borderId="17" xfId="4" applyFont="1" applyBorder="1" applyAlignment="1">
      <alignment horizontal="center" vertical="center"/>
    </xf>
    <xf numFmtId="0" fontId="3" fillId="5" borderId="27" xfId="4" applyFont="1" applyBorder="1" applyAlignment="1">
      <alignment horizontal="center" vertical="center"/>
    </xf>
    <xf numFmtId="0" fontId="3" fillId="5" borderId="38" xfId="4" applyFont="1" applyBorder="1" applyAlignment="1">
      <alignment horizontal="center" vertical="center"/>
    </xf>
    <xf numFmtId="0" fontId="14" fillId="9" borderId="18" xfId="3" applyFont="1" applyFill="1" applyBorder="1" applyAlignment="1">
      <alignment horizontal="center" vertical="center"/>
    </xf>
    <xf numFmtId="0" fontId="14" fillId="9" borderId="28" xfId="3" applyFont="1" applyFill="1" applyBorder="1" applyAlignment="1">
      <alignment horizontal="center" vertical="center"/>
    </xf>
    <xf numFmtId="0" fontId="14" fillId="9" borderId="39" xfId="3" applyFont="1" applyFill="1" applyBorder="1" applyAlignment="1">
      <alignment horizontal="center" vertical="center"/>
    </xf>
    <xf numFmtId="0" fontId="9" fillId="7" borderId="19" xfId="2" applyFont="1" applyFill="1" applyBorder="1" applyAlignment="1">
      <alignment horizontal="center" vertical="center"/>
    </xf>
    <xf numFmtId="0" fontId="9" fillId="7" borderId="29" xfId="2" applyFont="1" applyFill="1" applyBorder="1" applyAlignment="1">
      <alignment horizontal="center" vertical="center"/>
    </xf>
    <xf numFmtId="0" fontId="9" fillId="7" borderId="40" xfId="2" applyFont="1" applyFill="1" applyBorder="1" applyAlignment="1">
      <alignment horizontal="center" vertical="center"/>
    </xf>
    <xf numFmtId="0" fontId="9" fillId="26" borderId="19" xfId="2" applyFont="1" applyFill="1" applyBorder="1" applyAlignment="1">
      <alignment horizontal="center" vertical="center"/>
    </xf>
    <xf numFmtId="0" fontId="9" fillId="26" borderId="29" xfId="2" applyFont="1" applyFill="1" applyBorder="1" applyAlignment="1">
      <alignment horizontal="center" vertical="center"/>
    </xf>
    <xf numFmtId="0" fontId="9" fillId="26" borderId="40" xfId="2" applyFont="1" applyFill="1" applyBorder="1" applyAlignment="1">
      <alignment horizontal="center" vertical="center"/>
    </xf>
    <xf numFmtId="0" fontId="17" fillId="7" borderId="0" xfId="0" applyFont="1" applyFill="1" applyAlignment="1">
      <alignment horizontal="center" vertical="center"/>
    </xf>
    <xf numFmtId="0" fontId="17" fillId="26" borderId="0" xfId="0" applyFont="1" applyFill="1" applyAlignment="1">
      <alignment horizontal="center" vertical="center"/>
    </xf>
    <xf numFmtId="165" fontId="24" fillId="0" borderId="83" xfId="0" applyNumberFormat="1" applyFont="1" applyBorder="1" applyAlignment="1">
      <alignment horizontal="center" vertical="center"/>
    </xf>
    <xf numFmtId="165" fontId="24" fillId="0" borderId="45" xfId="0" applyNumberFormat="1" applyFont="1" applyBorder="1" applyAlignment="1">
      <alignment horizontal="center" vertical="center"/>
    </xf>
    <xf numFmtId="165" fontId="24" fillId="0" borderId="84" xfId="0" applyNumberFormat="1" applyFont="1" applyBorder="1" applyAlignment="1">
      <alignment horizontal="center" vertical="center"/>
    </xf>
    <xf numFmtId="0" fontId="14" fillId="9" borderId="75" xfId="3" applyFont="1" applyFill="1" applyBorder="1" applyAlignment="1">
      <alignment horizontal="center" vertical="center"/>
    </xf>
    <xf numFmtId="0" fontId="14" fillId="9" borderId="76" xfId="3" applyFont="1" applyFill="1" applyBorder="1" applyAlignment="1">
      <alignment horizontal="center" vertical="center"/>
    </xf>
    <xf numFmtId="0" fontId="14" fillId="9" borderId="77" xfId="3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5" fillId="26" borderId="33" xfId="0" applyFont="1" applyFill="1" applyBorder="1" applyAlignment="1">
      <alignment horizontal="center" vertical="center"/>
    </xf>
    <xf numFmtId="0" fontId="5" fillId="26" borderId="41" xfId="0" applyFont="1" applyFill="1" applyBorder="1" applyAlignment="1">
      <alignment horizontal="center" vertical="center"/>
    </xf>
    <xf numFmtId="0" fontId="17" fillId="6" borderId="34" xfId="0" applyFont="1" applyFill="1" applyBorder="1" applyAlignment="1">
      <alignment horizontal="center" vertical="center"/>
    </xf>
    <xf numFmtId="0" fontId="17" fillId="7" borderId="34" xfId="0" applyFont="1" applyFill="1" applyBorder="1" applyAlignment="1">
      <alignment horizontal="center" vertical="center"/>
    </xf>
    <xf numFmtId="0" fontId="17" fillId="25" borderId="34" xfId="0" applyFont="1" applyFill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0" fontId="24" fillId="0" borderId="45" xfId="0" applyFont="1" applyBorder="1" applyAlignment="1">
      <alignment horizontal="center" vertical="center"/>
    </xf>
    <xf numFmtId="0" fontId="24" fillId="0" borderId="84" xfId="0" applyFont="1" applyBorder="1" applyAlignment="1">
      <alignment horizontal="center" vertical="center"/>
    </xf>
    <xf numFmtId="0" fontId="3" fillId="0" borderId="5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8" fillId="0" borderId="83" xfId="0" applyFont="1" applyBorder="1" applyAlignment="1">
      <alignment horizontal="center"/>
    </xf>
    <xf numFmtId="0" fontId="28" fillId="0" borderId="45" xfId="0" applyFont="1" applyBorder="1" applyAlignment="1">
      <alignment horizontal="center"/>
    </xf>
  </cellXfs>
  <cellStyles count="5">
    <cellStyle name="20 % - Accent5" xfId="4" builtinId="46"/>
    <cellStyle name="60 % - Accent4" xfId="3" builtinId="44"/>
    <cellStyle name="Accent3" xfId="2" builtinId="37"/>
    <cellStyle name="Calcul" xfId="1" builtinId="22"/>
    <cellStyle name="Normal" xfId="0" builtinId="0"/>
  </cellStyles>
  <dxfs count="250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9933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0</xdr:row>
          <xdr:rowOff>0</xdr:rowOff>
        </xdr:from>
        <xdr:to>
          <xdr:col>20</xdr:col>
          <xdr:colOff>939800</xdr:colOff>
          <xdr:row>2</xdr:row>
          <xdr:rowOff>0</xdr:rowOff>
        </xdr:to>
        <xdr:sp macro="" textlink="">
          <xdr:nvSpPr>
            <xdr:cNvPr id="5511" name="Button 391" hidden="1">
              <a:extLst>
                <a:ext uri="{63B3BB69-23CF-44E3-9099-C40C66FF867C}">
                  <a14:compatExt spid="_x0000_s5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 Selection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0</xdr:row>
          <xdr:rowOff>0</xdr:rowOff>
        </xdr:from>
        <xdr:to>
          <xdr:col>20</xdr:col>
          <xdr:colOff>939800</xdr:colOff>
          <xdr:row>2</xdr:row>
          <xdr:rowOff>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 Selection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4" Type="http://schemas.openxmlformats.org/officeDocument/2006/relationships/comments" Target="../comments2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U606"/>
  <sheetViews>
    <sheetView tabSelected="1" topLeftCell="I1" workbookViewId="0">
      <pane ySplit="2" topLeftCell="A3" activePane="bottomLeft" state="frozen"/>
      <selection activeCell="B2" sqref="B2"/>
      <selection pane="bottomLeft" activeCell="S12" sqref="S12:S13"/>
    </sheetView>
  </sheetViews>
  <sheetFormatPr baseColWidth="10" defaultRowHeight="14" x14ac:dyDescent="0"/>
  <cols>
    <col min="1" max="17" width="10.83203125" style="1"/>
    <col min="18" max="18" width="10.83203125" style="65"/>
    <col min="19" max="19" width="30.1640625" style="65" customWidth="1"/>
    <col min="20" max="20" width="10.83203125" style="65"/>
    <col min="21" max="21" width="14.5" style="65" customWidth="1"/>
    <col min="22" max="16384" width="10.83203125" style="1"/>
  </cols>
  <sheetData>
    <row r="1" spans="1:21">
      <c r="A1" s="1" t="s">
        <v>56</v>
      </c>
      <c r="B1" s="96">
        <v>1</v>
      </c>
    </row>
    <row r="2" spans="1:21" ht="15" thickBot="1">
      <c r="A2" s="1" t="s">
        <v>57</v>
      </c>
      <c r="B2" s="96">
        <f>Saisir_année</f>
        <v>2015</v>
      </c>
    </row>
    <row r="3" spans="1:21" s="33" customFormat="1" ht="20" thickTop="1" thickBot="1">
      <c r="E3" s="49" t="s">
        <v>0</v>
      </c>
      <c r="F3" s="159">
        <f>DATE($B$2,$B$1,1)</f>
        <v>42005</v>
      </c>
      <c r="G3" s="160"/>
      <c r="H3" s="161"/>
      <c r="Q3" s="50"/>
      <c r="R3" s="64"/>
      <c r="S3" s="64"/>
      <c r="T3" s="64"/>
      <c r="U3" s="64"/>
    </row>
    <row r="4" spans="1:21" ht="18" thickTop="1" thickBot="1">
      <c r="E4" s="32"/>
      <c r="F4" s="31"/>
      <c r="G4" s="31"/>
      <c r="H4" s="31"/>
      <c r="Q4" s="4"/>
    </row>
    <row r="5" spans="1:21" ht="23" thickTop="1" thickBot="1">
      <c r="A5" s="2"/>
      <c r="B5" s="162" t="s">
        <v>1</v>
      </c>
      <c r="C5" s="163"/>
      <c r="D5" s="164"/>
      <c r="E5" s="165" t="s">
        <v>2</v>
      </c>
      <c r="F5" s="166"/>
      <c r="G5" s="167"/>
      <c r="H5" s="168" t="s">
        <v>3</v>
      </c>
      <c r="I5" s="169"/>
      <c r="J5" s="170"/>
      <c r="K5" s="3"/>
      <c r="L5" s="2"/>
      <c r="M5" s="2"/>
      <c r="N5" s="2"/>
      <c r="O5" s="2"/>
      <c r="P5" s="2"/>
      <c r="Q5" s="4"/>
      <c r="R5" s="2"/>
      <c r="S5" s="2"/>
      <c r="T5" s="2"/>
      <c r="U5" s="2"/>
    </row>
    <row r="6" spans="1:21" ht="47" thickTop="1" thickBot="1">
      <c r="A6" s="5"/>
      <c r="B6" s="6" t="s">
        <v>4</v>
      </c>
      <c r="C6" s="7" t="s">
        <v>5</v>
      </c>
      <c r="D6" s="8" t="s">
        <v>6</v>
      </c>
      <c r="E6" s="9" t="s">
        <v>4</v>
      </c>
      <c r="F6" s="7" t="s">
        <v>5</v>
      </c>
      <c r="G6" s="8" t="s">
        <v>6</v>
      </c>
      <c r="H6" s="60" t="s">
        <v>4</v>
      </c>
      <c r="I6" s="7" t="s">
        <v>5</v>
      </c>
      <c r="J6" s="8" t="s">
        <v>6</v>
      </c>
      <c r="K6" s="5"/>
      <c r="L6" s="10" t="s">
        <v>7</v>
      </c>
      <c r="M6" s="11" t="s">
        <v>8</v>
      </c>
      <c r="N6" s="11" t="s">
        <v>9</v>
      </c>
      <c r="O6" s="12" t="s">
        <v>10</v>
      </c>
      <c r="P6" s="13"/>
      <c r="Q6" s="176">
        <f>F3</f>
        <v>42005</v>
      </c>
      <c r="R6" s="177"/>
      <c r="S6" s="177"/>
      <c r="T6" s="177"/>
      <c r="U6" s="178"/>
    </row>
    <row r="7" spans="1:21" ht="17" thickBot="1">
      <c r="A7" s="202" t="s">
        <v>11</v>
      </c>
      <c r="B7" s="179"/>
      <c r="C7" s="182"/>
      <c r="D7" s="185"/>
      <c r="E7" s="188"/>
      <c r="F7" s="182"/>
      <c r="G7" s="185"/>
      <c r="H7" s="191"/>
      <c r="I7" s="182"/>
      <c r="J7" s="199"/>
      <c r="K7" s="51" t="s">
        <v>12</v>
      </c>
      <c r="L7" s="34">
        <f t="shared" ref="L7:L16" si="0">SUM(B7:J7)</f>
        <v>0</v>
      </c>
      <c r="M7" s="35"/>
      <c r="N7" s="36"/>
      <c r="O7" s="37">
        <f t="shared" ref="O7:O16" si="1">SUM(L7:N7)</f>
        <v>0</v>
      </c>
      <c r="Q7" s="52"/>
    </row>
    <row r="8" spans="1:21" ht="17" thickTop="1" thickBot="1">
      <c r="A8" s="203"/>
      <c r="B8" s="180"/>
      <c r="C8" s="183"/>
      <c r="D8" s="186"/>
      <c r="E8" s="189"/>
      <c r="F8" s="183"/>
      <c r="G8" s="186"/>
      <c r="H8" s="192"/>
      <c r="I8" s="183"/>
      <c r="J8" s="200"/>
      <c r="K8" s="53" t="s">
        <v>13</v>
      </c>
      <c r="L8" s="38">
        <f t="shared" si="0"/>
        <v>0</v>
      </c>
      <c r="M8" s="39"/>
      <c r="N8" s="40"/>
      <c r="O8" s="37">
        <f t="shared" si="1"/>
        <v>0</v>
      </c>
      <c r="Q8" s="171" t="s">
        <v>14</v>
      </c>
      <c r="R8" s="66" t="s">
        <v>15</v>
      </c>
      <c r="S8" s="67">
        <v>6000</v>
      </c>
      <c r="T8" s="67">
        <f>SUM(B11,D11)</f>
        <v>0</v>
      </c>
      <c r="U8" s="68" t="s">
        <v>16</v>
      </c>
    </row>
    <row r="9" spans="1:21" ht="31" thickBot="1">
      <c r="A9" s="202" t="s">
        <v>17</v>
      </c>
      <c r="B9" s="181"/>
      <c r="C9" s="184"/>
      <c r="D9" s="187"/>
      <c r="E9" s="190"/>
      <c r="F9" s="184"/>
      <c r="G9" s="187"/>
      <c r="H9" s="193"/>
      <c r="I9" s="184"/>
      <c r="J9" s="201"/>
      <c r="K9" s="51" t="s">
        <v>18</v>
      </c>
      <c r="L9" s="41">
        <f>SUM(B9:J9)</f>
        <v>0</v>
      </c>
      <c r="M9" s="42"/>
      <c r="N9" s="43"/>
      <c r="O9" s="37">
        <f t="shared" si="1"/>
        <v>0</v>
      </c>
      <c r="Q9" s="172"/>
      <c r="R9" s="69" t="s">
        <v>19</v>
      </c>
      <c r="S9" s="70">
        <v>6015</v>
      </c>
      <c r="T9" s="70">
        <f>SUM(B7:B10,D7:D10,B16)</f>
        <v>0</v>
      </c>
      <c r="U9" s="71" t="s">
        <v>20</v>
      </c>
    </row>
    <row r="10" spans="1:21" ht="18" thickTop="1" thickBot="1">
      <c r="A10" s="203"/>
      <c r="B10" s="180"/>
      <c r="C10" s="183"/>
      <c r="D10" s="186"/>
      <c r="E10" s="189"/>
      <c r="F10" s="183"/>
      <c r="G10" s="186"/>
      <c r="H10" s="192"/>
      <c r="I10" s="183"/>
      <c r="J10" s="200"/>
      <c r="K10" s="53" t="s">
        <v>21</v>
      </c>
      <c r="L10" s="38">
        <f t="shared" si="0"/>
        <v>0</v>
      </c>
      <c r="M10" s="39"/>
      <c r="N10" s="40"/>
      <c r="O10" s="37">
        <f t="shared" si="1"/>
        <v>0</v>
      </c>
      <c r="Q10" s="54"/>
      <c r="R10" s="72"/>
      <c r="S10" s="72"/>
      <c r="T10" s="72"/>
      <c r="U10" s="72"/>
    </row>
    <row r="11" spans="1:21" ht="16.5" customHeight="1" thickTop="1">
      <c r="A11" s="202" t="s">
        <v>22</v>
      </c>
      <c r="B11" s="181"/>
      <c r="C11" s="184"/>
      <c r="D11" s="187"/>
      <c r="E11" s="190"/>
      <c r="F11" s="184"/>
      <c r="G11" s="187"/>
      <c r="H11" s="193"/>
      <c r="I11" s="184"/>
      <c r="J11" s="201"/>
      <c r="K11" s="202" t="s">
        <v>22</v>
      </c>
      <c r="L11" s="41">
        <f t="shared" si="0"/>
        <v>0</v>
      </c>
      <c r="M11" s="42"/>
      <c r="N11" s="43"/>
      <c r="O11" s="37">
        <f t="shared" si="1"/>
        <v>0</v>
      </c>
      <c r="Q11" s="173" t="s">
        <v>2</v>
      </c>
      <c r="R11" s="73" t="s">
        <v>15</v>
      </c>
      <c r="S11" s="74">
        <v>6005</v>
      </c>
      <c r="T11" s="74">
        <f>SUM(E11,G11)</f>
        <v>0</v>
      </c>
      <c r="U11" s="75" t="s">
        <v>16</v>
      </c>
    </row>
    <row r="12" spans="1:21" ht="15" thickBot="1">
      <c r="A12" s="203"/>
      <c r="B12" s="180"/>
      <c r="C12" s="183"/>
      <c r="D12" s="186"/>
      <c r="E12" s="189"/>
      <c r="F12" s="183"/>
      <c r="G12" s="186"/>
      <c r="H12" s="192"/>
      <c r="I12" s="183"/>
      <c r="J12" s="200"/>
      <c r="K12" s="203"/>
      <c r="L12" s="38">
        <f t="shared" si="0"/>
        <v>0</v>
      </c>
      <c r="M12" s="39"/>
      <c r="N12" s="40"/>
      <c r="O12" s="37">
        <f t="shared" si="1"/>
        <v>0</v>
      </c>
      <c r="Q12" s="174"/>
      <c r="R12" s="204" t="s">
        <v>19</v>
      </c>
      <c r="S12" s="206" t="b">
        <f>IF(WEEKDAY(F3,2)&gt;5,"6002","6001")=NOT(ISERROR(MATCH($F$3,'Jours Feriés'!$C$3:$C$31,"6002")))</f>
        <v>0</v>
      </c>
      <c r="T12" s="206">
        <f>SUM(E7:E10,G7:G10,E16)</f>
        <v>5</v>
      </c>
      <c r="U12" s="207" t="s">
        <v>20</v>
      </c>
    </row>
    <row r="13" spans="1:21" ht="16" thickBot="1">
      <c r="A13" s="51" t="s">
        <v>23</v>
      </c>
      <c r="B13" s="15"/>
      <c r="C13" s="85"/>
      <c r="D13" s="16"/>
      <c r="E13" s="17"/>
      <c r="F13" s="86"/>
      <c r="G13" s="16"/>
      <c r="H13" s="61"/>
      <c r="I13" s="85"/>
      <c r="J13" s="16"/>
      <c r="K13" s="51" t="s">
        <v>23</v>
      </c>
      <c r="L13" s="41">
        <f t="shared" si="0"/>
        <v>0</v>
      </c>
      <c r="M13" s="42"/>
      <c r="N13" s="93"/>
      <c r="O13" s="37">
        <f t="shared" si="1"/>
        <v>0</v>
      </c>
      <c r="Q13" s="175"/>
      <c r="R13" s="205"/>
      <c r="S13" s="146"/>
      <c r="T13" s="146"/>
      <c r="U13" s="208"/>
    </row>
    <row r="14" spans="1:21" ht="32" thickTop="1" thickBot="1">
      <c r="A14" s="55" t="s">
        <v>24</v>
      </c>
      <c r="B14" s="15"/>
      <c r="C14" s="85"/>
      <c r="D14" s="16"/>
      <c r="E14" s="17"/>
      <c r="F14" s="86"/>
      <c r="G14" s="16"/>
      <c r="H14" s="61"/>
      <c r="I14" s="85"/>
      <c r="J14" s="16"/>
      <c r="K14" s="55" t="s">
        <v>24</v>
      </c>
      <c r="L14" s="41">
        <f t="shared" si="0"/>
        <v>0</v>
      </c>
      <c r="M14" s="39"/>
      <c r="N14" s="94"/>
      <c r="O14" s="37">
        <f t="shared" si="1"/>
        <v>0</v>
      </c>
      <c r="Q14" s="54"/>
      <c r="R14" s="72"/>
      <c r="S14" s="72"/>
      <c r="T14" s="72"/>
      <c r="U14" s="72"/>
    </row>
    <row r="15" spans="1:21" ht="17" thickTop="1" thickBot="1">
      <c r="A15" s="56" t="s">
        <v>25</v>
      </c>
      <c r="B15" s="18"/>
      <c r="C15" s="87"/>
      <c r="D15" s="14"/>
      <c r="E15" s="19"/>
      <c r="F15" s="87"/>
      <c r="G15" s="14"/>
      <c r="H15" s="62"/>
      <c r="I15" s="87"/>
      <c r="J15" s="14"/>
      <c r="K15" s="56" t="s">
        <v>25</v>
      </c>
      <c r="L15" s="41">
        <f t="shared" si="0"/>
        <v>0</v>
      </c>
      <c r="M15" s="44"/>
      <c r="N15" s="45"/>
      <c r="O15" s="37">
        <f t="shared" si="1"/>
        <v>0</v>
      </c>
      <c r="Q15" s="209" t="s">
        <v>3</v>
      </c>
      <c r="R15" s="76" t="s">
        <v>15</v>
      </c>
      <c r="S15" s="77">
        <v>6005</v>
      </c>
      <c r="T15" s="77">
        <f>SUM(H11,J11)</f>
        <v>0</v>
      </c>
      <c r="U15" s="78" t="s">
        <v>16</v>
      </c>
    </row>
    <row r="16" spans="1:21" ht="29" thickBot="1">
      <c r="A16" s="57" t="s">
        <v>26</v>
      </c>
      <c r="B16" s="82"/>
      <c r="C16" s="88"/>
      <c r="D16" s="20"/>
      <c r="E16" s="21">
        <v>5</v>
      </c>
      <c r="F16" s="89"/>
      <c r="G16" s="22"/>
      <c r="H16" s="63">
        <v>3</v>
      </c>
      <c r="I16" s="90"/>
      <c r="J16" s="23"/>
      <c r="K16" s="57" t="s">
        <v>26</v>
      </c>
      <c r="L16" s="41">
        <f t="shared" si="0"/>
        <v>8</v>
      </c>
      <c r="M16" s="46"/>
      <c r="N16" s="47"/>
      <c r="O16" s="37">
        <f t="shared" si="1"/>
        <v>8</v>
      </c>
      <c r="Q16" s="210"/>
      <c r="R16" s="79" t="s">
        <v>19</v>
      </c>
      <c r="S16" s="80">
        <v>6002</v>
      </c>
      <c r="T16" s="80">
        <f>SUM(H7:H10,J7:J10,H16)</f>
        <v>3</v>
      </c>
      <c r="U16" s="81" t="s">
        <v>20</v>
      </c>
    </row>
    <row r="17" spans="1:21" ht="31" thickBot="1">
      <c r="A17" s="58" t="s">
        <v>27</v>
      </c>
      <c r="B17" s="24">
        <f>SUM(B7:B16)</f>
        <v>0</v>
      </c>
      <c r="C17" s="24">
        <f>SUM(C7:C12,C15)</f>
        <v>0</v>
      </c>
      <c r="D17" s="25">
        <f>SUM(D7:D12,D15)</f>
        <v>0</v>
      </c>
      <c r="E17" s="26">
        <f>SUM(E7:E16)</f>
        <v>5</v>
      </c>
      <c r="F17" s="24">
        <f>SUM(F7:F15)</f>
        <v>0</v>
      </c>
      <c r="G17" s="25">
        <f>SUM(G7:G12,G15)</f>
        <v>0</v>
      </c>
      <c r="H17" s="26">
        <f>SUM(H7:H12,H15:H16)</f>
        <v>3</v>
      </c>
      <c r="I17" s="24">
        <f>SUM(I7:I12,I15)</f>
        <v>0</v>
      </c>
      <c r="J17" s="25">
        <f>SUM(J7:J12,J15)</f>
        <v>0</v>
      </c>
      <c r="K17" s="58" t="s">
        <v>27</v>
      </c>
      <c r="L17" s="27">
        <f>SUM(L7:L16)</f>
        <v>8</v>
      </c>
      <c r="M17" s="28">
        <f>SUM(M7:M14)</f>
        <v>0</v>
      </c>
      <c r="N17" s="28">
        <f>SUM(N7:N14)</f>
        <v>0</v>
      </c>
      <c r="O17" s="29">
        <f>SUM(O7:O16)</f>
        <v>8</v>
      </c>
      <c r="Q17" s="4"/>
    </row>
    <row r="18" spans="1:21" ht="18" thickTop="1" thickBot="1">
      <c r="B18" s="211" t="s">
        <v>28</v>
      </c>
      <c r="C18" s="211"/>
      <c r="D18" s="211"/>
      <c r="E18" s="212" t="s">
        <v>29</v>
      </c>
      <c r="F18" s="212"/>
      <c r="G18" s="212"/>
      <c r="H18" s="213" t="s">
        <v>30</v>
      </c>
      <c r="I18" s="213"/>
      <c r="J18" s="213"/>
      <c r="K18" s="48"/>
      <c r="L18" s="214">
        <f>SUM(B7:B12,B16,D7:D12,D15,E7:E12,E15:E16,G7:G12,G15,H7:H12,H15:H16,J7:J12,J15)</f>
        <v>8</v>
      </c>
      <c r="Q18" s="4"/>
      <c r="T18" s="30">
        <f>SUM(T8:T9,T11:T13,T15:T16)</f>
        <v>8</v>
      </c>
    </row>
    <row r="19" spans="1:21" ht="17" thickTop="1">
      <c r="B19" s="216">
        <f>SUM(B17:D17)</f>
        <v>0</v>
      </c>
      <c r="C19" s="216"/>
      <c r="D19" s="216"/>
      <c r="E19" s="194">
        <f>SUM(E17:G17)</f>
        <v>5</v>
      </c>
      <c r="F19" s="194"/>
      <c r="G19" s="194"/>
      <c r="H19" s="195">
        <f>SUM(H17:J17)</f>
        <v>3</v>
      </c>
      <c r="I19" s="195"/>
      <c r="J19" s="195"/>
      <c r="K19" s="48"/>
      <c r="L19" s="215"/>
      <c r="Q19" s="4"/>
    </row>
    <row r="20" spans="1:21" ht="15" thickBot="1"/>
    <row r="21" spans="1:21" ht="20" thickTop="1" thickBot="1">
      <c r="E21" s="49" t="s">
        <v>0</v>
      </c>
      <c r="F21" s="159">
        <f>F3+1</f>
        <v>42006</v>
      </c>
      <c r="G21" s="160"/>
      <c r="H21" s="161"/>
      <c r="Q21" s="4"/>
    </row>
    <row r="22" spans="1:21" ht="18" thickTop="1" thickBot="1">
      <c r="E22" s="32"/>
      <c r="F22" s="31"/>
      <c r="G22" s="31"/>
      <c r="H22" s="31"/>
      <c r="Q22" s="4"/>
    </row>
    <row r="23" spans="1:21" ht="23" thickTop="1" thickBot="1">
      <c r="A23" s="2"/>
      <c r="B23" s="162" t="s">
        <v>1</v>
      </c>
      <c r="C23" s="163"/>
      <c r="D23" s="164"/>
      <c r="E23" s="165" t="s">
        <v>2</v>
      </c>
      <c r="F23" s="166"/>
      <c r="G23" s="167"/>
      <c r="H23" s="168" t="s">
        <v>3</v>
      </c>
      <c r="I23" s="169"/>
      <c r="J23" s="170"/>
      <c r="K23" s="3"/>
      <c r="L23" s="2"/>
      <c r="M23" s="2"/>
      <c r="N23" s="2"/>
      <c r="O23" s="2"/>
      <c r="P23" s="2"/>
      <c r="Q23" s="4"/>
      <c r="R23" s="2"/>
      <c r="S23" s="2"/>
      <c r="T23" s="2"/>
      <c r="U23" s="2"/>
    </row>
    <row r="24" spans="1:21" ht="47" thickTop="1" thickBot="1">
      <c r="A24" s="5"/>
      <c r="B24" s="6" t="s">
        <v>4</v>
      </c>
      <c r="C24" s="7" t="s">
        <v>5</v>
      </c>
      <c r="D24" s="8" t="s">
        <v>6</v>
      </c>
      <c r="E24" s="9" t="s">
        <v>4</v>
      </c>
      <c r="F24" s="7" t="s">
        <v>5</v>
      </c>
      <c r="G24" s="8" t="s">
        <v>6</v>
      </c>
      <c r="H24" s="60" t="s">
        <v>4</v>
      </c>
      <c r="I24" s="7" t="s">
        <v>5</v>
      </c>
      <c r="J24" s="8" t="s">
        <v>6</v>
      </c>
      <c r="K24" s="5"/>
      <c r="L24" s="10" t="s">
        <v>7</v>
      </c>
      <c r="M24" s="11" t="s">
        <v>8</v>
      </c>
      <c r="N24" s="11" t="s">
        <v>9</v>
      </c>
      <c r="O24" s="12" t="s">
        <v>10</v>
      </c>
      <c r="P24" s="13"/>
      <c r="Q24" s="196">
        <f>F21</f>
        <v>42006</v>
      </c>
      <c r="R24" s="197"/>
      <c r="S24" s="197"/>
      <c r="T24" s="197"/>
      <c r="U24" s="198"/>
    </row>
    <row r="25" spans="1:21" ht="17" thickBot="1">
      <c r="A25" s="202" t="s">
        <v>11</v>
      </c>
      <c r="B25" s="179"/>
      <c r="C25" s="182"/>
      <c r="D25" s="185"/>
      <c r="E25" s="188"/>
      <c r="F25" s="182"/>
      <c r="G25" s="185"/>
      <c r="H25" s="191"/>
      <c r="I25" s="182"/>
      <c r="J25" s="199"/>
      <c r="K25" s="51" t="s">
        <v>12</v>
      </c>
      <c r="L25" s="34">
        <f t="shared" ref="L25:L26" si="2">SUM(B25:J25)</f>
        <v>0</v>
      </c>
      <c r="M25" s="35"/>
      <c r="N25" s="36"/>
      <c r="O25" s="37">
        <f t="shared" ref="O25:O34" si="3">SUM(L25:N25)</f>
        <v>0</v>
      </c>
      <c r="Q25" s="52"/>
    </row>
    <row r="26" spans="1:21" ht="17.25" customHeight="1" thickTop="1" thickBot="1">
      <c r="A26" s="203"/>
      <c r="B26" s="180"/>
      <c r="C26" s="183"/>
      <c r="D26" s="186"/>
      <c r="E26" s="189"/>
      <c r="F26" s="183"/>
      <c r="G26" s="186"/>
      <c r="H26" s="192"/>
      <c r="I26" s="183"/>
      <c r="J26" s="200"/>
      <c r="K26" s="53" t="s">
        <v>13</v>
      </c>
      <c r="L26" s="38">
        <f t="shared" si="2"/>
        <v>0</v>
      </c>
      <c r="M26" s="39"/>
      <c r="N26" s="40"/>
      <c r="O26" s="37">
        <f t="shared" si="3"/>
        <v>0</v>
      </c>
      <c r="Q26" s="171" t="s">
        <v>14</v>
      </c>
      <c r="R26" s="66" t="s">
        <v>15</v>
      </c>
      <c r="S26" s="67">
        <v>6000</v>
      </c>
      <c r="T26" s="67">
        <f>SUM(B29,D29)</f>
        <v>0</v>
      </c>
      <c r="U26" s="68" t="s">
        <v>16</v>
      </c>
    </row>
    <row r="27" spans="1:21" ht="31" thickBot="1">
      <c r="A27" s="202" t="s">
        <v>17</v>
      </c>
      <c r="B27" s="181"/>
      <c r="C27" s="184"/>
      <c r="D27" s="187"/>
      <c r="E27" s="190"/>
      <c r="F27" s="184"/>
      <c r="G27" s="187"/>
      <c r="H27" s="193"/>
      <c r="I27" s="184"/>
      <c r="J27" s="201"/>
      <c r="K27" s="51" t="s">
        <v>18</v>
      </c>
      <c r="L27" s="41">
        <f>SUM(B27:J27)</f>
        <v>0</v>
      </c>
      <c r="M27" s="42"/>
      <c r="N27" s="43"/>
      <c r="O27" s="37">
        <f t="shared" si="3"/>
        <v>0</v>
      </c>
      <c r="Q27" s="172"/>
      <c r="R27" s="69" t="s">
        <v>19</v>
      </c>
      <c r="S27" s="70">
        <v>6015</v>
      </c>
      <c r="T27" s="70">
        <f>SUM(B25:B28,D25:D28,B34)</f>
        <v>0</v>
      </c>
      <c r="U27" s="71" t="s">
        <v>20</v>
      </c>
    </row>
    <row r="28" spans="1:21" ht="18" thickTop="1" thickBot="1">
      <c r="A28" s="203"/>
      <c r="B28" s="180"/>
      <c r="C28" s="183"/>
      <c r="D28" s="186"/>
      <c r="E28" s="189"/>
      <c r="F28" s="183"/>
      <c r="G28" s="186"/>
      <c r="H28" s="192"/>
      <c r="I28" s="183"/>
      <c r="J28" s="200"/>
      <c r="K28" s="53" t="s">
        <v>21</v>
      </c>
      <c r="L28" s="38">
        <f t="shared" ref="L28:L34" si="4">SUM(B28:J28)</f>
        <v>0</v>
      </c>
      <c r="M28" s="39"/>
      <c r="N28" s="40"/>
      <c r="O28" s="37">
        <f t="shared" si="3"/>
        <v>0</v>
      </c>
      <c r="Q28" s="54"/>
      <c r="R28" s="72"/>
      <c r="S28" s="72"/>
      <c r="T28" s="72"/>
      <c r="U28" s="72"/>
    </row>
    <row r="29" spans="1:21" ht="16.5" customHeight="1" thickTop="1">
      <c r="A29" s="202" t="s">
        <v>22</v>
      </c>
      <c r="B29" s="181"/>
      <c r="C29" s="184"/>
      <c r="D29" s="187"/>
      <c r="E29" s="190"/>
      <c r="F29" s="184"/>
      <c r="G29" s="187"/>
      <c r="H29" s="193"/>
      <c r="I29" s="184"/>
      <c r="J29" s="201"/>
      <c r="K29" s="202" t="s">
        <v>22</v>
      </c>
      <c r="L29" s="41">
        <f t="shared" si="4"/>
        <v>0</v>
      </c>
      <c r="M29" s="42"/>
      <c r="N29" s="43"/>
      <c r="O29" s="37">
        <f t="shared" si="3"/>
        <v>0</v>
      </c>
      <c r="Q29" s="173" t="s">
        <v>2</v>
      </c>
      <c r="R29" s="73" t="s">
        <v>15</v>
      </c>
      <c r="S29" s="74">
        <v>6005</v>
      </c>
      <c r="T29" s="74">
        <f>SUM(E29,G29)</f>
        <v>0</v>
      </c>
      <c r="U29" s="75" t="s">
        <v>16</v>
      </c>
    </row>
    <row r="30" spans="1:21" ht="16.5" customHeight="1" thickBot="1">
      <c r="A30" s="203"/>
      <c r="B30" s="180"/>
      <c r="C30" s="183"/>
      <c r="D30" s="186"/>
      <c r="E30" s="189"/>
      <c r="F30" s="183"/>
      <c r="G30" s="186"/>
      <c r="H30" s="192"/>
      <c r="I30" s="183"/>
      <c r="J30" s="200"/>
      <c r="K30" s="203"/>
      <c r="L30" s="38">
        <f t="shared" si="4"/>
        <v>0</v>
      </c>
      <c r="M30" s="39"/>
      <c r="N30" s="40"/>
      <c r="O30" s="37">
        <f t="shared" si="3"/>
        <v>0</v>
      </c>
      <c r="Q30" s="174"/>
      <c r="R30" s="204" t="s">
        <v>19</v>
      </c>
      <c r="S30" s="219" t="str">
        <f>IF(ISNUMBER(MATCH($F$21,'Jours Feriés'!$C$3:$C$26,0)),"6002","6001")</f>
        <v>6001</v>
      </c>
      <c r="T30" s="206">
        <f>SUM(E25:E28,G25:G28,E34)</f>
        <v>5</v>
      </c>
      <c r="U30" s="207" t="s">
        <v>20</v>
      </c>
    </row>
    <row r="31" spans="1:21" ht="16.5" customHeight="1" thickBot="1">
      <c r="A31" s="51" t="s">
        <v>23</v>
      </c>
      <c r="B31" s="15"/>
      <c r="C31" s="85"/>
      <c r="D31" s="16"/>
      <c r="E31" s="17"/>
      <c r="F31" s="86"/>
      <c r="G31" s="16"/>
      <c r="H31" s="61"/>
      <c r="I31" s="85"/>
      <c r="J31" s="16"/>
      <c r="K31" s="51" t="s">
        <v>23</v>
      </c>
      <c r="L31" s="41">
        <f t="shared" si="4"/>
        <v>0</v>
      </c>
      <c r="M31" s="42"/>
      <c r="N31" s="93"/>
      <c r="O31" s="37">
        <f t="shared" si="3"/>
        <v>0</v>
      </c>
      <c r="Q31" s="175"/>
      <c r="R31" s="205"/>
      <c r="S31" s="146"/>
      <c r="T31" s="146"/>
      <c r="U31" s="208"/>
    </row>
    <row r="32" spans="1:21" ht="32" thickTop="1" thickBot="1">
      <c r="A32" s="55" t="s">
        <v>24</v>
      </c>
      <c r="B32" s="15"/>
      <c r="C32" s="85"/>
      <c r="D32" s="16"/>
      <c r="E32" s="17"/>
      <c r="F32" s="86"/>
      <c r="G32" s="16"/>
      <c r="H32" s="61"/>
      <c r="I32" s="85"/>
      <c r="J32" s="16"/>
      <c r="K32" s="55" t="s">
        <v>24</v>
      </c>
      <c r="L32" s="41">
        <f t="shared" si="4"/>
        <v>0</v>
      </c>
      <c r="M32" s="39"/>
      <c r="N32" s="94"/>
      <c r="O32" s="37">
        <f t="shared" si="3"/>
        <v>0</v>
      </c>
      <c r="Q32" s="54"/>
      <c r="R32" s="72"/>
      <c r="S32" s="72"/>
      <c r="T32" s="72"/>
      <c r="U32" s="72"/>
    </row>
    <row r="33" spans="1:21" ht="17.25" customHeight="1" thickTop="1" thickBot="1">
      <c r="A33" s="56" t="s">
        <v>25</v>
      </c>
      <c r="B33" s="18"/>
      <c r="C33" s="87"/>
      <c r="D33" s="84"/>
      <c r="E33" s="19"/>
      <c r="F33" s="87"/>
      <c r="G33" s="84"/>
      <c r="H33" s="62"/>
      <c r="I33" s="87"/>
      <c r="J33" s="84"/>
      <c r="K33" s="56" t="s">
        <v>25</v>
      </c>
      <c r="L33" s="41">
        <f t="shared" si="4"/>
        <v>0</v>
      </c>
      <c r="M33" s="44"/>
      <c r="N33" s="45"/>
      <c r="O33" s="37">
        <f t="shared" si="3"/>
        <v>0</v>
      </c>
      <c r="Q33" s="209" t="s">
        <v>3</v>
      </c>
      <c r="R33" s="76" t="s">
        <v>15</v>
      </c>
      <c r="S33" s="77">
        <v>6005</v>
      </c>
      <c r="T33" s="77">
        <f>SUM(H29,J29)</f>
        <v>0</v>
      </c>
      <c r="U33" s="78" t="s">
        <v>16</v>
      </c>
    </row>
    <row r="34" spans="1:21" ht="29" thickBot="1">
      <c r="A34" s="57" t="s">
        <v>26</v>
      </c>
      <c r="B34" s="82"/>
      <c r="C34" s="88"/>
      <c r="D34" s="20"/>
      <c r="E34" s="21">
        <v>5</v>
      </c>
      <c r="F34" s="89"/>
      <c r="G34" s="22"/>
      <c r="H34" s="63">
        <v>3</v>
      </c>
      <c r="I34" s="90"/>
      <c r="J34" s="23"/>
      <c r="K34" s="57" t="s">
        <v>26</v>
      </c>
      <c r="L34" s="41">
        <f t="shared" si="4"/>
        <v>8</v>
      </c>
      <c r="M34" s="46"/>
      <c r="N34" s="47"/>
      <c r="O34" s="37">
        <f t="shared" si="3"/>
        <v>8</v>
      </c>
      <c r="Q34" s="210"/>
      <c r="R34" s="79" t="s">
        <v>19</v>
      </c>
      <c r="S34" s="80">
        <v>6002</v>
      </c>
      <c r="T34" s="80">
        <f>SUM(H25:H28,J25:J28,H34)</f>
        <v>3</v>
      </c>
      <c r="U34" s="81" t="s">
        <v>20</v>
      </c>
    </row>
    <row r="35" spans="1:21" ht="31" thickBot="1">
      <c r="A35" s="58" t="s">
        <v>27</v>
      </c>
      <c r="B35" s="24">
        <f>SUM(B25:B34)</f>
        <v>0</v>
      </c>
      <c r="C35" s="24">
        <f>SUM(C25:C30,C33)</f>
        <v>0</v>
      </c>
      <c r="D35" s="25">
        <f>SUM(D25:D30,D33)</f>
        <v>0</v>
      </c>
      <c r="E35" s="26">
        <f>SUM(E25:E34)</f>
        <v>5</v>
      </c>
      <c r="F35" s="24">
        <f>SUM(F25:F33)</f>
        <v>0</v>
      </c>
      <c r="G35" s="25">
        <f>SUM(G25:G30,G33)</f>
        <v>0</v>
      </c>
      <c r="H35" s="26">
        <f>SUM(H25:H30,H33:H34)</f>
        <v>3</v>
      </c>
      <c r="I35" s="24">
        <f>SUM(I25:I30,I33)</f>
        <v>0</v>
      </c>
      <c r="J35" s="25">
        <f>SUM(J25:J30,J33)</f>
        <v>0</v>
      </c>
      <c r="K35" s="58" t="s">
        <v>27</v>
      </c>
      <c r="L35" s="27">
        <f>SUM(L25:L34)</f>
        <v>8</v>
      </c>
      <c r="M35" s="28">
        <f>SUM(M25:M32)</f>
        <v>0</v>
      </c>
      <c r="N35" s="28">
        <f>SUM(N25:N32)</f>
        <v>0</v>
      </c>
      <c r="O35" s="29">
        <f>SUM(O25:O34)</f>
        <v>8</v>
      </c>
      <c r="Q35" s="4"/>
    </row>
    <row r="36" spans="1:21" ht="18" customHeight="1" thickTop="1" thickBot="1">
      <c r="B36" s="211" t="s">
        <v>28</v>
      </c>
      <c r="C36" s="211"/>
      <c r="D36" s="211"/>
      <c r="E36" s="212" t="s">
        <v>29</v>
      </c>
      <c r="F36" s="212"/>
      <c r="G36" s="212"/>
      <c r="H36" s="213" t="s">
        <v>30</v>
      </c>
      <c r="I36" s="213"/>
      <c r="J36" s="213"/>
      <c r="K36" s="48"/>
      <c r="L36" s="214">
        <f>SUM(B25:B30,B34,D25:D30,D33,E25:E30,E33:E34,G25:G30,G33,H25:H30,H33:H34,J25:J30,J33)</f>
        <v>8</v>
      </c>
      <c r="Q36" s="4"/>
      <c r="T36" s="30">
        <f>SUM(T26:T27,T29:T31,T33:T34)</f>
        <v>8</v>
      </c>
    </row>
    <row r="37" spans="1:21" ht="17.25" customHeight="1" thickTop="1">
      <c r="B37" s="216">
        <f>SUM(B35:D35)</f>
        <v>0</v>
      </c>
      <c r="C37" s="216"/>
      <c r="D37" s="216"/>
      <c r="E37" s="194">
        <f>SUM(E35:G35)</f>
        <v>5</v>
      </c>
      <c r="F37" s="194"/>
      <c r="G37" s="194"/>
      <c r="H37" s="195">
        <f>SUM(H35:J35)</f>
        <v>3</v>
      </c>
      <c r="I37" s="195"/>
      <c r="J37" s="195"/>
      <c r="K37" s="48"/>
      <c r="L37" s="215"/>
      <c r="Q37" s="4"/>
    </row>
    <row r="39" spans="1:21" ht="15" thickBot="1"/>
    <row r="40" spans="1:21" ht="20" thickTop="1" thickBot="1">
      <c r="E40" s="49" t="s">
        <v>0</v>
      </c>
      <c r="F40" s="159">
        <f>F21+1</f>
        <v>42007</v>
      </c>
      <c r="G40" s="160"/>
      <c r="H40" s="161"/>
      <c r="Q40" s="4"/>
    </row>
    <row r="41" spans="1:21" ht="18" thickTop="1" thickBot="1">
      <c r="E41" s="32"/>
      <c r="F41" s="31"/>
      <c r="G41" s="31"/>
      <c r="H41" s="31"/>
      <c r="Q41" s="4"/>
    </row>
    <row r="42" spans="1:21" ht="23" thickTop="1" thickBot="1">
      <c r="A42" s="2"/>
      <c r="B42" s="162" t="s">
        <v>1</v>
      </c>
      <c r="C42" s="163"/>
      <c r="D42" s="164"/>
      <c r="E42" s="165" t="s">
        <v>2</v>
      </c>
      <c r="F42" s="166"/>
      <c r="G42" s="167"/>
      <c r="H42" s="168" t="s">
        <v>3</v>
      </c>
      <c r="I42" s="169"/>
      <c r="J42" s="170"/>
      <c r="K42" s="3"/>
      <c r="L42" s="2"/>
      <c r="M42" s="2"/>
      <c r="N42" s="2"/>
      <c r="O42" s="2"/>
      <c r="P42" s="2"/>
      <c r="Q42" s="4"/>
      <c r="R42" s="2"/>
      <c r="S42" s="2"/>
      <c r="T42" s="2"/>
      <c r="U42" s="2"/>
    </row>
    <row r="43" spans="1:21" ht="47" thickTop="1" thickBot="1">
      <c r="A43" s="5"/>
      <c r="B43" s="6" t="s">
        <v>4</v>
      </c>
      <c r="C43" s="7" t="s">
        <v>5</v>
      </c>
      <c r="D43" s="8" t="s">
        <v>6</v>
      </c>
      <c r="E43" s="9" t="s">
        <v>4</v>
      </c>
      <c r="F43" s="7" t="s">
        <v>5</v>
      </c>
      <c r="G43" s="8" t="s">
        <v>6</v>
      </c>
      <c r="H43" s="60" t="s">
        <v>4</v>
      </c>
      <c r="I43" s="7" t="s">
        <v>5</v>
      </c>
      <c r="J43" s="8" t="s">
        <v>6</v>
      </c>
      <c r="K43" s="5"/>
      <c r="L43" s="10" t="s">
        <v>7</v>
      </c>
      <c r="M43" s="11" t="s">
        <v>8</v>
      </c>
      <c r="N43" s="11" t="s">
        <v>9</v>
      </c>
      <c r="O43" s="12" t="s">
        <v>10</v>
      </c>
      <c r="P43" s="13"/>
      <c r="Q43" s="196">
        <f>F40</f>
        <v>42007</v>
      </c>
      <c r="R43" s="217"/>
      <c r="S43" s="217"/>
      <c r="T43" s="217"/>
      <c r="U43" s="218"/>
    </row>
    <row r="44" spans="1:21" ht="17" thickBot="1">
      <c r="A44" s="202" t="s">
        <v>11</v>
      </c>
      <c r="B44" s="179"/>
      <c r="C44" s="182"/>
      <c r="D44" s="185"/>
      <c r="E44" s="188"/>
      <c r="F44" s="182"/>
      <c r="G44" s="185"/>
      <c r="H44" s="191"/>
      <c r="I44" s="182"/>
      <c r="J44" s="199"/>
      <c r="K44" s="51" t="s">
        <v>12</v>
      </c>
      <c r="L44" s="34">
        <f t="shared" ref="L44:L45" si="5">SUM(B44:J44)</f>
        <v>0</v>
      </c>
      <c r="M44" s="35"/>
      <c r="N44" s="36"/>
      <c r="O44" s="37">
        <f t="shared" ref="O44:O53" si="6">SUM(L44:N44)</f>
        <v>0</v>
      </c>
      <c r="Q44" s="52"/>
    </row>
    <row r="45" spans="1:21" ht="17.25" customHeight="1" thickTop="1" thickBot="1">
      <c r="A45" s="203"/>
      <c r="B45" s="180"/>
      <c r="C45" s="183"/>
      <c r="D45" s="186"/>
      <c r="E45" s="189"/>
      <c r="F45" s="183"/>
      <c r="G45" s="186"/>
      <c r="H45" s="192"/>
      <c r="I45" s="183"/>
      <c r="J45" s="200"/>
      <c r="K45" s="53" t="s">
        <v>13</v>
      </c>
      <c r="L45" s="38">
        <f t="shared" si="5"/>
        <v>0</v>
      </c>
      <c r="M45" s="39"/>
      <c r="N45" s="40"/>
      <c r="O45" s="37">
        <f t="shared" si="6"/>
        <v>0</v>
      </c>
      <c r="Q45" s="171" t="s">
        <v>14</v>
      </c>
      <c r="R45" s="66" t="s">
        <v>15</v>
      </c>
      <c r="S45" s="67">
        <v>6000</v>
      </c>
      <c r="T45" s="67">
        <f>SUM(B48,D48)</f>
        <v>0</v>
      </c>
      <c r="U45" s="68" t="s">
        <v>16</v>
      </c>
    </row>
    <row r="46" spans="1:21" ht="31" thickBot="1">
      <c r="A46" s="202" t="s">
        <v>17</v>
      </c>
      <c r="B46" s="181"/>
      <c r="C46" s="184"/>
      <c r="D46" s="187"/>
      <c r="E46" s="190"/>
      <c r="F46" s="184"/>
      <c r="G46" s="187"/>
      <c r="H46" s="193"/>
      <c r="I46" s="184"/>
      <c r="J46" s="201"/>
      <c r="K46" s="51" t="s">
        <v>18</v>
      </c>
      <c r="L46" s="41">
        <f>SUM(B46:J46)</f>
        <v>0</v>
      </c>
      <c r="M46" s="42"/>
      <c r="N46" s="43"/>
      <c r="O46" s="37">
        <f t="shared" si="6"/>
        <v>0</v>
      </c>
      <c r="Q46" s="172"/>
      <c r="R46" s="69" t="s">
        <v>19</v>
      </c>
      <c r="S46" s="70">
        <v>6015</v>
      </c>
      <c r="T46" s="70">
        <f>SUM(B44:B47,D44:D47,B53)</f>
        <v>0</v>
      </c>
      <c r="U46" s="71" t="s">
        <v>20</v>
      </c>
    </row>
    <row r="47" spans="1:21" ht="18" thickTop="1" thickBot="1">
      <c r="A47" s="203"/>
      <c r="B47" s="180"/>
      <c r="C47" s="183"/>
      <c r="D47" s="186"/>
      <c r="E47" s="189"/>
      <c r="F47" s="183"/>
      <c r="G47" s="186"/>
      <c r="H47" s="192"/>
      <c r="I47" s="183"/>
      <c r="J47" s="200"/>
      <c r="K47" s="53" t="s">
        <v>21</v>
      </c>
      <c r="L47" s="38">
        <f t="shared" ref="L47:L53" si="7">SUM(B47:J47)</f>
        <v>0</v>
      </c>
      <c r="M47" s="39"/>
      <c r="N47" s="40"/>
      <c r="O47" s="37">
        <f t="shared" si="6"/>
        <v>0</v>
      </c>
      <c r="Q47" s="54"/>
      <c r="R47" s="72"/>
      <c r="S47" s="72"/>
      <c r="T47" s="72"/>
      <c r="U47" s="72"/>
    </row>
    <row r="48" spans="1:21" ht="16.5" customHeight="1" thickTop="1">
      <c r="A48" s="202" t="s">
        <v>22</v>
      </c>
      <c r="B48" s="181"/>
      <c r="C48" s="184"/>
      <c r="D48" s="187"/>
      <c r="E48" s="190"/>
      <c r="F48" s="184"/>
      <c r="G48" s="187"/>
      <c r="H48" s="193"/>
      <c r="I48" s="184"/>
      <c r="J48" s="201"/>
      <c r="K48" s="202" t="s">
        <v>22</v>
      </c>
      <c r="L48" s="41">
        <f t="shared" si="7"/>
        <v>0</v>
      </c>
      <c r="M48" s="42"/>
      <c r="N48" s="43"/>
      <c r="O48" s="37">
        <f t="shared" si="6"/>
        <v>0</v>
      </c>
      <c r="Q48" s="173" t="s">
        <v>2</v>
      </c>
      <c r="R48" s="73" t="s">
        <v>15</v>
      </c>
      <c r="S48" s="74">
        <v>6005</v>
      </c>
      <c r="T48" s="74">
        <f>SUM(E48,G48)</f>
        <v>0</v>
      </c>
      <c r="U48" s="75" t="s">
        <v>16</v>
      </c>
    </row>
    <row r="49" spans="1:21" ht="16.5" customHeight="1" thickBot="1">
      <c r="A49" s="203"/>
      <c r="B49" s="180"/>
      <c r="C49" s="183"/>
      <c r="D49" s="186"/>
      <c r="E49" s="189"/>
      <c r="F49" s="183"/>
      <c r="G49" s="186"/>
      <c r="H49" s="192"/>
      <c r="I49" s="183"/>
      <c r="J49" s="200"/>
      <c r="K49" s="203"/>
      <c r="L49" s="38">
        <f t="shared" si="7"/>
        <v>0</v>
      </c>
      <c r="M49" s="39"/>
      <c r="N49" s="40"/>
      <c r="O49" s="37">
        <f t="shared" si="6"/>
        <v>0</v>
      </c>
      <c r="Q49" s="174"/>
      <c r="R49" s="204" t="s">
        <v>19</v>
      </c>
      <c r="S49" s="206" t="str">
        <f>IF(WEEKDAY(F40,2)&gt;5,"6002","6001")</f>
        <v>6002</v>
      </c>
      <c r="T49" s="206">
        <f>SUM(E44:E47,G44:G47,E53)</f>
        <v>5</v>
      </c>
      <c r="U49" s="207" t="s">
        <v>20</v>
      </c>
    </row>
    <row r="50" spans="1:21" ht="16.5" customHeight="1" thickBot="1">
      <c r="A50" s="51" t="s">
        <v>23</v>
      </c>
      <c r="B50" s="15"/>
      <c r="C50" s="85"/>
      <c r="D50" s="16"/>
      <c r="E50" s="17"/>
      <c r="F50" s="86"/>
      <c r="G50" s="16"/>
      <c r="H50" s="61"/>
      <c r="I50" s="85"/>
      <c r="J50" s="16"/>
      <c r="K50" s="51" t="s">
        <v>23</v>
      </c>
      <c r="L50" s="41">
        <f t="shared" si="7"/>
        <v>0</v>
      </c>
      <c r="M50" s="42"/>
      <c r="N50" s="93"/>
      <c r="O50" s="37">
        <f t="shared" si="6"/>
        <v>0</v>
      </c>
      <c r="Q50" s="175"/>
      <c r="R50" s="205"/>
      <c r="S50" s="146"/>
      <c r="T50" s="146"/>
      <c r="U50" s="208"/>
    </row>
    <row r="51" spans="1:21" ht="32" thickTop="1" thickBot="1">
      <c r="A51" s="55" t="s">
        <v>24</v>
      </c>
      <c r="B51" s="15"/>
      <c r="C51" s="85"/>
      <c r="D51" s="16"/>
      <c r="E51" s="17"/>
      <c r="F51" s="86"/>
      <c r="G51" s="16"/>
      <c r="H51" s="61"/>
      <c r="I51" s="85"/>
      <c r="J51" s="16"/>
      <c r="K51" s="55" t="s">
        <v>24</v>
      </c>
      <c r="L51" s="41">
        <f t="shared" si="7"/>
        <v>0</v>
      </c>
      <c r="M51" s="39"/>
      <c r="N51" s="94"/>
      <c r="O51" s="37">
        <f t="shared" si="6"/>
        <v>0</v>
      </c>
      <c r="Q51" s="54"/>
      <c r="R51" s="72"/>
      <c r="S51" s="72"/>
      <c r="T51" s="72"/>
      <c r="U51" s="72"/>
    </row>
    <row r="52" spans="1:21" ht="17.25" customHeight="1" thickTop="1" thickBot="1">
      <c r="A52" s="56" t="s">
        <v>25</v>
      </c>
      <c r="B52" s="18"/>
      <c r="C52" s="87"/>
      <c r="D52" s="84"/>
      <c r="E52" s="19"/>
      <c r="F52" s="87"/>
      <c r="G52" s="84"/>
      <c r="H52" s="62"/>
      <c r="I52" s="87"/>
      <c r="J52" s="84"/>
      <c r="K52" s="56" t="s">
        <v>25</v>
      </c>
      <c r="L52" s="41">
        <f t="shared" si="7"/>
        <v>0</v>
      </c>
      <c r="M52" s="44"/>
      <c r="N52" s="45"/>
      <c r="O52" s="37">
        <f t="shared" si="6"/>
        <v>0</v>
      </c>
      <c r="Q52" s="209" t="s">
        <v>3</v>
      </c>
      <c r="R52" s="76" t="s">
        <v>15</v>
      </c>
      <c r="S52" s="77">
        <v>6005</v>
      </c>
      <c r="T52" s="77">
        <f>SUM(H48,J48)</f>
        <v>0</v>
      </c>
      <c r="U52" s="78" t="s">
        <v>16</v>
      </c>
    </row>
    <row r="53" spans="1:21" ht="29" thickBot="1">
      <c r="A53" s="57" t="s">
        <v>26</v>
      </c>
      <c r="B53" s="82"/>
      <c r="C53" s="88"/>
      <c r="D53" s="20"/>
      <c r="E53" s="21">
        <v>5</v>
      </c>
      <c r="F53" s="89"/>
      <c r="G53" s="22"/>
      <c r="H53" s="63">
        <v>3</v>
      </c>
      <c r="I53" s="90"/>
      <c r="J53" s="23"/>
      <c r="K53" s="57" t="s">
        <v>26</v>
      </c>
      <c r="L53" s="41">
        <f t="shared" si="7"/>
        <v>8</v>
      </c>
      <c r="M53" s="46"/>
      <c r="N53" s="47"/>
      <c r="O53" s="37">
        <f t="shared" si="6"/>
        <v>8</v>
      </c>
      <c r="Q53" s="210"/>
      <c r="R53" s="79" t="s">
        <v>19</v>
      </c>
      <c r="S53" s="80">
        <v>6002</v>
      </c>
      <c r="T53" s="80">
        <f>SUM(H44:H47,J44:J47,H53)</f>
        <v>3</v>
      </c>
      <c r="U53" s="81" t="s">
        <v>20</v>
      </c>
    </row>
    <row r="54" spans="1:21" ht="31" thickBot="1">
      <c r="A54" s="58" t="s">
        <v>27</v>
      </c>
      <c r="B54" s="24">
        <f>SUM(B44:B53)</f>
        <v>0</v>
      </c>
      <c r="C54" s="24">
        <f>SUM(C44:C49,C52)</f>
        <v>0</v>
      </c>
      <c r="D54" s="25">
        <f>SUM(D44:D49,D52)</f>
        <v>0</v>
      </c>
      <c r="E54" s="26">
        <f>SUM(E44:E53)</f>
        <v>5</v>
      </c>
      <c r="F54" s="24">
        <f>SUM(F44:F52)</f>
        <v>0</v>
      </c>
      <c r="G54" s="25">
        <f>SUM(G44:G49,G52)</f>
        <v>0</v>
      </c>
      <c r="H54" s="26">
        <f>SUM(H44:H49,H52:H53)</f>
        <v>3</v>
      </c>
      <c r="I54" s="24">
        <f>SUM(I44:I49,I52)</f>
        <v>0</v>
      </c>
      <c r="J54" s="25">
        <f>SUM(J44:J49,J52)</f>
        <v>0</v>
      </c>
      <c r="K54" s="58" t="s">
        <v>27</v>
      </c>
      <c r="L54" s="27">
        <f>SUM(L44:L53)</f>
        <v>8</v>
      </c>
      <c r="M54" s="28">
        <f>SUM(M44:M51)</f>
        <v>0</v>
      </c>
      <c r="N54" s="28">
        <f>SUM(N44:N51)</f>
        <v>0</v>
      </c>
      <c r="O54" s="29">
        <f>SUM(O44:O53)</f>
        <v>8</v>
      </c>
      <c r="Q54" s="4"/>
    </row>
    <row r="55" spans="1:21" ht="18" customHeight="1" thickTop="1" thickBot="1">
      <c r="B55" s="211" t="s">
        <v>28</v>
      </c>
      <c r="C55" s="211"/>
      <c r="D55" s="211"/>
      <c r="E55" s="212" t="s">
        <v>29</v>
      </c>
      <c r="F55" s="212"/>
      <c r="G55" s="212"/>
      <c r="H55" s="213" t="s">
        <v>30</v>
      </c>
      <c r="I55" s="213"/>
      <c r="J55" s="213"/>
      <c r="K55" s="48"/>
      <c r="L55" s="214">
        <f>SUM(B44:B49,B53,D44:D49,D52,E44:E49,E52:E53,G44:G49,G52,H44:H49,H52:H53,J44:J49,J52)</f>
        <v>8</v>
      </c>
      <c r="Q55" s="4"/>
      <c r="T55" s="30">
        <f>SUM(T45:T46,T48:T50,T52:T53)</f>
        <v>8</v>
      </c>
    </row>
    <row r="56" spans="1:21" ht="17.25" customHeight="1" thickTop="1">
      <c r="B56" s="216">
        <f>SUM(B54:D54)</f>
        <v>0</v>
      </c>
      <c r="C56" s="216"/>
      <c r="D56" s="216"/>
      <c r="E56" s="194">
        <f>SUM(E54:G54)</f>
        <v>5</v>
      </c>
      <c r="F56" s="194"/>
      <c r="G56" s="194"/>
      <c r="H56" s="195">
        <f>SUM(H54:J54)</f>
        <v>3</v>
      </c>
      <c r="I56" s="195"/>
      <c r="J56" s="195"/>
      <c r="K56" s="48"/>
      <c r="L56" s="215"/>
      <c r="Q56" s="4"/>
    </row>
    <row r="57" spans="1:21" ht="15" thickBot="1"/>
    <row r="58" spans="1:21" ht="20" thickTop="1" thickBot="1">
      <c r="E58" s="49" t="s">
        <v>0</v>
      </c>
      <c r="F58" s="159">
        <f>F40+1</f>
        <v>42008</v>
      </c>
      <c r="G58" s="160"/>
      <c r="H58" s="161"/>
      <c r="Q58" s="4"/>
    </row>
    <row r="59" spans="1:21" ht="18" thickTop="1" thickBot="1">
      <c r="E59" s="32"/>
      <c r="F59" s="31"/>
      <c r="G59" s="31"/>
      <c r="H59" s="31"/>
      <c r="Q59" s="4"/>
    </row>
    <row r="60" spans="1:21" ht="23" thickTop="1" thickBot="1">
      <c r="A60" s="2"/>
      <c r="B60" s="162" t="s">
        <v>1</v>
      </c>
      <c r="C60" s="163"/>
      <c r="D60" s="164"/>
      <c r="E60" s="165" t="s">
        <v>2</v>
      </c>
      <c r="F60" s="166"/>
      <c r="G60" s="167"/>
      <c r="H60" s="168" t="s">
        <v>3</v>
      </c>
      <c r="I60" s="169"/>
      <c r="J60" s="170"/>
      <c r="K60" s="3"/>
      <c r="L60" s="2"/>
      <c r="M60" s="2"/>
      <c r="N60" s="2"/>
      <c r="O60" s="2"/>
      <c r="P60" s="2"/>
      <c r="Q60" s="4"/>
      <c r="R60" s="2"/>
      <c r="S60" s="2"/>
      <c r="T60" s="2"/>
      <c r="U60" s="2"/>
    </row>
    <row r="61" spans="1:21" ht="47" thickTop="1" thickBot="1">
      <c r="A61" s="5"/>
      <c r="B61" s="6" t="s">
        <v>4</v>
      </c>
      <c r="C61" s="7" t="s">
        <v>5</v>
      </c>
      <c r="D61" s="8" t="s">
        <v>6</v>
      </c>
      <c r="E61" s="9" t="s">
        <v>4</v>
      </c>
      <c r="F61" s="7" t="s">
        <v>5</v>
      </c>
      <c r="G61" s="8" t="s">
        <v>6</v>
      </c>
      <c r="H61" s="60" t="s">
        <v>4</v>
      </c>
      <c r="I61" s="7" t="s">
        <v>5</v>
      </c>
      <c r="J61" s="8" t="s">
        <v>6</v>
      </c>
      <c r="K61" s="5"/>
      <c r="L61" s="10" t="s">
        <v>7</v>
      </c>
      <c r="M61" s="11" t="s">
        <v>8</v>
      </c>
      <c r="N61" s="11" t="s">
        <v>9</v>
      </c>
      <c r="O61" s="12" t="s">
        <v>10</v>
      </c>
      <c r="P61" s="13"/>
      <c r="Q61" s="196">
        <f>F58</f>
        <v>42008</v>
      </c>
      <c r="R61" s="217"/>
      <c r="S61" s="217"/>
      <c r="T61" s="217"/>
      <c r="U61" s="218"/>
    </row>
    <row r="62" spans="1:21" ht="17" thickBot="1">
      <c r="A62" s="202" t="s">
        <v>11</v>
      </c>
      <c r="B62" s="179"/>
      <c r="C62" s="182"/>
      <c r="D62" s="185"/>
      <c r="E62" s="188"/>
      <c r="F62" s="182"/>
      <c r="G62" s="185"/>
      <c r="H62" s="191"/>
      <c r="I62" s="182"/>
      <c r="J62" s="199"/>
      <c r="K62" s="51" t="s">
        <v>12</v>
      </c>
      <c r="L62" s="34">
        <f t="shared" ref="L62:L63" si="8">SUM(B62:J62)</f>
        <v>0</v>
      </c>
      <c r="M62" s="35"/>
      <c r="N62" s="36"/>
      <c r="O62" s="37">
        <f t="shared" ref="O62:O71" si="9">SUM(L62:N62)</f>
        <v>0</v>
      </c>
      <c r="Q62" s="52"/>
    </row>
    <row r="63" spans="1:21" ht="17.25" customHeight="1" thickTop="1" thickBot="1">
      <c r="A63" s="203"/>
      <c r="B63" s="180"/>
      <c r="C63" s="183"/>
      <c r="D63" s="186"/>
      <c r="E63" s="189"/>
      <c r="F63" s="183"/>
      <c r="G63" s="186"/>
      <c r="H63" s="192"/>
      <c r="I63" s="183"/>
      <c r="J63" s="200"/>
      <c r="K63" s="53" t="s">
        <v>13</v>
      </c>
      <c r="L63" s="38">
        <f t="shared" si="8"/>
        <v>0</v>
      </c>
      <c r="M63" s="39"/>
      <c r="N63" s="40"/>
      <c r="O63" s="37">
        <f t="shared" si="9"/>
        <v>0</v>
      </c>
      <c r="Q63" s="171" t="s">
        <v>14</v>
      </c>
      <c r="R63" s="66" t="s">
        <v>15</v>
      </c>
      <c r="S63" s="67">
        <v>6000</v>
      </c>
      <c r="T63" s="67">
        <f>SUM(B66,D66)</f>
        <v>0</v>
      </c>
      <c r="U63" s="68" t="s">
        <v>16</v>
      </c>
    </row>
    <row r="64" spans="1:21" ht="31" thickBot="1">
      <c r="A64" s="202" t="s">
        <v>17</v>
      </c>
      <c r="B64" s="181"/>
      <c r="C64" s="184"/>
      <c r="D64" s="187"/>
      <c r="E64" s="190"/>
      <c r="F64" s="184"/>
      <c r="G64" s="187"/>
      <c r="H64" s="193"/>
      <c r="I64" s="184"/>
      <c r="J64" s="201"/>
      <c r="K64" s="51" t="s">
        <v>18</v>
      </c>
      <c r="L64" s="41">
        <f>SUM(B64:J64)</f>
        <v>0</v>
      </c>
      <c r="M64" s="42"/>
      <c r="N64" s="43"/>
      <c r="O64" s="37">
        <f t="shared" si="9"/>
        <v>0</v>
      </c>
      <c r="Q64" s="172"/>
      <c r="R64" s="69" t="s">
        <v>19</v>
      </c>
      <c r="S64" s="70">
        <v>6015</v>
      </c>
      <c r="T64" s="70">
        <f>SUM(B62:B65,D62:D65,B71)</f>
        <v>0</v>
      </c>
      <c r="U64" s="71" t="s">
        <v>20</v>
      </c>
    </row>
    <row r="65" spans="1:21" ht="18" thickTop="1" thickBot="1">
      <c r="A65" s="203"/>
      <c r="B65" s="180"/>
      <c r="C65" s="183"/>
      <c r="D65" s="186"/>
      <c r="E65" s="189"/>
      <c r="F65" s="183"/>
      <c r="G65" s="186"/>
      <c r="H65" s="192"/>
      <c r="I65" s="183"/>
      <c r="J65" s="200"/>
      <c r="K65" s="53" t="s">
        <v>21</v>
      </c>
      <c r="L65" s="38">
        <f t="shared" ref="L65:L71" si="10">SUM(B65:J65)</f>
        <v>0</v>
      </c>
      <c r="M65" s="39"/>
      <c r="N65" s="40"/>
      <c r="O65" s="37">
        <f t="shared" si="9"/>
        <v>0</v>
      </c>
      <c r="Q65" s="54"/>
      <c r="R65" s="72"/>
      <c r="S65" s="72"/>
      <c r="T65" s="72"/>
      <c r="U65" s="72"/>
    </row>
    <row r="66" spans="1:21" ht="16.5" customHeight="1" thickTop="1">
      <c r="A66" s="202" t="s">
        <v>22</v>
      </c>
      <c r="B66" s="181"/>
      <c r="C66" s="184"/>
      <c r="D66" s="187"/>
      <c r="E66" s="190"/>
      <c r="F66" s="184"/>
      <c r="G66" s="187"/>
      <c r="H66" s="193"/>
      <c r="I66" s="184"/>
      <c r="J66" s="201"/>
      <c r="K66" s="202" t="s">
        <v>22</v>
      </c>
      <c r="L66" s="41">
        <f t="shared" si="10"/>
        <v>0</v>
      </c>
      <c r="M66" s="42"/>
      <c r="N66" s="43"/>
      <c r="O66" s="37">
        <f t="shared" si="9"/>
        <v>0</v>
      </c>
      <c r="Q66" s="173" t="s">
        <v>2</v>
      </c>
      <c r="R66" s="73" t="s">
        <v>15</v>
      </c>
      <c r="S66" s="74">
        <v>6005</v>
      </c>
      <c r="T66" s="74">
        <f>SUM(E66,G66)</f>
        <v>0</v>
      </c>
      <c r="U66" s="75" t="s">
        <v>16</v>
      </c>
    </row>
    <row r="67" spans="1:21" ht="16.5" customHeight="1" thickBot="1">
      <c r="A67" s="203"/>
      <c r="B67" s="180"/>
      <c r="C67" s="183"/>
      <c r="D67" s="186"/>
      <c r="E67" s="189"/>
      <c r="F67" s="183"/>
      <c r="G67" s="186"/>
      <c r="H67" s="192"/>
      <c r="I67" s="183"/>
      <c r="J67" s="200"/>
      <c r="K67" s="203"/>
      <c r="L67" s="38">
        <f t="shared" si="10"/>
        <v>0</v>
      </c>
      <c r="M67" s="39"/>
      <c r="N67" s="40"/>
      <c r="O67" s="37">
        <f t="shared" si="9"/>
        <v>0</v>
      </c>
      <c r="Q67" s="174"/>
      <c r="R67" s="204" t="s">
        <v>19</v>
      </c>
      <c r="S67" s="206" t="str">
        <f>IF(WEEKDAY(F58,2)&gt;5,"6002","6001")</f>
        <v>6002</v>
      </c>
      <c r="T67" s="206">
        <f>SUM(E62:E65,G62:G65,E71)</f>
        <v>5</v>
      </c>
      <c r="U67" s="207" t="s">
        <v>20</v>
      </c>
    </row>
    <row r="68" spans="1:21" ht="16.5" customHeight="1" thickBot="1">
      <c r="A68" s="51" t="s">
        <v>23</v>
      </c>
      <c r="B68" s="15"/>
      <c r="C68" s="85"/>
      <c r="D68" s="16"/>
      <c r="E68" s="17"/>
      <c r="F68" s="86"/>
      <c r="G68" s="16"/>
      <c r="H68" s="61"/>
      <c r="I68" s="85"/>
      <c r="J68" s="16"/>
      <c r="K68" s="51" t="s">
        <v>23</v>
      </c>
      <c r="L68" s="41">
        <f t="shared" si="10"/>
        <v>0</v>
      </c>
      <c r="M68" s="42"/>
      <c r="N68" s="93"/>
      <c r="O68" s="37">
        <f t="shared" si="9"/>
        <v>0</v>
      </c>
      <c r="Q68" s="175"/>
      <c r="R68" s="205"/>
      <c r="S68" s="146"/>
      <c r="T68" s="146"/>
      <c r="U68" s="208"/>
    </row>
    <row r="69" spans="1:21" ht="32" thickTop="1" thickBot="1">
      <c r="A69" s="55" t="s">
        <v>24</v>
      </c>
      <c r="B69" s="15"/>
      <c r="C69" s="85"/>
      <c r="D69" s="16"/>
      <c r="E69" s="17"/>
      <c r="F69" s="86"/>
      <c r="G69" s="16"/>
      <c r="H69" s="61"/>
      <c r="I69" s="85"/>
      <c r="J69" s="16"/>
      <c r="K69" s="55" t="s">
        <v>24</v>
      </c>
      <c r="L69" s="41">
        <f t="shared" si="10"/>
        <v>0</v>
      </c>
      <c r="M69" s="39"/>
      <c r="N69" s="94"/>
      <c r="O69" s="37">
        <f t="shared" si="9"/>
        <v>0</v>
      </c>
      <c r="Q69" s="54"/>
      <c r="R69" s="72"/>
      <c r="S69" s="72"/>
      <c r="T69" s="72"/>
      <c r="U69" s="72"/>
    </row>
    <row r="70" spans="1:21" ht="17.25" customHeight="1" thickTop="1" thickBot="1">
      <c r="A70" s="56" t="s">
        <v>25</v>
      </c>
      <c r="B70" s="18"/>
      <c r="C70" s="87"/>
      <c r="D70" s="84"/>
      <c r="E70" s="19"/>
      <c r="F70" s="87"/>
      <c r="G70" s="84"/>
      <c r="H70" s="62"/>
      <c r="I70" s="87"/>
      <c r="J70" s="84"/>
      <c r="K70" s="56" t="s">
        <v>25</v>
      </c>
      <c r="L70" s="41">
        <f t="shared" si="10"/>
        <v>0</v>
      </c>
      <c r="M70" s="44"/>
      <c r="N70" s="45"/>
      <c r="O70" s="37">
        <f t="shared" si="9"/>
        <v>0</v>
      </c>
      <c r="Q70" s="209" t="s">
        <v>3</v>
      </c>
      <c r="R70" s="76" t="s">
        <v>15</v>
      </c>
      <c r="S70" s="77">
        <v>6005</v>
      </c>
      <c r="T70" s="77">
        <f>SUM(H66,J66)</f>
        <v>0</v>
      </c>
      <c r="U70" s="78" t="s">
        <v>16</v>
      </c>
    </row>
    <row r="71" spans="1:21" ht="29" thickBot="1">
      <c r="A71" s="57" t="s">
        <v>26</v>
      </c>
      <c r="B71" s="82"/>
      <c r="C71" s="88"/>
      <c r="D71" s="20"/>
      <c r="E71" s="21">
        <v>5</v>
      </c>
      <c r="F71" s="89"/>
      <c r="G71" s="22"/>
      <c r="H71" s="63">
        <v>3</v>
      </c>
      <c r="I71" s="90"/>
      <c r="J71" s="23"/>
      <c r="K71" s="57" t="s">
        <v>26</v>
      </c>
      <c r="L71" s="41">
        <f t="shared" si="10"/>
        <v>8</v>
      </c>
      <c r="M71" s="46"/>
      <c r="N71" s="47"/>
      <c r="O71" s="37">
        <f t="shared" si="9"/>
        <v>8</v>
      </c>
      <c r="Q71" s="210"/>
      <c r="R71" s="79" t="s">
        <v>19</v>
      </c>
      <c r="S71" s="80">
        <v>6002</v>
      </c>
      <c r="T71" s="80">
        <f>SUM(H62:H65,J62:J65,H71)</f>
        <v>3</v>
      </c>
      <c r="U71" s="81" t="s">
        <v>20</v>
      </c>
    </row>
    <row r="72" spans="1:21" ht="31" thickBot="1">
      <c r="A72" s="58" t="s">
        <v>27</v>
      </c>
      <c r="B72" s="24">
        <f>SUM(B62:B71)</f>
        <v>0</v>
      </c>
      <c r="C72" s="24">
        <f>SUM(C62:C67,C70)</f>
        <v>0</v>
      </c>
      <c r="D72" s="25">
        <f>SUM(D62:D67,D70)</f>
        <v>0</v>
      </c>
      <c r="E72" s="26">
        <f>SUM(E62:E71)</f>
        <v>5</v>
      </c>
      <c r="F72" s="24">
        <f>SUM(F62:F70)</f>
        <v>0</v>
      </c>
      <c r="G72" s="25">
        <f>SUM(G62:G67,G70)</f>
        <v>0</v>
      </c>
      <c r="H72" s="26">
        <f>SUM(H62:H67,H70:H71)</f>
        <v>3</v>
      </c>
      <c r="I72" s="24">
        <f>SUM(I62:I67,I70)</f>
        <v>0</v>
      </c>
      <c r="J72" s="25">
        <f>SUM(J62:J67,J70)</f>
        <v>0</v>
      </c>
      <c r="K72" s="58" t="s">
        <v>27</v>
      </c>
      <c r="L72" s="27">
        <f>SUM(L62:L71)</f>
        <v>8</v>
      </c>
      <c r="M72" s="28">
        <f>SUM(M62:M69)</f>
        <v>0</v>
      </c>
      <c r="N72" s="28">
        <f>SUM(N62:N69)</f>
        <v>0</v>
      </c>
      <c r="O72" s="29">
        <f>SUM(O62:O71)</f>
        <v>8</v>
      </c>
      <c r="Q72" s="4"/>
    </row>
    <row r="73" spans="1:21" ht="18" customHeight="1" thickTop="1" thickBot="1">
      <c r="B73" s="211" t="s">
        <v>28</v>
      </c>
      <c r="C73" s="211"/>
      <c r="D73" s="211"/>
      <c r="E73" s="212" t="s">
        <v>29</v>
      </c>
      <c r="F73" s="212"/>
      <c r="G73" s="212"/>
      <c r="H73" s="213" t="s">
        <v>30</v>
      </c>
      <c r="I73" s="213"/>
      <c r="J73" s="213"/>
      <c r="K73" s="48"/>
      <c r="L73" s="214">
        <f>SUM(B62:B67,B71,D62:D67,D70,E62:E67,E70:E71,G62:G67,G70,H62:H67,H70:H71,J62:J67,J70)</f>
        <v>8</v>
      </c>
      <c r="Q73" s="4"/>
      <c r="T73" s="30">
        <f>SUM(T63:T64,T66:T68,T70:T71)</f>
        <v>8</v>
      </c>
    </row>
    <row r="74" spans="1:21" ht="17.25" customHeight="1" thickTop="1">
      <c r="B74" s="216">
        <f>SUM(B72:D72)</f>
        <v>0</v>
      </c>
      <c r="C74" s="216"/>
      <c r="D74" s="216"/>
      <c r="E74" s="194">
        <f>SUM(E72:G72)</f>
        <v>5</v>
      </c>
      <c r="F74" s="194"/>
      <c r="G74" s="194"/>
      <c r="H74" s="195">
        <f>SUM(H72:J72)</f>
        <v>3</v>
      </c>
      <c r="I74" s="195"/>
      <c r="J74" s="195"/>
      <c r="K74" s="48"/>
      <c r="L74" s="215"/>
      <c r="Q74" s="4"/>
    </row>
    <row r="77" spans="1:21" ht="15" thickBot="1"/>
    <row r="78" spans="1:21" ht="20" thickTop="1" thickBot="1">
      <c r="E78" s="49" t="s">
        <v>0</v>
      </c>
      <c r="F78" s="159">
        <f>F58+1</f>
        <v>42009</v>
      </c>
      <c r="G78" s="160"/>
      <c r="H78" s="161"/>
      <c r="Q78" s="4"/>
    </row>
    <row r="79" spans="1:21" ht="18" thickTop="1" thickBot="1">
      <c r="E79" s="32"/>
      <c r="F79" s="31"/>
      <c r="G79" s="31"/>
      <c r="H79" s="31"/>
      <c r="Q79" s="4"/>
    </row>
    <row r="80" spans="1:21" ht="23" thickTop="1" thickBot="1">
      <c r="A80" s="2"/>
      <c r="B80" s="162" t="s">
        <v>1</v>
      </c>
      <c r="C80" s="163"/>
      <c r="D80" s="164"/>
      <c r="E80" s="165" t="s">
        <v>2</v>
      </c>
      <c r="F80" s="166"/>
      <c r="G80" s="167"/>
      <c r="H80" s="168" t="s">
        <v>3</v>
      </c>
      <c r="I80" s="169"/>
      <c r="J80" s="170"/>
      <c r="K80" s="3"/>
      <c r="L80" s="2"/>
      <c r="M80" s="2"/>
      <c r="N80" s="2"/>
      <c r="O80" s="2"/>
      <c r="P80" s="2"/>
      <c r="Q80" s="4"/>
      <c r="R80" s="2"/>
      <c r="S80" s="2"/>
      <c r="T80" s="2"/>
      <c r="U80" s="2"/>
    </row>
    <row r="81" spans="1:21" ht="47" thickTop="1" thickBot="1">
      <c r="A81" s="5"/>
      <c r="B81" s="6" t="s">
        <v>4</v>
      </c>
      <c r="C81" s="7" t="s">
        <v>5</v>
      </c>
      <c r="D81" s="8" t="s">
        <v>6</v>
      </c>
      <c r="E81" s="9" t="s">
        <v>4</v>
      </c>
      <c r="F81" s="7" t="s">
        <v>5</v>
      </c>
      <c r="G81" s="8" t="s">
        <v>6</v>
      </c>
      <c r="H81" s="60" t="s">
        <v>4</v>
      </c>
      <c r="I81" s="7" t="s">
        <v>5</v>
      </c>
      <c r="J81" s="8" t="s">
        <v>6</v>
      </c>
      <c r="K81" s="5"/>
      <c r="L81" s="10" t="s">
        <v>7</v>
      </c>
      <c r="M81" s="11" t="s">
        <v>8</v>
      </c>
      <c r="N81" s="11" t="s">
        <v>9</v>
      </c>
      <c r="O81" s="12" t="s">
        <v>10</v>
      </c>
      <c r="P81" s="13"/>
      <c r="Q81" s="196">
        <f>F78</f>
        <v>42009</v>
      </c>
      <c r="R81" s="217"/>
      <c r="S81" s="217"/>
      <c r="T81" s="217"/>
      <c r="U81" s="218"/>
    </row>
    <row r="82" spans="1:21" ht="17" thickBot="1">
      <c r="A82" s="202" t="s">
        <v>11</v>
      </c>
      <c r="B82" s="179"/>
      <c r="C82" s="182"/>
      <c r="D82" s="185"/>
      <c r="E82" s="188"/>
      <c r="F82" s="182"/>
      <c r="G82" s="185"/>
      <c r="H82" s="191"/>
      <c r="I82" s="182"/>
      <c r="J82" s="199"/>
      <c r="K82" s="51" t="s">
        <v>12</v>
      </c>
      <c r="L82" s="34">
        <f t="shared" ref="L82:L83" si="11">SUM(B82:J82)</f>
        <v>0</v>
      </c>
      <c r="M82" s="35"/>
      <c r="N82" s="36"/>
      <c r="O82" s="37">
        <f t="shared" ref="O82:O91" si="12">SUM(L82:N82)</f>
        <v>0</v>
      </c>
      <c r="Q82" s="52"/>
    </row>
    <row r="83" spans="1:21" ht="17.25" customHeight="1" thickTop="1" thickBot="1">
      <c r="A83" s="203"/>
      <c r="B83" s="180"/>
      <c r="C83" s="183"/>
      <c r="D83" s="186"/>
      <c r="E83" s="189"/>
      <c r="F83" s="183"/>
      <c r="G83" s="186"/>
      <c r="H83" s="192"/>
      <c r="I83" s="183"/>
      <c r="J83" s="200"/>
      <c r="K83" s="53" t="s">
        <v>13</v>
      </c>
      <c r="L83" s="38">
        <f t="shared" si="11"/>
        <v>0</v>
      </c>
      <c r="M83" s="39"/>
      <c r="N83" s="40"/>
      <c r="O83" s="37">
        <f t="shared" si="12"/>
        <v>0</v>
      </c>
      <c r="Q83" s="171" t="s">
        <v>14</v>
      </c>
      <c r="R83" s="66" t="s">
        <v>15</v>
      </c>
      <c r="S83" s="67">
        <v>6000</v>
      </c>
      <c r="T83" s="67">
        <f>SUM(B86,D86)</f>
        <v>0</v>
      </c>
      <c r="U83" s="68" t="s">
        <v>16</v>
      </c>
    </row>
    <row r="84" spans="1:21" ht="31" thickBot="1">
      <c r="A84" s="202" t="s">
        <v>17</v>
      </c>
      <c r="B84" s="181"/>
      <c r="C84" s="184"/>
      <c r="D84" s="187"/>
      <c r="E84" s="190"/>
      <c r="F84" s="184"/>
      <c r="G84" s="187"/>
      <c r="H84" s="193"/>
      <c r="I84" s="184"/>
      <c r="J84" s="201"/>
      <c r="K84" s="51" t="s">
        <v>18</v>
      </c>
      <c r="L84" s="41">
        <f>SUM(B84:J84)</f>
        <v>0</v>
      </c>
      <c r="M84" s="42"/>
      <c r="N84" s="43"/>
      <c r="O84" s="37">
        <f t="shared" si="12"/>
        <v>0</v>
      </c>
      <c r="Q84" s="172"/>
      <c r="R84" s="69" t="s">
        <v>19</v>
      </c>
      <c r="S84" s="70">
        <v>6015</v>
      </c>
      <c r="T84" s="70">
        <f>SUM(B82:B85,D82:D85,B91)</f>
        <v>0</v>
      </c>
      <c r="U84" s="71" t="s">
        <v>20</v>
      </c>
    </row>
    <row r="85" spans="1:21" ht="18" thickTop="1" thickBot="1">
      <c r="A85" s="203"/>
      <c r="B85" s="180"/>
      <c r="C85" s="183"/>
      <c r="D85" s="186"/>
      <c r="E85" s="189"/>
      <c r="F85" s="183"/>
      <c r="G85" s="186"/>
      <c r="H85" s="192"/>
      <c r="I85" s="183"/>
      <c r="J85" s="200"/>
      <c r="K85" s="53" t="s">
        <v>21</v>
      </c>
      <c r="L85" s="38">
        <f t="shared" ref="L85:L91" si="13">SUM(B85:J85)</f>
        <v>0</v>
      </c>
      <c r="M85" s="39"/>
      <c r="N85" s="40"/>
      <c r="O85" s="37">
        <f t="shared" si="12"/>
        <v>0</v>
      </c>
      <c r="Q85" s="54"/>
      <c r="R85" s="72"/>
      <c r="S85" s="72"/>
      <c r="T85" s="72"/>
      <c r="U85" s="72"/>
    </row>
    <row r="86" spans="1:21" ht="16.5" customHeight="1" thickTop="1">
      <c r="A86" s="202" t="s">
        <v>22</v>
      </c>
      <c r="B86" s="181"/>
      <c r="C86" s="184"/>
      <c r="D86" s="187"/>
      <c r="E86" s="190"/>
      <c r="F86" s="184"/>
      <c r="G86" s="187"/>
      <c r="H86" s="193"/>
      <c r="I86" s="184"/>
      <c r="J86" s="201"/>
      <c r="K86" s="202" t="s">
        <v>22</v>
      </c>
      <c r="L86" s="41">
        <f t="shared" si="13"/>
        <v>0</v>
      </c>
      <c r="M86" s="42"/>
      <c r="N86" s="43"/>
      <c r="O86" s="37">
        <f t="shared" si="12"/>
        <v>0</v>
      </c>
      <c r="Q86" s="173" t="s">
        <v>2</v>
      </c>
      <c r="R86" s="73" t="s">
        <v>15</v>
      </c>
      <c r="S86" s="74">
        <v>6005</v>
      </c>
      <c r="T86" s="74">
        <f>SUM(E86,G86)</f>
        <v>0</v>
      </c>
      <c r="U86" s="75" t="s">
        <v>16</v>
      </c>
    </row>
    <row r="87" spans="1:21" ht="16.5" customHeight="1" thickBot="1">
      <c r="A87" s="203"/>
      <c r="B87" s="180"/>
      <c r="C87" s="183"/>
      <c r="D87" s="186"/>
      <c r="E87" s="189"/>
      <c r="F87" s="183"/>
      <c r="G87" s="186"/>
      <c r="H87" s="192"/>
      <c r="I87" s="183"/>
      <c r="J87" s="200"/>
      <c r="K87" s="203"/>
      <c r="L87" s="38">
        <f t="shared" si="13"/>
        <v>0</v>
      </c>
      <c r="M87" s="39"/>
      <c r="N87" s="40"/>
      <c r="O87" s="37">
        <f t="shared" si="12"/>
        <v>0</v>
      </c>
      <c r="Q87" s="174"/>
      <c r="R87" s="204" t="s">
        <v>19</v>
      </c>
      <c r="S87" s="206" t="str">
        <f>IF(WEEKDAY(F78,2)&gt;5,"6002","6001")</f>
        <v>6001</v>
      </c>
      <c r="T87" s="206">
        <f>SUM(E82:E85,G82:G85,E91)</f>
        <v>5</v>
      </c>
      <c r="U87" s="207" t="s">
        <v>20</v>
      </c>
    </row>
    <row r="88" spans="1:21" ht="16.5" customHeight="1" thickBot="1">
      <c r="A88" s="51" t="s">
        <v>23</v>
      </c>
      <c r="B88" s="15"/>
      <c r="C88" s="85"/>
      <c r="D88" s="16"/>
      <c r="E88" s="17"/>
      <c r="F88" s="86"/>
      <c r="G88" s="16"/>
      <c r="H88" s="61"/>
      <c r="I88" s="85"/>
      <c r="J88" s="16"/>
      <c r="K88" s="51" t="s">
        <v>23</v>
      </c>
      <c r="L88" s="41">
        <f t="shared" si="13"/>
        <v>0</v>
      </c>
      <c r="M88" s="42"/>
      <c r="N88" s="93"/>
      <c r="O88" s="37">
        <f t="shared" si="12"/>
        <v>0</v>
      </c>
      <c r="Q88" s="175"/>
      <c r="R88" s="205"/>
      <c r="S88" s="146"/>
      <c r="T88" s="146"/>
      <c r="U88" s="208"/>
    </row>
    <row r="89" spans="1:21" ht="32" thickTop="1" thickBot="1">
      <c r="A89" s="55" t="s">
        <v>24</v>
      </c>
      <c r="B89" s="15"/>
      <c r="C89" s="85"/>
      <c r="D89" s="16"/>
      <c r="E89" s="17"/>
      <c r="F89" s="86"/>
      <c r="G89" s="16"/>
      <c r="H89" s="61"/>
      <c r="I89" s="85"/>
      <c r="J89" s="16"/>
      <c r="K89" s="55" t="s">
        <v>24</v>
      </c>
      <c r="L89" s="41">
        <f t="shared" si="13"/>
        <v>0</v>
      </c>
      <c r="M89" s="39"/>
      <c r="N89" s="94"/>
      <c r="O89" s="37">
        <f t="shared" si="12"/>
        <v>0</v>
      </c>
      <c r="Q89" s="54"/>
      <c r="R89" s="72"/>
      <c r="S89" s="72"/>
      <c r="T89" s="72"/>
      <c r="U89" s="72"/>
    </row>
    <row r="90" spans="1:21" ht="17.25" customHeight="1" thickTop="1" thickBot="1">
      <c r="A90" s="56" t="s">
        <v>25</v>
      </c>
      <c r="B90" s="18"/>
      <c r="C90" s="87"/>
      <c r="D90" s="84"/>
      <c r="E90" s="19"/>
      <c r="F90" s="87"/>
      <c r="G90" s="84"/>
      <c r="H90" s="62"/>
      <c r="I90" s="87"/>
      <c r="J90" s="84"/>
      <c r="K90" s="56" t="s">
        <v>25</v>
      </c>
      <c r="L90" s="41">
        <f t="shared" si="13"/>
        <v>0</v>
      </c>
      <c r="M90" s="44"/>
      <c r="N90" s="45"/>
      <c r="O90" s="37">
        <f t="shared" si="12"/>
        <v>0</v>
      </c>
      <c r="Q90" s="209" t="s">
        <v>3</v>
      </c>
      <c r="R90" s="76" t="s">
        <v>15</v>
      </c>
      <c r="S90" s="77">
        <v>6005</v>
      </c>
      <c r="T90" s="77">
        <f>SUM(H86,J86)</f>
        <v>0</v>
      </c>
      <c r="U90" s="78" t="s">
        <v>16</v>
      </c>
    </row>
    <row r="91" spans="1:21" ht="29" thickBot="1">
      <c r="A91" s="57" t="s">
        <v>26</v>
      </c>
      <c r="B91" s="82"/>
      <c r="C91" s="88"/>
      <c r="D91" s="20"/>
      <c r="E91" s="21">
        <v>5</v>
      </c>
      <c r="F91" s="89"/>
      <c r="G91" s="22"/>
      <c r="H91" s="63">
        <v>3</v>
      </c>
      <c r="I91" s="90"/>
      <c r="J91" s="23"/>
      <c r="K91" s="57" t="s">
        <v>26</v>
      </c>
      <c r="L91" s="41">
        <f t="shared" si="13"/>
        <v>8</v>
      </c>
      <c r="M91" s="46"/>
      <c r="N91" s="47"/>
      <c r="O91" s="37">
        <f t="shared" si="12"/>
        <v>8</v>
      </c>
      <c r="Q91" s="210"/>
      <c r="R91" s="79" t="s">
        <v>19</v>
      </c>
      <c r="S91" s="80">
        <v>6002</v>
      </c>
      <c r="T91" s="80">
        <f>SUM(H82:H85,J82:J85,H91)</f>
        <v>3</v>
      </c>
      <c r="U91" s="81" t="s">
        <v>20</v>
      </c>
    </row>
    <row r="92" spans="1:21" ht="31" thickBot="1">
      <c r="A92" s="58" t="s">
        <v>27</v>
      </c>
      <c r="B92" s="24">
        <f>SUM(B82:B91)</f>
        <v>0</v>
      </c>
      <c r="C92" s="24">
        <f>SUM(C82:C87,C90)</f>
        <v>0</v>
      </c>
      <c r="D92" s="25">
        <f>SUM(D82:D87,D90)</f>
        <v>0</v>
      </c>
      <c r="E92" s="26">
        <f>SUM(E82:E91)</f>
        <v>5</v>
      </c>
      <c r="F92" s="24">
        <f>SUM(F82:F90)</f>
        <v>0</v>
      </c>
      <c r="G92" s="25">
        <f>SUM(G82:G87,G90)</f>
        <v>0</v>
      </c>
      <c r="H92" s="26">
        <f>SUM(H82:H87,H90:H91)</f>
        <v>3</v>
      </c>
      <c r="I92" s="24">
        <f>SUM(I82:I87,I90)</f>
        <v>0</v>
      </c>
      <c r="J92" s="25">
        <f>SUM(J82:J87,J90)</f>
        <v>0</v>
      </c>
      <c r="K92" s="58" t="s">
        <v>27</v>
      </c>
      <c r="L92" s="27">
        <f>SUM(L82:L91)</f>
        <v>8</v>
      </c>
      <c r="M92" s="28">
        <f>SUM(M82:M89)</f>
        <v>0</v>
      </c>
      <c r="N92" s="28">
        <f>SUM(N82:N89)</f>
        <v>0</v>
      </c>
      <c r="O92" s="29">
        <f>SUM(O82:O91)</f>
        <v>8</v>
      </c>
      <c r="Q92" s="4"/>
    </row>
    <row r="93" spans="1:21" ht="18" customHeight="1" thickTop="1" thickBot="1">
      <c r="B93" s="211" t="s">
        <v>28</v>
      </c>
      <c r="C93" s="211"/>
      <c r="D93" s="211"/>
      <c r="E93" s="212" t="s">
        <v>29</v>
      </c>
      <c r="F93" s="212"/>
      <c r="G93" s="212"/>
      <c r="H93" s="213" t="s">
        <v>30</v>
      </c>
      <c r="I93" s="213"/>
      <c r="J93" s="213"/>
      <c r="K93" s="48"/>
      <c r="L93" s="214">
        <f>SUM(B82:B87,B91,D82:D87,D90,E82:E87,E90:E91,G82:G87,G90,H82:H87,H90:H91,J82:J87,J90)</f>
        <v>8</v>
      </c>
      <c r="Q93" s="4"/>
      <c r="T93" s="30">
        <f>SUM(T83:T84,T86:T88,T90:T91)</f>
        <v>8</v>
      </c>
    </row>
    <row r="94" spans="1:21" ht="17.25" customHeight="1" thickTop="1">
      <c r="B94" s="216">
        <f>SUM(B92:D92)</f>
        <v>0</v>
      </c>
      <c r="C94" s="216"/>
      <c r="D94" s="216"/>
      <c r="E94" s="194">
        <f>SUM(E92:G92)</f>
        <v>5</v>
      </c>
      <c r="F94" s="194"/>
      <c r="G94" s="194"/>
      <c r="H94" s="195">
        <f>SUM(H92:J92)</f>
        <v>3</v>
      </c>
      <c r="I94" s="195"/>
      <c r="J94" s="195"/>
      <c r="K94" s="48"/>
      <c r="L94" s="215"/>
      <c r="Q94" s="4"/>
    </row>
    <row r="96" spans="1:21" ht="15" thickBot="1"/>
    <row r="97" spans="1:21" ht="20" thickTop="1" thickBot="1">
      <c r="E97" s="49" t="s">
        <v>0</v>
      </c>
      <c r="F97" s="159">
        <f>F78+1</f>
        <v>42010</v>
      </c>
      <c r="G97" s="160"/>
      <c r="H97" s="161"/>
      <c r="Q97" s="4"/>
    </row>
    <row r="98" spans="1:21" ht="18" thickTop="1" thickBot="1">
      <c r="E98" s="32"/>
      <c r="F98" s="31"/>
      <c r="G98" s="31"/>
      <c r="H98" s="31"/>
      <c r="Q98" s="4"/>
    </row>
    <row r="99" spans="1:21" ht="23" thickTop="1" thickBot="1">
      <c r="A99" s="2"/>
      <c r="B99" s="162" t="s">
        <v>1</v>
      </c>
      <c r="C99" s="163"/>
      <c r="D99" s="164"/>
      <c r="E99" s="165" t="s">
        <v>2</v>
      </c>
      <c r="F99" s="166"/>
      <c r="G99" s="167"/>
      <c r="H99" s="168" t="s">
        <v>3</v>
      </c>
      <c r="I99" s="169"/>
      <c r="J99" s="170"/>
      <c r="K99" s="3"/>
      <c r="L99" s="2"/>
      <c r="M99" s="2"/>
      <c r="N99" s="2"/>
      <c r="O99" s="2"/>
      <c r="P99" s="2"/>
      <c r="Q99" s="4"/>
      <c r="R99" s="2"/>
      <c r="S99" s="2"/>
      <c r="T99" s="2"/>
      <c r="U99" s="2"/>
    </row>
    <row r="100" spans="1:21" ht="47" thickTop="1" thickBot="1">
      <c r="A100" s="5"/>
      <c r="B100" s="6" t="s">
        <v>4</v>
      </c>
      <c r="C100" s="7" t="s">
        <v>5</v>
      </c>
      <c r="D100" s="8" t="s">
        <v>6</v>
      </c>
      <c r="E100" s="9" t="s">
        <v>4</v>
      </c>
      <c r="F100" s="7" t="s">
        <v>5</v>
      </c>
      <c r="G100" s="8" t="s">
        <v>6</v>
      </c>
      <c r="H100" s="60" t="s">
        <v>4</v>
      </c>
      <c r="I100" s="7" t="s">
        <v>5</v>
      </c>
      <c r="J100" s="8" t="s">
        <v>6</v>
      </c>
      <c r="K100" s="5"/>
      <c r="L100" s="10" t="s">
        <v>7</v>
      </c>
      <c r="M100" s="11" t="s">
        <v>8</v>
      </c>
      <c r="N100" s="11" t="s">
        <v>9</v>
      </c>
      <c r="O100" s="12" t="s">
        <v>10</v>
      </c>
      <c r="P100" s="13"/>
      <c r="Q100" s="196">
        <f>F97</f>
        <v>42010</v>
      </c>
      <c r="R100" s="217"/>
      <c r="S100" s="217"/>
      <c r="T100" s="217"/>
      <c r="U100" s="218"/>
    </row>
    <row r="101" spans="1:21" ht="17" thickBot="1">
      <c r="A101" s="202" t="s">
        <v>11</v>
      </c>
      <c r="B101" s="179"/>
      <c r="C101" s="182"/>
      <c r="D101" s="185"/>
      <c r="E101" s="188"/>
      <c r="F101" s="182"/>
      <c r="G101" s="185"/>
      <c r="H101" s="191"/>
      <c r="I101" s="182"/>
      <c r="J101" s="199"/>
      <c r="K101" s="51" t="s">
        <v>12</v>
      </c>
      <c r="L101" s="34">
        <f t="shared" ref="L101:L102" si="14">SUM(B101:J101)</f>
        <v>0</v>
      </c>
      <c r="M101" s="35"/>
      <c r="N101" s="36"/>
      <c r="O101" s="37">
        <f t="shared" ref="O101:O110" si="15">SUM(L101:N101)</f>
        <v>0</v>
      </c>
      <c r="Q101" s="52"/>
    </row>
    <row r="102" spans="1:21" ht="17.25" customHeight="1" thickTop="1" thickBot="1">
      <c r="A102" s="203"/>
      <c r="B102" s="180"/>
      <c r="C102" s="183"/>
      <c r="D102" s="186"/>
      <c r="E102" s="189"/>
      <c r="F102" s="183"/>
      <c r="G102" s="186"/>
      <c r="H102" s="192"/>
      <c r="I102" s="183"/>
      <c r="J102" s="200"/>
      <c r="K102" s="53" t="s">
        <v>13</v>
      </c>
      <c r="L102" s="38">
        <f t="shared" si="14"/>
        <v>0</v>
      </c>
      <c r="M102" s="39"/>
      <c r="N102" s="40"/>
      <c r="O102" s="37">
        <f t="shared" si="15"/>
        <v>0</v>
      </c>
      <c r="Q102" s="171" t="s">
        <v>14</v>
      </c>
      <c r="R102" s="66" t="s">
        <v>15</v>
      </c>
      <c r="S102" s="67">
        <v>6000</v>
      </c>
      <c r="T102" s="67">
        <f>SUM(B105,D105)</f>
        <v>0</v>
      </c>
      <c r="U102" s="68" t="s">
        <v>16</v>
      </c>
    </row>
    <row r="103" spans="1:21" ht="31" thickBot="1">
      <c r="A103" s="202" t="s">
        <v>17</v>
      </c>
      <c r="B103" s="181"/>
      <c r="C103" s="184"/>
      <c r="D103" s="187"/>
      <c r="E103" s="190"/>
      <c r="F103" s="184"/>
      <c r="G103" s="187"/>
      <c r="H103" s="193"/>
      <c r="I103" s="184"/>
      <c r="J103" s="201"/>
      <c r="K103" s="51" t="s">
        <v>18</v>
      </c>
      <c r="L103" s="41">
        <f>SUM(B103:J103)</f>
        <v>0</v>
      </c>
      <c r="M103" s="42"/>
      <c r="N103" s="43"/>
      <c r="O103" s="37">
        <f t="shared" si="15"/>
        <v>0</v>
      </c>
      <c r="Q103" s="172"/>
      <c r="R103" s="69" t="s">
        <v>19</v>
      </c>
      <c r="S103" s="70">
        <v>6015</v>
      </c>
      <c r="T103" s="70">
        <f>SUM(B101:B104,D101:D104,B110)</f>
        <v>0</v>
      </c>
      <c r="U103" s="71" t="s">
        <v>20</v>
      </c>
    </row>
    <row r="104" spans="1:21" ht="18" thickTop="1" thickBot="1">
      <c r="A104" s="203"/>
      <c r="B104" s="180"/>
      <c r="C104" s="183"/>
      <c r="D104" s="186"/>
      <c r="E104" s="189"/>
      <c r="F104" s="183"/>
      <c r="G104" s="186"/>
      <c r="H104" s="192"/>
      <c r="I104" s="183"/>
      <c r="J104" s="200"/>
      <c r="K104" s="53" t="s">
        <v>21</v>
      </c>
      <c r="L104" s="38">
        <f t="shared" ref="L104:L110" si="16">SUM(B104:J104)</f>
        <v>0</v>
      </c>
      <c r="M104" s="39"/>
      <c r="N104" s="40"/>
      <c r="O104" s="37">
        <f t="shared" si="15"/>
        <v>0</v>
      </c>
      <c r="Q104" s="54"/>
      <c r="R104" s="72"/>
      <c r="S104" s="72"/>
      <c r="T104" s="72"/>
      <c r="U104" s="72"/>
    </row>
    <row r="105" spans="1:21" ht="16.5" customHeight="1" thickTop="1">
      <c r="A105" s="202" t="s">
        <v>22</v>
      </c>
      <c r="B105" s="181"/>
      <c r="C105" s="184"/>
      <c r="D105" s="187"/>
      <c r="E105" s="190"/>
      <c r="F105" s="184"/>
      <c r="G105" s="187"/>
      <c r="H105" s="193"/>
      <c r="I105" s="184"/>
      <c r="J105" s="201"/>
      <c r="K105" s="202" t="s">
        <v>22</v>
      </c>
      <c r="L105" s="41">
        <f t="shared" si="16"/>
        <v>0</v>
      </c>
      <c r="M105" s="42"/>
      <c r="N105" s="43"/>
      <c r="O105" s="37">
        <f t="shared" si="15"/>
        <v>0</v>
      </c>
      <c r="Q105" s="173" t="s">
        <v>2</v>
      </c>
      <c r="R105" s="73" t="s">
        <v>15</v>
      </c>
      <c r="S105" s="74">
        <v>6005</v>
      </c>
      <c r="T105" s="74">
        <f>SUM(E105,G105)</f>
        <v>0</v>
      </c>
      <c r="U105" s="75" t="s">
        <v>16</v>
      </c>
    </row>
    <row r="106" spans="1:21" ht="16.5" customHeight="1" thickBot="1">
      <c r="A106" s="203"/>
      <c r="B106" s="180"/>
      <c r="C106" s="183"/>
      <c r="D106" s="186"/>
      <c r="E106" s="189"/>
      <c r="F106" s="183"/>
      <c r="G106" s="186"/>
      <c r="H106" s="192"/>
      <c r="I106" s="183"/>
      <c r="J106" s="200"/>
      <c r="K106" s="203"/>
      <c r="L106" s="38">
        <f t="shared" si="16"/>
        <v>0</v>
      </c>
      <c r="M106" s="39"/>
      <c r="N106" s="40"/>
      <c r="O106" s="37">
        <f t="shared" si="15"/>
        <v>0</v>
      </c>
      <c r="Q106" s="174"/>
      <c r="R106" s="204" t="s">
        <v>19</v>
      </c>
      <c r="S106" s="206" t="str">
        <f>IF(WEEKDAY(F97,2)&gt;5,"6002","6001")</f>
        <v>6001</v>
      </c>
      <c r="T106" s="206">
        <f>SUM(E101:E104,G101:G104,E110)</f>
        <v>5</v>
      </c>
      <c r="U106" s="207" t="s">
        <v>20</v>
      </c>
    </row>
    <row r="107" spans="1:21" ht="16.5" customHeight="1" thickBot="1">
      <c r="A107" s="51" t="s">
        <v>23</v>
      </c>
      <c r="B107" s="15"/>
      <c r="C107" s="85"/>
      <c r="D107" s="16"/>
      <c r="E107" s="17"/>
      <c r="F107" s="86"/>
      <c r="G107" s="16"/>
      <c r="H107" s="61"/>
      <c r="I107" s="85"/>
      <c r="J107" s="16"/>
      <c r="K107" s="51" t="s">
        <v>23</v>
      </c>
      <c r="L107" s="41">
        <f t="shared" si="16"/>
        <v>0</v>
      </c>
      <c r="M107" s="42"/>
      <c r="N107" s="93"/>
      <c r="O107" s="37">
        <f t="shared" si="15"/>
        <v>0</v>
      </c>
      <c r="Q107" s="175"/>
      <c r="R107" s="205"/>
      <c r="S107" s="146"/>
      <c r="T107" s="146"/>
      <c r="U107" s="208"/>
    </row>
    <row r="108" spans="1:21" ht="32" thickTop="1" thickBot="1">
      <c r="A108" s="55" t="s">
        <v>24</v>
      </c>
      <c r="B108" s="15"/>
      <c r="C108" s="85"/>
      <c r="D108" s="16"/>
      <c r="E108" s="17"/>
      <c r="F108" s="86"/>
      <c r="G108" s="16"/>
      <c r="H108" s="61"/>
      <c r="I108" s="85"/>
      <c r="J108" s="16"/>
      <c r="K108" s="55" t="s">
        <v>24</v>
      </c>
      <c r="L108" s="41">
        <f t="shared" si="16"/>
        <v>0</v>
      </c>
      <c r="M108" s="39"/>
      <c r="N108" s="94"/>
      <c r="O108" s="37">
        <f t="shared" si="15"/>
        <v>0</v>
      </c>
      <c r="Q108" s="54"/>
      <c r="R108" s="72"/>
      <c r="S108" s="72"/>
      <c r="T108" s="72"/>
      <c r="U108" s="72"/>
    </row>
    <row r="109" spans="1:21" ht="17.25" customHeight="1" thickTop="1" thickBot="1">
      <c r="A109" s="56" t="s">
        <v>25</v>
      </c>
      <c r="B109" s="18"/>
      <c r="C109" s="87"/>
      <c r="D109" s="84"/>
      <c r="E109" s="19"/>
      <c r="F109" s="87"/>
      <c r="G109" s="84"/>
      <c r="H109" s="62"/>
      <c r="I109" s="87"/>
      <c r="J109" s="84"/>
      <c r="K109" s="56" t="s">
        <v>25</v>
      </c>
      <c r="L109" s="41">
        <f t="shared" si="16"/>
        <v>0</v>
      </c>
      <c r="M109" s="44"/>
      <c r="N109" s="45"/>
      <c r="O109" s="37">
        <f t="shared" si="15"/>
        <v>0</v>
      </c>
      <c r="Q109" s="209" t="s">
        <v>3</v>
      </c>
      <c r="R109" s="76" t="s">
        <v>15</v>
      </c>
      <c r="S109" s="77">
        <v>6005</v>
      </c>
      <c r="T109" s="77">
        <f>SUM(H105,J105)</f>
        <v>0</v>
      </c>
      <c r="U109" s="78" t="s">
        <v>16</v>
      </c>
    </row>
    <row r="110" spans="1:21" ht="29" thickBot="1">
      <c r="A110" s="57" t="s">
        <v>26</v>
      </c>
      <c r="B110" s="82"/>
      <c r="C110" s="88"/>
      <c r="D110" s="20"/>
      <c r="E110" s="21">
        <v>5</v>
      </c>
      <c r="F110" s="89"/>
      <c r="G110" s="22"/>
      <c r="H110" s="63">
        <v>3</v>
      </c>
      <c r="I110" s="90"/>
      <c r="J110" s="23"/>
      <c r="K110" s="57" t="s">
        <v>26</v>
      </c>
      <c r="L110" s="41">
        <f t="shared" si="16"/>
        <v>8</v>
      </c>
      <c r="M110" s="46"/>
      <c r="N110" s="47"/>
      <c r="O110" s="37">
        <f t="shared" si="15"/>
        <v>8</v>
      </c>
      <c r="Q110" s="210"/>
      <c r="R110" s="79" t="s">
        <v>19</v>
      </c>
      <c r="S110" s="80">
        <v>6002</v>
      </c>
      <c r="T110" s="80">
        <f>SUM(H101:H104,J101:J104,H110)</f>
        <v>3</v>
      </c>
      <c r="U110" s="81" t="s">
        <v>20</v>
      </c>
    </row>
    <row r="111" spans="1:21" ht="31" thickBot="1">
      <c r="A111" s="58" t="s">
        <v>27</v>
      </c>
      <c r="B111" s="24">
        <f>SUM(B101:B110)</f>
        <v>0</v>
      </c>
      <c r="C111" s="24">
        <f>SUM(C101:C106,C109)</f>
        <v>0</v>
      </c>
      <c r="D111" s="25">
        <f>SUM(D101:D106,D109)</f>
        <v>0</v>
      </c>
      <c r="E111" s="26">
        <f>SUM(E101:E110)</f>
        <v>5</v>
      </c>
      <c r="F111" s="24">
        <f>SUM(F101:F109)</f>
        <v>0</v>
      </c>
      <c r="G111" s="25">
        <f>SUM(G101:G106,G109)</f>
        <v>0</v>
      </c>
      <c r="H111" s="26">
        <f>SUM(H101:H106,H109:H110)</f>
        <v>3</v>
      </c>
      <c r="I111" s="24">
        <f>SUM(I101:I106,I109)</f>
        <v>0</v>
      </c>
      <c r="J111" s="25">
        <f>SUM(J101:J106,J109)</f>
        <v>0</v>
      </c>
      <c r="K111" s="58" t="s">
        <v>27</v>
      </c>
      <c r="L111" s="27">
        <f>SUM(L101:L110)</f>
        <v>8</v>
      </c>
      <c r="M111" s="28">
        <f>SUM(M101:M108)</f>
        <v>0</v>
      </c>
      <c r="N111" s="28">
        <f>SUM(N101:N108)</f>
        <v>0</v>
      </c>
      <c r="O111" s="29">
        <f>SUM(O101:O110)</f>
        <v>8</v>
      </c>
      <c r="Q111" s="4"/>
    </row>
    <row r="112" spans="1:21" ht="18" customHeight="1" thickTop="1" thickBot="1">
      <c r="B112" s="211" t="s">
        <v>28</v>
      </c>
      <c r="C112" s="211"/>
      <c r="D112" s="211"/>
      <c r="E112" s="212" t="s">
        <v>29</v>
      </c>
      <c r="F112" s="212"/>
      <c r="G112" s="212"/>
      <c r="H112" s="213" t="s">
        <v>30</v>
      </c>
      <c r="I112" s="213"/>
      <c r="J112" s="213"/>
      <c r="K112" s="48"/>
      <c r="L112" s="214">
        <f>SUM(B101:B106,B110,D101:D106,D109,E101:E106,E109:E110,G101:G106,G109,H101:H106,H109:H110,J101:J106,J109)</f>
        <v>8</v>
      </c>
      <c r="Q112" s="4"/>
      <c r="T112" s="30">
        <f>SUM(T102:T103,T105:T107,T109:T110)</f>
        <v>8</v>
      </c>
    </row>
    <row r="113" spans="1:21" ht="17.25" customHeight="1" thickTop="1">
      <c r="B113" s="216">
        <f>SUM(B111:D111)</f>
        <v>0</v>
      </c>
      <c r="C113" s="216"/>
      <c r="D113" s="216"/>
      <c r="E113" s="194">
        <f>SUM(E111:G111)</f>
        <v>5</v>
      </c>
      <c r="F113" s="194"/>
      <c r="G113" s="194"/>
      <c r="H113" s="195">
        <f>SUM(H111:J111)</f>
        <v>3</v>
      </c>
      <c r="I113" s="195"/>
      <c r="J113" s="195"/>
      <c r="K113" s="48"/>
      <c r="L113" s="215"/>
      <c r="Q113" s="4"/>
    </row>
    <row r="115" spans="1:21" ht="15" thickBot="1"/>
    <row r="116" spans="1:21" ht="20" thickTop="1" thickBot="1">
      <c r="E116" s="49" t="s">
        <v>0</v>
      </c>
      <c r="F116" s="159">
        <f>F97+1</f>
        <v>42011</v>
      </c>
      <c r="G116" s="160"/>
      <c r="H116" s="161"/>
      <c r="Q116" s="4"/>
    </row>
    <row r="117" spans="1:21" ht="18" thickTop="1" thickBot="1">
      <c r="E117" s="32"/>
      <c r="F117" s="31"/>
      <c r="G117" s="31"/>
      <c r="H117" s="31"/>
      <c r="Q117" s="4"/>
    </row>
    <row r="118" spans="1:21" ht="23" thickTop="1" thickBot="1">
      <c r="A118" s="2"/>
      <c r="B118" s="162" t="s">
        <v>1</v>
      </c>
      <c r="C118" s="163"/>
      <c r="D118" s="164"/>
      <c r="E118" s="165" t="s">
        <v>2</v>
      </c>
      <c r="F118" s="166"/>
      <c r="G118" s="167"/>
      <c r="H118" s="168" t="s">
        <v>3</v>
      </c>
      <c r="I118" s="169"/>
      <c r="J118" s="170"/>
      <c r="K118" s="3"/>
      <c r="L118" s="2"/>
      <c r="M118" s="2"/>
      <c r="N118" s="2"/>
      <c r="O118" s="2"/>
      <c r="P118" s="2"/>
      <c r="Q118" s="4"/>
      <c r="R118" s="2"/>
      <c r="S118" s="2"/>
      <c r="T118" s="2"/>
      <c r="U118" s="2"/>
    </row>
    <row r="119" spans="1:21" ht="47" thickTop="1" thickBot="1">
      <c r="A119" s="5"/>
      <c r="B119" s="6" t="s">
        <v>4</v>
      </c>
      <c r="C119" s="7" t="s">
        <v>5</v>
      </c>
      <c r="D119" s="8" t="s">
        <v>6</v>
      </c>
      <c r="E119" s="9" t="s">
        <v>4</v>
      </c>
      <c r="F119" s="7" t="s">
        <v>5</v>
      </c>
      <c r="G119" s="8" t="s">
        <v>6</v>
      </c>
      <c r="H119" s="60" t="s">
        <v>4</v>
      </c>
      <c r="I119" s="7" t="s">
        <v>5</v>
      </c>
      <c r="J119" s="8" t="s">
        <v>6</v>
      </c>
      <c r="K119" s="5"/>
      <c r="L119" s="10" t="s">
        <v>7</v>
      </c>
      <c r="M119" s="11" t="s">
        <v>8</v>
      </c>
      <c r="N119" s="11" t="s">
        <v>9</v>
      </c>
      <c r="O119" s="12" t="s">
        <v>10</v>
      </c>
      <c r="P119" s="13"/>
      <c r="Q119" s="196">
        <f>F116</f>
        <v>42011</v>
      </c>
      <c r="R119" s="217"/>
      <c r="S119" s="217"/>
      <c r="T119" s="217"/>
      <c r="U119" s="218"/>
    </row>
    <row r="120" spans="1:21" ht="17" thickBot="1">
      <c r="A120" s="202" t="s">
        <v>11</v>
      </c>
      <c r="B120" s="179"/>
      <c r="C120" s="182"/>
      <c r="D120" s="185"/>
      <c r="E120" s="188"/>
      <c r="F120" s="182"/>
      <c r="G120" s="185"/>
      <c r="H120" s="191"/>
      <c r="I120" s="182"/>
      <c r="J120" s="199"/>
      <c r="K120" s="51" t="s">
        <v>12</v>
      </c>
      <c r="L120" s="34">
        <f t="shared" ref="L120:L121" si="17">SUM(B120:J120)</f>
        <v>0</v>
      </c>
      <c r="M120" s="35"/>
      <c r="N120" s="36"/>
      <c r="O120" s="37">
        <f t="shared" ref="O120:O129" si="18">SUM(L120:N120)</f>
        <v>0</v>
      </c>
      <c r="Q120" s="52"/>
    </row>
    <row r="121" spans="1:21" ht="17.25" customHeight="1" thickTop="1" thickBot="1">
      <c r="A121" s="203"/>
      <c r="B121" s="180"/>
      <c r="C121" s="183"/>
      <c r="D121" s="186"/>
      <c r="E121" s="189"/>
      <c r="F121" s="183"/>
      <c r="G121" s="186"/>
      <c r="H121" s="192"/>
      <c r="I121" s="183"/>
      <c r="J121" s="200"/>
      <c r="K121" s="53" t="s">
        <v>13</v>
      </c>
      <c r="L121" s="38">
        <f t="shared" si="17"/>
        <v>0</v>
      </c>
      <c r="M121" s="39"/>
      <c r="N121" s="40"/>
      <c r="O121" s="37">
        <f t="shared" si="18"/>
        <v>0</v>
      </c>
      <c r="Q121" s="171" t="s">
        <v>14</v>
      </c>
      <c r="R121" s="66" t="s">
        <v>15</v>
      </c>
      <c r="S121" s="67">
        <v>6000</v>
      </c>
      <c r="T121" s="67">
        <f>SUM(B124,D124)</f>
        <v>0</v>
      </c>
      <c r="U121" s="68" t="s">
        <v>16</v>
      </c>
    </row>
    <row r="122" spans="1:21" ht="31" thickBot="1">
      <c r="A122" s="202" t="s">
        <v>17</v>
      </c>
      <c r="B122" s="181"/>
      <c r="C122" s="184"/>
      <c r="D122" s="187"/>
      <c r="E122" s="190"/>
      <c r="F122" s="184"/>
      <c r="G122" s="187"/>
      <c r="H122" s="193"/>
      <c r="I122" s="184"/>
      <c r="J122" s="201"/>
      <c r="K122" s="51" t="s">
        <v>18</v>
      </c>
      <c r="L122" s="41">
        <f>SUM(B122:J122)</f>
        <v>0</v>
      </c>
      <c r="M122" s="42"/>
      <c r="N122" s="43"/>
      <c r="O122" s="37">
        <f t="shared" si="18"/>
        <v>0</v>
      </c>
      <c r="Q122" s="172"/>
      <c r="R122" s="69" t="s">
        <v>19</v>
      </c>
      <c r="S122" s="70">
        <v>6015</v>
      </c>
      <c r="T122" s="70">
        <f>SUM(B120:B123,D120:D123,B129)</f>
        <v>0</v>
      </c>
      <c r="U122" s="71" t="s">
        <v>20</v>
      </c>
    </row>
    <row r="123" spans="1:21" ht="18" thickTop="1" thickBot="1">
      <c r="A123" s="203"/>
      <c r="B123" s="180"/>
      <c r="C123" s="183"/>
      <c r="D123" s="186"/>
      <c r="E123" s="189"/>
      <c r="F123" s="183"/>
      <c r="G123" s="186"/>
      <c r="H123" s="192"/>
      <c r="I123" s="183"/>
      <c r="J123" s="200"/>
      <c r="K123" s="53" t="s">
        <v>21</v>
      </c>
      <c r="L123" s="38">
        <f t="shared" ref="L123:L129" si="19">SUM(B123:J123)</f>
        <v>0</v>
      </c>
      <c r="M123" s="39"/>
      <c r="N123" s="40"/>
      <c r="O123" s="37">
        <f t="shared" si="18"/>
        <v>0</v>
      </c>
      <c r="Q123" s="54"/>
      <c r="R123" s="72"/>
      <c r="S123" s="72"/>
      <c r="T123" s="72"/>
      <c r="U123" s="72"/>
    </row>
    <row r="124" spans="1:21" ht="16.5" customHeight="1" thickTop="1">
      <c r="A124" s="202" t="s">
        <v>22</v>
      </c>
      <c r="B124" s="181"/>
      <c r="C124" s="184"/>
      <c r="D124" s="187"/>
      <c r="E124" s="190"/>
      <c r="F124" s="184"/>
      <c r="G124" s="187"/>
      <c r="H124" s="193"/>
      <c r="I124" s="184"/>
      <c r="J124" s="201"/>
      <c r="K124" s="202" t="s">
        <v>22</v>
      </c>
      <c r="L124" s="41">
        <f t="shared" si="19"/>
        <v>0</v>
      </c>
      <c r="M124" s="42"/>
      <c r="N124" s="43"/>
      <c r="O124" s="37">
        <f t="shared" si="18"/>
        <v>0</v>
      </c>
      <c r="Q124" s="173" t="s">
        <v>2</v>
      </c>
      <c r="R124" s="73" t="s">
        <v>15</v>
      </c>
      <c r="S124" s="74">
        <v>6005</v>
      </c>
      <c r="T124" s="74">
        <f>SUM(E124,G124)</f>
        <v>0</v>
      </c>
      <c r="U124" s="75" t="s">
        <v>16</v>
      </c>
    </row>
    <row r="125" spans="1:21" ht="16.5" customHeight="1" thickBot="1">
      <c r="A125" s="203"/>
      <c r="B125" s="180"/>
      <c r="C125" s="183"/>
      <c r="D125" s="186"/>
      <c r="E125" s="189"/>
      <c r="F125" s="183"/>
      <c r="G125" s="186"/>
      <c r="H125" s="192"/>
      <c r="I125" s="183"/>
      <c r="J125" s="200"/>
      <c r="K125" s="203"/>
      <c r="L125" s="38">
        <f t="shared" si="19"/>
        <v>0</v>
      </c>
      <c r="M125" s="39"/>
      <c r="N125" s="40"/>
      <c r="O125" s="37">
        <f t="shared" si="18"/>
        <v>0</v>
      </c>
      <c r="Q125" s="174"/>
      <c r="R125" s="204" t="s">
        <v>19</v>
      </c>
      <c r="S125" s="206" t="str">
        <f>IF(WEEKDAY(F116,2)&gt;5,"6002","6001")</f>
        <v>6001</v>
      </c>
      <c r="T125" s="206">
        <f>SUM(E120:E123,G120:G123,E129)</f>
        <v>5</v>
      </c>
      <c r="U125" s="207" t="s">
        <v>20</v>
      </c>
    </row>
    <row r="126" spans="1:21" ht="16.5" customHeight="1" thickBot="1">
      <c r="A126" s="51" t="s">
        <v>23</v>
      </c>
      <c r="B126" s="15"/>
      <c r="C126" s="85"/>
      <c r="D126" s="16"/>
      <c r="E126" s="17"/>
      <c r="F126" s="86"/>
      <c r="G126" s="16"/>
      <c r="H126" s="61"/>
      <c r="I126" s="85"/>
      <c r="J126" s="16"/>
      <c r="K126" s="51" t="s">
        <v>23</v>
      </c>
      <c r="L126" s="41">
        <f t="shared" si="19"/>
        <v>0</v>
      </c>
      <c r="M126" s="42"/>
      <c r="N126" s="93"/>
      <c r="O126" s="37">
        <f t="shared" si="18"/>
        <v>0</v>
      </c>
      <c r="Q126" s="175"/>
      <c r="R126" s="205"/>
      <c r="S126" s="146"/>
      <c r="T126" s="146"/>
      <c r="U126" s="208"/>
    </row>
    <row r="127" spans="1:21" ht="32" thickTop="1" thickBot="1">
      <c r="A127" s="55" t="s">
        <v>24</v>
      </c>
      <c r="B127" s="15"/>
      <c r="C127" s="85"/>
      <c r="D127" s="16"/>
      <c r="E127" s="17"/>
      <c r="F127" s="86"/>
      <c r="G127" s="16"/>
      <c r="H127" s="61"/>
      <c r="I127" s="85"/>
      <c r="J127" s="16"/>
      <c r="K127" s="55" t="s">
        <v>24</v>
      </c>
      <c r="L127" s="41">
        <f t="shared" si="19"/>
        <v>0</v>
      </c>
      <c r="M127" s="39"/>
      <c r="N127" s="94"/>
      <c r="O127" s="37">
        <f t="shared" si="18"/>
        <v>0</v>
      </c>
      <c r="Q127" s="54"/>
      <c r="R127" s="72"/>
      <c r="S127" s="72"/>
      <c r="T127" s="72"/>
      <c r="U127" s="72"/>
    </row>
    <row r="128" spans="1:21" ht="17.25" customHeight="1" thickTop="1" thickBot="1">
      <c r="A128" s="56" t="s">
        <v>25</v>
      </c>
      <c r="B128" s="18"/>
      <c r="C128" s="87"/>
      <c r="D128" s="84"/>
      <c r="E128" s="19"/>
      <c r="F128" s="87"/>
      <c r="G128" s="84"/>
      <c r="H128" s="62"/>
      <c r="I128" s="87"/>
      <c r="J128" s="84"/>
      <c r="K128" s="56" t="s">
        <v>25</v>
      </c>
      <c r="L128" s="41">
        <f t="shared" si="19"/>
        <v>0</v>
      </c>
      <c r="M128" s="44"/>
      <c r="N128" s="45"/>
      <c r="O128" s="37">
        <f t="shared" si="18"/>
        <v>0</v>
      </c>
      <c r="Q128" s="209" t="s">
        <v>3</v>
      </c>
      <c r="R128" s="76" t="s">
        <v>15</v>
      </c>
      <c r="S128" s="77">
        <v>6005</v>
      </c>
      <c r="T128" s="77">
        <f>SUM(H124,J124)</f>
        <v>0</v>
      </c>
      <c r="U128" s="78" t="s">
        <v>16</v>
      </c>
    </row>
    <row r="129" spans="1:21" ht="29" thickBot="1">
      <c r="A129" s="57" t="s">
        <v>26</v>
      </c>
      <c r="B129" s="82"/>
      <c r="C129" s="88"/>
      <c r="D129" s="20"/>
      <c r="E129" s="21">
        <v>5</v>
      </c>
      <c r="F129" s="89"/>
      <c r="G129" s="22"/>
      <c r="H129" s="63">
        <v>3</v>
      </c>
      <c r="I129" s="90"/>
      <c r="J129" s="23"/>
      <c r="K129" s="57" t="s">
        <v>26</v>
      </c>
      <c r="L129" s="41">
        <f t="shared" si="19"/>
        <v>8</v>
      </c>
      <c r="M129" s="46"/>
      <c r="N129" s="47"/>
      <c r="O129" s="37">
        <f t="shared" si="18"/>
        <v>8</v>
      </c>
      <c r="Q129" s="210"/>
      <c r="R129" s="79" t="s">
        <v>19</v>
      </c>
      <c r="S129" s="80">
        <v>6002</v>
      </c>
      <c r="T129" s="80">
        <f>SUM(H120:H123,J120:J123,H129)</f>
        <v>3</v>
      </c>
      <c r="U129" s="81" t="s">
        <v>20</v>
      </c>
    </row>
    <row r="130" spans="1:21" ht="31" thickBot="1">
      <c r="A130" s="58" t="s">
        <v>27</v>
      </c>
      <c r="B130" s="24">
        <f>SUM(B120:B129)</f>
        <v>0</v>
      </c>
      <c r="C130" s="24">
        <f>SUM(C120:C125,C128)</f>
        <v>0</v>
      </c>
      <c r="D130" s="25">
        <f>SUM(D120:D125,D128)</f>
        <v>0</v>
      </c>
      <c r="E130" s="26">
        <f>SUM(E120:E129)</f>
        <v>5</v>
      </c>
      <c r="F130" s="24">
        <f>SUM(F120:F128)</f>
        <v>0</v>
      </c>
      <c r="G130" s="25">
        <f>SUM(G120:G125,G128)</f>
        <v>0</v>
      </c>
      <c r="H130" s="26">
        <f>SUM(H120:H125,H128:H129)</f>
        <v>3</v>
      </c>
      <c r="I130" s="24">
        <f>SUM(I120:I125,I128)</f>
        <v>0</v>
      </c>
      <c r="J130" s="25">
        <f>SUM(J120:J125,J128)</f>
        <v>0</v>
      </c>
      <c r="K130" s="58" t="s">
        <v>27</v>
      </c>
      <c r="L130" s="27">
        <f>SUM(L120:L129)</f>
        <v>8</v>
      </c>
      <c r="M130" s="28">
        <f>SUM(M120:M127)</f>
        <v>0</v>
      </c>
      <c r="N130" s="28">
        <f>SUM(N120:N127)</f>
        <v>0</v>
      </c>
      <c r="O130" s="29">
        <f>SUM(O120:O129)</f>
        <v>8</v>
      </c>
      <c r="Q130" s="4"/>
    </row>
    <row r="131" spans="1:21" ht="18" customHeight="1" thickTop="1" thickBot="1">
      <c r="B131" s="211" t="s">
        <v>28</v>
      </c>
      <c r="C131" s="211"/>
      <c r="D131" s="211"/>
      <c r="E131" s="212" t="s">
        <v>29</v>
      </c>
      <c r="F131" s="212"/>
      <c r="G131" s="212"/>
      <c r="H131" s="213" t="s">
        <v>30</v>
      </c>
      <c r="I131" s="213"/>
      <c r="J131" s="213"/>
      <c r="K131" s="48"/>
      <c r="L131" s="214">
        <f>SUM(B120:B125,B129,D120:D125,D128,E120:E125,E128:E129,G120:G125,G128,H120:H125,H128:H129,J120:J125,J128)</f>
        <v>8</v>
      </c>
      <c r="Q131" s="4"/>
      <c r="T131" s="30">
        <f>SUM(T121:T122,T124:T126,T128:T129)</f>
        <v>8</v>
      </c>
    </row>
    <row r="132" spans="1:21" ht="17.25" customHeight="1" thickTop="1">
      <c r="B132" s="216">
        <f>SUM(B130:D130)</f>
        <v>0</v>
      </c>
      <c r="C132" s="216"/>
      <c r="D132" s="216"/>
      <c r="E132" s="194">
        <f>SUM(E130:G130)</f>
        <v>5</v>
      </c>
      <c r="F132" s="194"/>
      <c r="G132" s="194"/>
      <c r="H132" s="195">
        <f>SUM(H130:J130)</f>
        <v>3</v>
      </c>
      <c r="I132" s="195"/>
      <c r="J132" s="195"/>
      <c r="K132" s="48"/>
      <c r="L132" s="215"/>
      <c r="Q132" s="4"/>
    </row>
    <row r="134" spans="1:21" ht="15" thickBot="1"/>
    <row r="135" spans="1:21" ht="20" thickTop="1" thickBot="1">
      <c r="E135" s="49" t="s">
        <v>0</v>
      </c>
      <c r="F135" s="159">
        <f>F116+1</f>
        <v>42012</v>
      </c>
      <c r="G135" s="160"/>
      <c r="H135" s="161"/>
      <c r="Q135" s="4"/>
    </row>
    <row r="136" spans="1:21" ht="18" thickTop="1" thickBot="1">
      <c r="E136" s="32"/>
      <c r="F136" s="31"/>
      <c r="G136" s="31"/>
      <c r="H136" s="31"/>
      <c r="Q136" s="4"/>
    </row>
    <row r="137" spans="1:21" ht="23" thickTop="1" thickBot="1">
      <c r="A137" s="2"/>
      <c r="B137" s="162" t="s">
        <v>1</v>
      </c>
      <c r="C137" s="163"/>
      <c r="D137" s="164"/>
      <c r="E137" s="165" t="s">
        <v>2</v>
      </c>
      <c r="F137" s="166"/>
      <c r="G137" s="167"/>
      <c r="H137" s="168" t="s">
        <v>3</v>
      </c>
      <c r="I137" s="169"/>
      <c r="J137" s="170"/>
      <c r="K137" s="3"/>
      <c r="L137" s="2"/>
      <c r="M137" s="2"/>
      <c r="N137" s="2"/>
      <c r="O137" s="2"/>
      <c r="P137" s="2"/>
      <c r="Q137" s="4"/>
      <c r="R137" s="2"/>
      <c r="S137" s="2"/>
      <c r="T137" s="2"/>
      <c r="U137" s="2"/>
    </row>
    <row r="138" spans="1:21" ht="47" thickTop="1" thickBot="1">
      <c r="A138" s="5"/>
      <c r="B138" s="6" t="s">
        <v>4</v>
      </c>
      <c r="C138" s="7" t="s">
        <v>5</v>
      </c>
      <c r="D138" s="8" t="s">
        <v>6</v>
      </c>
      <c r="E138" s="9" t="s">
        <v>4</v>
      </c>
      <c r="F138" s="7" t="s">
        <v>5</v>
      </c>
      <c r="G138" s="8" t="s">
        <v>6</v>
      </c>
      <c r="H138" s="60" t="s">
        <v>4</v>
      </c>
      <c r="I138" s="7" t="s">
        <v>5</v>
      </c>
      <c r="J138" s="8" t="s">
        <v>6</v>
      </c>
      <c r="K138" s="5"/>
      <c r="L138" s="10" t="s">
        <v>7</v>
      </c>
      <c r="M138" s="11" t="s">
        <v>8</v>
      </c>
      <c r="N138" s="11" t="s">
        <v>9</v>
      </c>
      <c r="O138" s="12" t="s">
        <v>10</v>
      </c>
      <c r="P138" s="13"/>
      <c r="Q138" s="196">
        <f>F135</f>
        <v>42012</v>
      </c>
      <c r="R138" s="217"/>
      <c r="S138" s="217"/>
      <c r="T138" s="217"/>
      <c r="U138" s="218"/>
    </row>
    <row r="139" spans="1:21" ht="17" thickBot="1">
      <c r="A139" s="202" t="s">
        <v>11</v>
      </c>
      <c r="B139" s="179"/>
      <c r="C139" s="182"/>
      <c r="D139" s="185"/>
      <c r="E139" s="188"/>
      <c r="F139" s="182"/>
      <c r="G139" s="185"/>
      <c r="H139" s="191"/>
      <c r="I139" s="182"/>
      <c r="J139" s="199"/>
      <c r="K139" s="51" t="s">
        <v>12</v>
      </c>
      <c r="L139" s="34">
        <f t="shared" ref="L139:L140" si="20">SUM(B139:J139)</f>
        <v>0</v>
      </c>
      <c r="M139" s="35"/>
      <c r="N139" s="36"/>
      <c r="O139" s="37">
        <f t="shared" ref="O139:O148" si="21">SUM(L139:N139)</f>
        <v>0</v>
      </c>
      <c r="Q139" s="52"/>
    </row>
    <row r="140" spans="1:21" ht="17.25" customHeight="1" thickTop="1" thickBot="1">
      <c r="A140" s="203"/>
      <c r="B140" s="180"/>
      <c r="C140" s="183"/>
      <c r="D140" s="186"/>
      <c r="E140" s="189"/>
      <c r="F140" s="183"/>
      <c r="G140" s="186"/>
      <c r="H140" s="192"/>
      <c r="I140" s="183"/>
      <c r="J140" s="200"/>
      <c r="K140" s="53" t="s">
        <v>13</v>
      </c>
      <c r="L140" s="38">
        <f t="shared" si="20"/>
        <v>0</v>
      </c>
      <c r="M140" s="39"/>
      <c r="N140" s="40"/>
      <c r="O140" s="37">
        <f t="shared" si="21"/>
        <v>0</v>
      </c>
      <c r="Q140" s="171" t="s">
        <v>14</v>
      </c>
      <c r="R140" s="66" t="s">
        <v>15</v>
      </c>
      <c r="S140" s="67">
        <v>6000</v>
      </c>
      <c r="T140" s="67">
        <f>SUM(B143,D143)</f>
        <v>0</v>
      </c>
      <c r="U140" s="68" t="s">
        <v>16</v>
      </c>
    </row>
    <row r="141" spans="1:21" ht="31" thickBot="1">
      <c r="A141" s="202" t="s">
        <v>17</v>
      </c>
      <c r="B141" s="181"/>
      <c r="C141" s="184"/>
      <c r="D141" s="187"/>
      <c r="E141" s="190"/>
      <c r="F141" s="184"/>
      <c r="G141" s="187"/>
      <c r="H141" s="193"/>
      <c r="I141" s="184"/>
      <c r="J141" s="201"/>
      <c r="K141" s="51" t="s">
        <v>18</v>
      </c>
      <c r="L141" s="41">
        <f>SUM(B141:J141)</f>
        <v>0</v>
      </c>
      <c r="M141" s="42"/>
      <c r="N141" s="43"/>
      <c r="O141" s="37">
        <f t="shared" si="21"/>
        <v>0</v>
      </c>
      <c r="Q141" s="172"/>
      <c r="R141" s="69" t="s">
        <v>19</v>
      </c>
      <c r="S141" s="70">
        <v>6015</v>
      </c>
      <c r="T141" s="70">
        <f>SUM(B139:B142,D139:D142,B148)</f>
        <v>0</v>
      </c>
      <c r="U141" s="71" t="s">
        <v>20</v>
      </c>
    </row>
    <row r="142" spans="1:21" ht="18" thickTop="1" thickBot="1">
      <c r="A142" s="203"/>
      <c r="B142" s="180"/>
      <c r="C142" s="183"/>
      <c r="D142" s="186"/>
      <c r="E142" s="189"/>
      <c r="F142" s="183"/>
      <c r="G142" s="186"/>
      <c r="H142" s="192"/>
      <c r="I142" s="183"/>
      <c r="J142" s="200"/>
      <c r="K142" s="53" t="s">
        <v>21</v>
      </c>
      <c r="L142" s="38">
        <f t="shared" ref="L142:L148" si="22">SUM(B142:J142)</f>
        <v>0</v>
      </c>
      <c r="M142" s="39"/>
      <c r="N142" s="40"/>
      <c r="O142" s="37">
        <f t="shared" si="21"/>
        <v>0</v>
      </c>
      <c r="Q142" s="54"/>
      <c r="R142" s="72"/>
      <c r="S142" s="72"/>
      <c r="T142" s="72"/>
      <c r="U142" s="72"/>
    </row>
    <row r="143" spans="1:21" ht="16.5" customHeight="1" thickTop="1">
      <c r="A143" s="202" t="s">
        <v>22</v>
      </c>
      <c r="B143" s="181"/>
      <c r="C143" s="184"/>
      <c r="D143" s="187"/>
      <c r="E143" s="190"/>
      <c r="F143" s="184"/>
      <c r="G143" s="187"/>
      <c r="H143" s="193"/>
      <c r="I143" s="184"/>
      <c r="J143" s="201"/>
      <c r="K143" s="202" t="s">
        <v>22</v>
      </c>
      <c r="L143" s="41">
        <f t="shared" si="22"/>
        <v>0</v>
      </c>
      <c r="M143" s="42"/>
      <c r="N143" s="43"/>
      <c r="O143" s="37">
        <f t="shared" si="21"/>
        <v>0</v>
      </c>
      <c r="Q143" s="173" t="s">
        <v>2</v>
      </c>
      <c r="R143" s="73" t="s">
        <v>15</v>
      </c>
      <c r="S143" s="74">
        <v>6005</v>
      </c>
      <c r="T143" s="74">
        <f>SUM(E143,G143)</f>
        <v>0</v>
      </c>
      <c r="U143" s="75" t="s">
        <v>16</v>
      </c>
    </row>
    <row r="144" spans="1:21" ht="16.5" customHeight="1" thickBot="1">
      <c r="A144" s="203"/>
      <c r="B144" s="180"/>
      <c r="C144" s="183"/>
      <c r="D144" s="186"/>
      <c r="E144" s="189"/>
      <c r="F144" s="183"/>
      <c r="G144" s="186"/>
      <c r="H144" s="192"/>
      <c r="I144" s="183"/>
      <c r="J144" s="200"/>
      <c r="K144" s="203"/>
      <c r="L144" s="38">
        <f t="shared" si="22"/>
        <v>0</v>
      </c>
      <c r="M144" s="39"/>
      <c r="N144" s="40"/>
      <c r="O144" s="37">
        <f t="shared" si="21"/>
        <v>0</v>
      </c>
      <c r="Q144" s="174"/>
      <c r="R144" s="204" t="s">
        <v>19</v>
      </c>
      <c r="S144" s="206" t="str">
        <f>IF(WEEKDAY(F135,2)&gt;5,"6002","6001")</f>
        <v>6001</v>
      </c>
      <c r="T144" s="206">
        <f>SUM(E139:E142,G139:G142,E148)</f>
        <v>5</v>
      </c>
      <c r="U144" s="207" t="s">
        <v>20</v>
      </c>
    </row>
    <row r="145" spans="1:21" ht="16.5" customHeight="1" thickBot="1">
      <c r="A145" s="51" t="s">
        <v>23</v>
      </c>
      <c r="B145" s="15"/>
      <c r="C145" s="85"/>
      <c r="D145" s="16"/>
      <c r="E145" s="17"/>
      <c r="F145" s="86"/>
      <c r="G145" s="16"/>
      <c r="H145" s="61"/>
      <c r="I145" s="85"/>
      <c r="J145" s="16"/>
      <c r="K145" s="51" t="s">
        <v>23</v>
      </c>
      <c r="L145" s="41">
        <f t="shared" si="22"/>
        <v>0</v>
      </c>
      <c r="M145" s="42"/>
      <c r="N145" s="93"/>
      <c r="O145" s="37">
        <f t="shared" si="21"/>
        <v>0</v>
      </c>
      <c r="Q145" s="175"/>
      <c r="R145" s="205"/>
      <c r="S145" s="146"/>
      <c r="T145" s="146"/>
      <c r="U145" s="208"/>
    </row>
    <row r="146" spans="1:21" ht="32" thickTop="1" thickBot="1">
      <c r="A146" s="55" t="s">
        <v>24</v>
      </c>
      <c r="B146" s="15"/>
      <c r="C146" s="85"/>
      <c r="D146" s="16"/>
      <c r="E146" s="17"/>
      <c r="F146" s="86"/>
      <c r="G146" s="16"/>
      <c r="H146" s="61"/>
      <c r="I146" s="85"/>
      <c r="J146" s="16"/>
      <c r="K146" s="55" t="s">
        <v>24</v>
      </c>
      <c r="L146" s="41">
        <f t="shared" si="22"/>
        <v>0</v>
      </c>
      <c r="M146" s="39"/>
      <c r="N146" s="94"/>
      <c r="O146" s="37">
        <f t="shared" si="21"/>
        <v>0</v>
      </c>
      <c r="Q146" s="54"/>
      <c r="R146" s="72"/>
      <c r="S146" s="72"/>
      <c r="T146" s="72"/>
      <c r="U146" s="72"/>
    </row>
    <row r="147" spans="1:21" ht="17.25" customHeight="1" thickTop="1" thickBot="1">
      <c r="A147" s="56" t="s">
        <v>25</v>
      </c>
      <c r="B147" s="18"/>
      <c r="C147" s="87"/>
      <c r="D147" s="84"/>
      <c r="E147" s="19"/>
      <c r="F147" s="87"/>
      <c r="G147" s="84"/>
      <c r="H147" s="62"/>
      <c r="I147" s="87"/>
      <c r="J147" s="84"/>
      <c r="K147" s="56" t="s">
        <v>25</v>
      </c>
      <c r="L147" s="41">
        <f t="shared" si="22"/>
        <v>0</v>
      </c>
      <c r="M147" s="44"/>
      <c r="N147" s="45"/>
      <c r="O147" s="37">
        <f t="shared" si="21"/>
        <v>0</v>
      </c>
      <c r="Q147" s="209" t="s">
        <v>3</v>
      </c>
      <c r="R147" s="76" t="s">
        <v>15</v>
      </c>
      <c r="S147" s="77">
        <v>6005</v>
      </c>
      <c r="T147" s="77">
        <f>SUM(H143,J143)</f>
        <v>0</v>
      </c>
      <c r="U147" s="78" t="s">
        <v>16</v>
      </c>
    </row>
    <row r="148" spans="1:21" ht="29" thickBot="1">
      <c r="A148" s="57" t="s">
        <v>26</v>
      </c>
      <c r="B148" s="82"/>
      <c r="C148" s="88"/>
      <c r="D148" s="20"/>
      <c r="E148" s="21">
        <v>5</v>
      </c>
      <c r="F148" s="89"/>
      <c r="G148" s="22"/>
      <c r="H148" s="63">
        <v>3</v>
      </c>
      <c r="I148" s="90"/>
      <c r="J148" s="23"/>
      <c r="K148" s="57" t="s">
        <v>26</v>
      </c>
      <c r="L148" s="41">
        <f t="shared" si="22"/>
        <v>8</v>
      </c>
      <c r="M148" s="46"/>
      <c r="N148" s="47"/>
      <c r="O148" s="37">
        <f t="shared" si="21"/>
        <v>8</v>
      </c>
      <c r="Q148" s="210"/>
      <c r="R148" s="79" t="s">
        <v>19</v>
      </c>
      <c r="S148" s="80">
        <v>6002</v>
      </c>
      <c r="T148" s="80">
        <f>SUM(H139:H142,J139:J142,H148)</f>
        <v>3</v>
      </c>
      <c r="U148" s="81" t="s">
        <v>20</v>
      </c>
    </row>
    <row r="149" spans="1:21" ht="31" thickBot="1">
      <c r="A149" s="58" t="s">
        <v>27</v>
      </c>
      <c r="B149" s="24">
        <f>SUM(B139:B148)</f>
        <v>0</v>
      </c>
      <c r="C149" s="24">
        <f>SUM(C139:C144,C147)</f>
        <v>0</v>
      </c>
      <c r="D149" s="25">
        <f>SUM(D139:D144,D147)</f>
        <v>0</v>
      </c>
      <c r="E149" s="26">
        <f>SUM(E139:E148)</f>
        <v>5</v>
      </c>
      <c r="F149" s="24">
        <f>SUM(F139:F147)</f>
        <v>0</v>
      </c>
      <c r="G149" s="25">
        <f>SUM(G139:G144,G147)</f>
        <v>0</v>
      </c>
      <c r="H149" s="26">
        <f>SUM(H139:H144,H147:H148)</f>
        <v>3</v>
      </c>
      <c r="I149" s="24">
        <f>SUM(I139:I144,I147)</f>
        <v>0</v>
      </c>
      <c r="J149" s="25">
        <f>SUM(J139:J144,J147)</f>
        <v>0</v>
      </c>
      <c r="K149" s="58" t="s">
        <v>27</v>
      </c>
      <c r="L149" s="27">
        <f>SUM(L139:L148)</f>
        <v>8</v>
      </c>
      <c r="M149" s="28">
        <f>SUM(M139:M146)</f>
        <v>0</v>
      </c>
      <c r="N149" s="28">
        <f>SUM(N139:N146)</f>
        <v>0</v>
      </c>
      <c r="O149" s="29">
        <f>SUM(O139:O148)</f>
        <v>8</v>
      </c>
      <c r="Q149" s="4"/>
    </row>
    <row r="150" spans="1:21" ht="18" customHeight="1" thickTop="1" thickBot="1">
      <c r="B150" s="211" t="s">
        <v>28</v>
      </c>
      <c r="C150" s="211"/>
      <c r="D150" s="211"/>
      <c r="E150" s="212" t="s">
        <v>29</v>
      </c>
      <c r="F150" s="212"/>
      <c r="G150" s="212"/>
      <c r="H150" s="213" t="s">
        <v>30</v>
      </c>
      <c r="I150" s="213"/>
      <c r="J150" s="213"/>
      <c r="K150" s="48"/>
      <c r="L150" s="214">
        <f>SUM(B139:B144,B148,D139:D144,D147,E139:E144,E147:E148,G139:G144,G147,H139:H144,H147:H148,J139:J144,J147)</f>
        <v>8</v>
      </c>
      <c r="Q150" s="4"/>
      <c r="T150" s="30">
        <f>SUM(T140:T141,T143:T145,T147:T148)</f>
        <v>8</v>
      </c>
    </row>
    <row r="151" spans="1:21" ht="17.25" customHeight="1" thickTop="1">
      <c r="B151" s="216">
        <f>SUM(B149:D149)</f>
        <v>0</v>
      </c>
      <c r="C151" s="216"/>
      <c r="D151" s="216"/>
      <c r="E151" s="194">
        <f>SUM(E149:G149)</f>
        <v>5</v>
      </c>
      <c r="F151" s="194"/>
      <c r="G151" s="194"/>
      <c r="H151" s="195">
        <f>SUM(H149:J149)</f>
        <v>3</v>
      </c>
      <c r="I151" s="195"/>
      <c r="J151" s="195"/>
      <c r="K151" s="48"/>
      <c r="L151" s="215"/>
      <c r="Q151" s="4"/>
    </row>
    <row r="153" spans="1:21" ht="15" thickBot="1"/>
    <row r="154" spans="1:21" ht="20" thickTop="1" thickBot="1">
      <c r="E154" s="49" t="s">
        <v>0</v>
      </c>
      <c r="F154" s="159">
        <f>F135+1</f>
        <v>42013</v>
      </c>
      <c r="G154" s="160"/>
      <c r="H154" s="161"/>
      <c r="Q154" s="4"/>
    </row>
    <row r="155" spans="1:21" ht="18" thickTop="1" thickBot="1">
      <c r="E155" s="32"/>
      <c r="F155" s="31"/>
      <c r="G155" s="31"/>
      <c r="H155" s="31"/>
      <c r="Q155" s="4"/>
    </row>
    <row r="156" spans="1:21" ht="23" thickTop="1" thickBot="1">
      <c r="A156" s="2"/>
      <c r="B156" s="162" t="s">
        <v>1</v>
      </c>
      <c r="C156" s="163"/>
      <c r="D156" s="164"/>
      <c r="E156" s="165" t="s">
        <v>2</v>
      </c>
      <c r="F156" s="166"/>
      <c r="G156" s="167"/>
      <c r="H156" s="168" t="s">
        <v>3</v>
      </c>
      <c r="I156" s="169"/>
      <c r="J156" s="170"/>
      <c r="K156" s="3"/>
      <c r="L156" s="2"/>
      <c r="M156" s="2"/>
      <c r="N156" s="2"/>
      <c r="O156" s="2"/>
      <c r="P156" s="2"/>
      <c r="Q156" s="4"/>
      <c r="R156" s="2"/>
      <c r="S156" s="2"/>
      <c r="T156" s="2"/>
      <c r="U156" s="2"/>
    </row>
    <row r="157" spans="1:21" ht="47" thickTop="1" thickBot="1">
      <c r="A157" s="5"/>
      <c r="B157" s="6" t="s">
        <v>4</v>
      </c>
      <c r="C157" s="7" t="s">
        <v>5</v>
      </c>
      <c r="D157" s="8" t="s">
        <v>6</v>
      </c>
      <c r="E157" s="9" t="s">
        <v>4</v>
      </c>
      <c r="F157" s="7" t="s">
        <v>5</v>
      </c>
      <c r="G157" s="8" t="s">
        <v>6</v>
      </c>
      <c r="H157" s="60" t="s">
        <v>4</v>
      </c>
      <c r="I157" s="7" t="s">
        <v>5</v>
      </c>
      <c r="J157" s="8" t="s">
        <v>6</v>
      </c>
      <c r="K157" s="5"/>
      <c r="L157" s="10" t="s">
        <v>7</v>
      </c>
      <c r="M157" s="11" t="s">
        <v>8</v>
      </c>
      <c r="N157" s="11" t="s">
        <v>9</v>
      </c>
      <c r="O157" s="12" t="s">
        <v>10</v>
      </c>
      <c r="P157" s="13"/>
      <c r="Q157" s="196">
        <f>F154</f>
        <v>42013</v>
      </c>
      <c r="R157" s="217"/>
      <c r="S157" s="217"/>
      <c r="T157" s="217"/>
      <c r="U157" s="218"/>
    </row>
    <row r="158" spans="1:21" ht="17" thickBot="1">
      <c r="A158" s="202" t="s">
        <v>11</v>
      </c>
      <c r="B158" s="179"/>
      <c r="C158" s="182"/>
      <c r="D158" s="185"/>
      <c r="E158" s="188"/>
      <c r="F158" s="182"/>
      <c r="G158" s="185"/>
      <c r="H158" s="191"/>
      <c r="I158" s="182"/>
      <c r="J158" s="199"/>
      <c r="K158" s="51" t="s">
        <v>12</v>
      </c>
      <c r="L158" s="34">
        <f t="shared" ref="L158:L159" si="23">SUM(B158:J158)</f>
        <v>0</v>
      </c>
      <c r="M158" s="35"/>
      <c r="N158" s="36"/>
      <c r="O158" s="37">
        <f t="shared" ref="O158:O167" si="24">SUM(L158:N158)</f>
        <v>0</v>
      </c>
      <c r="Q158" s="52"/>
    </row>
    <row r="159" spans="1:21" ht="17.25" customHeight="1" thickTop="1" thickBot="1">
      <c r="A159" s="203"/>
      <c r="B159" s="180"/>
      <c r="C159" s="183"/>
      <c r="D159" s="186"/>
      <c r="E159" s="189"/>
      <c r="F159" s="183"/>
      <c r="G159" s="186"/>
      <c r="H159" s="192"/>
      <c r="I159" s="183"/>
      <c r="J159" s="200"/>
      <c r="K159" s="53" t="s">
        <v>13</v>
      </c>
      <c r="L159" s="38">
        <f t="shared" si="23"/>
        <v>0</v>
      </c>
      <c r="M159" s="39"/>
      <c r="N159" s="40"/>
      <c r="O159" s="37">
        <f t="shared" si="24"/>
        <v>0</v>
      </c>
      <c r="Q159" s="171" t="s">
        <v>14</v>
      </c>
      <c r="R159" s="66" t="s">
        <v>15</v>
      </c>
      <c r="S159" s="67">
        <v>6000</v>
      </c>
      <c r="T159" s="67">
        <f>SUM(B162,D162)</f>
        <v>0</v>
      </c>
      <c r="U159" s="68" t="s">
        <v>16</v>
      </c>
    </row>
    <row r="160" spans="1:21" ht="31" thickBot="1">
      <c r="A160" s="202" t="s">
        <v>17</v>
      </c>
      <c r="B160" s="181"/>
      <c r="C160" s="184"/>
      <c r="D160" s="187"/>
      <c r="E160" s="190"/>
      <c r="F160" s="184"/>
      <c r="G160" s="187"/>
      <c r="H160" s="193"/>
      <c r="I160" s="184"/>
      <c r="J160" s="201"/>
      <c r="K160" s="51" t="s">
        <v>18</v>
      </c>
      <c r="L160" s="41">
        <f>SUM(B160:J160)</f>
        <v>0</v>
      </c>
      <c r="M160" s="42"/>
      <c r="N160" s="43"/>
      <c r="O160" s="37">
        <f t="shared" si="24"/>
        <v>0</v>
      </c>
      <c r="Q160" s="172"/>
      <c r="R160" s="69" t="s">
        <v>19</v>
      </c>
      <c r="S160" s="70">
        <v>6015</v>
      </c>
      <c r="T160" s="70">
        <f>SUM(B158:B161,D158:D161,B167)</f>
        <v>0</v>
      </c>
      <c r="U160" s="71" t="s">
        <v>20</v>
      </c>
    </row>
    <row r="161" spans="1:21" ht="18" thickTop="1" thickBot="1">
      <c r="A161" s="203"/>
      <c r="B161" s="180"/>
      <c r="C161" s="183"/>
      <c r="D161" s="186"/>
      <c r="E161" s="189"/>
      <c r="F161" s="183"/>
      <c r="G161" s="186"/>
      <c r="H161" s="192"/>
      <c r="I161" s="183"/>
      <c r="J161" s="200"/>
      <c r="K161" s="53" t="s">
        <v>21</v>
      </c>
      <c r="L161" s="38">
        <f t="shared" ref="L161:L167" si="25">SUM(B161:J161)</f>
        <v>0</v>
      </c>
      <c r="M161" s="39"/>
      <c r="N161" s="40"/>
      <c r="O161" s="37">
        <f t="shared" si="24"/>
        <v>0</v>
      </c>
      <c r="Q161" s="54"/>
      <c r="R161" s="72"/>
      <c r="S161" s="72"/>
      <c r="T161" s="72"/>
      <c r="U161" s="72"/>
    </row>
    <row r="162" spans="1:21" ht="16.5" customHeight="1" thickTop="1">
      <c r="A162" s="202" t="s">
        <v>22</v>
      </c>
      <c r="B162" s="181"/>
      <c r="C162" s="184"/>
      <c r="D162" s="187"/>
      <c r="E162" s="190"/>
      <c r="F162" s="184"/>
      <c r="G162" s="187"/>
      <c r="H162" s="193"/>
      <c r="I162" s="184"/>
      <c r="J162" s="201"/>
      <c r="K162" s="202" t="s">
        <v>22</v>
      </c>
      <c r="L162" s="41">
        <f t="shared" si="25"/>
        <v>0</v>
      </c>
      <c r="M162" s="42"/>
      <c r="N162" s="43"/>
      <c r="O162" s="37">
        <f t="shared" si="24"/>
        <v>0</v>
      </c>
      <c r="Q162" s="173" t="s">
        <v>2</v>
      </c>
      <c r="R162" s="73" t="s">
        <v>15</v>
      </c>
      <c r="S162" s="74">
        <v>6005</v>
      </c>
      <c r="T162" s="74">
        <f>SUM(E162,G162)</f>
        <v>0</v>
      </c>
      <c r="U162" s="75" t="s">
        <v>16</v>
      </c>
    </row>
    <row r="163" spans="1:21" ht="16.5" customHeight="1" thickBot="1">
      <c r="A163" s="203"/>
      <c r="B163" s="180"/>
      <c r="C163" s="183"/>
      <c r="D163" s="186"/>
      <c r="E163" s="189"/>
      <c r="F163" s="183"/>
      <c r="G163" s="186"/>
      <c r="H163" s="192"/>
      <c r="I163" s="183"/>
      <c r="J163" s="200"/>
      <c r="K163" s="203"/>
      <c r="L163" s="38">
        <f t="shared" si="25"/>
        <v>0</v>
      </c>
      <c r="M163" s="39"/>
      <c r="N163" s="40"/>
      <c r="O163" s="37">
        <f t="shared" si="24"/>
        <v>0</v>
      </c>
      <c r="Q163" s="174"/>
      <c r="R163" s="204" t="s">
        <v>19</v>
      </c>
      <c r="S163" s="206" t="str">
        <f>IF(WEEKDAY(F154,2)&gt;5,"6002","6001")</f>
        <v>6001</v>
      </c>
      <c r="T163" s="206">
        <f>SUM(E158:E161,G158:G161,E167)</f>
        <v>5</v>
      </c>
      <c r="U163" s="207" t="s">
        <v>20</v>
      </c>
    </row>
    <row r="164" spans="1:21" ht="16.5" customHeight="1" thickBot="1">
      <c r="A164" s="51" t="s">
        <v>23</v>
      </c>
      <c r="B164" s="15"/>
      <c r="C164" s="85"/>
      <c r="D164" s="16"/>
      <c r="E164" s="17"/>
      <c r="F164" s="86"/>
      <c r="G164" s="16"/>
      <c r="H164" s="61"/>
      <c r="I164" s="85"/>
      <c r="J164" s="16"/>
      <c r="K164" s="51" t="s">
        <v>23</v>
      </c>
      <c r="L164" s="41">
        <f t="shared" si="25"/>
        <v>0</v>
      </c>
      <c r="M164" s="42"/>
      <c r="N164" s="93"/>
      <c r="O164" s="37">
        <f t="shared" si="24"/>
        <v>0</v>
      </c>
      <c r="Q164" s="175"/>
      <c r="R164" s="205"/>
      <c r="S164" s="146"/>
      <c r="T164" s="146"/>
      <c r="U164" s="208"/>
    </row>
    <row r="165" spans="1:21" ht="32" thickTop="1" thickBot="1">
      <c r="A165" s="55" t="s">
        <v>24</v>
      </c>
      <c r="B165" s="15"/>
      <c r="C165" s="85"/>
      <c r="D165" s="16"/>
      <c r="E165" s="17"/>
      <c r="F165" s="86"/>
      <c r="G165" s="16"/>
      <c r="H165" s="61"/>
      <c r="I165" s="85"/>
      <c r="J165" s="16"/>
      <c r="K165" s="55" t="s">
        <v>24</v>
      </c>
      <c r="L165" s="41">
        <f t="shared" si="25"/>
        <v>0</v>
      </c>
      <c r="M165" s="39"/>
      <c r="N165" s="94"/>
      <c r="O165" s="37">
        <f t="shared" si="24"/>
        <v>0</v>
      </c>
      <c r="Q165" s="54"/>
      <c r="R165" s="72"/>
      <c r="S165" s="72"/>
      <c r="T165" s="72"/>
      <c r="U165" s="72"/>
    </row>
    <row r="166" spans="1:21" ht="17.25" customHeight="1" thickTop="1" thickBot="1">
      <c r="A166" s="56" t="s">
        <v>25</v>
      </c>
      <c r="B166" s="18"/>
      <c r="C166" s="87"/>
      <c r="D166" s="84"/>
      <c r="E166" s="19"/>
      <c r="F166" s="87"/>
      <c r="G166" s="84"/>
      <c r="H166" s="62"/>
      <c r="I166" s="87"/>
      <c r="J166" s="84"/>
      <c r="K166" s="56" t="s">
        <v>25</v>
      </c>
      <c r="L166" s="41">
        <f t="shared" si="25"/>
        <v>0</v>
      </c>
      <c r="M166" s="44"/>
      <c r="N166" s="45"/>
      <c r="O166" s="37">
        <f t="shared" si="24"/>
        <v>0</v>
      </c>
      <c r="Q166" s="209" t="s">
        <v>3</v>
      </c>
      <c r="R166" s="76" t="s">
        <v>15</v>
      </c>
      <c r="S166" s="77">
        <v>6005</v>
      </c>
      <c r="T166" s="77">
        <f>SUM(H162,J162)</f>
        <v>0</v>
      </c>
      <c r="U166" s="78" t="s">
        <v>16</v>
      </c>
    </row>
    <row r="167" spans="1:21" ht="29" thickBot="1">
      <c r="A167" s="57" t="s">
        <v>26</v>
      </c>
      <c r="B167" s="82"/>
      <c r="C167" s="88"/>
      <c r="D167" s="20"/>
      <c r="E167" s="21">
        <v>5</v>
      </c>
      <c r="F167" s="89"/>
      <c r="G167" s="22"/>
      <c r="H167" s="63">
        <v>3</v>
      </c>
      <c r="I167" s="90"/>
      <c r="J167" s="23"/>
      <c r="K167" s="57" t="s">
        <v>26</v>
      </c>
      <c r="L167" s="41">
        <f t="shared" si="25"/>
        <v>8</v>
      </c>
      <c r="M167" s="46"/>
      <c r="N167" s="47"/>
      <c r="O167" s="37">
        <f t="shared" si="24"/>
        <v>8</v>
      </c>
      <c r="Q167" s="210"/>
      <c r="R167" s="79" t="s">
        <v>19</v>
      </c>
      <c r="S167" s="80">
        <v>6002</v>
      </c>
      <c r="T167" s="80">
        <f>SUM(H158:H161,J158:J161,H167)</f>
        <v>3</v>
      </c>
      <c r="U167" s="81" t="s">
        <v>20</v>
      </c>
    </row>
    <row r="168" spans="1:21" ht="31" thickBot="1">
      <c r="A168" s="58" t="s">
        <v>27</v>
      </c>
      <c r="B168" s="24">
        <f>SUM(B158:B167)</f>
        <v>0</v>
      </c>
      <c r="C168" s="24">
        <f>SUM(C158:C163,C166)</f>
        <v>0</v>
      </c>
      <c r="D168" s="25">
        <f>SUM(D158:D163,D166)</f>
        <v>0</v>
      </c>
      <c r="E168" s="26">
        <f>SUM(E158:E167)</f>
        <v>5</v>
      </c>
      <c r="F168" s="24">
        <f>SUM(F158:F166)</f>
        <v>0</v>
      </c>
      <c r="G168" s="25">
        <f>SUM(G158:G163,G166)</f>
        <v>0</v>
      </c>
      <c r="H168" s="26">
        <f>SUM(H158:H163,H166:H167)</f>
        <v>3</v>
      </c>
      <c r="I168" s="24">
        <f>SUM(I158:I163,I166)</f>
        <v>0</v>
      </c>
      <c r="J168" s="25">
        <f>SUM(J158:J163,J166)</f>
        <v>0</v>
      </c>
      <c r="K168" s="58" t="s">
        <v>27</v>
      </c>
      <c r="L168" s="27">
        <f>SUM(L158:L167)</f>
        <v>8</v>
      </c>
      <c r="M168" s="28">
        <f>SUM(M158:M165)</f>
        <v>0</v>
      </c>
      <c r="N168" s="28">
        <f>SUM(N158:N165)</f>
        <v>0</v>
      </c>
      <c r="O168" s="29">
        <f>SUM(O158:O167)</f>
        <v>8</v>
      </c>
      <c r="Q168" s="4"/>
    </row>
    <row r="169" spans="1:21" ht="18" customHeight="1" thickTop="1" thickBot="1">
      <c r="B169" s="211" t="s">
        <v>28</v>
      </c>
      <c r="C169" s="211"/>
      <c r="D169" s="211"/>
      <c r="E169" s="212" t="s">
        <v>29</v>
      </c>
      <c r="F169" s="212"/>
      <c r="G169" s="212"/>
      <c r="H169" s="213" t="s">
        <v>30</v>
      </c>
      <c r="I169" s="213"/>
      <c r="J169" s="213"/>
      <c r="K169" s="48"/>
      <c r="L169" s="214">
        <f>SUM(B158:B163,B167,D158:D163,D166,E158:E163,E166:E167,G158:G163,G166,H158:H163,H166:H167,J158:J163,J166)</f>
        <v>8</v>
      </c>
      <c r="Q169" s="4"/>
      <c r="T169" s="30">
        <f>SUM(T159:T160,T162:T164,T166:T167)</f>
        <v>8</v>
      </c>
    </row>
    <row r="170" spans="1:21" ht="17.25" customHeight="1" thickTop="1">
      <c r="B170" s="216">
        <f>SUM(B168:D168)</f>
        <v>0</v>
      </c>
      <c r="C170" s="216"/>
      <c r="D170" s="216"/>
      <c r="E170" s="194">
        <f>SUM(E168:G168)</f>
        <v>5</v>
      </c>
      <c r="F170" s="194"/>
      <c r="G170" s="194"/>
      <c r="H170" s="195">
        <f>SUM(H168:J168)</f>
        <v>3</v>
      </c>
      <c r="I170" s="195"/>
      <c r="J170" s="195"/>
      <c r="K170" s="48"/>
      <c r="L170" s="215"/>
      <c r="Q170" s="4"/>
    </row>
    <row r="172" spans="1:21" ht="15" thickBot="1"/>
    <row r="173" spans="1:21" ht="20" thickTop="1" thickBot="1">
      <c r="E173" s="49" t="s">
        <v>0</v>
      </c>
      <c r="F173" s="159">
        <f>F154+1</f>
        <v>42014</v>
      </c>
      <c r="G173" s="160"/>
      <c r="H173" s="161"/>
      <c r="Q173" s="4"/>
    </row>
    <row r="174" spans="1:21" ht="18" thickTop="1" thickBot="1">
      <c r="E174" s="32"/>
      <c r="F174" s="31"/>
      <c r="G174" s="31"/>
      <c r="H174" s="31"/>
      <c r="Q174" s="4"/>
    </row>
    <row r="175" spans="1:21" ht="23" thickTop="1" thickBot="1">
      <c r="A175" s="2"/>
      <c r="B175" s="162" t="s">
        <v>1</v>
      </c>
      <c r="C175" s="163"/>
      <c r="D175" s="164"/>
      <c r="E175" s="165" t="s">
        <v>2</v>
      </c>
      <c r="F175" s="166"/>
      <c r="G175" s="167"/>
      <c r="H175" s="168" t="s">
        <v>3</v>
      </c>
      <c r="I175" s="169"/>
      <c r="J175" s="170"/>
      <c r="K175" s="3"/>
      <c r="L175" s="2"/>
      <c r="M175" s="2"/>
      <c r="N175" s="2"/>
      <c r="O175" s="2"/>
      <c r="P175" s="2"/>
      <c r="Q175" s="4"/>
      <c r="R175" s="2"/>
      <c r="S175" s="2"/>
      <c r="T175" s="2"/>
      <c r="U175" s="2"/>
    </row>
    <row r="176" spans="1:21" ht="47" thickTop="1" thickBot="1">
      <c r="A176" s="5"/>
      <c r="B176" s="6" t="s">
        <v>4</v>
      </c>
      <c r="C176" s="7" t="s">
        <v>5</v>
      </c>
      <c r="D176" s="8" t="s">
        <v>6</v>
      </c>
      <c r="E176" s="9" t="s">
        <v>4</v>
      </c>
      <c r="F176" s="7" t="s">
        <v>5</v>
      </c>
      <c r="G176" s="8" t="s">
        <v>6</v>
      </c>
      <c r="H176" s="60" t="s">
        <v>4</v>
      </c>
      <c r="I176" s="7" t="s">
        <v>5</v>
      </c>
      <c r="J176" s="8" t="s">
        <v>6</v>
      </c>
      <c r="K176" s="5"/>
      <c r="L176" s="10" t="s">
        <v>7</v>
      </c>
      <c r="M176" s="11" t="s">
        <v>8</v>
      </c>
      <c r="N176" s="11" t="s">
        <v>9</v>
      </c>
      <c r="O176" s="12" t="s">
        <v>10</v>
      </c>
      <c r="P176" s="13"/>
      <c r="Q176" s="196">
        <f>F173</f>
        <v>42014</v>
      </c>
      <c r="R176" s="217"/>
      <c r="S176" s="217"/>
      <c r="T176" s="217"/>
      <c r="U176" s="218"/>
    </row>
    <row r="177" spans="1:21" ht="17" thickBot="1">
      <c r="A177" s="202" t="s">
        <v>11</v>
      </c>
      <c r="B177" s="179"/>
      <c r="C177" s="182"/>
      <c r="D177" s="185"/>
      <c r="E177" s="188"/>
      <c r="F177" s="182"/>
      <c r="G177" s="185"/>
      <c r="H177" s="191"/>
      <c r="I177" s="182"/>
      <c r="J177" s="199"/>
      <c r="K177" s="51" t="s">
        <v>12</v>
      </c>
      <c r="L177" s="34">
        <f t="shared" ref="L177:L178" si="26">SUM(B177:J177)</f>
        <v>0</v>
      </c>
      <c r="M177" s="35"/>
      <c r="N177" s="36"/>
      <c r="O177" s="37">
        <f t="shared" ref="O177:O186" si="27">SUM(L177:N177)</f>
        <v>0</v>
      </c>
      <c r="Q177" s="52"/>
    </row>
    <row r="178" spans="1:21" ht="17.25" customHeight="1" thickTop="1" thickBot="1">
      <c r="A178" s="203"/>
      <c r="B178" s="180"/>
      <c r="C178" s="183"/>
      <c r="D178" s="186"/>
      <c r="E178" s="189"/>
      <c r="F178" s="183"/>
      <c r="G178" s="186"/>
      <c r="H178" s="192"/>
      <c r="I178" s="183"/>
      <c r="J178" s="200"/>
      <c r="K178" s="53" t="s">
        <v>13</v>
      </c>
      <c r="L178" s="38">
        <f t="shared" si="26"/>
        <v>0</v>
      </c>
      <c r="M178" s="39"/>
      <c r="N178" s="40"/>
      <c r="O178" s="37">
        <f t="shared" si="27"/>
        <v>0</v>
      </c>
      <c r="Q178" s="171" t="s">
        <v>14</v>
      </c>
      <c r="R178" s="66" t="s">
        <v>15</v>
      </c>
      <c r="S178" s="67">
        <v>6000</v>
      </c>
      <c r="T178" s="67">
        <f>SUM(B181,D181)</f>
        <v>0</v>
      </c>
      <c r="U178" s="68" t="s">
        <v>16</v>
      </c>
    </row>
    <row r="179" spans="1:21" ht="31" thickBot="1">
      <c r="A179" s="202" t="s">
        <v>17</v>
      </c>
      <c r="B179" s="181"/>
      <c r="C179" s="184"/>
      <c r="D179" s="187"/>
      <c r="E179" s="190"/>
      <c r="F179" s="184"/>
      <c r="G179" s="187"/>
      <c r="H179" s="193"/>
      <c r="I179" s="184"/>
      <c r="J179" s="201"/>
      <c r="K179" s="51" t="s">
        <v>18</v>
      </c>
      <c r="L179" s="41">
        <f>SUM(B179:J179)</f>
        <v>0</v>
      </c>
      <c r="M179" s="42"/>
      <c r="N179" s="43"/>
      <c r="O179" s="37">
        <f t="shared" si="27"/>
        <v>0</v>
      </c>
      <c r="Q179" s="172"/>
      <c r="R179" s="69" t="s">
        <v>19</v>
      </c>
      <c r="S179" s="70">
        <v>6015</v>
      </c>
      <c r="T179" s="70">
        <f>SUM(B177:B180,D177:D180,B186)</f>
        <v>0</v>
      </c>
      <c r="U179" s="71" t="s">
        <v>20</v>
      </c>
    </row>
    <row r="180" spans="1:21" ht="18" thickTop="1" thickBot="1">
      <c r="A180" s="203"/>
      <c r="B180" s="180"/>
      <c r="C180" s="183"/>
      <c r="D180" s="186"/>
      <c r="E180" s="189"/>
      <c r="F180" s="183"/>
      <c r="G180" s="186"/>
      <c r="H180" s="192"/>
      <c r="I180" s="183"/>
      <c r="J180" s="200"/>
      <c r="K180" s="53" t="s">
        <v>21</v>
      </c>
      <c r="L180" s="38">
        <f t="shared" ref="L180:L186" si="28">SUM(B180:J180)</f>
        <v>0</v>
      </c>
      <c r="M180" s="39"/>
      <c r="N180" s="40"/>
      <c r="O180" s="37">
        <f t="shared" si="27"/>
        <v>0</v>
      </c>
      <c r="Q180" s="54"/>
      <c r="R180" s="72"/>
      <c r="S180" s="72"/>
      <c r="T180" s="72"/>
      <c r="U180" s="72"/>
    </row>
    <row r="181" spans="1:21" ht="16.5" customHeight="1" thickTop="1">
      <c r="A181" s="202" t="s">
        <v>22</v>
      </c>
      <c r="B181" s="181"/>
      <c r="C181" s="184"/>
      <c r="D181" s="187"/>
      <c r="E181" s="190"/>
      <c r="F181" s="184"/>
      <c r="G181" s="187"/>
      <c r="H181" s="193"/>
      <c r="I181" s="184"/>
      <c r="J181" s="201"/>
      <c r="K181" s="202" t="s">
        <v>22</v>
      </c>
      <c r="L181" s="41">
        <f t="shared" si="28"/>
        <v>0</v>
      </c>
      <c r="M181" s="42"/>
      <c r="N181" s="43"/>
      <c r="O181" s="37">
        <f t="shared" si="27"/>
        <v>0</v>
      </c>
      <c r="Q181" s="173" t="s">
        <v>2</v>
      </c>
      <c r="R181" s="73" t="s">
        <v>15</v>
      </c>
      <c r="S181" s="74">
        <v>6005</v>
      </c>
      <c r="T181" s="74">
        <f>SUM(E181,G181)</f>
        <v>0</v>
      </c>
      <c r="U181" s="75" t="s">
        <v>16</v>
      </c>
    </row>
    <row r="182" spans="1:21" ht="16.5" customHeight="1" thickBot="1">
      <c r="A182" s="203"/>
      <c r="B182" s="180"/>
      <c r="C182" s="183"/>
      <c r="D182" s="186"/>
      <c r="E182" s="189"/>
      <c r="F182" s="183"/>
      <c r="G182" s="186"/>
      <c r="H182" s="192"/>
      <c r="I182" s="183"/>
      <c r="J182" s="200"/>
      <c r="K182" s="203"/>
      <c r="L182" s="38">
        <f t="shared" si="28"/>
        <v>0</v>
      </c>
      <c r="M182" s="39"/>
      <c r="N182" s="40"/>
      <c r="O182" s="37">
        <f t="shared" si="27"/>
        <v>0</v>
      </c>
      <c r="Q182" s="174"/>
      <c r="R182" s="204" t="s">
        <v>19</v>
      </c>
      <c r="S182" s="206" t="str">
        <f>IF(WEEKDAY(F173,2)&gt;5,"6002","6001")</f>
        <v>6002</v>
      </c>
      <c r="T182" s="206">
        <f>SUM(E177:E180,G177:G180,E186)</f>
        <v>5</v>
      </c>
      <c r="U182" s="207" t="s">
        <v>20</v>
      </c>
    </row>
    <row r="183" spans="1:21" ht="16.5" customHeight="1" thickBot="1">
      <c r="A183" s="51" t="s">
        <v>23</v>
      </c>
      <c r="B183" s="15"/>
      <c r="C183" s="85"/>
      <c r="D183" s="16"/>
      <c r="E183" s="17"/>
      <c r="F183" s="86"/>
      <c r="G183" s="16"/>
      <c r="H183" s="61"/>
      <c r="I183" s="85"/>
      <c r="J183" s="16"/>
      <c r="K183" s="51" t="s">
        <v>23</v>
      </c>
      <c r="L183" s="41">
        <f t="shared" si="28"/>
        <v>0</v>
      </c>
      <c r="M183" s="42"/>
      <c r="N183" s="93"/>
      <c r="O183" s="37">
        <f t="shared" si="27"/>
        <v>0</v>
      </c>
      <c r="Q183" s="175"/>
      <c r="R183" s="205"/>
      <c r="S183" s="146"/>
      <c r="T183" s="146"/>
      <c r="U183" s="208"/>
    </row>
    <row r="184" spans="1:21" ht="32" thickTop="1" thickBot="1">
      <c r="A184" s="55" t="s">
        <v>24</v>
      </c>
      <c r="B184" s="15"/>
      <c r="C184" s="85"/>
      <c r="D184" s="16"/>
      <c r="E184" s="17"/>
      <c r="F184" s="86"/>
      <c r="G184" s="16"/>
      <c r="H184" s="61"/>
      <c r="I184" s="85"/>
      <c r="J184" s="16"/>
      <c r="K184" s="55" t="s">
        <v>24</v>
      </c>
      <c r="L184" s="41">
        <f t="shared" si="28"/>
        <v>0</v>
      </c>
      <c r="M184" s="39"/>
      <c r="N184" s="94"/>
      <c r="O184" s="37">
        <f t="shared" si="27"/>
        <v>0</v>
      </c>
      <c r="Q184" s="54"/>
      <c r="R184" s="72"/>
      <c r="S184" s="72"/>
      <c r="T184" s="72"/>
      <c r="U184" s="72"/>
    </row>
    <row r="185" spans="1:21" ht="17.25" customHeight="1" thickTop="1" thickBot="1">
      <c r="A185" s="56" t="s">
        <v>25</v>
      </c>
      <c r="B185" s="18"/>
      <c r="C185" s="87"/>
      <c r="D185" s="84"/>
      <c r="E185" s="19"/>
      <c r="F185" s="87"/>
      <c r="G185" s="84"/>
      <c r="H185" s="62"/>
      <c r="I185" s="87"/>
      <c r="J185" s="84"/>
      <c r="K185" s="56" t="s">
        <v>25</v>
      </c>
      <c r="L185" s="41">
        <f t="shared" si="28"/>
        <v>0</v>
      </c>
      <c r="M185" s="44"/>
      <c r="N185" s="45"/>
      <c r="O185" s="37">
        <f t="shared" si="27"/>
        <v>0</v>
      </c>
      <c r="Q185" s="209" t="s">
        <v>3</v>
      </c>
      <c r="R185" s="76" t="s">
        <v>15</v>
      </c>
      <c r="S185" s="77">
        <v>6005</v>
      </c>
      <c r="T185" s="77">
        <f>SUM(H181,J181)</f>
        <v>0</v>
      </c>
      <c r="U185" s="78" t="s">
        <v>16</v>
      </c>
    </row>
    <row r="186" spans="1:21" ht="29" thickBot="1">
      <c r="A186" s="57" t="s">
        <v>26</v>
      </c>
      <c r="B186" s="82"/>
      <c r="C186" s="88"/>
      <c r="D186" s="20"/>
      <c r="E186" s="21">
        <v>5</v>
      </c>
      <c r="F186" s="89"/>
      <c r="G186" s="22"/>
      <c r="H186" s="63">
        <v>3</v>
      </c>
      <c r="I186" s="90"/>
      <c r="J186" s="23"/>
      <c r="K186" s="57" t="s">
        <v>26</v>
      </c>
      <c r="L186" s="41">
        <f t="shared" si="28"/>
        <v>8</v>
      </c>
      <c r="M186" s="46"/>
      <c r="N186" s="47"/>
      <c r="O186" s="37">
        <f t="shared" si="27"/>
        <v>8</v>
      </c>
      <c r="Q186" s="210"/>
      <c r="R186" s="79" t="s">
        <v>19</v>
      </c>
      <c r="S186" s="80">
        <v>6002</v>
      </c>
      <c r="T186" s="80">
        <f>SUM(H177:H180,J177:J180,H186)</f>
        <v>3</v>
      </c>
      <c r="U186" s="81" t="s">
        <v>20</v>
      </c>
    </row>
    <row r="187" spans="1:21" ht="31" thickBot="1">
      <c r="A187" s="58" t="s">
        <v>27</v>
      </c>
      <c r="B187" s="24">
        <f>SUM(B177:B186)</f>
        <v>0</v>
      </c>
      <c r="C187" s="24">
        <f>SUM(C177:C182,C185)</f>
        <v>0</v>
      </c>
      <c r="D187" s="25">
        <f>SUM(D177:D182,D185)</f>
        <v>0</v>
      </c>
      <c r="E187" s="26">
        <f>SUM(E177:E186)</f>
        <v>5</v>
      </c>
      <c r="F187" s="24">
        <f>SUM(F177:F185)</f>
        <v>0</v>
      </c>
      <c r="G187" s="25">
        <f>SUM(G177:G182,G185)</f>
        <v>0</v>
      </c>
      <c r="H187" s="26">
        <f>SUM(H177:H182,H185:H186)</f>
        <v>3</v>
      </c>
      <c r="I187" s="24">
        <f>SUM(I177:I182,I185)</f>
        <v>0</v>
      </c>
      <c r="J187" s="25">
        <f>SUM(J177:J182,J185)</f>
        <v>0</v>
      </c>
      <c r="K187" s="58" t="s">
        <v>27</v>
      </c>
      <c r="L187" s="27">
        <f>SUM(L177:L186)</f>
        <v>8</v>
      </c>
      <c r="M187" s="28">
        <f>SUM(M177:M184)</f>
        <v>0</v>
      </c>
      <c r="N187" s="28">
        <f>SUM(N177:N184)</f>
        <v>0</v>
      </c>
      <c r="O187" s="29">
        <f>SUM(O177:O186)</f>
        <v>8</v>
      </c>
      <c r="Q187" s="4"/>
    </row>
    <row r="188" spans="1:21" ht="18" customHeight="1" thickTop="1" thickBot="1">
      <c r="B188" s="211" t="s">
        <v>28</v>
      </c>
      <c r="C188" s="211"/>
      <c r="D188" s="211"/>
      <c r="E188" s="212" t="s">
        <v>29</v>
      </c>
      <c r="F188" s="212"/>
      <c r="G188" s="212"/>
      <c r="H188" s="213" t="s">
        <v>30</v>
      </c>
      <c r="I188" s="213"/>
      <c r="J188" s="213"/>
      <c r="K188" s="48"/>
      <c r="L188" s="214">
        <f>SUM(B177:B182,B186,D177:D182,D185,E177:E182,E185:E186,G177:G182,G185,H177:H182,H185:H186,J177:J182,J185)</f>
        <v>8</v>
      </c>
      <c r="Q188" s="4"/>
      <c r="T188" s="30">
        <f>SUM(T178:T179,T181:T183,T185:T186)</f>
        <v>8</v>
      </c>
    </row>
    <row r="189" spans="1:21" ht="17.25" customHeight="1" thickTop="1">
      <c r="B189" s="216">
        <f>SUM(B187:D187)</f>
        <v>0</v>
      </c>
      <c r="C189" s="216"/>
      <c r="D189" s="216"/>
      <c r="E189" s="194">
        <f>SUM(E187:G187)</f>
        <v>5</v>
      </c>
      <c r="F189" s="194"/>
      <c r="G189" s="194"/>
      <c r="H189" s="195">
        <f>SUM(H187:J187)</f>
        <v>3</v>
      </c>
      <c r="I189" s="195"/>
      <c r="J189" s="195"/>
      <c r="K189" s="48"/>
      <c r="L189" s="215"/>
      <c r="Q189" s="4"/>
    </row>
    <row r="191" spans="1:21" ht="15" thickBot="1"/>
    <row r="192" spans="1:21" ht="20" thickTop="1" thickBot="1">
      <c r="E192" s="49" t="s">
        <v>0</v>
      </c>
      <c r="F192" s="159">
        <f>F173+1</f>
        <v>42015</v>
      </c>
      <c r="G192" s="160"/>
      <c r="H192" s="161"/>
      <c r="Q192" s="4"/>
    </row>
    <row r="193" spans="1:21" ht="18" thickTop="1" thickBot="1">
      <c r="E193" s="32"/>
      <c r="F193" s="31"/>
      <c r="G193" s="31"/>
      <c r="H193" s="31"/>
      <c r="Q193" s="4"/>
    </row>
    <row r="194" spans="1:21" ht="23" thickTop="1" thickBot="1">
      <c r="A194" s="2"/>
      <c r="B194" s="162" t="s">
        <v>1</v>
      </c>
      <c r="C194" s="163"/>
      <c r="D194" s="164"/>
      <c r="E194" s="165" t="s">
        <v>2</v>
      </c>
      <c r="F194" s="166"/>
      <c r="G194" s="167"/>
      <c r="H194" s="168" t="s">
        <v>3</v>
      </c>
      <c r="I194" s="169"/>
      <c r="J194" s="170"/>
      <c r="K194" s="3"/>
      <c r="L194" s="2"/>
      <c r="M194" s="2"/>
      <c r="N194" s="2"/>
      <c r="O194" s="2"/>
      <c r="P194" s="2"/>
      <c r="Q194" s="4"/>
      <c r="R194" s="2"/>
      <c r="S194" s="2"/>
      <c r="T194" s="2"/>
      <c r="U194" s="2"/>
    </row>
    <row r="195" spans="1:21" ht="47" thickTop="1" thickBot="1">
      <c r="A195" s="5"/>
      <c r="B195" s="6" t="s">
        <v>4</v>
      </c>
      <c r="C195" s="7" t="s">
        <v>5</v>
      </c>
      <c r="D195" s="8" t="s">
        <v>6</v>
      </c>
      <c r="E195" s="9" t="s">
        <v>4</v>
      </c>
      <c r="F195" s="7" t="s">
        <v>5</v>
      </c>
      <c r="G195" s="8" t="s">
        <v>6</v>
      </c>
      <c r="H195" s="60" t="s">
        <v>4</v>
      </c>
      <c r="I195" s="7" t="s">
        <v>5</v>
      </c>
      <c r="J195" s="8" t="s">
        <v>6</v>
      </c>
      <c r="K195" s="5"/>
      <c r="L195" s="10" t="s">
        <v>7</v>
      </c>
      <c r="M195" s="11" t="s">
        <v>8</v>
      </c>
      <c r="N195" s="11" t="s">
        <v>9</v>
      </c>
      <c r="O195" s="12" t="s">
        <v>10</v>
      </c>
      <c r="P195" s="13"/>
      <c r="Q195" s="196">
        <f>F192</f>
        <v>42015</v>
      </c>
      <c r="R195" s="217"/>
      <c r="S195" s="217"/>
      <c r="T195" s="217"/>
      <c r="U195" s="218"/>
    </row>
    <row r="196" spans="1:21" ht="17" thickBot="1">
      <c r="A196" s="202" t="s">
        <v>11</v>
      </c>
      <c r="B196" s="179"/>
      <c r="C196" s="182"/>
      <c r="D196" s="185"/>
      <c r="E196" s="188"/>
      <c r="F196" s="182"/>
      <c r="G196" s="185"/>
      <c r="H196" s="191"/>
      <c r="I196" s="182"/>
      <c r="J196" s="199"/>
      <c r="K196" s="51" t="s">
        <v>12</v>
      </c>
      <c r="L196" s="34">
        <f t="shared" ref="L196:L197" si="29">SUM(B196:J196)</f>
        <v>0</v>
      </c>
      <c r="M196" s="35"/>
      <c r="N196" s="36"/>
      <c r="O196" s="37">
        <f t="shared" ref="O196:O205" si="30">SUM(L196:N196)</f>
        <v>0</v>
      </c>
      <c r="Q196" s="52"/>
    </row>
    <row r="197" spans="1:21" ht="17.25" customHeight="1" thickTop="1" thickBot="1">
      <c r="A197" s="203"/>
      <c r="B197" s="180"/>
      <c r="C197" s="183"/>
      <c r="D197" s="186"/>
      <c r="E197" s="189"/>
      <c r="F197" s="183"/>
      <c r="G197" s="186"/>
      <c r="H197" s="192"/>
      <c r="I197" s="183"/>
      <c r="J197" s="200"/>
      <c r="K197" s="53" t="s">
        <v>13</v>
      </c>
      <c r="L197" s="38">
        <f t="shared" si="29"/>
        <v>0</v>
      </c>
      <c r="M197" s="39"/>
      <c r="N197" s="40"/>
      <c r="O197" s="37">
        <f t="shared" si="30"/>
        <v>0</v>
      </c>
      <c r="Q197" s="171" t="s">
        <v>14</v>
      </c>
      <c r="R197" s="66" t="s">
        <v>15</v>
      </c>
      <c r="S197" s="67">
        <v>6000</v>
      </c>
      <c r="T197" s="67">
        <f>SUM(B200,D200)</f>
        <v>0</v>
      </c>
      <c r="U197" s="68" t="s">
        <v>16</v>
      </c>
    </row>
    <row r="198" spans="1:21" ht="31" thickBot="1">
      <c r="A198" s="202" t="s">
        <v>17</v>
      </c>
      <c r="B198" s="181"/>
      <c r="C198" s="184"/>
      <c r="D198" s="187"/>
      <c r="E198" s="190"/>
      <c r="F198" s="184"/>
      <c r="G198" s="187"/>
      <c r="H198" s="193"/>
      <c r="I198" s="184"/>
      <c r="J198" s="201"/>
      <c r="K198" s="51" t="s">
        <v>18</v>
      </c>
      <c r="L198" s="41">
        <f>SUM(B198:J198)</f>
        <v>0</v>
      </c>
      <c r="M198" s="42"/>
      <c r="N198" s="43"/>
      <c r="O198" s="37">
        <f t="shared" si="30"/>
        <v>0</v>
      </c>
      <c r="Q198" s="172"/>
      <c r="R198" s="69" t="s">
        <v>19</v>
      </c>
      <c r="S198" s="70">
        <v>6015</v>
      </c>
      <c r="T198" s="70">
        <f>SUM(B196:B199,D196:D199,B205)</f>
        <v>0</v>
      </c>
      <c r="U198" s="71" t="s">
        <v>20</v>
      </c>
    </row>
    <row r="199" spans="1:21" ht="18" thickTop="1" thickBot="1">
      <c r="A199" s="203"/>
      <c r="B199" s="180"/>
      <c r="C199" s="183"/>
      <c r="D199" s="186"/>
      <c r="E199" s="189"/>
      <c r="F199" s="183"/>
      <c r="G199" s="186"/>
      <c r="H199" s="192"/>
      <c r="I199" s="183"/>
      <c r="J199" s="200"/>
      <c r="K199" s="53" t="s">
        <v>21</v>
      </c>
      <c r="L199" s="38">
        <f t="shared" ref="L199:L205" si="31">SUM(B199:J199)</f>
        <v>0</v>
      </c>
      <c r="M199" s="39"/>
      <c r="N199" s="40"/>
      <c r="O199" s="37">
        <f t="shared" si="30"/>
        <v>0</v>
      </c>
      <c r="Q199" s="54"/>
      <c r="R199" s="72"/>
      <c r="S199" s="72"/>
      <c r="T199" s="72"/>
      <c r="U199" s="72"/>
    </row>
    <row r="200" spans="1:21" ht="16.5" customHeight="1" thickTop="1">
      <c r="A200" s="202" t="s">
        <v>22</v>
      </c>
      <c r="B200" s="181"/>
      <c r="C200" s="184"/>
      <c r="D200" s="187"/>
      <c r="E200" s="190"/>
      <c r="F200" s="184"/>
      <c r="G200" s="187"/>
      <c r="H200" s="193"/>
      <c r="I200" s="184"/>
      <c r="J200" s="201"/>
      <c r="K200" s="202" t="s">
        <v>22</v>
      </c>
      <c r="L200" s="41">
        <f t="shared" si="31"/>
        <v>0</v>
      </c>
      <c r="M200" s="42"/>
      <c r="N200" s="43"/>
      <c r="O200" s="37">
        <f t="shared" si="30"/>
        <v>0</v>
      </c>
      <c r="Q200" s="173" t="s">
        <v>2</v>
      </c>
      <c r="R200" s="73" t="s">
        <v>15</v>
      </c>
      <c r="S200" s="74">
        <v>6005</v>
      </c>
      <c r="T200" s="74">
        <f>SUM(E200,G200)</f>
        <v>0</v>
      </c>
      <c r="U200" s="75" t="s">
        <v>16</v>
      </c>
    </row>
    <row r="201" spans="1:21" ht="16.5" customHeight="1" thickBot="1">
      <c r="A201" s="203"/>
      <c r="B201" s="180"/>
      <c r="C201" s="183"/>
      <c r="D201" s="186"/>
      <c r="E201" s="189"/>
      <c r="F201" s="183"/>
      <c r="G201" s="186"/>
      <c r="H201" s="192"/>
      <c r="I201" s="183"/>
      <c r="J201" s="200"/>
      <c r="K201" s="203"/>
      <c r="L201" s="38">
        <f t="shared" si="31"/>
        <v>0</v>
      </c>
      <c r="M201" s="39"/>
      <c r="N201" s="40"/>
      <c r="O201" s="37">
        <f t="shared" si="30"/>
        <v>0</v>
      </c>
      <c r="Q201" s="174"/>
      <c r="R201" s="204" t="s">
        <v>19</v>
      </c>
      <c r="S201" s="206" t="str">
        <f>IF(WEEKDAY(F192,2)&gt;5,"6002","6001")</f>
        <v>6002</v>
      </c>
      <c r="T201" s="206">
        <f>SUM(E196:E199,G196:G199,E205)</f>
        <v>5</v>
      </c>
      <c r="U201" s="207" t="s">
        <v>20</v>
      </c>
    </row>
    <row r="202" spans="1:21" ht="16.5" customHeight="1" thickBot="1">
      <c r="A202" s="51" t="s">
        <v>23</v>
      </c>
      <c r="B202" s="15"/>
      <c r="C202" s="85"/>
      <c r="D202" s="16"/>
      <c r="E202" s="17"/>
      <c r="F202" s="86"/>
      <c r="G202" s="16"/>
      <c r="H202" s="61"/>
      <c r="I202" s="85"/>
      <c r="J202" s="16"/>
      <c r="K202" s="51" t="s">
        <v>23</v>
      </c>
      <c r="L202" s="41">
        <f t="shared" si="31"/>
        <v>0</v>
      </c>
      <c r="M202" s="42"/>
      <c r="N202" s="93"/>
      <c r="O202" s="37">
        <f t="shared" si="30"/>
        <v>0</v>
      </c>
      <c r="Q202" s="175"/>
      <c r="R202" s="205"/>
      <c r="S202" s="146"/>
      <c r="T202" s="146"/>
      <c r="U202" s="208"/>
    </row>
    <row r="203" spans="1:21" ht="32" thickTop="1" thickBot="1">
      <c r="A203" s="55" t="s">
        <v>24</v>
      </c>
      <c r="B203" s="15"/>
      <c r="C203" s="85"/>
      <c r="D203" s="16"/>
      <c r="E203" s="17"/>
      <c r="F203" s="86"/>
      <c r="G203" s="16"/>
      <c r="H203" s="61"/>
      <c r="I203" s="85"/>
      <c r="J203" s="16"/>
      <c r="K203" s="55" t="s">
        <v>24</v>
      </c>
      <c r="L203" s="41">
        <f t="shared" si="31"/>
        <v>0</v>
      </c>
      <c r="M203" s="39"/>
      <c r="N203" s="94"/>
      <c r="O203" s="37">
        <f t="shared" si="30"/>
        <v>0</v>
      </c>
      <c r="Q203" s="54"/>
      <c r="R203" s="72"/>
      <c r="S203" s="72"/>
      <c r="T203" s="72"/>
      <c r="U203" s="72"/>
    </row>
    <row r="204" spans="1:21" ht="17.25" customHeight="1" thickTop="1" thickBot="1">
      <c r="A204" s="56" t="s">
        <v>25</v>
      </c>
      <c r="B204" s="18"/>
      <c r="C204" s="87"/>
      <c r="D204" s="84"/>
      <c r="E204" s="19"/>
      <c r="F204" s="87"/>
      <c r="G204" s="84"/>
      <c r="H204" s="62"/>
      <c r="I204" s="87"/>
      <c r="J204" s="84"/>
      <c r="K204" s="56" t="s">
        <v>25</v>
      </c>
      <c r="L204" s="41">
        <f t="shared" si="31"/>
        <v>0</v>
      </c>
      <c r="M204" s="44"/>
      <c r="N204" s="45"/>
      <c r="O204" s="37">
        <f t="shared" si="30"/>
        <v>0</v>
      </c>
      <c r="Q204" s="209" t="s">
        <v>3</v>
      </c>
      <c r="R204" s="76" t="s">
        <v>15</v>
      </c>
      <c r="S204" s="77">
        <v>6005</v>
      </c>
      <c r="T204" s="77">
        <f>SUM(H200,J200)</f>
        <v>0</v>
      </c>
      <c r="U204" s="78" t="s">
        <v>16</v>
      </c>
    </row>
    <row r="205" spans="1:21" ht="29" thickBot="1">
      <c r="A205" s="57" t="s">
        <v>26</v>
      </c>
      <c r="B205" s="82"/>
      <c r="C205" s="88"/>
      <c r="D205" s="20"/>
      <c r="E205" s="21">
        <v>5</v>
      </c>
      <c r="F205" s="89"/>
      <c r="G205" s="22"/>
      <c r="H205" s="63">
        <v>3</v>
      </c>
      <c r="I205" s="90"/>
      <c r="J205" s="23"/>
      <c r="K205" s="57" t="s">
        <v>26</v>
      </c>
      <c r="L205" s="41">
        <f t="shared" si="31"/>
        <v>8</v>
      </c>
      <c r="M205" s="46"/>
      <c r="N205" s="47"/>
      <c r="O205" s="37">
        <f t="shared" si="30"/>
        <v>8</v>
      </c>
      <c r="Q205" s="210"/>
      <c r="R205" s="79" t="s">
        <v>19</v>
      </c>
      <c r="S205" s="80">
        <v>6002</v>
      </c>
      <c r="T205" s="80">
        <f>SUM(H196:H199,J196:J199,H205)</f>
        <v>3</v>
      </c>
      <c r="U205" s="81" t="s">
        <v>20</v>
      </c>
    </row>
    <row r="206" spans="1:21" ht="31" thickBot="1">
      <c r="A206" s="58" t="s">
        <v>27</v>
      </c>
      <c r="B206" s="24">
        <f>SUM(B196:B205)</f>
        <v>0</v>
      </c>
      <c r="C206" s="24">
        <f>SUM(C196:C201,C204)</f>
        <v>0</v>
      </c>
      <c r="D206" s="25">
        <f>SUM(D196:D201,D204)</f>
        <v>0</v>
      </c>
      <c r="E206" s="26">
        <f>SUM(E196:E205)</f>
        <v>5</v>
      </c>
      <c r="F206" s="24">
        <f>SUM(F196:F204)</f>
        <v>0</v>
      </c>
      <c r="G206" s="25">
        <f>SUM(G196:G201,G204)</f>
        <v>0</v>
      </c>
      <c r="H206" s="26">
        <f>SUM(H196:H201,H204:H205)</f>
        <v>3</v>
      </c>
      <c r="I206" s="24">
        <f>SUM(I196:I201,I204)</f>
        <v>0</v>
      </c>
      <c r="J206" s="25">
        <f>SUM(J196:J201,J204)</f>
        <v>0</v>
      </c>
      <c r="K206" s="58" t="s">
        <v>27</v>
      </c>
      <c r="L206" s="27">
        <f>SUM(L196:L205)</f>
        <v>8</v>
      </c>
      <c r="M206" s="28">
        <f>SUM(M196:M203)</f>
        <v>0</v>
      </c>
      <c r="N206" s="28">
        <f>SUM(N196:N203)</f>
        <v>0</v>
      </c>
      <c r="O206" s="29">
        <f>SUM(O196:O205)</f>
        <v>8</v>
      </c>
      <c r="Q206" s="4"/>
    </row>
    <row r="207" spans="1:21" ht="18" customHeight="1" thickTop="1" thickBot="1">
      <c r="B207" s="211" t="s">
        <v>28</v>
      </c>
      <c r="C207" s="211"/>
      <c r="D207" s="211"/>
      <c r="E207" s="212" t="s">
        <v>29</v>
      </c>
      <c r="F207" s="212"/>
      <c r="G207" s="212"/>
      <c r="H207" s="213" t="s">
        <v>30</v>
      </c>
      <c r="I207" s="213"/>
      <c r="J207" s="213"/>
      <c r="K207" s="48"/>
      <c r="L207" s="214">
        <f>SUM(B196:B201,B205,D196:D201,D204,E196:E201,E204:E205,G196:G201,G204,H196:H201,H204:H205,J196:J201,J204)</f>
        <v>8</v>
      </c>
      <c r="Q207" s="4"/>
      <c r="T207" s="30">
        <f>SUM(T197:T198,T200:T202,T204:T205)</f>
        <v>8</v>
      </c>
    </row>
    <row r="208" spans="1:21" ht="17.25" customHeight="1" thickTop="1">
      <c r="B208" s="216">
        <f>SUM(B206:D206)</f>
        <v>0</v>
      </c>
      <c r="C208" s="216"/>
      <c r="D208" s="216"/>
      <c r="E208" s="194">
        <f>SUM(E206:G206)</f>
        <v>5</v>
      </c>
      <c r="F208" s="194"/>
      <c r="G208" s="194"/>
      <c r="H208" s="195">
        <f>SUM(H206:J206)</f>
        <v>3</v>
      </c>
      <c r="I208" s="195"/>
      <c r="J208" s="195"/>
      <c r="K208" s="48"/>
      <c r="L208" s="215"/>
      <c r="Q208" s="4"/>
    </row>
    <row r="210" spans="1:21" ht="15" thickBot="1"/>
    <row r="211" spans="1:21" ht="20" thickTop="1" thickBot="1">
      <c r="E211" s="49" t="s">
        <v>0</v>
      </c>
      <c r="F211" s="159">
        <f>F192+1</f>
        <v>42016</v>
      </c>
      <c r="G211" s="160"/>
      <c r="H211" s="161"/>
      <c r="Q211" s="4"/>
    </row>
    <row r="212" spans="1:21" ht="18" thickTop="1" thickBot="1">
      <c r="E212" s="32"/>
      <c r="F212" s="31"/>
      <c r="G212" s="31"/>
      <c r="H212" s="31"/>
      <c r="Q212" s="4"/>
    </row>
    <row r="213" spans="1:21" ht="23" thickTop="1" thickBot="1">
      <c r="A213" s="2"/>
      <c r="B213" s="162" t="s">
        <v>1</v>
      </c>
      <c r="C213" s="163"/>
      <c r="D213" s="164"/>
      <c r="E213" s="165" t="s">
        <v>2</v>
      </c>
      <c r="F213" s="166"/>
      <c r="G213" s="167"/>
      <c r="H213" s="168" t="s">
        <v>3</v>
      </c>
      <c r="I213" s="169"/>
      <c r="J213" s="170"/>
      <c r="K213" s="3"/>
      <c r="L213" s="2"/>
      <c r="M213" s="2"/>
      <c r="N213" s="2"/>
      <c r="O213" s="2"/>
      <c r="P213" s="2"/>
      <c r="Q213" s="4"/>
      <c r="R213" s="2"/>
      <c r="S213" s="2"/>
      <c r="T213" s="2"/>
      <c r="U213" s="2"/>
    </row>
    <row r="214" spans="1:21" ht="47" thickTop="1" thickBot="1">
      <c r="A214" s="5"/>
      <c r="B214" s="6" t="s">
        <v>4</v>
      </c>
      <c r="C214" s="7" t="s">
        <v>5</v>
      </c>
      <c r="D214" s="8" t="s">
        <v>6</v>
      </c>
      <c r="E214" s="9" t="s">
        <v>4</v>
      </c>
      <c r="F214" s="7" t="s">
        <v>5</v>
      </c>
      <c r="G214" s="8" t="s">
        <v>6</v>
      </c>
      <c r="H214" s="60" t="s">
        <v>4</v>
      </c>
      <c r="I214" s="7" t="s">
        <v>5</v>
      </c>
      <c r="J214" s="8" t="s">
        <v>6</v>
      </c>
      <c r="K214" s="5"/>
      <c r="L214" s="10" t="s">
        <v>7</v>
      </c>
      <c r="M214" s="11" t="s">
        <v>8</v>
      </c>
      <c r="N214" s="11" t="s">
        <v>9</v>
      </c>
      <c r="O214" s="12" t="s">
        <v>10</v>
      </c>
      <c r="P214" s="13"/>
      <c r="Q214" s="196">
        <f>F211</f>
        <v>42016</v>
      </c>
      <c r="R214" s="217"/>
      <c r="S214" s="217"/>
      <c r="T214" s="217"/>
      <c r="U214" s="218"/>
    </row>
    <row r="215" spans="1:21" ht="17" thickBot="1">
      <c r="A215" s="202" t="s">
        <v>11</v>
      </c>
      <c r="B215" s="179"/>
      <c r="C215" s="182"/>
      <c r="D215" s="185"/>
      <c r="E215" s="188"/>
      <c r="F215" s="182"/>
      <c r="G215" s="185"/>
      <c r="H215" s="191"/>
      <c r="I215" s="182"/>
      <c r="J215" s="199"/>
      <c r="K215" s="51" t="s">
        <v>12</v>
      </c>
      <c r="L215" s="34">
        <f t="shared" ref="L215:L216" si="32">SUM(B215:J215)</f>
        <v>0</v>
      </c>
      <c r="M215" s="35"/>
      <c r="N215" s="36"/>
      <c r="O215" s="37">
        <f t="shared" ref="O215:O224" si="33">SUM(L215:N215)</f>
        <v>0</v>
      </c>
      <c r="Q215" s="52"/>
    </row>
    <row r="216" spans="1:21" ht="17.25" customHeight="1" thickTop="1" thickBot="1">
      <c r="A216" s="203"/>
      <c r="B216" s="180"/>
      <c r="C216" s="183"/>
      <c r="D216" s="186"/>
      <c r="E216" s="189"/>
      <c r="F216" s="183"/>
      <c r="G216" s="186"/>
      <c r="H216" s="192"/>
      <c r="I216" s="183"/>
      <c r="J216" s="200"/>
      <c r="K216" s="53" t="s">
        <v>13</v>
      </c>
      <c r="L216" s="38">
        <f t="shared" si="32"/>
        <v>0</v>
      </c>
      <c r="M216" s="39"/>
      <c r="N216" s="40"/>
      <c r="O216" s="37">
        <f t="shared" si="33"/>
        <v>0</v>
      </c>
      <c r="Q216" s="171" t="s">
        <v>14</v>
      </c>
      <c r="R216" s="66" t="s">
        <v>15</v>
      </c>
      <c r="S216" s="67">
        <v>6000</v>
      </c>
      <c r="T216" s="67">
        <f>SUM(B219,D219)</f>
        <v>0</v>
      </c>
      <c r="U216" s="68" t="s">
        <v>16</v>
      </c>
    </row>
    <row r="217" spans="1:21" ht="31" thickBot="1">
      <c r="A217" s="202" t="s">
        <v>17</v>
      </c>
      <c r="B217" s="181"/>
      <c r="C217" s="184"/>
      <c r="D217" s="187"/>
      <c r="E217" s="190"/>
      <c r="F217" s="184"/>
      <c r="G217" s="187"/>
      <c r="H217" s="193"/>
      <c r="I217" s="184"/>
      <c r="J217" s="201"/>
      <c r="K217" s="51" t="s">
        <v>18</v>
      </c>
      <c r="L217" s="41">
        <f>SUM(B217:J217)</f>
        <v>0</v>
      </c>
      <c r="M217" s="42"/>
      <c r="N217" s="43"/>
      <c r="O217" s="37">
        <f t="shared" si="33"/>
        <v>0</v>
      </c>
      <c r="Q217" s="172"/>
      <c r="R217" s="69" t="s">
        <v>19</v>
      </c>
      <c r="S217" s="70">
        <v>6015</v>
      </c>
      <c r="T217" s="70">
        <f>SUM(B215:B218,D215:D218,B224)</f>
        <v>0</v>
      </c>
      <c r="U217" s="71" t="s">
        <v>20</v>
      </c>
    </row>
    <row r="218" spans="1:21" ht="18" thickTop="1" thickBot="1">
      <c r="A218" s="203"/>
      <c r="B218" s="180"/>
      <c r="C218" s="183"/>
      <c r="D218" s="186"/>
      <c r="E218" s="189"/>
      <c r="F218" s="183"/>
      <c r="G218" s="186"/>
      <c r="H218" s="192"/>
      <c r="I218" s="183"/>
      <c r="J218" s="200"/>
      <c r="K218" s="53" t="s">
        <v>21</v>
      </c>
      <c r="L218" s="38">
        <f t="shared" ref="L218:L224" si="34">SUM(B218:J218)</f>
        <v>0</v>
      </c>
      <c r="M218" s="39"/>
      <c r="N218" s="40"/>
      <c r="O218" s="37">
        <f t="shared" si="33"/>
        <v>0</v>
      </c>
      <c r="Q218" s="54"/>
      <c r="R218" s="72"/>
      <c r="S218" s="72"/>
      <c r="T218" s="72"/>
      <c r="U218" s="72"/>
    </row>
    <row r="219" spans="1:21" ht="16.5" customHeight="1" thickTop="1">
      <c r="A219" s="202" t="s">
        <v>22</v>
      </c>
      <c r="B219" s="181"/>
      <c r="C219" s="184"/>
      <c r="D219" s="187"/>
      <c r="E219" s="190"/>
      <c r="F219" s="184"/>
      <c r="G219" s="187"/>
      <c r="H219" s="193"/>
      <c r="I219" s="184"/>
      <c r="J219" s="201"/>
      <c r="K219" s="202" t="s">
        <v>22</v>
      </c>
      <c r="L219" s="41">
        <f t="shared" si="34"/>
        <v>0</v>
      </c>
      <c r="M219" s="42"/>
      <c r="N219" s="43"/>
      <c r="O219" s="37">
        <f t="shared" si="33"/>
        <v>0</v>
      </c>
      <c r="Q219" s="173" t="s">
        <v>2</v>
      </c>
      <c r="R219" s="73" t="s">
        <v>15</v>
      </c>
      <c r="S219" s="74">
        <v>6005</v>
      </c>
      <c r="T219" s="74">
        <f>SUM(E219,G219)</f>
        <v>0</v>
      </c>
      <c r="U219" s="75" t="s">
        <v>16</v>
      </c>
    </row>
    <row r="220" spans="1:21" ht="16.5" customHeight="1" thickBot="1">
      <c r="A220" s="203"/>
      <c r="B220" s="180"/>
      <c r="C220" s="183"/>
      <c r="D220" s="186"/>
      <c r="E220" s="189"/>
      <c r="F220" s="183"/>
      <c r="G220" s="186"/>
      <c r="H220" s="192"/>
      <c r="I220" s="183"/>
      <c r="J220" s="200"/>
      <c r="K220" s="203"/>
      <c r="L220" s="38">
        <f t="shared" si="34"/>
        <v>0</v>
      </c>
      <c r="M220" s="39"/>
      <c r="N220" s="40"/>
      <c r="O220" s="37">
        <f t="shared" si="33"/>
        <v>0</v>
      </c>
      <c r="Q220" s="174"/>
      <c r="R220" s="204" t="s">
        <v>19</v>
      </c>
      <c r="S220" s="206" t="str">
        <f>IF(WEEKDAY(F211,2)&gt;5,"6002","6001")</f>
        <v>6001</v>
      </c>
      <c r="T220" s="206">
        <f>SUM(E215:E218,G215:G218,E224)</f>
        <v>5</v>
      </c>
      <c r="U220" s="207" t="s">
        <v>20</v>
      </c>
    </row>
    <row r="221" spans="1:21" ht="16.5" customHeight="1" thickBot="1">
      <c r="A221" s="51" t="s">
        <v>23</v>
      </c>
      <c r="B221" s="15"/>
      <c r="C221" s="85"/>
      <c r="D221" s="16"/>
      <c r="E221" s="17"/>
      <c r="F221" s="86"/>
      <c r="G221" s="16"/>
      <c r="H221" s="61"/>
      <c r="I221" s="85"/>
      <c r="J221" s="16"/>
      <c r="K221" s="51" t="s">
        <v>23</v>
      </c>
      <c r="L221" s="41">
        <f t="shared" si="34"/>
        <v>0</v>
      </c>
      <c r="M221" s="42"/>
      <c r="N221" s="93"/>
      <c r="O221" s="37">
        <f t="shared" si="33"/>
        <v>0</v>
      </c>
      <c r="Q221" s="175"/>
      <c r="R221" s="205"/>
      <c r="S221" s="146"/>
      <c r="T221" s="146"/>
      <c r="U221" s="208"/>
    </row>
    <row r="222" spans="1:21" ht="32" thickTop="1" thickBot="1">
      <c r="A222" s="55" t="s">
        <v>24</v>
      </c>
      <c r="B222" s="15"/>
      <c r="C222" s="85"/>
      <c r="D222" s="16"/>
      <c r="E222" s="17"/>
      <c r="F222" s="86"/>
      <c r="G222" s="16"/>
      <c r="H222" s="61"/>
      <c r="I222" s="85"/>
      <c r="J222" s="16"/>
      <c r="K222" s="55" t="s">
        <v>24</v>
      </c>
      <c r="L222" s="41">
        <f t="shared" si="34"/>
        <v>0</v>
      </c>
      <c r="M222" s="39"/>
      <c r="N222" s="94"/>
      <c r="O222" s="37">
        <f t="shared" si="33"/>
        <v>0</v>
      </c>
      <c r="Q222" s="54"/>
      <c r="R222" s="72"/>
      <c r="S222" s="72"/>
      <c r="T222" s="72"/>
      <c r="U222" s="72"/>
    </row>
    <row r="223" spans="1:21" ht="17.25" customHeight="1" thickTop="1" thickBot="1">
      <c r="A223" s="56" t="s">
        <v>25</v>
      </c>
      <c r="B223" s="18"/>
      <c r="C223" s="87"/>
      <c r="D223" s="84"/>
      <c r="E223" s="19"/>
      <c r="F223" s="87"/>
      <c r="G223" s="84"/>
      <c r="H223" s="62"/>
      <c r="I223" s="87"/>
      <c r="J223" s="84"/>
      <c r="K223" s="56" t="s">
        <v>25</v>
      </c>
      <c r="L223" s="41">
        <f t="shared" si="34"/>
        <v>0</v>
      </c>
      <c r="M223" s="44"/>
      <c r="N223" s="45"/>
      <c r="O223" s="37">
        <f t="shared" si="33"/>
        <v>0</v>
      </c>
      <c r="Q223" s="209" t="s">
        <v>3</v>
      </c>
      <c r="R223" s="76" t="s">
        <v>15</v>
      </c>
      <c r="S223" s="77">
        <v>6005</v>
      </c>
      <c r="T223" s="77">
        <f>SUM(H219,J219)</f>
        <v>0</v>
      </c>
      <c r="U223" s="78" t="s">
        <v>16</v>
      </c>
    </row>
    <row r="224" spans="1:21" ht="29" thickBot="1">
      <c r="A224" s="57" t="s">
        <v>26</v>
      </c>
      <c r="B224" s="82"/>
      <c r="C224" s="88"/>
      <c r="D224" s="20"/>
      <c r="E224" s="21">
        <v>5</v>
      </c>
      <c r="F224" s="89"/>
      <c r="G224" s="22"/>
      <c r="H224" s="63">
        <v>3</v>
      </c>
      <c r="I224" s="90"/>
      <c r="J224" s="23"/>
      <c r="K224" s="57" t="s">
        <v>26</v>
      </c>
      <c r="L224" s="41">
        <f t="shared" si="34"/>
        <v>8</v>
      </c>
      <c r="M224" s="46"/>
      <c r="N224" s="47"/>
      <c r="O224" s="37">
        <f t="shared" si="33"/>
        <v>8</v>
      </c>
      <c r="Q224" s="210"/>
      <c r="R224" s="79" t="s">
        <v>19</v>
      </c>
      <c r="S224" s="80">
        <v>6002</v>
      </c>
      <c r="T224" s="80">
        <f>SUM(H215:H218,J215:J218,H224)</f>
        <v>3</v>
      </c>
      <c r="U224" s="81" t="s">
        <v>20</v>
      </c>
    </row>
    <row r="225" spans="1:21" ht="31" thickBot="1">
      <c r="A225" s="58" t="s">
        <v>27</v>
      </c>
      <c r="B225" s="24">
        <f>SUM(B215:B224)</f>
        <v>0</v>
      </c>
      <c r="C225" s="24">
        <f>SUM(C215:C220,C223)</f>
        <v>0</v>
      </c>
      <c r="D225" s="25">
        <f>SUM(D215:D220,D223)</f>
        <v>0</v>
      </c>
      <c r="E225" s="26">
        <f>SUM(E215:E224)</f>
        <v>5</v>
      </c>
      <c r="F225" s="24">
        <f>SUM(F215:F223)</f>
        <v>0</v>
      </c>
      <c r="G225" s="25">
        <f>SUM(G215:G220,G223)</f>
        <v>0</v>
      </c>
      <c r="H225" s="26">
        <f>SUM(H215:H220,H223:H224)</f>
        <v>3</v>
      </c>
      <c r="I225" s="24">
        <f>SUM(I215:I220,I223)</f>
        <v>0</v>
      </c>
      <c r="J225" s="25">
        <f>SUM(J215:J220,J223)</f>
        <v>0</v>
      </c>
      <c r="K225" s="58" t="s">
        <v>27</v>
      </c>
      <c r="L225" s="27">
        <f>SUM(L215:L224)</f>
        <v>8</v>
      </c>
      <c r="M225" s="28">
        <f>SUM(M215:M222)</f>
        <v>0</v>
      </c>
      <c r="N225" s="28">
        <f>SUM(N215:N222)</f>
        <v>0</v>
      </c>
      <c r="O225" s="29">
        <f>SUM(O215:O224)</f>
        <v>8</v>
      </c>
      <c r="Q225" s="4"/>
    </row>
    <row r="226" spans="1:21" ht="18" customHeight="1" thickTop="1" thickBot="1">
      <c r="B226" s="211" t="s">
        <v>28</v>
      </c>
      <c r="C226" s="211"/>
      <c r="D226" s="211"/>
      <c r="E226" s="212" t="s">
        <v>29</v>
      </c>
      <c r="F226" s="212"/>
      <c r="G226" s="212"/>
      <c r="H226" s="213" t="s">
        <v>30</v>
      </c>
      <c r="I226" s="213"/>
      <c r="J226" s="213"/>
      <c r="K226" s="48"/>
      <c r="L226" s="214">
        <f>SUM(B215:B220,B224,D215:D220,D223,E215:E220,E223:E224,G215:G220,G223,H215:H220,H223:H224,J215:J220,J223)</f>
        <v>8</v>
      </c>
      <c r="Q226" s="4"/>
      <c r="T226" s="30">
        <f>SUM(T216:T217,T219:T221,T223:T224)</f>
        <v>8</v>
      </c>
    </row>
    <row r="227" spans="1:21" ht="17.25" customHeight="1" thickTop="1">
      <c r="B227" s="216">
        <f>SUM(B225:D225)</f>
        <v>0</v>
      </c>
      <c r="C227" s="216"/>
      <c r="D227" s="216"/>
      <c r="E227" s="194">
        <f>SUM(E225:G225)</f>
        <v>5</v>
      </c>
      <c r="F227" s="194"/>
      <c r="G227" s="194"/>
      <c r="H227" s="195">
        <f>SUM(H225:J225)</f>
        <v>3</v>
      </c>
      <c r="I227" s="195"/>
      <c r="J227" s="195"/>
      <c r="K227" s="48"/>
      <c r="L227" s="215"/>
      <c r="Q227" s="4"/>
    </row>
    <row r="229" spans="1:21" ht="15" thickBot="1"/>
    <row r="230" spans="1:21" ht="20" thickTop="1" thickBot="1">
      <c r="E230" s="49" t="s">
        <v>0</v>
      </c>
      <c r="F230" s="159">
        <f>F211+1</f>
        <v>42017</v>
      </c>
      <c r="G230" s="160"/>
      <c r="H230" s="161"/>
      <c r="Q230" s="4"/>
    </row>
    <row r="231" spans="1:21" ht="18" thickTop="1" thickBot="1">
      <c r="E231" s="32"/>
      <c r="F231" s="31"/>
      <c r="G231" s="31"/>
      <c r="H231" s="31"/>
      <c r="Q231" s="4"/>
    </row>
    <row r="232" spans="1:21" ht="23" thickTop="1" thickBot="1">
      <c r="A232" s="2"/>
      <c r="B232" s="162" t="s">
        <v>1</v>
      </c>
      <c r="C232" s="163"/>
      <c r="D232" s="164"/>
      <c r="E232" s="165" t="s">
        <v>2</v>
      </c>
      <c r="F232" s="166"/>
      <c r="G232" s="167"/>
      <c r="H232" s="168" t="s">
        <v>3</v>
      </c>
      <c r="I232" s="169"/>
      <c r="J232" s="170"/>
      <c r="K232" s="3"/>
      <c r="L232" s="2"/>
      <c r="M232" s="2"/>
      <c r="N232" s="2"/>
      <c r="O232" s="2"/>
      <c r="P232" s="2"/>
      <c r="Q232" s="4"/>
      <c r="R232" s="2"/>
      <c r="S232" s="2"/>
      <c r="T232" s="2"/>
      <c r="U232" s="2"/>
    </row>
    <row r="233" spans="1:21" ht="47" thickTop="1" thickBot="1">
      <c r="A233" s="5"/>
      <c r="B233" s="6" t="s">
        <v>4</v>
      </c>
      <c r="C233" s="7" t="s">
        <v>5</v>
      </c>
      <c r="D233" s="8" t="s">
        <v>6</v>
      </c>
      <c r="E233" s="9" t="s">
        <v>4</v>
      </c>
      <c r="F233" s="7" t="s">
        <v>5</v>
      </c>
      <c r="G233" s="8" t="s">
        <v>6</v>
      </c>
      <c r="H233" s="60" t="s">
        <v>4</v>
      </c>
      <c r="I233" s="7" t="s">
        <v>5</v>
      </c>
      <c r="J233" s="8" t="s">
        <v>6</v>
      </c>
      <c r="K233" s="5"/>
      <c r="L233" s="10" t="s">
        <v>7</v>
      </c>
      <c r="M233" s="11" t="s">
        <v>8</v>
      </c>
      <c r="N233" s="11" t="s">
        <v>9</v>
      </c>
      <c r="O233" s="12" t="s">
        <v>10</v>
      </c>
      <c r="P233" s="13"/>
      <c r="Q233" s="196">
        <f>F230</f>
        <v>42017</v>
      </c>
      <c r="R233" s="217"/>
      <c r="S233" s="217"/>
      <c r="T233" s="217"/>
      <c r="U233" s="218"/>
    </row>
    <row r="234" spans="1:21" ht="17" thickBot="1">
      <c r="A234" s="202" t="s">
        <v>11</v>
      </c>
      <c r="B234" s="179"/>
      <c r="C234" s="182"/>
      <c r="D234" s="185"/>
      <c r="E234" s="188"/>
      <c r="F234" s="182"/>
      <c r="G234" s="185"/>
      <c r="H234" s="191"/>
      <c r="I234" s="182"/>
      <c r="J234" s="199"/>
      <c r="K234" s="51" t="s">
        <v>12</v>
      </c>
      <c r="L234" s="34">
        <f t="shared" ref="L234:L235" si="35">SUM(B234:J234)</f>
        <v>0</v>
      </c>
      <c r="M234" s="35"/>
      <c r="N234" s="36"/>
      <c r="O234" s="37">
        <f t="shared" ref="O234:O243" si="36">SUM(L234:N234)</f>
        <v>0</v>
      </c>
      <c r="Q234" s="52"/>
    </row>
    <row r="235" spans="1:21" ht="17.25" customHeight="1" thickTop="1" thickBot="1">
      <c r="A235" s="203"/>
      <c r="B235" s="180"/>
      <c r="C235" s="183"/>
      <c r="D235" s="186"/>
      <c r="E235" s="189"/>
      <c r="F235" s="183"/>
      <c r="G235" s="186"/>
      <c r="H235" s="192"/>
      <c r="I235" s="183"/>
      <c r="J235" s="200"/>
      <c r="K235" s="53" t="s">
        <v>13</v>
      </c>
      <c r="L235" s="38">
        <f t="shared" si="35"/>
        <v>0</v>
      </c>
      <c r="M235" s="39"/>
      <c r="N235" s="40"/>
      <c r="O235" s="37">
        <f t="shared" si="36"/>
        <v>0</v>
      </c>
      <c r="Q235" s="171" t="s">
        <v>14</v>
      </c>
      <c r="R235" s="66" t="s">
        <v>15</v>
      </c>
      <c r="S235" s="67">
        <v>6000</v>
      </c>
      <c r="T235" s="67">
        <f>SUM(B238,D238)</f>
        <v>0</v>
      </c>
      <c r="U235" s="68" t="s">
        <v>16</v>
      </c>
    </row>
    <row r="236" spans="1:21" ht="31" thickBot="1">
      <c r="A236" s="202" t="s">
        <v>17</v>
      </c>
      <c r="B236" s="181"/>
      <c r="C236" s="184"/>
      <c r="D236" s="187"/>
      <c r="E236" s="190"/>
      <c r="F236" s="184"/>
      <c r="G236" s="187"/>
      <c r="H236" s="193"/>
      <c r="I236" s="184"/>
      <c r="J236" s="201"/>
      <c r="K236" s="51" t="s">
        <v>18</v>
      </c>
      <c r="L236" s="41">
        <f>SUM(B236:J236)</f>
        <v>0</v>
      </c>
      <c r="M236" s="42"/>
      <c r="N236" s="43"/>
      <c r="O236" s="37">
        <f t="shared" si="36"/>
        <v>0</v>
      </c>
      <c r="Q236" s="172"/>
      <c r="R236" s="69" t="s">
        <v>19</v>
      </c>
      <c r="S236" s="70">
        <v>6015</v>
      </c>
      <c r="T236" s="70">
        <f>SUM(B234:B237,D234:D237,B243)</f>
        <v>0</v>
      </c>
      <c r="U236" s="71" t="s">
        <v>20</v>
      </c>
    </row>
    <row r="237" spans="1:21" ht="18" thickTop="1" thickBot="1">
      <c r="A237" s="203"/>
      <c r="B237" s="180"/>
      <c r="C237" s="183"/>
      <c r="D237" s="186"/>
      <c r="E237" s="189"/>
      <c r="F237" s="183"/>
      <c r="G237" s="186"/>
      <c r="H237" s="192"/>
      <c r="I237" s="183"/>
      <c r="J237" s="200"/>
      <c r="K237" s="53" t="s">
        <v>21</v>
      </c>
      <c r="L237" s="38">
        <f t="shared" ref="L237:L243" si="37">SUM(B237:J237)</f>
        <v>0</v>
      </c>
      <c r="M237" s="39"/>
      <c r="N237" s="40"/>
      <c r="O237" s="37">
        <f t="shared" si="36"/>
        <v>0</v>
      </c>
      <c r="Q237" s="54"/>
      <c r="R237" s="72"/>
      <c r="S237" s="72"/>
      <c r="T237" s="72"/>
      <c r="U237" s="72"/>
    </row>
    <row r="238" spans="1:21" ht="16.5" customHeight="1" thickTop="1">
      <c r="A238" s="202" t="s">
        <v>22</v>
      </c>
      <c r="B238" s="181"/>
      <c r="C238" s="184"/>
      <c r="D238" s="187"/>
      <c r="E238" s="190"/>
      <c r="F238" s="184"/>
      <c r="G238" s="187"/>
      <c r="H238" s="193"/>
      <c r="I238" s="184"/>
      <c r="J238" s="201"/>
      <c r="K238" s="202" t="s">
        <v>22</v>
      </c>
      <c r="L238" s="41">
        <f t="shared" si="37"/>
        <v>0</v>
      </c>
      <c r="M238" s="42"/>
      <c r="N238" s="43"/>
      <c r="O238" s="37">
        <f t="shared" si="36"/>
        <v>0</v>
      </c>
      <c r="Q238" s="173" t="s">
        <v>2</v>
      </c>
      <c r="R238" s="73" t="s">
        <v>15</v>
      </c>
      <c r="S238" s="74">
        <v>6005</v>
      </c>
      <c r="T238" s="74">
        <f>SUM(E238,G238)</f>
        <v>0</v>
      </c>
      <c r="U238" s="75" t="s">
        <v>16</v>
      </c>
    </row>
    <row r="239" spans="1:21" ht="16.5" customHeight="1" thickBot="1">
      <c r="A239" s="203"/>
      <c r="B239" s="180"/>
      <c r="C239" s="183"/>
      <c r="D239" s="186"/>
      <c r="E239" s="189"/>
      <c r="F239" s="183"/>
      <c r="G239" s="186"/>
      <c r="H239" s="192"/>
      <c r="I239" s="183"/>
      <c r="J239" s="200"/>
      <c r="K239" s="203"/>
      <c r="L239" s="38">
        <f t="shared" si="37"/>
        <v>0</v>
      </c>
      <c r="M239" s="39"/>
      <c r="N239" s="40"/>
      <c r="O239" s="37">
        <f t="shared" si="36"/>
        <v>0</v>
      </c>
      <c r="Q239" s="174"/>
      <c r="R239" s="204" t="s">
        <v>19</v>
      </c>
      <c r="S239" s="206" t="str">
        <f>IF(WEEKDAY(F230,2)&gt;5,"6002","6001")</f>
        <v>6001</v>
      </c>
      <c r="T239" s="206">
        <f>SUM(E234:E237,G234:G237,E243)</f>
        <v>5</v>
      </c>
      <c r="U239" s="207" t="s">
        <v>20</v>
      </c>
    </row>
    <row r="240" spans="1:21" ht="16.5" customHeight="1" thickBot="1">
      <c r="A240" s="51" t="s">
        <v>23</v>
      </c>
      <c r="B240" s="15"/>
      <c r="C240" s="85"/>
      <c r="D240" s="16"/>
      <c r="E240" s="17"/>
      <c r="F240" s="86"/>
      <c r="G240" s="16"/>
      <c r="H240" s="61"/>
      <c r="I240" s="85"/>
      <c r="J240" s="16"/>
      <c r="K240" s="51" t="s">
        <v>23</v>
      </c>
      <c r="L240" s="41">
        <f t="shared" si="37"/>
        <v>0</v>
      </c>
      <c r="M240" s="42"/>
      <c r="N240" s="93"/>
      <c r="O240" s="37">
        <f t="shared" si="36"/>
        <v>0</v>
      </c>
      <c r="Q240" s="175"/>
      <c r="R240" s="205"/>
      <c r="S240" s="146"/>
      <c r="T240" s="146"/>
      <c r="U240" s="208"/>
    </row>
    <row r="241" spans="1:21" ht="32" thickTop="1" thickBot="1">
      <c r="A241" s="55" t="s">
        <v>24</v>
      </c>
      <c r="B241" s="15"/>
      <c r="C241" s="85"/>
      <c r="D241" s="16"/>
      <c r="E241" s="17"/>
      <c r="F241" s="86"/>
      <c r="G241" s="16"/>
      <c r="H241" s="61"/>
      <c r="I241" s="85"/>
      <c r="J241" s="16"/>
      <c r="K241" s="55" t="s">
        <v>24</v>
      </c>
      <c r="L241" s="41">
        <f t="shared" si="37"/>
        <v>0</v>
      </c>
      <c r="M241" s="39"/>
      <c r="N241" s="94"/>
      <c r="O241" s="37">
        <f t="shared" si="36"/>
        <v>0</v>
      </c>
      <c r="Q241" s="54"/>
      <c r="R241" s="72"/>
      <c r="S241" s="72"/>
      <c r="T241" s="72"/>
      <c r="U241" s="72"/>
    </row>
    <row r="242" spans="1:21" ht="17.25" customHeight="1" thickTop="1" thickBot="1">
      <c r="A242" s="56" t="s">
        <v>25</v>
      </c>
      <c r="B242" s="18"/>
      <c r="C242" s="87"/>
      <c r="D242" s="84"/>
      <c r="E242" s="19"/>
      <c r="F242" s="87"/>
      <c r="G242" s="84"/>
      <c r="H242" s="62"/>
      <c r="I242" s="87"/>
      <c r="J242" s="84"/>
      <c r="K242" s="56" t="s">
        <v>25</v>
      </c>
      <c r="L242" s="41">
        <f t="shared" si="37"/>
        <v>0</v>
      </c>
      <c r="M242" s="44"/>
      <c r="N242" s="45"/>
      <c r="O242" s="37">
        <f t="shared" si="36"/>
        <v>0</v>
      </c>
      <c r="Q242" s="209" t="s">
        <v>3</v>
      </c>
      <c r="R242" s="76" t="s">
        <v>15</v>
      </c>
      <c r="S242" s="77">
        <v>6005</v>
      </c>
      <c r="T242" s="77">
        <f>SUM(H238,J238)</f>
        <v>0</v>
      </c>
      <c r="U242" s="78" t="s">
        <v>16</v>
      </c>
    </row>
    <row r="243" spans="1:21" ht="29" thickBot="1">
      <c r="A243" s="57" t="s">
        <v>26</v>
      </c>
      <c r="B243" s="82"/>
      <c r="C243" s="88"/>
      <c r="D243" s="20"/>
      <c r="E243" s="21">
        <v>5</v>
      </c>
      <c r="F243" s="89"/>
      <c r="G243" s="22"/>
      <c r="H243" s="63">
        <v>3</v>
      </c>
      <c r="I243" s="90"/>
      <c r="J243" s="23"/>
      <c r="K243" s="57" t="s">
        <v>26</v>
      </c>
      <c r="L243" s="41">
        <f t="shared" si="37"/>
        <v>8</v>
      </c>
      <c r="M243" s="46"/>
      <c r="N243" s="47"/>
      <c r="O243" s="37">
        <f t="shared" si="36"/>
        <v>8</v>
      </c>
      <c r="Q243" s="210"/>
      <c r="R243" s="79" t="s">
        <v>19</v>
      </c>
      <c r="S243" s="80">
        <v>6002</v>
      </c>
      <c r="T243" s="80">
        <f>SUM(H234:H237,J234:J237,H243)</f>
        <v>3</v>
      </c>
      <c r="U243" s="81" t="s">
        <v>20</v>
      </c>
    </row>
    <row r="244" spans="1:21" ht="31" thickBot="1">
      <c r="A244" s="58" t="s">
        <v>27</v>
      </c>
      <c r="B244" s="24">
        <f>SUM(B234:B243)</f>
        <v>0</v>
      </c>
      <c r="C244" s="24">
        <f>SUM(C234:C239,C242)</f>
        <v>0</v>
      </c>
      <c r="D244" s="25">
        <f>SUM(D234:D239,D242)</f>
        <v>0</v>
      </c>
      <c r="E244" s="26">
        <f>SUM(E234:E243)</f>
        <v>5</v>
      </c>
      <c r="F244" s="24">
        <f>SUM(F234:F242)</f>
        <v>0</v>
      </c>
      <c r="G244" s="25">
        <f>SUM(G234:G239,G242)</f>
        <v>0</v>
      </c>
      <c r="H244" s="26">
        <f>SUM(H234:H239,H242:H243)</f>
        <v>3</v>
      </c>
      <c r="I244" s="24">
        <f>SUM(I234:I239,I242)</f>
        <v>0</v>
      </c>
      <c r="J244" s="25">
        <f>SUM(J234:J239,J242)</f>
        <v>0</v>
      </c>
      <c r="K244" s="58" t="s">
        <v>27</v>
      </c>
      <c r="L244" s="27">
        <f>SUM(L234:L243)</f>
        <v>8</v>
      </c>
      <c r="M244" s="28">
        <f>SUM(M234:M241)</f>
        <v>0</v>
      </c>
      <c r="N244" s="28">
        <f>SUM(N234:N241)</f>
        <v>0</v>
      </c>
      <c r="O244" s="29">
        <f>SUM(O234:O243)</f>
        <v>8</v>
      </c>
      <c r="Q244" s="4"/>
    </row>
    <row r="245" spans="1:21" ht="18" customHeight="1" thickTop="1" thickBot="1">
      <c r="B245" s="211" t="s">
        <v>28</v>
      </c>
      <c r="C245" s="211"/>
      <c r="D245" s="211"/>
      <c r="E245" s="212" t="s">
        <v>29</v>
      </c>
      <c r="F245" s="212"/>
      <c r="G245" s="212"/>
      <c r="H245" s="213" t="s">
        <v>30</v>
      </c>
      <c r="I245" s="213"/>
      <c r="J245" s="213"/>
      <c r="K245" s="48"/>
      <c r="L245" s="214">
        <f>SUM(B234:B239,B243,D234:D239,D242,E234:E239,E242:E243,G234:G239,G242,H234:H239,H242:H243,J234:J239,J242)</f>
        <v>8</v>
      </c>
      <c r="Q245" s="4"/>
      <c r="T245" s="30">
        <f>SUM(T235:T236,T238:T240,T242:T243)</f>
        <v>8</v>
      </c>
    </row>
    <row r="246" spans="1:21" ht="17.25" customHeight="1" thickTop="1">
      <c r="B246" s="216">
        <f>SUM(B244:D244)</f>
        <v>0</v>
      </c>
      <c r="C246" s="216"/>
      <c r="D246" s="216"/>
      <c r="E246" s="194">
        <f>SUM(E244:G244)</f>
        <v>5</v>
      </c>
      <c r="F246" s="194"/>
      <c r="G246" s="194"/>
      <c r="H246" s="195">
        <f>SUM(H244:J244)</f>
        <v>3</v>
      </c>
      <c r="I246" s="195"/>
      <c r="J246" s="195"/>
      <c r="K246" s="48"/>
      <c r="L246" s="215"/>
      <c r="Q246" s="4"/>
    </row>
    <row r="248" spans="1:21" ht="15" thickBot="1"/>
    <row r="249" spans="1:21" ht="20" thickTop="1" thickBot="1">
      <c r="E249" s="49" t="s">
        <v>0</v>
      </c>
      <c r="F249" s="159">
        <f>F230+1</f>
        <v>42018</v>
      </c>
      <c r="G249" s="160"/>
      <c r="H249" s="161"/>
      <c r="Q249" s="4"/>
    </row>
    <row r="250" spans="1:21" ht="18" thickTop="1" thickBot="1">
      <c r="E250" s="32"/>
      <c r="F250" s="31"/>
      <c r="G250" s="31"/>
      <c r="H250" s="31"/>
      <c r="Q250" s="4"/>
    </row>
    <row r="251" spans="1:21" ht="23" thickTop="1" thickBot="1">
      <c r="A251" s="2"/>
      <c r="B251" s="162" t="s">
        <v>1</v>
      </c>
      <c r="C251" s="163"/>
      <c r="D251" s="164"/>
      <c r="E251" s="165" t="s">
        <v>2</v>
      </c>
      <c r="F251" s="166"/>
      <c r="G251" s="167"/>
      <c r="H251" s="168" t="s">
        <v>3</v>
      </c>
      <c r="I251" s="169"/>
      <c r="J251" s="170"/>
      <c r="K251" s="3"/>
      <c r="L251" s="2"/>
      <c r="M251" s="2"/>
      <c r="N251" s="2"/>
      <c r="O251" s="2"/>
      <c r="P251" s="2"/>
      <c r="Q251" s="4"/>
      <c r="R251" s="2"/>
      <c r="S251" s="2"/>
      <c r="T251" s="2"/>
      <c r="U251" s="2"/>
    </row>
    <row r="252" spans="1:21" ht="47" thickTop="1" thickBot="1">
      <c r="A252" s="5"/>
      <c r="B252" s="6" t="s">
        <v>4</v>
      </c>
      <c r="C252" s="7" t="s">
        <v>5</v>
      </c>
      <c r="D252" s="8" t="s">
        <v>6</v>
      </c>
      <c r="E252" s="9" t="s">
        <v>4</v>
      </c>
      <c r="F252" s="7" t="s">
        <v>5</v>
      </c>
      <c r="G252" s="8" t="s">
        <v>6</v>
      </c>
      <c r="H252" s="60" t="s">
        <v>4</v>
      </c>
      <c r="I252" s="7" t="s">
        <v>5</v>
      </c>
      <c r="J252" s="8" t="s">
        <v>6</v>
      </c>
      <c r="K252" s="5"/>
      <c r="L252" s="10" t="s">
        <v>7</v>
      </c>
      <c r="M252" s="11" t="s">
        <v>8</v>
      </c>
      <c r="N252" s="11" t="s">
        <v>9</v>
      </c>
      <c r="O252" s="12" t="s">
        <v>10</v>
      </c>
      <c r="P252" s="13"/>
      <c r="Q252" s="196">
        <f>F249</f>
        <v>42018</v>
      </c>
      <c r="R252" s="217"/>
      <c r="S252" s="217"/>
      <c r="T252" s="217"/>
      <c r="U252" s="218"/>
    </row>
    <row r="253" spans="1:21" ht="17" thickBot="1">
      <c r="A253" s="202" t="s">
        <v>11</v>
      </c>
      <c r="B253" s="179"/>
      <c r="C253" s="182"/>
      <c r="D253" s="185"/>
      <c r="E253" s="188"/>
      <c r="F253" s="182"/>
      <c r="G253" s="185"/>
      <c r="H253" s="191"/>
      <c r="I253" s="182"/>
      <c r="J253" s="199"/>
      <c r="K253" s="51" t="s">
        <v>12</v>
      </c>
      <c r="L253" s="34">
        <f t="shared" ref="L253:L254" si="38">SUM(B253:J253)</f>
        <v>0</v>
      </c>
      <c r="M253" s="35"/>
      <c r="N253" s="36"/>
      <c r="O253" s="37">
        <f t="shared" ref="O253:O262" si="39">SUM(L253:N253)</f>
        <v>0</v>
      </c>
      <c r="Q253" s="52"/>
    </row>
    <row r="254" spans="1:21" ht="17.25" customHeight="1" thickTop="1" thickBot="1">
      <c r="A254" s="203"/>
      <c r="B254" s="180"/>
      <c r="C254" s="183"/>
      <c r="D254" s="186"/>
      <c r="E254" s="189"/>
      <c r="F254" s="183"/>
      <c r="G254" s="186"/>
      <c r="H254" s="192"/>
      <c r="I254" s="183"/>
      <c r="J254" s="200"/>
      <c r="K254" s="53" t="s">
        <v>13</v>
      </c>
      <c r="L254" s="38">
        <f t="shared" si="38"/>
        <v>0</v>
      </c>
      <c r="M254" s="39"/>
      <c r="N254" s="40"/>
      <c r="O254" s="37">
        <f t="shared" si="39"/>
        <v>0</v>
      </c>
      <c r="Q254" s="171" t="s">
        <v>14</v>
      </c>
      <c r="R254" s="66" t="s">
        <v>15</v>
      </c>
      <c r="S254" s="67">
        <v>6000</v>
      </c>
      <c r="T254" s="67">
        <f>SUM(B257,D257)</f>
        <v>0</v>
      </c>
      <c r="U254" s="68" t="s">
        <v>16</v>
      </c>
    </row>
    <row r="255" spans="1:21" ht="31" thickBot="1">
      <c r="A255" s="202" t="s">
        <v>17</v>
      </c>
      <c r="B255" s="181"/>
      <c r="C255" s="184"/>
      <c r="D255" s="187"/>
      <c r="E255" s="190"/>
      <c r="F255" s="184"/>
      <c r="G255" s="187"/>
      <c r="H255" s="193"/>
      <c r="I255" s="184"/>
      <c r="J255" s="201"/>
      <c r="K255" s="51" t="s">
        <v>18</v>
      </c>
      <c r="L255" s="41">
        <f>SUM(B255:J255)</f>
        <v>0</v>
      </c>
      <c r="M255" s="42"/>
      <c r="N255" s="43"/>
      <c r="O255" s="37">
        <f t="shared" si="39"/>
        <v>0</v>
      </c>
      <c r="Q255" s="172"/>
      <c r="R255" s="69" t="s">
        <v>19</v>
      </c>
      <c r="S255" s="70">
        <v>6015</v>
      </c>
      <c r="T255" s="70">
        <f>SUM(B253:B256,D253:D256,B262)</f>
        <v>0</v>
      </c>
      <c r="U255" s="71" t="s">
        <v>20</v>
      </c>
    </row>
    <row r="256" spans="1:21" ht="18" thickTop="1" thickBot="1">
      <c r="A256" s="203"/>
      <c r="B256" s="180"/>
      <c r="C256" s="183"/>
      <c r="D256" s="186"/>
      <c r="E256" s="189"/>
      <c r="F256" s="183"/>
      <c r="G256" s="186"/>
      <c r="H256" s="192"/>
      <c r="I256" s="183"/>
      <c r="J256" s="200"/>
      <c r="K256" s="53" t="s">
        <v>21</v>
      </c>
      <c r="L256" s="38">
        <f t="shared" ref="L256:L262" si="40">SUM(B256:J256)</f>
        <v>0</v>
      </c>
      <c r="M256" s="39"/>
      <c r="N256" s="40"/>
      <c r="O256" s="37">
        <f t="shared" si="39"/>
        <v>0</v>
      </c>
      <c r="Q256" s="54"/>
      <c r="R256" s="72"/>
      <c r="S256" s="72"/>
      <c r="T256" s="72"/>
      <c r="U256" s="72"/>
    </row>
    <row r="257" spans="1:21" ht="16.5" customHeight="1" thickTop="1">
      <c r="A257" s="202" t="s">
        <v>22</v>
      </c>
      <c r="B257" s="181"/>
      <c r="C257" s="184"/>
      <c r="D257" s="187"/>
      <c r="E257" s="190"/>
      <c r="F257" s="184"/>
      <c r="G257" s="187"/>
      <c r="H257" s="193"/>
      <c r="I257" s="184"/>
      <c r="J257" s="201"/>
      <c r="K257" s="202" t="s">
        <v>22</v>
      </c>
      <c r="L257" s="41">
        <f t="shared" si="40"/>
        <v>0</v>
      </c>
      <c r="M257" s="42"/>
      <c r="N257" s="43"/>
      <c r="O257" s="37">
        <f t="shared" si="39"/>
        <v>0</v>
      </c>
      <c r="Q257" s="173" t="s">
        <v>2</v>
      </c>
      <c r="R257" s="73" t="s">
        <v>15</v>
      </c>
      <c r="S257" s="74">
        <v>6005</v>
      </c>
      <c r="T257" s="74">
        <f>SUM(E257,G257)</f>
        <v>0</v>
      </c>
      <c r="U257" s="75" t="s">
        <v>16</v>
      </c>
    </row>
    <row r="258" spans="1:21" ht="16.5" customHeight="1" thickBot="1">
      <c r="A258" s="203"/>
      <c r="B258" s="180"/>
      <c r="C258" s="183"/>
      <c r="D258" s="186"/>
      <c r="E258" s="189"/>
      <c r="F258" s="183"/>
      <c r="G258" s="186"/>
      <c r="H258" s="192"/>
      <c r="I258" s="183"/>
      <c r="J258" s="200"/>
      <c r="K258" s="203"/>
      <c r="L258" s="38">
        <f t="shared" si="40"/>
        <v>0</v>
      </c>
      <c r="M258" s="39"/>
      <c r="N258" s="40"/>
      <c r="O258" s="37">
        <f t="shared" si="39"/>
        <v>0</v>
      </c>
      <c r="Q258" s="174"/>
      <c r="R258" s="204" t="s">
        <v>19</v>
      </c>
      <c r="S258" s="206" t="str">
        <f>IF(WEEKDAY(F249,2)&gt;5,"6002","6001")</f>
        <v>6001</v>
      </c>
      <c r="T258" s="206">
        <f>SUM(E253:E256,G253:G256,E262)</f>
        <v>5</v>
      </c>
      <c r="U258" s="207" t="s">
        <v>20</v>
      </c>
    </row>
    <row r="259" spans="1:21" ht="16.5" customHeight="1" thickBot="1">
      <c r="A259" s="51" t="s">
        <v>23</v>
      </c>
      <c r="B259" s="15"/>
      <c r="C259" s="85"/>
      <c r="D259" s="16"/>
      <c r="E259" s="17"/>
      <c r="F259" s="86"/>
      <c r="G259" s="16"/>
      <c r="H259" s="61"/>
      <c r="I259" s="85"/>
      <c r="J259" s="16"/>
      <c r="K259" s="51" t="s">
        <v>23</v>
      </c>
      <c r="L259" s="41">
        <f t="shared" si="40"/>
        <v>0</v>
      </c>
      <c r="M259" s="42"/>
      <c r="N259" s="93"/>
      <c r="O259" s="37">
        <f t="shared" si="39"/>
        <v>0</v>
      </c>
      <c r="Q259" s="175"/>
      <c r="R259" s="205"/>
      <c r="S259" s="146"/>
      <c r="T259" s="146"/>
      <c r="U259" s="208"/>
    </row>
    <row r="260" spans="1:21" ht="32" thickTop="1" thickBot="1">
      <c r="A260" s="55" t="s">
        <v>24</v>
      </c>
      <c r="B260" s="15"/>
      <c r="C260" s="85"/>
      <c r="D260" s="16"/>
      <c r="E260" s="17"/>
      <c r="F260" s="86"/>
      <c r="G260" s="16"/>
      <c r="H260" s="61"/>
      <c r="I260" s="85"/>
      <c r="J260" s="16"/>
      <c r="K260" s="55" t="s">
        <v>24</v>
      </c>
      <c r="L260" s="41">
        <f t="shared" si="40"/>
        <v>0</v>
      </c>
      <c r="M260" s="39"/>
      <c r="N260" s="94"/>
      <c r="O260" s="37">
        <f t="shared" si="39"/>
        <v>0</v>
      </c>
      <c r="Q260" s="54"/>
      <c r="R260" s="72"/>
      <c r="S260" s="72"/>
      <c r="T260" s="72"/>
      <c r="U260" s="72"/>
    </row>
    <row r="261" spans="1:21" ht="17.25" customHeight="1" thickTop="1" thickBot="1">
      <c r="A261" s="56" t="s">
        <v>25</v>
      </c>
      <c r="B261" s="18"/>
      <c r="C261" s="87"/>
      <c r="D261" s="84"/>
      <c r="E261" s="19"/>
      <c r="F261" s="87"/>
      <c r="G261" s="84"/>
      <c r="H261" s="62"/>
      <c r="I261" s="87"/>
      <c r="J261" s="84"/>
      <c r="K261" s="56" t="s">
        <v>25</v>
      </c>
      <c r="L261" s="41">
        <f t="shared" si="40"/>
        <v>0</v>
      </c>
      <c r="M261" s="44"/>
      <c r="N261" s="45"/>
      <c r="O261" s="37">
        <f t="shared" si="39"/>
        <v>0</v>
      </c>
      <c r="Q261" s="209" t="s">
        <v>3</v>
      </c>
      <c r="R261" s="76" t="s">
        <v>15</v>
      </c>
      <c r="S261" s="77">
        <v>6005</v>
      </c>
      <c r="T261" s="77">
        <f>SUM(H257,J257)</f>
        <v>0</v>
      </c>
      <c r="U261" s="78" t="s">
        <v>16</v>
      </c>
    </row>
    <row r="262" spans="1:21" ht="29" thickBot="1">
      <c r="A262" s="57" t="s">
        <v>26</v>
      </c>
      <c r="B262" s="82"/>
      <c r="C262" s="88"/>
      <c r="D262" s="20"/>
      <c r="E262" s="21">
        <v>5</v>
      </c>
      <c r="F262" s="89"/>
      <c r="G262" s="22"/>
      <c r="H262" s="63">
        <v>3</v>
      </c>
      <c r="I262" s="90"/>
      <c r="J262" s="23"/>
      <c r="K262" s="57" t="s">
        <v>26</v>
      </c>
      <c r="L262" s="41">
        <f t="shared" si="40"/>
        <v>8</v>
      </c>
      <c r="M262" s="46"/>
      <c r="N262" s="47"/>
      <c r="O262" s="37">
        <f t="shared" si="39"/>
        <v>8</v>
      </c>
      <c r="Q262" s="210"/>
      <c r="R262" s="79" t="s">
        <v>19</v>
      </c>
      <c r="S262" s="80">
        <v>6002</v>
      </c>
      <c r="T262" s="80">
        <f>SUM(H253:H256,J253:J256,H262)</f>
        <v>3</v>
      </c>
      <c r="U262" s="81" t="s">
        <v>20</v>
      </c>
    </row>
    <row r="263" spans="1:21" ht="31" thickBot="1">
      <c r="A263" s="58" t="s">
        <v>27</v>
      </c>
      <c r="B263" s="24">
        <f>SUM(B253:B262)</f>
        <v>0</v>
      </c>
      <c r="C263" s="24">
        <f>SUM(C253:C258,C261)</f>
        <v>0</v>
      </c>
      <c r="D263" s="25">
        <f>SUM(D253:D258,D261)</f>
        <v>0</v>
      </c>
      <c r="E263" s="26">
        <f>SUM(E253:E262)</f>
        <v>5</v>
      </c>
      <c r="F263" s="24">
        <f>SUM(F253:F261)</f>
        <v>0</v>
      </c>
      <c r="G263" s="25">
        <f>SUM(G253:G258,G261)</f>
        <v>0</v>
      </c>
      <c r="H263" s="26">
        <f>SUM(H253:H258,H261:H262)</f>
        <v>3</v>
      </c>
      <c r="I263" s="24">
        <f>SUM(I253:I258,I261)</f>
        <v>0</v>
      </c>
      <c r="J263" s="25">
        <f>SUM(J253:J258,J261)</f>
        <v>0</v>
      </c>
      <c r="K263" s="58" t="s">
        <v>27</v>
      </c>
      <c r="L263" s="27">
        <f>SUM(L253:L262)</f>
        <v>8</v>
      </c>
      <c r="M263" s="28">
        <f>SUM(M253:M260)</f>
        <v>0</v>
      </c>
      <c r="N263" s="28">
        <f>SUM(N253:N260)</f>
        <v>0</v>
      </c>
      <c r="O263" s="29">
        <f>SUM(O253:O262)</f>
        <v>8</v>
      </c>
      <c r="Q263" s="4"/>
    </row>
    <row r="264" spans="1:21" ht="18" customHeight="1" thickTop="1" thickBot="1">
      <c r="B264" s="211" t="s">
        <v>28</v>
      </c>
      <c r="C264" s="211"/>
      <c r="D264" s="211"/>
      <c r="E264" s="212" t="s">
        <v>29</v>
      </c>
      <c r="F264" s="212"/>
      <c r="G264" s="212"/>
      <c r="H264" s="213" t="s">
        <v>30</v>
      </c>
      <c r="I264" s="213"/>
      <c r="J264" s="213"/>
      <c r="K264" s="48"/>
      <c r="L264" s="214">
        <f>SUM(B253:B258,B262,D253:D258,D261,E253:E258,E261:E262,G253:G258,G261,H253:H258,H261:H262,J253:J258,J261)</f>
        <v>8</v>
      </c>
      <c r="Q264" s="4"/>
      <c r="T264" s="30">
        <f>SUM(T254:T255,T257:T259,T261:T262)</f>
        <v>8</v>
      </c>
    </row>
    <row r="265" spans="1:21" ht="17.25" customHeight="1" thickTop="1">
      <c r="B265" s="216">
        <f>SUM(B263:D263)</f>
        <v>0</v>
      </c>
      <c r="C265" s="216"/>
      <c r="D265" s="216"/>
      <c r="E265" s="194">
        <f>SUM(E263:G263)</f>
        <v>5</v>
      </c>
      <c r="F265" s="194"/>
      <c r="G265" s="194"/>
      <c r="H265" s="195">
        <f>SUM(H263:J263)</f>
        <v>3</v>
      </c>
      <c r="I265" s="195"/>
      <c r="J265" s="195"/>
      <c r="K265" s="48"/>
      <c r="L265" s="215"/>
      <c r="Q265" s="4"/>
    </row>
    <row r="267" spans="1:21" ht="15" thickBot="1"/>
    <row r="268" spans="1:21" ht="20" thickTop="1" thickBot="1">
      <c r="E268" s="49" t="s">
        <v>0</v>
      </c>
      <c r="F268" s="159">
        <f>F249+1</f>
        <v>42019</v>
      </c>
      <c r="G268" s="160"/>
      <c r="H268" s="161"/>
      <c r="Q268" s="4"/>
    </row>
    <row r="269" spans="1:21" ht="18" thickTop="1" thickBot="1">
      <c r="E269" s="32"/>
      <c r="F269" s="31"/>
      <c r="G269" s="31"/>
      <c r="H269" s="31"/>
      <c r="Q269" s="4"/>
    </row>
    <row r="270" spans="1:21" ht="23" thickTop="1" thickBot="1">
      <c r="A270" s="2"/>
      <c r="B270" s="162" t="s">
        <v>1</v>
      </c>
      <c r="C270" s="163"/>
      <c r="D270" s="164"/>
      <c r="E270" s="165" t="s">
        <v>2</v>
      </c>
      <c r="F270" s="166"/>
      <c r="G270" s="167"/>
      <c r="H270" s="168" t="s">
        <v>3</v>
      </c>
      <c r="I270" s="169"/>
      <c r="J270" s="170"/>
      <c r="K270" s="3"/>
      <c r="L270" s="2"/>
      <c r="M270" s="2"/>
      <c r="N270" s="2"/>
      <c r="O270" s="2"/>
      <c r="P270" s="2"/>
      <c r="Q270" s="4"/>
      <c r="R270" s="2"/>
      <c r="S270" s="2"/>
      <c r="T270" s="2"/>
      <c r="U270" s="2"/>
    </row>
    <row r="271" spans="1:21" ht="47" thickTop="1" thickBot="1">
      <c r="A271" s="5"/>
      <c r="B271" s="6" t="s">
        <v>4</v>
      </c>
      <c r="C271" s="7" t="s">
        <v>5</v>
      </c>
      <c r="D271" s="8" t="s">
        <v>6</v>
      </c>
      <c r="E271" s="9" t="s">
        <v>4</v>
      </c>
      <c r="F271" s="7" t="s">
        <v>5</v>
      </c>
      <c r="G271" s="8" t="s">
        <v>6</v>
      </c>
      <c r="H271" s="60" t="s">
        <v>4</v>
      </c>
      <c r="I271" s="7" t="s">
        <v>5</v>
      </c>
      <c r="J271" s="8" t="s">
        <v>6</v>
      </c>
      <c r="K271" s="5"/>
      <c r="L271" s="10" t="s">
        <v>7</v>
      </c>
      <c r="M271" s="11" t="s">
        <v>8</v>
      </c>
      <c r="N271" s="11" t="s">
        <v>9</v>
      </c>
      <c r="O271" s="12" t="s">
        <v>10</v>
      </c>
      <c r="P271" s="13"/>
      <c r="Q271" s="196">
        <f>F268</f>
        <v>42019</v>
      </c>
      <c r="R271" s="217"/>
      <c r="S271" s="217"/>
      <c r="T271" s="217"/>
      <c r="U271" s="218"/>
    </row>
    <row r="272" spans="1:21" ht="17" thickBot="1">
      <c r="A272" s="202" t="s">
        <v>11</v>
      </c>
      <c r="B272" s="179"/>
      <c r="C272" s="182"/>
      <c r="D272" s="185"/>
      <c r="E272" s="188"/>
      <c r="F272" s="182"/>
      <c r="G272" s="185"/>
      <c r="H272" s="191"/>
      <c r="I272" s="182"/>
      <c r="J272" s="199"/>
      <c r="K272" s="51" t="s">
        <v>12</v>
      </c>
      <c r="L272" s="34">
        <f t="shared" ref="L272:L273" si="41">SUM(B272:J272)</f>
        <v>0</v>
      </c>
      <c r="M272" s="35"/>
      <c r="N272" s="36"/>
      <c r="O272" s="37">
        <f t="shared" ref="O272:O281" si="42">SUM(L272:N272)</f>
        <v>0</v>
      </c>
      <c r="Q272" s="52"/>
    </row>
    <row r="273" spans="1:21" ht="17.25" customHeight="1" thickTop="1" thickBot="1">
      <c r="A273" s="203"/>
      <c r="B273" s="180"/>
      <c r="C273" s="183"/>
      <c r="D273" s="186"/>
      <c r="E273" s="189"/>
      <c r="F273" s="183"/>
      <c r="G273" s="186"/>
      <c r="H273" s="192"/>
      <c r="I273" s="183"/>
      <c r="J273" s="200"/>
      <c r="K273" s="53" t="s">
        <v>13</v>
      </c>
      <c r="L273" s="38">
        <f t="shared" si="41"/>
        <v>0</v>
      </c>
      <c r="M273" s="39"/>
      <c r="N273" s="40"/>
      <c r="O273" s="37">
        <f t="shared" si="42"/>
        <v>0</v>
      </c>
      <c r="Q273" s="171" t="s">
        <v>14</v>
      </c>
      <c r="R273" s="66" t="s">
        <v>15</v>
      </c>
      <c r="S273" s="67">
        <v>6000</v>
      </c>
      <c r="T273" s="67">
        <f>SUM(B276,D276)</f>
        <v>0</v>
      </c>
      <c r="U273" s="68" t="s">
        <v>16</v>
      </c>
    </row>
    <row r="274" spans="1:21" ht="31" thickBot="1">
      <c r="A274" s="202" t="s">
        <v>17</v>
      </c>
      <c r="B274" s="181"/>
      <c r="C274" s="184"/>
      <c r="D274" s="187"/>
      <c r="E274" s="190"/>
      <c r="F274" s="184"/>
      <c r="G274" s="187"/>
      <c r="H274" s="193"/>
      <c r="I274" s="184"/>
      <c r="J274" s="201"/>
      <c r="K274" s="51" t="s">
        <v>18</v>
      </c>
      <c r="L274" s="41">
        <f>SUM(B274:J274)</f>
        <v>0</v>
      </c>
      <c r="M274" s="42"/>
      <c r="N274" s="43"/>
      <c r="O274" s="37">
        <f t="shared" si="42"/>
        <v>0</v>
      </c>
      <c r="Q274" s="172"/>
      <c r="R274" s="69" t="s">
        <v>19</v>
      </c>
      <c r="S274" s="70">
        <v>6015</v>
      </c>
      <c r="T274" s="70">
        <f>SUM(B272:B275,D272:D275,B281)</f>
        <v>0</v>
      </c>
      <c r="U274" s="71" t="s">
        <v>20</v>
      </c>
    </row>
    <row r="275" spans="1:21" ht="18" thickTop="1" thickBot="1">
      <c r="A275" s="203"/>
      <c r="B275" s="180"/>
      <c r="C275" s="183"/>
      <c r="D275" s="186"/>
      <c r="E275" s="189"/>
      <c r="F275" s="183"/>
      <c r="G275" s="186"/>
      <c r="H275" s="192"/>
      <c r="I275" s="183"/>
      <c r="J275" s="200"/>
      <c r="K275" s="53" t="s">
        <v>21</v>
      </c>
      <c r="L275" s="38">
        <f t="shared" ref="L275:L281" si="43">SUM(B275:J275)</f>
        <v>0</v>
      </c>
      <c r="M275" s="39"/>
      <c r="N275" s="40"/>
      <c r="O275" s="37">
        <f t="shared" si="42"/>
        <v>0</v>
      </c>
      <c r="Q275" s="54"/>
      <c r="R275" s="72"/>
      <c r="S275" s="72"/>
      <c r="T275" s="72"/>
      <c r="U275" s="72"/>
    </row>
    <row r="276" spans="1:21" ht="16.5" customHeight="1" thickTop="1">
      <c r="A276" s="202" t="s">
        <v>22</v>
      </c>
      <c r="B276" s="181"/>
      <c r="C276" s="184"/>
      <c r="D276" s="187"/>
      <c r="E276" s="190"/>
      <c r="F276" s="184"/>
      <c r="G276" s="187"/>
      <c r="H276" s="193"/>
      <c r="I276" s="184"/>
      <c r="J276" s="201"/>
      <c r="K276" s="202" t="s">
        <v>22</v>
      </c>
      <c r="L276" s="41">
        <f t="shared" si="43"/>
        <v>0</v>
      </c>
      <c r="M276" s="42"/>
      <c r="N276" s="43"/>
      <c r="O276" s="37">
        <f t="shared" si="42"/>
        <v>0</v>
      </c>
      <c r="Q276" s="173" t="s">
        <v>2</v>
      </c>
      <c r="R276" s="73" t="s">
        <v>15</v>
      </c>
      <c r="S276" s="74">
        <v>6005</v>
      </c>
      <c r="T276" s="74">
        <f>SUM(E276,G276)</f>
        <v>0</v>
      </c>
      <c r="U276" s="75" t="s">
        <v>16</v>
      </c>
    </row>
    <row r="277" spans="1:21" ht="16.5" customHeight="1" thickBot="1">
      <c r="A277" s="203"/>
      <c r="B277" s="180"/>
      <c r="C277" s="183"/>
      <c r="D277" s="186"/>
      <c r="E277" s="189"/>
      <c r="F277" s="183"/>
      <c r="G277" s="186"/>
      <c r="H277" s="192"/>
      <c r="I277" s="183"/>
      <c r="J277" s="200"/>
      <c r="K277" s="203"/>
      <c r="L277" s="38">
        <f t="shared" si="43"/>
        <v>0</v>
      </c>
      <c r="M277" s="39"/>
      <c r="N277" s="40"/>
      <c r="O277" s="37">
        <f t="shared" si="42"/>
        <v>0</v>
      </c>
      <c r="Q277" s="174"/>
      <c r="R277" s="204" t="s">
        <v>19</v>
      </c>
      <c r="S277" s="206" t="str">
        <f>IF(WEEKDAY(F268,2)&gt;5,"6002","6001")</f>
        <v>6001</v>
      </c>
      <c r="T277" s="206">
        <f>SUM(E272:E275,G272:G275,E281)</f>
        <v>5</v>
      </c>
      <c r="U277" s="207" t="s">
        <v>20</v>
      </c>
    </row>
    <row r="278" spans="1:21" ht="16.5" customHeight="1" thickBot="1">
      <c r="A278" s="51" t="s">
        <v>23</v>
      </c>
      <c r="B278" s="15"/>
      <c r="C278" s="85"/>
      <c r="D278" s="16"/>
      <c r="E278" s="17"/>
      <c r="F278" s="86"/>
      <c r="G278" s="16"/>
      <c r="H278" s="61"/>
      <c r="I278" s="85"/>
      <c r="J278" s="16"/>
      <c r="K278" s="51" t="s">
        <v>23</v>
      </c>
      <c r="L278" s="41">
        <f t="shared" si="43"/>
        <v>0</v>
      </c>
      <c r="M278" s="42"/>
      <c r="N278" s="93"/>
      <c r="O278" s="37">
        <f t="shared" si="42"/>
        <v>0</v>
      </c>
      <c r="Q278" s="175"/>
      <c r="R278" s="205"/>
      <c r="S278" s="146"/>
      <c r="T278" s="146"/>
      <c r="U278" s="208"/>
    </row>
    <row r="279" spans="1:21" ht="32" thickTop="1" thickBot="1">
      <c r="A279" s="55" t="s">
        <v>24</v>
      </c>
      <c r="B279" s="15"/>
      <c r="C279" s="85"/>
      <c r="D279" s="16"/>
      <c r="E279" s="17"/>
      <c r="F279" s="86"/>
      <c r="G279" s="16"/>
      <c r="H279" s="61"/>
      <c r="I279" s="85"/>
      <c r="J279" s="16"/>
      <c r="K279" s="55" t="s">
        <v>24</v>
      </c>
      <c r="L279" s="41">
        <f t="shared" si="43"/>
        <v>0</v>
      </c>
      <c r="M279" s="39"/>
      <c r="N279" s="94"/>
      <c r="O279" s="37">
        <f t="shared" si="42"/>
        <v>0</v>
      </c>
      <c r="Q279" s="54"/>
      <c r="R279" s="72"/>
      <c r="S279" s="72"/>
      <c r="T279" s="72"/>
      <c r="U279" s="72"/>
    </row>
    <row r="280" spans="1:21" ht="17.25" customHeight="1" thickTop="1" thickBot="1">
      <c r="A280" s="56" t="s">
        <v>25</v>
      </c>
      <c r="B280" s="18"/>
      <c r="C280" s="87"/>
      <c r="D280" s="84"/>
      <c r="E280" s="19"/>
      <c r="F280" s="87"/>
      <c r="G280" s="84"/>
      <c r="H280" s="62"/>
      <c r="I280" s="87"/>
      <c r="J280" s="84"/>
      <c r="K280" s="56" t="s">
        <v>25</v>
      </c>
      <c r="L280" s="41">
        <f t="shared" si="43"/>
        <v>0</v>
      </c>
      <c r="M280" s="44"/>
      <c r="N280" s="45"/>
      <c r="O280" s="37">
        <f t="shared" si="42"/>
        <v>0</v>
      </c>
      <c r="Q280" s="209" t="s">
        <v>3</v>
      </c>
      <c r="R280" s="76" t="s">
        <v>15</v>
      </c>
      <c r="S280" s="77">
        <v>6005</v>
      </c>
      <c r="T280" s="77">
        <f>SUM(H276,J276)</f>
        <v>0</v>
      </c>
      <c r="U280" s="78" t="s">
        <v>16</v>
      </c>
    </row>
    <row r="281" spans="1:21" ht="29" thickBot="1">
      <c r="A281" s="57" t="s">
        <v>26</v>
      </c>
      <c r="B281" s="82"/>
      <c r="C281" s="88"/>
      <c r="D281" s="20"/>
      <c r="E281" s="21">
        <v>5</v>
      </c>
      <c r="F281" s="89"/>
      <c r="G281" s="22"/>
      <c r="H281" s="63">
        <v>3</v>
      </c>
      <c r="I281" s="90"/>
      <c r="J281" s="23"/>
      <c r="K281" s="57" t="s">
        <v>26</v>
      </c>
      <c r="L281" s="41">
        <f t="shared" si="43"/>
        <v>8</v>
      </c>
      <c r="M281" s="46"/>
      <c r="N281" s="47"/>
      <c r="O281" s="37">
        <f t="shared" si="42"/>
        <v>8</v>
      </c>
      <c r="Q281" s="210"/>
      <c r="R281" s="79" t="s">
        <v>19</v>
      </c>
      <c r="S281" s="80">
        <v>6002</v>
      </c>
      <c r="T281" s="80">
        <f>SUM(H272:H275,J272:J275,H281)</f>
        <v>3</v>
      </c>
      <c r="U281" s="81" t="s">
        <v>20</v>
      </c>
    </row>
    <row r="282" spans="1:21" ht="31" thickBot="1">
      <c r="A282" s="58" t="s">
        <v>27</v>
      </c>
      <c r="B282" s="24">
        <f>SUM(B272:B281)</f>
        <v>0</v>
      </c>
      <c r="C282" s="24">
        <f>SUM(C272:C277,C280)</f>
        <v>0</v>
      </c>
      <c r="D282" s="25">
        <f>SUM(D272:D277,D280)</f>
        <v>0</v>
      </c>
      <c r="E282" s="26">
        <f>SUM(E272:E281)</f>
        <v>5</v>
      </c>
      <c r="F282" s="24">
        <f>SUM(F272:F280)</f>
        <v>0</v>
      </c>
      <c r="G282" s="25">
        <f>SUM(G272:G277,G280)</f>
        <v>0</v>
      </c>
      <c r="H282" s="26">
        <f>SUM(H272:H277,H280:H281)</f>
        <v>3</v>
      </c>
      <c r="I282" s="24">
        <f>SUM(I272:I277,I280)</f>
        <v>0</v>
      </c>
      <c r="J282" s="25">
        <f>SUM(J272:J277,J280)</f>
        <v>0</v>
      </c>
      <c r="K282" s="58" t="s">
        <v>27</v>
      </c>
      <c r="L282" s="27">
        <f>SUM(L272:L281)</f>
        <v>8</v>
      </c>
      <c r="M282" s="28">
        <f>SUM(M272:M279)</f>
        <v>0</v>
      </c>
      <c r="N282" s="28">
        <f>SUM(N272:N279)</f>
        <v>0</v>
      </c>
      <c r="O282" s="29">
        <f>SUM(O272:O281)</f>
        <v>8</v>
      </c>
      <c r="Q282" s="4"/>
    </row>
    <row r="283" spans="1:21" ht="18" customHeight="1" thickTop="1" thickBot="1">
      <c r="B283" s="211" t="s">
        <v>28</v>
      </c>
      <c r="C283" s="211"/>
      <c r="D283" s="211"/>
      <c r="E283" s="212" t="s">
        <v>29</v>
      </c>
      <c r="F283" s="212"/>
      <c r="G283" s="212"/>
      <c r="H283" s="213" t="s">
        <v>30</v>
      </c>
      <c r="I283" s="213"/>
      <c r="J283" s="213"/>
      <c r="K283" s="48"/>
      <c r="L283" s="214">
        <f>SUM(B272:B277,B281,D272:D277,D280,E272:E277,E280:E281,G272:G277,G280,H272:H277,H280:H281,J272:J277,J280)</f>
        <v>8</v>
      </c>
      <c r="Q283" s="4"/>
      <c r="T283" s="30">
        <f>SUM(T273:T274,T276:T278,T280:T281)</f>
        <v>8</v>
      </c>
    </row>
    <row r="284" spans="1:21" ht="17.25" customHeight="1" thickTop="1">
      <c r="B284" s="216">
        <f>SUM(B282:D282)</f>
        <v>0</v>
      </c>
      <c r="C284" s="216"/>
      <c r="D284" s="216"/>
      <c r="E284" s="194">
        <f>SUM(E282:G282)</f>
        <v>5</v>
      </c>
      <c r="F284" s="194"/>
      <c r="G284" s="194"/>
      <c r="H284" s="195">
        <f>SUM(H282:J282)</f>
        <v>3</v>
      </c>
      <c r="I284" s="195"/>
      <c r="J284" s="195"/>
      <c r="K284" s="48"/>
      <c r="L284" s="215"/>
      <c r="Q284" s="4"/>
    </row>
    <row r="286" spans="1:21" ht="15" thickBot="1"/>
    <row r="287" spans="1:21" ht="20" thickTop="1" thickBot="1">
      <c r="E287" s="49" t="s">
        <v>0</v>
      </c>
      <c r="F287" s="159">
        <f>F268+1</f>
        <v>42020</v>
      </c>
      <c r="G287" s="160"/>
      <c r="H287" s="161"/>
      <c r="Q287" s="4"/>
    </row>
    <row r="288" spans="1:21" ht="18" thickTop="1" thickBot="1">
      <c r="E288" s="32"/>
      <c r="F288" s="31"/>
      <c r="G288" s="31"/>
      <c r="H288" s="31"/>
      <c r="Q288" s="4"/>
    </row>
    <row r="289" spans="1:21" ht="23" thickTop="1" thickBot="1">
      <c r="A289" s="2"/>
      <c r="B289" s="162" t="s">
        <v>1</v>
      </c>
      <c r="C289" s="163"/>
      <c r="D289" s="164"/>
      <c r="E289" s="165" t="s">
        <v>2</v>
      </c>
      <c r="F289" s="166"/>
      <c r="G289" s="167"/>
      <c r="H289" s="168" t="s">
        <v>3</v>
      </c>
      <c r="I289" s="169"/>
      <c r="J289" s="170"/>
      <c r="K289" s="3"/>
      <c r="L289" s="2"/>
      <c r="M289" s="2"/>
      <c r="N289" s="2"/>
      <c r="O289" s="2"/>
      <c r="P289" s="2"/>
      <c r="Q289" s="4"/>
      <c r="R289" s="2"/>
      <c r="S289" s="2"/>
      <c r="T289" s="2"/>
      <c r="U289" s="2"/>
    </row>
    <row r="290" spans="1:21" ht="47" thickTop="1" thickBot="1">
      <c r="A290" s="5"/>
      <c r="B290" s="6" t="s">
        <v>4</v>
      </c>
      <c r="C290" s="7" t="s">
        <v>5</v>
      </c>
      <c r="D290" s="8" t="s">
        <v>6</v>
      </c>
      <c r="E290" s="9" t="s">
        <v>4</v>
      </c>
      <c r="F290" s="7" t="s">
        <v>5</v>
      </c>
      <c r="G290" s="8" t="s">
        <v>6</v>
      </c>
      <c r="H290" s="60" t="s">
        <v>4</v>
      </c>
      <c r="I290" s="7" t="s">
        <v>5</v>
      </c>
      <c r="J290" s="8" t="s">
        <v>6</v>
      </c>
      <c r="K290" s="5"/>
      <c r="L290" s="10" t="s">
        <v>7</v>
      </c>
      <c r="M290" s="11" t="s">
        <v>8</v>
      </c>
      <c r="N290" s="11" t="s">
        <v>9</v>
      </c>
      <c r="O290" s="12" t="s">
        <v>10</v>
      </c>
      <c r="P290" s="13"/>
      <c r="Q290" s="196">
        <f>F287</f>
        <v>42020</v>
      </c>
      <c r="R290" s="217"/>
      <c r="S290" s="217"/>
      <c r="T290" s="217"/>
      <c r="U290" s="218"/>
    </row>
    <row r="291" spans="1:21" ht="17" thickBot="1">
      <c r="A291" s="202" t="s">
        <v>11</v>
      </c>
      <c r="B291" s="179"/>
      <c r="C291" s="182"/>
      <c r="D291" s="185"/>
      <c r="E291" s="188"/>
      <c r="F291" s="182"/>
      <c r="G291" s="185"/>
      <c r="H291" s="191"/>
      <c r="I291" s="182"/>
      <c r="J291" s="199"/>
      <c r="K291" s="51" t="s">
        <v>12</v>
      </c>
      <c r="L291" s="34">
        <f t="shared" ref="L291:L292" si="44">SUM(B291:J291)</f>
        <v>0</v>
      </c>
      <c r="M291" s="35"/>
      <c r="N291" s="36"/>
      <c r="O291" s="37">
        <f t="shared" ref="O291:O300" si="45">SUM(L291:N291)</f>
        <v>0</v>
      </c>
      <c r="Q291" s="52"/>
    </row>
    <row r="292" spans="1:21" ht="17.25" customHeight="1" thickTop="1" thickBot="1">
      <c r="A292" s="203"/>
      <c r="B292" s="180"/>
      <c r="C292" s="183"/>
      <c r="D292" s="186"/>
      <c r="E292" s="189"/>
      <c r="F292" s="183"/>
      <c r="G292" s="186"/>
      <c r="H292" s="192"/>
      <c r="I292" s="183"/>
      <c r="J292" s="200"/>
      <c r="K292" s="53" t="s">
        <v>13</v>
      </c>
      <c r="L292" s="38">
        <f t="shared" si="44"/>
        <v>0</v>
      </c>
      <c r="M292" s="39"/>
      <c r="N292" s="40"/>
      <c r="O292" s="37">
        <f t="shared" si="45"/>
        <v>0</v>
      </c>
      <c r="Q292" s="171" t="s">
        <v>14</v>
      </c>
      <c r="R292" s="66" t="s">
        <v>15</v>
      </c>
      <c r="S292" s="67">
        <v>6000</v>
      </c>
      <c r="T292" s="67">
        <f>SUM(B295,D295)</f>
        <v>0</v>
      </c>
      <c r="U292" s="68" t="s">
        <v>16</v>
      </c>
    </row>
    <row r="293" spans="1:21" ht="31" thickBot="1">
      <c r="A293" s="202" t="s">
        <v>17</v>
      </c>
      <c r="B293" s="181"/>
      <c r="C293" s="184"/>
      <c r="D293" s="187"/>
      <c r="E293" s="190"/>
      <c r="F293" s="184"/>
      <c r="G293" s="187"/>
      <c r="H293" s="193"/>
      <c r="I293" s="184"/>
      <c r="J293" s="201"/>
      <c r="K293" s="51" t="s">
        <v>18</v>
      </c>
      <c r="L293" s="41">
        <f>SUM(B293:J293)</f>
        <v>0</v>
      </c>
      <c r="M293" s="42"/>
      <c r="N293" s="43"/>
      <c r="O293" s="37">
        <f t="shared" si="45"/>
        <v>0</v>
      </c>
      <c r="Q293" s="172"/>
      <c r="R293" s="69" t="s">
        <v>19</v>
      </c>
      <c r="S293" s="70">
        <v>6015</v>
      </c>
      <c r="T293" s="70">
        <f>SUM(B291:B294,D291:D294,B300)</f>
        <v>0</v>
      </c>
      <c r="U293" s="71" t="s">
        <v>20</v>
      </c>
    </row>
    <row r="294" spans="1:21" ht="18" thickTop="1" thickBot="1">
      <c r="A294" s="203"/>
      <c r="B294" s="180"/>
      <c r="C294" s="183"/>
      <c r="D294" s="186"/>
      <c r="E294" s="189"/>
      <c r="F294" s="183"/>
      <c r="G294" s="186"/>
      <c r="H294" s="192"/>
      <c r="I294" s="183"/>
      <c r="J294" s="200"/>
      <c r="K294" s="53" t="s">
        <v>21</v>
      </c>
      <c r="L294" s="38">
        <f t="shared" ref="L294:L300" si="46">SUM(B294:J294)</f>
        <v>0</v>
      </c>
      <c r="M294" s="39"/>
      <c r="N294" s="40"/>
      <c r="O294" s="37">
        <f t="shared" si="45"/>
        <v>0</v>
      </c>
      <c r="Q294" s="54"/>
      <c r="R294" s="72"/>
      <c r="S294" s="72"/>
      <c r="T294" s="72"/>
      <c r="U294" s="72"/>
    </row>
    <row r="295" spans="1:21" ht="16.5" customHeight="1" thickTop="1">
      <c r="A295" s="202" t="s">
        <v>22</v>
      </c>
      <c r="B295" s="181"/>
      <c r="C295" s="184"/>
      <c r="D295" s="187"/>
      <c r="E295" s="190"/>
      <c r="F295" s="184"/>
      <c r="G295" s="187"/>
      <c r="H295" s="193"/>
      <c r="I295" s="184"/>
      <c r="J295" s="201"/>
      <c r="K295" s="202" t="s">
        <v>22</v>
      </c>
      <c r="L295" s="41">
        <f t="shared" si="46"/>
        <v>0</v>
      </c>
      <c r="M295" s="42"/>
      <c r="N295" s="43"/>
      <c r="O295" s="37">
        <f t="shared" si="45"/>
        <v>0</v>
      </c>
      <c r="Q295" s="173" t="s">
        <v>2</v>
      </c>
      <c r="R295" s="73" t="s">
        <v>15</v>
      </c>
      <c r="S295" s="74">
        <v>6005</v>
      </c>
      <c r="T295" s="74">
        <f>SUM(E295,G295)</f>
        <v>0</v>
      </c>
      <c r="U295" s="75" t="s">
        <v>16</v>
      </c>
    </row>
    <row r="296" spans="1:21" ht="16.5" customHeight="1" thickBot="1">
      <c r="A296" s="203"/>
      <c r="B296" s="180"/>
      <c r="C296" s="183"/>
      <c r="D296" s="186"/>
      <c r="E296" s="189"/>
      <c r="F296" s="183"/>
      <c r="G296" s="186"/>
      <c r="H296" s="192"/>
      <c r="I296" s="183"/>
      <c r="J296" s="200"/>
      <c r="K296" s="203"/>
      <c r="L296" s="38">
        <f t="shared" si="46"/>
        <v>0</v>
      </c>
      <c r="M296" s="39"/>
      <c r="N296" s="40"/>
      <c r="O296" s="37">
        <f t="shared" si="45"/>
        <v>0</v>
      </c>
      <c r="Q296" s="174"/>
      <c r="R296" s="204" t="s">
        <v>19</v>
      </c>
      <c r="S296" s="206" t="str">
        <f>IF(WEEKDAY(F287,2)&gt;5,"6002","6001")</f>
        <v>6001</v>
      </c>
      <c r="T296" s="206">
        <f>SUM(E291:E294,G291:G294,E300)</f>
        <v>5</v>
      </c>
      <c r="U296" s="207" t="s">
        <v>20</v>
      </c>
    </row>
    <row r="297" spans="1:21" ht="16.5" customHeight="1" thickBot="1">
      <c r="A297" s="51" t="s">
        <v>23</v>
      </c>
      <c r="B297" s="15"/>
      <c r="C297" s="85"/>
      <c r="D297" s="16"/>
      <c r="E297" s="17"/>
      <c r="F297" s="86"/>
      <c r="G297" s="16"/>
      <c r="H297" s="61"/>
      <c r="I297" s="85"/>
      <c r="J297" s="16"/>
      <c r="K297" s="51" t="s">
        <v>23</v>
      </c>
      <c r="L297" s="41">
        <f t="shared" si="46"/>
        <v>0</v>
      </c>
      <c r="M297" s="42"/>
      <c r="N297" s="93"/>
      <c r="O297" s="37">
        <f t="shared" si="45"/>
        <v>0</v>
      </c>
      <c r="Q297" s="175"/>
      <c r="R297" s="205"/>
      <c r="S297" s="146"/>
      <c r="T297" s="146"/>
      <c r="U297" s="208"/>
    </row>
    <row r="298" spans="1:21" ht="32" thickTop="1" thickBot="1">
      <c r="A298" s="55" t="s">
        <v>24</v>
      </c>
      <c r="B298" s="15"/>
      <c r="C298" s="85"/>
      <c r="D298" s="16"/>
      <c r="E298" s="17"/>
      <c r="F298" s="86"/>
      <c r="G298" s="16"/>
      <c r="H298" s="61"/>
      <c r="I298" s="85"/>
      <c r="J298" s="16"/>
      <c r="K298" s="55" t="s">
        <v>24</v>
      </c>
      <c r="L298" s="41">
        <f t="shared" si="46"/>
        <v>0</v>
      </c>
      <c r="M298" s="39"/>
      <c r="N298" s="94"/>
      <c r="O298" s="37">
        <f t="shared" si="45"/>
        <v>0</v>
      </c>
      <c r="Q298" s="54"/>
      <c r="R298" s="72"/>
      <c r="S298" s="72"/>
      <c r="T298" s="72"/>
      <c r="U298" s="72"/>
    </row>
    <row r="299" spans="1:21" ht="17.25" customHeight="1" thickTop="1" thickBot="1">
      <c r="A299" s="56" t="s">
        <v>25</v>
      </c>
      <c r="B299" s="18"/>
      <c r="C299" s="87"/>
      <c r="D299" s="84"/>
      <c r="E299" s="19"/>
      <c r="F299" s="87"/>
      <c r="G299" s="84"/>
      <c r="H299" s="62"/>
      <c r="I299" s="87"/>
      <c r="J299" s="84"/>
      <c r="K299" s="56" t="s">
        <v>25</v>
      </c>
      <c r="L299" s="41">
        <f t="shared" si="46"/>
        <v>0</v>
      </c>
      <c r="M299" s="44"/>
      <c r="N299" s="45"/>
      <c r="O299" s="37">
        <f t="shared" si="45"/>
        <v>0</v>
      </c>
      <c r="Q299" s="209" t="s">
        <v>3</v>
      </c>
      <c r="R299" s="76" t="s">
        <v>15</v>
      </c>
      <c r="S299" s="77">
        <v>6005</v>
      </c>
      <c r="T299" s="77">
        <f>SUM(H295,J295)</f>
        <v>0</v>
      </c>
      <c r="U299" s="78" t="s">
        <v>16</v>
      </c>
    </row>
    <row r="300" spans="1:21" ht="29" thickBot="1">
      <c r="A300" s="57" t="s">
        <v>26</v>
      </c>
      <c r="B300" s="82"/>
      <c r="C300" s="88"/>
      <c r="D300" s="20"/>
      <c r="E300" s="21">
        <v>5</v>
      </c>
      <c r="F300" s="89"/>
      <c r="G300" s="22"/>
      <c r="H300" s="63">
        <v>3</v>
      </c>
      <c r="I300" s="90"/>
      <c r="J300" s="23"/>
      <c r="K300" s="57" t="s">
        <v>26</v>
      </c>
      <c r="L300" s="41">
        <f t="shared" si="46"/>
        <v>8</v>
      </c>
      <c r="M300" s="46"/>
      <c r="N300" s="47"/>
      <c r="O300" s="37">
        <f t="shared" si="45"/>
        <v>8</v>
      </c>
      <c r="Q300" s="210"/>
      <c r="R300" s="79" t="s">
        <v>19</v>
      </c>
      <c r="S300" s="80">
        <v>6002</v>
      </c>
      <c r="T300" s="80">
        <f>SUM(H291:H294,J291:J294,H300)</f>
        <v>3</v>
      </c>
      <c r="U300" s="81" t="s">
        <v>20</v>
      </c>
    </row>
    <row r="301" spans="1:21" ht="31" thickBot="1">
      <c r="A301" s="58" t="s">
        <v>27</v>
      </c>
      <c r="B301" s="24">
        <f>SUM(B291:B300)</f>
        <v>0</v>
      </c>
      <c r="C301" s="24">
        <f>SUM(C291:C296,C299)</f>
        <v>0</v>
      </c>
      <c r="D301" s="25">
        <f>SUM(D291:D296,D299)</f>
        <v>0</v>
      </c>
      <c r="E301" s="26">
        <f>SUM(E291:E300)</f>
        <v>5</v>
      </c>
      <c r="F301" s="24">
        <f>SUM(F291:F299)</f>
        <v>0</v>
      </c>
      <c r="G301" s="25">
        <f>SUM(G291:G296,G299)</f>
        <v>0</v>
      </c>
      <c r="H301" s="26">
        <f>SUM(H291:H296,H299:H300)</f>
        <v>3</v>
      </c>
      <c r="I301" s="24">
        <f>SUM(I291:I296,I299)</f>
        <v>0</v>
      </c>
      <c r="J301" s="25">
        <f>SUM(J291:J296,J299)</f>
        <v>0</v>
      </c>
      <c r="K301" s="58" t="s">
        <v>27</v>
      </c>
      <c r="L301" s="27">
        <f>SUM(L291:L300)</f>
        <v>8</v>
      </c>
      <c r="M301" s="28">
        <f>SUM(M291:M298)</f>
        <v>0</v>
      </c>
      <c r="N301" s="28">
        <f>SUM(N291:N298)</f>
        <v>0</v>
      </c>
      <c r="O301" s="29">
        <f>SUM(O291:O300)</f>
        <v>8</v>
      </c>
      <c r="Q301" s="4"/>
    </row>
    <row r="302" spans="1:21" ht="18" customHeight="1" thickTop="1" thickBot="1">
      <c r="B302" s="211" t="s">
        <v>28</v>
      </c>
      <c r="C302" s="211"/>
      <c r="D302" s="211"/>
      <c r="E302" s="212" t="s">
        <v>29</v>
      </c>
      <c r="F302" s="212"/>
      <c r="G302" s="212"/>
      <c r="H302" s="213" t="s">
        <v>30</v>
      </c>
      <c r="I302" s="213"/>
      <c r="J302" s="213"/>
      <c r="K302" s="48"/>
      <c r="L302" s="214">
        <f>SUM(B291:B296,B300,D291:D296,D299,E291:E296,E299:E300,G291:G296,G299,H291:H296,H299:H300,J291:J296,J299)</f>
        <v>8</v>
      </c>
      <c r="Q302" s="4"/>
      <c r="T302" s="30">
        <f>SUM(T292:T293,T295:T297,T299:T300)</f>
        <v>8</v>
      </c>
    </row>
    <row r="303" spans="1:21" ht="17.25" customHeight="1" thickTop="1">
      <c r="B303" s="216">
        <f>SUM(B301:D301)</f>
        <v>0</v>
      </c>
      <c r="C303" s="216"/>
      <c r="D303" s="216"/>
      <c r="E303" s="194">
        <f>SUM(E301:G301)</f>
        <v>5</v>
      </c>
      <c r="F303" s="194"/>
      <c r="G303" s="194"/>
      <c r="H303" s="195">
        <f>SUM(H301:J301)</f>
        <v>3</v>
      </c>
      <c r="I303" s="195"/>
      <c r="J303" s="195"/>
      <c r="K303" s="48"/>
      <c r="L303" s="215"/>
      <c r="Q303" s="4"/>
    </row>
    <row r="305" spans="1:21" ht="15" thickBot="1"/>
    <row r="306" spans="1:21" ht="20" thickTop="1" thickBot="1">
      <c r="E306" s="49" t="s">
        <v>0</v>
      </c>
      <c r="F306" s="159">
        <f>F287+1</f>
        <v>42021</v>
      </c>
      <c r="G306" s="160"/>
      <c r="H306" s="161"/>
      <c r="Q306" s="4"/>
    </row>
    <row r="307" spans="1:21" ht="18" thickTop="1" thickBot="1">
      <c r="E307" s="32"/>
      <c r="F307" s="31"/>
      <c r="G307" s="31"/>
      <c r="H307" s="31"/>
      <c r="Q307" s="4"/>
    </row>
    <row r="308" spans="1:21" ht="23" thickTop="1" thickBot="1">
      <c r="A308" s="2"/>
      <c r="B308" s="162" t="s">
        <v>1</v>
      </c>
      <c r="C308" s="163"/>
      <c r="D308" s="164"/>
      <c r="E308" s="165" t="s">
        <v>2</v>
      </c>
      <c r="F308" s="166"/>
      <c r="G308" s="167"/>
      <c r="H308" s="168" t="s">
        <v>3</v>
      </c>
      <c r="I308" s="169"/>
      <c r="J308" s="170"/>
      <c r="K308" s="3"/>
      <c r="L308" s="2"/>
      <c r="M308" s="2"/>
      <c r="N308" s="2"/>
      <c r="O308" s="2"/>
      <c r="P308" s="2"/>
      <c r="Q308" s="4"/>
      <c r="R308" s="2"/>
      <c r="S308" s="2"/>
      <c r="T308" s="2"/>
      <c r="U308" s="2"/>
    </row>
    <row r="309" spans="1:21" ht="47" thickTop="1" thickBot="1">
      <c r="A309" s="5"/>
      <c r="B309" s="6" t="s">
        <v>4</v>
      </c>
      <c r="C309" s="7" t="s">
        <v>5</v>
      </c>
      <c r="D309" s="8" t="s">
        <v>6</v>
      </c>
      <c r="E309" s="9" t="s">
        <v>4</v>
      </c>
      <c r="F309" s="7" t="s">
        <v>5</v>
      </c>
      <c r="G309" s="8" t="s">
        <v>6</v>
      </c>
      <c r="H309" s="60" t="s">
        <v>4</v>
      </c>
      <c r="I309" s="7" t="s">
        <v>5</v>
      </c>
      <c r="J309" s="8" t="s">
        <v>6</v>
      </c>
      <c r="K309" s="5"/>
      <c r="L309" s="10" t="s">
        <v>7</v>
      </c>
      <c r="M309" s="11" t="s">
        <v>8</v>
      </c>
      <c r="N309" s="11" t="s">
        <v>9</v>
      </c>
      <c r="O309" s="12" t="s">
        <v>10</v>
      </c>
      <c r="P309" s="13"/>
      <c r="Q309" s="196">
        <f>F306</f>
        <v>42021</v>
      </c>
      <c r="R309" s="217"/>
      <c r="S309" s="217"/>
      <c r="T309" s="217"/>
      <c r="U309" s="218"/>
    </row>
    <row r="310" spans="1:21" ht="17" thickBot="1">
      <c r="A310" s="202" t="s">
        <v>11</v>
      </c>
      <c r="B310" s="179"/>
      <c r="C310" s="182"/>
      <c r="D310" s="185"/>
      <c r="E310" s="188"/>
      <c r="F310" s="182"/>
      <c r="G310" s="185"/>
      <c r="H310" s="191"/>
      <c r="I310" s="182"/>
      <c r="J310" s="199"/>
      <c r="K310" s="51" t="s">
        <v>12</v>
      </c>
      <c r="L310" s="34">
        <f t="shared" ref="L310:L311" si="47">SUM(B310:J310)</f>
        <v>0</v>
      </c>
      <c r="M310" s="35"/>
      <c r="N310" s="36"/>
      <c r="O310" s="37">
        <f t="shared" ref="O310:O319" si="48">SUM(L310:N310)</f>
        <v>0</v>
      </c>
      <c r="Q310" s="52"/>
    </row>
    <row r="311" spans="1:21" ht="17.25" customHeight="1" thickTop="1" thickBot="1">
      <c r="A311" s="203"/>
      <c r="B311" s="180"/>
      <c r="C311" s="183"/>
      <c r="D311" s="186"/>
      <c r="E311" s="189"/>
      <c r="F311" s="183"/>
      <c r="G311" s="186"/>
      <c r="H311" s="192"/>
      <c r="I311" s="183"/>
      <c r="J311" s="200"/>
      <c r="K311" s="53" t="s">
        <v>13</v>
      </c>
      <c r="L311" s="38">
        <f t="shared" si="47"/>
        <v>0</v>
      </c>
      <c r="M311" s="39"/>
      <c r="N311" s="40"/>
      <c r="O311" s="37">
        <f t="shared" si="48"/>
        <v>0</v>
      </c>
      <c r="Q311" s="171" t="s">
        <v>14</v>
      </c>
      <c r="R311" s="66" t="s">
        <v>15</v>
      </c>
      <c r="S311" s="67">
        <v>6000</v>
      </c>
      <c r="T311" s="67">
        <f>SUM(B314,D314)</f>
        <v>0</v>
      </c>
      <c r="U311" s="68" t="s">
        <v>16</v>
      </c>
    </row>
    <row r="312" spans="1:21" ht="31" thickBot="1">
      <c r="A312" s="202" t="s">
        <v>17</v>
      </c>
      <c r="B312" s="181"/>
      <c r="C312" s="184"/>
      <c r="D312" s="187"/>
      <c r="E312" s="190"/>
      <c r="F312" s="184"/>
      <c r="G312" s="187"/>
      <c r="H312" s="193"/>
      <c r="I312" s="184"/>
      <c r="J312" s="201"/>
      <c r="K312" s="51" t="s">
        <v>18</v>
      </c>
      <c r="L312" s="41">
        <f>SUM(B312:J312)</f>
        <v>0</v>
      </c>
      <c r="M312" s="42"/>
      <c r="N312" s="43"/>
      <c r="O312" s="37">
        <f t="shared" si="48"/>
        <v>0</v>
      </c>
      <c r="Q312" s="172"/>
      <c r="R312" s="69" t="s">
        <v>19</v>
      </c>
      <c r="S312" s="70">
        <v>6015</v>
      </c>
      <c r="T312" s="70">
        <f>SUM(B310:B313,D310:D313,B319)</f>
        <v>0</v>
      </c>
      <c r="U312" s="71" t="s">
        <v>20</v>
      </c>
    </row>
    <row r="313" spans="1:21" ht="18" thickTop="1" thickBot="1">
      <c r="A313" s="203"/>
      <c r="B313" s="180"/>
      <c r="C313" s="183"/>
      <c r="D313" s="186"/>
      <c r="E313" s="189"/>
      <c r="F313" s="183"/>
      <c r="G313" s="186"/>
      <c r="H313" s="192"/>
      <c r="I313" s="183"/>
      <c r="J313" s="200"/>
      <c r="K313" s="53" t="s">
        <v>21</v>
      </c>
      <c r="L313" s="38">
        <f t="shared" ref="L313:L319" si="49">SUM(B313:J313)</f>
        <v>0</v>
      </c>
      <c r="M313" s="39"/>
      <c r="N313" s="40"/>
      <c r="O313" s="37">
        <f t="shared" si="48"/>
        <v>0</v>
      </c>
      <c r="Q313" s="54"/>
      <c r="R313" s="72"/>
      <c r="S313" s="72"/>
      <c r="T313" s="72"/>
      <c r="U313" s="72"/>
    </row>
    <row r="314" spans="1:21" ht="16.5" customHeight="1" thickTop="1">
      <c r="A314" s="202" t="s">
        <v>22</v>
      </c>
      <c r="B314" s="181"/>
      <c r="C314" s="184"/>
      <c r="D314" s="187"/>
      <c r="E314" s="190"/>
      <c r="F314" s="184"/>
      <c r="G314" s="187"/>
      <c r="H314" s="193"/>
      <c r="I314" s="184"/>
      <c r="J314" s="201"/>
      <c r="K314" s="202" t="s">
        <v>22</v>
      </c>
      <c r="L314" s="41">
        <f t="shared" si="49"/>
        <v>0</v>
      </c>
      <c r="M314" s="42"/>
      <c r="N314" s="43"/>
      <c r="O314" s="37">
        <f t="shared" si="48"/>
        <v>0</v>
      </c>
      <c r="Q314" s="173" t="s">
        <v>2</v>
      </c>
      <c r="R314" s="73" t="s">
        <v>15</v>
      </c>
      <c r="S314" s="74">
        <v>6005</v>
      </c>
      <c r="T314" s="74">
        <f>SUM(E314,G314)</f>
        <v>0</v>
      </c>
      <c r="U314" s="75" t="s">
        <v>16</v>
      </c>
    </row>
    <row r="315" spans="1:21" ht="16.5" customHeight="1" thickBot="1">
      <c r="A315" s="203"/>
      <c r="B315" s="180"/>
      <c r="C315" s="183"/>
      <c r="D315" s="186"/>
      <c r="E315" s="189"/>
      <c r="F315" s="183"/>
      <c r="G315" s="186"/>
      <c r="H315" s="192"/>
      <c r="I315" s="183"/>
      <c r="J315" s="200"/>
      <c r="K315" s="203"/>
      <c r="L315" s="38">
        <f t="shared" si="49"/>
        <v>0</v>
      </c>
      <c r="M315" s="39"/>
      <c r="N315" s="40"/>
      <c r="O315" s="37">
        <f t="shared" si="48"/>
        <v>0</v>
      </c>
      <c r="Q315" s="174"/>
      <c r="R315" s="204" t="s">
        <v>19</v>
      </c>
      <c r="S315" s="206" t="str">
        <f>IF(WEEKDAY(F306,2)&gt;5,"6002","6001")</f>
        <v>6002</v>
      </c>
      <c r="T315" s="206">
        <f>SUM(E310:E313,G310:G313,E319)</f>
        <v>5</v>
      </c>
      <c r="U315" s="207" t="s">
        <v>20</v>
      </c>
    </row>
    <row r="316" spans="1:21" ht="16.5" customHeight="1" thickBot="1">
      <c r="A316" s="51" t="s">
        <v>23</v>
      </c>
      <c r="B316" s="15"/>
      <c r="C316" s="85"/>
      <c r="D316" s="16"/>
      <c r="E316" s="17"/>
      <c r="F316" s="86"/>
      <c r="G316" s="16"/>
      <c r="H316" s="61"/>
      <c r="I316" s="85"/>
      <c r="J316" s="16"/>
      <c r="K316" s="51" t="s">
        <v>23</v>
      </c>
      <c r="L316" s="41">
        <f t="shared" si="49"/>
        <v>0</v>
      </c>
      <c r="M316" s="42"/>
      <c r="N316" s="93"/>
      <c r="O316" s="37">
        <f t="shared" si="48"/>
        <v>0</v>
      </c>
      <c r="Q316" s="175"/>
      <c r="R316" s="205"/>
      <c r="S316" s="146"/>
      <c r="T316" s="146"/>
      <c r="U316" s="208"/>
    </row>
    <row r="317" spans="1:21" ht="32" thickTop="1" thickBot="1">
      <c r="A317" s="55" t="s">
        <v>24</v>
      </c>
      <c r="B317" s="15"/>
      <c r="C317" s="85"/>
      <c r="D317" s="16"/>
      <c r="E317" s="17"/>
      <c r="F317" s="86"/>
      <c r="G317" s="16"/>
      <c r="H317" s="61"/>
      <c r="I317" s="85"/>
      <c r="J317" s="16"/>
      <c r="K317" s="55" t="s">
        <v>24</v>
      </c>
      <c r="L317" s="41">
        <f t="shared" si="49"/>
        <v>0</v>
      </c>
      <c r="M317" s="39"/>
      <c r="N317" s="94"/>
      <c r="O317" s="37">
        <f t="shared" si="48"/>
        <v>0</v>
      </c>
      <c r="Q317" s="54"/>
      <c r="R317" s="72"/>
      <c r="S317" s="72"/>
      <c r="T317" s="72"/>
      <c r="U317" s="72"/>
    </row>
    <row r="318" spans="1:21" ht="17.25" customHeight="1" thickTop="1" thickBot="1">
      <c r="A318" s="56" t="s">
        <v>25</v>
      </c>
      <c r="B318" s="18"/>
      <c r="C318" s="87"/>
      <c r="D318" s="84"/>
      <c r="E318" s="19"/>
      <c r="F318" s="87"/>
      <c r="G318" s="84"/>
      <c r="H318" s="62"/>
      <c r="I318" s="87"/>
      <c r="J318" s="84"/>
      <c r="K318" s="56" t="s">
        <v>25</v>
      </c>
      <c r="L318" s="41">
        <f t="shared" si="49"/>
        <v>0</v>
      </c>
      <c r="M318" s="44"/>
      <c r="N318" s="45"/>
      <c r="O318" s="37">
        <f t="shared" si="48"/>
        <v>0</v>
      </c>
      <c r="Q318" s="209" t="s">
        <v>3</v>
      </c>
      <c r="R318" s="76" t="s">
        <v>15</v>
      </c>
      <c r="S318" s="77">
        <v>6005</v>
      </c>
      <c r="T318" s="77">
        <f>SUM(H314,J314)</f>
        <v>0</v>
      </c>
      <c r="U318" s="78" t="s">
        <v>16</v>
      </c>
    </row>
    <row r="319" spans="1:21" ht="29" thickBot="1">
      <c r="A319" s="57" t="s">
        <v>26</v>
      </c>
      <c r="B319" s="82"/>
      <c r="C319" s="88"/>
      <c r="D319" s="20"/>
      <c r="E319" s="21">
        <v>5</v>
      </c>
      <c r="F319" s="89"/>
      <c r="G319" s="22"/>
      <c r="H319" s="63">
        <v>3</v>
      </c>
      <c r="I319" s="90"/>
      <c r="J319" s="23"/>
      <c r="K319" s="57" t="s">
        <v>26</v>
      </c>
      <c r="L319" s="41">
        <f t="shared" si="49"/>
        <v>8</v>
      </c>
      <c r="M319" s="46"/>
      <c r="N319" s="47"/>
      <c r="O319" s="37">
        <f t="shared" si="48"/>
        <v>8</v>
      </c>
      <c r="Q319" s="210"/>
      <c r="R319" s="79" t="s">
        <v>19</v>
      </c>
      <c r="S319" s="80">
        <v>6002</v>
      </c>
      <c r="T319" s="80">
        <f>SUM(H310:H313,J310:J313,H319)</f>
        <v>3</v>
      </c>
      <c r="U319" s="81" t="s">
        <v>20</v>
      </c>
    </row>
    <row r="320" spans="1:21" ht="31" thickBot="1">
      <c r="A320" s="58" t="s">
        <v>27</v>
      </c>
      <c r="B320" s="24">
        <f>SUM(B310:B319)</f>
        <v>0</v>
      </c>
      <c r="C320" s="24">
        <f>SUM(C310:C315,C318)</f>
        <v>0</v>
      </c>
      <c r="D320" s="25">
        <f>SUM(D310:D315,D318)</f>
        <v>0</v>
      </c>
      <c r="E320" s="26">
        <f>SUM(E310:E319)</f>
        <v>5</v>
      </c>
      <c r="F320" s="24">
        <f>SUM(F310:F318)</f>
        <v>0</v>
      </c>
      <c r="G320" s="25">
        <f>SUM(G310:G315,G318)</f>
        <v>0</v>
      </c>
      <c r="H320" s="26">
        <f>SUM(H310:H315,H318:H319)</f>
        <v>3</v>
      </c>
      <c r="I320" s="24">
        <f>SUM(I310:I315,I318)</f>
        <v>0</v>
      </c>
      <c r="J320" s="25">
        <f>SUM(J310:J315,J318)</f>
        <v>0</v>
      </c>
      <c r="K320" s="58" t="s">
        <v>27</v>
      </c>
      <c r="L320" s="27">
        <f>SUM(L310:L319)</f>
        <v>8</v>
      </c>
      <c r="M320" s="28">
        <f>SUM(M310:M317)</f>
        <v>0</v>
      </c>
      <c r="N320" s="28">
        <f>SUM(N310:N317)</f>
        <v>0</v>
      </c>
      <c r="O320" s="29">
        <f>SUM(O310:O319)</f>
        <v>8</v>
      </c>
      <c r="Q320" s="4"/>
    </row>
    <row r="321" spans="1:21" ht="18" customHeight="1" thickTop="1" thickBot="1">
      <c r="B321" s="211" t="s">
        <v>28</v>
      </c>
      <c r="C321" s="211"/>
      <c r="D321" s="211"/>
      <c r="E321" s="212" t="s">
        <v>29</v>
      </c>
      <c r="F321" s="212"/>
      <c r="G321" s="212"/>
      <c r="H321" s="213" t="s">
        <v>30</v>
      </c>
      <c r="I321" s="213"/>
      <c r="J321" s="213"/>
      <c r="K321" s="48"/>
      <c r="L321" s="214">
        <f>SUM(B310:B315,B319,D310:D315,D318,E310:E315,E318:E319,G310:G315,G318,H310:H315,H318:H319,J310:J315,J318)</f>
        <v>8</v>
      </c>
      <c r="Q321" s="4"/>
      <c r="T321" s="30">
        <f>SUM(T311:T312,T314:T316,T318:T319)</f>
        <v>8</v>
      </c>
    </row>
    <row r="322" spans="1:21" ht="17.25" customHeight="1" thickTop="1">
      <c r="B322" s="216">
        <f>SUM(B320:D320)</f>
        <v>0</v>
      </c>
      <c r="C322" s="216"/>
      <c r="D322" s="216"/>
      <c r="E322" s="194">
        <f>SUM(E320:G320)</f>
        <v>5</v>
      </c>
      <c r="F322" s="194"/>
      <c r="G322" s="194"/>
      <c r="H322" s="195">
        <f>SUM(H320:J320)</f>
        <v>3</v>
      </c>
      <c r="I322" s="195"/>
      <c r="J322" s="195"/>
      <c r="K322" s="48"/>
      <c r="L322" s="215"/>
      <c r="Q322" s="4"/>
    </row>
    <row r="324" spans="1:21" ht="15" thickBot="1"/>
    <row r="325" spans="1:21" ht="20" thickTop="1" thickBot="1">
      <c r="E325" s="49" t="s">
        <v>0</v>
      </c>
      <c r="F325" s="159">
        <f>F306+1</f>
        <v>42022</v>
      </c>
      <c r="G325" s="160"/>
      <c r="H325" s="161"/>
      <c r="Q325" s="4"/>
    </row>
    <row r="326" spans="1:21" ht="18" thickTop="1" thickBot="1">
      <c r="E326" s="32"/>
      <c r="F326" s="31"/>
      <c r="G326" s="31"/>
      <c r="H326" s="31"/>
      <c r="Q326" s="4"/>
    </row>
    <row r="327" spans="1:21" ht="23" thickTop="1" thickBot="1">
      <c r="A327" s="2"/>
      <c r="B327" s="162" t="s">
        <v>1</v>
      </c>
      <c r="C327" s="163"/>
      <c r="D327" s="164"/>
      <c r="E327" s="165" t="s">
        <v>2</v>
      </c>
      <c r="F327" s="166"/>
      <c r="G327" s="167"/>
      <c r="H327" s="168" t="s">
        <v>3</v>
      </c>
      <c r="I327" s="169"/>
      <c r="J327" s="170"/>
      <c r="K327" s="3"/>
      <c r="L327" s="2"/>
      <c r="M327" s="2"/>
      <c r="N327" s="2"/>
      <c r="O327" s="2"/>
      <c r="P327" s="2"/>
      <c r="Q327" s="4"/>
      <c r="R327" s="2"/>
      <c r="S327" s="2"/>
      <c r="T327" s="2"/>
      <c r="U327" s="2"/>
    </row>
    <row r="328" spans="1:21" ht="47" thickTop="1" thickBot="1">
      <c r="A328" s="5"/>
      <c r="B328" s="6" t="s">
        <v>4</v>
      </c>
      <c r="C328" s="7" t="s">
        <v>5</v>
      </c>
      <c r="D328" s="8" t="s">
        <v>6</v>
      </c>
      <c r="E328" s="9" t="s">
        <v>4</v>
      </c>
      <c r="F328" s="7" t="s">
        <v>5</v>
      </c>
      <c r="G328" s="8" t="s">
        <v>6</v>
      </c>
      <c r="H328" s="60" t="s">
        <v>4</v>
      </c>
      <c r="I328" s="7" t="s">
        <v>5</v>
      </c>
      <c r="J328" s="8" t="s">
        <v>6</v>
      </c>
      <c r="K328" s="5"/>
      <c r="L328" s="10" t="s">
        <v>7</v>
      </c>
      <c r="M328" s="11" t="s">
        <v>8</v>
      </c>
      <c r="N328" s="11" t="s">
        <v>9</v>
      </c>
      <c r="O328" s="12" t="s">
        <v>10</v>
      </c>
      <c r="P328" s="13"/>
      <c r="Q328" s="196">
        <f>F325</f>
        <v>42022</v>
      </c>
      <c r="R328" s="217"/>
      <c r="S328" s="217"/>
      <c r="T328" s="217"/>
      <c r="U328" s="218"/>
    </row>
    <row r="329" spans="1:21" ht="17" thickBot="1">
      <c r="A329" s="202" t="s">
        <v>11</v>
      </c>
      <c r="B329" s="179"/>
      <c r="C329" s="182"/>
      <c r="D329" s="185"/>
      <c r="E329" s="188"/>
      <c r="F329" s="182"/>
      <c r="G329" s="185"/>
      <c r="H329" s="191"/>
      <c r="I329" s="182"/>
      <c r="J329" s="199"/>
      <c r="K329" s="51" t="s">
        <v>12</v>
      </c>
      <c r="L329" s="34">
        <f t="shared" ref="L329:L330" si="50">SUM(B329:J329)</f>
        <v>0</v>
      </c>
      <c r="M329" s="35"/>
      <c r="N329" s="36"/>
      <c r="O329" s="37">
        <f t="shared" ref="O329:O338" si="51">SUM(L329:N329)</f>
        <v>0</v>
      </c>
      <c r="Q329" s="52"/>
    </row>
    <row r="330" spans="1:21" ht="17.25" customHeight="1" thickTop="1" thickBot="1">
      <c r="A330" s="203"/>
      <c r="B330" s="180"/>
      <c r="C330" s="183"/>
      <c r="D330" s="186"/>
      <c r="E330" s="189"/>
      <c r="F330" s="183"/>
      <c r="G330" s="186"/>
      <c r="H330" s="192"/>
      <c r="I330" s="183"/>
      <c r="J330" s="200"/>
      <c r="K330" s="53" t="s">
        <v>13</v>
      </c>
      <c r="L330" s="38">
        <f t="shared" si="50"/>
        <v>0</v>
      </c>
      <c r="M330" s="39"/>
      <c r="N330" s="40"/>
      <c r="O330" s="37">
        <f t="shared" si="51"/>
        <v>0</v>
      </c>
      <c r="Q330" s="171" t="s">
        <v>14</v>
      </c>
      <c r="R330" s="66" t="s">
        <v>15</v>
      </c>
      <c r="S330" s="67">
        <v>6000</v>
      </c>
      <c r="T330" s="67">
        <f>SUM(B333,D333)</f>
        <v>0</v>
      </c>
      <c r="U330" s="68" t="s">
        <v>16</v>
      </c>
    </row>
    <row r="331" spans="1:21" ht="31" thickBot="1">
      <c r="A331" s="202" t="s">
        <v>17</v>
      </c>
      <c r="B331" s="181"/>
      <c r="C331" s="184"/>
      <c r="D331" s="187"/>
      <c r="E331" s="190"/>
      <c r="F331" s="184"/>
      <c r="G331" s="187"/>
      <c r="H331" s="193"/>
      <c r="I331" s="184"/>
      <c r="J331" s="201"/>
      <c r="K331" s="51" t="s">
        <v>18</v>
      </c>
      <c r="L331" s="41">
        <f>SUM(B331:J331)</f>
        <v>0</v>
      </c>
      <c r="M331" s="42"/>
      <c r="N331" s="43"/>
      <c r="O331" s="37">
        <f t="shared" si="51"/>
        <v>0</v>
      </c>
      <c r="Q331" s="172"/>
      <c r="R331" s="69" t="s">
        <v>19</v>
      </c>
      <c r="S331" s="70">
        <v>6015</v>
      </c>
      <c r="T331" s="70">
        <f>SUM(B329:B332,D329:D332,B338)</f>
        <v>0</v>
      </c>
      <c r="U331" s="71" t="s">
        <v>20</v>
      </c>
    </row>
    <row r="332" spans="1:21" ht="18" thickTop="1" thickBot="1">
      <c r="A332" s="203"/>
      <c r="B332" s="180"/>
      <c r="C332" s="183"/>
      <c r="D332" s="186"/>
      <c r="E332" s="189"/>
      <c r="F332" s="183"/>
      <c r="G332" s="186"/>
      <c r="H332" s="192"/>
      <c r="I332" s="183"/>
      <c r="J332" s="200"/>
      <c r="K332" s="53" t="s">
        <v>21</v>
      </c>
      <c r="L332" s="38">
        <f t="shared" ref="L332:L338" si="52">SUM(B332:J332)</f>
        <v>0</v>
      </c>
      <c r="M332" s="39"/>
      <c r="N332" s="40"/>
      <c r="O332" s="37">
        <f t="shared" si="51"/>
        <v>0</v>
      </c>
      <c r="Q332" s="54"/>
      <c r="R332" s="72"/>
      <c r="S332" s="72"/>
      <c r="T332" s="72"/>
      <c r="U332" s="72"/>
    </row>
    <row r="333" spans="1:21" ht="16.5" customHeight="1" thickTop="1">
      <c r="A333" s="202" t="s">
        <v>22</v>
      </c>
      <c r="B333" s="181"/>
      <c r="C333" s="184"/>
      <c r="D333" s="187"/>
      <c r="E333" s="190"/>
      <c r="F333" s="184"/>
      <c r="G333" s="187"/>
      <c r="H333" s="193"/>
      <c r="I333" s="184"/>
      <c r="J333" s="201"/>
      <c r="K333" s="202" t="s">
        <v>22</v>
      </c>
      <c r="L333" s="41">
        <f t="shared" si="52"/>
        <v>0</v>
      </c>
      <c r="M333" s="42"/>
      <c r="N333" s="43"/>
      <c r="O333" s="37">
        <f t="shared" si="51"/>
        <v>0</v>
      </c>
      <c r="Q333" s="173" t="s">
        <v>2</v>
      </c>
      <c r="R333" s="73" t="s">
        <v>15</v>
      </c>
      <c r="S333" s="74">
        <v>6005</v>
      </c>
      <c r="T333" s="74">
        <f>SUM(E333,G333)</f>
        <v>0</v>
      </c>
      <c r="U333" s="75" t="s">
        <v>16</v>
      </c>
    </row>
    <row r="334" spans="1:21" ht="16.5" customHeight="1" thickBot="1">
      <c r="A334" s="203"/>
      <c r="B334" s="180"/>
      <c r="C334" s="183"/>
      <c r="D334" s="186"/>
      <c r="E334" s="189"/>
      <c r="F334" s="183"/>
      <c r="G334" s="186"/>
      <c r="H334" s="192"/>
      <c r="I334" s="183"/>
      <c r="J334" s="200"/>
      <c r="K334" s="203"/>
      <c r="L334" s="38">
        <f t="shared" si="52"/>
        <v>0</v>
      </c>
      <c r="M334" s="39"/>
      <c r="N334" s="40"/>
      <c r="O334" s="37">
        <f t="shared" si="51"/>
        <v>0</v>
      </c>
      <c r="Q334" s="174"/>
      <c r="R334" s="204" t="s">
        <v>19</v>
      </c>
      <c r="S334" s="206" t="str">
        <f>IF(WEEKDAY(F325,2)&gt;5,"6002","6001")</f>
        <v>6002</v>
      </c>
      <c r="T334" s="206">
        <f>SUM(E329:E332,G329:G332,E338)</f>
        <v>5</v>
      </c>
      <c r="U334" s="207" t="s">
        <v>20</v>
      </c>
    </row>
    <row r="335" spans="1:21" ht="16.5" customHeight="1" thickBot="1">
      <c r="A335" s="51" t="s">
        <v>23</v>
      </c>
      <c r="B335" s="15"/>
      <c r="C335" s="85"/>
      <c r="D335" s="16"/>
      <c r="E335" s="17"/>
      <c r="F335" s="86"/>
      <c r="G335" s="16"/>
      <c r="H335" s="61"/>
      <c r="I335" s="85"/>
      <c r="J335" s="16"/>
      <c r="K335" s="51" t="s">
        <v>23</v>
      </c>
      <c r="L335" s="41">
        <f t="shared" si="52"/>
        <v>0</v>
      </c>
      <c r="M335" s="42"/>
      <c r="N335" s="93"/>
      <c r="O335" s="37">
        <f t="shared" si="51"/>
        <v>0</v>
      </c>
      <c r="Q335" s="175"/>
      <c r="R335" s="205"/>
      <c r="S335" s="146"/>
      <c r="T335" s="146"/>
      <c r="U335" s="208"/>
    </row>
    <row r="336" spans="1:21" ht="32" thickTop="1" thickBot="1">
      <c r="A336" s="55" t="s">
        <v>24</v>
      </c>
      <c r="B336" s="15"/>
      <c r="C336" s="85"/>
      <c r="D336" s="16"/>
      <c r="E336" s="17"/>
      <c r="F336" s="86"/>
      <c r="G336" s="16"/>
      <c r="H336" s="61"/>
      <c r="I336" s="85"/>
      <c r="J336" s="16"/>
      <c r="K336" s="55" t="s">
        <v>24</v>
      </c>
      <c r="L336" s="41">
        <f t="shared" si="52"/>
        <v>0</v>
      </c>
      <c r="M336" s="39"/>
      <c r="N336" s="94"/>
      <c r="O336" s="37">
        <f t="shared" si="51"/>
        <v>0</v>
      </c>
      <c r="Q336" s="54"/>
      <c r="R336" s="72"/>
      <c r="S336" s="72"/>
      <c r="T336" s="72"/>
      <c r="U336" s="72"/>
    </row>
    <row r="337" spans="1:21" ht="17.25" customHeight="1" thickTop="1" thickBot="1">
      <c r="A337" s="56" t="s">
        <v>25</v>
      </c>
      <c r="B337" s="18"/>
      <c r="C337" s="87"/>
      <c r="D337" s="84"/>
      <c r="E337" s="19"/>
      <c r="F337" s="87"/>
      <c r="G337" s="84"/>
      <c r="H337" s="62"/>
      <c r="I337" s="87"/>
      <c r="J337" s="84"/>
      <c r="K337" s="56" t="s">
        <v>25</v>
      </c>
      <c r="L337" s="41">
        <f t="shared" si="52"/>
        <v>0</v>
      </c>
      <c r="M337" s="44"/>
      <c r="N337" s="45"/>
      <c r="O337" s="37">
        <f t="shared" si="51"/>
        <v>0</v>
      </c>
      <c r="Q337" s="209" t="s">
        <v>3</v>
      </c>
      <c r="R337" s="76" t="s">
        <v>15</v>
      </c>
      <c r="S337" s="77">
        <v>6005</v>
      </c>
      <c r="T337" s="77">
        <f>SUM(H333,J333)</f>
        <v>0</v>
      </c>
      <c r="U337" s="78" t="s">
        <v>16</v>
      </c>
    </row>
    <row r="338" spans="1:21" ht="29" thickBot="1">
      <c r="A338" s="57" t="s">
        <v>26</v>
      </c>
      <c r="B338" s="82"/>
      <c r="C338" s="88"/>
      <c r="D338" s="20"/>
      <c r="E338" s="21">
        <v>5</v>
      </c>
      <c r="F338" s="89"/>
      <c r="G338" s="22"/>
      <c r="H338" s="63">
        <v>3</v>
      </c>
      <c r="I338" s="90"/>
      <c r="J338" s="23"/>
      <c r="K338" s="57" t="s">
        <v>26</v>
      </c>
      <c r="L338" s="41">
        <f t="shared" si="52"/>
        <v>8</v>
      </c>
      <c r="M338" s="46"/>
      <c r="N338" s="47"/>
      <c r="O338" s="37">
        <f t="shared" si="51"/>
        <v>8</v>
      </c>
      <c r="Q338" s="210"/>
      <c r="R338" s="79" t="s">
        <v>19</v>
      </c>
      <c r="S338" s="80">
        <v>6002</v>
      </c>
      <c r="T338" s="80">
        <f>SUM(H329:H332,J329:J332,H338)</f>
        <v>3</v>
      </c>
      <c r="U338" s="81" t="s">
        <v>20</v>
      </c>
    </row>
    <row r="339" spans="1:21" ht="31" thickBot="1">
      <c r="A339" s="58" t="s">
        <v>27</v>
      </c>
      <c r="B339" s="24">
        <f>SUM(B329:B338)</f>
        <v>0</v>
      </c>
      <c r="C339" s="24">
        <f>SUM(C329:C334,C337)</f>
        <v>0</v>
      </c>
      <c r="D339" s="25">
        <f>SUM(D329:D334,D337)</f>
        <v>0</v>
      </c>
      <c r="E339" s="26">
        <f>SUM(E329:E338)</f>
        <v>5</v>
      </c>
      <c r="F339" s="24">
        <f>SUM(F329:F337)</f>
        <v>0</v>
      </c>
      <c r="G339" s="25">
        <f>SUM(G329:G334,G337)</f>
        <v>0</v>
      </c>
      <c r="H339" s="26">
        <f>SUM(H329:H334,H337:H338)</f>
        <v>3</v>
      </c>
      <c r="I339" s="24">
        <f>SUM(I329:I334,I337)</f>
        <v>0</v>
      </c>
      <c r="J339" s="25">
        <f>SUM(J329:J334,J337)</f>
        <v>0</v>
      </c>
      <c r="K339" s="58" t="s">
        <v>27</v>
      </c>
      <c r="L339" s="27">
        <f>SUM(L329:L338)</f>
        <v>8</v>
      </c>
      <c r="M339" s="28">
        <f>SUM(M329:M336)</f>
        <v>0</v>
      </c>
      <c r="N339" s="28">
        <f>SUM(N329:N336)</f>
        <v>0</v>
      </c>
      <c r="O339" s="29">
        <f>SUM(O329:O338)</f>
        <v>8</v>
      </c>
      <c r="Q339" s="4"/>
    </row>
    <row r="340" spans="1:21" ht="18" customHeight="1" thickTop="1" thickBot="1">
      <c r="B340" s="211" t="s">
        <v>28</v>
      </c>
      <c r="C340" s="211"/>
      <c r="D340" s="211"/>
      <c r="E340" s="212" t="s">
        <v>29</v>
      </c>
      <c r="F340" s="212"/>
      <c r="G340" s="212"/>
      <c r="H340" s="213" t="s">
        <v>30</v>
      </c>
      <c r="I340" s="213"/>
      <c r="J340" s="213"/>
      <c r="K340" s="48"/>
      <c r="L340" s="214">
        <f>SUM(B329:B334,B338,D329:D334,D337,E329:E334,E337:E338,G329:G334,G337,H329:H334,H337:H338,J329:J334,J337)</f>
        <v>8</v>
      </c>
      <c r="Q340" s="4"/>
      <c r="T340" s="30">
        <f>SUM(T330:T331,T333:T335,T337:T338)</f>
        <v>8</v>
      </c>
    </row>
    <row r="341" spans="1:21" ht="17.25" customHeight="1" thickTop="1">
      <c r="B341" s="216">
        <f>SUM(B339:D339)</f>
        <v>0</v>
      </c>
      <c r="C341" s="216"/>
      <c r="D341" s="216"/>
      <c r="E341" s="194">
        <f>SUM(E339:G339)</f>
        <v>5</v>
      </c>
      <c r="F341" s="194"/>
      <c r="G341" s="194"/>
      <c r="H341" s="195">
        <f>SUM(H339:J339)</f>
        <v>3</v>
      </c>
      <c r="I341" s="195"/>
      <c r="J341" s="195"/>
      <c r="K341" s="48"/>
      <c r="L341" s="215"/>
      <c r="Q341" s="4"/>
    </row>
    <row r="343" spans="1:21" ht="15" thickBot="1"/>
    <row r="344" spans="1:21" ht="20" thickTop="1" thickBot="1">
      <c r="E344" s="49" t="s">
        <v>0</v>
      </c>
      <c r="F344" s="159">
        <f>F325+1</f>
        <v>42023</v>
      </c>
      <c r="G344" s="160"/>
      <c r="H344" s="161"/>
      <c r="Q344" s="4"/>
    </row>
    <row r="345" spans="1:21" ht="18" thickTop="1" thickBot="1">
      <c r="E345" s="32"/>
      <c r="F345" s="31"/>
      <c r="G345" s="31"/>
      <c r="H345" s="31"/>
      <c r="Q345" s="4"/>
    </row>
    <row r="346" spans="1:21" ht="23" thickTop="1" thickBot="1">
      <c r="A346" s="2"/>
      <c r="B346" s="162" t="s">
        <v>1</v>
      </c>
      <c r="C346" s="163"/>
      <c r="D346" s="164"/>
      <c r="E346" s="165" t="s">
        <v>2</v>
      </c>
      <c r="F346" s="166"/>
      <c r="G346" s="167"/>
      <c r="H346" s="168" t="s">
        <v>3</v>
      </c>
      <c r="I346" s="169"/>
      <c r="J346" s="170"/>
      <c r="K346" s="3"/>
      <c r="L346" s="2"/>
      <c r="M346" s="2"/>
      <c r="N346" s="2"/>
      <c r="O346" s="2"/>
      <c r="P346" s="2"/>
      <c r="Q346" s="4"/>
      <c r="R346" s="2"/>
      <c r="S346" s="2"/>
      <c r="T346" s="2"/>
      <c r="U346" s="2"/>
    </row>
    <row r="347" spans="1:21" ht="47" thickTop="1" thickBot="1">
      <c r="A347" s="5"/>
      <c r="B347" s="6" t="s">
        <v>4</v>
      </c>
      <c r="C347" s="7" t="s">
        <v>5</v>
      </c>
      <c r="D347" s="8" t="s">
        <v>6</v>
      </c>
      <c r="E347" s="9" t="s">
        <v>4</v>
      </c>
      <c r="F347" s="7" t="s">
        <v>5</v>
      </c>
      <c r="G347" s="8" t="s">
        <v>6</v>
      </c>
      <c r="H347" s="60" t="s">
        <v>4</v>
      </c>
      <c r="I347" s="7" t="s">
        <v>5</v>
      </c>
      <c r="J347" s="8" t="s">
        <v>6</v>
      </c>
      <c r="K347" s="5"/>
      <c r="L347" s="10" t="s">
        <v>7</v>
      </c>
      <c r="M347" s="11" t="s">
        <v>8</v>
      </c>
      <c r="N347" s="11" t="s">
        <v>9</v>
      </c>
      <c r="O347" s="12" t="s">
        <v>10</v>
      </c>
      <c r="P347" s="13"/>
      <c r="Q347" s="196">
        <f>F344</f>
        <v>42023</v>
      </c>
      <c r="R347" s="217"/>
      <c r="S347" s="217"/>
      <c r="T347" s="217"/>
      <c r="U347" s="218"/>
    </row>
    <row r="348" spans="1:21" ht="17" thickBot="1">
      <c r="A348" s="202" t="s">
        <v>11</v>
      </c>
      <c r="B348" s="179"/>
      <c r="C348" s="182"/>
      <c r="D348" s="185"/>
      <c r="E348" s="188"/>
      <c r="F348" s="182"/>
      <c r="G348" s="185"/>
      <c r="H348" s="191"/>
      <c r="I348" s="182"/>
      <c r="J348" s="199"/>
      <c r="K348" s="51" t="s">
        <v>12</v>
      </c>
      <c r="L348" s="34">
        <f t="shared" ref="L348:L349" si="53">SUM(B348:J348)</f>
        <v>0</v>
      </c>
      <c r="M348" s="35"/>
      <c r="N348" s="36"/>
      <c r="O348" s="37">
        <f t="shared" ref="O348:O357" si="54">SUM(L348:N348)</f>
        <v>0</v>
      </c>
      <c r="Q348" s="52"/>
    </row>
    <row r="349" spans="1:21" ht="17.25" customHeight="1" thickTop="1" thickBot="1">
      <c r="A349" s="203"/>
      <c r="B349" s="180"/>
      <c r="C349" s="183"/>
      <c r="D349" s="186"/>
      <c r="E349" s="189"/>
      <c r="F349" s="183"/>
      <c r="G349" s="186"/>
      <c r="H349" s="192"/>
      <c r="I349" s="183"/>
      <c r="J349" s="200"/>
      <c r="K349" s="53" t="s">
        <v>13</v>
      </c>
      <c r="L349" s="38">
        <f t="shared" si="53"/>
        <v>0</v>
      </c>
      <c r="M349" s="39"/>
      <c r="N349" s="40"/>
      <c r="O349" s="37">
        <f t="shared" si="54"/>
        <v>0</v>
      </c>
      <c r="Q349" s="171" t="s">
        <v>14</v>
      </c>
      <c r="R349" s="66" t="s">
        <v>15</v>
      </c>
      <c r="S349" s="67">
        <v>6000</v>
      </c>
      <c r="T349" s="67">
        <f>SUM(B352,D352)</f>
        <v>0</v>
      </c>
      <c r="U349" s="68" t="s">
        <v>16</v>
      </c>
    </row>
    <row r="350" spans="1:21" ht="31" thickBot="1">
      <c r="A350" s="202" t="s">
        <v>17</v>
      </c>
      <c r="B350" s="181"/>
      <c r="C350" s="184"/>
      <c r="D350" s="187"/>
      <c r="E350" s="190"/>
      <c r="F350" s="184"/>
      <c r="G350" s="187"/>
      <c r="H350" s="193"/>
      <c r="I350" s="184"/>
      <c r="J350" s="201"/>
      <c r="K350" s="51" t="s">
        <v>18</v>
      </c>
      <c r="L350" s="41">
        <f>SUM(B350:J350)</f>
        <v>0</v>
      </c>
      <c r="M350" s="42"/>
      <c r="N350" s="43"/>
      <c r="O350" s="37">
        <f t="shared" si="54"/>
        <v>0</v>
      </c>
      <c r="Q350" s="172"/>
      <c r="R350" s="69" t="s">
        <v>19</v>
      </c>
      <c r="S350" s="70">
        <v>6015</v>
      </c>
      <c r="T350" s="70">
        <f>SUM(B348:B351,D348:D351,B357)</f>
        <v>0</v>
      </c>
      <c r="U350" s="71" t="s">
        <v>20</v>
      </c>
    </row>
    <row r="351" spans="1:21" ht="18" thickTop="1" thickBot="1">
      <c r="A351" s="203"/>
      <c r="B351" s="180"/>
      <c r="C351" s="183"/>
      <c r="D351" s="186"/>
      <c r="E351" s="189"/>
      <c r="F351" s="183"/>
      <c r="G351" s="186"/>
      <c r="H351" s="192"/>
      <c r="I351" s="183"/>
      <c r="J351" s="200"/>
      <c r="K351" s="53" t="s">
        <v>21</v>
      </c>
      <c r="L351" s="38">
        <f t="shared" ref="L351:L357" si="55">SUM(B351:J351)</f>
        <v>0</v>
      </c>
      <c r="M351" s="39"/>
      <c r="N351" s="40"/>
      <c r="O351" s="37">
        <f t="shared" si="54"/>
        <v>0</v>
      </c>
      <c r="Q351" s="54"/>
      <c r="R351" s="72"/>
      <c r="S351" s="72"/>
      <c r="T351" s="72"/>
      <c r="U351" s="72"/>
    </row>
    <row r="352" spans="1:21" ht="16.5" customHeight="1" thickTop="1">
      <c r="A352" s="202" t="s">
        <v>22</v>
      </c>
      <c r="B352" s="181"/>
      <c r="C352" s="184"/>
      <c r="D352" s="187"/>
      <c r="E352" s="190"/>
      <c r="F352" s="184"/>
      <c r="G352" s="187"/>
      <c r="H352" s="193"/>
      <c r="I352" s="184"/>
      <c r="J352" s="201"/>
      <c r="K352" s="202" t="s">
        <v>22</v>
      </c>
      <c r="L352" s="41">
        <f t="shared" si="55"/>
        <v>0</v>
      </c>
      <c r="M352" s="42"/>
      <c r="N352" s="43"/>
      <c r="O352" s="37">
        <f t="shared" si="54"/>
        <v>0</v>
      </c>
      <c r="Q352" s="173" t="s">
        <v>2</v>
      </c>
      <c r="R352" s="73" t="s">
        <v>15</v>
      </c>
      <c r="S352" s="74">
        <v>6005</v>
      </c>
      <c r="T352" s="74">
        <f>SUM(E352,G352)</f>
        <v>0</v>
      </c>
      <c r="U352" s="75" t="s">
        <v>16</v>
      </c>
    </row>
    <row r="353" spans="1:21" ht="16.5" customHeight="1" thickBot="1">
      <c r="A353" s="203"/>
      <c r="B353" s="180"/>
      <c r="C353" s="183"/>
      <c r="D353" s="186"/>
      <c r="E353" s="189"/>
      <c r="F353" s="183"/>
      <c r="G353" s="186"/>
      <c r="H353" s="192"/>
      <c r="I353" s="183"/>
      <c r="J353" s="200"/>
      <c r="K353" s="203"/>
      <c r="L353" s="38">
        <f t="shared" si="55"/>
        <v>0</v>
      </c>
      <c r="M353" s="39"/>
      <c r="N353" s="40"/>
      <c r="O353" s="37">
        <f t="shared" si="54"/>
        <v>0</v>
      </c>
      <c r="Q353" s="174"/>
      <c r="R353" s="204" t="s">
        <v>19</v>
      </c>
      <c r="S353" s="206" t="str">
        <f>IF(WEEKDAY(F344,2)&gt;5,"6002","6001")</f>
        <v>6001</v>
      </c>
      <c r="T353" s="206">
        <f>SUM(E348:E351,G348:G351,E357)</f>
        <v>5</v>
      </c>
      <c r="U353" s="207" t="s">
        <v>20</v>
      </c>
    </row>
    <row r="354" spans="1:21" ht="16.5" customHeight="1" thickBot="1">
      <c r="A354" s="51" t="s">
        <v>23</v>
      </c>
      <c r="B354" s="15"/>
      <c r="C354" s="85"/>
      <c r="D354" s="16"/>
      <c r="E354" s="17"/>
      <c r="F354" s="86"/>
      <c r="G354" s="16"/>
      <c r="H354" s="61"/>
      <c r="I354" s="85"/>
      <c r="J354" s="16"/>
      <c r="K354" s="51" t="s">
        <v>23</v>
      </c>
      <c r="L354" s="41">
        <f t="shared" si="55"/>
        <v>0</v>
      </c>
      <c r="M354" s="42"/>
      <c r="N354" s="93"/>
      <c r="O354" s="37">
        <f t="shared" si="54"/>
        <v>0</v>
      </c>
      <c r="Q354" s="175"/>
      <c r="R354" s="205"/>
      <c r="S354" s="146"/>
      <c r="T354" s="146"/>
      <c r="U354" s="208"/>
    </row>
    <row r="355" spans="1:21" ht="32" thickTop="1" thickBot="1">
      <c r="A355" s="55" t="s">
        <v>24</v>
      </c>
      <c r="B355" s="15"/>
      <c r="C355" s="85"/>
      <c r="D355" s="16"/>
      <c r="E355" s="17"/>
      <c r="F355" s="86"/>
      <c r="G355" s="16"/>
      <c r="H355" s="61"/>
      <c r="I355" s="85"/>
      <c r="J355" s="16"/>
      <c r="K355" s="55" t="s">
        <v>24</v>
      </c>
      <c r="L355" s="41">
        <f t="shared" si="55"/>
        <v>0</v>
      </c>
      <c r="M355" s="39"/>
      <c r="N355" s="94"/>
      <c r="O355" s="37">
        <f t="shared" si="54"/>
        <v>0</v>
      </c>
      <c r="Q355" s="54"/>
      <c r="R355" s="72"/>
      <c r="S355" s="72"/>
      <c r="T355" s="72"/>
      <c r="U355" s="72"/>
    </row>
    <row r="356" spans="1:21" ht="17.25" customHeight="1" thickTop="1" thickBot="1">
      <c r="A356" s="56" t="s">
        <v>25</v>
      </c>
      <c r="B356" s="18"/>
      <c r="C356" s="87"/>
      <c r="D356" s="84"/>
      <c r="E356" s="19"/>
      <c r="F356" s="87"/>
      <c r="G356" s="84"/>
      <c r="H356" s="62"/>
      <c r="I356" s="87"/>
      <c r="J356" s="84"/>
      <c r="K356" s="56" t="s">
        <v>25</v>
      </c>
      <c r="L356" s="41">
        <f t="shared" si="55"/>
        <v>0</v>
      </c>
      <c r="M356" s="44"/>
      <c r="N356" s="45"/>
      <c r="O356" s="37">
        <f t="shared" si="54"/>
        <v>0</v>
      </c>
      <c r="Q356" s="209" t="s">
        <v>3</v>
      </c>
      <c r="R356" s="76" t="s">
        <v>15</v>
      </c>
      <c r="S356" s="77">
        <v>6005</v>
      </c>
      <c r="T356" s="77">
        <f>SUM(H352,J352)</f>
        <v>0</v>
      </c>
      <c r="U356" s="78" t="s">
        <v>16</v>
      </c>
    </row>
    <row r="357" spans="1:21" ht="29" thickBot="1">
      <c r="A357" s="57" t="s">
        <v>26</v>
      </c>
      <c r="B357" s="82"/>
      <c r="C357" s="88"/>
      <c r="D357" s="20"/>
      <c r="E357" s="21">
        <v>5</v>
      </c>
      <c r="F357" s="89"/>
      <c r="G357" s="22"/>
      <c r="H357" s="63">
        <v>3</v>
      </c>
      <c r="I357" s="90"/>
      <c r="J357" s="23"/>
      <c r="K357" s="57" t="s">
        <v>26</v>
      </c>
      <c r="L357" s="41">
        <f t="shared" si="55"/>
        <v>8</v>
      </c>
      <c r="M357" s="46"/>
      <c r="N357" s="47"/>
      <c r="O357" s="37">
        <f t="shared" si="54"/>
        <v>8</v>
      </c>
      <c r="Q357" s="210"/>
      <c r="R357" s="79" t="s">
        <v>19</v>
      </c>
      <c r="S357" s="80">
        <v>6002</v>
      </c>
      <c r="T357" s="80">
        <f>SUM(H348:H351,J348:J351,H357)</f>
        <v>3</v>
      </c>
      <c r="U357" s="81" t="s">
        <v>20</v>
      </c>
    </row>
    <row r="358" spans="1:21" ht="31" thickBot="1">
      <c r="A358" s="58" t="s">
        <v>27</v>
      </c>
      <c r="B358" s="24">
        <f>SUM(B348:B357)</f>
        <v>0</v>
      </c>
      <c r="C358" s="24">
        <f>SUM(C348:C353,C356)</f>
        <v>0</v>
      </c>
      <c r="D358" s="25">
        <f>SUM(D348:D353,D356)</f>
        <v>0</v>
      </c>
      <c r="E358" s="26">
        <f>SUM(E348:E357)</f>
        <v>5</v>
      </c>
      <c r="F358" s="24">
        <f>SUM(F348:F356)</f>
        <v>0</v>
      </c>
      <c r="G358" s="25">
        <f>SUM(G348:G353,G356)</f>
        <v>0</v>
      </c>
      <c r="H358" s="26">
        <f>SUM(H348:H353,H356:H357)</f>
        <v>3</v>
      </c>
      <c r="I358" s="24">
        <f>SUM(I348:I353,I356)</f>
        <v>0</v>
      </c>
      <c r="J358" s="25">
        <f>SUM(J348:J353,J356)</f>
        <v>0</v>
      </c>
      <c r="K358" s="58" t="s">
        <v>27</v>
      </c>
      <c r="L358" s="27">
        <f>SUM(L348:L357)</f>
        <v>8</v>
      </c>
      <c r="M358" s="28">
        <f>SUM(M348:M355)</f>
        <v>0</v>
      </c>
      <c r="N358" s="28">
        <f>SUM(N348:N355)</f>
        <v>0</v>
      </c>
      <c r="O358" s="29">
        <f>SUM(O348:O357)</f>
        <v>8</v>
      </c>
      <c r="Q358" s="4"/>
    </row>
    <row r="359" spans="1:21" ht="18" customHeight="1" thickTop="1" thickBot="1">
      <c r="B359" s="211" t="s">
        <v>28</v>
      </c>
      <c r="C359" s="211"/>
      <c r="D359" s="211"/>
      <c r="E359" s="212" t="s">
        <v>29</v>
      </c>
      <c r="F359" s="212"/>
      <c r="G359" s="212"/>
      <c r="H359" s="213" t="s">
        <v>30</v>
      </c>
      <c r="I359" s="213"/>
      <c r="J359" s="213"/>
      <c r="K359" s="48"/>
      <c r="L359" s="214">
        <f>SUM(B348:B353,B357,D348:D353,D356,E348:E353,E356:E357,G348:G353,G356,H348:H353,H356:H357,J348:J353,J356)</f>
        <v>8</v>
      </c>
      <c r="Q359" s="4"/>
      <c r="T359" s="30">
        <f>SUM(T349:T350,T352:T354,T356:T357)</f>
        <v>8</v>
      </c>
    </row>
    <row r="360" spans="1:21" ht="17.25" customHeight="1" thickTop="1">
      <c r="B360" s="216">
        <f>SUM(B358:D358)</f>
        <v>0</v>
      </c>
      <c r="C360" s="216"/>
      <c r="D360" s="216"/>
      <c r="E360" s="194">
        <f>SUM(E358:G358)</f>
        <v>5</v>
      </c>
      <c r="F360" s="194"/>
      <c r="G360" s="194"/>
      <c r="H360" s="195">
        <f>SUM(H358:J358)</f>
        <v>3</v>
      </c>
      <c r="I360" s="195"/>
      <c r="J360" s="195"/>
      <c r="K360" s="48"/>
      <c r="L360" s="215"/>
      <c r="Q360" s="4"/>
    </row>
    <row r="362" spans="1:21" ht="15" thickBot="1"/>
    <row r="363" spans="1:21" ht="20" thickTop="1" thickBot="1">
      <c r="E363" s="49" t="s">
        <v>0</v>
      </c>
      <c r="F363" s="159">
        <f>F344+1</f>
        <v>42024</v>
      </c>
      <c r="G363" s="160"/>
      <c r="H363" s="161"/>
      <c r="Q363" s="4"/>
    </row>
    <row r="364" spans="1:21" ht="18" thickTop="1" thickBot="1">
      <c r="E364" s="32"/>
      <c r="F364" s="31"/>
      <c r="G364" s="31"/>
      <c r="H364" s="31"/>
      <c r="Q364" s="4"/>
    </row>
    <row r="365" spans="1:21" ht="23" thickTop="1" thickBot="1">
      <c r="A365" s="2"/>
      <c r="B365" s="162" t="s">
        <v>1</v>
      </c>
      <c r="C365" s="163"/>
      <c r="D365" s="164"/>
      <c r="E365" s="165" t="s">
        <v>2</v>
      </c>
      <c r="F365" s="166"/>
      <c r="G365" s="167"/>
      <c r="H365" s="168" t="s">
        <v>3</v>
      </c>
      <c r="I365" s="169"/>
      <c r="J365" s="170"/>
      <c r="K365" s="3"/>
      <c r="L365" s="2"/>
      <c r="M365" s="2"/>
      <c r="N365" s="2"/>
      <c r="O365" s="2"/>
      <c r="P365" s="2"/>
      <c r="Q365" s="4"/>
      <c r="R365" s="2"/>
      <c r="S365" s="2"/>
      <c r="T365" s="2"/>
      <c r="U365" s="2"/>
    </row>
    <row r="366" spans="1:21" ht="47" thickTop="1" thickBot="1">
      <c r="A366" s="5"/>
      <c r="B366" s="6" t="s">
        <v>4</v>
      </c>
      <c r="C366" s="7" t="s">
        <v>5</v>
      </c>
      <c r="D366" s="8" t="s">
        <v>6</v>
      </c>
      <c r="E366" s="9" t="s">
        <v>4</v>
      </c>
      <c r="F366" s="7" t="s">
        <v>5</v>
      </c>
      <c r="G366" s="8" t="s">
        <v>6</v>
      </c>
      <c r="H366" s="60" t="s">
        <v>4</v>
      </c>
      <c r="I366" s="7" t="s">
        <v>5</v>
      </c>
      <c r="J366" s="8" t="s">
        <v>6</v>
      </c>
      <c r="K366" s="5"/>
      <c r="L366" s="10" t="s">
        <v>7</v>
      </c>
      <c r="M366" s="11" t="s">
        <v>8</v>
      </c>
      <c r="N366" s="11" t="s">
        <v>9</v>
      </c>
      <c r="O366" s="12" t="s">
        <v>10</v>
      </c>
      <c r="P366" s="13"/>
      <c r="Q366" s="196">
        <f>F363</f>
        <v>42024</v>
      </c>
      <c r="R366" s="217"/>
      <c r="S366" s="217"/>
      <c r="T366" s="217"/>
      <c r="U366" s="218"/>
    </row>
    <row r="367" spans="1:21" ht="17" thickBot="1">
      <c r="A367" s="202" t="s">
        <v>11</v>
      </c>
      <c r="B367" s="179"/>
      <c r="C367" s="182"/>
      <c r="D367" s="185"/>
      <c r="E367" s="188"/>
      <c r="F367" s="182"/>
      <c r="G367" s="185"/>
      <c r="H367" s="191"/>
      <c r="I367" s="182"/>
      <c r="J367" s="199"/>
      <c r="K367" s="51" t="s">
        <v>12</v>
      </c>
      <c r="L367" s="34">
        <f t="shared" ref="L367:L368" si="56">SUM(B367:J367)</f>
        <v>0</v>
      </c>
      <c r="M367" s="35"/>
      <c r="N367" s="36"/>
      <c r="O367" s="37">
        <f t="shared" ref="O367:O376" si="57">SUM(L367:N367)</f>
        <v>0</v>
      </c>
      <c r="Q367" s="52"/>
    </row>
    <row r="368" spans="1:21" ht="17.25" customHeight="1" thickTop="1" thickBot="1">
      <c r="A368" s="203"/>
      <c r="B368" s="180"/>
      <c r="C368" s="183"/>
      <c r="D368" s="186"/>
      <c r="E368" s="189"/>
      <c r="F368" s="183"/>
      <c r="G368" s="186"/>
      <c r="H368" s="192"/>
      <c r="I368" s="183"/>
      <c r="J368" s="200"/>
      <c r="K368" s="53" t="s">
        <v>13</v>
      </c>
      <c r="L368" s="38">
        <f t="shared" si="56"/>
        <v>0</v>
      </c>
      <c r="M368" s="39"/>
      <c r="N368" s="40"/>
      <c r="O368" s="37">
        <f t="shared" si="57"/>
        <v>0</v>
      </c>
      <c r="Q368" s="171" t="s">
        <v>14</v>
      </c>
      <c r="R368" s="66" t="s">
        <v>15</v>
      </c>
      <c r="S368" s="67">
        <v>6000</v>
      </c>
      <c r="T368" s="67">
        <f>SUM(B371,D371)</f>
        <v>0</v>
      </c>
      <c r="U368" s="68" t="s">
        <v>16</v>
      </c>
    </row>
    <row r="369" spans="1:21" ht="31" thickBot="1">
      <c r="A369" s="202" t="s">
        <v>17</v>
      </c>
      <c r="B369" s="181"/>
      <c r="C369" s="184"/>
      <c r="D369" s="187"/>
      <c r="E369" s="190"/>
      <c r="F369" s="184"/>
      <c r="G369" s="187"/>
      <c r="H369" s="193"/>
      <c r="I369" s="184"/>
      <c r="J369" s="201"/>
      <c r="K369" s="51" t="s">
        <v>18</v>
      </c>
      <c r="L369" s="41">
        <f>SUM(B369:J369)</f>
        <v>0</v>
      </c>
      <c r="M369" s="42"/>
      <c r="N369" s="43"/>
      <c r="O369" s="37">
        <f t="shared" si="57"/>
        <v>0</v>
      </c>
      <c r="Q369" s="172"/>
      <c r="R369" s="69" t="s">
        <v>19</v>
      </c>
      <c r="S369" s="70">
        <v>6015</v>
      </c>
      <c r="T369" s="70">
        <f>SUM(B367:B370,D367:D370,B376)</f>
        <v>0</v>
      </c>
      <c r="U369" s="71" t="s">
        <v>20</v>
      </c>
    </row>
    <row r="370" spans="1:21" ht="18" thickTop="1" thickBot="1">
      <c r="A370" s="203"/>
      <c r="B370" s="180"/>
      <c r="C370" s="183"/>
      <c r="D370" s="186"/>
      <c r="E370" s="189"/>
      <c r="F370" s="183"/>
      <c r="G370" s="186"/>
      <c r="H370" s="192"/>
      <c r="I370" s="183"/>
      <c r="J370" s="200"/>
      <c r="K370" s="53" t="s">
        <v>21</v>
      </c>
      <c r="L370" s="38">
        <f t="shared" ref="L370:L376" si="58">SUM(B370:J370)</f>
        <v>0</v>
      </c>
      <c r="M370" s="39"/>
      <c r="N370" s="40"/>
      <c r="O370" s="37">
        <f t="shared" si="57"/>
        <v>0</v>
      </c>
      <c r="Q370" s="54"/>
      <c r="R370" s="72"/>
      <c r="S370" s="72"/>
      <c r="T370" s="72"/>
      <c r="U370" s="72"/>
    </row>
    <row r="371" spans="1:21" ht="16.5" customHeight="1" thickTop="1">
      <c r="A371" s="202" t="s">
        <v>22</v>
      </c>
      <c r="B371" s="181"/>
      <c r="C371" s="184"/>
      <c r="D371" s="187"/>
      <c r="E371" s="190"/>
      <c r="F371" s="184"/>
      <c r="G371" s="187"/>
      <c r="H371" s="193"/>
      <c r="I371" s="184"/>
      <c r="J371" s="201"/>
      <c r="K371" s="202" t="s">
        <v>22</v>
      </c>
      <c r="L371" s="41">
        <f t="shared" si="58"/>
        <v>0</v>
      </c>
      <c r="M371" s="42"/>
      <c r="N371" s="43"/>
      <c r="O371" s="37">
        <f t="shared" si="57"/>
        <v>0</v>
      </c>
      <c r="Q371" s="173" t="s">
        <v>2</v>
      </c>
      <c r="R371" s="73" t="s">
        <v>15</v>
      </c>
      <c r="S371" s="74">
        <v>6005</v>
      </c>
      <c r="T371" s="74">
        <f>SUM(E371,G371)</f>
        <v>0</v>
      </c>
      <c r="U371" s="75" t="s">
        <v>16</v>
      </c>
    </row>
    <row r="372" spans="1:21" ht="16.5" customHeight="1" thickBot="1">
      <c r="A372" s="203"/>
      <c r="B372" s="180"/>
      <c r="C372" s="183"/>
      <c r="D372" s="186"/>
      <c r="E372" s="189"/>
      <c r="F372" s="183"/>
      <c r="G372" s="186"/>
      <c r="H372" s="192"/>
      <c r="I372" s="183"/>
      <c r="J372" s="200"/>
      <c r="K372" s="203"/>
      <c r="L372" s="38">
        <f t="shared" si="58"/>
        <v>0</v>
      </c>
      <c r="M372" s="39"/>
      <c r="N372" s="40"/>
      <c r="O372" s="37">
        <f t="shared" si="57"/>
        <v>0</v>
      </c>
      <c r="Q372" s="174"/>
      <c r="R372" s="204" t="s">
        <v>19</v>
      </c>
      <c r="S372" s="206" t="str">
        <f>IF(WEEKDAY(F363,2)&gt;5,"6002","6001")</f>
        <v>6001</v>
      </c>
      <c r="T372" s="206">
        <f>SUM(E367:E370,G367:G370,E376)</f>
        <v>5</v>
      </c>
      <c r="U372" s="207" t="s">
        <v>20</v>
      </c>
    </row>
    <row r="373" spans="1:21" ht="16.5" customHeight="1" thickBot="1">
      <c r="A373" s="51" t="s">
        <v>23</v>
      </c>
      <c r="B373" s="15"/>
      <c r="C373" s="85"/>
      <c r="D373" s="16"/>
      <c r="E373" s="17"/>
      <c r="F373" s="86"/>
      <c r="G373" s="16"/>
      <c r="H373" s="61"/>
      <c r="I373" s="85"/>
      <c r="J373" s="16"/>
      <c r="K373" s="51" t="s">
        <v>23</v>
      </c>
      <c r="L373" s="41">
        <f t="shared" si="58"/>
        <v>0</v>
      </c>
      <c r="M373" s="42"/>
      <c r="N373" s="93"/>
      <c r="O373" s="37">
        <f t="shared" si="57"/>
        <v>0</v>
      </c>
      <c r="Q373" s="175"/>
      <c r="R373" s="205"/>
      <c r="S373" s="146"/>
      <c r="T373" s="146"/>
      <c r="U373" s="208"/>
    </row>
    <row r="374" spans="1:21" ht="32" thickTop="1" thickBot="1">
      <c r="A374" s="55" t="s">
        <v>24</v>
      </c>
      <c r="B374" s="15"/>
      <c r="C374" s="85"/>
      <c r="D374" s="16"/>
      <c r="E374" s="17"/>
      <c r="F374" s="86"/>
      <c r="G374" s="16"/>
      <c r="H374" s="61"/>
      <c r="I374" s="85"/>
      <c r="J374" s="16"/>
      <c r="K374" s="55" t="s">
        <v>24</v>
      </c>
      <c r="L374" s="41">
        <f t="shared" si="58"/>
        <v>0</v>
      </c>
      <c r="M374" s="39"/>
      <c r="N374" s="94"/>
      <c r="O374" s="37">
        <f t="shared" si="57"/>
        <v>0</v>
      </c>
      <c r="Q374" s="54"/>
      <c r="R374" s="72"/>
      <c r="S374" s="72"/>
      <c r="T374" s="72"/>
      <c r="U374" s="72"/>
    </row>
    <row r="375" spans="1:21" ht="17.25" customHeight="1" thickTop="1" thickBot="1">
      <c r="A375" s="56" t="s">
        <v>25</v>
      </c>
      <c r="B375" s="18"/>
      <c r="C375" s="87"/>
      <c r="D375" s="84"/>
      <c r="E375" s="19"/>
      <c r="F375" s="87"/>
      <c r="G375" s="84"/>
      <c r="H375" s="62"/>
      <c r="I375" s="87"/>
      <c r="J375" s="84"/>
      <c r="K375" s="56" t="s">
        <v>25</v>
      </c>
      <c r="L375" s="41">
        <f t="shared" si="58"/>
        <v>0</v>
      </c>
      <c r="M375" s="44"/>
      <c r="N375" s="45"/>
      <c r="O375" s="37">
        <f t="shared" si="57"/>
        <v>0</v>
      </c>
      <c r="Q375" s="209" t="s">
        <v>3</v>
      </c>
      <c r="R375" s="76" t="s">
        <v>15</v>
      </c>
      <c r="S375" s="77">
        <v>6005</v>
      </c>
      <c r="T375" s="77">
        <f>SUM(H371,J371)</f>
        <v>0</v>
      </c>
      <c r="U375" s="78" t="s">
        <v>16</v>
      </c>
    </row>
    <row r="376" spans="1:21" ht="29" thickBot="1">
      <c r="A376" s="57" t="s">
        <v>26</v>
      </c>
      <c r="B376" s="82"/>
      <c r="C376" s="88"/>
      <c r="D376" s="20"/>
      <c r="E376" s="21">
        <v>5</v>
      </c>
      <c r="F376" s="89"/>
      <c r="G376" s="22"/>
      <c r="H376" s="63">
        <v>3</v>
      </c>
      <c r="I376" s="90"/>
      <c r="J376" s="23"/>
      <c r="K376" s="57" t="s">
        <v>26</v>
      </c>
      <c r="L376" s="41">
        <f t="shared" si="58"/>
        <v>8</v>
      </c>
      <c r="M376" s="46"/>
      <c r="N376" s="47"/>
      <c r="O376" s="37">
        <f t="shared" si="57"/>
        <v>8</v>
      </c>
      <c r="Q376" s="210"/>
      <c r="R376" s="79" t="s">
        <v>19</v>
      </c>
      <c r="S376" s="80">
        <v>6002</v>
      </c>
      <c r="T376" s="80">
        <f>SUM(H367:H370,J367:J370,H376)</f>
        <v>3</v>
      </c>
      <c r="U376" s="81" t="s">
        <v>20</v>
      </c>
    </row>
    <row r="377" spans="1:21" ht="31" thickBot="1">
      <c r="A377" s="58" t="s">
        <v>27</v>
      </c>
      <c r="B377" s="24">
        <f>SUM(B367:B376)</f>
        <v>0</v>
      </c>
      <c r="C377" s="24">
        <f>SUM(C367:C372,C375)</f>
        <v>0</v>
      </c>
      <c r="D377" s="25">
        <f>SUM(D367:D372,D375)</f>
        <v>0</v>
      </c>
      <c r="E377" s="26">
        <f>SUM(E367:E376)</f>
        <v>5</v>
      </c>
      <c r="F377" s="24">
        <f>SUM(F367:F375)</f>
        <v>0</v>
      </c>
      <c r="G377" s="25">
        <f>SUM(G367:G372,G375)</f>
        <v>0</v>
      </c>
      <c r="H377" s="26">
        <f>SUM(H367:H372,H375:H376)</f>
        <v>3</v>
      </c>
      <c r="I377" s="24">
        <f>SUM(I367:I372,I375)</f>
        <v>0</v>
      </c>
      <c r="J377" s="25">
        <f>SUM(J367:J372,J375)</f>
        <v>0</v>
      </c>
      <c r="K377" s="58" t="s">
        <v>27</v>
      </c>
      <c r="L377" s="27">
        <f>SUM(L367:L376)</f>
        <v>8</v>
      </c>
      <c r="M377" s="28">
        <f>SUM(M367:M374)</f>
        <v>0</v>
      </c>
      <c r="N377" s="28">
        <f>SUM(N367:N374)</f>
        <v>0</v>
      </c>
      <c r="O377" s="29">
        <f>SUM(O367:O376)</f>
        <v>8</v>
      </c>
      <c r="Q377" s="4"/>
    </row>
    <row r="378" spans="1:21" ht="18" customHeight="1" thickTop="1" thickBot="1">
      <c r="B378" s="211" t="s">
        <v>28</v>
      </c>
      <c r="C378" s="211"/>
      <c r="D378" s="211"/>
      <c r="E378" s="212" t="s">
        <v>29</v>
      </c>
      <c r="F378" s="212"/>
      <c r="G378" s="212"/>
      <c r="H378" s="213" t="s">
        <v>30</v>
      </c>
      <c r="I378" s="213"/>
      <c r="J378" s="213"/>
      <c r="K378" s="48"/>
      <c r="L378" s="214">
        <f>SUM(B367:B372,B376,D367:D372,D375,E367:E372,E375:E376,G367:G372,G375,H367:H372,H375:H376,J367:J372,J375)</f>
        <v>8</v>
      </c>
      <c r="Q378" s="4"/>
      <c r="T378" s="30">
        <f>SUM(T368:T369,T371:T373,T375:T376)</f>
        <v>8</v>
      </c>
    </row>
    <row r="379" spans="1:21" ht="17.25" customHeight="1" thickTop="1">
      <c r="B379" s="216">
        <f>SUM(B377:D377)</f>
        <v>0</v>
      </c>
      <c r="C379" s="216"/>
      <c r="D379" s="216"/>
      <c r="E379" s="194">
        <f>SUM(E377:G377)</f>
        <v>5</v>
      </c>
      <c r="F379" s="194"/>
      <c r="G379" s="194"/>
      <c r="H379" s="195">
        <f>SUM(H377:J377)</f>
        <v>3</v>
      </c>
      <c r="I379" s="195"/>
      <c r="J379" s="195"/>
      <c r="K379" s="48"/>
      <c r="L379" s="215"/>
      <c r="Q379" s="4"/>
    </row>
    <row r="381" spans="1:21" ht="15" thickBot="1"/>
    <row r="382" spans="1:21" ht="20" thickTop="1" thickBot="1">
      <c r="E382" s="49" t="s">
        <v>0</v>
      </c>
      <c r="F382" s="159">
        <f>F363+1</f>
        <v>42025</v>
      </c>
      <c r="G382" s="160"/>
      <c r="H382" s="161"/>
      <c r="Q382" s="4"/>
    </row>
    <row r="383" spans="1:21" ht="18" thickTop="1" thickBot="1">
      <c r="E383" s="32"/>
      <c r="F383" s="31"/>
      <c r="G383" s="31"/>
      <c r="H383" s="31"/>
      <c r="Q383" s="4"/>
    </row>
    <row r="384" spans="1:21" ht="23" thickTop="1" thickBot="1">
      <c r="A384" s="2"/>
      <c r="B384" s="162" t="s">
        <v>1</v>
      </c>
      <c r="C384" s="163"/>
      <c r="D384" s="164"/>
      <c r="E384" s="165" t="s">
        <v>2</v>
      </c>
      <c r="F384" s="166"/>
      <c r="G384" s="167"/>
      <c r="H384" s="168" t="s">
        <v>3</v>
      </c>
      <c r="I384" s="169"/>
      <c r="J384" s="170"/>
      <c r="K384" s="3"/>
      <c r="L384" s="2"/>
      <c r="M384" s="2"/>
      <c r="N384" s="2"/>
      <c r="O384" s="2"/>
      <c r="P384" s="2"/>
      <c r="Q384" s="4"/>
      <c r="R384" s="2"/>
      <c r="S384" s="2"/>
      <c r="T384" s="2"/>
      <c r="U384" s="2"/>
    </row>
    <row r="385" spans="1:21" ht="47" thickTop="1" thickBot="1">
      <c r="A385" s="5"/>
      <c r="B385" s="6" t="s">
        <v>4</v>
      </c>
      <c r="C385" s="7" t="s">
        <v>5</v>
      </c>
      <c r="D385" s="8" t="s">
        <v>6</v>
      </c>
      <c r="E385" s="9" t="s">
        <v>4</v>
      </c>
      <c r="F385" s="7" t="s">
        <v>5</v>
      </c>
      <c r="G385" s="8" t="s">
        <v>6</v>
      </c>
      <c r="H385" s="60" t="s">
        <v>4</v>
      </c>
      <c r="I385" s="7" t="s">
        <v>5</v>
      </c>
      <c r="J385" s="8" t="s">
        <v>6</v>
      </c>
      <c r="K385" s="5"/>
      <c r="L385" s="10" t="s">
        <v>7</v>
      </c>
      <c r="M385" s="11" t="s">
        <v>8</v>
      </c>
      <c r="N385" s="11" t="s">
        <v>9</v>
      </c>
      <c r="O385" s="12" t="s">
        <v>10</v>
      </c>
      <c r="P385" s="13"/>
      <c r="Q385" s="196">
        <f>F382</f>
        <v>42025</v>
      </c>
      <c r="R385" s="217"/>
      <c r="S385" s="217"/>
      <c r="T385" s="217"/>
      <c r="U385" s="218"/>
    </row>
    <row r="386" spans="1:21" ht="17" thickBot="1">
      <c r="A386" s="202" t="s">
        <v>11</v>
      </c>
      <c r="B386" s="179"/>
      <c r="C386" s="182"/>
      <c r="D386" s="185"/>
      <c r="E386" s="188"/>
      <c r="F386" s="182"/>
      <c r="G386" s="185"/>
      <c r="H386" s="191"/>
      <c r="I386" s="182"/>
      <c r="J386" s="199"/>
      <c r="K386" s="51" t="s">
        <v>12</v>
      </c>
      <c r="L386" s="34">
        <f t="shared" ref="L386:L387" si="59">SUM(B386:J386)</f>
        <v>0</v>
      </c>
      <c r="M386" s="35"/>
      <c r="N386" s="36"/>
      <c r="O386" s="37">
        <f t="shared" ref="O386:O395" si="60">SUM(L386:N386)</f>
        <v>0</v>
      </c>
      <c r="Q386" s="52"/>
    </row>
    <row r="387" spans="1:21" ht="17.25" customHeight="1" thickTop="1" thickBot="1">
      <c r="A387" s="203"/>
      <c r="B387" s="180"/>
      <c r="C387" s="183"/>
      <c r="D387" s="186"/>
      <c r="E387" s="189"/>
      <c r="F387" s="183"/>
      <c r="G387" s="186"/>
      <c r="H387" s="192"/>
      <c r="I387" s="183"/>
      <c r="J387" s="200"/>
      <c r="K387" s="53" t="s">
        <v>13</v>
      </c>
      <c r="L387" s="38">
        <f t="shared" si="59"/>
        <v>0</v>
      </c>
      <c r="M387" s="39"/>
      <c r="N387" s="40"/>
      <c r="O387" s="37">
        <f t="shared" si="60"/>
        <v>0</v>
      </c>
      <c r="Q387" s="171" t="s">
        <v>14</v>
      </c>
      <c r="R387" s="66" t="s">
        <v>15</v>
      </c>
      <c r="S387" s="67">
        <v>6000</v>
      </c>
      <c r="T387" s="67">
        <f>SUM(B390,D390)</f>
        <v>0</v>
      </c>
      <c r="U387" s="68" t="s">
        <v>16</v>
      </c>
    </row>
    <row r="388" spans="1:21" ht="31" thickBot="1">
      <c r="A388" s="202" t="s">
        <v>17</v>
      </c>
      <c r="B388" s="181"/>
      <c r="C388" s="184"/>
      <c r="D388" s="187"/>
      <c r="E388" s="190"/>
      <c r="F388" s="184"/>
      <c r="G388" s="187"/>
      <c r="H388" s="193"/>
      <c r="I388" s="184"/>
      <c r="J388" s="201"/>
      <c r="K388" s="51" t="s">
        <v>18</v>
      </c>
      <c r="L388" s="41">
        <f>SUM(B388:J388)</f>
        <v>0</v>
      </c>
      <c r="M388" s="42"/>
      <c r="N388" s="43"/>
      <c r="O388" s="37">
        <f t="shared" si="60"/>
        <v>0</v>
      </c>
      <c r="Q388" s="172"/>
      <c r="R388" s="69" t="s">
        <v>19</v>
      </c>
      <c r="S388" s="70">
        <v>6015</v>
      </c>
      <c r="T388" s="70">
        <f>SUM(B386:B389,D386:D389,B395)</f>
        <v>0</v>
      </c>
      <c r="U388" s="71" t="s">
        <v>20</v>
      </c>
    </row>
    <row r="389" spans="1:21" ht="18" thickTop="1" thickBot="1">
      <c r="A389" s="203"/>
      <c r="B389" s="180"/>
      <c r="C389" s="183"/>
      <c r="D389" s="186"/>
      <c r="E389" s="189"/>
      <c r="F389" s="183"/>
      <c r="G389" s="186"/>
      <c r="H389" s="192"/>
      <c r="I389" s="183"/>
      <c r="J389" s="200"/>
      <c r="K389" s="53" t="s">
        <v>21</v>
      </c>
      <c r="L389" s="38">
        <f t="shared" ref="L389:L395" si="61">SUM(B389:J389)</f>
        <v>0</v>
      </c>
      <c r="M389" s="39"/>
      <c r="N389" s="40"/>
      <c r="O389" s="37">
        <f t="shared" si="60"/>
        <v>0</v>
      </c>
      <c r="Q389" s="54"/>
      <c r="R389" s="72"/>
      <c r="S389" s="72"/>
      <c r="T389" s="72"/>
      <c r="U389" s="72"/>
    </row>
    <row r="390" spans="1:21" ht="16.5" customHeight="1" thickTop="1">
      <c r="A390" s="202" t="s">
        <v>22</v>
      </c>
      <c r="B390" s="181"/>
      <c r="C390" s="184"/>
      <c r="D390" s="187"/>
      <c r="E390" s="190"/>
      <c r="F390" s="184"/>
      <c r="G390" s="187"/>
      <c r="H390" s="193"/>
      <c r="I390" s="184"/>
      <c r="J390" s="201"/>
      <c r="K390" s="202" t="s">
        <v>22</v>
      </c>
      <c r="L390" s="41">
        <f t="shared" si="61"/>
        <v>0</v>
      </c>
      <c r="M390" s="42"/>
      <c r="N390" s="43"/>
      <c r="O390" s="37">
        <f t="shared" si="60"/>
        <v>0</v>
      </c>
      <c r="Q390" s="173" t="s">
        <v>2</v>
      </c>
      <c r="R390" s="73" t="s">
        <v>15</v>
      </c>
      <c r="S390" s="74">
        <v>6005</v>
      </c>
      <c r="T390" s="74">
        <f>SUM(E390,G390)</f>
        <v>0</v>
      </c>
      <c r="U390" s="75" t="s">
        <v>16</v>
      </c>
    </row>
    <row r="391" spans="1:21" ht="16.5" customHeight="1" thickBot="1">
      <c r="A391" s="203"/>
      <c r="B391" s="180"/>
      <c r="C391" s="183"/>
      <c r="D391" s="186"/>
      <c r="E391" s="189"/>
      <c r="F391" s="183"/>
      <c r="G391" s="186"/>
      <c r="H391" s="192"/>
      <c r="I391" s="183"/>
      <c r="J391" s="200"/>
      <c r="K391" s="203"/>
      <c r="L391" s="38">
        <f t="shared" si="61"/>
        <v>0</v>
      </c>
      <c r="M391" s="39"/>
      <c r="N391" s="40"/>
      <c r="O391" s="37">
        <f t="shared" si="60"/>
        <v>0</v>
      </c>
      <c r="Q391" s="174"/>
      <c r="R391" s="204" t="s">
        <v>19</v>
      </c>
      <c r="S391" s="206" t="str">
        <f>IF(WEEKDAY(F382,2)&gt;5,"6002","6001")</f>
        <v>6001</v>
      </c>
      <c r="T391" s="206">
        <f>SUM(E386:E389,G386:G389,E395)</f>
        <v>5</v>
      </c>
      <c r="U391" s="207" t="s">
        <v>20</v>
      </c>
    </row>
    <row r="392" spans="1:21" ht="16.5" customHeight="1" thickBot="1">
      <c r="A392" s="51" t="s">
        <v>23</v>
      </c>
      <c r="B392" s="15"/>
      <c r="C392" s="85"/>
      <c r="D392" s="16"/>
      <c r="E392" s="17"/>
      <c r="F392" s="86"/>
      <c r="G392" s="16"/>
      <c r="H392" s="61"/>
      <c r="I392" s="85"/>
      <c r="J392" s="16"/>
      <c r="K392" s="51" t="s">
        <v>23</v>
      </c>
      <c r="L392" s="41">
        <f t="shared" si="61"/>
        <v>0</v>
      </c>
      <c r="M392" s="42"/>
      <c r="N392" s="93"/>
      <c r="O392" s="37">
        <f t="shared" si="60"/>
        <v>0</v>
      </c>
      <c r="Q392" s="175"/>
      <c r="R392" s="205"/>
      <c r="S392" s="146"/>
      <c r="T392" s="146"/>
      <c r="U392" s="208"/>
    </row>
    <row r="393" spans="1:21" ht="32" thickTop="1" thickBot="1">
      <c r="A393" s="55" t="s">
        <v>24</v>
      </c>
      <c r="B393" s="15"/>
      <c r="C393" s="85"/>
      <c r="D393" s="16"/>
      <c r="E393" s="17"/>
      <c r="F393" s="86"/>
      <c r="G393" s="16"/>
      <c r="H393" s="61"/>
      <c r="I393" s="85"/>
      <c r="J393" s="16"/>
      <c r="K393" s="55" t="s">
        <v>24</v>
      </c>
      <c r="L393" s="41">
        <f t="shared" si="61"/>
        <v>0</v>
      </c>
      <c r="M393" s="39"/>
      <c r="N393" s="94"/>
      <c r="O393" s="37">
        <f t="shared" si="60"/>
        <v>0</v>
      </c>
      <c r="Q393" s="54"/>
      <c r="R393" s="72"/>
      <c r="S393" s="72"/>
      <c r="T393" s="72"/>
      <c r="U393" s="72"/>
    </row>
    <row r="394" spans="1:21" ht="17.25" customHeight="1" thickTop="1" thickBot="1">
      <c r="A394" s="56" t="s">
        <v>25</v>
      </c>
      <c r="B394" s="18"/>
      <c r="C394" s="87"/>
      <c r="D394" s="84"/>
      <c r="E394" s="19"/>
      <c r="F394" s="87"/>
      <c r="G394" s="84"/>
      <c r="H394" s="62"/>
      <c r="I394" s="87"/>
      <c r="J394" s="84"/>
      <c r="K394" s="56" t="s">
        <v>25</v>
      </c>
      <c r="L394" s="41">
        <f t="shared" si="61"/>
        <v>0</v>
      </c>
      <c r="M394" s="44"/>
      <c r="N394" s="45"/>
      <c r="O394" s="37">
        <f t="shared" si="60"/>
        <v>0</v>
      </c>
      <c r="Q394" s="209" t="s">
        <v>3</v>
      </c>
      <c r="R394" s="76" t="s">
        <v>15</v>
      </c>
      <c r="S394" s="77">
        <v>6005</v>
      </c>
      <c r="T394" s="77">
        <f>SUM(H390,J390)</f>
        <v>0</v>
      </c>
      <c r="U394" s="78" t="s">
        <v>16</v>
      </c>
    </row>
    <row r="395" spans="1:21" ht="29" thickBot="1">
      <c r="A395" s="57" t="s">
        <v>26</v>
      </c>
      <c r="B395" s="82"/>
      <c r="C395" s="88"/>
      <c r="D395" s="20"/>
      <c r="E395" s="21">
        <v>5</v>
      </c>
      <c r="F395" s="89"/>
      <c r="G395" s="22"/>
      <c r="H395" s="63">
        <v>3</v>
      </c>
      <c r="I395" s="90"/>
      <c r="J395" s="23"/>
      <c r="K395" s="57" t="s">
        <v>26</v>
      </c>
      <c r="L395" s="41">
        <f t="shared" si="61"/>
        <v>8</v>
      </c>
      <c r="M395" s="46"/>
      <c r="N395" s="47"/>
      <c r="O395" s="37">
        <f t="shared" si="60"/>
        <v>8</v>
      </c>
      <c r="Q395" s="210"/>
      <c r="R395" s="79" t="s">
        <v>19</v>
      </c>
      <c r="S395" s="80">
        <v>6002</v>
      </c>
      <c r="T395" s="80">
        <f>SUM(H386:H389,J386:J389,H395)</f>
        <v>3</v>
      </c>
      <c r="U395" s="81" t="s">
        <v>20</v>
      </c>
    </row>
    <row r="396" spans="1:21" ht="31" thickBot="1">
      <c r="A396" s="58" t="s">
        <v>27</v>
      </c>
      <c r="B396" s="24">
        <f>SUM(B386:B395)</f>
        <v>0</v>
      </c>
      <c r="C396" s="24">
        <f>SUM(C386:C391,C394)</f>
        <v>0</v>
      </c>
      <c r="D396" s="25">
        <f>SUM(D386:D391,D394)</f>
        <v>0</v>
      </c>
      <c r="E396" s="26">
        <f>SUM(E386:E395)</f>
        <v>5</v>
      </c>
      <c r="F396" s="24">
        <f>SUM(F386:F394)</f>
        <v>0</v>
      </c>
      <c r="G396" s="25">
        <f>SUM(G386:G391,G394)</f>
        <v>0</v>
      </c>
      <c r="H396" s="26">
        <f>SUM(H386:H391,H394:H395)</f>
        <v>3</v>
      </c>
      <c r="I396" s="24">
        <f>SUM(I386:I391,I394)</f>
        <v>0</v>
      </c>
      <c r="J396" s="25">
        <f>SUM(J386:J391,J394)</f>
        <v>0</v>
      </c>
      <c r="K396" s="58" t="s">
        <v>27</v>
      </c>
      <c r="L396" s="27">
        <f>SUM(L386:L395)</f>
        <v>8</v>
      </c>
      <c r="M396" s="28">
        <f>SUM(M386:M393)</f>
        <v>0</v>
      </c>
      <c r="N396" s="28">
        <f>SUM(N386:N393)</f>
        <v>0</v>
      </c>
      <c r="O396" s="29">
        <f>SUM(O386:O395)</f>
        <v>8</v>
      </c>
      <c r="Q396" s="4"/>
    </row>
    <row r="397" spans="1:21" ht="18" customHeight="1" thickTop="1" thickBot="1">
      <c r="B397" s="211" t="s">
        <v>28</v>
      </c>
      <c r="C397" s="211"/>
      <c r="D397" s="211"/>
      <c r="E397" s="212" t="s">
        <v>29</v>
      </c>
      <c r="F397" s="212"/>
      <c r="G397" s="212"/>
      <c r="H397" s="213" t="s">
        <v>30</v>
      </c>
      <c r="I397" s="213"/>
      <c r="J397" s="213"/>
      <c r="K397" s="48"/>
      <c r="L397" s="214">
        <f>SUM(B386:B391,B395,D386:D391,D394,E386:E391,E394:E395,G386:G391,G394,H386:H391,H394:H395,J386:J391,J394)</f>
        <v>8</v>
      </c>
      <c r="Q397" s="4"/>
      <c r="T397" s="30">
        <f>SUM(T387:T388,T390:T392,T394:T395)</f>
        <v>8</v>
      </c>
    </row>
    <row r="398" spans="1:21" ht="17.25" customHeight="1" thickTop="1">
      <c r="B398" s="216">
        <f>SUM(B396:D396)</f>
        <v>0</v>
      </c>
      <c r="C398" s="216"/>
      <c r="D398" s="216"/>
      <c r="E398" s="194">
        <f>SUM(E396:G396)</f>
        <v>5</v>
      </c>
      <c r="F398" s="194"/>
      <c r="G398" s="194"/>
      <c r="H398" s="195">
        <f>SUM(H396:J396)</f>
        <v>3</v>
      </c>
      <c r="I398" s="195"/>
      <c r="J398" s="195"/>
      <c r="K398" s="48"/>
      <c r="L398" s="215"/>
      <c r="Q398" s="4"/>
    </row>
    <row r="400" spans="1:21" ht="15" thickBot="1"/>
    <row r="401" spans="1:21" ht="20" thickTop="1" thickBot="1">
      <c r="E401" s="49" t="s">
        <v>0</v>
      </c>
      <c r="F401" s="159">
        <f>F382+1</f>
        <v>42026</v>
      </c>
      <c r="G401" s="160"/>
      <c r="H401" s="161"/>
      <c r="Q401" s="4"/>
    </row>
    <row r="402" spans="1:21" ht="18" thickTop="1" thickBot="1">
      <c r="E402" s="32"/>
      <c r="F402" s="31"/>
      <c r="G402" s="31"/>
      <c r="H402" s="31"/>
      <c r="Q402" s="4"/>
    </row>
    <row r="403" spans="1:21" ht="23" thickTop="1" thickBot="1">
      <c r="A403" s="2"/>
      <c r="B403" s="162" t="s">
        <v>1</v>
      </c>
      <c r="C403" s="163"/>
      <c r="D403" s="164"/>
      <c r="E403" s="165" t="s">
        <v>2</v>
      </c>
      <c r="F403" s="166"/>
      <c r="G403" s="167"/>
      <c r="H403" s="168" t="s">
        <v>3</v>
      </c>
      <c r="I403" s="169"/>
      <c r="J403" s="170"/>
      <c r="K403" s="3"/>
      <c r="L403" s="2"/>
      <c r="M403" s="2"/>
      <c r="N403" s="2"/>
      <c r="O403" s="2"/>
      <c r="P403" s="2"/>
      <c r="Q403" s="4"/>
      <c r="R403" s="2"/>
      <c r="S403" s="2"/>
      <c r="T403" s="2"/>
      <c r="U403" s="2"/>
    </row>
    <row r="404" spans="1:21" ht="47" thickTop="1" thickBot="1">
      <c r="A404" s="5"/>
      <c r="B404" s="6" t="s">
        <v>4</v>
      </c>
      <c r="C404" s="7" t="s">
        <v>5</v>
      </c>
      <c r="D404" s="8" t="s">
        <v>6</v>
      </c>
      <c r="E404" s="9" t="s">
        <v>4</v>
      </c>
      <c r="F404" s="7" t="s">
        <v>5</v>
      </c>
      <c r="G404" s="8" t="s">
        <v>6</v>
      </c>
      <c r="H404" s="60" t="s">
        <v>4</v>
      </c>
      <c r="I404" s="7" t="s">
        <v>5</v>
      </c>
      <c r="J404" s="8" t="s">
        <v>6</v>
      </c>
      <c r="K404" s="5"/>
      <c r="L404" s="10" t="s">
        <v>7</v>
      </c>
      <c r="M404" s="11" t="s">
        <v>8</v>
      </c>
      <c r="N404" s="11" t="s">
        <v>9</v>
      </c>
      <c r="O404" s="12" t="s">
        <v>10</v>
      </c>
      <c r="P404" s="13"/>
      <c r="Q404" s="196">
        <f>F401</f>
        <v>42026</v>
      </c>
      <c r="R404" s="217"/>
      <c r="S404" s="217"/>
      <c r="T404" s="217"/>
      <c r="U404" s="218"/>
    </row>
    <row r="405" spans="1:21" ht="17" thickBot="1">
      <c r="A405" s="202" t="s">
        <v>11</v>
      </c>
      <c r="B405" s="179"/>
      <c r="C405" s="182"/>
      <c r="D405" s="185"/>
      <c r="E405" s="188"/>
      <c r="F405" s="182"/>
      <c r="G405" s="185"/>
      <c r="H405" s="191"/>
      <c r="I405" s="182"/>
      <c r="J405" s="199"/>
      <c r="K405" s="51" t="s">
        <v>12</v>
      </c>
      <c r="L405" s="34">
        <f t="shared" ref="L405:L406" si="62">SUM(B405:J405)</f>
        <v>0</v>
      </c>
      <c r="M405" s="35"/>
      <c r="N405" s="36"/>
      <c r="O405" s="37">
        <f t="shared" ref="O405:O414" si="63">SUM(L405:N405)</f>
        <v>0</v>
      </c>
      <c r="Q405" s="52"/>
    </row>
    <row r="406" spans="1:21" ht="17.25" customHeight="1" thickTop="1" thickBot="1">
      <c r="A406" s="203"/>
      <c r="B406" s="180"/>
      <c r="C406" s="183"/>
      <c r="D406" s="186"/>
      <c r="E406" s="189"/>
      <c r="F406" s="183"/>
      <c r="G406" s="186"/>
      <c r="H406" s="192"/>
      <c r="I406" s="183"/>
      <c r="J406" s="200"/>
      <c r="K406" s="53" t="s">
        <v>13</v>
      </c>
      <c r="L406" s="38">
        <f t="shared" si="62"/>
        <v>0</v>
      </c>
      <c r="M406" s="39"/>
      <c r="N406" s="40"/>
      <c r="O406" s="37">
        <f t="shared" si="63"/>
        <v>0</v>
      </c>
      <c r="Q406" s="171" t="s">
        <v>14</v>
      </c>
      <c r="R406" s="66" t="s">
        <v>15</v>
      </c>
      <c r="S406" s="67">
        <v>6000</v>
      </c>
      <c r="T406" s="67">
        <f>SUM(B409,D409)</f>
        <v>0</v>
      </c>
      <c r="U406" s="68" t="s">
        <v>16</v>
      </c>
    </row>
    <row r="407" spans="1:21" ht="31" thickBot="1">
      <c r="A407" s="202" t="s">
        <v>17</v>
      </c>
      <c r="B407" s="181"/>
      <c r="C407" s="184"/>
      <c r="D407" s="187"/>
      <c r="E407" s="190"/>
      <c r="F407" s="184"/>
      <c r="G407" s="187"/>
      <c r="H407" s="193"/>
      <c r="I407" s="184"/>
      <c r="J407" s="201"/>
      <c r="K407" s="51" t="s">
        <v>18</v>
      </c>
      <c r="L407" s="41">
        <f>SUM(B407:J407)</f>
        <v>0</v>
      </c>
      <c r="M407" s="42"/>
      <c r="N407" s="43"/>
      <c r="O407" s="37">
        <f t="shared" si="63"/>
        <v>0</v>
      </c>
      <c r="Q407" s="172"/>
      <c r="R407" s="69" t="s">
        <v>19</v>
      </c>
      <c r="S407" s="70">
        <v>6015</v>
      </c>
      <c r="T407" s="70">
        <f>SUM(B405:B408,D405:D408,B414)</f>
        <v>0</v>
      </c>
      <c r="U407" s="71" t="s">
        <v>20</v>
      </c>
    </row>
    <row r="408" spans="1:21" ht="18" thickTop="1" thickBot="1">
      <c r="A408" s="203"/>
      <c r="B408" s="180"/>
      <c r="C408" s="183"/>
      <c r="D408" s="186"/>
      <c r="E408" s="189"/>
      <c r="F408" s="183"/>
      <c r="G408" s="186"/>
      <c r="H408" s="192"/>
      <c r="I408" s="183"/>
      <c r="J408" s="200"/>
      <c r="K408" s="53" t="s">
        <v>21</v>
      </c>
      <c r="L408" s="38">
        <f t="shared" ref="L408:L414" si="64">SUM(B408:J408)</f>
        <v>0</v>
      </c>
      <c r="M408" s="39"/>
      <c r="N408" s="40"/>
      <c r="O408" s="37">
        <f t="shared" si="63"/>
        <v>0</v>
      </c>
      <c r="Q408" s="54"/>
      <c r="R408" s="72"/>
      <c r="S408" s="72"/>
      <c r="T408" s="72"/>
      <c r="U408" s="72"/>
    </row>
    <row r="409" spans="1:21" ht="16.5" customHeight="1" thickTop="1">
      <c r="A409" s="202" t="s">
        <v>22</v>
      </c>
      <c r="B409" s="181"/>
      <c r="C409" s="184"/>
      <c r="D409" s="187"/>
      <c r="E409" s="190"/>
      <c r="F409" s="184"/>
      <c r="G409" s="187"/>
      <c r="H409" s="193"/>
      <c r="I409" s="184"/>
      <c r="J409" s="201"/>
      <c r="K409" s="202" t="s">
        <v>22</v>
      </c>
      <c r="L409" s="41">
        <f t="shared" si="64"/>
        <v>0</v>
      </c>
      <c r="M409" s="42"/>
      <c r="N409" s="43"/>
      <c r="O409" s="37">
        <f t="shared" si="63"/>
        <v>0</v>
      </c>
      <c r="Q409" s="173" t="s">
        <v>2</v>
      </c>
      <c r="R409" s="73" t="s">
        <v>15</v>
      </c>
      <c r="S409" s="74">
        <v>6005</v>
      </c>
      <c r="T409" s="74">
        <f>SUM(E409,G409)</f>
        <v>0</v>
      </c>
      <c r="U409" s="75" t="s">
        <v>16</v>
      </c>
    </row>
    <row r="410" spans="1:21" ht="16.5" customHeight="1" thickBot="1">
      <c r="A410" s="203"/>
      <c r="B410" s="180"/>
      <c r="C410" s="183"/>
      <c r="D410" s="186"/>
      <c r="E410" s="189"/>
      <c r="F410" s="183"/>
      <c r="G410" s="186"/>
      <c r="H410" s="192"/>
      <c r="I410" s="183"/>
      <c r="J410" s="200"/>
      <c r="K410" s="203"/>
      <c r="L410" s="38">
        <f t="shared" si="64"/>
        <v>0</v>
      </c>
      <c r="M410" s="39"/>
      <c r="N410" s="40"/>
      <c r="O410" s="37">
        <f t="shared" si="63"/>
        <v>0</v>
      </c>
      <c r="Q410" s="174"/>
      <c r="R410" s="204" t="s">
        <v>19</v>
      </c>
      <c r="S410" s="206" t="str">
        <f>IF(WEEKDAY(F401,2)&gt;5,"6002","6001")</f>
        <v>6001</v>
      </c>
      <c r="T410" s="206">
        <f>SUM(E405:E408,G405:G408,E414)</f>
        <v>5</v>
      </c>
      <c r="U410" s="207" t="s">
        <v>20</v>
      </c>
    </row>
    <row r="411" spans="1:21" ht="16.5" customHeight="1" thickBot="1">
      <c r="A411" s="51" t="s">
        <v>23</v>
      </c>
      <c r="B411" s="15"/>
      <c r="C411" s="85"/>
      <c r="D411" s="16"/>
      <c r="E411" s="17"/>
      <c r="F411" s="86"/>
      <c r="G411" s="16"/>
      <c r="H411" s="61"/>
      <c r="I411" s="85"/>
      <c r="J411" s="16"/>
      <c r="K411" s="51" t="s">
        <v>23</v>
      </c>
      <c r="L411" s="41">
        <f t="shared" si="64"/>
        <v>0</v>
      </c>
      <c r="M411" s="42"/>
      <c r="N411" s="93"/>
      <c r="O411" s="37">
        <f t="shared" si="63"/>
        <v>0</v>
      </c>
      <c r="Q411" s="175"/>
      <c r="R411" s="205"/>
      <c r="S411" s="146"/>
      <c r="T411" s="146"/>
      <c r="U411" s="208"/>
    </row>
    <row r="412" spans="1:21" ht="32" thickTop="1" thickBot="1">
      <c r="A412" s="55" t="s">
        <v>24</v>
      </c>
      <c r="B412" s="15"/>
      <c r="C412" s="85"/>
      <c r="D412" s="16"/>
      <c r="E412" s="17"/>
      <c r="F412" s="86"/>
      <c r="G412" s="16"/>
      <c r="H412" s="61"/>
      <c r="I412" s="85"/>
      <c r="J412" s="16"/>
      <c r="K412" s="55" t="s">
        <v>24</v>
      </c>
      <c r="L412" s="41">
        <f t="shared" si="64"/>
        <v>0</v>
      </c>
      <c r="M412" s="39"/>
      <c r="N412" s="94"/>
      <c r="O412" s="37">
        <f t="shared" si="63"/>
        <v>0</v>
      </c>
      <c r="Q412" s="54"/>
      <c r="R412" s="72"/>
      <c r="S412" s="72"/>
      <c r="T412" s="72"/>
      <c r="U412" s="72"/>
    </row>
    <row r="413" spans="1:21" ht="17.25" customHeight="1" thickTop="1" thickBot="1">
      <c r="A413" s="56" t="s">
        <v>25</v>
      </c>
      <c r="B413" s="18"/>
      <c r="C413" s="87"/>
      <c r="D413" s="84"/>
      <c r="E413" s="19"/>
      <c r="F413" s="87"/>
      <c r="G413" s="84"/>
      <c r="H413" s="62"/>
      <c r="I413" s="87"/>
      <c r="J413" s="84"/>
      <c r="K413" s="56" t="s">
        <v>25</v>
      </c>
      <c r="L413" s="41">
        <f t="shared" si="64"/>
        <v>0</v>
      </c>
      <c r="M413" s="44"/>
      <c r="N413" s="45"/>
      <c r="O413" s="37">
        <f t="shared" si="63"/>
        <v>0</v>
      </c>
      <c r="Q413" s="209" t="s">
        <v>3</v>
      </c>
      <c r="R413" s="76" t="s">
        <v>15</v>
      </c>
      <c r="S413" s="77">
        <v>6005</v>
      </c>
      <c r="T413" s="77">
        <f>SUM(H409,J409)</f>
        <v>0</v>
      </c>
      <c r="U413" s="78" t="s">
        <v>16</v>
      </c>
    </row>
    <row r="414" spans="1:21" ht="29" thickBot="1">
      <c r="A414" s="57" t="s">
        <v>26</v>
      </c>
      <c r="B414" s="82"/>
      <c r="C414" s="88"/>
      <c r="D414" s="20"/>
      <c r="E414" s="21">
        <v>5</v>
      </c>
      <c r="F414" s="89"/>
      <c r="G414" s="22"/>
      <c r="H414" s="63">
        <v>3</v>
      </c>
      <c r="I414" s="90"/>
      <c r="J414" s="23"/>
      <c r="K414" s="57" t="s">
        <v>26</v>
      </c>
      <c r="L414" s="41">
        <f t="shared" si="64"/>
        <v>8</v>
      </c>
      <c r="M414" s="46"/>
      <c r="N414" s="47"/>
      <c r="O414" s="37">
        <f t="shared" si="63"/>
        <v>8</v>
      </c>
      <c r="Q414" s="210"/>
      <c r="R414" s="79" t="s">
        <v>19</v>
      </c>
      <c r="S414" s="80">
        <v>6002</v>
      </c>
      <c r="T414" s="80">
        <f>SUM(H405:H408,J405:J408,H414)</f>
        <v>3</v>
      </c>
      <c r="U414" s="81" t="s">
        <v>20</v>
      </c>
    </row>
    <row r="415" spans="1:21" ht="31" thickBot="1">
      <c r="A415" s="58" t="s">
        <v>27</v>
      </c>
      <c r="B415" s="24">
        <f>SUM(B405:B414)</f>
        <v>0</v>
      </c>
      <c r="C415" s="24">
        <f>SUM(C405:C410,C413)</f>
        <v>0</v>
      </c>
      <c r="D415" s="25">
        <f>SUM(D405:D410,D413)</f>
        <v>0</v>
      </c>
      <c r="E415" s="26">
        <f>SUM(E405:E414)</f>
        <v>5</v>
      </c>
      <c r="F415" s="24">
        <f>SUM(F405:F413)</f>
        <v>0</v>
      </c>
      <c r="G415" s="25">
        <f>SUM(G405:G410,G413)</f>
        <v>0</v>
      </c>
      <c r="H415" s="26">
        <f>SUM(H405:H410,H413:H414)</f>
        <v>3</v>
      </c>
      <c r="I415" s="24">
        <f>SUM(I405:I410,I413)</f>
        <v>0</v>
      </c>
      <c r="J415" s="25">
        <f>SUM(J405:J410,J413)</f>
        <v>0</v>
      </c>
      <c r="K415" s="58" t="s">
        <v>27</v>
      </c>
      <c r="L415" s="27">
        <f>SUM(L405:L414)</f>
        <v>8</v>
      </c>
      <c r="M415" s="28">
        <f>SUM(M405:M412)</f>
        <v>0</v>
      </c>
      <c r="N415" s="28">
        <f>SUM(N405:N412)</f>
        <v>0</v>
      </c>
      <c r="O415" s="29">
        <f>SUM(O405:O414)</f>
        <v>8</v>
      </c>
      <c r="Q415" s="4"/>
    </row>
    <row r="416" spans="1:21" ht="18" customHeight="1" thickTop="1" thickBot="1">
      <c r="B416" s="211" t="s">
        <v>28</v>
      </c>
      <c r="C416" s="211"/>
      <c r="D416" s="211"/>
      <c r="E416" s="212" t="s">
        <v>29</v>
      </c>
      <c r="F416" s="212"/>
      <c r="G416" s="212"/>
      <c r="H416" s="213" t="s">
        <v>30</v>
      </c>
      <c r="I416" s="213"/>
      <c r="J416" s="213"/>
      <c r="K416" s="48"/>
      <c r="L416" s="214">
        <f>SUM(B405:B410,B414,D405:D410,D413,E405:E410,E413:E414,G405:G410,G413,H405:H410,H413:H414,J405:J410,J413)</f>
        <v>8</v>
      </c>
      <c r="Q416" s="4"/>
      <c r="T416" s="30">
        <f>SUM(T406:T407,T409:T411,T413:T414)</f>
        <v>8</v>
      </c>
    </row>
    <row r="417" spans="1:21" ht="17.25" customHeight="1" thickTop="1">
      <c r="B417" s="216">
        <f>SUM(B415:D415)</f>
        <v>0</v>
      </c>
      <c r="C417" s="216"/>
      <c r="D417" s="216"/>
      <c r="E417" s="194">
        <f>SUM(E415:G415)</f>
        <v>5</v>
      </c>
      <c r="F417" s="194"/>
      <c r="G417" s="194"/>
      <c r="H417" s="195">
        <f>SUM(H415:J415)</f>
        <v>3</v>
      </c>
      <c r="I417" s="195"/>
      <c r="J417" s="195"/>
      <c r="K417" s="48"/>
      <c r="L417" s="215"/>
      <c r="Q417" s="4"/>
    </row>
    <row r="419" spans="1:21" ht="15" thickBot="1"/>
    <row r="420" spans="1:21" ht="20" thickTop="1" thickBot="1">
      <c r="E420" s="49" t="s">
        <v>0</v>
      </c>
      <c r="F420" s="159">
        <f>F401+1</f>
        <v>42027</v>
      </c>
      <c r="G420" s="160"/>
      <c r="H420" s="161"/>
      <c r="Q420" s="4"/>
    </row>
    <row r="421" spans="1:21" ht="18" thickTop="1" thickBot="1">
      <c r="E421" s="32"/>
      <c r="F421" s="31"/>
      <c r="G421" s="31"/>
      <c r="H421" s="31"/>
      <c r="Q421" s="4"/>
    </row>
    <row r="422" spans="1:21" ht="23" thickTop="1" thickBot="1">
      <c r="A422" s="2"/>
      <c r="B422" s="162" t="s">
        <v>1</v>
      </c>
      <c r="C422" s="163"/>
      <c r="D422" s="164"/>
      <c r="E422" s="165" t="s">
        <v>2</v>
      </c>
      <c r="F422" s="166"/>
      <c r="G422" s="167"/>
      <c r="H422" s="168" t="s">
        <v>3</v>
      </c>
      <c r="I422" s="169"/>
      <c r="J422" s="170"/>
      <c r="K422" s="3"/>
      <c r="L422" s="2"/>
      <c r="M422" s="2"/>
      <c r="N422" s="2"/>
      <c r="O422" s="2"/>
      <c r="P422" s="2"/>
      <c r="Q422" s="4"/>
      <c r="R422" s="2"/>
      <c r="S422" s="2"/>
      <c r="T422" s="2"/>
      <c r="U422" s="2"/>
    </row>
    <row r="423" spans="1:21" ht="47" thickTop="1" thickBot="1">
      <c r="A423" s="5"/>
      <c r="B423" s="6" t="s">
        <v>4</v>
      </c>
      <c r="C423" s="7" t="s">
        <v>5</v>
      </c>
      <c r="D423" s="8" t="s">
        <v>6</v>
      </c>
      <c r="E423" s="9" t="s">
        <v>4</v>
      </c>
      <c r="F423" s="7" t="s">
        <v>5</v>
      </c>
      <c r="G423" s="8" t="s">
        <v>6</v>
      </c>
      <c r="H423" s="60" t="s">
        <v>4</v>
      </c>
      <c r="I423" s="7" t="s">
        <v>5</v>
      </c>
      <c r="J423" s="8" t="s">
        <v>6</v>
      </c>
      <c r="K423" s="5"/>
      <c r="L423" s="10" t="s">
        <v>7</v>
      </c>
      <c r="M423" s="11" t="s">
        <v>8</v>
      </c>
      <c r="N423" s="11" t="s">
        <v>9</v>
      </c>
      <c r="O423" s="12" t="s">
        <v>10</v>
      </c>
      <c r="P423" s="13"/>
      <c r="Q423" s="196">
        <f>F420</f>
        <v>42027</v>
      </c>
      <c r="R423" s="217"/>
      <c r="S423" s="217"/>
      <c r="T423" s="217"/>
      <c r="U423" s="218"/>
    </row>
    <row r="424" spans="1:21" ht="17" thickBot="1">
      <c r="A424" s="202" t="s">
        <v>11</v>
      </c>
      <c r="B424" s="179"/>
      <c r="C424" s="182"/>
      <c r="D424" s="185"/>
      <c r="E424" s="188"/>
      <c r="F424" s="182"/>
      <c r="G424" s="185"/>
      <c r="H424" s="191"/>
      <c r="I424" s="182"/>
      <c r="J424" s="199"/>
      <c r="K424" s="51" t="s">
        <v>12</v>
      </c>
      <c r="L424" s="34">
        <f t="shared" ref="L424:L425" si="65">SUM(B424:J424)</f>
        <v>0</v>
      </c>
      <c r="M424" s="35"/>
      <c r="N424" s="36"/>
      <c r="O424" s="37">
        <f t="shared" ref="O424:O433" si="66">SUM(L424:N424)</f>
        <v>0</v>
      </c>
      <c r="Q424" s="52"/>
    </row>
    <row r="425" spans="1:21" ht="17.25" customHeight="1" thickTop="1" thickBot="1">
      <c r="A425" s="203"/>
      <c r="B425" s="180"/>
      <c r="C425" s="183"/>
      <c r="D425" s="186"/>
      <c r="E425" s="189"/>
      <c r="F425" s="183"/>
      <c r="G425" s="186"/>
      <c r="H425" s="192"/>
      <c r="I425" s="183"/>
      <c r="J425" s="200"/>
      <c r="K425" s="53" t="s">
        <v>13</v>
      </c>
      <c r="L425" s="38">
        <f t="shared" si="65"/>
        <v>0</v>
      </c>
      <c r="M425" s="39"/>
      <c r="N425" s="40"/>
      <c r="O425" s="37">
        <f t="shared" si="66"/>
        <v>0</v>
      </c>
      <c r="Q425" s="171" t="s">
        <v>14</v>
      </c>
      <c r="R425" s="66" t="s">
        <v>15</v>
      </c>
      <c r="S425" s="67">
        <v>6000</v>
      </c>
      <c r="T425" s="67">
        <f>SUM(B428,D428)</f>
        <v>0</v>
      </c>
      <c r="U425" s="68" t="s">
        <v>16</v>
      </c>
    </row>
    <row r="426" spans="1:21" ht="31" thickBot="1">
      <c r="A426" s="202" t="s">
        <v>17</v>
      </c>
      <c r="B426" s="181"/>
      <c r="C426" s="184"/>
      <c r="D426" s="187"/>
      <c r="E426" s="190"/>
      <c r="F426" s="184"/>
      <c r="G426" s="187"/>
      <c r="H426" s="193"/>
      <c r="I426" s="184"/>
      <c r="J426" s="201"/>
      <c r="K426" s="51" t="s">
        <v>18</v>
      </c>
      <c r="L426" s="41">
        <f>SUM(B426:J426)</f>
        <v>0</v>
      </c>
      <c r="M426" s="42"/>
      <c r="N426" s="43"/>
      <c r="O426" s="37">
        <f t="shared" si="66"/>
        <v>0</v>
      </c>
      <c r="Q426" s="172"/>
      <c r="R426" s="69" t="s">
        <v>19</v>
      </c>
      <c r="S426" s="70">
        <v>6015</v>
      </c>
      <c r="T426" s="70">
        <f>SUM(B424:B427,D424:D427,B433)</f>
        <v>0</v>
      </c>
      <c r="U426" s="71" t="s">
        <v>20</v>
      </c>
    </row>
    <row r="427" spans="1:21" ht="18" thickTop="1" thickBot="1">
      <c r="A427" s="203"/>
      <c r="B427" s="180"/>
      <c r="C427" s="183"/>
      <c r="D427" s="186"/>
      <c r="E427" s="189"/>
      <c r="F427" s="183"/>
      <c r="G427" s="186"/>
      <c r="H427" s="192"/>
      <c r="I427" s="183"/>
      <c r="J427" s="200"/>
      <c r="K427" s="53" t="s">
        <v>21</v>
      </c>
      <c r="L427" s="38">
        <f t="shared" ref="L427:L433" si="67">SUM(B427:J427)</f>
        <v>0</v>
      </c>
      <c r="M427" s="39"/>
      <c r="N427" s="40"/>
      <c r="O427" s="37">
        <f t="shared" si="66"/>
        <v>0</v>
      </c>
      <c r="Q427" s="54"/>
      <c r="R427" s="72"/>
      <c r="S427" s="72"/>
      <c r="T427" s="72"/>
      <c r="U427" s="72"/>
    </row>
    <row r="428" spans="1:21" ht="16.5" customHeight="1" thickTop="1">
      <c r="A428" s="202" t="s">
        <v>22</v>
      </c>
      <c r="B428" s="181"/>
      <c r="C428" s="184"/>
      <c r="D428" s="187"/>
      <c r="E428" s="190"/>
      <c r="F428" s="184"/>
      <c r="G428" s="187"/>
      <c r="H428" s="193"/>
      <c r="I428" s="184"/>
      <c r="J428" s="201"/>
      <c r="K428" s="202" t="s">
        <v>22</v>
      </c>
      <c r="L428" s="41">
        <f t="shared" si="67"/>
        <v>0</v>
      </c>
      <c r="M428" s="42"/>
      <c r="N428" s="43"/>
      <c r="O428" s="37">
        <f t="shared" si="66"/>
        <v>0</v>
      </c>
      <c r="Q428" s="173" t="s">
        <v>2</v>
      </c>
      <c r="R428" s="73" t="s">
        <v>15</v>
      </c>
      <c r="S428" s="74">
        <v>6005</v>
      </c>
      <c r="T428" s="74">
        <f>SUM(E428,G428)</f>
        <v>0</v>
      </c>
      <c r="U428" s="75" t="s">
        <v>16</v>
      </c>
    </row>
    <row r="429" spans="1:21" ht="16.5" customHeight="1" thickBot="1">
      <c r="A429" s="203"/>
      <c r="B429" s="180"/>
      <c r="C429" s="183"/>
      <c r="D429" s="186"/>
      <c r="E429" s="189"/>
      <c r="F429" s="183"/>
      <c r="G429" s="186"/>
      <c r="H429" s="192"/>
      <c r="I429" s="183"/>
      <c r="J429" s="200"/>
      <c r="K429" s="203"/>
      <c r="L429" s="38">
        <f t="shared" si="67"/>
        <v>0</v>
      </c>
      <c r="M429" s="39"/>
      <c r="N429" s="40"/>
      <c r="O429" s="37">
        <f t="shared" si="66"/>
        <v>0</v>
      </c>
      <c r="Q429" s="174"/>
      <c r="R429" s="204" t="s">
        <v>19</v>
      </c>
      <c r="S429" s="206" t="str">
        <f>IF(WEEKDAY(F420,2)&gt;5,"6002","6001")</f>
        <v>6001</v>
      </c>
      <c r="T429" s="206">
        <f>SUM(E424:E427,G424:G427,E433)</f>
        <v>5</v>
      </c>
      <c r="U429" s="207" t="s">
        <v>20</v>
      </c>
    </row>
    <row r="430" spans="1:21" ht="16.5" customHeight="1" thickBot="1">
      <c r="A430" s="51" t="s">
        <v>23</v>
      </c>
      <c r="B430" s="15"/>
      <c r="C430" s="85"/>
      <c r="D430" s="16"/>
      <c r="E430" s="17"/>
      <c r="F430" s="86"/>
      <c r="G430" s="16"/>
      <c r="H430" s="61"/>
      <c r="I430" s="85"/>
      <c r="J430" s="16"/>
      <c r="K430" s="51" t="s">
        <v>23</v>
      </c>
      <c r="L430" s="41">
        <f t="shared" si="67"/>
        <v>0</v>
      </c>
      <c r="M430" s="42"/>
      <c r="N430" s="93"/>
      <c r="O430" s="37">
        <f t="shared" si="66"/>
        <v>0</v>
      </c>
      <c r="Q430" s="175"/>
      <c r="R430" s="205"/>
      <c r="S430" s="146"/>
      <c r="T430" s="146"/>
      <c r="U430" s="208"/>
    </row>
    <row r="431" spans="1:21" ht="32" thickTop="1" thickBot="1">
      <c r="A431" s="55" t="s">
        <v>24</v>
      </c>
      <c r="B431" s="15"/>
      <c r="C431" s="85"/>
      <c r="D431" s="16"/>
      <c r="E431" s="17"/>
      <c r="F431" s="86"/>
      <c r="G431" s="16"/>
      <c r="H431" s="61"/>
      <c r="I431" s="85"/>
      <c r="J431" s="16"/>
      <c r="K431" s="55" t="s">
        <v>24</v>
      </c>
      <c r="L431" s="41">
        <f t="shared" si="67"/>
        <v>0</v>
      </c>
      <c r="M431" s="39"/>
      <c r="N431" s="94"/>
      <c r="O431" s="37">
        <f t="shared" si="66"/>
        <v>0</v>
      </c>
      <c r="Q431" s="54"/>
      <c r="R431" s="72"/>
      <c r="S431" s="72"/>
      <c r="T431" s="72"/>
      <c r="U431" s="72"/>
    </row>
    <row r="432" spans="1:21" ht="17.25" customHeight="1" thickTop="1" thickBot="1">
      <c r="A432" s="56" t="s">
        <v>25</v>
      </c>
      <c r="B432" s="18"/>
      <c r="C432" s="87"/>
      <c r="D432" s="84"/>
      <c r="E432" s="19"/>
      <c r="F432" s="87"/>
      <c r="G432" s="84"/>
      <c r="H432" s="62"/>
      <c r="I432" s="87"/>
      <c r="J432" s="84"/>
      <c r="K432" s="56" t="s">
        <v>25</v>
      </c>
      <c r="L432" s="41">
        <f t="shared" si="67"/>
        <v>0</v>
      </c>
      <c r="M432" s="44"/>
      <c r="N432" s="45"/>
      <c r="O432" s="37">
        <f t="shared" si="66"/>
        <v>0</v>
      </c>
      <c r="Q432" s="209" t="s">
        <v>3</v>
      </c>
      <c r="R432" s="76" t="s">
        <v>15</v>
      </c>
      <c r="S432" s="77">
        <v>6005</v>
      </c>
      <c r="T432" s="77">
        <f>SUM(H428,J428)</f>
        <v>0</v>
      </c>
      <c r="U432" s="78" t="s">
        <v>16</v>
      </c>
    </row>
    <row r="433" spans="1:21" ht="29" thickBot="1">
      <c r="A433" s="57" t="s">
        <v>26</v>
      </c>
      <c r="B433" s="82"/>
      <c r="C433" s="88"/>
      <c r="D433" s="20"/>
      <c r="E433" s="21">
        <v>5</v>
      </c>
      <c r="F433" s="89"/>
      <c r="G433" s="22"/>
      <c r="H433" s="63">
        <v>3</v>
      </c>
      <c r="I433" s="90"/>
      <c r="J433" s="23"/>
      <c r="K433" s="57" t="s">
        <v>26</v>
      </c>
      <c r="L433" s="41">
        <f t="shared" si="67"/>
        <v>8</v>
      </c>
      <c r="M433" s="46"/>
      <c r="N433" s="47"/>
      <c r="O433" s="37">
        <f t="shared" si="66"/>
        <v>8</v>
      </c>
      <c r="Q433" s="210"/>
      <c r="R433" s="79" t="s">
        <v>19</v>
      </c>
      <c r="S433" s="80">
        <v>6002</v>
      </c>
      <c r="T433" s="80">
        <f>SUM(H424:H427,J424:J427,H433)</f>
        <v>3</v>
      </c>
      <c r="U433" s="81" t="s">
        <v>20</v>
      </c>
    </row>
    <row r="434" spans="1:21" ht="31" thickBot="1">
      <c r="A434" s="58" t="s">
        <v>27</v>
      </c>
      <c r="B434" s="24">
        <f>SUM(B424:B433)</f>
        <v>0</v>
      </c>
      <c r="C434" s="24">
        <f>SUM(C424:C429,C432)</f>
        <v>0</v>
      </c>
      <c r="D434" s="25">
        <f>SUM(D424:D429,D432)</f>
        <v>0</v>
      </c>
      <c r="E434" s="26">
        <f>SUM(E424:E433)</f>
        <v>5</v>
      </c>
      <c r="F434" s="24">
        <f>SUM(F424:F432)</f>
        <v>0</v>
      </c>
      <c r="G434" s="25">
        <f>SUM(G424:G429,G432)</f>
        <v>0</v>
      </c>
      <c r="H434" s="26">
        <f>SUM(H424:H429,H432:H433)</f>
        <v>3</v>
      </c>
      <c r="I434" s="24">
        <f>SUM(I424:I429,I432)</f>
        <v>0</v>
      </c>
      <c r="J434" s="25">
        <f>SUM(J424:J429,J432)</f>
        <v>0</v>
      </c>
      <c r="K434" s="58" t="s">
        <v>27</v>
      </c>
      <c r="L434" s="27">
        <f>SUM(L424:L433)</f>
        <v>8</v>
      </c>
      <c r="M434" s="28">
        <f>SUM(M424:M431)</f>
        <v>0</v>
      </c>
      <c r="N434" s="28">
        <f>SUM(N424:N431)</f>
        <v>0</v>
      </c>
      <c r="O434" s="29">
        <f>SUM(O424:O433)</f>
        <v>8</v>
      </c>
      <c r="Q434" s="4"/>
    </row>
    <row r="435" spans="1:21" ht="18" customHeight="1" thickTop="1" thickBot="1">
      <c r="B435" s="211" t="s">
        <v>28</v>
      </c>
      <c r="C435" s="211"/>
      <c r="D435" s="211"/>
      <c r="E435" s="212" t="s">
        <v>29</v>
      </c>
      <c r="F435" s="212"/>
      <c r="G435" s="212"/>
      <c r="H435" s="213" t="s">
        <v>30</v>
      </c>
      <c r="I435" s="213"/>
      <c r="J435" s="213"/>
      <c r="K435" s="48"/>
      <c r="L435" s="214">
        <f>SUM(B424:B429,B433,D424:D429,D432,E424:E429,E432:E433,G424:G429,G432,H424:H429,H432:H433,J424:J429,J432)</f>
        <v>8</v>
      </c>
      <c r="Q435" s="4"/>
      <c r="T435" s="30">
        <f>SUM(T425:T426,T428:T430,T432:T433)</f>
        <v>8</v>
      </c>
    </row>
    <row r="436" spans="1:21" ht="17.25" customHeight="1" thickTop="1">
      <c r="B436" s="216">
        <f>SUM(B434:D434)</f>
        <v>0</v>
      </c>
      <c r="C436" s="216"/>
      <c r="D436" s="216"/>
      <c r="E436" s="194">
        <f>SUM(E434:G434)</f>
        <v>5</v>
      </c>
      <c r="F436" s="194"/>
      <c r="G436" s="194"/>
      <c r="H436" s="195">
        <f>SUM(H434:J434)</f>
        <v>3</v>
      </c>
      <c r="I436" s="195"/>
      <c r="J436" s="195"/>
      <c r="K436" s="48"/>
      <c r="L436" s="215"/>
      <c r="Q436" s="4"/>
    </row>
    <row r="438" spans="1:21" ht="15" thickBot="1"/>
    <row r="439" spans="1:21" ht="20" thickTop="1" thickBot="1">
      <c r="E439" s="49" t="s">
        <v>0</v>
      </c>
      <c r="F439" s="159">
        <f>F420+1</f>
        <v>42028</v>
      </c>
      <c r="G439" s="160"/>
      <c r="H439" s="161"/>
      <c r="Q439" s="4"/>
    </row>
    <row r="440" spans="1:21" ht="18" thickTop="1" thickBot="1">
      <c r="E440" s="32"/>
      <c r="F440" s="31"/>
      <c r="G440" s="31"/>
      <c r="H440" s="31"/>
      <c r="Q440" s="4"/>
    </row>
    <row r="441" spans="1:21" ht="23" thickTop="1" thickBot="1">
      <c r="A441" s="2"/>
      <c r="B441" s="162" t="s">
        <v>1</v>
      </c>
      <c r="C441" s="163"/>
      <c r="D441" s="164"/>
      <c r="E441" s="165" t="s">
        <v>2</v>
      </c>
      <c r="F441" s="166"/>
      <c r="G441" s="167"/>
      <c r="H441" s="168" t="s">
        <v>3</v>
      </c>
      <c r="I441" s="169"/>
      <c r="J441" s="170"/>
      <c r="K441" s="3"/>
      <c r="L441" s="2"/>
      <c r="M441" s="2"/>
      <c r="N441" s="2"/>
      <c r="O441" s="2"/>
      <c r="P441" s="2"/>
      <c r="Q441" s="4"/>
      <c r="R441" s="2"/>
      <c r="S441" s="2"/>
      <c r="T441" s="2"/>
      <c r="U441" s="2"/>
    </row>
    <row r="442" spans="1:21" ht="47" thickTop="1" thickBot="1">
      <c r="A442" s="5"/>
      <c r="B442" s="6" t="s">
        <v>4</v>
      </c>
      <c r="C442" s="7" t="s">
        <v>5</v>
      </c>
      <c r="D442" s="8" t="s">
        <v>6</v>
      </c>
      <c r="E442" s="9" t="s">
        <v>4</v>
      </c>
      <c r="F442" s="7" t="s">
        <v>5</v>
      </c>
      <c r="G442" s="8" t="s">
        <v>6</v>
      </c>
      <c r="H442" s="60" t="s">
        <v>4</v>
      </c>
      <c r="I442" s="7" t="s">
        <v>5</v>
      </c>
      <c r="J442" s="8" t="s">
        <v>6</v>
      </c>
      <c r="K442" s="5"/>
      <c r="L442" s="10" t="s">
        <v>7</v>
      </c>
      <c r="M442" s="11" t="s">
        <v>8</v>
      </c>
      <c r="N442" s="11" t="s">
        <v>9</v>
      </c>
      <c r="O442" s="12" t="s">
        <v>10</v>
      </c>
      <c r="P442" s="13"/>
      <c r="Q442" s="196">
        <f>F439</f>
        <v>42028</v>
      </c>
      <c r="R442" s="217"/>
      <c r="S442" s="217"/>
      <c r="T442" s="217"/>
      <c r="U442" s="218"/>
    </row>
    <row r="443" spans="1:21" ht="17" thickBot="1">
      <c r="A443" s="202" t="s">
        <v>11</v>
      </c>
      <c r="B443" s="179"/>
      <c r="C443" s="182"/>
      <c r="D443" s="185"/>
      <c r="E443" s="188"/>
      <c r="F443" s="182"/>
      <c r="G443" s="185"/>
      <c r="H443" s="191"/>
      <c r="I443" s="182"/>
      <c r="J443" s="199"/>
      <c r="K443" s="51" t="s">
        <v>12</v>
      </c>
      <c r="L443" s="34">
        <f t="shared" ref="L443:L444" si="68">SUM(B443:J443)</f>
        <v>0</v>
      </c>
      <c r="M443" s="35"/>
      <c r="N443" s="36"/>
      <c r="O443" s="37">
        <f t="shared" ref="O443:O452" si="69">SUM(L443:N443)</f>
        <v>0</v>
      </c>
      <c r="Q443" s="52"/>
    </row>
    <row r="444" spans="1:21" ht="17.25" customHeight="1" thickTop="1" thickBot="1">
      <c r="A444" s="203"/>
      <c r="B444" s="180"/>
      <c r="C444" s="183"/>
      <c r="D444" s="186"/>
      <c r="E444" s="189"/>
      <c r="F444" s="183"/>
      <c r="G444" s="186"/>
      <c r="H444" s="192"/>
      <c r="I444" s="183"/>
      <c r="J444" s="200"/>
      <c r="K444" s="53" t="s">
        <v>13</v>
      </c>
      <c r="L444" s="38">
        <f t="shared" si="68"/>
        <v>0</v>
      </c>
      <c r="M444" s="39"/>
      <c r="N444" s="40"/>
      <c r="O444" s="37">
        <f t="shared" si="69"/>
        <v>0</v>
      </c>
      <c r="Q444" s="171" t="s">
        <v>14</v>
      </c>
      <c r="R444" s="66" t="s">
        <v>15</v>
      </c>
      <c r="S444" s="67">
        <v>6000</v>
      </c>
      <c r="T444" s="67">
        <f>SUM(B447,D447)</f>
        <v>0</v>
      </c>
      <c r="U444" s="68" t="s">
        <v>16</v>
      </c>
    </row>
    <row r="445" spans="1:21" ht="31" thickBot="1">
      <c r="A445" s="202" t="s">
        <v>17</v>
      </c>
      <c r="B445" s="181"/>
      <c r="C445" s="184"/>
      <c r="D445" s="187"/>
      <c r="E445" s="190"/>
      <c r="F445" s="184"/>
      <c r="G445" s="187"/>
      <c r="H445" s="193"/>
      <c r="I445" s="184"/>
      <c r="J445" s="201"/>
      <c r="K445" s="51" t="s">
        <v>18</v>
      </c>
      <c r="L445" s="41">
        <f>SUM(B445:J445)</f>
        <v>0</v>
      </c>
      <c r="M445" s="42"/>
      <c r="N445" s="43"/>
      <c r="O445" s="37">
        <f t="shared" si="69"/>
        <v>0</v>
      </c>
      <c r="Q445" s="172"/>
      <c r="R445" s="69" t="s">
        <v>19</v>
      </c>
      <c r="S445" s="70">
        <v>6015</v>
      </c>
      <c r="T445" s="70">
        <f>SUM(B443:B446,D443:D446,B452)</f>
        <v>0</v>
      </c>
      <c r="U445" s="71" t="s">
        <v>20</v>
      </c>
    </row>
    <row r="446" spans="1:21" ht="18" thickTop="1" thickBot="1">
      <c r="A446" s="203"/>
      <c r="B446" s="180"/>
      <c r="C446" s="183"/>
      <c r="D446" s="186"/>
      <c r="E446" s="189"/>
      <c r="F446" s="183"/>
      <c r="G446" s="186"/>
      <c r="H446" s="192"/>
      <c r="I446" s="183"/>
      <c r="J446" s="200"/>
      <c r="K446" s="53" t="s">
        <v>21</v>
      </c>
      <c r="L446" s="38">
        <f t="shared" ref="L446:L452" si="70">SUM(B446:J446)</f>
        <v>0</v>
      </c>
      <c r="M446" s="39"/>
      <c r="N446" s="40"/>
      <c r="O446" s="37">
        <f t="shared" si="69"/>
        <v>0</v>
      </c>
      <c r="Q446" s="54"/>
      <c r="R446" s="72"/>
      <c r="S446" s="72"/>
      <c r="T446" s="72"/>
      <c r="U446" s="72"/>
    </row>
    <row r="447" spans="1:21" ht="16.5" customHeight="1" thickTop="1">
      <c r="A447" s="202" t="s">
        <v>22</v>
      </c>
      <c r="B447" s="181"/>
      <c r="C447" s="184"/>
      <c r="D447" s="187"/>
      <c r="E447" s="190"/>
      <c r="F447" s="184"/>
      <c r="G447" s="187"/>
      <c r="H447" s="193"/>
      <c r="I447" s="184"/>
      <c r="J447" s="201"/>
      <c r="K447" s="202" t="s">
        <v>22</v>
      </c>
      <c r="L447" s="41">
        <f t="shared" si="70"/>
        <v>0</v>
      </c>
      <c r="M447" s="42"/>
      <c r="N447" s="43"/>
      <c r="O447" s="37">
        <f t="shared" si="69"/>
        <v>0</v>
      </c>
      <c r="Q447" s="173" t="s">
        <v>2</v>
      </c>
      <c r="R447" s="73" t="s">
        <v>15</v>
      </c>
      <c r="S447" s="74">
        <v>6005</v>
      </c>
      <c r="T447" s="74">
        <f>SUM(E447,G447)</f>
        <v>0</v>
      </c>
      <c r="U447" s="75" t="s">
        <v>16</v>
      </c>
    </row>
    <row r="448" spans="1:21" ht="16.5" customHeight="1" thickBot="1">
      <c r="A448" s="203"/>
      <c r="B448" s="180"/>
      <c r="C448" s="183"/>
      <c r="D448" s="186"/>
      <c r="E448" s="189"/>
      <c r="F448" s="183"/>
      <c r="G448" s="186"/>
      <c r="H448" s="192"/>
      <c r="I448" s="183"/>
      <c r="J448" s="200"/>
      <c r="K448" s="203"/>
      <c r="L448" s="38">
        <f t="shared" si="70"/>
        <v>0</v>
      </c>
      <c r="M448" s="39"/>
      <c r="N448" s="40"/>
      <c r="O448" s="37">
        <f t="shared" si="69"/>
        <v>0</v>
      </c>
      <c r="Q448" s="174"/>
      <c r="R448" s="204" t="s">
        <v>19</v>
      </c>
      <c r="S448" s="206" t="str">
        <f>IF(WEEKDAY(F439,2)&gt;5,"6002","6001")</f>
        <v>6002</v>
      </c>
      <c r="T448" s="206">
        <f>SUM(E443:E446,G443:G446,E452)</f>
        <v>5</v>
      </c>
      <c r="U448" s="207" t="s">
        <v>20</v>
      </c>
    </row>
    <row r="449" spans="1:21" ht="16.5" customHeight="1" thickBot="1">
      <c r="A449" s="51" t="s">
        <v>23</v>
      </c>
      <c r="B449" s="15"/>
      <c r="C449" s="85"/>
      <c r="D449" s="16"/>
      <c r="E449" s="17"/>
      <c r="F449" s="86"/>
      <c r="G449" s="16"/>
      <c r="H449" s="61"/>
      <c r="I449" s="85"/>
      <c r="J449" s="16"/>
      <c r="K449" s="51" t="s">
        <v>23</v>
      </c>
      <c r="L449" s="41">
        <f t="shared" si="70"/>
        <v>0</v>
      </c>
      <c r="M449" s="42"/>
      <c r="N449" s="93"/>
      <c r="O449" s="37">
        <f t="shared" si="69"/>
        <v>0</v>
      </c>
      <c r="Q449" s="175"/>
      <c r="R449" s="205"/>
      <c r="S449" s="146"/>
      <c r="T449" s="146"/>
      <c r="U449" s="208"/>
    </row>
    <row r="450" spans="1:21" ht="32" thickTop="1" thickBot="1">
      <c r="A450" s="55" t="s">
        <v>24</v>
      </c>
      <c r="B450" s="15"/>
      <c r="C450" s="85"/>
      <c r="D450" s="16"/>
      <c r="E450" s="17"/>
      <c r="F450" s="86"/>
      <c r="G450" s="16"/>
      <c r="H450" s="61"/>
      <c r="I450" s="85"/>
      <c r="J450" s="16"/>
      <c r="K450" s="55" t="s">
        <v>24</v>
      </c>
      <c r="L450" s="41">
        <f t="shared" si="70"/>
        <v>0</v>
      </c>
      <c r="M450" s="39"/>
      <c r="N450" s="94"/>
      <c r="O450" s="37">
        <f t="shared" si="69"/>
        <v>0</v>
      </c>
      <c r="Q450" s="54"/>
      <c r="R450" s="72"/>
      <c r="S450" s="72"/>
      <c r="T450" s="72"/>
      <c r="U450" s="72"/>
    </row>
    <row r="451" spans="1:21" ht="17.25" customHeight="1" thickTop="1" thickBot="1">
      <c r="A451" s="56" t="s">
        <v>25</v>
      </c>
      <c r="B451" s="18"/>
      <c r="C451" s="87"/>
      <c r="D451" s="84"/>
      <c r="E451" s="19"/>
      <c r="F451" s="87"/>
      <c r="G451" s="84"/>
      <c r="H451" s="62"/>
      <c r="I451" s="87"/>
      <c r="J451" s="84"/>
      <c r="K451" s="56" t="s">
        <v>25</v>
      </c>
      <c r="L451" s="41">
        <f t="shared" si="70"/>
        <v>0</v>
      </c>
      <c r="M451" s="44"/>
      <c r="N451" s="45"/>
      <c r="O451" s="37">
        <f t="shared" si="69"/>
        <v>0</v>
      </c>
      <c r="Q451" s="209" t="s">
        <v>3</v>
      </c>
      <c r="R451" s="76" t="s">
        <v>15</v>
      </c>
      <c r="S451" s="77">
        <v>6005</v>
      </c>
      <c r="T451" s="77">
        <f>SUM(H447,J447)</f>
        <v>0</v>
      </c>
      <c r="U451" s="78" t="s">
        <v>16</v>
      </c>
    </row>
    <row r="452" spans="1:21" ht="29" thickBot="1">
      <c r="A452" s="57" t="s">
        <v>26</v>
      </c>
      <c r="B452" s="82"/>
      <c r="C452" s="88"/>
      <c r="D452" s="20"/>
      <c r="E452" s="21">
        <v>5</v>
      </c>
      <c r="F452" s="89"/>
      <c r="G452" s="22"/>
      <c r="H452" s="63">
        <v>3</v>
      </c>
      <c r="I452" s="90"/>
      <c r="J452" s="23"/>
      <c r="K452" s="57" t="s">
        <v>26</v>
      </c>
      <c r="L452" s="41">
        <f t="shared" si="70"/>
        <v>8</v>
      </c>
      <c r="M452" s="46"/>
      <c r="N452" s="47"/>
      <c r="O452" s="37">
        <f t="shared" si="69"/>
        <v>8</v>
      </c>
      <c r="Q452" s="210"/>
      <c r="R452" s="79" t="s">
        <v>19</v>
      </c>
      <c r="S452" s="80">
        <v>6002</v>
      </c>
      <c r="T452" s="80">
        <f>SUM(H443:H446,J443:J446,H452)</f>
        <v>3</v>
      </c>
      <c r="U452" s="81" t="s">
        <v>20</v>
      </c>
    </row>
    <row r="453" spans="1:21" ht="31" thickBot="1">
      <c r="A453" s="58" t="s">
        <v>27</v>
      </c>
      <c r="B453" s="24">
        <f>SUM(B443:B452)</f>
        <v>0</v>
      </c>
      <c r="C453" s="24">
        <f>SUM(C443:C448,C451)</f>
        <v>0</v>
      </c>
      <c r="D453" s="25">
        <f>SUM(D443:D448,D451)</f>
        <v>0</v>
      </c>
      <c r="E453" s="26">
        <f>SUM(E443:E452)</f>
        <v>5</v>
      </c>
      <c r="F453" s="24">
        <f>SUM(F443:F451)</f>
        <v>0</v>
      </c>
      <c r="G453" s="25">
        <f>SUM(G443:G448,G451)</f>
        <v>0</v>
      </c>
      <c r="H453" s="26">
        <f>SUM(H443:H448,H451:H452)</f>
        <v>3</v>
      </c>
      <c r="I453" s="24">
        <f>SUM(I443:I448,I451)</f>
        <v>0</v>
      </c>
      <c r="J453" s="25">
        <f>SUM(J443:J448,J451)</f>
        <v>0</v>
      </c>
      <c r="K453" s="58" t="s">
        <v>27</v>
      </c>
      <c r="L453" s="27">
        <f>SUM(L443:L452)</f>
        <v>8</v>
      </c>
      <c r="M453" s="28">
        <f>SUM(M443:M450)</f>
        <v>0</v>
      </c>
      <c r="N453" s="28">
        <f>SUM(N443:N450)</f>
        <v>0</v>
      </c>
      <c r="O453" s="29">
        <f>SUM(O443:O452)</f>
        <v>8</v>
      </c>
      <c r="Q453" s="4"/>
    </row>
    <row r="454" spans="1:21" ht="18" customHeight="1" thickTop="1" thickBot="1">
      <c r="B454" s="211" t="s">
        <v>28</v>
      </c>
      <c r="C454" s="211"/>
      <c r="D454" s="211"/>
      <c r="E454" s="212" t="s">
        <v>29</v>
      </c>
      <c r="F454" s="212"/>
      <c r="G454" s="212"/>
      <c r="H454" s="213" t="s">
        <v>30</v>
      </c>
      <c r="I454" s="213"/>
      <c r="J454" s="213"/>
      <c r="K454" s="48"/>
      <c r="L454" s="214">
        <f>SUM(B443:B448,B452,D443:D448,D451,E443:E448,E451:E452,G443:G448,G451,H443:H448,H451:H452,J443:J448,J451)</f>
        <v>8</v>
      </c>
      <c r="Q454" s="4"/>
      <c r="T454" s="30">
        <f>SUM(T444:T445,T447:T449,T451:T452)</f>
        <v>8</v>
      </c>
    </row>
    <row r="455" spans="1:21" ht="17.25" customHeight="1" thickTop="1">
      <c r="B455" s="216">
        <f>SUM(B453:D453)</f>
        <v>0</v>
      </c>
      <c r="C455" s="216"/>
      <c r="D455" s="216"/>
      <c r="E455" s="194">
        <f>SUM(E453:G453)</f>
        <v>5</v>
      </c>
      <c r="F455" s="194"/>
      <c r="G455" s="194"/>
      <c r="H455" s="195">
        <f>SUM(H453:J453)</f>
        <v>3</v>
      </c>
      <c r="I455" s="195"/>
      <c r="J455" s="195"/>
      <c r="K455" s="48"/>
      <c r="L455" s="215"/>
      <c r="Q455" s="4"/>
    </row>
    <row r="457" spans="1:21" ht="15" thickBot="1"/>
    <row r="458" spans="1:21" ht="20" thickTop="1" thickBot="1">
      <c r="E458" s="49" t="s">
        <v>0</v>
      </c>
      <c r="F458" s="159">
        <f>F439+1</f>
        <v>42029</v>
      </c>
      <c r="G458" s="160"/>
      <c r="H458" s="161"/>
      <c r="Q458" s="4"/>
    </row>
    <row r="459" spans="1:21" ht="18" thickTop="1" thickBot="1">
      <c r="E459" s="32"/>
      <c r="F459" s="31"/>
      <c r="G459" s="31"/>
      <c r="H459" s="31"/>
      <c r="Q459" s="4"/>
    </row>
    <row r="460" spans="1:21" ht="23" thickTop="1" thickBot="1">
      <c r="A460" s="2"/>
      <c r="B460" s="162" t="s">
        <v>1</v>
      </c>
      <c r="C460" s="163"/>
      <c r="D460" s="164"/>
      <c r="E460" s="165" t="s">
        <v>2</v>
      </c>
      <c r="F460" s="166"/>
      <c r="G460" s="167"/>
      <c r="H460" s="168" t="s">
        <v>3</v>
      </c>
      <c r="I460" s="169"/>
      <c r="J460" s="170"/>
      <c r="K460" s="3"/>
      <c r="L460" s="2"/>
      <c r="M460" s="2"/>
      <c r="N460" s="2"/>
      <c r="O460" s="2"/>
      <c r="P460" s="2"/>
      <c r="Q460" s="4"/>
      <c r="R460" s="2"/>
      <c r="S460" s="2"/>
      <c r="T460" s="2"/>
      <c r="U460" s="2"/>
    </row>
    <row r="461" spans="1:21" ht="47" thickTop="1" thickBot="1">
      <c r="A461" s="5"/>
      <c r="B461" s="6" t="s">
        <v>4</v>
      </c>
      <c r="C461" s="7" t="s">
        <v>5</v>
      </c>
      <c r="D461" s="8" t="s">
        <v>6</v>
      </c>
      <c r="E461" s="9" t="s">
        <v>4</v>
      </c>
      <c r="F461" s="7" t="s">
        <v>5</v>
      </c>
      <c r="G461" s="8" t="s">
        <v>6</v>
      </c>
      <c r="H461" s="60" t="s">
        <v>4</v>
      </c>
      <c r="I461" s="7" t="s">
        <v>5</v>
      </c>
      <c r="J461" s="8" t="s">
        <v>6</v>
      </c>
      <c r="K461" s="5"/>
      <c r="L461" s="10" t="s">
        <v>7</v>
      </c>
      <c r="M461" s="11" t="s">
        <v>8</v>
      </c>
      <c r="N461" s="11" t="s">
        <v>9</v>
      </c>
      <c r="O461" s="12" t="s">
        <v>10</v>
      </c>
      <c r="P461" s="13"/>
      <c r="Q461" s="196">
        <f>F458</f>
        <v>42029</v>
      </c>
      <c r="R461" s="217"/>
      <c r="S461" s="217"/>
      <c r="T461" s="217"/>
      <c r="U461" s="218"/>
    </row>
    <row r="462" spans="1:21" ht="17" thickBot="1">
      <c r="A462" s="202" t="s">
        <v>11</v>
      </c>
      <c r="B462" s="179"/>
      <c r="C462" s="182"/>
      <c r="D462" s="185"/>
      <c r="E462" s="188"/>
      <c r="F462" s="182"/>
      <c r="G462" s="185"/>
      <c r="H462" s="191"/>
      <c r="I462" s="182"/>
      <c r="J462" s="199"/>
      <c r="K462" s="51" t="s">
        <v>12</v>
      </c>
      <c r="L462" s="34">
        <f t="shared" ref="L462:L463" si="71">SUM(B462:J462)</f>
        <v>0</v>
      </c>
      <c r="M462" s="35"/>
      <c r="N462" s="36"/>
      <c r="O462" s="37">
        <f t="shared" ref="O462:O471" si="72">SUM(L462:N462)</f>
        <v>0</v>
      </c>
      <c r="Q462" s="52"/>
    </row>
    <row r="463" spans="1:21" ht="17.25" customHeight="1" thickTop="1" thickBot="1">
      <c r="A463" s="203"/>
      <c r="B463" s="180"/>
      <c r="C463" s="183"/>
      <c r="D463" s="186"/>
      <c r="E463" s="189"/>
      <c r="F463" s="183"/>
      <c r="G463" s="186"/>
      <c r="H463" s="192"/>
      <c r="I463" s="183"/>
      <c r="J463" s="200"/>
      <c r="K463" s="53" t="s">
        <v>13</v>
      </c>
      <c r="L463" s="38">
        <f t="shared" si="71"/>
        <v>0</v>
      </c>
      <c r="M463" s="39"/>
      <c r="N463" s="40"/>
      <c r="O463" s="37">
        <f t="shared" si="72"/>
        <v>0</v>
      </c>
      <c r="Q463" s="171" t="s">
        <v>14</v>
      </c>
      <c r="R463" s="66" t="s">
        <v>15</v>
      </c>
      <c r="S463" s="67">
        <v>6000</v>
      </c>
      <c r="T463" s="67">
        <f>SUM(B466,D466)</f>
        <v>0</v>
      </c>
      <c r="U463" s="68" t="s">
        <v>16</v>
      </c>
    </row>
    <row r="464" spans="1:21" ht="31" thickBot="1">
      <c r="A464" s="202" t="s">
        <v>17</v>
      </c>
      <c r="B464" s="181"/>
      <c r="C464" s="184"/>
      <c r="D464" s="187"/>
      <c r="E464" s="190"/>
      <c r="F464" s="184"/>
      <c r="G464" s="187"/>
      <c r="H464" s="193"/>
      <c r="I464" s="184"/>
      <c r="J464" s="201"/>
      <c r="K464" s="51" t="s">
        <v>18</v>
      </c>
      <c r="L464" s="41">
        <f>SUM(B464:J464)</f>
        <v>0</v>
      </c>
      <c r="M464" s="42"/>
      <c r="N464" s="43"/>
      <c r="O464" s="37">
        <f t="shared" si="72"/>
        <v>0</v>
      </c>
      <c r="Q464" s="172"/>
      <c r="R464" s="69" t="s">
        <v>19</v>
      </c>
      <c r="S464" s="70">
        <v>6015</v>
      </c>
      <c r="T464" s="70">
        <f>SUM(B462:B465,D462:D465,B471)</f>
        <v>0</v>
      </c>
      <c r="U464" s="71" t="s">
        <v>20</v>
      </c>
    </row>
    <row r="465" spans="1:21" ht="18" thickTop="1" thickBot="1">
      <c r="A465" s="203"/>
      <c r="B465" s="180"/>
      <c r="C465" s="183"/>
      <c r="D465" s="186"/>
      <c r="E465" s="189"/>
      <c r="F465" s="183"/>
      <c r="G465" s="186"/>
      <c r="H465" s="192"/>
      <c r="I465" s="183"/>
      <c r="J465" s="200"/>
      <c r="K465" s="53" t="s">
        <v>21</v>
      </c>
      <c r="L465" s="38">
        <f t="shared" ref="L465:L471" si="73">SUM(B465:J465)</f>
        <v>0</v>
      </c>
      <c r="M465" s="39"/>
      <c r="N465" s="40"/>
      <c r="O465" s="37">
        <f t="shared" si="72"/>
        <v>0</v>
      </c>
      <c r="Q465" s="54"/>
      <c r="R465" s="72"/>
      <c r="S465" s="72"/>
      <c r="T465" s="72"/>
      <c r="U465" s="72"/>
    </row>
    <row r="466" spans="1:21" ht="16.5" customHeight="1" thickTop="1">
      <c r="A466" s="202" t="s">
        <v>22</v>
      </c>
      <c r="B466" s="181"/>
      <c r="C466" s="184"/>
      <c r="D466" s="187"/>
      <c r="E466" s="190"/>
      <c r="F466" s="184"/>
      <c r="G466" s="187"/>
      <c r="H466" s="193"/>
      <c r="I466" s="184"/>
      <c r="J466" s="201"/>
      <c r="K466" s="202" t="s">
        <v>22</v>
      </c>
      <c r="L466" s="41">
        <f t="shared" si="73"/>
        <v>0</v>
      </c>
      <c r="M466" s="42"/>
      <c r="N466" s="43"/>
      <c r="O466" s="37">
        <f t="shared" si="72"/>
        <v>0</v>
      </c>
      <c r="Q466" s="173" t="s">
        <v>2</v>
      </c>
      <c r="R466" s="73" t="s">
        <v>15</v>
      </c>
      <c r="S466" s="74">
        <v>6005</v>
      </c>
      <c r="T466" s="74">
        <f>SUM(E466,G466)</f>
        <v>0</v>
      </c>
      <c r="U466" s="75" t="s">
        <v>16</v>
      </c>
    </row>
    <row r="467" spans="1:21" ht="16.5" customHeight="1" thickBot="1">
      <c r="A467" s="203"/>
      <c r="B467" s="180"/>
      <c r="C467" s="183"/>
      <c r="D467" s="186"/>
      <c r="E467" s="189"/>
      <c r="F467" s="183"/>
      <c r="G467" s="186"/>
      <c r="H467" s="192"/>
      <c r="I467" s="183"/>
      <c r="J467" s="200"/>
      <c r="K467" s="203"/>
      <c r="L467" s="38">
        <f t="shared" si="73"/>
        <v>0</v>
      </c>
      <c r="M467" s="39"/>
      <c r="N467" s="40"/>
      <c r="O467" s="37">
        <f t="shared" si="72"/>
        <v>0</v>
      </c>
      <c r="Q467" s="174"/>
      <c r="R467" s="204" t="s">
        <v>19</v>
      </c>
      <c r="S467" s="206" t="str">
        <f>IF(WEEKDAY(F458,2)&gt;5,"6002","6001")</f>
        <v>6002</v>
      </c>
      <c r="T467" s="206">
        <f>SUM(E462:E465,G462:G465,E471)</f>
        <v>5</v>
      </c>
      <c r="U467" s="207" t="s">
        <v>20</v>
      </c>
    </row>
    <row r="468" spans="1:21" ht="16.5" customHeight="1" thickBot="1">
      <c r="A468" s="51" t="s">
        <v>23</v>
      </c>
      <c r="B468" s="15"/>
      <c r="C468" s="85"/>
      <c r="D468" s="16"/>
      <c r="E468" s="17"/>
      <c r="F468" s="86"/>
      <c r="G468" s="16"/>
      <c r="H468" s="61"/>
      <c r="I468" s="85"/>
      <c r="J468" s="16"/>
      <c r="K468" s="51" t="s">
        <v>23</v>
      </c>
      <c r="L468" s="41">
        <f t="shared" si="73"/>
        <v>0</v>
      </c>
      <c r="M468" s="42"/>
      <c r="N468" s="93"/>
      <c r="O468" s="37">
        <f t="shared" si="72"/>
        <v>0</v>
      </c>
      <c r="Q468" s="175"/>
      <c r="R468" s="205"/>
      <c r="S468" s="146"/>
      <c r="T468" s="146"/>
      <c r="U468" s="208"/>
    </row>
    <row r="469" spans="1:21" ht="32" thickTop="1" thickBot="1">
      <c r="A469" s="55" t="s">
        <v>24</v>
      </c>
      <c r="B469" s="15"/>
      <c r="C469" s="85"/>
      <c r="D469" s="16"/>
      <c r="E469" s="17"/>
      <c r="F469" s="86"/>
      <c r="G469" s="16"/>
      <c r="H469" s="61"/>
      <c r="I469" s="85"/>
      <c r="J469" s="16"/>
      <c r="K469" s="55" t="s">
        <v>24</v>
      </c>
      <c r="L469" s="41">
        <f t="shared" si="73"/>
        <v>0</v>
      </c>
      <c r="M469" s="39"/>
      <c r="N469" s="94"/>
      <c r="O469" s="37">
        <f t="shared" si="72"/>
        <v>0</v>
      </c>
      <c r="Q469" s="54"/>
      <c r="R469" s="72"/>
      <c r="S469" s="72"/>
      <c r="T469" s="72"/>
      <c r="U469" s="72"/>
    </row>
    <row r="470" spans="1:21" ht="17.25" customHeight="1" thickTop="1" thickBot="1">
      <c r="A470" s="56" t="s">
        <v>25</v>
      </c>
      <c r="B470" s="18"/>
      <c r="C470" s="87"/>
      <c r="D470" s="84"/>
      <c r="E470" s="19"/>
      <c r="F470" s="87"/>
      <c r="G470" s="84"/>
      <c r="H470" s="62"/>
      <c r="I470" s="87"/>
      <c r="J470" s="84"/>
      <c r="K470" s="56" t="s">
        <v>25</v>
      </c>
      <c r="L470" s="41">
        <f t="shared" si="73"/>
        <v>0</v>
      </c>
      <c r="M470" s="44"/>
      <c r="N470" s="45"/>
      <c r="O470" s="37">
        <f t="shared" si="72"/>
        <v>0</v>
      </c>
      <c r="Q470" s="209" t="s">
        <v>3</v>
      </c>
      <c r="R470" s="76" t="s">
        <v>15</v>
      </c>
      <c r="S470" s="77">
        <v>6005</v>
      </c>
      <c r="T470" s="77">
        <f>SUM(H466,J466)</f>
        <v>0</v>
      </c>
      <c r="U470" s="78" t="s">
        <v>16</v>
      </c>
    </row>
    <row r="471" spans="1:21" ht="29" thickBot="1">
      <c r="A471" s="57" t="s">
        <v>26</v>
      </c>
      <c r="B471" s="82"/>
      <c r="C471" s="88"/>
      <c r="D471" s="20"/>
      <c r="E471" s="21">
        <v>5</v>
      </c>
      <c r="F471" s="89"/>
      <c r="G471" s="22"/>
      <c r="H471" s="63">
        <v>3</v>
      </c>
      <c r="I471" s="90"/>
      <c r="J471" s="23"/>
      <c r="K471" s="57" t="s">
        <v>26</v>
      </c>
      <c r="L471" s="41">
        <f t="shared" si="73"/>
        <v>8</v>
      </c>
      <c r="M471" s="46"/>
      <c r="N471" s="47"/>
      <c r="O471" s="37">
        <f t="shared" si="72"/>
        <v>8</v>
      </c>
      <c r="Q471" s="210"/>
      <c r="R471" s="79" t="s">
        <v>19</v>
      </c>
      <c r="S471" s="80">
        <v>6002</v>
      </c>
      <c r="T471" s="80">
        <f>SUM(H462:H465,J462:J465,H471)</f>
        <v>3</v>
      </c>
      <c r="U471" s="81" t="s">
        <v>20</v>
      </c>
    </row>
    <row r="472" spans="1:21" ht="31" thickBot="1">
      <c r="A472" s="58" t="s">
        <v>27</v>
      </c>
      <c r="B472" s="24">
        <f>SUM(B462:B471)</f>
        <v>0</v>
      </c>
      <c r="C472" s="24">
        <f>SUM(C462:C467,C470)</f>
        <v>0</v>
      </c>
      <c r="D472" s="25">
        <f>SUM(D462:D467,D470)</f>
        <v>0</v>
      </c>
      <c r="E472" s="26">
        <f>SUM(E462:E471)</f>
        <v>5</v>
      </c>
      <c r="F472" s="24">
        <f>SUM(F462:F470)</f>
        <v>0</v>
      </c>
      <c r="G472" s="25">
        <f>SUM(G462:G467,G470)</f>
        <v>0</v>
      </c>
      <c r="H472" s="26">
        <f>SUM(H462:H467,H470:H471)</f>
        <v>3</v>
      </c>
      <c r="I472" s="24">
        <f>SUM(I462:I467,I470)</f>
        <v>0</v>
      </c>
      <c r="J472" s="25">
        <f>SUM(J462:J467,J470)</f>
        <v>0</v>
      </c>
      <c r="K472" s="58" t="s">
        <v>27</v>
      </c>
      <c r="L472" s="27">
        <f>SUM(L462:L471)</f>
        <v>8</v>
      </c>
      <c r="M472" s="28">
        <f>SUM(M462:M469)</f>
        <v>0</v>
      </c>
      <c r="N472" s="28">
        <f>SUM(N462:N469)</f>
        <v>0</v>
      </c>
      <c r="O472" s="29">
        <f>SUM(O462:O471)</f>
        <v>8</v>
      </c>
      <c r="Q472" s="4"/>
    </row>
    <row r="473" spans="1:21" ht="18" customHeight="1" thickTop="1" thickBot="1">
      <c r="B473" s="211" t="s">
        <v>28</v>
      </c>
      <c r="C473" s="211"/>
      <c r="D473" s="211"/>
      <c r="E473" s="212" t="s">
        <v>29</v>
      </c>
      <c r="F473" s="212"/>
      <c r="G473" s="212"/>
      <c r="H473" s="213" t="s">
        <v>30</v>
      </c>
      <c r="I473" s="213"/>
      <c r="J473" s="213"/>
      <c r="K473" s="48"/>
      <c r="L473" s="214">
        <f>SUM(B462:B467,B471,D462:D467,D470,E462:E467,E470:E471,G462:G467,G470,H462:H467,H470:H471,J462:J467,J470)</f>
        <v>8</v>
      </c>
      <c r="Q473" s="4"/>
      <c r="T473" s="30">
        <f>SUM(T463:T464,T466:T468,T470:T471)</f>
        <v>8</v>
      </c>
    </row>
    <row r="474" spans="1:21" ht="17.25" customHeight="1" thickTop="1">
      <c r="B474" s="216">
        <f>SUM(B472:D472)</f>
        <v>0</v>
      </c>
      <c r="C474" s="216"/>
      <c r="D474" s="216"/>
      <c r="E474" s="194">
        <f>SUM(E472:G472)</f>
        <v>5</v>
      </c>
      <c r="F474" s="194"/>
      <c r="G474" s="194"/>
      <c r="H474" s="195">
        <f>SUM(H472:J472)</f>
        <v>3</v>
      </c>
      <c r="I474" s="195"/>
      <c r="J474" s="195"/>
      <c r="K474" s="48"/>
      <c r="L474" s="215"/>
      <c r="Q474" s="4"/>
    </row>
    <row r="476" spans="1:21" ht="15" thickBot="1"/>
    <row r="477" spans="1:21" ht="20" thickTop="1" thickBot="1">
      <c r="E477" s="49" t="s">
        <v>0</v>
      </c>
      <c r="F477" s="159">
        <f>F458+1</f>
        <v>42030</v>
      </c>
      <c r="G477" s="160"/>
      <c r="H477" s="161"/>
      <c r="Q477" s="4"/>
    </row>
    <row r="478" spans="1:21" ht="18" thickTop="1" thickBot="1">
      <c r="E478" s="32"/>
      <c r="F478" s="31"/>
      <c r="G478" s="31"/>
      <c r="H478" s="31"/>
      <c r="Q478" s="4"/>
    </row>
    <row r="479" spans="1:21" ht="23" thickTop="1" thickBot="1">
      <c r="A479" s="2"/>
      <c r="B479" s="162" t="s">
        <v>1</v>
      </c>
      <c r="C479" s="163"/>
      <c r="D479" s="164"/>
      <c r="E479" s="165" t="s">
        <v>2</v>
      </c>
      <c r="F479" s="166"/>
      <c r="G479" s="167"/>
      <c r="H479" s="168" t="s">
        <v>3</v>
      </c>
      <c r="I479" s="169"/>
      <c r="J479" s="170"/>
      <c r="K479" s="3"/>
      <c r="L479" s="2"/>
      <c r="M479" s="2"/>
      <c r="N479" s="2"/>
      <c r="O479" s="2"/>
      <c r="P479" s="2"/>
      <c r="Q479" s="4"/>
      <c r="R479" s="2"/>
      <c r="S479" s="2"/>
      <c r="T479" s="2"/>
      <c r="U479" s="2"/>
    </row>
    <row r="480" spans="1:21" ht="47" thickTop="1" thickBot="1">
      <c r="A480" s="5"/>
      <c r="B480" s="6" t="s">
        <v>4</v>
      </c>
      <c r="C480" s="7" t="s">
        <v>5</v>
      </c>
      <c r="D480" s="8" t="s">
        <v>6</v>
      </c>
      <c r="E480" s="9" t="s">
        <v>4</v>
      </c>
      <c r="F480" s="7" t="s">
        <v>5</v>
      </c>
      <c r="G480" s="8" t="s">
        <v>6</v>
      </c>
      <c r="H480" s="60" t="s">
        <v>4</v>
      </c>
      <c r="I480" s="7" t="s">
        <v>5</v>
      </c>
      <c r="J480" s="8" t="s">
        <v>6</v>
      </c>
      <c r="K480" s="5"/>
      <c r="L480" s="10" t="s">
        <v>7</v>
      </c>
      <c r="M480" s="11" t="s">
        <v>8</v>
      </c>
      <c r="N480" s="11" t="s">
        <v>9</v>
      </c>
      <c r="O480" s="12" t="s">
        <v>10</v>
      </c>
      <c r="P480" s="13"/>
      <c r="Q480" s="196">
        <f>F477</f>
        <v>42030</v>
      </c>
      <c r="R480" s="217"/>
      <c r="S480" s="217"/>
      <c r="T480" s="217"/>
      <c r="U480" s="218"/>
    </row>
    <row r="481" spans="1:21" ht="17" thickBot="1">
      <c r="A481" s="202" t="s">
        <v>11</v>
      </c>
      <c r="B481" s="179"/>
      <c r="C481" s="182"/>
      <c r="D481" s="185"/>
      <c r="E481" s="188"/>
      <c r="F481" s="182"/>
      <c r="G481" s="185"/>
      <c r="H481" s="191"/>
      <c r="I481" s="182"/>
      <c r="J481" s="199"/>
      <c r="K481" s="51" t="s">
        <v>12</v>
      </c>
      <c r="L481" s="34">
        <f t="shared" ref="L481:L482" si="74">SUM(B481:J481)</f>
        <v>0</v>
      </c>
      <c r="M481" s="35"/>
      <c r="N481" s="36"/>
      <c r="O481" s="37">
        <f t="shared" ref="O481:O490" si="75">SUM(L481:N481)</f>
        <v>0</v>
      </c>
      <c r="Q481" s="52"/>
    </row>
    <row r="482" spans="1:21" ht="17.25" customHeight="1" thickTop="1" thickBot="1">
      <c r="A482" s="203"/>
      <c r="B482" s="180"/>
      <c r="C482" s="183"/>
      <c r="D482" s="186"/>
      <c r="E482" s="189"/>
      <c r="F482" s="183"/>
      <c r="G482" s="186"/>
      <c r="H482" s="192"/>
      <c r="I482" s="183"/>
      <c r="J482" s="200"/>
      <c r="K482" s="53" t="s">
        <v>13</v>
      </c>
      <c r="L482" s="38">
        <f t="shared" si="74"/>
        <v>0</v>
      </c>
      <c r="M482" s="39"/>
      <c r="N482" s="40"/>
      <c r="O482" s="37">
        <f t="shared" si="75"/>
        <v>0</v>
      </c>
      <c r="Q482" s="171" t="s">
        <v>14</v>
      </c>
      <c r="R482" s="66" t="s">
        <v>15</v>
      </c>
      <c r="S482" s="67">
        <v>6000</v>
      </c>
      <c r="T482" s="67">
        <f>SUM(B485,D485)</f>
        <v>0</v>
      </c>
      <c r="U482" s="68" t="s">
        <v>16</v>
      </c>
    </row>
    <row r="483" spans="1:21" ht="31" thickBot="1">
      <c r="A483" s="202" t="s">
        <v>17</v>
      </c>
      <c r="B483" s="181"/>
      <c r="C483" s="184"/>
      <c r="D483" s="187"/>
      <c r="E483" s="190"/>
      <c r="F483" s="184"/>
      <c r="G483" s="187"/>
      <c r="H483" s="193"/>
      <c r="I483" s="184"/>
      <c r="J483" s="201"/>
      <c r="K483" s="51" t="s">
        <v>18</v>
      </c>
      <c r="L483" s="41">
        <f>SUM(B483:J483)</f>
        <v>0</v>
      </c>
      <c r="M483" s="42"/>
      <c r="N483" s="43"/>
      <c r="O483" s="37">
        <f t="shared" si="75"/>
        <v>0</v>
      </c>
      <c r="Q483" s="172"/>
      <c r="R483" s="69" t="s">
        <v>19</v>
      </c>
      <c r="S483" s="70">
        <v>6015</v>
      </c>
      <c r="T483" s="70">
        <f>SUM(B481:B484,D481:D484,B490)</f>
        <v>0</v>
      </c>
      <c r="U483" s="71" t="s">
        <v>20</v>
      </c>
    </row>
    <row r="484" spans="1:21" ht="18" thickTop="1" thickBot="1">
      <c r="A484" s="203"/>
      <c r="B484" s="180"/>
      <c r="C484" s="183"/>
      <c r="D484" s="186"/>
      <c r="E484" s="189"/>
      <c r="F484" s="183"/>
      <c r="G484" s="186"/>
      <c r="H484" s="192"/>
      <c r="I484" s="183"/>
      <c r="J484" s="200"/>
      <c r="K484" s="53" t="s">
        <v>21</v>
      </c>
      <c r="L484" s="38">
        <f t="shared" ref="L484:L490" si="76">SUM(B484:J484)</f>
        <v>0</v>
      </c>
      <c r="M484" s="39"/>
      <c r="N484" s="40"/>
      <c r="O484" s="37">
        <f t="shared" si="75"/>
        <v>0</v>
      </c>
      <c r="Q484" s="54"/>
      <c r="R484" s="72"/>
      <c r="S484" s="72"/>
      <c r="T484" s="72"/>
      <c r="U484" s="72"/>
    </row>
    <row r="485" spans="1:21" ht="16.5" customHeight="1" thickTop="1">
      <c r="A485" s="202" t="s">
        <v>22</v>
      </c>
      <c r="B485" s="181"/>
      <c r="C485" s="184"/>
      <c r="D485" s="187"/>
      <c r="E485" s="190"/>
      <c r="F485" s="184"/>
      <c r="G485" s="187"/>
      <c r="H485" s="193"/>
      <c r="I485" s="184"/>
      <c r="J485" s="201"/>
      <c r="K485" s="202" t="s">
        <v>22</v>
      </c>
      <c r="L485" s="41">
        <f t="shared" si="76"/>
        <v>0</v>
      </c>
      <c r="M485" s="42"/>
      <c r="N485" s="43"/>
      <c r="O485" s="37">
        <f t="shared" si="75"/>
        <v>0</v>
      </c>
      <c r="Q485" s="173" t="s">
        <v>2</v>
      </c>
      <c r="R485" s="73" t="s">
        <v>15</v>
      </c>
      <c r="S485" s="74">
        <v>6005</v>
      </c>
      <c r="T485" s="74">
        <f>SUM(E485,G485)</f>
        <v>0</v>
      </c>
      <c r="U485" s="75" t="s">
        <v>16</v>
      </c>
    </row>
    <row r="486" spans="1:21" ht="16.5" customHeight="1" thickBot="1">
      <c r="A486" s="203"/>
      <c r="B486" s="180"/>
      <c r="C486" s="183"/>
      <c r="D486" s="186"/>
      <c r="E486" s="189"/>
      <c r="F486" s="183"/>
      <c r="G486" s="186"/>
      <c r="H486" s="192"/>
      <c r="I486" s="183"/>
      <c r="J486" s="200"/>
      <c r="K486" s="203"/>
      <c r="L486" s="38">
        <f t="shared" si="76"/>
        <v>0</v>
      </c>
      <c r="M486" s="39"/>
      <c r="N486" s="40"/>
      <c r="O486" s="37">
        <f t="shared" si="75"/>
        <v>0</v>
      </c>
      <c r="Q486" s="174"/>
      <c r="R486" s="204" t="s">
        <v>19</v>
      </c>
      <c r="S486" s="206" t="str">
        <f>IF(WEEKDAY(F477,2)&gt;5,"6002","6001")</f>
        <v>6001</v>
      </c>
      <c r="T486" s="206">
        <f>SUM(E481:E484,G481:G484,E490)</f>
        <v>5</v>
      </c>
      <c r="U486" s="207" t="s">
        <v>20</v>
      </c>
    </row>
    <row r="487" spans="1:21" ht="16.5" customHeight="1" thickBot="1">
      <c r="A487" s="51" t="s">
        <v>23</v>
      </c>
      <c r="B487" s="15"/>
      <c r="C487" s="85"/>
      <c r="D487" s="16"/>
      <c r="E487" s="17"/>
      <c r="F487" s="86"/>
      <c r="G487" s="16"/>
      <c r="H487" s="61"/>
      <c r="I487" s="85"/>
      <c r="J487" s="16"/>
      <c r="K487" s="51" t="s">
        <v>23</v>
      </c>
      <c r="L487" s="41">
        <f t="shared" si="76"/>
        <v>0</v>
      </c>
      <c r="M487" s="42"/>
      <c r="N487" s="93"/>
      <c r="O487" s="37">
        <f t="shared" si="75"/>
        <v>0</v>
      </c>
      <c r="Q487" s="175"/>
      <c r="R487" s="205"/>
      <c r="S487" s="146"/>
      <c r="T487" s="146"/>
      <c r="U487" s="208"/>
    </row>
    <row r="488" spans="1:21" ht="32" thickTop="1" thickBot="1">
      <c r="A488" s="55" t="s">
        <v>24</v>
      </c>
      <c r="B488" s="15"/>
      <c r="C488" s="85"/>
      <c r="D488" s="16"/>
      <c r="E488" s="17"/>
      <c r="F488" s="86"/>
      <c r="G488" s="16"/>
      <c r="H488" s="61"/>
      <c r="I488" s="85"/>
      <c r="J488" s="16"/>
      <c r="K488" s="55" t="s">
        <v>24</v>
      </c>
      <c r="L488" s="41">
        <f t="shared" si="76"/>
        <v>0</v>
      </c>
      <c r="M488" s="39"/>
      <c r="N488" s="94"/>
      <c r="O488" s="37">
        <f t="shared" si="75"/>
        <v>0</v>
      </c>
      <c r="Q488" s="83"/>
      <c r="R488" s="72"/>
      <c r="S488" s="72"/>
      <c r="T488" s="72"/>
      <c r="U488" s="72"/>
    </row>
    <row r="489" spans="1:21" ht="17.25" customHeight="1" thickTop="1" thickBot="1">
      <c r="A489" s="56" t="s">
        <v>25</v>
      </c>
      <c r="B489" s="18"/>
      <c r="C489" s="87"/>
      <c r="D489" s="84"/>
      <c r="E489" s="19"/>
      <c r="F489" s="87"/>
      <c r="G489" s="84"/>
      <c r="H489" s="62"/>
      <c r="I489" s="87"/>
      <c r="J489" s="84"/>
      <c r="K489" s="56" t="s">
        <v>25</v>
      </c>
      <c r="L489" s="41">
        <f t="shared" si="76"/>
        <v>0</v>
      </c>
      <c r="M489" s="44"/>
      <c r="N489" s="45"/>
      <c r="O489" s="37">
        <f t="shared" si="75"/>
        <v>0</v>
      </c>
      <c r="Q489" s="209" t="s">
        <v>3</v>
      </c>
      <c r="R489" s="76" t="s">
        <v>15</v>
      </c>
      <c r="S489" s="77">
        <v>6005</v>
      </c>
      <c r="T489" s="77">
        <f>SUM(H485,J485)</f>
        <v>0</v>
      </c>
      <c r="U489" s="78" t="s">
        <v>16</v>
      </c>
    </row>
    <row r="490" spans="1:21" ht="29" thickBot="1">
      <c r="A490" s="57" t="s">
        <v>26</v>
      </c>
      <c r="B490" s="82"/>
      <c r="C490" s="88"/>
      <c r="D490" s="20"/>
      <c r="E490" s="21">
        <v>5</v>
      </c>
      <c r="F490" s="89"/>
      <c r="G490" s="22"/>
      <c r="H490" s="63">
        <v>3</v>
      </c>
      <c r="I490" s="90"/>
      <c r="J490" s="23"/>
      <c r="K490" s="57" t="s">
        <v>26</v>
      </c>
      <c r="L490" s="41">
        <f t="shared" si="76"/>
        <v>8</v>
      </c>
      <c r="M490" s="46"/>
      <c r="N490" s="47"/>
      <c r="O490" s="37">
        <f t="shared" si="75"/>
        <v>8</v>
      </c>
      <c r="Q490" s="210"/>
      <c r="R490" s="79" t="s">
        <v>19</v>
      </c>
      <c r="S490" s="80">
        <v>6002</v>
      </c>
      <c r="T490" s="80">
        <f>SUM(H481:H484,J481:J484,H490)</f>
        <v>3</v>
      </c>
      <c r="U490" s="81" t="s">
        <v>20</v>
      </c>
    </row>
    <row r="491" spans="1:21" ht="31" thickBot="1">
      <c r="A491" s="58" t="s">
        <v>27</v>
      </c>
      <c r="B491" s="24">
        <f>SUM(B481:B490)</f>
        <v>0</v>
      </c>
      <c r="C491" s="24">
        <f>SUM(C481:C486,C489)</f>
        <v>0</v>
      </c>
      <c r="D491" s="25">
        <f>SUM(D481:D486,D489)</f>
        <v>0</v>
      </c>
      <c r="E491" s="26">
        <f>SUM(E481:E490)</f>
        <v>5</v>
      </c>
      <c r="F491" s="24">
        <f>SUM(F481:F489)</f>
        <v>0</v>
      </c>
      <c r="G491" s="25">
        <f>SUM(G481:G486,G489)</f>
        <v>0</v>
      </c>
      <c r="H491" s="26">
        <f>SUM(H481:H486,H489:H490)</f>
        <v>3</v>
      </c>
      <c r="I491" s="24">
        <f>SUM(I481:I486,I489)</f>
        <v>0</v>
      </c>
      <c r="J491" s="25">
        <f>SUM(J481:J486,J489)</f>
        <v>0</v>
      </c>
      <c r="K491" s="58" t="s">
        <v>27</v>
      </c>
      <c r="L491" s="27">
        <f>SUM(L481:L490)</f>
        <v>8</v>
      </c>
      <c r="M491" s="28">
        <f>SUM(M481:M488)</f>
        <v>0</v>
      </c>
      <c r="N491" s="28">
        <f>SUM(N481:N488)</f>
        <v>0</v>
      </c>
      <c r="O491" s="29">
        <f>SUM(O481:O490)</f>
        <v>8</v>
      </c>
      <c r="Q491" s="4"/>
    </row>
    <row r="492" spans="1:21" ht="18" customHeight="1" thickTop="1" thickBot="1">
      <c r="B492" s="211" t="s">
        <v>28</v>
      </c>
      <c r="C492" s="211"/>
      <c r="D492" s="211"/>
      <c r="E492" s="212" t="s">
        <v>29</v>
      </c>
      <c r="F492" s="212"/>
      <c r="G492" s="212"/>
      <c r="H492" s="213" t="s">
        <v>30</v>
      </c>
      <c r="I492" s="213"/>
      <c r="J492" s="213"/>
      <c r="K492" s="48"/>
      <c r="L492" s="214">
        <f>SUM(B481:B486,B490,D481:D486,D489,E481:E486,E489:E490,G481:G486,G489,H481:H486,H489:H490,J481:J486,J489)</f>
        <v>8</v>
      </c>
      <c r="Q492" s="4"/>
      <c r="T492" s="30">
        <f>SUM(T482:T483,T485:T487,T489:T490)</f>
        <v>8</v>
      </c>
    </row>
    <row r="493" spans="1:21" ht="17.25" customHeight="1" thickTop="1">
      <c r="B493" s="216">
        <f>SUM(B491:D491)</f>
        <v>0</v>
      </c>
      <c r="C493" s="216"/>
      <c r="D493" s="216"/>
      <c r="E493" s="194">
        <f>SUM(E491:G491)</f>
        <v>5</v>
      </c>
      <c r="F493" s="194"/>
      <c r="G493" s="194"/>
      <c r="H493" s="195">
        <f>SUM(H491:J491)</f>
        <v>3</v>
      </c>
      <c r="I493" s="195"/>
      <c r="J493" s="195"/>
      <c r="K493" s="48"/>
      <c r="L493" s="215"/>
      <c r="Q493" s="4"/>
    </row>
    <row r="495" spans="1:21" ht="15" thickBot="1"/>
    <row r="496" spans="1:21" ht="20" thickTop="1" thickBot="1">
      <c r="E496" s="49" t="s">
        <v>0</v>
      </c>
      <c r="F496" s="159">
        <f>F477+1</f>
        <v>42031</v>
      </c>
      <c r="G496" s="160"/>
      <c r="H496" s="161"/>
      <c r="Q496" s="4"/>
    </row>
    <row r="497" spans="1:21" ht="18" thickTop="1" thickBot="1">
      <c r="E497" s="32"/>
      <c r="F497" s="31"/>
      <c r="G497" s="31"/>
      <c r="H497" s="31"/>
      <c r="Q497" s="4"/>
    </row>
    <row r="498" spans="1:21" ht="23" thickTop="1" thickBot="1">
      <c r="A498" s="2"/>
      <c r="B498" s="162" t="s">
        <v>1</v>
      </c>
      <c r="C498" s="163"/>
      <c r="D498" s="164"/>
      <c r="E498" s="165" t="s">
        <v>2</v>
      </c>
      <c r="F498" s="166"/>
      <c r="G498" s="167"/>
      <c r="H498" s="168" t="s">
        <v>3</v>
      </c>
      <c r="I498" s="169"/>
      <c r="J498" s="170"/>
      <c r="K498" s="3"/>
      <c r="L498" s="2"/>
      <c r="M498" s="2"/>
      <c r="N498" s="2"/>
      <c r="O498" s="2"/>
      <c r="P498" s="2"/>
      <c r="Q498" s="4"/>
      <c r="R498" s="2"/>
      <c r="S498" s="2"/>
      <c r="T498" s="2"/>
      <c r="U498" s="2"/>
    </row>
    <row r="499" spans="1:21" ht="47" thickTop="1" thickBot="1">
      <c r="A499" s="5"/>
      <c r="B499" s="6" t="s">
        <v>4</v>
      </c>
      <c r="C499" s="7" t="s">
        <v>5</v>
      </c>
      <c r="D499" s="8" t="s">
        <v>6</v>
      </c>
      <c r="E499" s="9" t="s">
        <v>4</v>
      </c>
      <c r="F499" s="7" t="s">
        <v>5</v>
      </c>
      <c r="G499" s="8" t="s">
        <v>6</v>
      </c>
      <c r="H499" s="60" t="s">
        <v>4</v>
      </c>
      <c r="I499" s="7" t="s">
        <v>5</v>
      </c>
      <c r="J499" s="8" t="s">
        <v>6</v>
      </c>
      <c r="K499" s="5"/>
      <c r="L499" s="10" t="s">
        <v>7</v>
      </c>
      <c r="M499" s="11" t="s">
        <v>8</v>
      </c>
      <c r="N499" s="11" t="s">
        <v>9</v>
      </c>
      <c r="O499" s="12" t="s">
        <v>10</v>
      </c>
      <c r="P499" s="13"/>
      <c r="Q499" s="196">
        <f>F496</f>
        <v>42031</v>
      </c>
      <c r="R499" s="217"/>
      <c r="S499" s="217"/>
      <c r="T499" s="217"/>
      <c r="U499" s="218"/>
    </row>
    <row r="500" spans="1:21" ht="17" thickBot="1">
      <c r="A500" s="202" t="s">
        <v>11</v>
      </c>
      <c r="B500" s="179"/>
      <c r="C500" s="182"/>
      <c r="D500" s="185"/>
      <c r="E500" s="188"/>
      <c r="F500" s="182"/>
      <c r="G500" s="185"/>
      <c r="H500" s="191"/>
      <c r="I500" s="182"/>
      <c r="J500" s="199"/>
      <c r="K500" s="51" t="s">
        <v>12</v>
      </c>
      <c r="L500" s="34">
        <f t="shared" ref="L500:L501" si="77">SUM(B500:J500)</f>
        <v>0</v>
      </c>
      <c r="M500" s="35"/>
      <c r="N500" s="36"/>
      <c r="O500" s="37">
        <f t="shared" ref="O500:O509" si="78">SUM(L500:N500)</f>
        <v>0</v>
      </c>
      <c r="Q500" s="52"/>
    </row>
    <row r="501" spans="1:21" ht="17.25" customHeight="1" thickTop="1" thickBot="1">
      <c r="A501" s="203"/>
      <c r="B501" s="180"/>
      <c r="C501" s="183"/>
      <c r="D501" s="186"/>
      <c r="E501" s="189"/>
      <c r="F501" s="183"/>
      <c r="G501" s="186"/>
      <c r="H501" s="192"/>
      <c r="I501" s="183"/>
      <c r="J501" s="200"/>
      <c r="K501" s="53" t="s">
        <v>13</v>
      </c>
      <c r="L501" s="38">
        <f t="shared" si="77"/>
        <v>0</v>
      </c>
      <c r="M501" s="39"/>
      <c r="N501" s="40"/>
      <c r="O501" s="37">
        <f t="shared" si="78"/>
        <v>0</v>
      </c>
      <c r="Q501" s="171" t="s">
        <v>14</v>
      </c>
      <c r="R501" s="66" t="s">
        <v>15</v>
      </c>
      <c r="S501" s="67">
        <v>6000</v>
      </c>
      <c r="T501" s="67">
        <f>SUM(B504,D504)</f>
        <v>0</v>
      </c>
      <c r="U501" s="68" t="s">
        <v>16</v>
      </c>
    </row>
    <row r="502" spans="1:21" ht="31" thickBot="1">
      <c r="A502" s="202" t="s">
        <v>17</v>
      </c>
      <c r="B502" s="181"/>
      <c r="C502" s="184"/>
      <c r="D502" s="187"/>
      <c r="E502" s="190"/>
      <c r="F502" s="184"/>
      <c r="G502" s="187"/>
      <c r="H502" s="193"/>
      <c r="I502" s="184"/>
      <c r="J502" s="201"/>
      <c r="K502" s="51" t="s">
        <v>18</v>
      </c>
      <c r="L502" s="41">
        <f>SUM(B502:J502)</f>
        <v>0</v>
      </c>
      <c r="M502" s="42"/>
      <c r="N502" s="43"/>
      <c r="O502" s="37">
        <f t="shared" si="78"/>
        <v>0</v>
      </c>
      <c r="Q502" s="172"/>
      <c r="R502" s="69" t="s">
        <v>19</v>
      </c>
      <c r="S502" s="70">
        <v>6015</v>
      </c>
      <c r="T502" s="70">
        <f>SUM(B500:B503,D500:D503,B509)</f>
        <v>0</v>
      </c>
      <c r="U502" s="71" t="s">
        <v>20</v>
      </c>
    </row>
    <row r="503" spans="1:21" ht="18" thickTop="1" thickBot="1">
      <c r="A503" s="203"/>
      <c r="B503" s="180"/>
      <c r="C503" s="183"/>
      <c r="D503" s="186"/>
      <c r="E503" s="189"/>
      <c r="F503" s="183"/>
      <c r="G503" s="186"/>
      <c r="H503" s="192"/>
      <c r="I503" s="183"/>
      <c r="J503" s="200"/>
      <c r="K503" s="53" t="s">
        <v>21</v>
      </c>
      <c r="L503" s="38">
        <f t="shared" ref="L503:L509" si="79">SUM(B503:J503)</f>
        <v>0</v>
      </c>
      <c r="M503" s="39"/>
      <c r="N503" s="40"/>
      <c r="O503" s="37">
        <f t="shared" si="78"/>
        <v>0</v>
      </c>
      <c r="Q503" s="54"/>
      <c r="R503" s="72"/>
      <c r="S503" s="72"/>
      <c r="T503" s="72"/>
      <c r="U503" s="72"/>
    </row>
    <row r="504" spans="1:21" ht="16.5" customHeight="1" thickTop="1">
      <c r="A504" s="202" t="s">
        <v>22</v>
      </c>
      <c r="B504" s="181"/>
      <c r="C504" s="184"/>
      <c r="D504" s="187"/>
      <c r="E504" s="190"/>
      <c r="F504" s="184"/>
      <c r="G504" s="187"/>
      <c r="H504" s="193"/>
      <c r="I504" s="184"/>
      <c r="J504" s="201"/>
      <c r="K504" s="202" t="s">
        <v>22</v>
      </c>
      <c r="L504" s="41">
        <f t="shared" si="79"/>
        <v>0</v>
      </c>
      <c r="M504" s="42"/>
      <c r="N504" s="43"/>
      <c r="O504" s="37">
        <f t="shared" si="78"/>
        <v>0</v>
      </c>
      <c r="Q504" s="173" t="s">
        <v>2</v>
      </c>
      <c r="R504" s="73" t="s">
        <v>15</v>
      </c>
      <c r="S504" s="74">
        <v>6005</v>
      </c>
      <c r="T504" s="74">
        <f>SUM(E504,G504)</f>
        <v>0</v>
      </c>
      <c r="U504" s="75" t="s">
        <v>16</v>
      </c>
    </row>
    <row r="505" spans="1:21" ht="16.5" customHeight="1" thickBot="1">
      <c r="A505" s="203"/>
      <c r="B505" s="180"/>
      <c r="C505" s="183"/>
      <c r="D505" s="186"/>
      <c r="E505" s="189"/>
      <c r="F505" s="183"/>
      <c r="G505" s="186"/>
      <c r="H505" s="192"/>
      <c r="I505" s="183"/>
      <c r="J505" s="200"/>
      <c r="K505" s="203"/>
      <c r="L505" s="38">
        <f t="shared" si="79"/>
        <v>0</v>
      </c>
      <c r="M505" s="39"/>
      <c r="N505" s="40"/>
      <c r="O505" s="37">
        <f t="shared" si="78"/>
        <v>0</v>
      </c>
      <c r="Q505" s="174"/>
      <c r="R505" s="204" t="s">
        <v>19</v>
      </c>
      <c r="S505" s="206" t="str">
        <f>IF(WEEKDAY(F496,2)&gt;5,"6002","6001")</f>
        <v>6001</v>
      </c>
      <c r="T505" s="206">
        <f>SUM(E500:E503,G500:G503,E509)</f>
        <v>5</v>
      </c>
      <c r="U505" s="207" t="s">
        <v>20</v>
      </c>
    </row>
    <row r="506" spans="1:21" ht="16.5" customHeight="1" thickBot="1">
      <c r="A506" s="51" t="s">
        <v>23</v>
      </c>
      <c r="B506" s="15"/>
      <c r="C506" s="85"/>
      <c r="D506" s="16"/>
      <c r="E506" s="17"/>
      <c r="F506" s="86"/>
      <c r="G506" s="16"/>
      <c r="H506" s="61"/>
      <c r="I506" s="85"/>
      <c r="J506" s="16"/>
      <c r="K506" s="51" t="s">
        <v>23</v>
      </c>
      <c r="L506" s="41">
        <f t="shared" si="79"/>
        <v>0</v>
      </c>
      <c r="M506" s="42"/>
      <c r="N506" s="93"/>
      <c r="O506" s="37">
        <f t="shared" si="78"/>
        <v>0</v>
      </c>
      <c r="Q506" s="175"/>
      <c r="R506" s="205"/>
      <c r="S506" s="146"/>
      <c r="T506" s="146"/>
      <c r="U506" s="208"/>
    </row>
    <row r="507" spans="1:21" ht="32" thickTop="1" thickBot="1">
      <c r="A507" s="55" t="s">
        <v>24</v>
      </c>
      <c r="B507" s="15"/>
      <c r="C507" s="85"/>
      <c r="D507" s="16"/>
      <c r="E507" s="17"/>
      <c r="F507" s="86"/>
      <c r="G507" s="16"/>
      <c r="H507" s="61"/>
      <c r="I507" s="85"/>
      <c r="J507" s="16"/>
      <c r="K507" s="55" t="s">
        <v>24</v>
      </c>
      <c r="L507" s="41">
        <f t="shared" si="79"/>
        <v>0</v>
      </c>
      <c r="M507" s="39"/>
      <c r="N507" s="94"/>
      <c r="O507" s="37">
        <f t="shared" si="78"/>
        <v>0</v>
      </c>
      <c r="Q507" s="54"/>
      <c r="R507" s="72"/>
      <c r="S507" s="72"/>
      <c r="T507" s="72"/>
      <c r="U507" s="72"/>
    </row>
    <row r="508" spans="1:21" ht="17.25" customHeight="1" thickTop="1" thickBot="1">
      <c r="A508" s="56" t="s">
        <v>25</v>
      </c>
      <c r="B508" s="18"/>
      <c r="C508" s="87"/>
      <c r="D508" s="84"/>
      <c r="E508" s="19"/>
      <c r="F508" s="87"/>
      <c r="G508" s="84"/>
      <c r="H508" s="62"/>
      <c r="I508" s="87"/>
      <c r="J508" s="84"/>
      <c r="K508" s="56" t="s">
        <v>25</v>
      </c>
      <c r="L508" s="41">
        <f t="shared" si="79"/>
        <v>0</v>
      </c>
      <c r="M508" s="44"/>
      <c r="N508" s="45"/>
      <c r="O508" s="37">
        <f t="shared" si="78"/>
        <v>0</v>
      </c>
      <c r="Q508" s="209" t="s">
        <v>3</v>
      </c>
      <c r="R508" s="76" t="s">
        <v>15</v>
      </c>
      <c r="S508" s="77">
        <v>6005</v>
      </c>
      <c r="T508" s="77">
        <f>SUM(H504,J504)</f>
        <v>0</v>
      </c>
      <c r="U508" s="78" t="s">
        <v>16</v>
      </c>
    </row>
    <row r="509" spans="1:21" ht="29" thickBot="1">
      <c r="A509" s="57" t="s">
        <v>26</v>
      </c>
      <c r="B509" s="82"/>
      <c r="C509" s="88"/>
      <c r="D509" s="20"/>
      <c r="E509" s="21">
        <v>5</v>
      </c>
      <c r="F509" s="89"/>
      <c r="G509" s="22"/>
      <c r="H509" s="63">
        <v>3</v>
      </c>
      <c r="I509" s="90"/>
      <c r="J509" s="23"/>
      <c r="K509" s="57" t="s">
        <v>26</v>
      </c>
      <c r="L509" s="41">
        <f t="shared" si="79"/>
        <v>8</v>
      </c>
      <c r="M509" s="46"/>
      <c r="N509" s="47"/>
      <c r="O509" s="37">
        <f t="shared" si="78"/>
        <v>8</v>
      </c>
      <c r="Q509" s="210"/>
      <c r="R509" s="79" t="s">
        <v>19</v>
      </c>
      <c r="S509" s="80">
        <v>6002</v>
      </c>
      <c r="T509" s="80">
        <f>SUM(H500:H503,J500:J503,H509)</f>
        <v>3</v>
      </c>
      <c r="U509" s="81" t="s">
        <v>20</v>
      </c>
    </row>
    <row r="510" spans="1:21" ht="31" thickBot="1">
      <c r="A510" s="58" t="s">
        <v>27</v>
      </c>
      <c r="B510" s="24">
        <f>SUM(B500:B509)</f>
        <v>0</v>
      </c>
      <c r="C510" s="24">
        <f>SUM(C500:C505,C508)</f>
        <v>0</v>
      </c>
      <c r="D510" s="25">
        <f>SUM(D500:D505,D508)</f>
        <v>0</v>
      </c>
      <c r="E510" s="26">
        <f>SUM(E500:E509)</f>
        <v>5</v>
      </c>
      <c r="F510" s="24">
        <f>SUM(F500:F508)</f>
        <v>0</v>
      </c>
      <c r="G510" s="25">
        <f>SUM(G500:G505,G508)</f>
        <v>0</v>
      </c>
      <c r="H510" s="26">
        <f>SUM(H500:H505,H508:H509)</f>
        <v>3</v>
      </c>
      <c r="I510" s="24">
        <f>SUM(I500:I505,I508)</f>
        <v>0</v>
      </c>
      <c r="J510" s="25">
        <f>SUM(J500:J505,J508)</f>
        <v>0</v>
      </c>
      <c r="K510" s="58" t="s">
        <v>27</v>
      </c>
      <c r="L510" s="27">
        <f>SUM(L500:L509)</f>
        <v>8</v>
      </c>
      <c r="M510" s="28">
        <f>SUM(M500:M507)</f>
        <v>0</v>
      </c>
      <c r="N510" s="28">
        <f>SUM(N500:N507)</f>
        <v>0</v>
      </c>
      <c r="O510" s="29">
        <f>SUM(O500:O509)</f>
        <v>8</v>
      </c>
      <c r="Q510" s="4"/>
    </row>
    <row r="511" spans="1:21" ht="18" customHeight="1" thickTop="1" thickBot="1">
      <c r="B511" s="211" t="s">
        <v>28</v>
      </c>
      <c r="C511" s="211"/>
      <c r="D511" s="211"/>
      <c r="E511" s="212" t="s">
        <v>29</v>
      </c>
      <c r="F511" s="212"/>
      <c r="G511" s="212"/>
      <c r="H511" s="213" t="s">
        <v>30</v>
      </c>
      <c r="I511" s="213"/>
      <c r="J511" s="213"/>
      <c r="K511" s="48"/>
      <c r="L511" s="214">
        <f>SUM(B500:B505,B509,D500:D505,D508,E500:E505,E508:E509,G500:G505,G508,H500:H505,H508:H509,J500:J505,J508)</f>
        <v>8</v>
      </c>
      <c r="Q511" s="4"/>
      <c r="T511" s="30">
        <f>SUM(T501:T502,T504:T506,T508:T509)</f>
        <v>8</v>
      </c>
    </row>
    <row r="512" spans="1:21" ht="17.25" customHeight="1" thickTop="1">
      <c r="B512" s="216">
        <f>SUM(B510:D510)</f>
        <v>0</v>
      </c>
      <c r="C512" s="216"/>
      <c r="D512" s="216"/>
      <c r="E512" s="194">
        <f>SUM(E510:G510)</f>
        <v>5</v>
      </c>
      <c r="F512" s="194"/>
      <c r="G512" s="194"/>
      <c r="H512" s="195">
        <f>SUM(H510:J510)</f>
        <v>3</v>
      </c>
      <c r="I512" s="195"/>
      <c r="J512" s="195"/>
      <c r="K512" s="48"/>
      <c r="L512" s="215"/>
      <c r="Q512" s="4"/>
    </row>
    <row r="514" spans="1:21" ht="15" thickBot="1"/>
    <row r="515" spans="1:21" ht="20" thickTop="1" thickBot="1">
      <c r="E515" s="49" t="s">
        <v>0</v>
      </c>
      <c r="F515" s="159">
        <f>F496+1</f>
        <v>42032</v>
      </c>
      <c r="G515" s="160"/>
      <c r="H515" s="161"/>
      <c r="Q515" s="4"/>
    </row>
    <row r="516" spans="1:21" ht="18" thickTop="1" thickBot="1">
      <c r="E516" s="32"/>
      <c r="F516" s="31"/>
      <c r="G516" s="31"/>
      <c r="H516" s="31"/>
      <c r="Q516" s="4"/>
    </row>
    <row r="517" spans="1:21" ht="23" thickTop="1" thickBot="1">
      <c r="A517" s="2"/>
      <c r="B517" s="162" t="s">
        <v>1</v>
      </c>
      <c r="C517" s="163"/>
      <c r="D517" s="164"/>
      <c r="E517" s="165" t="s">
        <v>2</v>
      </c>
      <c r="F517" s="166"/>
      <c r="G517" s="167"/>
      <c r="H517" s="168" t="s">
        <v>3</v>
      </c>
      <c r="I517" s="169"/>
      <c r="J517" s="170"/>
      <c r="K517" s="3"/>
      <c r="L517" s="2"/>
      <c r="M517" s="2"/>
      <c r="N517" s="2"/>
      <c r="O517" s="2"/>
      <c r="P517" s="2"/>
      <c r="Q517" s="4"/>
      <c r="R517" s="2"/>
      <c r="S517" s="2"/>
      <c r="T517" s="2"/>
      <c r="U517" s="2"/>
    </row>
    <row r="518" spans="1:21" ht="47" thickTop="1" thickBot="1">
      <c r="A518" s="5"/>
      <c r="B518" s="6" t="s">
        <v>4</v>
      </c>
      <c r="C518" s="7" t="s">
        <v>5</v>
      </c>
      <c r="D518" s="8" t="s">
        <v>6</v>
      </c>
      <c r="E518" s="9" t="s">
        <v>4</v>
      </c>
      <c r="F518" s="7" t="s">
        <v>5</v>
      </c>
      <c r="G518" s="8" t="s">
        <v>6</v>
      </c>
      <c r="H518" s="60" t="s">
        <v>4</v>
      </c>
      <c r="I518" s="7" t="s">
        <v>5</v>
      </c>
      <c r="J518" s="8" t="s">
        <v>6</v>
      </c>
      <c r="K518" s="5"/>
      <c r="L518" s="10" t="s">
        <v>7</v>
      </c>
      <c r="M518" s="11" t="s">
        <v>8</v>
      </c>
      <c r="N518" s="11" t="s">
        <v>9</v>
      </c>
      <c r="O518" s="12" t="s">
        <v>10</v>
      </c>
      <c r="P518" s="13"/>
      <c r="Q518" s="196">
        <f>F515</f>
        <v>42032</v>
      </c>
      <c r="R518" s="217"/>
      <c r="S518" s="217"/>
      <c r="T518" s="217"/>
      <c r="U518" s="218"/>
    </row>
    <row r="519" spans="1:21" ht="17" thickBot="1">
      <c r="A519" s="202" t="s">
        <v>11</v>
      </c>
      <c r="B519" s="179"/>
      <c r="C519" s="182"/>
      <c r="D519" s="185"/>
      <c r="E519" s="188"/>
      <c r="F519" s="182"/>
      <c r="G519" s="185"/>
      <c r="H519" s="191"/>
      <c r="I519" s="182"/>
      <c r="J519" s="199"/>
      <c r="K519" s="51" t="s">
        <v>12</v>
      </c>
      <c r="L519" s="34">
        <f t="shared" ref="L519:L520" si="80">SUM(B519:J519)</f>
        <v>0</v>
      </c>
      <c r="M519" s="35"/>
      <c r="N519" s="36"/>
      <c r="O519" s="37">
        <f t="shared" ref="O519:O528" si="81">SUM(L519:N519)</f>
        <v>0</v>
      </c>
      <c r="Q519" s="52"/>
    </row>
    <row r="520" spans="1:21" ht="17.25" customHeight="1" thickTop="1" thickBot="1">
      <c r="A520" s="203"/>
      <c r="B520" s="180"/>
      <c r="C520" s="183"/>
      <c r="D520" s="186"/>
      <c r="E520" s="189"/>
      <c r="F520" s="183"/>
      <c r="G520" s="186"/>
      <c r="H520" s="192"/>
      <c r="I520" s="183"/>
      <c r="J520" s="200"/>
      <c r="K520" s="53" t="s">
        <v>13</v>
      </c>
      <c r="L520" s="38">
        <f t="shared" si="80"/>
        <v>0</v>
      </c>
      <c r="M520" s="39"/>
      <c r="N520" s="40"/>
      <c r="O520" s="37">
        <f t="shared" si="81"/>
        <v>0</v>
      </c>
      <c r="Q520" s="171" t="s">
        <v>14</v>
      </c>
      <c r="R520" s="66" t="s">
        <v>15</v>
      </c>
      <c r="S520" s="67">
        <v>6000</v>
      </c>
      <c r="T520" s="67">
        <f>SUM(B523,D523)</f>
        <v>0</v>
      </c>
      <c r="U520" s="68" t="s">
        <v>16</v>
      </c>
    </row>
    <row r="521" spans="1:21" ht="31" thickBot="1">
      <c r="A521" s="202" t="s">
        <v>17</v>
      </c>
      <c r="B521" s="181"/>
      <c r="C521" s="184"/>
      <c r="D521" s="187"/>
      <c r="E521" s="190"/>
      <c r="F521" s="184"/>
      <c r="G521" s="187"/>
      <c r="H521" s="193"/>
      <c r="I521" s="184"/>
      <c r="J521" s="201"/>
      <c r="K521" s="51" t="s">
        <v>18</v>
      </c>
      <c r="L521" s="41">
        <f>SUM(B521:J521)</f>
        <v>0</v>
      </c>
      <c r="M521" s="42"/>
      <c r="N521" s="43"/>
      <c r="O521" s="37">
        <f t="shared" si="81"/>
        <v>0</v>
      </c>
      <c r="Q521" s="172"/>
      <c r="R521" s="69" t="s">
        <v>19</v>
      </c>
      <c r="S521" s="70">
        <v>6015</v>
      </c>
      <c r="T521" s="70">
        <f>SUM(B519:B522,D519:D522,B528)</f>
        <v>0</v>
      </c>
      <c r="U521" s="71" t="s">
        <v>20</v>
      </c>
    </row>
    <row r="522" spans="1:21" ht="18" thickTop="1" thickBot="1">
      <c r="A522" s="203"/>
      <c r="B522" s="180"/>
      <c r="C522" s="183"/>
      <c r="D522" s="186"/>
      <c r="E522" s="189"/>
      <c r="F522" s="183"/>
      <c r="G522" s="186"/>
      <c r="H522" s="192"/>
      <c r="I522" s="183"/>
      <c r="J522" s="200"/>
      <c r="K522" s="53" t="s">
        <v>21</v>
      </c>
      <c r="L522" s="38">
        <f t="shared" ref="L522:L528" si="82">SUM(B522:J522)</f>
        <v>0</v>
      </c>
      <c r="M522" s="39"/>
      <c r="N522" s="40"/>
      <c r="O522" s="37">
        <f t="shared" si="81"/>
        <v>0</v>
      </c>
      <c r="Q522" s="54"/>
      <c r="R522" s="72"/>
      <c r="S522" s="72"/>
      <c r="T522" s="72"/>
      <c r="U522" s="72"/>
    </row>
    <row r="523" spans="1:21" ht="16.5" customHeight="1" thickTop="1">
      <c r="A523" s="202" t="s">
        <v>22</v>
      </c>
      <c r="B523" s="181"/>
      <c r="C523" s="184"/>
      <c r="D523" s="187"/>
      <c r="E523" s="190"/>
      <c r="F523" s="184"/>
      <c r="G523" s="187"/>
      <c r="H523" s="193"/>
      <c r="I523" s="184"/>
      <c r="J523" s="201"/>
      <c r="K523" s="202" t="s">
        <v>22</v>
      </c>
      <c r="L523" s="41">
        <f t="shared" si="82"/>
        <v>0</v>
      </c>
      <c r="M523" s="42"/>
      <c r="N523" s="43"/>
      <c r="O523" s="37">
        <f t="shared" si="81"/>
        <v>0</v>
      </c>
      <c r="Q523" s="173" t="s">
        <v>2</v>
      </c>
      <c r="R523" s="73" t="s">
        <v>15</v>
      </c>
      <c r="S523" s="74">
        <v>6005</v>
      </c>
      <c r="T523" s="74">
        <f>SUM(E523,G523)</f>
        <v>0</v>
      </c>
      <c r="U523" s="75" t="s">
        <v>16</v>
      </c>
    </row>
    <row r="524" spans="1:21" ht="16.5" customHeight="1" thickBot="1">
      <c r="A524" s="203"/>
      <c r="B524" s="180"/>
      <c r="C524" s="183"/>
      <c r="D524" s="186"/>
      <c r="E524" s="189"/>
      <c r="F524" s="183"/>
      <c r="G524" s="186"/>
      <c r="H524" s="192"/>
      <c r="I524" s="183"/>
      <c r="J524" s="200"/>
      <c r="K524" s="203"/>
      <c r="L524" s="38">
        <f t="shared" si="82"/>
        <v>0</v>
      </c>
      <c r="M524" s="39"/>
      <c r="N524" s="40"/>
      <c r="O524" s="37">
        <f t="shared" si="81"/>
        <v>0</v>
      </c>
      <c r="Q524" s="174"/>
      <c r="R524" s="204" t="s">
        <v>19</v>
      </c>
      <c r="S524" s="206" t="str">
        <f>IF(WEEKDAY(F515,2)&gt;5,"6002","6001")</f>
        <v>6001</v>
      </c>
      <c r="T524" s="206">
        <f>SUM(E519:E522,G519:G522,E528)</f>
        <v>5</v>
      </c>
      <c r="U524" s="207" t="s">
        <v>20</v>
      </c>
    </row>
    <row r="525" spans="1:21" ht="16.5" customHeight="1" thickBot="1">
      <c r="A525" s="51" t="s">
        <v>23</v>
      </c>
      <c r="B525" s="15"/>
      <c r="C525" s="85"/>
      <c r="D525" s="16"/>
      <c r="E525" s="17"/>
      <c r="F525" s="86"/>
      <c r="G525" s="16"/>
      <c r="H525" s="61"/>
      <c r="I525" s="85"/>
      <c r="J525" s="16"/>
      <c r="K525" s="51" t="s">
        <v>23</v>
      </c>
      <c r="L525" s="41">
        <f t="shared" si="82"/>
        <v>0</v>
      </c>
      <c r="M525" s="42"/>
      <c r="N525" s="93"/>
      <c r="O525" s="37">
        <f t="shared" si="81"/>
        <v>0</v>
      </c>
      <c r="Q525" s="175"/>
      <c r="R525" s="205"/>
      <c r="S525" s="146"/>
      <c r="T525" s="146"/>
      <c r="U525" s="208"/>
    </row>
    <row r="526" spans="1:21" ht="32" thickTop="1" thickBot="1">
      <c r="A526" s="55" t="s">
        <v>24</v>
      </c>
      <c r="B526" s="15"/>
      <c r="C526" s="85"/>
      <c r="D526" s="16"/>
      <c r="E526" s="17"/>
      <c r="F526" s="86"/>
      <c r="G526" s="16"/>
      <c r="H526" s="61"/>
      <c r="I526" s="85"/>
      <c r="J526" s="16"/>
      <c r="K526" s="55" t="s">
        <v>24</v>
      </c>
      <c r="L526" s="41">
        <f t="shared" si="82"/>
        <v>0</v>
      </c>
      <c r="M526" s="39"/>
      <c r="N526" s="94"/>
      <c r="O526" s="37">
        <f t="shared" si="81"/>
        <v>0</v>
      </c>
      <c r="Q526" s="54"/>
      <c r="R526" s="72"/>
      <c r="S526" s="72"/>
      <c r="T526" s="72"/>
      <c r="U526" s="72"/>
    </row>
    <row r="527" spans="1:21" ht="17.25" customHeight="1" thickTop="1" thickBot="1">
      <c r="A527" s="56" t="s">
        <v>25</v>
      </c>
      <c r="B527" s="18"/>
      <c r="C527" s="87"/>
      <c r="D527" s="84"/>
      <c r="E527" s="19"/>
      <c r="F527" s="87"/>
      <c r="G527" s="84"/>
      <c r="H527" s="62"/>
      <c r="I527" s="87"/>
      <c r="J527" s="84"/>
      <c r="K527" s="56" t="s">
        <v>25</v>
      </c>
      <c r="L527" s="41">
        <f t="shared" si="82"/>
        <v>0</v>
      </c>
      <c r="M527" s="44"/>
      <c r="N527" s="45"/>
      <c r="O527" s="37">
        <f t="shared" si="81"/>
        <v>0</v>
      </c>
      <c r="Q527" s="209" t="s">
        <v>3</v>
      </c>
      <c r="R527" s="76" t="s">
        <v>15</v>
      </c>
      <c r="S527" s="77">
        <v>6005</v>
      </c>
      <c r="T527" s="77">
        <f>SUM(H523,J523)</f>
        <v>0</v>
      </c>
      <c r="U527" s="78" t="s">
        <v>16</v>
      </c>
    </row>
    <row r="528" spans="1:21" ht="29" thickBot="1">
      <c r="A528" s="57" t="s">
        <v>26</v>
      </c>
      <c r="B528" s="82"/>
      <c r="C528" s="88"/>
      <c r="D528" s="20"/>
      <c r="E528" s="21">
        <v>5</v>
      </c>
      <c r="F528" s="89"/>
      <c r="G528" s="22"/>
      <c r="H528" s="63">
        <v>3</v>
      </c>
      <c r="I528" s="90"/>
      <c r="J528" s="23"/>
      <c r="K528" s="57" t="s">
        <v>26</v>
      </c>
      <c r="L528" s="41">
        <f t="shared" si="82"/>
        <v>8</v>
      </c>
      <c r="M528" s="46"/>
      <c r="N528" s="47"/>
      <c r="O528" s="37">
        <f t="shared" si="81"/>
        <v>8</v>
      </c>
      <c r="Q528" s="210"/>
      <c r="R528" s="79" t="s">
        <v>19</v>
      </c>
      <c r="S528" s="80">
        <v>6002</v>
      </c>
      <c r="T528" s="80">
        <f>SUM(H519:H522,J519:J522,H528)</f>
        <v>3</v>
      </c>
      <c r="U528" s="81" t="s">
        <v>20</v>
      </c>
    </row>
    <row r="529" spans="1:21" ht="31" thickBot="1">
      <c r="A529" s="58" t="s">
        <v>27</v>
      </c>
      <c r="B529" s="24">
        <f>SUM(B519:B528)</f>
        <v>0</v>
      </c>
      <c r="C529" s="24">
        <f>SUM(C519:C524,C527)</f>
        <v>0</v>
      </c>
      <c r="D529" s="25">
        <f>SUM(D519:D524,D527)</f>
        <v>0</v>
      </c>
      <c r="E529" s="26">
        <f>SUM(E519:E528)</f>
        <v>5</v>
      </c>
      <c r="F529" s="24">
        <f>SUM(F519:F527)</f>
        <v>0</v>
      </c>
      <c r="G529" s="25">
        <f>SUM(G519:G524,G527)</f>
        <v>0</v>
      </c>
      <c r="H529" s="26">
        <f>SUM(H519:H524,H527:H528)</f>
        <v>3</v>
      </c>
      <c r="I529" s="24">
        <f>SUM(I519:I524,I527)</f>
        <v>0</v>
      </c>
      <c r="J529" s="25">
        <f>SUM(J519:J524,J527)</f>
        <v>0</v>
      </c>
      <c r="K529" s="58" t="s">
        <v>27</v>
      </c>
      <c r="L529" s="27">
        <f>SUM(L519:L528)</f>
        <v>8</v>
      </c>
      <c r="M529" s="28">
        <f>SUM(M519:M526)</f>
        <v>0</v>
      </c>
      <c r="N529" s="28">
        <f>SUM(N519:N526)</f>
        <v>0</v>
      </c>
      <c r="O529" s="29">
        <f>SUM(O519:O528)</f>
        <v>8</v>
      </c>
      <c r="Q529" s="4"/>
    </row>
    <row r="530" spans="1:21" ht="18" customHeight="1" thickTop="1" thickBot="1">
      <c r="B530" s="211" t="s">
        <v>28</v>
      </c>
      <c r="C530" s="211"/>
      <c r="D530" s="211"/>
      <c r="E530" s="212" t="s">
        <v>29</v>
      </c>
      <c r="F530" s="212"/>
      <c r="G530" s="212"/>
      <c r="H530" s="213" t="s">
        <v>30</v>
      </c>
      <c r="I530" s="213"/>
      <c r="J530" s="213"/>
      <c r="K530" s="48"/>
      <c r="L530" s="214">
        <f>SUM(B519:B524,B528,D519:D524,D527,E519:E524,E527:E528,G519:G524,G527,H519:H524,H527:H528,J519:J524,J527)</f>
        <v>8</v>
      </c>
      <c r="Q530" s="4"/>
      <c r="T530" s="30">
        <f>SUM(T520:T521,T523:T525,T527:T528)</f>
        <v>8</v>
      </c>
    </row>
    <row r="531" spans="1:21" ht="17.25" customHeight="1" thickTop="1">
      <c r="B531" s="216">
        <f>SUM(B529:D529)</f>
        <v>0</v>
      </c>
      <c r="C531" s="216"/>
      <c r="D531" s="216"/>
      <c r="E531" s="194">
        <f>SUM(E529:G529)</f>
        <v>5</v>
      </c>
      <c r="F531" s="194"/>
      <c r="G531" s="194"/>
      <c r="H531" s="195">
        <f>SUM(H529:J529)</f>
        <v>3</v>
      </c>
      <c r="I531" s="195"/>
      <c r="J531" s="195"/>
      <c r="K531" s="48"/>
      <c r="L531" s="215"/>
      <c r="Q531" s="4"/>
    </row>
    <row r="533" spans="1:21" ht="15" thickBot="1"/>
    <row r="534" spans="1:21" ht="20" thickTop="1" thickBot="1">
      <c r="E534" s="49" t="s">
        <v>0</v>
      </c>
      <c r="F534" s="159">
        <f>F515+1</f>
        <v>42033</v>
      </c>
      <c r="G534" s="160"/>
      <c r="H534" s="161"/>
      <c r="Q534" s="4"/>
    </row>
    <row r="535" spans="1:21" ht="18" thickTop="1" thickBot="1">
      <c r="E535" s="32"/>
      <c r="F535" s="31"/>
      <c r="G535" s="31"/>
      <c r="H535" s="31"/>
      <c r="Q535" s="4"/>
    </row>
    <row r="536" spans="1:21" ht="23" thickTop="1" thickBot="1">
      <c r="A536" s="2"/>
      <c r="B536" s="162" t="s">
        <v>1</v>
      </c>
      <c r="C536" s="163"/>
      <c r="D536" s="164"/>
      <c r="E536" s="165" t="s">
        <v>2</v>
      </c>
      <c r="F536" s="166"/>
      <c r="G536" s="167"/>
      <c r="H536" s="168" t="s">
        <v>3</v>
      </c>
      <c r="I536" s="169"/>
      <c r="J536" s="170"/>
      <c r="K536" s="3"/>
      <c r="L536" s="2"/>
      <c r="M536" s="2"/>
      <c r="N536" s="2"/>
      <c r="O536" s="2"/>
      <c r="P536" s="2"/>
      <c r="Q536" s="4"/>
      <c r="R536" s="2"/>
      <c r="S536" s="2"/>
      <c r="T536" s="2"/>
      <c r="U536" s="2"/>
    </row>
    <row r="537" spans="1:21" ht="47" thickTop="1" thickBot="1">
      <c r="A537" s="5"/>
      <c r="B537" s="6" t="s">
        <v>4</v>
      </c>
      <c r="C537" s="7" t="s">
        <v>5</v>
      </c>
      <c r="D537" s="8" t="s">
        <v>6</v>
      </c>
      <c r="E537" s="9" t="s">
        <v>4</v>
      </c>
      <c r="F537" s="7" t="s">
        <v>5</v>
      </c>
      <c r="G537" s="8" t="s">
        <v>6</v>
      </c>
      <c r="H537" s="60" t="s">
        <v>4</v>
      </c>
      <c r="I537" s="7" t="s">
        <v>5</v>
      </c>
      <c r="J537" s="8" t="s">
        <v>6</v>
      </c>
      <c r="K537" s="5"/>
      <c r="L537" s="10" t="s">
        <v>7</v>
      </c>
      <c r="M537" s="11" t="s">
        <v>8</v>
      </c>
      <c r="N537" s="11" t="s">
        <v>9</v>
      </c>
      <c r="O537" s="12" t="s">
        <v>10</v>
      </c>
      <c r="P537" s="13"/>
      <c r="Q537" s="196">
        <f>F534</f>
        <v>42033</v>
      </c>
      <c r="R537" s="217"/>
      <c r="S537" s="217"/>
      <c r="T537" s="217"/>
      <c r="U537" s="218"/>
    </row>
    <row r="538" spans="1:21" ht="17" thickBot="1">
      <c r="A538" s="202" t="s">
        <v>11</v>
      </c>
      <c r="B538" s="179"/>
      <c r="C538" s="182"/>
      <c r="D538" s="185"/>
      <c r="E538" s="188"/>
      <c r="F538" s="182"/>
      <c r="G538" s="185"/>
      <c r="H538" s="191"/>
      <c r="I538" s="182"/>
      <c r="J538" s="199"/>
      <c r="K538" s="51" t="s">
        <v>12</v>
      </c>
      <c r="L538" s="34">
        <f t="shared" ref="L538:L539" si="83">SUM(B538:J538)</f>
        <v>0</v>
      </c>
      <c r="M538" s="35"/>
      <c r="N538" s="36"/>
      <c r="O538" s="37">
        <f t="shared" ref="O538:O547" si="84">SUM(L538:N538)</f>
        <v>0</v>
      </c>
      <c r="Q538" s="52"/>
    </row>
    <row r="539" spans="1:21" ht="17.25" customHeight="1" thickTop="1" thickBot="1">
      <c r="A539" s="203"/>
      <c r="B539" s="180"/>
      <c r="C539" s="183"/>
      <c r="D539" s="186"/>
      <c r="E539" s="189"/>
      <c r="F539" s="183"/>
      <c r="G539" s="186"/>
      <c r="H539" s="192"/>
      <c r="I539" s="183"/>
      <c r="J539" s="200"/>
      <c r="K539" s="53" t="s">
        <v>13</v>
      </c>
      <c r="L539" s="38">
        <f t="shared" si="83"/>
        <v>0</v>
      </c>
      <c r="M539" s="39"/>
      <c r="N539" s="40"/>
      <c r="O539" s="37">
        <f t="shared" si="84"/>
        <v>0</v>
      </c>
      <c r="Q539" s="171" t="s">
        <v>14</v>
      </c>
      <c r="R539" s="66" t="s">
        <v>15</v>
      </c>
      <c r="S539" s="67">
        <v>6000</v>
      </c>
      <c r="T539" s="67">
        <f>SUM(B542,D542)</f>
        <v>0</v>
      </c>
      <c r="U539" s="68" t="s">
        <v>16</v>
      </c>
    </row>
    <row r="540" spans="1:21" ht="31" thickBot="1">
      <c r="A540" s="202" t="s">
        <v>17</v>
      </c>
      <c r="B540" s="181"/>
      <c r="C540" s="184"/>
      <c r="D540" s="187"/>
      <c r="E540" s="190"/>
      <c r="F540" s="184"/>
      <c r="G540" s="187"/>
      <c r="H540" s="193"/>
      <c r="I540" s="184"/>
      <c r="J540" s="201"/>
      <c r="K540" s="51" t="s">
        <v>18</v>
      </c>
      <c r="L540" s="41">
        <f>SUM(B540:J540)</f>
        <v>0</v>
      </c>
      <c r="M540" s="42"/>
      <c r="N540" s="43"/>
      <c r="O540" s="37">
        <f t="shared" si="84"/>
        <v>0</v>
      </c>
      <c r="Q540" s="172"/>
      <c r="R540" s="69" t="s">
        <v>19</v>
      </c>
      <c r="S540" s="70">
        <v>6015</v>
      </c>
      <c r="T540" s="70">
        <f>SUM(B538:B541,D538:D541,B547)</f>
        <v>0</v>
      </c>
      <c r="U540" s="71" t="s">
        <v>20</v>
      </c>
    </row>
    <row r="541" spans="1:21" ht="18" thickTop="1" thickBot="1">
      <c r="A541" s="203"/>
      <c r="B541" s="180"/>
      <c r="C541" s="183"/>
      <c r="D541" s="186"/>
      <c r="E541" s="189"/>
      <c r="F541" s="183"/>
      <c r="G541" s="186"/>
      <c r="H541" s="192"/>
      <c r="I541" s="183"/>
      <c r="J541" s="200"/>
      <c r="K541" s="53" t="s">
        <v>21</v>
      </c>
      <c r="L541" s="38">
        <f t="shared" ref="L541:L547" si="85">SUM(B541:J541)</f>
        <v>0</v>
      </c>
      <c r="M541" s="39"/>
      <c r="N541" s="40"/>
      <c r="O541" s="37">
        <f t="shared" si="84"/>
        <v>0</v>
      </c>
      <c r="Q541" s="54"/>
      <c r="R541" s="72"/>
      <c r="S541" s="72"/>
      <c r="T541" s="72"/>
      <c r="U541" s="72"/>
    </row>
    <row r="542" spans="1:21" ht="16.5" customHeight="1" thickTop="1">
      <c r="A542" s="202" t="s">
        <v>22</v>
      </c>
      <c r="B542" s="181"/>
      <c r="C542" s="184"/>
      <c r="D542" s="187"/>
      <c r="E542" s="190"/>
      <c r="F542" s="184"/>
      <c r="G542" s="187"/>
      <c r="H542" s="193"/>
      <c r="I542" s="184"/>
      <c r="J542" s="201"/>
      <c r="K542" s="202" t="s">
        <v>22</v>
      </c>
      <c r="L542" s="41">
        <f t="shared" si="85"/>
        <v>0</v>
      </c>
      <c r="M542" s="42"/>
      <c r="N542" s="43"/>
      <c r="O542" s="37">
        <f t="shared" si="84"/>
        <v>0</v>
      </c>
      <c r="Q542" s="173" t="s">
        <v>2</v>
      </c>
      <c r="R542" s="73" t="s">
        <v>15</v>
      </c>
      <c r="S542" s="74">
        <v>6005</v>
      </c>
      <c r="T542" s="74">
        <f>SUM(E542,G542)</f>
        <v>0</v>
      </c>
      <c r="U542" s="75" t="s">
        <v>16</v>
      </c>
    </row>
    <row r="543" spans="1:21" ht="16.5" customHeight="1" thickBot="1">
      <c r="A543" s="203"/>
      <c r="B543" s="180"/>
      <c r="C543" s="183"/>
      <c r="D543" s="186"/>
      <c r="E543" s="189"/>
      <c r="F543" s="183"/>
      <c r="G543" s="186"/>
      <c r="H543" s="192"/>
      <c r="I543" s="183"/>
      <c r="J543" s="200"/>
      <c r="K543" s="203"/>
      <c r="L543" s="38">
        <f t="shared" si="85"/>
        <v>0</v>
      </c>
      <c r="M543" s="39"/>
      <c r="N543" s="40"/>
      <c r="O543" s="37">
        <f t="shared" si="84"/>
        <v>0</v>
      </c>
      <c r="Q543" s="174"/>
      <c r="R543" s="204" t="s">
        <v>19</v>
      </c>
      <c r="S543" s="206" t="str">
        <f>IF(WEEKDAY(F534,2)&gt;5,"6002","6001")</f>
        <v>6001</v>
      </c>
      <c r="T543" s="206">
        <f>SUM(E538:E541,G538:G541,E547)</f>
        <v>5</v>
      </c>
      <c r="U543" s="207" t="s">
        <v>20</v>
      </c>
    </row>
    <row r="544" spans="1:21" ht="16.5" customHeight="1" thickBot="1">
      <c r="A544" s="51" t="s">
        <v>23</v>
      </c>
      <c r="B544" s="15"/>
      <c r="C544" s="85"/>
      <c r="D544" s="16"/>
      <c r="E544" s="17"/>
      <c r="F544" s="86"/>
      <c r="G544" s="16"/>
      <c r="H544" s="61"/>
      <c r="I544" s="85"/>
      <c r="J544" s="16"/>
      <c r="K544" s="51" t="s">
        <v>23</v>
      </c>
      <c r="L544" s="41">
        <f t="shared" si="85"/>
        <v>0</v>
      </c>
      <c r="M544" s="42"/>
      <c r="N544" s="93"/>
      <c r="O544" s="37">
        <f t="shared" si="84"/>
        <v>0</v>
      </c>
      <c r="Q544" s="175"/>
      <c r="R544" s="205"/>
      <c r="S544" s="146"/>
      <c r="T544" s="146"/>
      <c r="U544" s="208"/>
    </row>
    <row r="545" spans="1:21" ht="32" thickTop="1" thickBot="1">
      <c r="A545" s="55" t="s">
        <v>24</v>
      </c>
      <c r="B545" s="15"/>
      <c r="C545" s="85"/>
      <c r="D545" s="16"/>
      <c r="E545" s="17"/>
      <c r="F545" s="86"/>
      <c r="G545" s="16"/>
      <c r="H545" s="61"/>
      <c r="I545" s="85"/>
      <c r="J545" s="16"/>
      <c r="K545" s="55" t="s">
        <v>24</v>
      </c>
      <c r="L545" s="41">
        <f t="shared" si="85"/>
        <v>0</v>
      </c>
      <c r="M545" s="39"/>
      <c r="N545" s="94"/>
      <c r="O545" s="37">
        <f t="shared" si="84"/>
        <v>0</v>
      </c>
      <c r="Q545" s="54"/>
      <c r="R545" s="72"/>
      <c r="S545" s="72"/>
      <c r="T545" s="72"/>
      <c r="U545" s="72"/>
    </row>
    <row r="546" spans="1:21" ht="17.25" customHeight="1" thickTop="1" thickBot="1">
      <c r="A546" s="56" t="s">
        <v>25</v>
      </c>
      <c r="B546" s="18"/>
      <c r="C546" s="87"/>
      <c r="D546" s="84"/>
      <c r="E546" s="19"/>
      <c r="F546" s="87"/>
      <c r="G546" s="84"/>
      <c r="H546" s="62"/>
      <c r="I546" s="87"/>
      <c r="J546" s="84"/>
      <c r="K546" s="56" t="s">
        <v>25</v>
      </c>
      <c r="L546" s="41">
        <f t="shared" si="85"/>
        <v>0</v>
      </c>
      <c r="M546" s="44"/>
      <c r="N546" s="45"/>
      <c r="O546" s="37">
        <f t="shared" si="84"/>
        <v>0</v>
      </c>
      <c r="Q546" s="209" t="s">
        <v>3</v>
      </c>
      <c r="R546" s="76" t="s">
        <v>15</v>
      </c>
      <c r="S546" s="77">
        <v>6005</v>
      </c>
      <c r="T546" s="77">
        <f>SUM(H542,J542)</f>
        <v>0</v>
      </c>
      <c r="U546" s="78" t="s">
        <v>16</v>
      </c>
    </row>
    <row r="547" spans="1:21" ht="29" thickBot="1">
      <c r="A547" s="57" t="s">
        <v>26</v>
      </c>
      <c r="B547" s="82"/>
      <c r="C547" s="88"/>
      <c r="D547" s="20"/>
      <c r="E547" s="21">
        <v>5</v>
      </c>
      <c r="F547" s="89"/>
      <c r="G547" s="22"/>
      <c r="H547" s="63">
        <v>3</v>
      </c>
      <c r="I547" s="90"/>
      <c r="J547" s="23"/>
      <c r="K547" s="57" t="s">
        <v>26</v>
      </c>
      <c r="L547" s="41">
        <f t="shared" si="85"/>
        <v>8</v>
      </c>
      <c r="M547" s="46"/>
      <c r="N547" s="47"/>
      <c r="O547" s="37">
        <f t="shared" si="84"/>
        <v>8</v>
      </c>
      <c r="Q547" s="210"/>
      <c r="R547" s="79" t="s">
        <v>19</v>
      </c>
      <c r="S547" s="80">
        <v>6002</v>
      </c>
      <c r="T547" s="80">
        <f>SUM(H538:H541,J538:J541,H547)</f>
        <v>3</v>
      </c>
      <c r="U547" s="81" t="s">
        <v>20</v>
      </c>
    </row>
    <row r="548" spans="1:21" ht="31" thickBot="1">
      <c r="A548" s="58" t="s">
        <v>27</v>
      </c>
      <c r="B548" s="24">
        <f>SUM(B538:B547)</f>
        <v>0</v>
      </c>
      <c r="C548" s="24">
        <f>SUM(C538:C543,C546)</f>
        <v>0</v>
      </c>
      <c r="D548" s="25">
        <f>SUM(D538:D543,D546)</f>
        <v>0</v>
      </c>
      <c r="E548" s="26">
        <f>SUM(E538:E547)</f>
        <v>5</v>
      </c>
      <c r="F548" s="24">
        <f>SUM(F538:F546)</f>
        <v>0</v>
      </c>
      <c r="G548" s="25">
        <f>SUM(G538:G543,G546)</f>
        <v>0</v>
      </c>
      <c r="H548" s="26">
        <f>SUM(H538:H543,H546:H547)</f>
        <v>3</v>
      </c>
      <c r="I548" s="24">
        <f>SUM(I538:I543,I546)</f>
        <v>0</v>
      </c>
      <c r="J548" s="25">
        <f>SUM(J538:J543,J546)</f>
        <v>0</v>
      </c>
      <c r="K548" s="58" t="s">
        <v>27</v>
      </c>
      <c r="L548" s="27">
        <f>SUM(L538:L547)</f>
        <v>8</v>
      </c>
      <c r="M548" s="28">
        <f>SUM(M538:M545)</f>
        <v>0</v>
      </c>
      <c r="N548" s="28">
        <f>SUM(N538:N545)</f>
        <v>0</v>
      </c>
      <c r="O548" s="29">
        <f>SUM(O538:O547)</f>
        <v>8</v>
      </c>
      <c r="Q548" s="4"/>
    </row>
    <row r="549" spans="1:21" ht="18" customHeight="1" thickTop="1" thickBot="1">
      <c r="B549" s="211" t="s">
        <v>28</v>
      </c>
      <c r="C549" s="211"/>
      <c r="D549" s="211"/>
      <c r="E549" s="212" t="s">
        <v>29</v>
      </c>
      <c r="F549" s="212"/>
      <c r="G549" s="212"/>
      <c r="H549" s="213" t="s">
        <v>30</v>
      </c>
      <c r="I549" s="213"/>
      <c r="J549" s="213"/>
      <c r="K549" s="48"/>
      <c r="L549" s="214">
        <f>SUM(B538:B543,B547,D538:D543,D546,E538:E543,E546:E547,G538:G543,G546,H538:H543,H546:H547,J538:J543,J546)</f>
        <v>8</v>
      </c>
      <c r="Q549" s="4"/>
      <c r="T549" s="30">
        <f>SUM(T539:T540,T542:T544,T546:T547)</f>
        <v>8</v>
      </c>
    </row>
    <row r="550" spans="1:21" ht="17.25" customHeight="1" thickTop="1">
      <c r="B550" s="216">
        <f>SUM(B548:D548)</f>
        <v>0</v>
      </c>
      <c r="C550" s="216"/>
      <c r="D550" s="216"/>
      <c r="E550" s="194">
        <f>SUM(E548:G548)</f>
        <v>5</v>
      </c>
      <c r="F550" s="194"/>
      <c r="G550" s="194"/>
      <c r="H550" s="195">
        <f>SUM(H548:J548)</f>
        <v>3</v>
      </c>
      <c r="I550" s="195"/>
      <c r="J550" s="195"/>
      <c r="K550" s="48"/>
      <c r="L550" s="215"/>
      <c r="Q550" s="4"/>
    </row>
    <row r="552" spans="1:21" ht="15" thickBot="1"/>
    <row r="553" spans="1:21" ht="20" thickTop="1" thickBot="1">
      <c r="E553" s="49" t="s">
        <v>0</v>
      </c>
      <c r="F553" s="159">
        <f>F534+1</f>
        <v>42034</v>
      </c>
      <c r="G553" s="160"/>
      <c r="H553" s="161"/>
      <c r="Q553" s="4"/>
    </row>
    <row r="554" spans="1:21" ht="18" thickTop="1" thickBot="1">
      <c r="E554" s="32"/>
      <c r="F554" s="31"/>
      <c r="G554" s="31"/>
      <c r="H554" s="31"/>
      <c r="Q554" s="4"/>
    </row>
    <row r="555" spans="1:21" ht="23" thickTop="1" thickBot="1">
      <c r="A555" s="2"/>
      <c r="B555" s="162" t="s">
        <v>1</v>
      </c>
      <c r="C555" s="163"/>
      <c r="D555" s="164"/>
      <c r="E555" s="165" t="s">
        <v>2</v>
      </c>
      <c r="F555" s="166"/>
      <c r="G555" s="167"/>
      <c r="H555" s="168" t="s">
        <v>3</v>
      </c>
      <c r="I555" s="169"/>
      <c r="J555" s="170"/>
      <c r="K555" s="3"/>
      <c r="L555" s="2"/>
      <c r="M555" s="2"/>
      <c r="N555" s="2"/>
      <c r="O555" s="2"/>
      <c r="P555" s="2"/>
      <c r="Q555" s="4"/>
      <c r="R555" s="2"/>
      <c r="S555" s="2"/>
      <c r="T555" s="2"/>
      <c r="U555" s="2"/>
    </row>
    <row r="556" spans="1:21" ht="47" thickTop="1" thickBot="1">
      <c r="A556" s="5"/>
      <c r="B556" s="6" t="s">
        <v>4</v>
      </c>
      <c r="C556" s="7" t="s">
        <v>5</v>
      </c>
      <c r="D556" s="8" t="s">
        <v>6</v>
      </c>
      <c r="E556" s="9" t="s">
        <v>4</v>
      </c>
      <c r="F556" s="7" t="s">
        <v>5</v>
      </c>
      <c r="G556" s="8" t="s">
        <v>6</v>
      </c>
      <c r="H556" s="60" t="s">
        <v>4</v>
      </c>
      <c r="I556" s="7" t="s">
        <v>5</v>
      </c>
      <c r="J556" s="8" t="s">
        <v>6</v>
      </c>
      <c r="K556" s="5"/>
      <c r="L556" s="10" t="s">
        <v>7</v>
      </c>
      <c r="M556" s="11" t="s">
        <v>8</v>
      </c>
      <c r="N556" s="11" t="s">
        <v>9</v>
      </c>
      <c r="O556" s="12" t="s">
        <v>10</v>
      </c>
      <c r="P556" s="13"/>
      <c r="Q556" s="196">
        <f>F553</f>
        <v>42034</v>
      </c>
      <c r="R556" s="217"/>
      <c r="S556" s="217"/>
      <c r="T556" s="217"/>
      <c r="U556" s="218"/>
    </row>
    <row r="557" spans="1:21" ht="17" thickBot="1">
      <c r="A557" s="202" t="s">
        <v>11</v>
      </c>
      <c r="B557" s="179"/>
      <c r="C557" s="182"/>
      <c r="D557" s="185"/>
      <c r="E557" s="188"/>
      <c r="F557" s="182"/>
      <c r="G557" s="185"/>
      <c r="H557" s="191"/>
      <c r="I557" s="182"/>
      <c r="J557" s="199"/>
      <c r="K557" s="51" t="s">
        <v>12</v>
      </c>
      <c r="L557" s="34">
        <f t="shared" ref="L557:L558" si="86">SUM(B557:J557)</f>
        <v>0</v>
      </c>
      <c r="M557" s="35"/>
      <c r="N557" s="36"/>
      <c r="O557" s="37">
        <f t="shared" ref="O557:O566" si="87">SUM(L557:N557)</f>
        <v>0</v>
      </c>
      <c r="Q557" s="52"/>
    </row>
    <row r="558" spans="1:21" ht="17.25" customHeight="1" thickTop="1" thickBot="1">
      <c r="A558" s="203"/>
      <c r="B558" s="180"/>
      <c r="C558" s="183"/>
      <c r="D558" s="186"/>
      <c r="E558" s="189"/>
      <c r="F558" s="183"/>
      <c r="G558" s="186"/>
      <c r="H558" s="192"/>
      <c r="I558" s="183"/>
      <c r="J558" s="200"/>
      <c r="K558" s="53" t="s">
        <v>13</v>
      </c>
      <c r="L558" s="38">
        <f t="shared" si="86"/>
        <v>0</v>
      </c>
      <c r="M558" s="39"/>
      <c r="N558" s="40"/>
      <c r="O558" s="37">
        <f t="shared" si="87"/>
        <v>0</v>
      </c>
      <c r="Q558" s="171" t="s">
        <v>14</v>
      </c>
      <c r="R558" s="66" t="s">
        <v>15</v>
      </c>
      <c r="S558" s="67">
        <v>6000</v>
      </c>
      <c r="T558" s="67">
        <f>SUM(B561,D561)</f>
        <v>0</v>
      </c>
      <c r="U558" s="68" t="s">
        <v>16</v>
      </c>
    </row>
    <row r="559" spans="1:21" ht="31" thickBot="1">
      <c r="A559" s="202" t="s">
        <v>17</v>
      </c>
      <c r="B559" s="181"/>
      <c r="C559" s="184"/>
      <c r="D559" s="187"/>
      <c r="E559" s="190"/>
      <c r="F559" s="184"/>
      <c r="G559" s="187"/>
      <c r="H559" s="193"/>
      <c r="I559" s="184"/>
      <c r="J559" s="201"/>
      <c r="K559" s="51" t="s">
        <v>18</v>
      </c>
      <c r="L559" s="41">
        <f>SUM(B559:J559)</f>
        <v>0</v>
      </c>
      <c r="M559" s="42"/>
      <c r="N559" s="43"/>
      <c r="O559" s="37">
        <f t="shared" si="87"/>
        <v>0</v>
      </c>
      <c r="Q559" s="172"/>
      <c r="R559" s="69" t="s">
        <v>19</v>
      </c>
      <c r="S559" s="70">
        <v>6015</v>
      </c>
      <c r="T559" s="70">
        <f>SUM(B557:B560,D557:D560,B566)</f>
        <v>0</v>
      </c>
      <c r="U559" s="71" t="s">
        <v>20</v>
      </c>
    </row>
    <row r="560" spans="1:21" ht="18" thickTop="1" thickBot="1">
      <c r="A560" s="203"/>
      <c r="B560" s="180"/>
      <c r="C560" s="183"/>
      <c r="D560" s="186"/>
      <c r="E560" s="189"/>
      <c r="F560" s="183"/>
      <c r="G560" s="186"/>
      <c r="H560" s="192"/>
      <c r="I560" s="183"/>
      <c r="J560" s="200"/>
      <c r="K560" s="53" t="s">
        <v>21</v>
      </c>
      <c r="L560" s="38">
        <f t="shared" ref="L560:L566" si="88">SUM(B560:J560)</f>
        <v>0</v>
      </c>
      <c r="M560" s="39"/>
      <c r="N560" s="40"/>
      <c r="O560" s="37">
        <f t="shared" si="87"/>
        <v>0</v>
      </c>
      <c r="Q560" s="54"/>
      <c r="R560" s="72"/>
      <c r="S560" s="72"/>
      <c r="T560" s="72"/>
      <c r="U560" s="72"/>
    </row>
    <row r="561" spans="1:21" ht="16.5" customHeight="1" thickTop="1">
      <c r="A561" s="202" t="s">
        <v>22</v>
      </c>
      <c r="B561" s="181"/>
      <c r="C561" s="184"/>
      <c r="D561" s="187"/>
      <c r="E561" s="190"/>
      <c r="F561" s="184"/>
      <c r="G561" s="187"/>
      <c r="H561" s="193"/>
      <c r="I561" s="184"/>
      <c r="J561" s="201"/>
      <c r="K561" s="202" t="s">
        <v>22</v>
      </c>
      <c r="L561" s="41">
        <f t="shared" si="88"/>
        <v>0</v>
      </c>
      <c r="M561" s="42"/>
      <c r="N561" s="43"/>
      <c r="O561" s="37">
        <f t="shared" si="87"/>
        <v>0</v>
      </c>
      <c r="Q561" s="173" t="s">
        <v>2</v>
      </c>
      <c r="R561" s="73" t="s">
        <v>15</v>
      </c>
      <c r="S561" s="74">
        <v>6005</v>
      </c>
      <c r="T561" s="74">
        <f>SUM(E561,G561)</f>
        <v>0</v>
      </c>
      <c r="U561" s="75" t="s">
        <v>16</v>
      </c>
    </row>
    <row r="562" spans="1:21" ht="16.5" customHeight="1" thickBot="1">
      <c r="A562" s="203"/>
      <c r="B562" s="180"/>
      <c r="C562" s="183"/>
      <c r="D562" s="186"/>
      <c r="E562" s="189"/>
      <c r="F562" s="183"/>
      <c r="G562" s="186"/>
      <c r="H562" s="192"/>
      <c r="I562" s="183"/>
      <c r="J562" s="200"/>
      <c r="K562" s="203"/>
      <c r="L562" s="38">
        <f t="shared" si="88"/>
        <v>0</v>
      </c>
      <c r="M562" s="39"/>
      <c r="N562" s="40"/>
      <c r="O562" s="37">
        <f t="shared" si="87"/>
        <v>0</v>
      </c>
      <c r="Q562" s="174"/>
      <c r="R562" s="204" t="s">
        <v>19</v>
      </c>
      <c r="S562" s="206" t="str">
        <f>IF(WEEKDAY(F553,2)&gt;5,"6002","6001")</f>
        <v>6001</v>
      </c>
      <c r="T562" s="206">
        <f>SUM(E557:E560,G557:G560,E566)</f>
        <v>5</v>
      </c>
      <c r="U562" s="207" t="s">
        <v>20</v>
      </c>
    </row>
    <row r="563" spans="1:21" ht="16.5" customHeight="1" thickBot="1">
      <c r="A563" s="51" t="s">
        <v>23</v>
      </c>
      <c r="B563" s="15"/>
      <c r="C563" s="85"/>
      <c r="D563" s="16"/>
      <c r="E563" s="17"/>
      <c r="F563" s="86"/>
      <c r="G563" s="16"/>
      <c r="H563" s="61"/>
      <c r="I563" s="85"/>
      <c r="J563" s="16"/>
      <c r="K563" s="51" t="s">
        <v>23</v>
      </c>
      <c r="L563" s="41">
        <f t="shared" si="88"/>
        <v>0</v>
      </c>
      <c r="M563" s="42"/>
      <c r="N563" s="93"/>
      <c r="O563" s="37">
        <f t="shared" si="87"/>
        <v>0</v>
      </c>
      <c r="Q563" s="175"/>
      <c r="R563" s="205"/>
      <c r="S563" s="146"/>
      <c r="T563" s="146"/>
      <c r="U563" s="208"/>
    </row>
    <row r="564" spans="1:21" ht="32" thickTop="1" thickBot="1">
      <c r="A564" s="55" t="s">
        <v>24</v>
      </c>
      <c r="B564" s="15"/>
      <c r="C564" s="85"/>
      <c r="D564" s="16"/>
      <c r="E564" s="17"/>
      <c r="F564" s="86"/>
      <c r="G564" s="16"/>
      <c r="H564" s="61"/>
      <c r="I564" s="85"/>
      <c r="J564" s="16"/>
      <c r="K564" s="55" t="s">
        <v>24</v>
      </c>
      <c r="L564" s="41">
        <f t="shared" si="88"/>
        <v>0</v>
      </c>
      <c r="M564" s="39"/>
      <c r="N564" s="94"/>
      <c r="O564" s="37">
        <f t="shared" si="87"/>
        <v>0</v>
      </c>
      <c r="Q564" s="54"/>
      <c r="R564" s="72"/>
      <c r="S564" s="72"/>
      <c r="T564" s="72"/>
      <c r="U564" s="72"/>
    </row>
    <row r="565" spans="1:21" ht="17.25" customHeight="1" thickTop="1" thickBot="1">
      <c r="A565" s="56" t="s">
        <v>25</v>
      </c>
      <c r="B565" s="18"/>
      <c r="C565" s="87"/>
      <c r="D565" s="84"/>
      <c r="E565" s="19"/>
      <c r="F565" s="87"/>
      <c r="G565" s="84"/>
      <c r="H565" s="62"/>
      <c r="I565" s="87"/>
      <c r="J565" s="84"/>
      <c r="K565" s="56" t="s">
        <v>25</v>
      </c>
      <c r="L565" s="41">
        <f t="shared" si="88"/>
        <v>0</v>
      </c>
      <c r="M565" s="44"/>
      <c r="N565" s="45"/>
      <c r="O565" s="37">
        <f t="shared" si="87"/>
        <v>0</v>
      </c>
      <c r="Q565" s="209" t="s">
        <v>3</v>
      </c>
      <c r="R565" s="76" t="s">
        <v>15</v>
      </c>
      <c r="S565" s="77">
        <v>6005</v>
      </c>
      <c r="T565" s="77">
        <f>SUM(H561,J561)</f>
        <v>0</v>
      </c>
      <c r="U565" s="78" t="s">
        <v>16</v>
      </c>
    </row>
    <row r="566" spans="1:21" ht="29" thickBot="1">
      <c r="A566" s="57" t="s">
        <v>26</v>
      </c>
      <c r="B566" s="82"/>
      <c r="C566" s="88"/>
      <c r="D566" s="20"/>
      <c r="E566" s="21">
        <v>5</v>
      </c>
      <c r="F566" s="89"/>
      <c r="G566" s="22"/>
      <c r="H566" s="63">
        <v>3</v>
      </c>
      <c r="I566" s="90"/>
      <c r="J566" s="23"/>
      <c r="K566" s="57" t="s">
        <v>26</v>
      </c>
      <c r="L566" s="41">
        <f t="shared" si="88"/>
        <v>8</v>
      </c>
      <c r="M566" s="46"/>
      <c r="N566" s="47"/>
      <c r="O566" s="37">
        <f t="shared" si="87"/>
        <v>8</v>
      </c>
      <c r="Q566" s="210"/>
      <c r="R566" s="79" t="s">
        <v>19</v>
      </c>
      <c r="S566" s="80">
        <v>6002</v>
      </c>
      <c r="T566" s="80">
        <f>SUM(H557:H560,J557:J560,H566)</f>
        <v>3</v>
      </c>
      <c r="U566" s="81" t="s">
        <v>20</v>
      </c>
    </row>
    <row r="567" spans="1:21" ht="31" thickBot="1">
      <c r="A567" s="58" t="s">
        <v>27</v>
      </c>
      <c r="B567" s="24">
        <f>SUM(B557:B566)</f>
        <v>0</v>
      </c>
      <c r="C567" s="24">
        <f>SUM(C557:C562,C565)</f>
        <v>0</v>
      </c>
      <c r="D567" s="25">
        <f>SUM(D557:D562,D565)</f>
        <v>0</v>
      </c>
      <c r="E567" s="26">
        <f>SUM(E557:E566)</f>
        <v>5</v>
      </c>
      <c r="F567" s="24">
        <f>SUM(F557:F565)</f>
        <v>0</v>
      </c>
      <c r="G567" s="25">
        <f>SUM(G557:G562,G565)</f>
        <v>0</v>
      </c>
      <c r="H567" s="26">
        <f>SUM(H557:H562,H565:H566)</f>
        <v>3</v>
      </c>
      <c r="I567" s="24">
        <f>SUM(I557:I562,I565)</f>
        <v>0</v>
      </c>
      <c r="J567" s="25">
        <f>SUM(J557:J562,J565)</f>
        <v>0</v>
      </c>
      <c r="K567" s="58" t="s">
        <v>27</v>
      </c>
      <c r="L567" s="27">
        <f>SUM(L557:L566)</f>
        <v>8</v>
      </c>
      <c r="M567" s="28">
        <f>SUM(M557:M564)</f>
        <v>0</v>
      </c>
      <c r="N567" s="28">
        <f>SUM(N557:N564)</f>
        <v>0</v>
      </c>
      <c r="O567" s="29">
        <f>SUM(O557:O566)</f>
        <v>8</v>
      </c>
      <c r="Q567" s="4"/>
    </row>
    <row r="568" spans="1:21" ht="18" customHeight="1" thickTop="1" thickBot="1">
      <c r="B568" s="211" t="s">
        <v>28</v>
      </c>
      <c r="C568" s="211"/>
      <c r="D568" s="211"/>
      <c r="E568" s="212" t="s">
        <v>29</v>
      </c>
      <c r="F568" s="212"/>
      <c r="G568" s="212"/>
      <c r="H568" s="213" t="s">
        <v>30</v>
      </c>
      <c r="I568" s="213"/>
      <c r="J568" s="213"/>
      <c r="K568" s="48"/>
      <c r="L568" s="214">
        <f>SUM(B557:B562,B566,D557:D562,D565,E557:E562,E565:E566,G557:G562,G565,H557:H562,H565:H566,J557:J562,J565)</f>
        <v>8</v>
      </c>
      <c r="Q568" s="4"/>
      <c r="T568" s="30">
        <f>SUM(T558:T559,T561:T563,T565:T566)</f>
        <v>8</v>
      </c>
    </row>
    <row r="569" spans="1:21" ht="17.25" customHeight="1" thickTop="1">
      <c r="B569" s="216">
        <f>SUM(B567:D567)</f>
        <v>0</v>
      </c>
      <c r="C569" s="216"/>
      <c r="D569" s="216"/>
      <c r="E569" s="194">
        <f>SUM(E567:G567)</f>
        <v>5</v>
      </c>
      <c r="F569" s="194"/>
      <c r="G569" s="194"/>
      <c r="H569" s="195">
        <f>SUM(H567:J567)</f>
        <v>3</v>
      </c>
      <c r="I569" s="195"/>
      <c r="J569" s="195"/>
      <c r="K569" s="48"/>
      <c r="L569" s="215"/>
      <c r="Q569" s="4"/>
    </row>
    <row r="571" spans="1:21" ht="15" thickBot="1"/>
    <row r="572" spans="1:21" ht="20" thickTop="1" thickBot="1">
      <c r="E572" s="49" t="s">
        <v>0</v>
      </c>
      <c r="F572" s="159">
        <f>F553+1</f>
        <v>42035</v>
      </c>
      <c r="G572" s="160"/>
      <c r="H572" s="161"/>
      <c r="Q572" s="4"/>
    </row>
    <row r="573" spans="1:21" ht="18" thickTop="1" thickBot="1">
      <c r="E573" s="32"/>
      <c r="F573" s="31"/>
      <c r="G573" s="31"/>
      <c r="H573" s="31"/>
      <c r="Q573" s="4"/>
    </row>
    <row r="574" spans="1:21" ht="23" thickTop="1" thickBot="1">
      <c r="A574" s="2"/>
      <c r="B574" s="162" t="s">
        <v>1</v>
      </c>
      <c r="C574" s="163"/>
      <c r="D574" s="164"/>
      <c r="E574" s="165" t="s">
        <v>2</v>
      </c>
      <c r="F574" s="166"/>
      <c r="G574" s="167"/>
      <c r="H574" s="168" t="s">
        <v>3</v>
      </c>
      <c r="I574" s="169"/>
      <c r="J574" s="170"/>
      <c r="K574" s="3"/>
      <c r="L574" s="2"/>
      <c r="M574" s="2"/>
      <c r="N574" s="2"/>
      <c r="O574" s="2"/>
      <c r="P574" s="2"/>
      <c r="Q574" s="4"/>
      <c r="R574" s="2"/>
      <c r="S574" s="2"/>
      <c r="T574" s="2"/>
      <c r="U574" s="2"/>
    </row>
    <row r="575" spans="1:21" ht="47" thickTop="1" thickBot="1">
      <c r="A575" s="5"/>
      <c r="B575" s="6" t="s">
        <v>4</v>
      </c>
      <c r="C575" s="7" t="s">
        <v>5</v>
      </c>
      <c r="D575" s="8" t="s">
        <v>6</v>
      </c>
      <c r="E575" s="9" t="s">
        <v>4</v>
      </c>
      <c r="F575" s="7" t="s">
        <v>5</v>
      </c>
      <c r="G575" s="8" t="s">
        <v>6</v>
      </c>
      <c r="H575" s="60" t="s">
        <v>4</v>
      </c>
      <c r="I575" s="7" t="s">
        <v>5</v>
      </c>
      <c r="J575" s="8" t="s">
        <v>6</v>
      </c>
      <c r="K575" s="5"/>
      <c r="L575" s="10" t="s">
        <v>7</v>
      </c>
      <c r="M575" s="11" t="s">
        <v>8</v>
      </c>
      <c r="N575" s="11" t="s">
        <v>9</v>
      </c>
      <c r="O575" s="12" t="s">
        <v>10</v>
      </c>
      <c r="P575" s="13"/>
      <c r="Q575" s="196">
        <f>F572</f>
        <v>42035</v>
      </c>
      <c r="R575" s="217"/>
      <c r="S575" s="217"/>
      <c r="T575" s="217"/>
      <c r="U575" s="218"/>
    </row>
    <row r="576" spans="1:21" ht="17" thickBot="1">
      <c r="A576" s="202" t="s">
        <v>11</v>
      </c>
      <c r="B576" s="179"/>
      <c r="C576" s="182"/>
      <c r="D576" s="185"/>
      <c r="E576" s="188"/>
      <c r="F576" s="182"/>
      <c r="G576" s="185"/>
      <c r="H576" s="191"/>
      <c r="I576" s="182"/>
      <c r="J576" s="199"/>
      <c r="K576" s="51" t="s">
        <v>12</v>
      </c>
      <c r="L576" s="34">
        <f t="shared" ref="L576:L577" si="89">SUM(B576:J576)</f>
        <v>0</v>
      </c>
      <c r="M576" s="35"/>
      <c r="N576" s="36"/>
      <c r="O576" s="37">
        <f t="shared" ref="O576:O585" si="90">SUM(L576:N576)</f>
        <v>0</v>
      </c>
      <c r="Q576" s="52"/>
    </row>
    <row r="577" spans="1:21" ht="17" thickTop="1" thickBot="1">
      <c r="A577" s="203"/>
      <c r="B577" s="180"/>
      <c r="C577" s="183"/>
      <c r="D577" s="186"/>
      <c r="E577" s="189"/>
      <c r="F577" s="183"/>
      <c r="G577" s="186"/>
      <c r="H577" s="192"/>
      <c r="I577" s="183"/>
      <c r="J577" s="200"/>
      <c r="K577" s="53" t="s">
        <v>13</v>
      </c>
      <c r="L577" s="38">
        <f t="shared" si="89"/>
        <v>0</v>
      </c>
      <c r="M577" s="39"/>
      <c r="N577" s="40"/>
      <c r="O577" s="37">
        <f t="shared" si="90"/>
        <v>0</v>
      </c>
      <c r="Q577" s="171" t="s">
        <v>14</v>
      </c>
      <c r="R577" s="66" t="s">
        <v>15</v>
      </c>
      <c r="S577" s="67">
        <v>6000</v>
      </c>
      <c r="T577" s="67">
        <f>SUM(B580,D580)</f>
        <v>0</v>
      </c>
      <c r="U577" s="68" t="s">
        <v>16</v>
      </c>
    </row>
    <row r="578" spans="1:21" ht="31" thickBot="1">
      <c r="A578" s="202" t="s">
        <v>17</v>
      </c>
      <c r="B578" s="181"/>
      <c r="C578" s="184"/>
      <c r="D578" s="187"/>
      <c r="E578" s="190"/>
      <c r="F578" s="184"/>
      <c r="G578" s="187"/>
      <c r="H578" s="193"/>
      <c r="I578" s="184"/>
      <c r="J578" s="201"/>
      <c r="K578" s="51" t="s">
        <v>18</v>
      </c>
      <c r="L578" s="41">
        <f>SUM(B578:J578)</f>
        <v>0</v>
      </c>
      <c r="M578" s="42"/>
      <c r="N578" s="43"/>
      <c r="O578" s="37">
        <f t="shared" si="90"/>
        <v>0</v>
      </c>
      <c r="Q578" s="172"/>
      <c r="R578" s="69" t="s">
        <v>19</v>
      </c>
      <c r="S578" s="70">
        <v>6015</v>
      </c>
      <c r="T578" s="70">
        <f>SUM(B576:B579,D576:D579,B585)</f>
        <v>0</v>
      </c>
      <c r="U578" s="71" t="s">
        <v>20</v>
      </c>
    </row>
    <row r="579" spans="1:21" ht="18" thickTop="1" thickBot="1">
      <c r="A579" s="203"/>
      <c r="B579" s="180"/>
      <c r="C579" s="183"/>
      <c r="D579" s="186"/>
      <c r="E579" s="189"/>
      <c r="F579" s="183"/>
      <c r="G579" s="186"/>
      <c r="H579" s="192"/>
      <c r="I579" s="183"/>
      <c r="J579" s="200"/>
      <c r="K579" s="53" t="s">
        <v>21</v>
      </c>
      <c r="L579" s="38">
        <f t="shared" ref="L579:L585" si="91">SUM(B579:J579)</f>
        <v>0</v>
      </c>
      <c r="M579" s="39"/>
      <c r="N579" s="40"/>
      <c r="O579" s="37">
        <f t="shared" si="90"/>
        <v>0</v>
      </c>
      <c r="Q579" s="54"/>
      <c r="R579" s="72"/>
      <c r="S579" s="72"/>
      <c r="T579" s="72"/>
      <c r="U579" s="72"/>
    </row>
    <row r="580" spans="1:21" ht="15.75" customHeight="1" thickTop="1">
      <c r="A580" s="202" t="s">
        <v>22</v>
      </c>
      <c r="B580" s="181"/>
      <c r="C580" s="184"/>
      <c r="D580" s="187"/>
      <c r="E580" s="190"/>
      <c r="F580" s="184"/>
      <c r="G580" s="187"/>
      <c r="H580" s="193"/>
      <c r="I580" s="184"/>
      <c r="J580" s="201"/>
      <c r="K580" s="202" t="s">
        <v>22</v>
      </c>
      <c r="L580" s="41">
        <f t="shared" si="91"/>
        <v>0</v>
      </c>
      <c r="M580" s="42"/>
      <c r="N580" s="43"/>
      <c r="O580" s="37">
        <f t="shared" si="90"/>
        <v>0</v>
      </c>
      <c r="Q580" s="173" t="s">
        <v>2</v>
      </c>
      <c r="R580" s="73" t="s">
        <v>15</v>
      </c>
      <c r="S580" s="74">
        <v>6005</v>
      </c>
      <c r="T580" s="74">
        <f>SUM(E580,G580)</f>
        <v>0</v>
      </c>
      <c r="U580" s="75" t="s">
        <v>16</v>
      </c>
    </row>
    <row r="581" spans="1:21" ht="15.75" customHeight="1" thickBot="1">
      <c r="A581" s="203"/>
      <c r="B581" s="180"/>
      <c r="C581" s="183"/>
      <c r="D581" s="186"/>
      <c r="E581" s="189"/>
      <c r="F581" s="183"/>
      <c r="G581" s="186"/>
      <c r="H581" s="192"/>
      <c r="I581" s="183"/>
      <c r="J581" s="200"/>
      <c r="K581" s="203"/>
      <c r="L581" s="38">
        <f t="shared" si="91"/>
        <v>0</v>
      </c>
      <c r="M581" s="39"/>
      <c r="N581" s="40"/>
      <c r="O581" s="37">
        <f t="shared" si="90"/>
        <v>0</v>
      </c>
      <c r="Q581" s="174"/>
      <c r="R581" s="204" t="s">
        <v>19</v>
      </c>
      <c r="S581" s="206" t="str">
        <f>IF(WEEKDAY(F572,2)&gt;5,"6002","6001")</f>
        <v>6002</v>
      </c>
      <c r="T581" s="206">
        <f>SUM(E576:E579,G576:G579,E585)</f>
        <v>5</v>
      </c>
      <c r="U581" s="207" t="s">
        <v>20</v>
      </c>
    </row>
    <row r="582" spans="1:21" ht="16" thickBot="1">
      <c r="A582" s="51" t="s">
        <v>23</v>
      </c>
      <c r="B582" s="15"/>
      <c r="C582" s="85"/>
      <c r="D582" s="16"/>
      <c r="E582" s="17"/>
      <c r="F582" s="86"/>
      <c r="G582" s="16"/>
      <c r="H582" s="61"/>
      <c r="I582" s="85"/>
      <c r="J582" s="16"/>
      <c r="K582" s="51" t="s">
        <v>23</v>
      </c>
      <c r="L582" s="41">
        <f t="shared" si="91"/>
        <v>0</v>
      </c>
      <c r="M582" s="42"/>
      <c r="N582" s="93"/>
      <c r="O582" s="37">
        <f t="shared" si="90"/>
        <v>0</v>
      </c>
      <c r="Q582" s="175"/>
      <c r="R582" s="205"/>
      <c r="S582" s="146"/>
      <c r="T582" s="146"/>
      <c r="U582" s="208"/>
    </row>
    <row r="583" spans="1:21" ht="32" thickTop="1" thickBot="1">
      <c r="A583" s="55" t="s">
        <v>24</v>
      </c>
      <c r="B583" s="15"/>
      <c r="C583" s="85"/>
      <c r="D583" s="16"/>
      <c r="E583" s="17"/>
      <c r="F583" s="86"/>
      <c r="G583" s="16"/>
      <c r="H583" s="61"/>
      <c r="I583" s="85"/>
      <c r="J583" s="16"/>
      <c r="K583" s="55" t="s">
        <v>24</v>
      </c>
      <c r="L583" s="41">
        <f t="shared" si="91"/>
        <v>0</v>
      </c>
      <c r="M583" s="39"/>
      <c r="N583" s="94"/>
      <c r="O583" s="37">
        <f t="shared" si="90"/>
        <v>0</v>
      </c>
      <c r="Q583" s="54"/>
      <c r="R583" s="72"/>
      <c r="S583" s="72"/>
      <c r="T583" s="72"/>
      <c r="U583" s="72"/>
    </row>
    <row r="584" spans="1:21" ht="17" thickTop="1" thickBot="1">
      <c r="A584" s="56" t="s">
        <v>25</v>
      </c>
      <c r="B584" s="18"/>
      <c r="C584" s="87"/>
      <c r="D584" s="84"/>
      <c r="E584" s="19"/>
      <c r="F584" s="87"/>
      <c r="G584" s="84"/>
      <c r="H584" s="62"/>
      <c r="I584" s="87"/>
      <c r="J584" s="84"/>
      <c r="K584" s="56" t="s">
        <v>25</v>
      </c>
      <c r="L584" s="41">
        <f t="shared" si="91"/>
        <v>0</v>
      </c>
      <c r="M584" s="44"/>
      <c r="N584" s="45"/>
      <c r="O584" s="37">
        <f t="shared" si="90"/>
        <v>0</v>
      </c>
      <c r="Q584" s="209" t="s">
        <v>3</v>
      </c>
      <c r="R584" s="76" t="s">
        <v>15</v>
      </c>
      <c r="S584" s="77">
        <v>6005</v>
      </c>
      <c r="T584" s="77">
        <f>SUM(H580,J580)</f>
        <v>0</v>
      </c>
      <c r="U584" s="78" t="s">
        <v>16</v>
      </c>
    </row>
    <row r="585" spans="1:21" ht="29" thickBot="1">
      <c r="A585" s="57" t="s">
        <v>26</v>
      </c>
      <c r="B585" s="82"/>
      <c r="C585" s="88"/>
      <c r="D585" s="20"/>
      <c r="E585" s="21">
        <v>5</v>
      </c>
      <c r="F585" s="89"/>
      <c r="G585" s="22"/>
      <c r="H585" s="63">
        <v>3</v>
      </c>
      <c r="I585" s="90"/>
      <c r="J585" s="23"/>
      <c r="K585" s="57" t="s">
        <v>26</v>
      </c>
      <c r="L585" s="41">
        <f t="shared" si="91"/>
        <v>8</v>
      </c>
      <c r="M585" s="46"/>
      <c r="N585" s="47"/>
      <c r="O585" s="37">
        <f t="shared" si="90"/>
        <v>8</v>
      </c>
      <c r="Q585" s="210"/>
      <c r="R585" s="79" t="s">
        <v>19</v>
      </c>
      <c r="S585" s="80">
        <v>6002</v>
      </c>
      <c r="T585" s="80">
        <f>SUM(H576:H579,J576:J579,H585)</f>
        <v>3</v>
      </c>
      <c r="U585" s="81" t="s">
        <v>20</v>
      </c>
    </row>
    <row r="586" spans="1:21" ht="31" thickBot="1">
      <c r="A586" s="58" t="s">
        <v>27</v>
      </c>
      <c r="B586" s="24">
        <f>SUM(B576:B585)</f>
        <v>0</v>
      </c>
      <c r="C586" s="24">
        <f>SUM(C576:C581,C584)</f>
        <v>0</v>
      </c>
      <c r="D586" s="25">
        <f>SUM(D576:D581,D584)</f>
        <v>0</v>
      </c>
      <c r="E586" s="26">
        <f>SUM(E576:E585)</f>
        <v>5</v>
      </c>
      <c r="F586" s="24">
        <f>SUM(F576:F584)</f>
        <v>0</v>
      </c>
      <c r="G586" s="25">
        <f>SUM(G576:G581,G584)</f>
        <v>0</v>
      </c>
      <c r="H586" s="26">
        <f>SUM(H576:H581,H584:H585)</f>
        <v>3</v>
      </c>
      <c r="I586" s="24">
        <f>SUM(I576:I581,I584)</f>
        <v>0</v>
      </c>
      <c r="J586" s="25">
        <f>SUM(J576:J581,J584)</f>
        <v>0</v>
      </c>
      <c r="K586" s="58" t="s">
        <v>27</v>
      </c>
      <c r="L586" s="27">
        <f>SUM(L576:L585)</f>
        <v>8</v>
      </c>
      <c r="M586" s="28">
        <f>SUM(M576:M583)</f>
        <v>0</v>
      </c>
      <c r="N586" s="28">
        <f>SUM(N576:N583)</f>
        <v>0</v>
      </c>
      <c r="O586" s="29">
        <f>SUM(O576:O585)</f>
        <v>8</v>
      </c>
      <c r="Q586" s="4"/>
    </row>
    <row r="587" spans="1:21" ht="18" customHeight="1" thickTop="1" thickBot="1">
      <c r="B587" s="211" t="s">
        <v>28</v>
      </c>
      <c r="C587" s="211"/>
      <c r="D587" s="211"/>
      <c r="E587" s="212" t="s">
        <v>29</v>
      </c>
      <c r="F587" s="212"/>
      <c r="G587" s="212"/>
      <c r="H587" s="213" t="s">
        <v>30</v>
      </c>
      <c r="I587" s="213"/>
      <c r="J587" s="213"/>
      <c r="K587" s="48"/>
      <c r="L587" s="214">
        <f>SUM(B576:B581,B585,D576:D581,D584,E576:E581,E584:E585,G576:G581,G584,H576:H581,H584:H585,J576:J581,J584)</f>
        <v>8</v>
      </c>
      <c r="Q587" s="4"/>
      <c r="T587" s="30">
        <f>SUM(T577:T578,T580:T582,T584:T585)</f>
        <v>8</v>
      </c>
    </row>
    <row r="588" spans="1:21" ht="17.25" customHeight="1" thickTop="1">
      <c r="B588" s="216">
        <f>SUM(B586:D586)</f>
        <v>0</v>
      </c>
      <c r="C588" s="216"/>
      <c r="D588" s="216"/>
      <c r="E588" s="194">
        <f>SUM(E586:G586)</f>
        <v>5</v>
      </c>
      <c r="F588" s="194"/>
      <c r="G588" s="194"/>
      <c r="H588" s="195">
        <f>SUM(H586:J586)</f>
        <v>3</v>
      </c>
      <c r="I588" s="195"/>
      <c r="J588" s="195"/>
      <c r="K588" s="48"/>
      <c r="L588" s="215"/>
      <c r="Q588" s="4"/>
    </row>
    <row r="589" spans="1:21" ht="15" thickBot="1"/>
    <row r="590" spans="1:21" ht="15" thickTop="1">
      <c r="R590" s="134" t="s">
        <v>14</v>
      </c>
      <c r="S590" s="137" t="s">
        <v>2</v>
      </c>
      <c r="T590" s="140" t="s">
        <v>3</v>
      </c>
    </row>
    <row r="591" spans="1:21">
      <c r="R591" s="135"/>
      <c r="S591" s="138"/>
      <c r="T591" s="141"/>
    </row>
    <row r="592" spans="1:21" ht="15" thickBot="1">
      <c r="R592" s="136"/>
      <c r="S592" s="139"/>
      <c r="T592" s="142"/>
    </row>
    <row r="593" spans="2:20" ht="22.5" customHeight="1" thickTop="1">
      <c r="B593" s="148" t="s">
        <v>31</v>
      </c>
      <c r="C593" s="149"/>
      <c r="D593" s="150"/>
      <c r="E593" s="151" t="s">
        <v>32</v>
      </c>
      <c r="F593" s="152"/>
      <c r="G593" s="153"/>
      <c r="H593" s="154" t="s">
        <v>33</v>
      </c>
      <c r="I593" s="155"/>
      <c r="J593" s="156"/>
      <c r="Q593" s="130" t="s">
        <v>39</v>
      </c>
      <c r="R593" s="143">
        <f>SUM(T8,T26,T45,T63,T83,T102,T121,T140,T159,T178,T197,T216,T235,T254,T273,T292,T311,T330,T349,T368,T387,T406,T425,T444,T463,T482,T501,T520,T539,T558,T577)</f>
        <v>0</v>
      </c>
      <c r="S593" s="143">
        <f>SUM(T11,T29,T48,T66,T86,T105,T124,T143,T162,T181,T200,T219,T238,T257,T276,T295,T314,T333,T352,T371,T390,T409,T428,T447,T466,T485,T504,T523,T542,T561,T580)</f>
        <v>0</v>
      </c>
      <c r="T593" s="143">
        <f>SUM(T470,T489,T508,T527,T546,T565,T584)</f>
        <v>0</v>
      </c>
    </row>
    <row r="594" spans="2:20" ht="22.5" customHeight="1" thickBot="1">
      <c r="B594" s="107" t="s">
        <v>4</v>
      </c>
      <c r="C594" s="59" t="s">
        <v>5</v>
      </c>
      <c r="D594" s="59" t="s">
        <v>6</v>
      </c>
      <c r="E594" s="59" t="s">
        <v>4</v>
      </c>
      <c r="F594" s="59" t="s">
        <v>5</v>
      </c>
      <c r="G594" s="59" t="s">
        <v>6</v>
      </c>
      <c r="H594" s="59" t="s">
        <v>4</v>
      </c>
      <c r="I594" s="59" t="s">
        <v>5</v>
      </c>
      <c r="J594" s="108" t="s">
        <v>6</v>
      </c>
      <c r="Q594" s="131"/>
      <c r="R594" s="144"/>
      <c r="S594" s="144"/>
      <c r="T594" s="144"/>
    </row>
    <row r="595" spans="2:20" ht="24.75" customHeight="1" thickTop="1" thickBot="1">
      <c r="B595" s="109">
        <f t="shared" ref="B595:J595" si="92">SUM(B17,B35,B54,B72,B92,B111,B130,B149,B168,B187,B206,B225,B244,B263,B282,B301,B320,B339,B358,B377,B396,B415,B434,B453,B472,B491,B510,B529,B548,B567,B586)</f>
        <v>0</v>
      </c>
      <c r="C595" s="110">
        <f t="shared" si="92"/>
        <v>0</v>
      </c>
      <c r="D595" s="110">
        <f t="shared" si="92"/>
        <v>0</v>
      </c>
      <c r="E595" s="110">
        <f t="shared" si="92"/>
        <v>155</v>
      </c>
      <c r="F595" s="110">
        <f t="shared" si="92"/>
        <v>0</v>
      </c>
      <c r="G595" s="110">
        <f t="shared" si="92"/>
        <v>0</v>
      </c>
      <c r="H595" s="110">
        <f t="shared" si="92"/>
        <v>93</v>
      </c>
      <c r="I595" s="110">
        <f t="shared" si="92"/>
        <v>0</v>
      </c>
      <c r="J595" s="111">
        <f t="shared" si="92"/>
        <v>0</v>
      </c>
      <c r="Q595" s="132" t="s">
        <v>40</v>
      </c>
      <c r="R595" s="145">
        <f>SUM(T9,T27,T46,T64,T84,T103,T122,T141,T160,T179,T198,T217,T236,T255,T274,T293,T312,T331,T350,T369,T388,T407,T426,T445,T464,T483,T502,T521,T540,T559,T578)</f>
        <v>0</v>
      </c>
      <c r="S595" s="145">
        <f>SUM(T12,T30,T49,T67,T87,T106,T125,T144,T163,T182,T201,T220,T239,T258,T277,T296,T315,T334,T353,T372,T391,T410,T429,T448,T467,T486,T505,T524,T543,T562,T581)</f>
        <v>155</v>
      </c>
      <c r="T595" s="145">
        <f>SUM(T16,T34,T53,T71,T91,T110,T129,T148,T167,T186,T205,T224,T243,T262,T281,T300,T319,T338,T357,T376,T395,T414,T433,T452,T471,T490,T509,T528,T547,T566,T585)</f>
        <v>93</v>
      </c>
    </row>
    <row r="596" spans="2:20" ht="16" thickTop="1" thickBot="1">
      <c r="Q596" s="133"/>
      <c r="R596" s="146"/>
      <c r="S596" s="146"/>
      <c r="T596" s="146"/>
    </row>
    <row r="597" spans="2:20" ht="15" thickTop="1"/>
    <row r="599" spans="2:20" ht="20">
      <c r="C599" s="147" t="s">
        <v>37</v>
      </c>
      <c r="D599" s="147"/>
      <c r="E599" s="147"/>
      <c r="F599" s="147"/>
      <c r="G599" s="221">
        <f>SUM(B595,D595,E595,G595,H595,J595)</f>
        <v>248</v>
      </c>
      <c r="H599" s="221"/>
      <c r="I599" s="91"/>
      <c r="J599" s="92"/>
    </row>
    <row r="600" spans="2:20" ht="20">
      <c r="C600" s="147" t="s">
        <v>35</v>
      </c>
      <c r="D600" s="147"/>
      <c r="E600" s="147"/>
      <c r="F600" s="147"/>
      <c r="G600" s="221">
        <f>SUM(M17,M35,M54,M72,M92,M111,M130,M149,M168,M187,M206,M225,M244,M263,M282,M301,M320,M339,M358,M377,M396,M415,M434,M453,M472,M491,M510,M529,M529,M548,M567,M586)</f>
        <v>0</v>
      </c>
      <c r="H600" s="221"/>
      <c r="I600" s="91"/>
      <c r="J600" s="92"/>
    </row>
    <row r="601" spans="2:20" ht="20">
      <c r="C601" s="158" t="s">
        <v>38</v>
      </c>
      <c r="D601" s="158"/>
      <c r="E601" s="158"/>
      <c r="F601" s="158"/>
      <c r="G601" s="157">
        <f>SUM(M13:M14,M31:M32,M50:M51,M68:M69,M88:M89,M107:M108,M126:M127,M145:M146,M164:M165,M183:M184,M202:M203,M221:M222,M240:M241,M259:M260,M278:M279,M297:M298,M316:M317,M335:M336,M354:M355,M373:M374,M392:M393,M411:M412,M430:M431,M449:M450,M468:M469,M487:M488,M506:M507,M525:M526,M544:M545,M563:M564,M582:M583)</f>
        <v>0</v>
      </c>
      <c r="H601" s="157"/>
      <c r="I601" s="91"/>
      <c r="J601" s="92"/>
    </row>
    <row r="602" spans="2:20" ht="20">
      <c r="C602" s="129"/>
      <c r="D602" s="129"/>
      <c r="E602" s="129"/>
      <c r="F602" s="129"/>
      <c r="G602" s="129"/>
      <c r="H602" s="129"/>
      <c r="I602" s="92"/>
      <c r="J602" s="92"/>
    </row>
    <row r="603" spans="2:20" ht="20">
      <c r="C603" s="147" t="s">
        <v>36</v>
      </c>
      <c r="D603" s="147"/>
      <c r="E603" s="147"/>
      <c r="F603" s="147"/>
      <c r="G603" s="157">
        <f>SUM(N17,N35,N54,N72,N92,N111,N130,N149,N168,N187,N206,N225,N244,N263,N282,N301,N320,N339,N358,N377,N396,N415,N434,N453,N472,N491,N510,N529,N548,N567,N586)</f>
        <v>0</v>
      </c>
      <c r="H603" s="157"/>
      <c r="I603" s="92"/>
      <c r="J603" s="92"/>
    </row>
    <row r="604" spans="2:20" ht="20">
      <c r="C604" s="92"/>
      <c r="D604" s="92"/>
      <c r="E604" s="92"/>
      <c r="F604" s="92"/>
      <c r="G604" s="92"/>
      <c r="H604" s="92"/>
      <c r="I604" s="92"/>
      <c r="J604" s="92"/>
    </row>
    <row r="605" spans="2:20" ht="20">
      <c r="C605" s="220" t="s">
        <v>34</v>
      </c>
      <c r="D605" s="220"/>
      <c r="E605" s="220"/>
      <c r="F605" s="220"/>
      <c r="G605" s="220">
        <f>SUM(G599,G600,G603)</f>
        <v>248</v>
      </c>
      <c r="H605" s="220"/>
      <c r="I605" s="92"/>
      <c r="J605" s="92"/>
    </row>
    <row r="606" spans="2:20" ht="20">
      <c r="C606" s="92"/>
      <c r="D606" s="92"/>
      <c r="E606" s="92"/>
      <c r="F606" s="92"/>
      <c r="G606" s="92"/>
      <c r="H606" s="92"/>
      <c r="I606" s="92"/>
      <c r="J606" s="92"/>
    </row>
  </sheetData>
  <mergeCells count="1576">
    <mergeCell ref="A580:A581"/>
    <mergeCell ref="B580:B581"/>
    <mergeCell ref="C580:C581"/>
    <mergeCell ref="D580:D581"/>
    <mergeCell ref="E580:E581"/>
    <mergeCell ref="F580:F581"/>
    <mergeCell ref="G580:G581"/>
    <mergeCell ref="H580:H581"/>
    <mergeCell ref="I580:I581"/>
    <mergeCell ref="A578:A579"/>
    <mergeCell ref="B578:B579"/>
    <mergeCell ref="C578:C579"/>
    <mergeCell ref="D578:D579"/>
    <mergeCell ref="E578:E579"/>
    <mergeCell ref="F578:F579"/>
    <mergeCell ref="G578:G579"/>
    <mergeCell ref="H578:H579"/>
    <mergeCell ref="I578:I579"/>
    <mergeCell ref="A576:A577"/>
    <mergeCell ref="B576:B577"/>
    <mergeCell ref="C576:C577"/>
    <mergeCell ref="D576:D577"/>
    <mergeCell ref="E576:E577"/>
    <mergeCell ref="F576:F577"/>
    <mergeCell ref="G576:G577"/>
    <mergeCell ref="H576:H577"/>
    <mergeCell ref="I576:I577"/>
    <mergeCell ref="A561:A562"/>
    <mergeCell ref="B561:B562"/>
    <mergeCell ref="C561:C562"/>
    <mergeCell ref="D561:D562"/>
    <mergeCell ref="E561:E562"/>
    <mergeCell ref="F561:F562"/>
    <mergeCell ref="G561:G562"/>
    <mergeCell ref="H561:H562"/>
    <mergeCell ref="I561:I562"/>
    <mergeCell ref="A559:A560"/>
    <mergeCell ref="B559:B560"/>
    <mergeCell ref="C559:C560"/>
    <mergeCell ref="D559:D560"/>
    <mergeCell ref="E559:E560"/>
    <mergeCell ref="F559:F560"/>
    <mergeCell ref="G559:G560"/>
    <mergeCell ref="H559:H560"/>
    <mergeCell ref="I559:I560"/>
    <mergeCell ref="A557:A558"/>
    <mergeCell ref="B557:B558"/>
    <mergeCell ref="C557:C558"/>
    <mergeCell ref="D557:D558"/>
    <mergeCell ref="E557:E558"/>
    <mergeCell ref="F557:F558"/>
    <mergeCell ref="G557:G558"/>
    <mergeCell ref="H557:H558"/>
    <mergeCell ref="I557:I558"/>
    <mergeCell ref="A542:A543"/>
    <mergeCell ref="B542:B543"/>
    <mergeCell ref="C542:C543"/>
    <mergeCell ref="D542:D543"/>
    <mergeCell ref="E542:E543"/>
    <mergeCell ref="F542:F543"/>
    <mergeCell ref="G542:G543"/>
    <mergeCell ref="H542:H543"/>
    <mergeCell ref="I542:I543"/>
    <mergeCell ref="A540:A541"/>
    <mergeCell ref="B540:B541"/>
    <mergeCell ref="C540:C541"/>
    <mergeCell ref="D540:D541"/>
    <mergeCell ref="E540:E541"/>
    <mergeCell ref="F540:F541"/>
    <mergeCell ref="G540:G541"/>
    <mergeCell ref="H540:H541"/>
    <mergeCell ref="I540:I541"/>
    <mergeCell ref="A538:A539"/>
    <mergeCell ref="B538:B539"/>
    <mergeCell ref="C538:C539"/>
    <mergeCell ref="D538:D539"/>
    <mergeCell ref="E538:E539"/>
    <mergeCell ref="F538:F539"/>
    <mergeCell ref="G538:G539"/>
    <mergeCell ref="H538:H539"/>
    <mergeCell ref="I538:I539"/>
    <mergeCell ref="A523:A524"/>
    <mergeCell ref="B523:B524"/>
    <mergeCell ref="C523:C524"/>
    <mergeCell ref="D523:D524"/>
    <mergeCell ref="E523:E524"/>
    <mergeCell ref="F523:F524"/>
    <mergeCell ref="G523:G524"/>
    <mergeCell ref="H523:H524"/>
    <mergeCell ref="I523:I524"/>
    <mergeCell ref="A521:A522"/>
    <mergeCell ref="B521:B522"/>
    <mergeCell ref="C521:C522"/>
    <mergeCell ref="D521:D522"/>
    <mergeCell ref="E521:E522"/>
    <mergeCell ref="F521:F522"/>
    <mergeCell ref="G521:G522"/>
    <mergeCell ref="H521:H522"/>
    <mergeCell ref="I521:I522"/>
    <mergeCell ref="A519:A520"/>
    <mergeCell ref="B519:B520"/>
    <mergeCell ref="C519:C520"/>
    <mergeCell ref="D519:D520"/>
    <mergeCell ref="E519:E520"/>
    <mergeCell ref="F519:F520"/>
    <mergeCell ref="G519:G520"/>
    <mergeCell ref="H519:H520"/>
    <mergeCell ref="I519:I520"/>
    <mergeCell ref="A504:A505"/>
    <mergeCell ref="B504:B505"/>
    <mergeCell ref="C504:C505"/>
    <mergeCell ref="D504:D505"/>
    <mergeCell ref="E504:E505"/>
    <mergeCell ref="F504:F505"/>
    <mergeCell ref="G504:G505"/>
    <mergeCell ref="H504:H505"/>
    <mergeCell ref="I504:I505"/>
    <mergeCell ref="A502:A503"/>
    <mergeCell ref="B502:B503"/>
    <mergeCell ref="C502:C503"/>
    <mergeCell ref="D502:D503"/>
    <mergeCell ref="E502:E503"/>
    <mergeCell ref="F502:F503"/>
    <mergeCell ref="G502:G503"/>
    <mergeCell ref="H502:H503"/>
    <mergeCell ref="I502:I503"/>
    <mergeCell ref="A500:A501"/>
    <mergeCell ref="B500:B501"/>
    <mergeCell ref="C500:C501"/>
    <mergeCell ref="D500:D501"/>
    <mergeCell ref="E500:E501"/>
    <mergeCell ref="F500:F501"/>
    <mergeCell ref="G500:G501"/>
    <mergeCell ref="H500:H501"/>
    <mergeCell ref="I500:I501"/>
    <mergeCell ref="A485:A486"/>
    <mergeCell ref="B485:B486"/>
    <mergeCell ref="C485:C486"/>
    <mergeCell ref="D485:D486"/>
    <mergeCell ref="E485:E486"/>
    <mergeCell ref="F485:F486"/>
    <mergeCell ref="G485:G486"/>
    <mergeCell ref="H485:H486"/>
    <mergeCell ref="I485:I486"/>
    <mergeCell ref="A483:A484"/>
    <mergeCell ref="B483:B484"/>
    <mergeCell ref="C483:C484"/>
    <mergeCell ref="D483:D484"/>
    <mergeCell ref="E483:E484"/>
    <mergeCell ref="F483:F484"/>
    <mergeCell ref="G483:G484"/>
    <mergeCell ref="H483:H484"/>
    <mergeCell ref="I483:I484"/>
    <mergeCell ref="A481:A482"/>
    <mergeCell ref="B481:B482"/>
    <mergeCell ref="C481:C482"/>
    <mergeCell ref="D481:D482"/>
    <mergeCell ref="E481:E482"/>
    <mergeCell ref="F481:F482"/>
    <mergeCell ref="G481:G482"/>
    <mergeCell ref="H481:H482"/>
    <mergeCell ref="I481:I482"/>
    <mergeCell ref="A466:A467"/>
    <mergeCell ref="B466:B467"/>
    <mergeCell ref="C466:C467"/>
    <mergeCell ref="D466:D467"/>
    <mergeCell ref="E466:E467"/>
    <mergeCell ref="F466:F467"/>
    <mergeCell ref="G466:G467"/>
    <mergeCell ref="H466:H467"/>
    <mergeCell ref="I466:I467"/>
    <mergeCell ref="A464:A465"/>
    <mergeCell ref="B464:B465"/>
    <mergeCell ref="C464:C465"/>
    <mergeCell ref="D464:D465"/>
    <mergeCell ref="E464:E465"/>
    <mergeCell ref="F464:F465"/>
    <mergeCell ref="G464:G465"/>
    <mergeCell ref="H464:H465"/>
    <mergeCell ref="I464:I465"/>
    <mergeCell ref="A462:A463"/>
    <mergeCell ref="B462:B463"/>
    <mergeCell ref="C462:C463"/>
    <mergeCell ref="D462:D463"/>
    <mergeCell ref="E462:E463"/>
    <mergeCell ref="F462:F463"/>
    <mergeCell ref="G462:G463"/>
    <mergeCell ref="H462:H463"/>
    <mergeCell ref="I462:I463"/>
    <mergeCell ref="A447:A448"/>
    <mergeCell ref="B447:B448"/>
    <mergeCell ref="C447:C448"/>
    <mergeCell ref="D447:D448"/>
    <mergeCell ref="E447:E448"/>
    <mergeCell ref="F447:F448"/>
    <mergeCell ref="G447:G448"/>
    <mergeCell ref="H447:H448"/>
    <mergeCell ref="I447:I448"/>
    <mergeCell ref="A445:A446"/>
    <mergeCell ref="B445:B446"/>
    <mergeCell ref="C445:C446"/>
    <mergeCell ref="D445:D446"/>
    <mergeCell ref="E445:E446"/>
    <mergeCell ref="F445:F446"/>
    <mergeCell ref="G445:G446"/>
    <mergeCell ref="H445:H446"/>
    <mergeCell ref="I445:I446"/>
    <mergeCell ref="A443:A444"/>
    <mergeCell ref="B443:B444"/>
    <mergeCell ref="C443:C444"/>
    <mergeCell ref="D443:D444"/>
    <mergeCell ref="E443:E444"/>
    <mergeCell ref="F443:F444"/>
    <mergeCell ref="G443:G444"/>
    <mergeCell ref="H443:H444"/>
    <mergeCell ref="I443:I444"/>
    <mergeCell ref="A428:A429"/>
    <mergeCell ref="B428:B429"/>
    <mergeCell ref="C428:C429"/>
    <mergeCell ref="D428:D429"/>
    <mergeCell ref="E428:E429"/>
    <mergeCell ref="F428:F429"/>
    <mergeCell ref="G428:G429"/>
    <mergeCell ref="H428:H429"/>
    <mergeCell ref="I428:I429"/>
    <mergeCell ref="A426:A427"/>
    <mergeCell ref="B426:B427"/>
    <mergeCell ref="C426:C427"/>
    <mergeCell ref="D426:D427"/>
    <mergeCell ref="E426:E427"/>
    <mergeCell ref="F426:F427"/>
    <mergeCell ref="G426:G427"/>
    <mergeCell ref="H426:H427"/>
    <mergeCell ref="I426:I427"/>
    <mergeCell ref="A424:A425"/>
    <mergeCell ref="B424:B425"/>
    <mergeCell ref="C424:C425"/>
    <mergeCell ref="D424:D425"/>
    <mergeCell ref="E424:E425"/>
    <mergeCell ref="F424:F425"/>
    <mergeCell ref="G424:G425"/>
    <mergeCell ref="H424:H425"/>
    <mergeCell ref="I424:I425"/>
    <mergeCell ref="A409:A410"/>
    <mergeCell ref="B409:B410"/>
    <mergeCell ref="C409:C410"/>
    <mergeCell ref="D409:D410"/>
    <mergeCell ref="E409:E410"/>
    <mergeCell ref="F409:F410"/>
    <mergeCell ref="G409:G410"/>
    <mergeCell ref="H409:H410"/>
    <mergeCell ref="I409:I410"/>
    <mergeCell ref="A407:A408"/>
    <mergeCell ref="B407:B408"/>
    <mergeCell ref="C407:C408"/>
    <mergeCell ref="D407:D408"/>
    <mergeCell ref="E407:E408"/>
    <mergeCell ref="F407:F408"/>
    <mergeCell ref="G407:G408"/>
    <mergeCell ref="H407:H408"/>
    <mergeCell ref="I407:I408"/>
    <mergeCell ref="A405:A406"/>
    <mergeCell ref="B405:B406"/>
    <mergeCell ref="C405:C406"/>
    <mergeCell ref="D405:D406"/>
    <mergeCell ref="E405:E406"/>
    <mergeCell ref="F405:F406"/>
    <mergeCell ref="G405:G406"/>
    <mergeCell ref="H405:H406"/>
    <mergeCell ref="I405:I406"/>
    <mergeCell ref="A390:A391"/>
    <mergeCell ref="B390:B391"/>
    <mergeCell ref="C390:C391"/>
    <mergeCell ref="D390:D391"/>
    <mergeCell ref="E390:E391"/>
    <mergeCell ref="F390:F391"/>
    <mergeCell ref="G390:G391"/>
    <mergeCell ref="H390:H391"/>
    <mergeCell ref="I390:I391"/>
    <mergeCell ref="A388:A389"/>
    <mergeCell ref="B388:B389"/>
    <mergeCell ref="C388:C389"/>
    <mergeCell ref="D388:D389"/>
    <mergeCell ref="E388:E389"/>
    <mergeCell ref="F388:F389"/>
    <mergeCell ref="G388:G389"/>
    <mergeCell ref="H388:H389"/>
    <mergeCell ref="I388:I389"/>
    <mergeCell ref="A386:A387"/>
    <mergeCell ref="B386:B387"/>
    <mergeCell ref="C386:C387"/>
    <mergeCell ref="D386:D387"/>
    <mergeCell ref="E386:E387"/>
    <mergeCell ref="F386:F387"/>
    <mergeCell ref="G386:G387"/>
    <mergeCell ref="H386:H387"/>
    <mergeCell ref="I386:I387"/>
    <mergeCell ref="A371:A372"/>
    <mergeCell ref="B371:B372"/>
    <mergeCell ref="C371:C372"/>
    <mergeCell ref="D371:D372"/>
    <mergeCell ref="E371:E372"/>
    <mergeCell ref="F371:F372"/>
    <mergeCell ref="G371:G372"/>
    <mergeCell ref="H371:H372"/>
    <mergeCell ref="I371:I372"/>
    <mergeCell ref="A369:A370"/>
    <mergeCell ref="B369:B370"/>
    <mergeCell ref="C369:C370"/>
    <mergeCell ref="D369:D370"/>
    <mergeCell ref="E369:E370"/>
    <mergeCell ref="F369:F370"/>
    <mergeCell ref="G369:G370"/>
    <mergeCell ref="H369:H370"/>
    <mergeCell ref="I369:I370"/>
    <mergeCell ref="A367:A368"/>
    <mergeCell ref="B367:B368"/>
    <mergeCell ref="C367:C368"/>
    <mergeCell ref="D367:D368"/>
    <mergeCell ref="E367:E368"/>
    <mergeCell ref="F367:F368"/>
    <mergeCell ref="G367:G368"/>
    <mergeCell ref="H367:H368"/>
    <mergeCell ref="I367:I368"/>
    <mergeCell ref="A352:A353"/>
    <mergeCell ref="B352:B353"/>
    <mergeCell ref="C352:C353"/>
    <mergeCell ref="D352:D353"/>
    <mergeCell ref="E352:E353"/>
    <mergeCell ref="F352:F353"/>
    <mergeCell ref="G352:G353"/>
    <mergeCell ref="H352:H353"/>
    <mergeCell ref="I352:I353"/>
    <mergeCell ref="A350:A351"/>
    <mergeCell ref="B350:B351"/>
    <mergeCell ref="C350:C351"/>
    <mergeCell ref="D350:D351"/>
    <mergeCell ref="E350:E351"/>
    <mergeCell ref="F350:F351"/>
    <mergeCell ref="G350:G351"/>
    <mergeCell ref="H350:H351"/>
    <mergeCell ref="I350:I351"/>
    <mergeCell ref="A348:A349"/>
    <mergeCell ref="B348:B349"/>
    <mergeCell ref="C348:C349"/>
    <mergeCell ref="D348:D349"/>
    <mergeCell ref="E348:E349"/>
    <mergeCell ref="F348:F349"/>
    <mergeCell ref="G348:G349"/>
    <mergeCell ref="H348:H349"/>
    <mergeCell ref="I348:I349"/>
    <mergeCell ref="A333:A334"/>
    <mergeCell ref="B333:B334"/>
    <mergeCell ref="C333:C334"/>
    <mergeCell ref="D333:D334"/>
    <mergeCell ref="E333:E334"/>
    <mergeCell ref="F333:F334"/>
    <mergeCell ref="G333:G334"/>
    <mergeCell ref="H333:H334"/>
    <mergeCell ref="I333:I334"/>
    <mergeCell ref="A331:A332"/>
    <mergeCell ref="B331:B332"/>
    <mergeCell ref="C331:C332"/>
    <mergeCell ref="D331:D332"/>
    <mergeCell ref="E331:E332"/>
    <mergeCell ref="F331:F332"/>
    <mergeCell ref="G331:G332"/>
    <mergeCell ref="H331:H332"/>
    <mergeCell ref="I331:I332"/>
    <mergeCell ref="A329:A330"/>
    <mergeCell ref="B329:B330"/>
    <mergeCell ref="C329:C330"/>
    <mergeCell ref="D329:D330"/>
    <mergeCell ref="E329:E330"/>
    <mergeCell ref="F329:F330"/>
    <mergeCell ref="G329:G330"/>
    <mergeCell ref="H329:H330"/>
    <mergeCell ref="I329:I330"/>
    <mergeCell ref="A314:A315"/>
    <mergeCell ref="B314:B315"/>
    <mergeCell ref="C314:C315"/>
    <mergeCell ref="D314:D315"/>
    <mergeCell ref="E314:E315"/>
    <mergeCell ref="F314:F315"/>
    <mergeCell ref="G314:G315"/>
    <mergeCell ref="H314:H315"/>
    <mergeCell ref="I314:I315"/>
    <mergeCell ref="A312:A313"/>
    <mergeCell ref="B312:B313"/>
    <mergeCell ref="C312:C313"/>
    <mergeCell ref="D312:D313"/>
    <mergeCell ref="E312:E313"/>
    <mergeCell ref="F312:F313"/>
    <mergeCell ref="G312:G313"/>
    <mergeCell ref="H312:H313"/>
    <mergeCell ref="I312:I313"/>
    <mergeCell ref="A310:A311"/>
    <mergeCell ref="B310:B311"/>
    <mergeCell ref="C310:C311"/>
    <mergeCell ref="D310:D311"/>
    <mergeCell ref="E310:E311"/>
    <mergeCell ref="F310:F311"/>
    <mergeCell ref="G310:G311"/>
    <mergeCell ref="H310:H311"/>
    <mergeCell ref="I310:I311"/>
    <mergeCell ref="J310:J311"/>
    <mergeCell ref="A295:A296"/>
    <mergeCell ref="B295:B296"/>
    <mergeCell ref="C295:C296"/>
    <mergeCell ref="D295:D296"/>
    <mergeCell ref="E295:E296"/>
    <mergeCell ref="F295:F296"/>
    <mergeCell ref="G295:G296"/>
    <mergeCell ref="H295:H296"/>
    <mergeCell ref="I295:I296"/>
    <mergeCell ref="A293:A294"/>
    <mergeCell ref="B293:B294"/>
    <mergeCell ref="C293:C294"/>
    <mergeCell ref="D293:D294"/>
    <mergeCell ref="E293:E294"/>
    <mergeCell ref="F293:F294"/>
    <mergeCell ref="G293:G294"/>
    <mergeCell ref="H293:H294"/>
    <mergeCell ref="I293:I294"/>
    <mergeCell ref="J293:J294"/>
    <mergeCell ref="A291:A292"/>
    <mergeCell ref="B291:B292"/>
    <mergeCell ref="C291:C292"/>
    <mergeCell ref="D291:D292"/>
    <mergeCell ref="E291:E292"/>
    <mergeCell ref="F291:F292"/>
    <mergeCell ref="G291:G292"/>
    <mergeCell ref="H291:H292"/>
    <mergeCell ref="I291:I292"/>
    <mergeCell ref="A276:A277"/>
    <mergeCell ref="B276:B277"/>
    <mergeCell ref="C276:C277"/>
    <mergeCell ref="D276:D277"/>
    <mergeCell ref="E276:E277"/>
    <mergeCell ref="F276:F277"/>
    <mergeCell ref="G276:G277"/>
    <mergeCell ref="H276:H277"/>
    <mergeCell ref="I276:I277"/>
    <mergeCell ref="A274:A275"/>
    <mergeCell ref="B274:B275"/>
    <mergeCell ref="C274:C275"/>
    <mergeCell ref="D274:D275"/>
    <mergeCell ref="E274:E275"/>
    <mergeCell ref="F274:F275"/>
    <mergeCell ref="G274:G275"/>
    <mergeCell ref="H274:H275"/>
    <mergeCell ref="I274:I275"/>
    <mergeCell ref="A272:A273"/>
    <mergeCell ref="B272:B273"/>
    <mergeCell ref="C272:C273"/>
    <mergeCell ref="D272:D273"/>
    <mergeCell ref="E272:E273"/>
    <mergeCell ref="F272:F273"/>
    <mergeCell ref="G272:G273"/>
    <mergeCell ref="H272:H273"/>
    <mergeCell ref="I272:I273"/>
    <mergeCell ref="A257:A258"/>
    <mergeCell ref="B257:B258"/>
    <mergeCell ref="C257:C258"/>
    <mergeCell ref="D257:D258"/>
    <mergeCell ref="E257:E258"/>
    <mergeCell ref="F257:F258"/>
    <mergeCell ref="G257:G258"/>
    <mergeCell ref="H257:H258"/>
    <mergeCell ref="I257:I258"/>
    <mergeCell ref="F268:H268"/>
    <mergeCell ref="B270:D270"/>
    <mergeCell ref="E270:G270"/>
    <mergeCell ref="H270:J270"/>
    <mergeCell ref="A255:A256"/>
    <mergeCell ref="B255:B256"/>
    <mergeCell ref="C255:C256"/>
    <mergeCell ref="D255:D256"/>
    <mergeCell ref="E255:E256"/>
    <mergeCell ref="F255:F256"/>
    <mergeCell ref="G255:G256"/>
    <mergeCell ref="H255:H256"/>
    <mergeCell ref="I255:I256"/>
    <mergeCell ref="A253:A254"/>
    <mergeCell ref="B253:B254"/>
    <mergeCell ref="C253:C254"/>
    <mergeCell ref="D253:D254"/>
    <mergeCell ref="E253:E254"/>
    <mergeCell ref="F253:F254"/>
    <mergeCell ref="G253:G254"/>
    <mergeCell ref="H253:H254"/>
    <mergeCell ref="I253:I254"/>
    <mergeCell ref="A238:A239"/>
    <mergeCell ref="B238:B239"/>
    <mergeCell ref="C238:C239"/>
    <mergeCell ref="D238:D239"/>
    <mergeCell ref="E238:E239"/>
    <mergeCell ref="F238:F239"/>
    <mergeCell ref="G238:G239"/>
    <mergeCell ref="H238:H239"/>
    <mergeCell ref="I238:I239"/>
    <mergeCell ref="A236:A237"/>
    <mergeCell ref="B236:B237"/>
    <mergeCell ref="C236:C237"/>
    <mergeCell ref="D236:D237"/>
    <mergeCell ref="E236:E237"/>
    <mergeCell ref="F236:F237"/>
    <mergeCell ref="G236:G237"/>
    <mergeCell ref="H236:H237"/>
    <mergeCell ref="I236:I237"/>
    <mergeCell ref="A234:A235"/>
    <mergeCell ref="B234:B235"/>
    <mergeCell ref="C234:C235"/>
    <mergeCell ref="D234:D235"/>
    <mergeCell ref="E234:E235"/>
    <mergeCell ref="F234:F235"/>
    <mergeCell ref="G234:G235"/>
    <mergeCell ref="H234:H235"/>
    <mergeCell ref="I234:I235"/>
    <mergeCell ref="A219:A220"/>
    <mergeCell ref="B219:B220"/>
    <mergeCell ref="C219:C220"/>
    <mergeCell ref="D219:D220"/>
    <mergeCell ref="E219:E220"/>
    <mergeCell ref="F219:F220"/>
    <mergeCell ref="G219:G220"/>
    <mergeCell ref="H219:H220"/>
    <mergeCell ref="I219:I220"/>
    <mergeCell ref="A217:A218"/>
    <mergeCell ref="B217:B218"/>
    <mergeCell ref="C217:C218"/>
    <mergeCell ref="D217:D218"/>
    <mergeCell ref="E217:E218"/>
    <mergeCell ref="F217:F218"/>
    <mergeCell ref="G217:G218"/>
    <mergeCell ref="H217:H218"/>
    <mergeCell ref="I217:I218"/>
    <mergeCell ref="A215:A216"/>
    <mergeCell ref="B215:B216"/>
    <mergeCell ref="C215:C216"/>
    <mergeCell ref="D215:D216"/>
    <mergeCell ref="E215:E216"/>
    <mergeCell ref="F215:F216"/>
    <mergeCell ref="G215:G216"/>
    <mergeCell ref="H215:H216"/>
    <mergeCell ref="I215:I216"/>
    <mergeCell ref="A200:A201"/>
    <mergeCell ref="B200:B201"/>
    <mergeCell ref="C200:C201"/>
    <mergeCell ref="D200:D201"/>
    <mergeCell ref="E200:E201"/>
    <mergeCell ref="F200:F201"/>
    <mergeCell ref="G200:G201"/>
    <mergeCell ref="H200:H201"/>
    <mergeCell ref="I200:I201"/>
    <mergeCell ref="A198:A199"/>
    <mergeCell ref="B198:B199"/>
    <mergeCell ref="C198:C199"/>
    <mergeCell ref="D198:D199"/>
    <mergeCell ref="E198:E199"/>
    <mergeCell ref="F198:F199"/>
    <mergeCell ref="G198:G199"/>
    <mergeCell ref="H198:H199"/>
    <mergeCell ref="I198:I199"/>
    <mergeCell ref="A196:A197"/>
    <mergeCell ref="B196:B197"/>
    <mergeCell ref="C196:C197"/>
    <mergeCell ref="D196:D197"/>
    <mergeCell ref="E196:E197"/>
    <mergeCell ref="F196:F197"/>
    <mergeCell ref="G196:G197"/>
    <mergeCell ref="H196:H197"/>
    <mergeCell ref="I196:I197"/>
    <mergeCell ref="A181:A182"/>
    <mergeCell ref="B181:B182"/>
    <mergeCell ref="C181:C182"/>
    <mergeCell ref="D181:D182"/>
    <mergeCell ref="E181:E182"/>
    <mergeCell ref="F181:F182"/>
    <mergeCell ref="G181:G182"/>
    <mergeCell ref="H181:H182"/>
    <mergeCell ref="I181:I182"/>
    <mergeCell ref="A179:A180"/>
    <mergeCell ref="B179:B180"/>
    <mergeCell ref="C179:C180"/>
    <mergeCell ref="D179:D180"/>
    <mergeCell ref="E179:E180"/>
    <mergeCell ref="F179:F180"/>
    <mergeCell ref="G179:G180"/>
    <mergeCell ref="H179:H180"/>
    <mergeCell ref="I179:I180"/>
    <mergeCell ref="A177:A178"/>
    <mergeCell ref="B177:B178"/>
    <mergeCell ref="C177:C178"/>
    <mergeCell ref="D177:D178"/>
    <mergeCell ref="E177:E178"/>
    <mergeCell ref="F177:F178"/>
    <mergeCell ref="G177:G178"/>
    <mergeCell ref="H177:H178"/>
    <mergeCell ref="I177:I178"/>
    <mergeCell ref="A162:A163"/>
    <mergeCell ref="B162:B163"/>
    <mergeCell ref="C162:C163"/>
    <mergeCell ref="D162:D163"/>
    <mergeCell ref="E162:E163"/>
    <mergeCell ref="F162:F163"/>
    <mergeCell ref="G162:G163"/>
    <mergeCell ref="H162:H163"/>
    <mergeCell ref="I162:I163"/>
    <mergeCell ref="A160:A161"/>
    <mergeCell ref="B160:B161"/>
    <mergeCell ref="C160:C161"/>
    <mergeCell ref="D160:D161"/>
    <mergeCell ref="E160:E161"/>
    <mergeCell ref="F160:F161"/>
    <mergeCell ref="G160:G161"/>
    <mergeCell ref="H160:H161"/>
    <mergeCell ref="I160:I161"/>
    <mergeCell ref="A158:A159"/>
    <mergeCell ref="B158:B159"/>
    <mergeCell ref="C158:C159"/>
    <mergeCell ref="D158:D159"/>
    <mergeCell ref="E158:E159"/>
    <mergeCell ref="F158:F159"/>
    <mergeCell ref="G158:G159"/>
    <mergeCell ref="H158:H159"/>
    <mergeCell ref="I158:I159"/>
    <mergeCell ref="A143:A144"/>
    <mergeCell ref="B143:B144"/>
    <mergeCell ref="C143:C144"/>
    <mergeCell ref="D143:D144"/>
    <mergeCell ref="E143:E144"/>
    <mergeCell ref="F143:F144"/>
    <mergeCell ref="G143:G144"/>
    <mergeCell ref="H143:H144"/>
    <mergeCell ref="I143:I144"/>
    <mergeCell ref="A141:A142"/>
    <mergeCell ref="B141:B142"/>
    <mergeCell ref="C141:C142"/>
    <mergeCell ref="D141:D142"/>
    <mergeCell ref="E141:E142"/>
    <mergeCell ref="F141:F142"/>
    <mergeCell ref="G141:G142"/>
    <mergeCell ref="H141:H142"/>
    <mergeCell ref="I141:I142"/>
    <mergeCell ref="A139:A140"/>
    <mergeCell ref="B139:B140"/>
    <mergeCell ref="C139:C140"/>
    <mergeCell ref="D139:D140"/>
    <mergeCell ref="E139:E140"/>
    <mergeCell ref="F139:F140"/>
    <mergeCell ref="G139:G140"/>
    <mergeCell ref="H139:H140"/>
    <mergeCell ref="I139:I140"/>
    <mergeCell ref="A124:A125"/>
    <mergeCell ref="B124:B125"/>
    <mergeCell ref="C124:C125"/>
    <mergeCell ref="D124:D125"/>
    <mergeCell ref="E124:E125"/>
    <mergeCell ref="F124:F125"/>
    <mergeCell ref="G124:G125"/>
    <mergeCell ref="H124:H125"/>
    <mergeCell ref="I124:I125"/>
    <mergeCell ref="A122:A123"/>
    <mergeCell ref="B122:B123"/>
    <mergeCell ref="C122:C123"/>
    <mergeCell ref="D122:D123"/>
    <mergeCell ref="E122:E123"/>
    <mergeCell ref="F122:F123"/>
    <mergeCell ref="G122:G123"/>
    <mergeCell ref="H122:H123"/>
    <mergeCell ref="I122:I123"/>
    <mergeCell ref="A120:A121"/>
    <mergeCell ref="B120:B121"/>
    <mergeCell ref="C120:C121"/>
    <mergeCell ref="D120:D121"/>
    <mergeCell ref="E120:E121"/>
    <mergeCell ref="F120:F121"/>
    <mergeCell ref="G120:G121"/>
    <mergeCell ref="H120:H121"/>
    <mergeCell ref="I120:I121"/>
    <mergeCell ref="A105:A106"/>
    <mergeCell ref="B105:B106"/>
    <mergeCell ref="C105:C106"/>
    <mergeCell ref="D105:D106"/>
    <mergeCell ref="E105:E106"/>
    <mergeCell ref="F105:F106"/>
    <mergeCell ref="G105:G106"/>
    <mergeCell ref="H105:H106"/>
    <mergeCell ref="I105:I106"/>
    <mergeCell ref="A103:A104"/>
    <mergeCell ref="B103:B104"/>
    <mergeCell ref="C103:C104"/>
    <mergeCell ref="D103:D104"/>
    <mergeCell ref="E103:E104"/>
    <mergeCell ref="F103:F104"/>
    <mergeCell ref="G103:G104"/>
    <mergeCell ref="H103:H104"/>
    <mergeCell ref="I103:I104"/>
    <mergeCell ref="A101:A102"/>
    <mergeCell ref="B101:B102"/>
    <mergeCell ref="C101:C102"/>
    <mergeCell ref="D101:D102"/>
    <mergeCell ref="E101:E102"/>
    <mergeCell ref="F101:F102"/>
    <mergeCell ref="G101:G102"/>
    <mergeCell ref="H101:H102"/>
    <mergeCell ref="I101:I102"/>
    <mergeCell ref="A86:A87"/>
    <mergeCell ref="B86:B87"/>
    <mergeCell ref="C86:C87"/>
    <mergeCell ref="D86:D87"/>
    <mergeCell ref="E86:E87"/>
    <mergeCell ref="F86:F87"/>
    <mergeCell ref="G86:G87"/>
    <mergeCell ref="H86:H87"/>
    <mergeCell ref="I86:I87"/>
    <mergeCell ref="A84:A85"/>
    <mergeCell ref="B84:B85"/>
    <mergeCell ref="C84:C85"/>
    <mergeCell ref="D84:D85"/>
    <mergeCell ref="E84:E85"/>
    <mergeCell ref="F84:F85"/>
    <mergeCell ref="G84:G85"/>
    <mergeCell ref="H84:H85"/>
    <mergeCell ref="I84:I85"/>
    <mergeCell ref="A82:A83"/>
    <mergeCell ref="B82:B83"/>
    <mergeCell ref="C82:C83"/>
    <mergeCell ref="D82:D83"/>
    <mergeCell ref="E82:E83"/>
    <mergeCell ref="F82:F83"/>
    <mergeCell ref="G82:G83"/>
    <mergeCell ref="H82:H83"/>
    <mergeCell ref="I82:I83"/>
    <mergeCell ref="A66:A67"/>
    <mergeCell ref="B66:B67"/>
    <mergeCell ref="C66:C67"/>
    <mergeCell ref="D66:D67"/>
    <mergeCell ref="E66:E67"/>
    <mergeCell ref="F66:F67"/>
    <mergeCell ref="G66:G67"/>
    <mergeCell ref="H66:H67"/>
    <mergeCell ref="I66:I67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A62:A63"/>
    <mergeCell ref="B62:B63"/>
    <mergeCell ref="C62:C63"/>
    <mergeCell ref="D62:D63"/>
    <mergeCell ref="E62:E63"/>
    <mergeCell ref="F62:F63"/>
    <mergeCell ref="G62:G63"/>
    <mergeCell ref="H62:H63"/>
    <mergeCell ref="I62:I63"/>
    <mergeCell ref="A48:A49"/>
    <mergeCell ref="B48:B49"/>
    <mergeCell ref="C48:C49"/>
    <mergeCell ref="D48:D49"/>
    <mergeCell ref="E48:E49"/>
    <mergeCell ref="F48:F49"/>
    <mergeCell ref="G48:G49"/>
    <mergeCell ref="H48:H49"/>
    <mergeCell ref="I48:I49"/>
    <mergeCell ref="A46:A47"/>
    <mergeCell ref="B46:B47"/>
    <mergeCell ref="C46:C47"/>
    <mergeCell ref="D46:D47"/>
    <mergeCell ref="E46:E47"/>
    <mergeCell ref="F46:F47"/>
    <mergeCell ref="G46:G47"/>
    <mergeCell ref="H46:H47"/>
    <mergeCell ref="I46:I47"/>
    <mergeCell ref="Q556:U556"/>
    <mergeCell ref="Q537:U537"/>
    <mergeCell ref="Q518:U518"/>
    <mergeCell ref="Q499:U499"/>
    <mergeCell ref="Q480:U480"/>
    <mergeCell ref="Q461:U461"/>
    <mergeCell ref="Q442:U442"/>
    <mergeCell ref="Q423:U423"/>
    <mergeCell ref="Q404:U404"/>
    <mergeCell ref="Q385:U385"/>
    <mergeCell ref="Q366:U366"/>
    <mergeCell ref="E588:G588"/>
    <mergeCell ref="A27:A28"/>
    <mergeCell ref="B27:B28"/>
    <mergeCell ref="C27:C28"/>
    <mergeCell ref="D27:D28"/>
    <mergeCell ref="E27:E28"/>
    <mergeCell ref="F27:F28"/>
    <mergeCell ref="G27:G28"/>
    <mergeCell ref="H27:H28"/>
    <mergeCell ref="I27:I28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A29:A30"/>
    <mergeCell ref="B29:B30"/>
    <mergeCell ref="J557:J558"/>
    <mergeCell ref="J559:J560"/>
    <mergeCell ref="J561:J562"/>
    <mergeCell ref="K561:K562"/>
    <mergeCell ref="I7:I8"/>
    <mergeCell ref="I9:I10"/>
    <mergeCell ref="I11:I12"/>
    <mergeCell ref="J7:J8"/>
    <mergeCell ref="J9:J10"/>
    <mergeCell ref="J11:J12"/>
    <mergeCell ref="K11:K12"/>
    <mergeCell ref="A7:A8"/>
    <mergeCell ref="A9:A10"/>
    <mergeCell ref="A11:A12"/>
    <mergeCell ref="C599:F599"/>
    <mergeCell ref="C600:F600"/>
    <mergeCell ref="C605:F605"/>
    <mergeCell ref="G605:H605"/>
    <mergeCell ref="G600:H600"/>
    <mergeCell ref="G599:H599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C29:C30"/>
    <mergeCell ref="D29:D30"/>
    <mergeCell ref="E29:E30"/>
    <mergeCell ref="Q565:Q566"/>
    <mergeCell ref="B568:D568"/>
    <mergeCell ref="E568:G568"/>
    <mergeCell ref="H568:J568"/>
    <mergeCell ref="L568:L569"/>
    <mergeCell ref="B569:D569"/>
    <mergeCell ref="E569:G569"/>
    <mergeCell ref="H569:J569"/>
    <mergeCell ref="H588:J588"/>
    <mergeCell ref="Q292:Q293"/>
    <mergeCell ref="Q295:Q297"/>
    <mergeCell ref="R296:R297"/>
    <mergeCell ref="S296:S297"/>
    <mergeCell ref="T296:T297"/>
    <mergeCell ref="U296:U297"/>
    <mergeCell ref="U277:U278"/>
    <mergeCell ref="Q254:Q255"/>
    <mergeCell ref="Q257:Q259"/>
    <mergeCell ref="R258:R259"/>
    <mergeCell ref="Q290:U290"/>
    <mergeCell ref="Q271:U271"/>
    <mergeCell ref="J576:J577"/>
    <mergeCell ref="J578:J579"/>
    <mergeCell ref="Q558:Q559"/>
    <mergeCell ref="Q561:Q563"/>
    <mergeCell ref="R562:R563"/>
    <mergeCell ref="S562:S563"/>
    <mergeCell ref="T562:T563"/>
    <mergeCell ref="U562:U563"/>
    <mergeCell ref="E550:G550"/>
    <mergeCell ref="H550:J550"/>
    <mergeCell ref="F553:H553"/>
    <mergeCell ref="R581:R582"/>
    <mergeCell ref="S581:S582"/>
    <mergeCell ref="T581:T582"/>
    <mergeCell ref="U581:U582"/>
    <mergeCell ref="Q584:Q585"/>
    <mergeCell ref="B587:D587"/>
    <mergeCell ref="E587:G587"/>
    <mergeCell ref="H587:J587"/>
    <mergeCell ref="L587:L588"/>
    <mergeCell ref="B588:D588"/>
    <mergeCell ref="J580:J581"/>
    <mergeCell ref="K580:K581"/>
    <mergeCell ref="F572:H572"/>
    <mergeCell ref="B574:D574"/>
    <mergeCell ref="E574:G574"/>
    <mergeCell ref="H574:J574"/>
    <mergeCell ref="Q577:Q578"/>
    <mergeCell ref="Q580:Q582"/>
    <mergeCell ref="Q575:U575"/>
    <mergeCell ref="B555:D555"/>
    <mergeCell ref="E555:G555"/>
    <mergeCell ref="H555:J555"/>
    <mergeCell ref="R543:R544"/>
    <mergeCell ref="S543:S544"/>
    <mergeCell ref="T543:T544"/>
    <mergeCell ref="U543:U544"/>
    <mergeCell ref="Q546:Q547"/>
    <mergeCell ref="B549:D549"/>
    <mergeCell ref="E549:G549"/>
    <mergeCell ref="H549:J549"/>
    <mergeCell ref="L549:L550"/>
    <mergeCell ref="B550:D550"/>
    <mergeCell ref="J542:J543"/>
    <mergeCell ref="K542:K543"/>
    <mergeCell ref="F534:H534"/>
    <mergeCell ref="B536:D536"/>
    <mergeCell ref="E536:G536"/>
    <mergeCell ref="H536:J536"/>
    <mergeCell ref="Q539:Q540"/>
    <mergeCell ref="Q542:Q544"/>
    <mergeCell ref="Q527:Q528"/>
    <mergeCell ref="B530:D530"/>
    <mergeCell ref="E530:G530"/>
    <mergeCell ref="H530:J530"/>
    <mergeCell ref="L530:L531"/>
    <mergeCell ref="B531:D531"/>
    <mergeCell ref="E531:G531"/>
    <mergeCell ref="H531:J531"/>
    <mergeCell ref="J538:J539"/>
    <mergeCell ref="J540:J541"/>
    <mergeCell ref="Q520:Q521"/>
    <mergeCell ref="Q523:Q525"/>
    <mergeCell ref="R524:R525"/>
    <mergeCell ref="S524:S525"/>
    <mergeCell ref="T524:T525"/>
    <mergeCell ref="U524:U525"/>
    <mergeCell ref="E512:G512"/>
    <mergeCell ref="H512:J512"/>
    <mergeCell ref="F515:H515"/>
    <mergeCell ref="J519:J520"/>
    <mergeCell ref="J521:J522"/>
    <mergeCell ref="J523:J524"/>
    <mergeCell ref="K523:K524"/>
    <mergeCell ref="B517:D517"/>
    <mergeCell ref="E517:G517"/>
    <mergeCell ref="H517:J517"/>
    <mergeCell ref="R505:R506"/>
    <mergeCell ref="S505:S506"/>
    <mergeCell ref="T505:T506"/>
    <mergeCell ref="U505:U506"/>
    <mergeCell ref="Q508:Q509"/>
    <mergeCell ref="B511:D511"/>
    <mergeCell ref="E511:G511"/>
    <mergeCell ref="H511:J511"/>
    <mergeCell ref="L511:L512"/>
    <mergeCell ref="B512:D512"/>
    <mergeCell ref="J504:J505"/>
    <mergeCell ref="K504:K505"/>
    <mergeCell ref="F496:H496"/>
    <mergeCell ref="B498:D498"/>
    <mergeCell ref="E498:G498"/>
    <mergeCell ref="H498:J498"/>
    <mergeCell ref="Q501:Q502"/>
    <mergeCell ref="Q504:Q506"/>
    <mergeCell ref="Q489:Q490"/>
    <mergeCell ref="B492:D492"/>
    <mergeCell ref="E492:G492"/>
    <mergeCell ref="H492:J492"/>
    <mergeCell ref="L492:L493"/>
    <mergeCell ref="B493:D493"/>
    <mergeCell ref="E493:G493"/>
    <mergeCell ref="H493:J493"/>
    <mergeCell ref="J500:J501"/>
    <mergeCell ref="J502:J503"/>
    <mergeCell ref="Q482:Q483"/>
    <mergeCell ref="Q485:Q487"/>
    <mergeCell ref="R486:R487"/>
    <mergeCell ref="S486:S487"/>
    <mergeCell ref="T486:T487"/>
    <mergeCell ref="U486:U487"/>
    <mergeCell ref="E474:G474"/>
    <mergeCell ref="H474:J474"/>
    <mergeCell ref="F477:H477"/>
    <mergeCell ref="J481:J482"/>
    <mergeCell ref="J483:J484"/>
    <mergeCell ref="J485:J486"/>
    <mergeCell ref="K485:K486"/>
    <mergeCell ref="B479:D479"/>
    <mergeCell ref="E479:G479"/>
    <mergeCell ref="H479:J479"/>
    <mergeCell ref="R467:R468"/>
    <mergeCell ref="S467:S468"/>
    <mergeCell ref="T467:T468"/>
    <mergeCell ref="U467:U468"/>
    <mergeCell ref="Q470:Q471"/>
    <mergeCell ref="B473:D473"/>
    <mergeCell ref="E473:G473"/>
    <mergeCell ref="H473:J473"/>
    <mergeCell ref="L473:L474"/>
    <mergeCell ref="B474:D474"/>
    <mergeCell ref="J466:J467"/>
    <mergeCell ref="K466:K467"/>
    <mergeCell ref="F458:H458"/>
    <mergeCell ref="B460:D460"/>
    <mergeCell ref="E460:G460"/>
    <mergeCell ref="H460:J460"/>
    <mergeCell ref="Q463:Q464"/>
    <mergeCell ref="Q466:Q468"/>
    <mergeCell ref="Q451:Q452"/>
    <mergeCell ref="B454:D454"/>
    <mergeCell ref="E454:G454"/>
    <mergeCell ref="H454:J454"/>
    <mergeCell ref="L454:L455"/>
    <mergeCell ref="B455:D455"/>
    <mergeCell ref="E455:G455"/>
    <mergeCell ref="H455:J455"/>
    <mergeCell ref="J462:J463"/>
    <mergeCell ref="J464:J465"/>
    <mergeCell ref="Q444:Q445"/>
    <mergeCell ref="Q447:Q449"/>
    <mergeCell ref="R448:R449"/>
    <mergeCell ref="S448:S449"/>
    <mergeCell ref="T448:T449"/>
    <mergeCell ref="U448:U449"/>
    <mergeCell ref="E436:G436"/>
    <mergeCell ref="H436:J436"/>
    <mergeCell ref="F439:H439"/>
    <mergeCell ref="J443:J444"/>
    <mergeCell ref="J445:J446"/>
    <mergeCell ref="J447:J448"/>
    <mergeCell ref="K447:K448"/>
    <mergeCell ref="B441:D441"/>
    <mergeCell ref="E441:G441"/>
    <mergeCell ref="H441:J441"/>
    <mergeCell ref="R429:R430"/>
    <mergeCell ref="S429:S430"/>
    <mergeCell ref="T429:T430"/>
    <mergeCell ref="U429:U430"/>
    <mergeCell ref="Q432:Q433"/>
    <mergeCell ref="B435:D435"/>
    <mergeCell ref="E435:G435"/>
    <mergeCell ref="H435:J435"/>
    <mergeCell ref="L435:L436"/>
    <mergeCell ref="B436:D436"/>
    <mergeCell ref="J428:J429"/>
    <mergeCell ref="K428:K429"/>
    <mergeCell ref="F420:H420"/>
    <mergeCell ref="B422:D422"/>
    <mergeCell ref="E422:G422"/>
    <mergeCell ref="H422:J422"/>
    <mergeCell ref="Q425:Q426"/>
    <mergeCell ref="Q428:Q430"/>
    <mergeCell ref="Q413:Q414"/>
    <mergeCell ref="B416:D416"/>
    <mergeCell ref="E416:G416"/>
    <mergeCell ref="H416:J416"/>
    <mergeCell ref="L416:L417"/>
    <mergeCell ref="B417:D417"/>
    <mergeCell ref="E417:G417"/>
    <mergeCell ref="H417:J417"/>
    <mergeCell ref="J424:J425"/>
    <mergeCell ref="J426:J427"/>
    <mergeCell ref="Q406:Q407"/>
    <mergeCell ref="Q409:Q411"/>
    <mergeCell ref="R410:R411"/>
    <mergeCell ref="S410:S411"/>
    <mergeCell ref="T410:T411"/>
    <mergeCell ref="U410:U411"/>
    <mergeCell ref="E398:G398"/>
    <mergeCell ref="H398:J398"/>
    <mergeCell ref="F401:H401"/>
    <mergeCell ref="J405:J406"/>
    <mergeCell ref="J407:J408"/>
    <mergeCell ref="J409:J410"/>
    <mergeCell ref="K409:K410"/>
    <mergeCell ref="B403:D403"/>
    <mergeCell ref="E403:G403"/>
    <mergeCell ref="H403:J403"/>
    <mergeCell ref="R391:R392"/>
    <mergeCell ref="S391:S392"/>
    <mergeCell ref="T391:T392"/>
    <mergeCell ref="U391:U392"/>
    <mergeCell ref="Q394:Q395"/>
    <mergeCell ref="B397:D397"/>
    <mergeCell ref="E397:G397"/>
    <mergeCell ref="H397:J397"/>
    <mergeCell ref="L397:L398"/>
    <mergeCell ref="B398:D398"/>
    <mergeCell ref="J390:J391"/>
    <mergeCell ref="K390:K391"/>
    <mergeCell ref="F382:H382"/>
    <mergeCell ref="B384:D384"/>
    <mergeCell ref="E384:G384"/>
    <mergeCell ref="H384:J384"/>
    <mergeCell ref="Q387:Q388"/>
    <mergeCell ref="Q390:Q392"/>
    <mergeCell ref="Q375:Q376"/>
    <mergeCell ref="B378:D378"/>
    <mergeCell ref="E378:G378"/>
    <mergeCell ref="H378:J378"/>
    <mergeCell ref="L378:L379"/>
    <mergeCell ref="B379:D379"/>
    <mergeCell ref="E379:G379"/>
    <mergeCell ref="H379:J379"/>
    <mergeCell ref="J386:J387"/>
    <mergeCell ref="J388:J389"/>
    <mergeCell ref="Q368:Q369"/>
    <mergeCell ref="Q371:Q373"/>
    <mergeCell ref="R372:R373"/>
    <mergeCell ref="S372:S373"/>
    <mergeCell ref="T372:T373"/>
    <mergeCell ref="U372:U373"/>
    <mergeCell ref="E360:G360"/>
    <mergeCell ref="H360:J360"/>
    <mergeCell ref="F363:H363"/>
    <mergeCell ref="J367:J368"/>
    <mergeCell ref="J369:J370"/>
    <mergeCell ref="J371:J372"/>
    <mergeCell ref="K371:K372"/>
    <mergeCell ref="B365:D365"/>
    <mergeCell ref="E365:G365"/>
    <mergeCell ref="H365:J365"/>
    <mergeCell ref="R353:R354"/>
    <mergeCell ref="S353:S354"/>
    <mergeCell ref="T353:T354"/>
    <mergeCell ref="U353:U354"/>
    <mergeCell ref="Q356:Q357"/>
    <mergeCell ref="B359:D359"/>
    <mergeCell ref="E359:G359"/>
    <mergeCell ref="H359:J359"/>
    <mergeCell ref="L359:L360"/>
    <mergeCell ref="B360:D360"/>
    <mergeCell ref="J352:J353"/>
    <mergeCell ref="K352:K353"/>
    <mergeCell ref="F344:H344"/>
    <mergeCell ref="B346:D346"/>
    <mergeCell ref="E346:G346"/>
    <mergeCell ref="H346:J346"/>
    <mergeCell ref="Q349:Q350"/>
    <mergeCell ref="Q352:Q354"/>
    <mergeCell ref="Q347:U347"/>
    <mergeCell ref="Q337:Q338"/>
    <mergeCell ref="B340:D340"/>
    <mergeCell ref="E340:G340"/>
    <mergeCell ref="H340:J340"/>
    <mergeCell ref="L340:L341"/>
    <mergeCell ref="B341:D341"/>
    <mergeCell ref="E341:G341"/>
    <mergeCell ref="H341:J341"/>
    <mergeCell ref="J348:J349"/>
    <mergeCell ref="J350:J351"/>
    <mergeCell ref="Q330:Q331"/>
    <mergeCell ref="Q333:Q335"/>
    <mergeCell ref="R334:R335"/>
    <mergeCell ref="S334:S335"/>
    <mergeCell ref="T334:T335"/>
    <mergeCell ref="U334:U335"/>
    <mergeCell ref="E322:G322"/>
    <mergeCell ref="H322:J322"/>
    <mergeCell ref="F325:H325"/>
    <mergeCell ref="Q328:U328"/>
    <mergeCell ref="J329:J330"/>
    <mergeCell ref="J331:J332"/>
    <mergeCell ref="J333:J334"/>
    <mergeCell ref="K333:K334"/>
    <mergeCell ref="B327:D327"/>
    <mergeCell ref="E327:G327"/>
    <mergeCell ref="H327:J327"/>
    <mergeCell ref="R315:R316"/>
    <mergeCell ref="S315:S316"/>
    <mergeCell ref="T315:T316"/>
    <mergeCell ref="U315:U316"/>
    <mergeCell ref="Q318:Q319"/>
    <mergeCell ref="B321:D321"/>
    <mergeCell ref="E321:G321"/>
    <mergeCell ref="H321:J321"/>
    <mergeCell ref="L321:L322"/>
    <mergeCell ref="B322:D322"/>
    <mergeCell ref="J314:J315"/>
    <mergeCell ref="K314:K315"/>
    <mergeCell ref="F306:H306"/>
    <mergeCell ref="B308:D308"/>
    <mergeCell ref="E308:G308"/>
    <mergeCell ref="H308:J308"/>
    <mergeCell ref="Q311:Q312"/>
    <mergeCell ref="Q314:Q316"/>
    <mergeCell ref="Q299:Q300"/>
    <mergeCell ref="B302:D302"/>
    <mergeCell ref="E302:G302"/>
    <mergeCell ref="H302:J302"/>
    <mergeCell ref="L302:L303"/>
    <mergeCell ref="B303:D303"/>
    <mergeCell ref="E303:G303"/>
    <mergeCell ref="H303:J303"/>
    <mergeCell ref="Q309:U309"/>
    <mergeCell ref="J312:J313"/>
    <mergeCell ref="E284:G284"/>
    <mergeCell ref="H284:J284"/>
    <mergeCell ref="F287:H287"/>
    <mergeCell ref="B289:D289"/>
    <mergeCell ref="E289:G289"/>
    <mergeCell ref="H289:J289"/>
    <mergeCell ref="R277:R278"/>
    <mergeCell ref="S277:S278"/>
    <mergeCell ref="T277:T278"/>
    <mergeCell ref="Q280:Q281"/>
    <mergeCell ref="B283:D283"/>
    <mergeCell ref="E283:G283"/>
    <mergeCell ref="H283:J283"/>
    <mergeCell ref="L283:L284"/>
    <mergeCell ref="B284:D284"/>
    <mergeCell ref="J276:J277"/>
    <mergeCell ref="K276:K277"/>
    <mergeCell ref="J291:J292"/>
    <mergeCell ref="J295:J296"/>
    <mergeCell ref="K295:K296"/>
    <mergeCell ref="Q273:Q274"/>
    <mergeCell ref="Q276:Q278"/>
    <mergeCell ref="Q261:Q262"/>
    <mergeCell ref="B264:D264"/>
    <mergeCell ref="E264:G264"/>
    <mergeCell ref="H264:J264"/>
    <mergeCell ref="L264:L265"/>
    <mergeCell ref="B265:D265"/>
    <mergeCell ref="E265:G265"/>
    <mergeCell ref="H265:J265"/>
    <mergeCell ref="J272:J273"/>
    <mergeCell ref="J274:J275"/>
    <mergeCell ref="S258:S259"/>
    <mergeCell ref="T258:T259"/>
    <mergeCell ref="U258:U259"/>
    <mergeCell ref="E246:G246"/>
    <mergeCell ref="H246:J246"/>
    <mergeCell ref="F249:H249"/>
    <mergeCell ref="B251:D251"/>
    <mergeCell ref="E251:G251"/>
    <mergeCell ref="H251:J251"/>
    <mergeCell ref="J253:J254"/>
    <mergeCell ref="J255:J256"/>
    <mergeCell ref="J257:J258"/>
    <mergeCell ref="K257:K258"/>
    <mergeCell ref="Q252:U252"/>
    <mergeCell ref="R239:R240"/>
    <mergeCell ref="S239:S240"/>
    <mergeCell ref="T239:T240"/>
    <mergeCell ref="U239:U240"/>
    <mergeCell ref="Q242:Q243"/>
    <mergeCell ref="B245:D245"/>
    <mergeCell ref="E245:G245"/>
    <mergeCell ref="H245:J245"/>
    <mergeCell ref="L245:L246"/>
    <mergeCell ref="B246:D246"/>
    <mergeCell ref="J238:J239"/>
    <mergeCell ref="K238:K239"/>
    <mergeCell ref="F230:H230"/>
    <mergeCell ref="B232:D232"/>
    <mergeCell ref="E232:G232"/>
    <mergeCell ref="H232:J232"/>
    <mergeCell ref="Q235:Q236"/>
    <mergeCell ref="Q238:Q240"/>
    <mergeCell ref="Q233:U233"/>
    <mergeCell ref="Q223:Q224"/>
    <mergeCell ref="B226:D226"/>
    <mergeCell ref="E226:G226"/>
    <mergeCell ref="H226:J226"/>
    <mergeCell ref="L226:L227"/>
    <mergeCell ref="B227:D227"/>
    <mergeCell ref="E227:G227"/>
    <mergeCell ref="H227:J227"/>
    <mergeCell ref="J234:J235"/>
    <mergeCell ref="J236:J237"/>
    <mergeCell ref="Q216:Q217"/>
    <mergeCell ref="Q219:Q221"/>
    <mergeCell ref="R220:R221"/>
    <mergeCell ref="S220:S221"/>
    <mergeCell ref="T220:T221"/>
    <mergeCell ref="U220:U221"/>
    <mergeCell ref="E208:G208"/>
    <mergeCell ref="H208:J208"/>
    <mergeCell ref="F211:H211"/>
    <mergeCell ref="J215:J216"/>
    <mergeCell ref="J217:J218"/>
    <mergeCell ref="J219:J220"/>
    <mergeCell ref="K219:K220"/>
    <mergeCell ref="B213:D213"/>
    <mergeCell ref="E213:G213"/>
    <mergeCell ref="H213:J213"/>
    <mergeCell ref="Q214:U214"/>
    <mergeCell ref="R201:R202"/>
    <mergeCell ref="S201:S202"/>
    <mergeCell ref="T201:T202"/>
    <mergeCell ref="U201:U202"/>
    <mergeCell ref="Q204:Q205"/>
    <mergeCell ref="B207:D207"/>
    <mergeCell ref="E207:G207"/>
    <mergeCell ref="H207:J207"/>
    <mergeCell ref="L207:L208"/>
    <mergeCell ref="B208:D208"/>
    <mergeCell ref="J200:J201"/>
    <mergeCell ref="K200:K201"/>
    <mergeCell ref="F192:H192"/>
    <mergeCell ref="B194:D194"/>
    <mergeCell ref="E194:G194"/>
    <mergeCell ref="H194:J194"/>
    <mergeCell ref="Q197:Q198"/>
    <mergeCell ref="Q200:Q202"/>
    <mergeCell ref="Q195:U195"/>
    <mergeCell ref="Q185:Q186"/>
    <mergeCell ref="B188:D188"/>
    <mergeCell ref="E188:G188"/>
    <mergeCell ref="H188:J188"/>
    <mergeCell ref="L188:L189"/>
    <mergeCell ref="B189:D189"/>
    <mergeCell ref="E189:G189"/>
    <mergeCell ref="H189:J189"/>
    <mergeCell ref="J196:J197"/>
    <mergeCell ref="J198:J199"/>
    <mergeCell ref="Q178:Q179"/>
    <mergeCell ref="Q181:Q183"/>
    <mergeCell ref="R182:R183"/>
    <mergeCell ref="S182:S183"/>
    <mergeCell ref="T182:T183"/>
    <mergeCell ref="U182:U183"/>
    <mergeCell ref="E170:G170"/>
    <mergeCell ref="H170:J170"/>
    <mergeCell ref="F173:H173"/>
    <mergeCell ref="J177:J178"/>
    <mergeCell ref="J179:J180"/>
    <mergeCell ref="J181:J182"/>
    <mergeCell ref="K181:K182"/>
    <mergeCell ref="B175:D175"/>
    <mergeCell ref="E175:G175"/>
    <mergeCell ref="H175:J175"/>
    <mergeCell ref="Q176:U176"/>
    <mergeCell ref="R163:R164"/>
    <mergeCell ref="S163:S164"/>
    <mergeCell ref="T163:T164"/>
    <mergeCell ref="U163:U164"/>
    <mergeCell ref="Q166:Q167"/>
    <mergeCell ref="B169:D169"/>
    <mergeCell ref="E169:G169"/>
    <mergeCell ref="H169:J169"/>
    <mergeCell ref="L169:L170"/>
    <mergeCell ref="B170:D170"/>
    <mergeCell ref="J162:J163"/>
    <mergeCell ref="K162:K163"/>
    <mergeCell ref="F154:H154"/>
    <mergeCell ref="B156:D156"/>
    <mergeCell ref="E156:G156"/>
    <mergeCell ref="H156:J156"/>
    <mergeCell ref="Q159:Q160"/>
    <mergeCell ref="Q162:Q164"/>
    <mergeCell ref="Q157:U157"/>
    <mergeCell ref="Q147:Q148"/>
    <mergeCell ref="B150:D150"/>
    <mergeCell ref="E150:G150"/>
    <mergeCell ref="H150:J150"/>
    <mergeCell ref="L150:L151"/>
    <mergeCell ref="B151:D151"/>
    <mergeCell ref="E151:G151"/>
    <mergeCell ref="H151:J151"/>
    <mergeCell ref="J158:J159"/>
    <mergeCell ref="J160:J161"/>
    <mergeCell ref="Q140:Q141"/>
    <mergeCell ref="Q143:Q145"/>
    <mergeCell ref="R144:R145"/>
    <mergeCell ref="S144:S145"/>
    <mergeCell ref="T144:T145"/>
    <mergeCell ref="U144:U145"/>
    <mergeCell ref="E132:G132"/>
    <mergeCell ref="H132:J132"/>
    <mergeCell ref="F135:H135"/>
    <mergeCell ref="J139:J140"/>
    <mergeCell ref="J141:J142"/>
    <mergeCell ref="J143:J144"/>
    <mergeCell ref="K143:K144"/>
    <mergeCell ref="B137:D137"/>
    <mergeCell ref="E137:G137"/>
    <mergeCell ref="H137:J137"/>
    <mergeCell ref="Q138:U138"/>
    <mergeCell ref="R125:R126"/>
    <mergeCell ref="S125:S126"/>
    <mergeCell ref="T125:T126"/>
    <mergeCell ref="U125:U126"/>
    <mergeCell ref="Q128:Q129"/>
    <mergeCell ref="B131:D131"/>
    <mergeCell ref="E131:G131"/>
    <mergeCell ref="H131:J131"/>
    <mergeCell ref="L131:L132"/>
    <mergeCell ref="B132:D132"/>
    <mergeCell ref="J124:J125"/>
    <mergeCell ref="K124:K125"/>
    <mergeCell ref="F116:H116"/>
    <mergeCell ref="B118:D118"/>
    <mergeCell ref="E118:G118"/>
    <mergeCell ref="H118:J118"/>
    <mergeCell ref="Q121:Q122"/>
    <mergeCell ref="Q124:Q126"/>
    <mergeCell ref="Q119:U119"/>
    <mergeCell ref="Q109:Q110"/>
    <mergeCell ref="B112:D112"/>
    <mergeCell ref="E112:G112"/>
    <mergeCell ref="H112:J112"/>
    <mergeCell ref="L112:L113"/>
    <mergeCell ref="B113:D113"/>
    <mergeCell ref="E113:G113"/>
    <mergeCell ref="H113:J113"/>
    <mergeCell ref="J120:J121"/>
    <mergeCell ref="J122:J123"/>
    <mergeCell ref="Q102:Q103"/>
    <mergeCell ref="Q105:Q107"/>
    <mergeCell ref="R106:R107"/>
    <mergeCell ref="S106:S107"/>
    <mergeCell ref="T106:T107"/>
    <mergeCell ref="U106:U107"/>
    <mergeCell ref="E94:G94"/>
    <mergeCell ref="H94:J94"/>
    <mergeCell ref="F97:H97"/>
    <mergeCell ref="J101:J102"/>
    <mergeCell ref="J103:J104"/>
    <mergeCell ref="J105:J106"/>
    <mergeCell ref="K105:K106"/>
    <mergeCell ref="B99:D99"/>
    <mergeCell ref="E99:G99"/>
    <mergeCell ref="H99:J99"/>
    <mergeCell ref="Q100:U100"/>
    <mergeCell ref="R87:R88"/>
    <mergeCell ref="S87:S88"/>
    <mergeCell ref="T87:T88"/>
    <mergeCell ref="U87:U88"/>
    <mergeCell ref="Q90:Q91"/>
    <mergeCell ref="B93:D93"/>
    <mergeCell ref="E93:G93"/>
    <mergeCell ref="H93:J93"/>
    <mergeCell ref="L93:L94"/>
    <mergeCell ref="B94:D94"/>
    <mergeCell ref="J86:J87"/>
    <mergeCell ref="K86:K87"/>
    <mergeCell ref="F78:H78"/>
    <mergeCell ref="B80:D80"/>
    <mergeCell ref="E80:G80"/>
    <mergeCell ref="H80:J80"/>
    <mergeCell ref="Q83:Q84"/>
    <mergeCell ref="Q86:Q88"/>
    <mergeCell ref="Q81:U81"/>
    <mergeCell ref="Q70:Q71"/>
    <mergeCell ref="B73:D73"/>
    <mergeCell ref="E73:G73"/>
    <mergeCell ref="H73:J73"/>
    <mergeCell ref="L73:L74"/>
    <mergeCell ref="B74:D74"/>
    <mergeCell ref="E74:G74"/>
    <mergeCell ref="H74:J74"/>
    <mergeCell ref="J82:J83"/>
    <mergeCell ref="J84:J85"/>
    <mergeCell ref="Q63:Q64"/>
    <mergeCell ref="Q66:Q68"/>
    <mergeCell ref="R67:R68"/>
    <mergeCell ref="S67:S68"/>
    <mergeCell ref="T67:T68"/>
    <mergeCell ref="U67:U68"/>
    <mergeCell ref="E56:G56"/>
    <mergeCell ref="H56:J56"/>
    <mergeCell ref="F58:H58"/>
    <mergeCell ref="J62:J63"/>
    <mergeCell ref="J64:J65"/>
    <mergeCell ref="J66:J67"/>
    <mergeCell ref="K66:K67"/>
    <mergeCell ref="B60:D60"/>
    <mergeCell ref="E60:G60"/>
    <mergeCell ref="H60:J60"/>
    <mergeCell ref="Q61:U61"/>
    <mergeCell ref="R49:R50"/>
    <mergeCell ref="S49:S50"/>
    <mergeCell ref="T49:T50"/>
    <mergeCell ref="U49:U50"/>
    <mergeCell ref="Q52:Q53"/>
    <mergeCell ref="B55:D55"/>
    <mergeCell ref="E55:G55"/>
    <mergeCell ref="H55:J55"/>
    <mergeCell ref="L55:L56"/>
    <mergeCell ref="B56:D56"/>
    <mergeCell ref="J48:J49"/>
    <mergeCell ref="K48:K49"/>
    <mergeCell ref="F40:H40"/>
    <mergeCell ref="B42:D42"/>
    <mergeCell ref="E42:G42"/>
    <mergeCell ref="H42:J42"/>
    <mergeCell ref="Q45:Q46"/>
    <mergeCell ref="Q48:Q50"/>
    <mergeCell ref="Q33:Q34"/>
    <mergeCell ref="B36:D36"/>
    <mergeCell ref="E36:G36"/>
    <mergeCell ref="H36:J36"/>
    <mergeCell ref="L36:L37"/>
    <mergeCell ref="B37:D37"/>
    <mergeCell ref="E37:G37"/>
    <mergeCell ref="H37:J37"/>
    <mergeCell ref="Q43:U43"/>
    <mergeCell ref="J44:J45"/>
    <mergeCell ref="J46:J47"/>
    <mergeCell ref="Q26:Q27"/>
    <mergeCell ref="Q29:Q31"/>
    <mergeCell ref="R30:R31"/>
    <mergeCell ref="S30:S31"/>
    <mergeCell ref="T30:T31"/>
    <mergeCell ref="U30:U31"/>
    <mergeCell ref="F29:F30"/>
    <mergeCell ref="G29:G30"/>
    <mergeCell ref="H29:H30"/>
    <mergeCell ref="I29:I30"/>
    <mergeCell ref="Q24:U24"/>
    <mergeCell ref="J25:J26"/>
    <mergeCell ref="J27:J28"/>
    <mergeCell ref="J29:J30"/>
    <mergeCell ref="K29:K30"/>
    <mergeCell ref="R12:R13"/>
    <mergeCell ref="S12:S13"/>
    <mergeCell ref="T12:T13"/>
    <mergeCell ref="U12:U13"/>
    <mergeCell ref="Q15:Q16"/>
    <mergeCell ref="B18:D18"/>
    <mergeCell ref="E18:G18"/>
    <mergeCell ref="H18:J18"/>
    <mergeCell ref="L18:L19"/>
    <mergeCell ref="B19:D19"/>
    <mergeCell ref="B11:B12"/>
    <mergeCell ref="C11:C12"/>
    <mergeCell ref="D11:D12"/>
    <mergeCell ref="E11:E12"/>
    <mergeCell ref="F11:F12"/>
    <mergeCell ref="G11:G12"/>
    <mergeCell ref="H11:H12"/>
    <mergeCell ref="F3:H3"/>
    <mergeCell ref="B5:D5"/>
    <mergeCell ref="E5:G5"/>
    <mergeCell ref="H5:J5"/>
    <mergeCell ref="Q8:Q9"/>
    <mergeCell ref="Q11:Q13"/>
    <mergeCell ref="B23:D23"/>
    <mergeCell ref="E23:G23"/>
    <mergeCell ref="H23:J23"/>
    <mergeCell ref="Q6:U6"/>
    <mergeCell ref="B7:B8"/>
    <mergeCell ref="B9:B10"/>
    <mergeCell ref="C7:C8"/>
    <mergeCell ref="C9:C10"/>
    <mergeCell ref="D7:D8"/>
    <mergeCell ref="D9:D10"/>
    <mergeCell ref="E7:E8"/>
    <mergeCell ref="E9:E10"/>
    <mergeCell ref="F7:F8"/>
    <mergeCell ref="F9:F10"/>
    <mergeCell ref="G7:G8"/>
    <mergeCell ref="G9:G10"/>
    <mergeCell ref="H7:H8"/>
    <mergeCell ref="H9:H10"/>
    <mergeCell ref="E19:G19"/>
    <mergeCell ref="H19:J19"/>
    <mergeCell ref="F21:H21"/>
    <mergeCell ref="G602:H602"/>
    <mergeCell ref="C602:F602"/>
    <mergeCell ref="Q593:Q594"/>
    <mergeCell ref="Q595:Q596"/>
    <mergeCell ref="R590:R592"/>
    <mergeCell ref="S590:S592"/>
    <mergeCell ref="T590:T592"/>
    <mergeCell ref="R593:R594"/>
    <mergeCell ref="S593:S594"/>
    <mergeCell ref="T593:T594"/>
    <mergeCell ref="R595:R596"/>
    <mergeCell ref="S595:S596"/>
    <mergeCell ref="T595:T596"/>
    <mergeCell ref="C603:F603"/>
    <mergeCell ref="B593:D593"/>
    <mergeCell ref="E593:G593"/>
    <mergeCell ref="H593:J593"/>
    <mergeCell ref="G601:H601"/>
    <mergeCell ref="C601:F601"/>
    <mergeCell ref="G603:H603"/>
  </mergeCells>
  <conditionalFormatting sqref="F3:H3">
    <cfRule type="expression" dxfId="249" priority="128">
      <formula>WEEKDAY(F$3,2)&gt;5</formula>
    </cfRule>
  </conditionalFormatting>
  <conditionalFormatting sqref="F21:H21">
    <cfRule type="expression" dxfId="248" priority="127">
      <formula>WEEKDAY(F$21,2)&gt;5</formula>
    </cfRule>
  </conditionalFormatting>
  <conditionalFormatting sqref="F40:H40">
    <cfRule type="expression" dxfId="247" priority="126">
      <formula>WEEKDAY(F$40,2)&gt;5</formula>
    </cfRule>
  </conditionalFormatting>
  <conditionalFormatting sqref="F58:H58">
    <cfRule type="expression" dxfId="246" priority="125">
      <formula>WEEKDAY(F$58,2)&gt;5</formula>
    </cfRule>
  </conditionalFormatting>
  <conditionalFormatting sqref="F78:H78">
    <cfRule type="expression" dxfId="245" priority="124">
      <formula>WEEKDAY(F$78,2)&gt;5</formula>
    </cfRule>
  </conditionalFormatting>
  <conditionalFormatting sqref="F97:H97">
    <cfRule type="expression" dxfId="244" priority="123">
      <formula>WEEKDAY(F$97,2)&gt;5</formula>
    </cfRule>
  </conditionalFormatting>
  <conditionalFormatting sqref="F116:H116">
    <cfRule type="expression" dxfId="243" priority="122">
      <formula>WEEKDAY(F$116,2)&gt;5</formula>
    </cfRule>
  </conditionalFormatting>
  <conditionalFormatting sqref="F135:H135">
    <cfRule type="expression" dxfId="242" priority="121">
      <formula>WEEKDAY(F$135,2)&gt;5</formula>
    </cfRule>
  </conditionalFormatting>
  <conditionalFormatting sqref="F154:H154">
    <cfRule type="expression" dxfId="241" priority="120">
      <formula>WEEKDAY(F$154,2)&gt;5</formula>
    </cfRule>
  </conditionalFormatting>
  <conditionalFormatting sqref="F173:H173">
    <cfRule type="expression" dxfId="240" priority="119">
      <formula>WEEKDAY(F$173,2)&gt;5</formula>
    </cfRule>
  </conditionalFormatting>
  <conditionalFormatting sqref="F192:H192">
    <cfRule type="expression" dxfId="239" priority="118">
      <formula>WEEKDAY(F$192,2)&gt;5</formula>
    </cfRule>
  </conditionalFormatting>
  <conditionalFormatting sqref="F211:H211">
    <cfRule type="expression" dxfId="238" priority="116">
      <formula>WEEKDAY(F$211,2)&gt;5</formula>
    </cfRule>
  </conditionalFormatting>
  <conditionalFormatting sqref="F230:H230">
    <cfRule type="expression" dxfId="237" priority="115">
      <formula>WEEKDAY(F$230,2)&gt;5</formula>
    </cfRule>
  </conditionalFormatting>
  <conditionalFormatting sqref="F249:H249">
    <cfRule type="expression" dxfId="236" priority="113">
      <formula>WEEKDAY(F$249,2)&gt;5</formula>
    </cfRule>
  </conditionalFormatting>
  <conditionalFormatting sqref="F268:H268">
    <cfRule type="expression" dxfId="235" priority="112">
      <formula>WEEKDAY(F$268,2)&gt;5</formula>
    </cfRule>
  </conditionalFormatting>
  <conditionalFormatting sqref="F287:H287">
    <cfRule type="expression" dxfId="234" priority="111">
      <formula>WEEKDAY(F$287,2)&gt;5</formula>
    </cfRule>
  </conditionalFormatting>
  <conditionalFormatting sqref="F306:H306">
    <cfRule type="expression" dxfId="233" priority="110">
      <formula>WEEKDAY(F$306,2)&gt;5</formula>
    </cfRule>
  </conditionalFormatting>
  <conditionalFormatting sqref="F325:H325">
    <cfRule type="expression" dxfId="232" priority="109">
      <formula>WEEKDAY(F$325,2)&gt;5</formula>
    </cfRule>
  </conditionalFormatting>
  <conditionalFormatting sqref="F344:H344">
    <cfRule type="expression" dxfId="231" priority="108">
      <formula>WEEKDAY(F$344,2)&gt;5</formula>
    </cfRule>
  </conditionalFormatting>
  <conditionalFormatting sqref="F363:H363">
    <cfRule type="expression" dxfId="230" priority="107">
      <formula>WEEKDAY(F$363,2)&gt;5</formula>
    </cfRule>
  </conditionalFormatting>
  <conditionalFormatting sqref="F382:H382">
    <cfRule type="expression" dxfId="229" priority="106">
      <formula>WEEKDAY(F$382,2)&gt;5</formula>
    </cfRule>
  </conditionalFormatting>
  <conditionalFormatting sqref="F401:H401">
    <cfRule type="expression" dxfId="228" priority="105">
      <formula>WEEKDAY(F$401,2)&gt;5</formula>
    </cfRule>
  </conditionalFormatting>
  <conditionalFormatting sqref="F420:H420">
    <cfRule type="expression" dxfId="227" priority="104">
      <formula>WEEKDAY(F$420,2)&gt;5</formula>
    </cfRule>
  </conditionalFormatting>
  <conditionalFormatting sqref="F439:H439">
    <cfRule type="expression" dxfId="226" priority="103">
      <formula>WEEKDAY(F$439,2)&gt;5</formula>
    </cfRule>
  </conditionalFormatting>
  <conditionalFormatting sqref="F458:H458">
    <cfRule type="expression" dxfId="225" priority="102">
      <formula>WEEKDAY(F$458,2)&gt;5</formula>
    </cfRule>
  </conditionalFormatting>
  <conditionalFormatting sqref="F477:H477">
    <cfRule type="expression" dxfId="224" priority="101">
      <formula>WEEKDAY(F$477,2)&gt;5</formula>
    </cfRule>
  </conditionalFormatting>
  <conditionalFormatting sqref="F496:H496">
    <cfRule type="expression" dxfId="223" priority="100">
      <formula>WEEKDAY(F$496,2)&gt;5</formula>
    </cfRule>
  </conditionalFormatting>
  <conditionalFormatting sqref="F515:H515">
    <cfRule type="expression" dxfId="222" priority="99">
      <formula>WEEKDAY(F$515,2)&gt;5</formula>
    </cfRule>
  </conditionalFormatting>
  <conditionalFormatting sqref="F534:H534">
    <cfRule type="expression" dxfId="221" priority="98">
      <formula>WEEKDAY(F$534,2)&gt;5</formula>
    </cfRule>
  </conditionalFormatting>
  <conditionalFormatting sqref="F553:H553">
    <cfRule type="expression" dxfId="220" priority="97">
      <formula>WEEKDAY(F$553,2)&gt;5</formula>
    </cfRule>
  </conditionalFormatting>
  <conditionalFormatting sqref="F572:H572">
    <cfRule type="expression" dxfId="219" priority="96">
      <formula>WEEKDAY(F$572,2)&gt;5</formula>
    </cfRule>
  </conditionalFormatting>
  <conditionalFormatting sqref="Q43:U43">
    <cfRule type="expression" dxfId="218" priority="95">
      <formula>WEEKDAY(F$40,2)&gt;5</formula>
    </cfRule>
  </conditionalFormatting>
  <conditionalFormatting sqref="Q6">
    <cfRule type="expression" dxfId="217" priority="94">
      <formula>WEEKDAY(Q$6,2)&gt;5</formula>
    </cfRule>
  </conditionalFormatting>
  <conditionalFormatting sqref="Q24:U24">
    <cfRule type="expression" dxfId="216" priority="93">
      <formula>WEEKDAY(Q$24,2)&gt;5</formula>
    </cfRule>
  </conditionalFormatting>
  <conditionalFormatting sqref="Q61:U61">
    <cfRule type="expression" dxfId="215" priority="92">
      <formula>WEEKDAY(Q$61,2)&gt;5</formula>
    </cfRule>
  </conditionalFormatting>
  <conditionalFormatting sqref="Q81:U81">
    <cfRule type="expression" dxfId="214" priority="91">
      <formula>WEEKDAY(Q81,2)&gt;5</formula>
    </cfRule>
  </conditionalFormatting>
  <conditionalFormatting sqref="Q100:U100">
    <cfRule type="expression" dxfId="213" priority="90">
      <formula>WEEKDAY(Q$100,2)&gt;5</formula>
    </cfRule>
  </conditionalFormatting>
  <conditionalFormatting sqref="Q119:U119">
    <cfRule type="expression" dxfId="212" priority="89">
      <formula>WEEKDAY(Q$119,2)&gt;5</formula>
    </cfRule>
  </conditionalFormatting>
  <conditionalFormatting sqref="Q138:U138">
    <cfRule type="expression" dxfId="211" priority="88">
      <formula>WEEKDAY(Q$138,2)&gt;5</formula>
    </cfRule>
  </conditionalFormatting>
  <conditionalFormatting sqref="Q157:U157">
    <cfRule type="expression" dxfId="210" priority="87">
      <formula>WEEKDAY(Q$157,2)&gt;5</formula>
    </cfRule>
  </conditionalFormatting>
  <conditionalFormatting sqref="Q176:U176">
    <cfRule type="expression" dxfId="209" priority="86">
      <formula>WEEKDAY(Q$176,2)&gt;5</formula>
    </cfRule>
  </conditionalFormatting>
  <conditionalFormatting sqref="Q195:U195">
    <cfRule type="expression" dxfId="208" priority="85">
      <formula>WEEKDAY(Q$195,2)&gt;5</formula>
    </cfRule>
  </conditionalFormatting>
  <conditionalFormatting sqref="Q214:U214">
    <cfRule type="expression" dxfId="207" priority="84">
      <formula>WEEKDAY(Q$214,2)&gt;5</formula>
    </cfRule>
  </conditionalFormatting>
  <conditionalFormatting sqref="Q233:U233">
    <cfRule type="expression" dxfId="206" priority="82">
      <formula>WEEKDAY(Q$233,2)&gt;5</formula>
    </cfRule>
  </conditionalFormatting>
  <conditionalFormatting sqref="Q252:U252">
    <cfRule type="expression" dxfId="205" priority="81">
      <formula>WEEKDAY(Q$252,2)&gt;5</formula>
    </cfRule>
  </conditionalFormatting>
  <conditionalFormatting sqref="Q271:U271">
    <cfRule type="expression" dxfId="204" priority="80">
      <formula>WEEKDAY(Q$271,2)&gt;5</formula>
    </cfRule>
  </conditionalFormatting>
  <conditionalFormatting sqref="Q290:U290">
    <cfRule type="expression" dxfId="203" priority="79">
      <formula>WEEKDAY(Q$290,2)&gt;5</formula>
    </cfRule>
  </conditionalFormatting>
  <conditionalFormatting sqref="Q309:U309">
    <cfRule type="expression" dxfId="202" priority="78">
      <formula>WEEKDAY(Q$309,2)&gt;5</formula>
    </cfRule>
  </conditionalFormatting>
  <conditionalFormatting sqref="Q328:U328">
    <cfRule type="expression" dxfId="201" priority="77">
      <formula>WEEKDAY(Q$328,2)&gt;5</formula>
    </cfRule>
  </conditionalFormatting>
  <conditionalFormatting sqref="Q347:U347">
    <cfRule type="expression" dxfId="200" priority="76">
      <formula>WEEKDAY(Q$347,2)&gt;5</formula>
    </cfRule>
  </conditionalFormatting>
  <conditionalFormatting sqref="Q366:U366">
    <cfRule type="expression" dxfId="199" priority="75">
      <formula>WEEKDAY(Q$366,2)&gt;5</formula>
    </cfRule>
  </conditionalFormatting>
  <conditionalFormatting sqref="Q385:U385">
    <cfRule type="expression" dxfId="198" priority="74">
      <formula>WEEKDAY(Q$385,2)&gt;5</formula>
    </cfRule>
  </conditionalFormatting>
  <conditionalFormatting sqref="Q404:U404">
    <cfRule type="expression" dxfId="197" priority="73">
      <formula>WEEKDAY(Q$404,2)&gt;5</formula>
    </cfRule>
  </conditionalFormatting>
  <conditionalFormatting sqref="Q423:U423">
    <cfRule type="expression" dxfId="196" priority="72">
      <formula>WEEKDAY(Q$423,2)&gt;5</formula>
    </cfRule>
  </conditionalFormatting>
  <conditionalFormatting sqref="Q442:U442">
    <cfRule type="expression" dxfId="195" priority="71">
      <formula>WEEKDAY(Q$442,2)&gt;5</formula>
    </cfRule>
  </conditionalFormatting>
  <conditionalFormatting sqref="Q461:U461">
    <cfRule type="expression" dxfId="194" priority="70">
      <formula>WEEKDAY(Q$461,2)&gt;5</formula>
    </cfRule>
  </conditionalFormatting>
  <conditionalFormatting sqref="Q480:U480">
    <cfRule type="expression" dxfId="193" priority="69">
      <formula>WEEKDAY(Q$480,2)&gt;5</formula>
    </cfRule>
  </conditionalFormatting>
  <conditionalFormatting sqref="Q499:U499">
    <cfRule type="expression" dxfId="192" priority="68">
      <formula>WEEKDAY(Q$499,2)&gt;5</formula>
    </cfRule>
  </conditionalFormatting>
  <conditionalFormatting sqref="Q518:U518">
    <cfRule type="expression" dxfId="191" priority="67">
      <formula>WEEKDAY(Q$518,2)&gt;5</formula>
    </cfRule>
  </conditionalFormatting>
  <conditionalFormatting sqref="Q537:U537">
    <cfRule type="expression" dxfId="190" priority="66">
      <formula>WEEKDAY(Q$537,2)&gt;5</formula>
    </cfRule>
  </conditionalFormatting>
  <conditionalFormatting sqref="Q556:U556">
    <cfRule type="expression" dxfId="189" priority="65">
      <formula>WEEKDAY(Q$556,2)&gt;5</formula>
    </cfRule>
  </conditionalFormatting>
  <conditionalFormatting sqref="Q575:U575">
    <cfRule type="expression" dxfId="188" priority="64">
      <formula>WEEKDAY(Q$575,2)&gt;5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11" r:id="rId3" name="Button 391">
              <controlPr defaultSize="0" print="0" autoFill="0" autoPict="0" macro="[0]!Macro1">
                <anchor moveWithCells="1" sizeWithCells="1">
                  <from>
                    <xdr:col>1</xdr:col>
                    <xdr:colOff>749300</xdr:colOff>
                    <xdr:row>0</xdr:row>
                    <xdr:rowOff>0</xdr:rowOff>
                  </from>
                  <to>
                    <xdr:col>20</xdr:col>
                    <xdr:colOff>939800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3" id="{5B9FABF0-EC62-4BAD-92E4-44D0A2E967EB}">
            <xm:f>COUNTIF('Jours Feriés'!$C$3:$C$31,F$3)</xm:f>
            <x14:dxf>
              <fill>
                <patternFill>
                  <bgColor theme="5" tint="0.59996337778862885"/>
                </patternFill>
              </fill>
            </x14:dxf>
          </x14:cfRule>
          <xm:sqref>F3:H3</xm:sqref>
        </x14:conditionalFormatting>
        <x14:conditionalFormatting xmlns:xm="http://schemas.microsoft.com/office/excel/2006/main">
          <x14:cfRule type="expression" priority="60" id="{CCBC67CA-769D-4F15-8CA8-ACD5FD157D79}">
            <xm:f>COUNTIF('Jours Feriés'!$C$3:$C$31,F$21)</xm:f>
            <x14:dxf>
              <fill>
                <patternFill>
                  <bgColor theme="5" tint="0.59996337778862885"/>
                </patternFill>
              </fill>
            </x14:dxf>
          </x14:cfRule>
          <xm:sqref>F21:H21</xm:sqref>
        </x14:conditionalFormatting>
        <x14:conditionalFormatting xmlns:xm="http://schemas.microsoft.com/office/excel/2006/main">
          <x14:cfRule type="expression" priority="58" id="{1E0D538C-111D-4E31-9B24-42EDF7ADB2E6}">
            <xm:f>COUNTIF('Jours Feriés'!$C$3:$C$31,F$40)</xm:f>
            <x14:dxf>
              <fill>
                <patternFill>
                  <bgColor theme="5" tint="0.39994506668294322"/>
                </patternFill>
              </fill>
            </x14:dxf>
          </x14:cfRule>
          <xm:sqref>F40:H40</xm:sqref>
        </x14:conditionalFormatting>
        <x14:conditionalFormatting xmlns:xm="http://schemas.microsoft.com/office/excel/2006/main">
          <x14:cfRule type="expression" priority="57" id="{A62B4601-1C70-4341-BE61-FA09E5380EAC}">
            <xm:f>COUNTIF('Jours Feriés'!$C$3:$C$31,H$58)</xm:f>
            <x14:dxf>
              <fill>
                <patternFill>
                  <bgColor theme="5" tint="0.39994506668294322"/>
                </patternFill>
              </fill>
            </x14:dxf>
          </x14:cfRule>
          <xm:sqref>F58:H58</xm:sqref>
        </x14:conditionalFormatting>
        <x14:conditionalFormatting xmlns:xm="http://schemas.microsoft.com/office/excel/2006/main">
          <x14:cfRule type="expression" priority="56" id="{F99AB5D2-64CF-4D03-A401-5136529BC510}">
            <xm:f>COUNTIF('Jours Feriés'!$C$3:$C$31,F$78)</xm:f>
            <x14:dxf>
              <fill>
                <patternFill>
                  <bgColor theme="5" tint="0.39994506668294322"/>
                </patternFill>
              </fill>
            </x14:dxf>
          </x14:cfRule>
          <xm:sqref>F78:H78</xm:sqref>
        </x14:conditionalFormatting>
        <x14:conditionalFormatting xmlns:xm="http://schemas.microsoft.com/office/excel/2006/main">
          <x14:cfRule type="expression" priority="55" id="{408C50CB-66E0-405E-AC99-7B831D233196}">
            <xm:f>COUNTIF('Jours Feriés'!$C$3:$C$31,F$97)</xm:f>
            <x14:dxf>
              <fill>
                <patternFill>
                  <bgColor theme="5" tint="0.39994506668294322"/>
                </patternFill>
              </fill>
            </x14:dxf>
          </x14:cfRule>
          <xm:sqref>F97:H97</xm:sqref>
        </x14:conditionalFormatting>
        <x14:conditionalFormatting xmlns:xm="http://schemas.microsoft.com/office/excel/2006/main">
          <x14:cfRule type="expression" priority="54" id="{C55C3871-2116-4F7F-8922-4D5E6498F881}">
            <xm:f>COUNTIF('Jours Feriés'!$C$3:$C$31,F$116)</xm:f>
            <x14:dxf>
              <fill>
                <patternFill>
                  <bgColor theme="5" tint="0.39994506668294322"/>
                </patternFill>
              </fill>
            </x14:dxf>
          </x14:cfRule>
          <xm:sqref>F116:H116</xm:sqref>
        </x14:conditionalFormatting>
        <x14:conditionalFormatting xmlns:xm="http://schemas.microsoft.com/office/excel/2006/main">
          <x14:cfRule type="expression" priority="53" id="{EF2CE82B-9CD6-4B82-99E2-D752F8213859}">
            <xm:f>COUNTIF('Jours Feriés'!$C$3:$C$31,F$135)</xm:f>
            <x14:dxf>
              <fill>
                <patternFill>
                  <bgColor theme="5" tint="0.39994506668294322"/>
                </patternFill>
              </fill>
            </x14:dxf>
          </x14:cfRule>
          <xm:sqref>F135:H135</xm:sqref>
        </x14:conditionalFormatting>
        <x14:conditionalFormatting xmlns:xm="http://schemas.microsoft.com/office/excel/2006/main">
          <x14:cfRule type="expression" priority="52" id="{2E3DBD3B-76D5-412D-82A0-63BCCA1935CB}">
            <xm:f>COUNTIF('Jours Feriés'!$C$3:$C$31,F$154)</xm:f>
            <x14:dxf>
              <fill>
                <patternFill>
                  <bgColor theme="5" tint="0.39994506668294322"/>
                </patternFill>
              </fill>
            </x14:dxf>
          </x14:cfRule>
          <xm:sqref>F154:H154</xm:sqref>
        </x14:conditionalFormatting>
        <x14:conditionalFormatting xmlns:xm="http://schemas.microsoft.com/office/excel/2006/main">
          <x14:cfRule type="expression" priority="51" id="{0D36066B-D668-4C71-AE50-F25DD89B0390}">
            <xm:f>COUNTIF('Jours Feriés'!$C$3:$C$31,F$173)</xm:f>
            <x14:dxf>
              <fill>
                <patternFill>
                  <bgColor theme="5" tint="0.39994506668294322"/>
                </patternFill>
              </fill>
            </x14:dxf>
          </x14:cfRule>
          <xm:sqref>F173:H173</xm:sqref>
        </x14:conditionalFormatting>
        <x14:conditionalFormatting xmlns:xm="http://schemas.microsoft.com/office/excel/2006/main">
          <x14:cfRule type="expression" priority="50" id="{FCCE8514-F212-4345-A835-0A9DAA31425D}">
            <xm:f>COUNTIF('Jours Feriés'!$C$3:$C$31,F$192)</xm:f>
            <x14:dxf>
              <fill>
                <patternFill>
                  <bgColor theme="5" tint="0.39994506668294322"/>
                </patternFill>
              </fill>
            </x14:dxf>
          </x14:cfRule>
          <xm:sqref>F192:H192</xm:sqref>
        </x14:conditionalFormatting>
        <x14:conditionalFormatting xmlns:xm="http://schemas.microsoft.com/office/excel/2006/main">
          <x14:cfRule type="expression" priority="49" id="{02B0A64F-0A67-433D-B4D1-2E8D24C2B115}">
            <xm:f>COUNTIF('Jours Feriés'!$C$3:$C$31,F$211)</xm:f>
            <x14:dxf>
              <fill>
                <patternFill>
                  <bgColor theme="5" tint="0.39994506668294322"/>
                </patternFill>
              </fill>
            </x14:dxf>
          </x14:cfRule>
          <xm:sqref>F211:H211</xm:sqref>
        </x14:conditionalFormatting>
        <x14:conditionalFormatting xmlns:xm="http://schemas.microsoft.com/office/excel/2006/main">
          <x14:cfRule type="expression" priority="48" id="{B9437BA5-F44D-44DA-A768-48FECDCD575E}">
            <xm:f>COUNTIF('Jours Feriés'!$C$3:$C$31,F$230)</xm:f>
            <x14:dxf>
              <fill>
                <patternFill>
                  <bgColor theme="5" tint="0.39994506668294322"/>
                </patternFill>
              </fill>
            </x14:dxf>
          </x14:cfRule>
          <xm:sqref>F230:H230</xm:sqref>
        </x14:conditionalFormatting>
        <x14:conditionalFormatting xmlns:xm="http://schemas.microsoft.com/office/excel/2006/main">
          <x14:cfRule type="expression" priority="47" id="{A2887946-15E4-4479-9786-F3DA8FFA088E}">
            <xm:f>COUNTIF('Jours Feriés'!$C$3:$C$31,F$249)</xm:f>
            <x14:dxf>
              <fill>
                <patternFill>
                  <bgColor theme="5" tint="0.39994506668294322"/>
                </patternFill>
              </fill>
            </x14:dxf>
          </x14:cfRule>
          <xm:sqref>F249:H249</xm:sqref>
        </x14:conditionalFormatting>
        <x14:conditionalFormatting xmlns:xm="http://schemas.microsoft.com/office/excel/2006/main">
          <x14:cfRule type="expression" priority="46" id="{28789B3E-9DCD-4735-9F0A-EE57BB3678A4}">
            <xm:f>COUNTIF('Jours Feriés'!$C$3:$C$31,F$268)</xm:f>
            <x14:dxf>
              <fill>
                <patternFill>
                  <bgColor theme="5" tint="0.39994506668294322"/>
                </patternFill>
              </fill>
            </x14:dxf>
          </x14:cfRule>
          <xm:sqref>F268:H268</xm:sqref>
        </x14:conditionalFormatting>
        <x14:conditionalFormatting xmlns:xm="http://schemas.microsoft.com/office/excel/2006/main">
          <x14:cfRule type="expression" priority="45" id="{02296110-BDF9-4C97-BBEB-64CF764D8237}">
            <xm:f>COUNTIF('Jours Feriés'!$C$3:$C$31,F$287)</xm:f>
            <x14:dxf>
              <fill>
                <patternFill>
                  <bgColor theme="5" tint="0.39994506668294322"/>
                </patternFill>
              </fill>
            </x14:dxf>
          </x14:cfRule>
          <xm:sqref>F287:H287</xm:sqref>
        </x14:conditionalFormatting>
        <x14:conditionalFormatting xmlns:xm="http://schemas.microsoft.com/office/excel/2006/main">
          <x14:cfRule type="expression" priority="44" id="{AAD0C0EA-DCB7-45CE-88FE-F6B103F66C02}">
            <xm:f>COUNTIF('Jours Feriés'!$C$3:$C$31,F$306)</xm:f>
            <x14:dxf>
              <fill>
                <patternFill>
                  <bgColor theme="5" tint="0.39994506668294322"/>
                </patternFill>
              </fill>
            </x14:dxf>
          </x14:cfRule>
          <xm:sqref>F306:H306</xm:sqref>
        </x14:conditionalFormatting>
        <x14:conditionalFormatting xmlns:xm="http://schemas.microsoft.com/office/excel/2006/main">
          <x14:cfRule type="expression" priority="43" id="{4D7D8340-A53D-4C42-9C3D-AD4D8ABA2CA8}">
            <xm:f>COUNTIF('Jours Feriés'!$C$3:$C$31,F$325)</xm:f>
            <x14:dxf>
              <fill>
                <patternFill>
                  <bgColor theme="5" tint="0.39994506668294322"/>
                </patternFill>
              </fill>
            </x14:dxf>
          </x14:cfRule>
          <xm:sqref>F325:H325</xm:sqref>
        </x14:conditionalFormatting>
        <x14:conditionalFormatting xmlns:xm="http://schemas.microsoft.com/office/excel/2006/main">
          <x14:cfRule type="expression" priority="42" id="{090D48D4-AB50-49D3-82DA-9BFC7751102F}">
            <xm:f>COUNTIF('Jours Feriés'!$C$3:$C$31,F$344)</xm:f>
            <x14:dxf>
              <fill>
                <patternFill>
                  <bgColor theme="5" tint="0.39994506668294322"/>
                </patternFill>
              </fill>
            </x14:dxf>
          </x14:cfRule>
          <xm:sqref>F344:H344</xm:sqref>
        </x14:conditionalFormatting>
        <x14:conditionalFormatting xmlns:xm="http://schemas.microsoft.com/office/excel/2006/main">
          <x14:cfRule type="expression" priority="41" id="{F7DD09DF-8D26-40B7-9F94-15777D34783A}">
            <xm:f>COUNTIF('Jours Feriés'!$C$3:$C$31,F$363)</xm:f>
            <x14:dxf>
              <fill>
                <patternFill>
                  <bgColor theme="5" tint="0.39994506668294322"/>
                </patternFill>
              </fill>
            </x14:dxf>
          </x14:cfRule>
          <xm:sqref>F363:H363</xm:sqref>
        </x14:conditionalFormatting>
        <x14:conditionalFormatting xmlns:xm="http://schemas.microsoft.com/office/excel/2006/main">
          <x14:cfRule type="expression" priority="40" id="{D6A2F873-82CE-41E4-9FE3-EC6EF3006989}">
            <xm:f>COUNTIF('Jours Feriés'!$C$3:$C$31,F$382)</xm:f>
            <x14:dxf>
              <fill>
                <patternFill>
                  <bgColor theme="5" tint="0.39994506668294322"/>
                </patternFill>
              </fill>
            </x14:dxf>
          </x14:cfRule>
          <xm:sqref>F382:H382</xm:sqref>
        </x14:conditionalFormatting>
        <x14:conditionalFormatting xmlns:xm="http://schemas.microsoft.com/office/excel/2006/main">
          <x14:cfRule type="expression" priority="39" id="{6F5217F0-DCD7-493C-8824-B98C7AC5ECC7}">
            <xm:f>COUNTIF('Jours Feriés'!$C$3:$C$31,F$401)</xm:f>
            <x14:dxf>
              <fill>
                <patternFill>
                  <bgColor theme="5" tint="0.39994506668294322"/>
                </patternFill>
              </fill>
            </x14:dxf>
          </x14:cfRule>
          <xm:sqref>F401:H401</xm:sqref>
        </x14:conditionalFormatting>
        <x14:conditionalFormatting xmlns:xm="http://schemas.microsoft.com/office/excel/2006/main">
          <x14:cfRule type="expression" priority="38" id="{98EDD26B-117F-48FD-AB10-5FC495A4AA54}">
            <xm:f>COUNTIF('Jours Feriés'!$C$3:$C$31,F$420)</xm:f>
            <x14:dxf>
              <fill>
                <patternFill>
                  <bgColor theme="5" tint="0.39994506668294322"/>
                </patternFill>
              </fill>
            </x14:dxf>
          </x14:cfRule>
          <xm:sqref>F420:H420</xm:sqref>
        </x14:conditionalFormatting>
        <x14:conditionalFormatting xmlns:xm="http://schemas.microsoft.com/office/excel/2006/main">
          <x14:cfRule type="expression" priority="37" id="{8D563146-6267-4339-AE65-A59176F63713}">
            <xm:f>COUNTIF('Jours Feriés'!$C$3:$C$31,F$439)</xm:f>
            <x14:dxf>
              <fill>
                <patternFill>
                  <bgColor theme="5" tint="0.39994506668294322"/>
                </patternFill>
              </fill>
            </x14:dxf>
          </x14:cfRule>
          <xm:sqref>F439:H439</xm:sqref>
        </x14:conditionalFormatting>
        <x14:conditionalFormatting xmlns:xm="http://schemas.microsoft.com/office/excel/2006/main">
          <x14:cfRule type="expression" priority="36" id="{15FC561C-B688-4C6B-B852-BCE9DBE8F0BE}">
            <xm:f>COUNTIF('Jours Feriés'!$C$3:$C$31,F$458)</xm:f>
            <x14:dxf>
              <fill>
                <patternFill>
                  <bgColor theme="5" tint="0.39994506668294322"/>
                </patternFill>
              </fill>
            </x14:dxf>
          </x14:cfRule>
          <xm:sqref>F458:H458</xm:sqref>
        </x14:conditionalFormatting>
        <x14:conditionalFormatting xmlns:xm="http://schemas.microsoft.com/office/excel/2006/main">
          <x14:cfRule type="expression" priority="35" id="{D838A535-336C-4677-9EAA-A258D6A05467}">
            <xm:f>COUNTIF('Jours Feriés'!$C$3:$C$31,F$477)</xm:f>
            <x14:dxf>
              <fill>
                <patternFill>
                  <bgColor theme="5" tint="0.39994506668294322"/>
                </patternFill>
              </fill>
            </x14:dxf>
          </x14:cfRule>
          <xm:sqref>F477:H477</xm:sqref>
        </x14:conditionalFormatting>
        <x14:conditionalFormatting xmlns:xm="http://schemas.microsoft.com/office/excel/2006/main">
          <x14:cfRule type="expression" priority="34" id="{7C5D3BBB-2634-4FE0-A4AD-B8516DF55C36}">
            <xm:f>COUNTIF('Jours Feriés'!$C$3:$C$31,F$496)</xm:f>
            <x14:dxf>
              <fill>
                <patternFill>
                  <bgColor theme="5" tint="0.39994506668294322"/>
                </patternFill>
              </fill>
            </x14:dxf>
          </x14:cfRule>
          <xm:sqref>F496:H496</xm:sqref>
        </x14:conditionalFormatting>
        <x14:conditionalFormatting xmlns:xm="http://schemas.microsoft.com/office/excel/2006/main">
          <x14:cfRule type="expression" priority="33" id="{94B57280-20FB-415E-A6AC-45A5FE3411EF}">
            <xm:f>COUNTIF('Jours Feriés'!$C$3:$C$31,F$515)</xm:f>
            <x14:dxf>
              <fill>
                <patternFill>
                  <bgColor theme="5" tint="0.39994506668294322"/>
                </patternFill>
              </fill>
            </x14:dxf>
          </x14:cfRule>
          <xm:sqref>F515:H515</xm:sqref>
        </x14:conditionalFormatting>
        <x14:conditionalFormatting xmlns:xm="http://schemas.microsoft.com/office/excel/2006/main">
          <x14:cfRule type="expression" priority="32" id="{9A20EA4E-A1D4-4941-A5F8-7ED1BEA5FACB}">
            <xm:f>COUNTIF('Jours Feriés'!$C$3:$C$31,F$534)</xm:f>
            <x14:dxf>
              <fill>
                <patternFill>
                  <bgColor theme="5" tint="0.39994506668294322"/>
                </patternFill>
              </fill>
            </x14:dxf>
          </x14:cfRule>
          <xm:sqref>F534:H534</xm:sqref>
        </x14:conditionalFormatting>
        <x14:conditionalFormatting xmlns:xm="http://schemas.microsoft.com/office/excel/2006/main">
          <x14:cfRule type="expression" priority="31" id="{81EF64E3-C37F-43E3-879B-68A3BDD4B350}">
            <xm:f>COUNTIF('Jours Feriés'!$C$3:$C$31,F$553)</xm:f>
            <x14:dxf>
              <fill>
                <patternFill>
                  <bgColor theme="5" tint="0.39994506668294322"/>
                </patternFill>
              </fill>
            </x14:dxf>
          </x14:cfRule>
          <xm:sqref>F553:H553</xm:sqref>
        </x14:conditionalFormatting>
        <x14:conditionalFormatting xmlns:xm="http://schemas.microsoft.com/office/excel/2006/main">
          <x14:cfRule type="expression" priority="30" id="{4EA60DE5-862B-4B35-8A37-68A3F515331C}">
            <xm:f>COUNTIF('Jours Feriés'!$C$3:$C$31,F$572)</xm:f>
            <x14:dxf>
              <fill>
                <patternFill>
                  <bgColor theme="5" tint="0.39994506668294322"/>
                </patternFill>
              </fill>
            </x14:dxf>
          </x14:cfRule>
          <xm:sqref>F572:H572</xm:sqref>
        </x14:conditionalFormatting>
        <x14:conditionalFormatting xmlns:xm="http://schemas.microsoft.com/office/excel/2006/main">
          <x14:cfRule type="expression" priority="29" id="{EC9402C2-71B9-4F28-8C36-4ED25D19970B}">
            <xm:f>COUNTIF('Jours Feriés'!$C$3:$C$31,Q$43)</xm:f>
            <x14:dxf>
              <fill>
                <patternFill>
                  <bgColor theme="5" tint="0.39994506668294322"/>
                </patternFill>
              </fill>
            </x14:dxf>
          </x14:cfRule>
          <xm:sqref>Q43:U43</xm:sqref>
        </x14:conditionalFormatting>
        <x14:conditionalFormatting xmlns:xm="http://schemas.microsoft.com/office/excel/2006/main">
          <x14:cfRule type="expression" priority="59" id="{50BF798C-79FE-470F-A916-333DA9D272EF}">
            <xm:f>COUNTIF('Jours Feriés'!$C$3:$C$31,Q$24)</xm:f>
            <x14:dxf>
              <fill>
                <patternFill>
                  <bgColor theme="5" tint="0.59996337778862885"/>
                </patternFill>
              </fill>
            </x14:dxf>
          </x14:cfRule>
          <xm:sqref>Q24:U24</xm:sqref>
        </x14:conditionalFormatting>
        <x14:conditionalFormatting xmlns:xm="http://schemas.microsoft.com/office/excel/2006/main">
          <x14:cfRule type="expression" priority="28" id="{66802A8B-DF1B-42C9-989C-3751A23E4868}">
            <xm:f>COUNTIF('Jours Feriés'!$C$3:$C$31,Q$61)</xm:f>
            <x14:dxf>
              <fill>
                <patternFill>
                  <bgColor theme="5" tint="0.39994506668294322"/>
                </patternFill>
              </fill>
            </x14:dxf>
          </x14:cfRule>
          <xm:sqref>Q61:U61</xm:sqref>
        </x14:conditionalFormatting>
        <x14:conditionalFormatting xmlns:xm="http://schemas.microsoft.com/office/excel/2006/main">
          <x14:cfRule type="expression" priority="27" id="{1F79C007-C603-4043-AACD-461AB0449FEC}">
            <xm:f>COUNTIF('Jours Feriés'!$C$3:$C$31,Q$81)</xm:f>
            <x14:dxf>
              <fill>
                <patternFill>
                  <bgColor theme="5" tint="0.39994506668294322"/>
                </patternFill>
              </fill>
            </x14:dxf>
          </x14:cfRule>
          <xm:sqref>Q81:U81</xm:sqref>
        </x14:conditionalFormatting>
        <x14:conditionalFormatting xmlns:xm="http://schemas.microsoft.com/office/excel/2006/main">
          <x14:cfRule type="expression" priority="26" id="{2511F662-63FA-4C1B-82E6-67FDD5EFD07F}">
            <xm:f>COUNTIF('Jours Feriés'!$C$3:$C$31,Q$100)</xm:f>
            <x14:dxf>
              <fill>
                <patternFill>
                  <bgColor theme="5" tint="0.39994506668294322"/>
                </patternFill>
              </fill>
            </x14:dxf>
          </x14:cfRule>
          <xm:sqref>Q100:U100</xm:sqref>
        </x14:conditionalFormatting>
        <x14:conditionalFormatting xmlns:xm="http://schemas.microsoft.com/office/excel/2006/main">
          <x14:cfRule type="expression" priority="25" id="{DF55BC55-5686-4242-9639-65EBABCE5863}">
            <xm:f>COUNTIF('Jours Feriés'!$C$3:$C$31,Q$119)</xm:f>
            <x14:dxf>
              <fill>
                <patternFill>
                  <bgColor theme="5" tint="0.39994506668294322"/>
                </patternFill>
              </fill>
            </x14:dxf>
          </x14:cfRule>
          <xm:sqref>Q119:U119</xm:sqref>
        </x14:conditionalFormatting>
        <x14:conditionalFormatting xmlns:xm="http://schemas.microsoft.com/office/excel/2006/main">
          <x14:cfRule type="expression" priority="24" id="{54065BD4-CCC0-442B-BB78-238B3B1169D1}">
            <xm:f>COUNTIF('Jours Feriés'!$C$3:$C$31,Q$138)</xm:f>
            <x14:dxf>
              <fill>
                <patternFill>
                  <bgColor theme="5" tint="0.39994506668294322"/>
                </patternFill>
              </fill>
            </x14:dxf>
          </x14:cfRule>
          <xm:sqref>Q138:U138</xm:sqref>
        </x14:conditionalFormatting>
        <x14:conditionalFormatting xmlns:xm="http://schemas.microsoft.com/office/excel/2006/main">
          <x14:cfRule type="expression" priority="23" id="{9699A66D-F356-4022-A3AB-57C5B90F43D8}">
            <xm:f>COUNTIF('Jours Feriés'!$C$3:$C$31,Q$157)</xm:f>
            <x14:dxf>
              <fill>
                <patternFill>
                  <bgColor theme="5" tint="0.39994506668294322"/>
                </patternFill>
              </fill>
            </x14:dxf>
          </x14:cfRule>
          <xm:sqref>Q157:U157</xm:sqref>
        </x14:conditionalFormatting>
        <x14:conditionalFormatting xmlns:xm="http://schemas.microsoft.com/office/excel/2006/main">
          <x14:cfRule type="expression" priority="22" id="{2C402601-F894-4DA3-AA86-2C196C995BB9}">
            <xm:f>COUNTIF('Jours Feriés'!$C$3:$C$31,Q$176)</xm:f>
            <x14:dxf>
              <fill>
                <patternFill>
                  <bgColor theme="5" tint="0.39994506668294322"/>
                </patternFill>
              </fill>
            </x14:dxf>
          </x14:cfRule>
          <xm:sqref>Q176:U176</xm:sqref>
        </x14:conditionalFormatting>
        <x14:conditionalFormatting xmlns:xm="http://schemas.microsoft.com/office/excel/2006/main">
          <x14:cfRule type="expression" priority="21" id="{46434266-5EBE-4099-ADC7-B0C11BD59495}">
            <xm:f>COUNTIF('Jours Feriés'!$C$3:$C$31,Q$195)</xm:f>
            <x14:dxf>
              <fill>
                <patternFill>
                  <bgColor theme="5" tint="0.39994506668294322"/>
                </patternFill>
              </fill>
            </x14:dxf>
          </x14:cfRule>
          <xm:sqref>Q195:U195</xm:sqref>
        </x14:conditionalFormatting>
        <x14:conditionalFormatting xmlns:xm="http://schemas.microsoft.com/office/excel/2006/main">
          <x14:cfRule type="expression" priority="20" id="{EE1513DF-C96A-4BBE-832F-BE5675A4A36C}">
            <xm:f>COUNTIF('Jours Feriés'!$C$3:$C$31,Q$214)</xm:f>
            <x14:dxf>
              <fill>
                <patternFill>
                  <bgColor theme="5" tint="0.39994506668294322"/>
                </patternFill>
              </fill>
            </x14:dxf>
          </x14:cfRule>
          <xm:sqref>Q214:U214</xm:sqref>
        </x14:conditionalFormatting>
        <x14:conditionalFormatting xmlns:xm="http://schemas.microsoft.com/office/excel/2006/main">
          <x14:cfRule type="expression" priority="19" id="{6C53F814-91AC-4A30-ADF1-D48FEDB78B03}">
            <xm:f>COUNTIF('Jours Feriés'!$C$3:$C$31,Q$233)</xm:f>
            <x14:dxf>
              <fill>
                <patternFill>
                  <bgColor theme="5" tint="0.39994506668294322"/>
                </patternFill>
              </fill>
            </x14:dxf>
          </x14:cfRule>
          <xm:sqref>Q233:U233</xm:sqref>
        </x14:conditionalFormatting>
        <x14:conditionalFormatting xmlns:xm="http://schemas.microsoft.com/office/excel/2006/main">
          <x14:cfRule type="expression" priority="18" id="{EB92E4D9-AA8A-4B20-961B-1D0A109E9D7E}">
            <xm:f>COUNTIF('Jours Feriés'!$C$3:$C$31,Q$252)</xm:f>
            <x14:dxf>
              <fill>
                <patternFill>
                  <bgColor theme="5" tint="0.39994506668294322"/>
                </patternFill>
              </fill>
            </x14:dxf>
          </x14:cfRule>
          <xm:sqref>Q252:U252</xm:sqref>
        </x14:conditionalFormatting>
        <x14:conditionalFormatting xmlns:xm="http://schemas.microsoft.com/office/excel/2006/main">
          <x14:cfRule type="expression" priority="17" id="{C5DCFF74-BE9F-4F54-AB4F-5091F1A85411}">
            <xm:f>COUNTIF('Jours Feriés'!$C$3:$C$31,Q$271)</xm:f>
            <x14:dxf>
              <fill>
                <patternFill>
                  <bgColor theme="5" tint="0.39994506668294322"/>
                </patternFill>
              </fill>
            </x14:dxf>
          </x14:cfRule>
          <xm:sqref>Q271:U271</xm:sqref>
        </x14:conditionalFormatting>
        <x14:conditionalFormatting xmlns:xm="http://schemas.microsoft.com/office/excel/2006/main">
          <x14:cfRule type="expression" priority="16" id="{7A75C5F3-3203-4679-AC57-3934622F29F7}">
            <xm:f>COUNTIF('Jours Feriés'!$C$3:$C$31,Q$290)</xm:f>
            <x14:dxf>
              <fill>
                <patternFill>
                  <bgColor theme="5" tint="0.39994506668294322"/>
                </patternFill>
              </fill>
            </x14:dxf>
          </x14:cfRule>
          <xm:sqref>Q290:U290</xm:sqref>
        </x14:conditionalFormatting>
        <x14:conditionalFormatting xmlns:xm="http://schemas.microsoft.com/office/excel/2006/main">
          <x14:cfRule type="expression" priority="15" id="{79C218B0-24F5-4BCE-9292-183AF2DF6448}">
            <xm:f>COUNTIF('Jours Feriés'!$C$3:$C$31,Q$309)</xm:f>
            <x14:dxf>
              <fill>
                <patternFill>
                  <bgColor theme="5" tint="0.39994506668294322"/>
                </patternFill>
              </fill>
            </x14:dxf>
          </x14:cfRule>
          <xm:sqref>Q309:U309</xm:sqref>
        </x14:conditionalFormatting>
        <x14:conditionalFormatting xmlns:xm="http://schemas.microsoft.com/office/excel/2006/main">
          <x14:cfRule type="expression" priority="14" id="{EB4C7B09-1562-44CD-8A64-A58B934A63FD}">
            <xm:f>COUNTIF('Jours Feriés'!$C$3:$C$31,Q$328)</xm:f>
            <x14:dxf>
              <fill>
                <patternFill>
                  <bgColor theme="5" tint="0.39994506668294322"/>
                </patternFill>
              </fill>
            </x14:dxf>
          </x14:cfRule>
          <xm:sqref>Q328:U328</xm:sqref>
        </x14:conditionalFormatting>
        <x14:conditionalFormatting xmlns:xm="http://schemas.microsoft.com/office/excel/2006/main">
          <x14:cfRule type="expression" priority="13" id="{C7B02CC9-A398-43C5-A5A8-740A861DC9D5}">
            <xm:f>COUNTIF('Jours Feriés'!$C$3:$C$31,Q$347)</xm:f>
            <x14:dxf>
              <fill>
                <patternFill>
                  <bgColor theme="5" tint="0.39994506668294322"/>
                </patternFill>
              </fill>
            </x14:dxf>
          </x14:cfRule>
          <xm:sqref>Q347:U347</xm:sqref>
        </x14:conditionalFormatting>
        <x14:conditionalFormatting xmlns:xm="http://schemas.microsoft.com/office/excel/2006/main">
          <x14:cfRule type="expression" priority="12" id="{FCC10DCE-10DD-423B-A646-03B02C4DA5D8}">
            <xm:f>COUNTIF('Jours Feriés'!$C$3:$C$31,Q$366)</xm:f>
            <x14:dxf>
              <fill>
                <patternFill>
                  <bgColor theme="5" tint="0.39994506668294322"/>
                </patternFill>
              </fill>
            </x14:dxf>
          </x14:cfRule>
          <xm:sqref>Q366:U366</xm:sqref>
        </x14:conditionalFormatting>
        <x14:conditionalFormatting xmlns:xm="http://schemas.microsoft.com/office/excel/2006/main">
          <x14:cfRule type="expression" priority="11" id="{7878C483-5E74-4C57-BB75-49D23A872FE1}">
            <xm:f>COUNTIF('Jours Feriés'!$C$3:$C$31,Q$385)</xm:f>
            <x14:dxf>
              <fill>
                <patternFill>
                  <bgColor theme="5" tint="0.39994506668294322"/>
                </patternFill>
              </fill>
            </x14:dxf>
          </x14:cfRule>
          <xm:sqref>Q385:U385</xm:sqref>
        </x14:conditionalFormatting>
        <x14:conditionalFormatting xmlns:xm="http://schemas.microsoft.com/office/excel/2006/main">
          <x14:cfRule type="expression" priority="10" id="{B9592803-232E-4EBD-98AA-E9F66EA7E73D}">
            <xm:f>COUNTIF('Jours Feriés'!$C$3:$C$31,Q$404)</xm:f>
            <x14:dxf>
              <fill>
                <patternFill>
                  <bgColor theme="5" tint="0.39994506668294322"/>
                </patternFill>
              </fill>
            </x14:dxf>
          </x14:cfRule>
          <xm:sqref>Q404:U404</xm:sqref>
        </x14:conditionalFormatting>
        <x14:conditionalFormatting xmlns:xm="http://schemas.microsoft.com/office/excel/2006/main">
          <x14:cfRule type="expression" priority="9" id="{4D19036D-B755-43DC-A14F-BA13769B61A7}">
            <xm:f>COUNTIF('Jours Feriés'!$C$3:$C$31,Q$423)</xm:f>
            <x14:dxf>
              <fill>
                <patternFill>
                  <bgColor theme="5" tint="0.39994506668294322"/>
                </patternFill>
              </fill>
            </x14:dxf>
          </x14:cfRule>
          <xm:sqref>Q423:U423</xm:sqref>
        </x14:conditionalFormatting>
        <x14:conditionalFormatting xmlns:xm="http://schemas.microsoft.com/office/excel/2006/main">
          <x14:cfRule type="expression" priority="8" id="{697AC383-1BCA-4571-92D9-59CA4B4E58A3}">
            <xm:f>COUNTIF('Jours Feriés'!$C$3:$C$31,Q$442)</xm:f>
            <x14:dxf>
              <fill>
                <patternFill>
                  <bgColor theme="5" tint="0.39994506668294322"/>
                </patternFill>
              </fill>
            </x14:dxf>
          </x14:cfRule>
          <xm:sqref>Q442:U442</xm:sqref>
        </x14:conditionalFormatting>
        <x14:conditionalFormatting xmlns:xm="http://schemas.microsoft.com/office/excel/2006/main">
          <x14:cfRule type="expression" priority="7" id="{278F04CC-98B1-4839-A91C-2F9B1740F2E1}">
            <xm:f>COUNTIF('Jours Feriés'!$C$3:$C$31,Q$461)</xm:f>
            <x14:dxf>
              <fill>
                <patternFill>
                  <bgColor theme="5" tint="0.39994506668294322"/>
                </patternFill>
              </fill>
            </x14:dxf>
          </x14:cfRule>
          <xm:sqref>Q461:U461</xm:sqref>
        </x14:conditionalFormatting>
        <x14:conditionalFormatting xmlns:xm="http://schemas.microsoft.com/office/excel/2006/main">
          <x14:cfRule type="expression" priority="6" id="{FC91CF79-9523-4169-8F8A-69EEE46C7C5C}">
            <xm:f>COUNTIF('Jours Feriés'!$C$3:$C$31,Q$480)</xm:f>
            <x14:dxf>
              <fill>
                <patternFill>
                  <bgColor theme="5" tint="0.39994506668294322"/>
                </patternFill>
              </fill>
            </x14:dxf>
          </x14:cfRule>
          <xm:sqref>Q480:U480</xm:sqref>
        </x14:conditionalFormatting>
        <x14:conditionalFormatting xmlns:xm="http://schemas.microsoft.com/office/excel/2006/main">
          <x14:cfRule type="expression" priority="5" id="{EE8C48BB-F25C-4F97-8DFE-190619AF2786}">
            <xm:f>COUNTIF('Jours Feriés'!$C$3:$C$31,Q$499)</xm:f>
            <x14:dxf>
              <fill>
                <patternFill>
                  <bgColor theme="5" tint="0.39994506668294322"/>
                </patternFill>
              </fill>
            </x14:dxf>
          </x14:cfRule>
          <xm:sqref>Q499:U499</xm:sqref>
        </x14:conditionalFormatting>
        <x14:conditionalFormatting xmlns:xm="http://schemas.microsoft.com/office/excel/2006/main">
          <x14:cfRule type="expression" priority="4" id="{E3E85D20-28C2-43B1-BAF7-CB05309F7DC8}">
            <xm:f>COUNTIF('Jours Feriés'!$C$3:$C$31,Q$518)</xm:f>
            <x14:dxf>
              <fill>
                <patternFill>
                  <bgColor theme="5" tint="0.39994506668294322"/>
                </patternFill>
              </fill>
            </x14:dxf>
          </x14:cfRule>
          <xm:sqref>Q518:U518</xm:sqref>
        </x14:conditionalFormatting>
        <x14:conditionalFormatting xmlns:xm="http://schemas.microsoft.com/office/excel/2006/main">
          <x14:cfRule type="expression" priority="3" id="{D42BC7B0-2A82-4B99-9FCD-B95D253B178F}">
            <xm:f>COUNTIF('Jours Feriés'!$C$3:$C$31,Q$537)</xm:f>
            <x14:dxf>
              <fill>
                <patternFill>
                  <bgColor theme="5" tint="0.39994506668294322"/>
                </patternFill>
              </fill>
            </x14:dxf>
          </x14:cfRule>
          <xm:sqref>Q537:U537</xm:sqref>
        </x14:conditionalFormatting>
        <x14:conditionalFormatting xmlns:xm="http://schemas.microsoft.com/office/excel/2006/main">
          <x14:cfRule type="expression" priority="2" id="{65C25B64-3610-49EF-93DC-1E75192FAD37}">
            <xm:f>COUNTIF('Jours Feriés'!$C$3:$C$31,Q$556)</xm:f>
            <x14:dxf>
              <fill>
                <patternFill>
                  <bgColor theme="5" tint="0.39994506668294322"/>
                </patternFill>
              </fill>
            </x14:dxf>
          </x14:cfRule>
          <xm:sqref>Q556:U556</xm:sqref>
        </x14:conditionalFormatting>
        <x14:conditionalFormatting xmlns:xm="http://schemas.microsoft.com/office/excel/2006/main">
          <x14:cfRule type="expression" priority="1" id="{41C9C283-7731-4A70-9484-D628AE89D790}">
            <xm:f>COUNTIF('Jours Feriés'!$C$3:$C$31,Q$575)</xm:f>
            <x14:dxf>
              <fill>
                <patternFill>
                  <bgColor theme="5" tint="0.39994506668294322"/>
                </patternFill>
              </fill>
            </x14:dxf>
          </x14:cfRule>
          <xm:sqref>Q575:U575</xm:sqref>
        </x14:conditionalFormatting>
        <x14:conditionalFormatting xmlns:xm="http://schemas.microsoft.com/office/excel/2006/main">
          <x14:cfRule type="expression" priority="62" id="{9ECE016C-4841-4AA6-9263-DC4B4DD9EAC2}">
            <xm:f>COUNTIF('Jours Feriés'!$C$3:$C$31,F$3)</xm:f>
            <x14:dxf>
              <fill>
                <patternFill>
                  <bgColor theme="5" tint="0.59996337778862885"/>
                </patternFill>
              </fill>
            </x14:dxf>
          </x14:cfRule>
          <xm:sqref>Q6:U6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U606"/>
  <sheetViews>
    <sheetView zoomScale="70" zoomScaleNormal="70" zoomScalePageLayoutView="70" workbookViewId="0">
      <pane ySplit="2" topLeftCell="A3" activePane="bottomLeft" state="frozen"/>
      <selection activeCell="B2" sqref="B2"/>
      <selection pane="bottomLeft" activeCell="B2" sqref="B2"/>
    </sheetView>
  </sheetViews>
  <sheetFormatPr baseColWidth="10" defaultRowHeight="14" x14ac:dyDescent="0"/>
  <cols>
    <col min="1" max="17" width="10.83203125" style="99"/>
    <col min="18" max="20" width="10.83203125" style="65"/>
    <col min="21" max="21" width="14.5" style="65" customWidth="1"/>
    <col min="22" max="16384" width="10.83203125" style="99"/>
  </cols>
  <sheetData>
    <row r="1" spans="1:21">
      <c r="A1" s="99" t="s">
        <v>56</v>
      </c>
      <c r="B1" s="96">
        <v>2</v>
      </c>
    </row>
    <row r="2" spans="1:21" ht="15" thickBot="1">
      <c r="A2" s="99" t="s">
        <v>57</v>
      </c>
      <c r="B2" s="96">
        <f>Saisir_année</f>
        <v>2015</v>
      </c>
    </row>
    <row r="3" spans="1:21" s="33" customFormat="1" ht="20" thickTop="1" thickBot="1">
      <c r="E3" s="49" t="s">
        <v>0</v>
      </c>
      <c r="F3" s="159">
        <f>DATE($B$2,$B$1,1)</f>
        <v>42036</v>
      </c>
      <c r="G3" s="160"/>
      <c r="H3" s="161"/>
      <c r="Q3" s="50"/>
      <c r="R3" s="64"/>
      <c r="S3" s="64"/>
      <c r="T3" s="64"/>
      <c r="U3" s="64"/>
    </row>
    <row r="4" spans="1:21" ht="18" thickTop="1" thickBot="1">
      <c r="E4" s="32"/>
      <c r="F4" s="31"/>
      <c r="G4" s="31"/>
      <c r="H4" s="31"/>
      <c r="Q4" s="4"/>
    </row>
    <row r="5" spans="1:21" ht="23" thickTop="1" thickBot="1">
      <c r="A5" s="2"/>
      <c r="B5" s="162" t="s">
        <v>1</v>
      </c>
      <c r="C5" s="163"/>
      <c r="D5" s="164"/>
      <c r="E5" s="165" t="s">
        <v>2</v>
      </c>
      <c r="F5" s="166"/>
      <c r="G5" s="167"/>
      <c r="H5" s="168" t="s">
        <v>3</v>
      </c>
      <c r="I5" s="169"/>
      <c r="J5" s="170"/>
      <c r="K5" s="3"/>
      <c r="L5" s="2"/>
      <c r="M5" s="2"/>
      <c r="N5" s="2"/>
      <c r="O5" s="2"/>
      <c r="P5" s="2"/>
      <c r="Q5" s="4"/>
      <c r="R5" s="2"/>
      <c r="S5" s="2"/>
      <c r="T5" s="2"/>
      <c r="U5" s="2"/>
    </row>
    <row r="6" spans="1:21" ht="47" thickTop="1" thickBot="1">
      <c r="A6" s="5"/>
      <c r="B6" s="6" t="s">
        <v>4</v>
      </c>
      <c r="C6" s="7" t="s">
        <v>5</v>
      </c>
      <c r="D6" s="8" t="s">
        <v>6</v>
      </c>
      <c r="E6" s="9" t="s">
        <v>4</v>
      </c>
      <c r="F6" s="7" t="s">
        <v>5</v>
      </c>
      <c r="G6" s="8" t="s">
        <v>6</v>
      </c>
      <c r="H6" s="60" t="s">
        <v>4</v>
      </c>
      <c r="I6" s="7" t="s">
        <v>5</v>
      </c>
      <c r="J6" s="8" t="s">
        <v>6</v>
      </c>
      <c r="K6" s="5"/>
      <c r="L6" s="10" t="s">
        <v>7</v>
      </c>
      <c r="M6" s="11" t="s">
        <v>8</v>
      </c>
      <c r="N6" s="11" t="s">
        <v>9</v>
      </c>
      <c r="O6" s="12" t="s">
        <v>10</v>
      </c>
      <c r="P6" s="13"/>
      <c r="Q6" s="176">
        <f>F3</f>
        <v>42036</v>
      </c>
      <c r="R6" s="177"/>
      <c r="S6" s="177"/>
      <c r="T6" s="177"/>
      <c r="U6" s="178"/>
    </row>
    <row r="7" spans="1:21" ht="17" thickBot="1">
      <c r="A7" s="202" t="s">
        <v>11</v>
      </c>
      <c r="B7" s="179"/>
      <c r="C7" s="182"/>
      <c r="D7" s="185"/>
      <c r="E7" s="188"/>
      <c r="F7" s="182"/>
      <c r="G7" s="185"/>
      <c r="H7" s="191"/>
      <c r="I7" s="182"/>
      <c r="J7" s="199"/>
      <c r="K7" s="51" t="s">
        <v>12</v>
      </c>
      <c r="L7" s="34">
        <f t="shared" ref="L7:L16" si="0">SUM(B7:J7)</f>
        <v>0</v>
      </c>
      <c r="M7" s="35"/>
      <c r="N7" s="36"/>
      <c r="O7" s="37">
        <f t="shared" ref="O7:O16" si="1">SUM(L7:N7)</f>
        <v>0</v>
      </c>
      <c r="Q7" s="52"/>
    </row>
    <row r="8" spans="1:21" ht="17" thickTop="1" thickBot="1">
      <c r="A8" s="203"/>
      <c r="B8" s="180"/>
      <c r="C8" s="183"/>
      <c r="D8" s="186"/>
      <c r="E8" s="189"/>
      <c r="F8" s="183"/>
      <c r="G8" s="186"/>
      <c r="H8" s="192"/>
      <c r="I8" s="183"/>
      <c r="J8" s="200"/>
      <c r="K8" s="53" t="s">
        <v>13</v>
      </c>
      <c r="L8" s="38">
        <f t="shared" si="0"/>
        <v>0</v>
      </c>
      <c r="M8" s="39"/>
      <c r="N8" s="40"/>
      <c r="O8" s="37">
        <f t="shared" si="1"/>
        <v>0</v>
      </c>
      <c r="Q8" s="171" t="s">
        <v>14</v>
      </c>
      <c r="R8" s="66" t="s">
        <v>15</v>
      </c>
      <c r="S8" s="100">
        <v>6000</v>
      </c>
      <c r="T8" s="100">
        <f>SUM(B11,D11)</f>
        <v>0</v>
      </c>
      <c r="U8" s="68" t="s">
        <v>16</v>
      </c>
    </row>
    <row r="9" spans="1:21" ht="31" thickBot="1">
      <c r="A9" s="202" t="s">
        <v>17</v>
      </c>
      <c r="B9" s="181"/>
      <c r="C9" s="184"/>
      <c r="D9" s="187"/>
      <c r="E9" s="190"/>
      <c r="F9" s="184"/>
      <c r="G9" s="187"/>
      <c r="H9" s="193"/>
      <c r="I9" s="184"/>
      <c r="J9" s="201"/>
      <c r="K9" s="51" t="s">
        <v>18</v>
      </c>
      <c r="L9" s="41">
        <f>SUM(B9:J9)</f>
        <v>0</v>
      </c>
      <c r="M9" s="42"/>
      <c r="N9" s="43"/>
      <c r="O9" s="37">
        <f t="shared" si="1"/>
        <v>0</v>
      </c>
      <c r="Q9" s="172"/>
      <c r="R9" s="69" t="s">
        <v>19</v>
      </c>
      <c r="S9" s="70">
        <v>6015</v>
      </c>
      <c r="T9" s="70">
        <f>SUM(B7:B10,D7:D10,B16)</f>
        <v>0</v>
      </c>
      <c r="U9" s="71" t="s">
        <v>20</v>
      </c>
    </row>
    <row r="10" spans="1:21" ht="18" thickTop="1" thickBot="1">
      <c r="A10" s="203"/>
      <c r="B10" s="180"/>
      <c r="C10" s="183"/>
      <c r="D10" s="186"/>
      <c r="E10" s="189"/>
      <c r="F10" s="183"/>
      <c r="G10" s="186"/>
      <c r="H10" s="192"/>
      <c r="I10" s="183"/>
      <c r="J10" s="200"/>
      <c r="K10" s="53" t="s">
        <v>21</v>
      </c>
      <c r="L10" s="38">
        <f t="shared" si="0"/>
        <v>0</v>
      </c>
      <c r="M10" s="39"/>
      <c r="N10" s="40"/>
      <c r="O10" s="37">
        <f t="shared" si="1"/>
        <v>0</v>
      </c>
      <c r="Q10" s="54"/>
      <c r="R10" s="72"/>
      <c r="S10" s="72"/>
      <c r="T10" s="72"/>
      <c r="U10" s="72"/>
    </row>
    <row r="11" spans="1:21" ht="16.5" customHeight="1" thickTop="1">
      <c r="A11" s="202" t="s">
        <v>22</v>
      </c>
      <c r="B11" s="181"/>
      <c r="C11" s="184"/>
      <c r="D11" s="187"/>
      <c r="E11" s="190"/>
      <c r="F11" s="184"/>
      <c r="G11" s="187"/>
      <c r="H11" s="193"/>
      <c r="I11" s="184"/>
      <c r="J11" s="201"/>
      <c r="K11" s="202" t="s">
        <v>22</v>
      </c>
      <c r="L11" s="41">
        <f t="shared" si="0"/>
        <v>0</v>
      </c>
      <c r="M11" s="42"/>
      <c r="N11" s="43"/>
      <c r="O11" s="37">
        <f t="shared" si="1"/>
        <v>0</v>
      </c>
      <c r="Q11" s="173" t="s">
        <v>2</v>
      </c>
      <c r="R11" s="73" t="s">
        <v>15</v>
      </c>
      <c r="S11" s="101">
        <v>6005</v>
      </c>
      <c r="T11" s="101">
        <f>SUM(E11,G11)</f>
        <v>0</v>
      </c>
      <c r="U11" s="75" t="s">
        <v>16</v>
      </c>
    </row>
    <row r="12" spans="1:21" ht="15" thickBot="1">
      <c r="A12" s="203"/>
      <c r="B12" s="180"/>
      <c r="C12" s="183"/>
      <c r="D12" s="186"/>
      <c r="E12" s="189"/>
      <c r="F12" s="183"/>
      <c r="G12" s="186"/>
      <c r="H12" s="192"/>
      <c r="I12" s="183"/>
      <c r="J12" s="200"/>
      <c r="K12" s="203"/>
      <c r="L12" s="38">
        <f t="shared" si="0"/>
        <v>0</v>
      </c>
      <c r="M12" s="39"/>
      <c r="N12" s="40"/>
      <c r="O12" s="37">
        <f t="shared" si="1"/>
        <v>0</v>
      </c>
      <c r="Q12" s="174"/>
      <c r="R12" s="204" t="s">
        <v>19</v>
      </c>
      <c r="S12" s="206" t="str">
        <f>IF(WEEKDAY(F3,2)&gt;5,"6002","6001")</f>
        <v>6002</v>
      </c>
      <c r="T12" s="206">
        <f>SUM(E7:E10,G7:G10,E16)</f>
        <v>5</v>
      </c>
      <c r="U12" s="207" t="s">
        <v>20</v>
      </c>
    </row>
    <row r="13" spans="1:21" ht="16" thickBot="1">
      <c r="A13" s="51" t="s">
        <v>23</v>
      </c>
      <c r="B13" s="15"/>
      <c r="C13" s="85"/>
      <c r="D13" s="16"/>
      <c r="E13" s="17"/>
      <c r="F13" s="86"/>
      <c r="G13" s="16"/>
      <c r="H13" s="61"/>
      <c r="I13" s="85"/>
      <c r="J13" s="16"/>
      <c r="K13" s="51" t="s">
        <v>23</v>
      </c>
      <c r="L13" s="41">
        <f t="shared" si="0"/>
        <v>0</v>
      </c>
      <c r="M13" s="42"/>
      <c r="N13" s="93"/>
      <c r="O13" s="37">
        <f t="shared" si="1"/>
        <v>0</v>
      </c>
      <c r="Q13" s="175"/>
      <c r="R13" s="205"/>
      <c r="S13" s="146"/>
      <c r="T13" s="146"/>
      <c r="U13" s="208"/>
    </row>
    <row r="14" spans="1:21" ht="32" thickTop="1" thickBot="1">
      <c r="A14" s="55" t="s">
        <v>24</v>
      </c>
      <c r="B14" s="15"/>
      <c r="C14" s="85"/>
      <c r="D14" s="16"/>
      <c r="E14" s="17"/>
      <c r="F14" s="86"/>
      <c r="G14" s="16"/>
      <c r="H14" s="61"/>
      <c r="I14" s="85"/>
      <c r="J14" s="16"/>
      <c r="K14" s="55" t="s">
        <v>24</v>
      </c>
      <c r="L14" s="41">
        <f t="shared" si="0"/>
        <v>0</v>
      </c>
      <c r="M14" s="39"/>
      <c r="N14" s="94"/>
      <c r="O14" s="37">
        <f t="shared" si="1"/>
        <v>0</v>
      </c>
      <c r="Q14" s="54"/>
      <c r="R14" s="72"/>
      <c r="S14" s="72"/>
      <c r="T14" s="72"/>
      <c r="U14" s="72"/>
    </row>
    <row r="15" spans="1:21" ht="17" thickTop="1" thickBot="1">
      <c r="A15" s="56" t="s">
        <v>25</v>
      </c>
      <c r="B15" s="18"/>
      <c r="C15" s="104"/>
      <c r="D15" s="105"/>
      <c r="E15" s="19"/>
      <c r="F15" s="104"/>
      <c r="G15" s="105"/>
      <c r="H15" s="62"/>
      <c r="I15" s="104"/>
      <c r="J15" s="105"/>
      <c r="K15" s="56" t="s">
        <v>25</v>
      </c>
      <c r="L15" s="41">
        <f t="shared" si="0"/>
        <v>0</v>
      </c>
      <c r="M15" s="44"/>
      <c r="N15" s="45"/>
      <c r="O15" s="37">
        <f t="shared" si="1"/>
        <v>0</v>
      </c>
      <c r="Q15" s="209" t="s">
        <v>3</v>
      </c>
      <c r="R15" s="76" t="s">
        <v>15</v>
      </c>
      <c r="S15" s="77">
        <v>6005</v>
      </c>
      <c r="T15" s="77">
        <f>SUM(H11,J11)</f>
        <v>0</v>
      </c>
      <c r="U15" s="78" t="s">
        <v>16</v>
      </c>
    </row>
    <row r="16" spans="1:21" ht="29" thickBot="1">
      <c r="A16" s="57" t="s">
        <v>26</v>
      </c>
      <c r="B16" s="82"/>
      <c r="C16" s="88"/>
      <c r="D16" s="20"/>
      <c r="E16" s="21">
        <v>5</v>
      </c>
      <c r="F16" s="89"/>
      <c r="G16" s="22"/>
      <c r="H16" s="63">
        <v>3</v>
      </c>
      <c r="I16" s="90"/>
      <c r="J16" s="23"/>
      <c r="K16" s="57" t="s">
        <v>26</v>
      </c>
      <c r="L16" s="41">
        <f t="shared" si="0"/>
        <v>8</v>
      </c>
      <c r="M16" s="46"/>
      <c r="N16" s="47"/>
      <c r="O16" s="37">
        <f t="shared" si="1"/>
        <v>8</v>
      </c>
      <c r="Q16" s="210"/>
      <c r="R16" s="106" t="s">
        <v>19</v>
      </c>
      <c r="S16" s="102">
        <v>6002</v>
      </c>
      <c r="T16" s="102">
        <f>SUM(H7:H10,J7:J10,H16)</f>
        <v>3</v>
      </c>
      <c r="U16" s="81" t="s">
        <v>20</v>
      </c>
    </row>
    <row r="17" spans="1:21" ht="31" thickBot="1">
      <c r="A17" s="58" t="s">
        <v>27</v>
      </c>
      <c r="B17" s="24">
        <f>SUM(B7:B16)</f>
        <v>0</v>
      </c>
      <c r="C17" s="24">
        <f>SUM(C7:C12,C15)</f>
        <v>0</v>
      </c>
      <c r="D17" s="25">
        <f>SUM(D7:D12,D15)</f>
        <v>0</v>
      </c>
      <c r="E17" s="26">
        <f>SUM(E7:E16)</f>
        <v>5</v>
      </c>
      <c r="F17" s="24">
        <f>SUM(F7:F15)</f>
        <v>0</v>
      </c>
      <c r="G17" s="25">
        <f>SUM(G7:G12,G15)</f>
        <v>0</v>
      </c>
      <c r="H17" s="26">
        <f>SUM(H7:H12,H15:H16)</f>
        <v>3</v>
      </c>
      <c r="I17" s="24">
        <f>SUM(I7:I12,I15)</f>
        <v>0</v>
      </c>
      <c r="J17" s="25">
        <f>SUM(J7:J12,J15)</f>
        <v>0</v>
      </c>
      <c r="K17" s="58" t="s">
        <v>27</v>
      </c>
      <c r="L17" s="27">
        <f>SUM(L7:L16)</f>
        <v>8</v>
      </c>
      <c r="M17" s="28">
        <f>SUM(M7:M14)</f>
        <v>0</v>
      </c>
      <c r="N17" s="28">
        <f>SUM(N7:N14)</f>
        <v>0</v>
      </c>
      <c r="O17" s="29">
        <f>SUM(O7:O16)</f>
        <v>8</v>
      </c>
      <c r="Q17" s="4"/>
    </row>
    <row r="18" spans="1:21" ht="18" thickTop="1" thickBot="1">
      <c r="B18" s="211" t="s">
        <v>28</v>
      </c>
      <c r="C18" s="211"/>
      <c r="D18" s="211"/>
      <c r="E18" s="212" t="s">
        <v>29</v>
      </c>
      <c r="F18" s="212"/>
      <c r="G18" s="212"/>
      <c r="H18" s="213" t="s">
        <v>30</v>
      </c>
      <c r="I18" s="213"/>
      <c r="J18" s="213"/>
      <c r="K18" s="48"/>
      <c r="L18" s="214">
        <f>SUM(B7:B12,B16,D7:D12,D15,E7:E12,E15:E16,G7:G12,G15,H7:H12,H15:H16,J7:J12,J15)</f>
        <v>8</v>
      </c>
      <c r="Q18" s="4"/>
      <c r="T18" s="30">
        <f>SUM(T8:T9,T11:T13,T15:T16)</f>
        <v>8</v>
      </c>
    </row>
    <row r="19" spans="1:21" ht="17" thickTop="1">
      <c r="B19" s="216">
        <f>SUM(B17:D17)</f>
        <v>0</v>
      </c>
      <c r="C19" s="216"/>
      <c r="D19" s="216"/>
      <c r="E19" s="194">
        <f>SUM(E17:G17)</f>
        <v>5</v>
      </c>
      <c r="F19" s="194"/>
      <c r="G19" s="194"/>
      <c r="H19" s="195">
        <f>SUM(H17:J17)</f>
        <v>3</v>
      </c>
      <c r="I19" s="195"/>
      <c r="J19" s="195"/>
      <c r="K19" s="48"/>
      <c r="L19" s="215"/>
      <c r="Q19" s="4"/>
    </row>
    <row r="20" spans="1:21" ht="15" thickBot="1"/>
    <row r="21" spans="1:21" ht="20" thickTop="1" thickBot="1">
      <c r="E21" s="49" t="s">
        <v>0</v>
      </c>
      <c r="F21" s="159">
        <f>F3+1</f>
        <v>42037</v>
      </c>
      <c r="G21" s="160"/>
      <c r="H21" s="161"/>
      <c r="Q21" s="4"/>
    </row>
    <row r="22" spans="1:21" ht="18" thickTop="1" thickBot="1">
      <c r="E22" s="32"/>
      <c r="F22" s="31"/>
      <c r="G22" s="31"/>
      <c r="H22" s="31"/>
      <c r="Q22" s="4"/>
    </row>
    <row r="23" spans="1:21" ht="23" thickTop="1" thickBot="1">
      <c r="A23" s="2"/>
      <c r="B23" s="162" t="s">
        <v>1</v>
      </c>
      <c r="C23" s="163"/>
      <c r="D23" s="164"/>
      <c r="E23" s="165" t="s">
        <v>2</v>
      </c>
      <c r="F23" s="166"/>
      <c r="G23" s="167"/>
      <c r="H23" s="168" t="s">
        <v>3</v>
      </c>
      <c r="I23" s="169"/>
      <c r="J23" s="170"/>
      <c r="K23" s="3"/>
      <c r="L23" s="2"/>
      <c r="M23" s="2"/>
      <c r="N23" s="2"/>
      <c r="O23" s="2"/>
      <c r="P23" s="2"/>
      <c r="Q23" s="4"/>
      <c r="R23" s="2"/>
      <c r="S23" s="2"/>
      <c r="T23" s="2"/>
      <c r="U23" s="2"/>
    </row>
    <row r="24" spans="1:21" ht="47" thickTop="1" thickBot="1">
      <c r="A24" s="5"/>
      <c r="B24" s="6" t="s">
        <v>4</v>
      </c>
      <c r="C24" s="7" t="s">
        <v>5</v>
      </c>
      <c r="D24" s="8" t="s">
        <v>6</v>
      </c>
      <c r="E24" s="9" t="s">
        <v>4</v>
      </c>
      <c r="F24" s="7" t="s">
        <v>5</v>
      </c>
      <c r="G24" s="8" t="s">
        <v>6</v>
      </c>
      <c r="H24" s="60" t="s">
        <v>4</v>
      </c>
      <c r="I24" s="7" t="s">
        <v>5</v>
      </c>
      <c r="J24" s="8" t="s">
        <v>6</v>
      </c>
      <c r="K24" s="5"/>
      <c r="L24" s="10" t="s">
        <v>7</v>
      </c>
      <c r="M24" s="11" t="s">
        <v>8</v>
      </c>
      <c r="N24" s="11" t="s">
        <v>9</v>
      </c>
      <c r="O24" s="12" t="s">
        <v>10</v>
      </c>
      <c r="P24" s="13"/>
      <c r="Q24" s="196">
        <f>F21</f>
        <v>42037</v>
      </c>
      <c r="R24" s="197"/>
      <c r="S24" s="197"/>
      <c r="T24" s="197"/>
      <c r="U24" s="198"/>
    </row>
    <row r="25" spans="1:21" ht="17" thickBot="1">
      <c r="A25" s="202" t="s">
        <v>11</v>
      </c>
      <c r="B25" s="179"/>
      <c r="C25" s="182"/>
      <c r="D25" s="185"/>
      <c r="E25" s="188"/>
      <c r="F25" s="182"/>
      <c r="G25" s="185"/>
      <c r="H25" s="191"/>
      <c r="I25" s="182"/>
      <c r="J25" s="199"/>
      <c r="K25" s="51" t="s">
        <v>12</v>
      </c>
      <c r="L25" s="34">
        <f t="shared" ref="L25:L26" si="2">SUM(B25:J25)</f>
        <v>0</v>
      </c>
      <c r="M25" s="35"/>
      <c r="N25" s="36"/>
      <c r="O25" s="37">
        <f t="shared" ref="O25:O34" si="3">SUM(L25:N25)</f>
        <v>0</v>
      </c>
      <c r="Q25" s="52"/>
    </row>
    <row r="26" spans="1:21" ht="17.25" customHeight="1" thickTop="1" thickBot="1">
      <c r="A26" s="203"/>
      <c r="B26" s="180"/>
      <c r="C26" s="183"/>
      <c r="D26" s="186"/>
      <c r="E26" s="189"/>
      <c r="F26" s="183"/>
      <c r="G26" s="186"/>
      <c r="H26" s="192"/>
      <c r="I26" s="183"/>
      <c r="J26" s="200"/>
      <c r="K26" s="53" t="s">
        <v>13</v>
      </c>
      <c r="L26" s="38">
        <f t="shared" si="2"/>
        <v>0</v>
      </c>
      <c r="M26" s="39"/>
      <c r="N26" s="40"/>
      <c r="O26" s="37">
        <f t="shared" si="3"/>
        <v>0</v>
      </c>
      <c r="Q26" s="171" t="s">
        <v>14</v>
      </c>
      <c r="R26" s="66" t="s">
        <v>15</v>
      </c>
      <c r="S26" s="100">
        <v>6000</v>
      </c>
      <c r="T26" s="100">
        <f>SUM(B29,D29)</f>
        <v>0</v>
      </c>
      <c r="U26" s="68" t="s">
        <v>16</v>
      </c>
    </row>
    <row r="27" spans="1:21" ht="31" thickBot="1">
      <c r="A27" s="202" t="s">
        <v>17</v>
      </c>
      <c r="B27" s="181"/>
      <c r="C27" s="184"/>
      <c r="D27" s="187"/>
      <c r="E27" s="190"/>
      <c r="F27" s="184"/>
      <c r="G27" s="187"/>
      <c r="H27" s="193"/>
      <c r="I27" s="184"/>
      <c r="J27" s="201"/>
      <c r="K27" s="51" t="s">
        <v>18</v>
      </c>
      <c r="L27" s="41">
        <f>SUM(B27:J27)</f>
        <v>0</v>
      </c>
      <c r="M27" s="42"/>
      <c r="N27" s="43"/>
      <c r="O27" s="37">
        <f t="shared" si="3"/>
        <v>0</v>
      </c>
      <c r="Q27" s="172"/>
      <c r="R27" s="69" t="s">
        <v>19</v>
      </c>
      <c r="S27" s="70">
        <v>6015</v>
      </c>
      <c r="T27" s="70">
        <f>SUM(B25:B28,D25:D28,B34)</f>
        <v>0</v>
      </c>
      <c r="U27" s="71" t="s">
        <v>20</v>
      </c>
    </row>
    <row r="28" spans="1:21" ht="18" thickTop="1" thickBot="1">
      <c r="A28" s="203"/>
      <c r="B28" s="180"/>
      <c r="C28" s="183"/>
      <c r="D28" s="186"/>
      <c r="E28" s="189"/>
      <c r="F28" s="183"/>
      <c r="G28" s="186"/>
      <c r="H28" s="192"/>
      <c r="I28" s="183"/>
      <c r="J28" s="200"/>
      <c r="K28" s="53" t="s">
        <v>21</v>
      </c>
      <c r="L28" s="38">
        <f t="shared" ref="L28:L34" si="4">SUM(B28:J28)</f>
        <v>0</v>
      </c>
      <c r="M28" s="39"/>
      <c r="N28" s="40"/>
      <c r="O28" s="37">
        <f t="shared" si="3"/>
        <v>0</v>
      </c>
      <c r="Q28" s="54"/>
      <c r="R28" s="72"/>
      <c r="S28" s="72"/>
      <c r="T28" s="72"/>
      <c r="U28" s="72"/>
    </row>
    <row r="29" spans="1:21" ht="16.5" customHeight="1" thickTop="1">
      <c r="A29" s="202" t="s">
        <v>22</v>
      </c>
      <c r="B29" s="181"/>
      <c r="C29" s="184"/>
      <c r="D29" s="187"/>
      <c r="E29" s="190"/>
      <c r="F29" s="184"/>
      <c r="G29" s="187"/>
      <c r="H29" s="193"/>
      <c r="I29" s="184"/>
      <c r="J29" s="201"/>
      <c r="K29" s="202" t="s">
        <v>22</v>
      </c>
      <c r="L29" s="41">
        <f t="shared" si="4"/>
        <v>0</v>
      </c>
      <c r="M29" s="42"/>
      <c r="N29" s="43"/>
      <c r="O29" s="37">
        <f t="shared" si="3"/>
        <v>0</v>
      </c>
      <c r="Q29" s="173" t="s">
        <v>2</v>
      </c>
      <c r="R29" s="73" t="s">
        <v>15</v>
      </c>
      <c r="S29" s="101">
        <v>6005</v>
      </c>
      <c r="T29" s="101">
        <f>SUM(E29,G29)</f>
        <v>0</v>
      </c>
      <c r="U29" s="75" t="s">
        <v>16</v>
      </c>
    </row>
    <row r="30" spans="1:21" ht="16.5" customHeight="1" thickBot="1">
      <c r="A30" s="203"/>
      <c r="B30" s="180"/>
      <c r="C30" s="183"/>
      <c r="D30" s="186"/>
      <c r="E30" s="189"/>
      <c r="F30" s="183"/>
      <c r="G30" s="186"/>
      <c r="H30" s="192"/>
      <c r="I30" s="183"/>
      <c r="J30" s="200"/>
      <c r="K30" s="203"/>
      <c r="L30" s="38">
        <f t="shared" si="4"/>
        <v>0</v>
      </c>
      <c r="M30" s="39"/>
      <c r="N30" s="40"/>
      <c r="O30" s="37">
        <f t="shared" si="3"/>
        <v>0</v>
      </c>
      <c r="Q30" s="174"/>
      <c r="R30" s="204" t="s">
        <v>19</v>
      </c>
      <c r="S30" s="206" t="str">
        <f>IF(WEEKDAY(F21,2)&gt;5,"6002","6001")</f>
        <v>6001</v>
      </c>
      <c r="T30" s="206">
        <f>SUM(E25:E28,G25:G28,E34)</f>
        <v>5</v>
      </c>
      <c r="U30" s="207" t="s">
        <v>20</v>
      </c>
    </row>
    <row r="31" spans="1:21" ht="16.5" customHeight="1" thickBot="1">
      <c r="A31" s="51" t="s">
        <v>23</v>
      </c>
      <c r="B31" s="15"/>
      <c r="C31" s="85"/>
      <c r="D31" s="16"/>
      <c r="E31" s="17"/>
      <c r="F31" s="86"/>
      <c r="G31" s="16"/>
      <c r="H31" s="61"/>
      <c r="I31" s="85"/>
      <c r="J31" s="16"/>
      <c r="K31" s="51" t="s">
        <v>23</v>
      </c>
      <c r="L31" s="41">
        <f t="shared" si="4"/>
        <v>0</v>
      </c>
      <c r="M31" s="42"/>
      <c r="N31" s="93"/>
      <c r="O31" s="37">
        <f t="shared" si="3"/>
        <v>0</v>
      </c>
      <c r="Q31" s="175"/>
      <c r="R31" s="205"/>
      <c r="S31" s="146"/>
      <c r="T31" s="146"/>
      <c r="U31" s="208"/>
    </row>
    <row r="32" spans="1:21" ht="32" thickTop="1" thickBot="1">
      <c r="A32" s="55" t="s">
        <v>24</v>
      </c>
      <c r="B32" s="15"/>
      <c r="C32" s="85"/>
      <c r="D32" s="16"/>
      <c r="E32" s="17"/>
      <c r="F32" s="86"/>
      <c r="G32" s="16"/>
      <c r="H32" s="61"/>
      <c r="I32" s="85"/>
      <c r="J32" s="16"/>
      <c r="K32" s="55" t="s">
        <v>24</v>
      </c>
      <c r="L32" s="41">
        <f t="shared" si="4"/>
        <v>0</v>
      </c>
      <c r="M32" s="39"/>
      <c r="N32" s="94"/>
      <c r="O32" s="37">
        <f t="shared" si="3"/>
        <v>0</v>
      </c>
      <c r="Q32" s="54"/>
      <c r="R32" s="72"/>
      <c r="S32" s="72"/>
      <c r="T32" s="72"/>
      <c r="U32" s="72"/>
    </row>
    <row r="33" spans="1:21" ht="17.25" customHeight="1" thickTop="1" thickBot="1">
      <c r="A33" s="56" t="s">
        <v>25</v>
      </c>
      <c r="B33" s="18"/>
      <c r="C33" s="104"/>
      <c r="D33" s="105"/>
      <c r="E33" s="19"/>
      <c r="F33" s="104"/>
      <c r="G33" s="105"/>
      <c r="H33" s="62"/>
      <c r="I33" s="104"/>
      <c r="J33" s="105"/>
      <c r="K33" s="56" t="s">
        <v>25</v>
      </c>
      <c r="L33" s="41">
        <f t="shared" si="4"/>
        <v>0</v>
      </c>
      <c r="M33" s="44"/>
      <c r="N33" s="45"/>
      <c r="O33" s="37">
        <f t="shared" si="3"/>
        <v>0</v>
      </c>
      <c r="Q33" s="209" t="s">
        <v>3</v>
      </c>
      <c r="R33" s="76" t="s">
        <v>15</v>
      </c>
      <c r="S33" s="77">
        <v>6005</v>
      </c>
      <c r="T33" s="77">
        <f>SUM(H29,J29)</f>
        <v>0</v>
      </c>
      <c r="U33" s="78" t="s">
        <v>16</v>
      </c>
    </row>
    <row r="34" spans="1:21" ht="29" thickBot="1">
      <c r="A34" s="57" t="s">
        <v>26</v>
      </c>
      <c r="B34" s="82"/>
      <c r="C34" s="88"/>
      <c r="D34" s="20"/>
      <c r="E34" s="21">
        <v>5</v>
      </c>
      <c r="F34" s="89"/>
      <c r="G34" s="22"/>
      <c r="H34" s="63">
        <v>3</v>
      </c>
      <c r="I34" s="90"/>
      <c r="J34" s="23"/>
      <c r="K34" s="57" t="s">
        <v>26</v>
      </c>
      <c r="L34" s="41">
        <f t="shared" si="4"/>
        <v>8</v>
      </c>
      <c r="M34" s="46"/>
      <c r="N34" s="47"/>
      <c r="O34" s="37">
        <f t="shared" si="3"/>
        <v>8</v>
      </c>
      <c r="Q34" s="210"/>
      <c r="R34" s="106" t="s">
        <v>19</v>
      </c>
      <c r="S34" s="102">
        <v>6002</v>
      </c>
      <c r="T34" s="102">
        <f>SUM(H25:H28,J25:J28,H34)</f>
        <v>3</v>
      </c>
      <c r="U34" s="81" t="s">
        <v>20</v>
      </c>
    </row>
    <row r="35" spans="1:21" ht="31" thickBot="1">
      <c r="A35" s="58" t="s">
        <v>27</v>
      </c>
      <c r="B35" s="24">
        <f>SUM(B25:B34)</f>
        <v>0</v>
      </c>
      <c r="C35" s="24">
        <f>SUM(C25:C30,C33)</f>
        <v>0</v>
      </c>
      <c r="D35" s="25">
        <f>SUM(D25:D30,D33)</f>
        <v>0</v>
      </c>
      <c r="E35" s="26">
        <f>SUM(E25:E34)</f>
        <v>5</v>
      </c>
      <c r="F35" s="24">
        <f>SUM(F25:F33)</f>
        <v>0</v>
      </c>
      <c r="G35" s="25">
        <f>SUM(G25:G30,G33)</f>
        <v>0</v>
      </c>
      <c r="H35" s="26">
        <f>SUM(H25:H30,H33:H34)</f>
        <v>3</v>
      </c>
      <c r="I35" s="24">
        <f>SUM(I25:I30,I33)</f>
        <v>0</v>
      </c>
      <c r="J35" s="25">
        <f>SUM(J25:J30,J33)</f>
        <v>0</v>
      </c>
      <c r="K35" s="58" t="s">
        <v>27</v>
      </c>
      <c r="L35" s="27">
        <f>SUM(L25:L34)</f>
        <v>8</v>
      </c>
      <c r="M35" s="28">
        <f>SUM(M25:M32)</f>
        <v>0</v>
      </c>
      <c r="N35" s="28">
        <f>SUM(N25:N32)</f>
        <v>0</v>
      </c>
      <c r="O35" s="29">
        <f>SUM(O25:O34)</f>
        <v>8</v>
      </c>
      <c r="Q35" s="4"/>
    </row>
    <row r="36" spans="1:21" ht="18" customHeight="1" thickTop="1" thickBot="1">
      <c r="B36" s="211" t="s">
        <v>28</v>
      </c>
      <c r="C36" s="211"/>
      <c r="D36" s="211"/>
      <c r="E36" s="212" t="s">
        <v>29</v>
      </c>
      <c r="F36" s="212"/>
      <c r="G36" s="212"/>
      <c r="H36" s="213" t="s">
        <v>30</v>
      </c>
      <c r="I36" s="213"/>
      <c r="J36" s="213"/>
      <c r="K36" s="48"/>
      <c r="L36" s="214">
        <f>SUM(B25:B30,B34,D25:D30,D33,E25:E30,E33:E34,G25:G30,G33,H25:H30,H33:H34,J25:J30,J33)</f>
        <v>8</v>
      </c>
      <c r="Q36" s="4"/>
      <c r="T36" s="30">
        <f>SUM(T26:T27,T29:T31,T33:T34)</f>
        <v>8</v>
      </c>
    </row>
    <row r="37" spans="1:21" ht="17.25" customHeight="1" thickTop="1">
      <c r="B37" s="216">
        <f>SUM(B35:D35)</f>
        <v>0</v>
      </c>
      <c r="C37" s="216"/>
      <c r="D37" s="216"/>
      <c r="E37" s="194">
        <f>SUM(E35:G35)</f>
        <v>5</v>
      </c>
      <c r="F37" s="194"/>
      <c r="G37" s="194"/>
      <c r="H37" s="195">
        <f>SUM(H35:J35)</f>
        <v>3</v>
      </c>
      <c r="I37" s="195"/>
      <c r="J37" s="195"/>
      <c r="K37" s="48"/>
      <c r="L37" s="215"/>
      <c r="Q37" s="4"/>
    </row>
    <row r="39" spans="1:21" ht="15" thickBot="1"/>
    <row r="40" spans="1:21" ht="20" thickTop="1" thickBot="1">
      <c r="E40" s="49" t="s">
        <v>0</v>
      </c>
      <c r="F40" s="159">
        <f>F21+1</f>
        <v>42038</v>
      </c>
      <c r="G40" s="160"/>
      <c r="H40" s="161"/>
      <c r="Q40" s="4"/>
    </row>
    <row r="41" spans="1:21" ht="18" thickTop="1" thickBot="1">
      <c r="E41" s="32"/>
      <c r="F41" s="31"/>
      <c r="G41" s="31"/>
      <c r="H41" s="31"/>
      <c r="Q41" s="4"/>
    </row>
    <row r="42" spans="1:21" ht="23" thickTop="1" thickBot="1">
      <c r="A42" s="2"/>
      <c r="B42" s="162" t="s">
        <v>1</v>
      </c>
      <c r="C42" s="163"/>
      <c r="D42" s="164"/>
      <c r="E42" s="165" t="s">
        <v>2</v>
      </c>
      <c r="F42" s="166"/>
      <c r="G42" s="167"/>
      <c r="H42" s="168" t="s">
        <v>3</v>
      </c>
      <c r="I42" s="169"/>
      <c r="J42" s="170"/>
      <c r="K42" s="3"/>
      <c r="L42" s="2"/>
      <c r="M42" s="2"/>
      <c r="N42" s="2"/>
      <c r="O42" s="2"/>
      <c r="P42" s="2"/>
      <c r="Q42" s="4"/>
      <c r="R42" s="2"/>
      <c r="S42" s="2"/>
      <c r="T42" s="2"/>
      <c r="U42" s="2"/>
    </row>
    <row r="43" spans="1:21" ht="47" thickTop="1" thickBot="1">
      <c r="A43" s="5"/>
      <c r="B43" s="6" t="s">
        <v>4</v>
      </c>
      <c r="C43" s="7" t="s">
        <v>5</v>
      </c>
      <c r="D43" s="8" t="s">
        <v>6</v>
      </c>
      <c r="E43" s="9" t="s">
        <v>4</v>
      </c>
      <c r="F43" s="7" t="s">
        <v>5</v>
      </c>
      <c r="G43" s="8" t="s">
        <v>6</v>
      </c>
      <c r="H43" s="60" t="s">
        <v>4</v>
      </c>
      <c r="I43" s="7" t="s">
        <v>5</v>
      </c>
      <c r="J43" s="8" t="s">
        <v>6</v>
      </c>
      <c r="K43" s="5"/>
      <c r="L43" s="10" t="s">
        <v>7</v>
      </c>
      <c r="M43" s="11" t="s">
        <v>8</v>
      </c>
      <c r="N43" s="11" t="s">
        <v>9</v>
      </c>
      <c r="O43" s="12" t="s">
        <v>10</v>
      </c>
      <c r="P43" s="13"/>
      <c r="Q43" s="196">
        <f>F40</f>
        <v>42038</v>
      </c>
      <c r="R43" s="217"/>
      <c r="S43" s="217"/>
      <c r="T43" s="217"/>
      <c r="U43" s="218"/>
    </row>
    <row r="44" spans="1:21" ht="17" thickBot="1">
      <c r="A44" s="202" t="s">
        <v>11</v>
      </c>
      <c r="B44" s="179"/>
      <c r="C44" s="182"/>
      <c r="D44" s="185"/>
      <c r="E44" s="188"/>
      <c r="F44" s="182"/>
      <c r="G44" s="185"/>
      <c r="H44" s="191"/>
      <c r="I44" s="182"/>
      <c r="J44" s="199"/>
      <c r="K44" s="51" t="s">
        <v>12</v>
      </c>
      <c r="L44" s="34">
        <f t="shared" ref="L44:L45" si="5">SUM(B44:J44)</f>
        <v>0</v>
      </c>
      <c r="M44" s="35"/>
      <c r="N44" s="36"/>
      <c r="O44" s="37">
        <f t="shared" ref="O44:O53" si="6">SUM(L44:N44)</f>
        <v>0</v>
      </c>
      <c r="Q44" s="52"/>
    </row>
    <row r="45" spans="1:21" ht="17.25" customHeight="1" thickTop="1" thickBot="1">
      <c r="A45" s="203"/>
      <c r="B45" s="180"/>
      <c r="C45" s="183"/>
      <c r="D45" s="186"/>
      <c r="E45" s="189"/>
      <c r="F45" s="183"/>
      <c r="G45" s="186"/>
      <c r="H45" s="192"/>
      <c r="I45" s="183"/>
      <c r="J45" s="200"/>
      <c r="K45" s="53" t="s">
        <v>13</v>
      </c>
      <c r="L45" s="38">
        <f t="shared" si="5"/>
        <v>0</v>
      </c>
      <c r="M45" s="39"/>
      <c r="N45" s="40"/>
      <c r="O45" s="37">
        <f t="shared" si="6"/>
        <v>0</v>
      </c>
      <c r="Q45" s="171" t="s">
        <v>14</v>
      </c>
      <c r="R45" s="66" t="s">
        <v>15</v>
      </c>
      <c r="S45" s="100">
        <v>6000</v>
      </c>
      <c r="T45" s="100">
        <f>SUM(B48,D48)</f>
        <v>0</v>
      </c>
      <c r="U45" s="68" t="s">
        <v>16</v>
      </c>
    </row>
    <row r="46" spans="1:21" ht="31" thickBot="1">
      <c r="A46" s="202" t="s">
        <v>17</v>
      </c>
      <c r="B46" s="181"/>
      <c r="C46" s="184"/>
      <c r="D46" s="187"/>
      <c r="E46" s="190"/>
      <c r="F46" s="184"/>
      <c r="G46" s="187"/>
      <c r="H46" s="193"/>
      <c r="I46" s="184"/>
      <c r="J46" s="201"/>
      <c r="K46" s="51" t="s">
        <v>18</v>
      </c>
      <c r="L46" s="41">
        <f>SUM(B46:J46)</f>
        <v>0</v>
      </c>
      <c r="M46" s="42"/>
      <c r="N46" s="43"/>
      <c r="O46" s="37">
        <f t="shared" si="6"/>
        <v>0</v>
      </c>
      <c r="Q46" s="172"/>
      <c r="R46" s="69" t="s">
        <v>19</v>
      </c>
      <c r="S46" s="70">
        <v>6015</v>
      </c>
      <c r="T46" s="70">
        <f>SUM(B44:B47,D44:D47,B53)</f>
        <v>0</v>
      </c>
      <c r="U46" s="71" t="s">
        <v>20</v>
      </c>
    </row>
    <row r="47" spans="1:21" ht="18" thickTop="1" thickBot="1">
      <c r="A47" s="203"/>
      <c r="B47" s="180"/>
      <c r="C47" s="183"/>
      <c r="D47" s="186"/>
      <c r="E47" s="189"/>
      <c r="F47" s="183"/>
      <c r="G47" s="186"/>
      <c r="H47" s="192"/>
      <c r="I47" s="183"/>
      <c r="J47" s="200"/>
      <c r="K47" s="53" t="s">
        <v>21</v>
      </c>
      <c r="L47" s="38">
        <f t="shared" ref="L47:L53" si="7">SUM(B47:J47)</f>
        <v>0</v>
      </c>
      <c r="M47" s="39"/>
      <c r="N47" s="40"/>
      <c r="O47" s="37">
        <f t="shared" si="6"/>
        <v>0</v>
      </c>
      <c r="Q47" s="54"/>
      <c r="R47" s="72"/>
      <c r="S47" s="72"/>
      <c r="T47" s="72"/>
      <c r="U47" s="72"/>
    </row>
    <row r="48" spans="1:21" ht="16.5" customHeight="1" thickTop="1">
      <c r="A48" s="202" t="s">
        <v>22</v>
      </c>
      <c r="B48" s="181"/>
      <c r="C48" s="184"/>
      <c r="D48" s="187"/>
      <c r="E48" s="190"/>
      <c r="F48" s="184"/>
      <c r="G48" s="187"/>
      <c r="H48" s="193"/>
      <c r="I48" s="184"/>
      <c r="J48" s="201"/>
      <c r="K48" s="202" t="s">
        <v>22</v>
      </c>
      <c r="L48" s="41">
        <f t="shared" si="7"/>
        <v>0</v>
      </c>
      <c r="M48" s="42"/>
      <c r="N48" s="43"/>
      <c r="O48" s="37">
        <f t="shared" si="6"/>
        <v>0</v>
      </c>
      <c r="Q48" s="173" t="s">
        <v>2</v>
      </c>
      <c r="R48" s="73" t="s">
        <v>15</v>
      </c>
      <c r="S48" s="101">
        <v>6005</v>
      </c>
      <c r="T48" s="101">
        <f>SUM(E48,G48)</f>
        <v>0</v>
      </c>
      <c r="U48" s="75" t="s">
        <v>16</v>
      </c>
    </row>
    <row r="49" spans="1:21" ht="16.5" customHeight="1" thickBot="1">
      <c r="A49" s="203"/>
      <c r="B49" s="180"/>
      <c r="C49" s="183"/>
      <c r="D49" s="186"/>
      <c r="E49" s="189"/>
      <c r="F49" s="183"/>
      <c r="G49" s="186"/>
      <c r="H49" s="192"/>
      <c r="I49" s="183"/>
      <c r="J49" s="200"/>
      <c r="K49" s="203"/>
      <c r="L49" s="38">
        <f t="shared" si="7"/>
        <v>0</v>
      </c>
      <c r="M49" s="39"/>
      <c r="N49" s="40"/>
      <c r="O49" s="37">
        <f t="shared" si="6"/>
        <v>0</v>
      </c>
      <c r="Q49" s="174"/>
      <c r="R49" s="204" t="s">
        <v>19</v>
      </c>
      <c r="S49" s="206" t="str">
        <f>IF(WEEKDAY(F40,2)&gt;5,"6002","6001")</f>
        <v>6001</v>
      </c>
      <c r="T49" s="206">
        <f>SUM(E44:E47,G44:G47,E53)</f>
        <v>5</v>
      </c>
      <c r="U49" s="207" t="s">
        <v>20</v>
      </c>
    </row>
    <row r="50" spans="1:21" ht="16.5" customHeight="1" thickBot="1">
      <c r="A50" s="51" t="s">
        <v>23</v>
      </c>
      <c r="B50" s="15"/>
      <c r="C50" s="85"/>
      <c r="D50" s="16"/>
      <c r="E50" s="17"/>
      <c r="F50" s="86"/>
      <c r="G50" s="16"/>
      <c r="H50" s="61"/>
      <c r="I50" s="85"/>
      <c r="J50" s="16"/>
      <c r="K50" s="51" t="s">
        <v>23</v>
      </c>
      <c r="L50" s="41">
        <f t="shared" si="7"/>
        <v>0</v>
      </c>
      <c r="M50" s="42"/>
      <c r="N50" s="93"/>
      <c r="O50" s="37">
        <f t="shared" si="6"/>
        <v>0</v>
      </c>
      <c r="Q50" s="175"/>
      <c r="R50" s="205"/>
      <c r="S50" s="146"/>
      <c r="T50" s="146"/>
      <c r="U50" s="208"/>
    </row>
    <row r="51" spans="1:21" ht="32" thickTop="1" thickBot="1">
      <c r="A51" s="55" t="s">
        <v>24</v>
      </c>
      <c r="B51" s="15"/>
      <c r="C51" s="85"/>
      <c r="D51" s="16"/>
      <c r="E51" s="17"/>
      <c r="F51" s="86"/>
      <c r="G51" s="16"/>
      <c r="H51" s="61"/>
      <c r="I51" s="85"/>
      <c r="J51" s="16"/>
      <c r="K51" s="55" t="s">
        <v>24</v>
      </c>
      <c r="L51" s="41">
        <f t="shared" si="7"/>
        <v>0</v>
      </c>
      <c r="M51" s="39"/>
      <c r="N51" s="94"/>
      <c r="O51" s="37">
        <f t="shared" si="6"/>
        <v>0</v>
      </c>
      <c r="Q51" s="54"/>
      <c r="R51" s="72"/>
      <c r="S51" s="72"/>
      <c r="T51" s="72"/>
      <c r="U51" s="72"/>
    </row>
    <row r="52" spans="1:21" ht="17.25" customHeight="1" thickTop="1" thickBot="1">
      <c r="A52" s="56" t="s">
        <v>25</v>
      </c>
      <c r="B52" s="18"/>
      <c r="C52" s="104"/>
      <c r="D52" s="105"/>
      <c r="E52" s="19"/>
      <c r="F52" s="104"/>
      <c r="G52" s="105"/>
      <c r="H52" s="62"/>
      <c r="I52" s="104"/>
      <c r="J52" s="105"/>
      <c r="K52" s="56" t="s">
        <v>25</v>
      </c>
      <c r="L52" s="41">
        <f t="shared" si="7"/>
        <v>0</v>
      </c>
      <c r="M52" s="44"/>
      <c r="N52" s="45"/>
      <c r="O52" s="37">
        <f t="shared" si="6"/>
        <v>0</v>
      </c>
      <c r="Q52" s="209" t="s">
        <v>3</v>
      </c>
      <c r="R52" s="76" t="s">
        <v>15</v>
      </c>
      <c r="S52" s="77">
        <v>6005</v>
      </c>
      <c r="T52" s="77">
        <f>SUM(H48,J48)</f>
        <v>0</v>
      </c>
      <c r="U52" s="78" t="s">
        <v>16</v>
      </c>
    </row>
    <row r="53" spans="1:21" ht="29" thickBot="1">
      <c r="A53" s="57" t="s">
        <v>26</v>
      </c>
      <c r="B53" s="82"/>
      <c r="C53" s="88"/>
      <c r="D53" s="20"/>
      <c r="E53" s="21">
        <v>5</v>
      </c>
      <c r="F53" s="89"/>
      <c r="G53" s="22"/>
      <c r="H53" s="63">
        <v>3</v>
      </c>
      <c r="I53" s="90"/>
      <c r="J53" s="23"/>
      <c r="K53" s="57" t="s">
        <v>26</v>
      </c>
      <c r="L53" s="41">
        <f t="shared" si="7"/>
        <v>8</v>
      </c>
      <c r="M53" s="46"/>
      <c r="N53" s="47"/>
      <c r="O53" s="37">
        <f t="shared" si="6"/>
        <v>8</v>
      </c>
      <c r="Q53" s="210"/>
      <c r="R53" s="106" t="s">
        <v>19</v>
      </c>
      <c r="S53" s="102">
        <v>6002</v>
      </c>
      <c r="T53" s="102">
        <f>SUM(H44:H47,J44:J47,H53)</f>
        <v>3</v>
      </c>
      <c r="U53" s="81" t="s">
        <v>20</v>
      </c>
    </row>
    <row r="54" spans="1:21" ht="31" thickBot="1">
      <c r="A54" s="58" t="s">
        <v>27</v>
      </c>
      <c r="B54" s="24">
        <f>SUM(B44:B53)</f>
        <v>0</v>
      </c>
      <c r="C54" s="24">
        <f>SUM(C44:C49,C52)</f>
        <v>0</v>
      </c>
      <c r="D54" s="25">
        <f>SUM(D44:D49,D52)</f>
        <v>0</v>
      </c>
      <c r="E54" s="26">
        <f>SUM(E44:E53)</f>
        <v>5</v>
      </c>
      <c r="F54" s="24">
        <f>SUM(F44:F52)</f>
        <v>0</v>
      </c>
      <c r="G54" s="25">
        <f>SUM(G44:G49,G52)</f>
        <v>0</v>
      </c>
      <c r="H54" s="26">
        <f>SUM(H44:H49,H52:H53)</f>
        <v>3</v>
      </c>
      <c r="I54" s="24">
        <f>SUM(I44:I49,I52)</f>
        <v>0</v>
      </c>
      <c r="J54" s="25">
        <f>SUM(J44:J49,J52)</f>
        <v>0</v>
      </c>
      <c r="K54" s="58" t="s">
        <v>27</v>
      </c>
      <c r="L54" s="27">
        <f>SUM(L44:L53)</f>
        <v>8</v>
      </c>
      <c r="M54" s="28">
        <f>SUM(M44:M51)</f>
        <v>0</v>
      </c>
      <c r="N54" s="28">
        <f>SUM(N44:N51)</f>
        <v>0</v>
      </c>
      <c r="O54" s="29">
        <f>SUM(O44:O53)</f>
        <v>8</v>
      </c>
      <c r="Q54" s="4"/>
    </row>
    <row r="55" spans="1:21" ht="18" customHeight="1" thickTop="1" thickBot="1">
      <c r="B55" s="211" t="s">
        <v>28</v>
      </c>
      <c r="C55" s="211"/>
      <c r="D55" s="211"/>
      <c r="E55" s="212" t="s">
        <v>29</v>
      </c>
      <c r="F55" s="212"/>
      <c r="G55" s="212"/>
      <c r="H55" s="213" t="s">
        <v>30</v>
      </c>
      <c r="I55" s="213"/>
      <c r="J55" s="213"/>
      <c r="K55" s="48"/>
      <c r="L55" s="214">
        <f>SUM(B44:B49,B53,D44:D49,D52,E44:E49,E52:E53,G44:G49,G52,H44:H49,H52:H53,J44:J49,J52)</f>
        <v>8</v>
      </c>
      <c r="Q55" s="4"/>
      <c r="T55" s="30">
        <f>SUM(T45:T46,T48:T50,T52:T53)</f>
        <v>8</v>
      </c>
    </row>
    <row r="56" spans="1:21" ht="17.25" customHeight="1" thickTop="1">
      <c r="B56" s="216">
        <f>SUM(B54:D54)</f>
        <v>0</v>
      </c>
      <c r="C56" s="216"/>
      <c r="D56" s="216"/>
      <c r="E56" s="194">
        <f>SUM(E54:G54)</f>
        <v>5</v>
      </c>
      <c r="F56" s="194"/>
      <c r="G56" s="194"/>
      <c r="H56" s="195">
        <f>SUM(H54:J54)</f>
        <v>3</v>
      </c>
      <c r="I56" s="195"/>
      <c r="J56" s="195"/>
      <c r="K56" s="48"/>
      <c r="L56" s="215"/>
      <c r="Q56" s="4"/>
    </row>
    <row r="57" spans="1:21" ht="15" thickBot="1"/>
    <row r="58" spans="1:21" ht="20" thickTop="1" thickBot="1">
      <c r="E58" s="49" t="s">
        <v>0</v>
      </c>
      <c r="F58" s="159">
        <f>F40+1</f>
        <v>42039</v>
      </c>
      <c r="G58" s="160"/>
      <c r="H58" s="161"/>
      <c r="Q58" s="4"/>
    </row>
    <row r="59" spans="1:21" ht="18" thickTop="1" thickBot="1">
      <c r="E59" s="32"/>
      <c r="F59" s="31"/>
      <c r="G59" s="31"/>
      <c r="H59" s="31"/>
      <c r="Q59" s="4"/>
    </row>
    <row r="60" spans="1:21" ht="23" thickTop="1" thickBot="1">
      <c r="A60" s="2"/>
      <c r="B60" s="162" t="s">
        <v>1</v>
      </c>
      <c r="C60" s="163"/>
      <c r="D60" s="164"/>
      <c r="E60" s="165" t="s">
        <v>2</v>
      </c>
      <c r="F60" s="166"/>
      <c r="G60" s="167"/>
      <c r="H60" s="168" t="s">
        <v>3</v>
      </c>
      <c r="I60" s="169"/>
      <c r="J60" s="170"/>
      <c r="K60" s="3"/>
      <c r="L60" s="2"/>
      <c r="M60" s="2"/>
      <c r="N60" s="2"/>
      <c r="O60" s="2"/>
      <c r="P60" s="2"/>
      <c r="Q60" s="4"/>
      <c r="R60" s="2"/>
      <c r="S60" s="2"/>
      <c r="T60" s="2"/>
      <c r="U60" s="2"/>
    </row>
    <row r="61" spans="1:21" ht="47" thickTop="1" thickBot="1">
      <c r="A61" s="5"/>
      <c r="B61" s="6" t="s">
        <v>4</v>
      </c>
      <c r="C61" s="7" t="s">
        <v>5</v>
      </c>
      <c r="D61" s="8" t="s">
        <v>6</v>
      </c>
      <c r="E61" s="9" t="s">
        <v>4</v>
      </c>
      <c r="F61" s="7" t="s">
        <v>5</v>
      </c>
      <c r="G61" s="8" t="s">
        <v>6</v>
      </c>
      <c r="H61" s="60" t="s">
        <v>4</v>
      </c>
      <c r="I61" s="7" t="s">
        <v>5</v>
      </c>
      <c r="J61" s="8" t="s">
        <v>6</v>
      </c>
      <c r="K61" s="5"/>
      <c r="L61" s="10" t="s">
        <v>7</v>
      </c>
      <c r="M61" s="11" t="s">
        <v>8</v>
      </c>
      <c r="N61" s="11" t="s">
        <v>9</v>
      </c>
      <c r="O61" s="12" t="s">
        <v>10</v>
      </c>
      <c r="P61" s="13"/>
      <c r="Q61" s="196">
        <f>F58</f>
        <v>42039</v>
      </c>
      <c r="R61" s="217"/>
      <c r="S61" s="217"/>
      <c r="T61" s="217"/>
      <c r="U61" s="218"/>
    </row>
    <row r="62" spans="1:21" ht="17" thickBot="1">
      <c r="A62" s="202" t="s">
        <v>11</v>
      </c>
      <c r="B62" s="179"/>
      <c r="C62" s="182"/>
      <c r="D62" s="185"/>
      <c r="E62" s="188"/>
      <c r="F62" s="182"/>
      <c r="G62" s="185"/>
      <c r="H62" s="191"/>
      <c r="I62" s="182"/>
      <c r="J62" s="199"/>
      <c r="K62" s="51" t="s">
        <v>12</v>
      </c>
      <c r="L62" s="34">
        <f t="shared" ref="L62:L63" si="8">SUM(B62:J62)</f>
        <v>0</v>
      </c>
      <c r="M62" s="35"/>
      <c r="N62" s="36"/>
      <c r="O62" s="37">
        <f t="shared" ref="O62:O71" si="9">SUM(L62:N62)</f>
        <v>0</v>
      </c>
      <c r="Q62" s="52"/>
    </row>
    <row r="63" spans="1:21" ht="17.25" customHeight="1" thickTop="1" thickBot="1">
      <c r="A63" s="203"/>
      <c r="B63" s="180"/>
      <c r="C63" s="183"/>
      <c r="D63" s="186"/>
      <c r="E63" s="189"/>
      <c r="F63" s="183"/>
      <c r="G63" s="186"/>
      <c r="H63" s="192"/>
      <c r="I63" s="183"/>
      <c r="J63" s="200"/>
      <c r="K63" s="53" t="s">
        <v>13</v>
      </c>
      <c r="L63" s="38">
        <f t="shared" si="8"/>
        <v>0</v>
      </c>
      <c r="M63" s="39"/>
      <c r="N63" s="40"/>
      <c r="O63" s="37">
        <f t="shared" si="9"/>
        <v>0</v>
      </c>
      <c r="Q63" s="171" t="s">
        <v>14</v>
      </c>
      <c r="R63" s="66" t="s">
        <v>15</v>
      </c>
      <c r="S63" s="100">
        <v>6000</v>
      </c>
      <c r="T63" s="100">
        <f>SUM(B66,D66)</f>
        <v>0</v>
      </c>
      <c r="U63" s="68" t="s">
        <v>16</v>
      </c>
    </row>
    <row r="64" spans="1:21" ht="31" thickBot="1">
      <c r="A64" s="202" t="s">
        <v>17</v>
      </c>
      <c r="B64" s="181"/>
      <c r="C64" s="184"/>
      <c r="D64" s="187"/>
      <c r="E64" s="190"/>
      <c r="F64" s="184"/>
      <c r="G64" s="187"/>
      <c r="H64" s="193"/>
      <c r="I64" s="184"/>
      <c r="J64" s="201"/>
      <c r="K64" s="51" t="s">
        <v>18</v>
      </c>
      <c r="L64" s="41">
        <f>SUM(B64:J64)</f>
        <v>0</v>
      </c>
      <c r="M64" s="42"/>
      <c r="N64" s="43"/>
      <c r="O64" s="37">
        <f t="shared" si="9"/>
        <v>0</v>
      </c>
      <c r="Q64" s="172"/>
      <c r="R64" s="69" t="s">
        <v>19</v>
      </c>
      <c r="S64" s="70">
        <v>6015</v>
      </c>
      <c r="T64" s="70">
        <f>SUM(B62:B65,D62:D65,B71)</f>
        <v>0</v>
      </c>
      <c r="U64" s="71" t="s">
        <v>20</v>
      </c>
    </row>
    <row r="65" spans="1:21" ht="18" thickTop="1" thickBot="1">
      <c r="A65" s="203"/>
      <c r="B65" s="180"/>
      <c r="C65" s="183"/>
      <c r="D65" s="186"/>
      <c r="E65" s="189"/>
      <c r="F65" s="183"/>
      <c r="G65" s="186"/>
      <c r="H65" s="192"/>
      <c r="I65" s="183"/>
      <c r="J65" s="200"/>
      <c r="K65" s="53" t="s">
        <v>21</v>
      </c>
      <c r="L65" s="38">
        <f t="shared" ref="L65:L71" si="10">SUM(B65:J65)</f>
        <v>0</v>
      </c>
      <c r="M65" s="39"/>
      <c r="N65" s="40"/>
      <c r="O65" s="37">
        <f t="shared" si="9"/>
        <v>0</v>
      </c>
      <c r="Q65" s="54"/>
      <c r="R65" s="72"/>
      <c r="S65" s="72"/>
      <c r="T65" s="72"/>
      <c r="U65" s="72"/>
    </row>
    <row r="66" spans="1:21" ht="16.5" customHeight="1" thickTop="1">
      <c r="A66" s="202" t="s">
        <v>22</v>
      </c>
      <c r="B66" s="181"/>
      <c r="C66" s="184"/>
      <c r="D66" s="187"/>
      <c r="E66" s="190"/>
      <c r="F66" s="184"/>
      <c r="G66" s="187"/>
      <c r="H66" s="193"/>
      <c r="I66" s="184"/>
      <c r="J66" s="201"/>
      <c r="K66" s="202" t="s">
        <v>22</v>
      </c>
      <c r="L66" s="41">
        <f t="shared" si="10"/>
        <v>0</v>
      </c>
      <c r="M66" s="42"/>
      <c r="N66" s="43"/>
      <c r="O66" s="37">
        <f t="shared" si="9"/>
        <v>0</v>
      </c>
      <c r="Q66" s="173" t="s">
        <v>2</v>
      </c>
      <c r="R66" s="73" t="s">
        <v>15</v>
      </c>
      <c r="S66" s="101">
        <v>6005</v>
      </c>
      <c r="T66" s="101">
        <f>SUM(E66,G66)</f>
        <v>0</v>
      </c>
      <c r="U66" s="75" t="s">
        <v>16</v>
      </c>
    </row>
    <row r="67" spans="1:21" ht="16.5" customHeight="1" thickBot="1">
      <c r="A67" s="203"/>
      <c r="B67" s="180"/>
      <c r="C67" s="183"/>
      <c r="D67" s="186"/>
      <c r="E67" s="189"/>
      <c r="F67" s="183"/>
      <c r="G67" s="186"/>
      <c r="H67" s="192"/>
      <c r="I67" s="183"/>
      <c r="J67" s="200"/>
      <c r="K67" s="203"/>
      <c r="L67" s="38">
        <f t="shared" si="10"/>
        <v>0</v>
      </c>
      <c r="M67" s="39"/>
      <c r="N67" s="40"/>
      <c r="O67" s="37">
        <f t="shared" si="9"/>
        <v>0</v>
      </c>
      <c r="Q67" s="174"/>
      <c r="R67" s="204" t="s">
        <v>19</v>
      </c>
      <c r="S67" s="206" t="str">
        <f>IF(WEEKDAY(F58,2)&gt;5,"6002","6001")</f>
        <v>6001</v>
      </c>
      <c r="T67" s="206">
        <f>SUM(E62:E65,G62:G65,E71)</f>
        <v>5</v>
      </c>
      <c r="U67" s="207" t="s">
        <v>20</v>
      </c>
    </row>
    <row r="68" spans="1:21" ht="16.5" customHeight="1" thickBot="1">
      <c r="A68" s="51" t="s">
        <v>23</v>
      </c>
      <c r="B68" s="15"/>
      <c r="C68" s="85"/>
      <c r="D68" s="16"/>
      <c r="E68" s="17"/>
      <c r="F68" s="86"/>
      <c r="G68" s="16"/>
      <c r="H68" s="61"/>
      <c r="I68" s="85"/>
      <c r="J68" s="16"/>
      <c r="K68" s="51" t="s">
        <v>23</v>
      </c>
      <c r="L68" s="41">
        <f t="shared" si="10"/>
        <v>0</v>
      </c>
      <c r="M68" s="42"/>
      <c r="N68" s="93"/>
      <c r="O68" s="37">
        <f t="shared" si="9"/>
        <v>0</v>
      </c>
      <c r="Q68" s="175"/>
      <c r="R68" s="205"/>
      <c r="S68" s="146"/>
      <c r="T68" s="146"/>
      <c r="U68" s="208"/>
    </row>
    <row r="69" spans="1:21" ht="32" thickTop="1" thickBot="1">
      <c r="A69" s="55" t="s">
        <v>24</v>
      </c>
      <c r="B69" s="15"/>
      <c r="C69" s="85"/>
      <c r="D69" s="16"/>
      <c r="E69" s="17"/>
      <c r="F69" s="86"/>
      <c r="G69" s="16"/>
      <c r="H69" s="61"/>
      <c r="I69" s="85"/>
      <c r="J69" s="16"/>
      <c r="K69" s="55" t="s">
        <v>24</v>
      </c>
      <c r="L69" s="41">
        <f t="shared" si="10"/>
        <v>0</v>
      </c>
      <c r="M69" s="39"/>
      <c r="N69" s="94"/>
      <c r="O69" s="37">
        <f t="shared" si="9"/>
        <v>0</v>
      </c>
      <c r="Q69" s="54"/>
      <c r="R69" s="72"/>
      <c r="S69" s="72"/>
      <c r="T69" s="72"/>
      <c r="U69" s="72"/>
    </row>
    <row r="70" spans="1:21" ht="17.25" customHeight="1" thickTop="1" thickBot="1">
      <c r="A70" s="56" t="s">
        <v>25</v>
      </c>
      <c r="B70" s="18"/>
      <c r="C70" s="104"/>
      <c r="D70" s="105"/>
      <c r="E70" s="19"/>
      <c r="F70" s="104"/>
      <c r="G70" s="105"/>
      <c r="H70" s="62"/>
      <c r="I70" s="104"/>
      <c r="J70" s="105"/>
      <c r="K70" s="56" t="s">
        <v>25</v>
      </c>
      <c r="L70" s="41">
        <f t="shared" si="10"/>
        <v>0</v>
      </c>
      <c r="M70" s="44"/>
      <c r="N70" s="45"/>
      <c r="O70" s="37">
        <f t="shared" si="9"/>
        <v>0</v>
      </c>
      <c r="Q70" s="209" t="s">
        <v>3</v>
      </c>
      <c r="R70" s="76" t="s">
        <v>15</v>
      </c>
      <c r="S70" s="77">
        <v>6005</v>
      </c>
      <c r="T70" s="77">
        <f>SUM(H66,J66)</f>
        <v>0</v>
      </c>
      <c r="U70" s="78" t="s">
        <v>16</v>
      </c>
    </row>
    <row r="71" spans="1:21" ht="29" thickBot="1">
      <c r="A71" s="57" t="s">
        <v>26</v>
      </c>
      <c r="B71" s="82"/>
      <c r="C71" s="88"/>
      <c r="D71" s="20"/>
      <c r="E71" s="21">
        <v>5</v>
      </c>
      <c r="F71" s="89"/>
      <c r="G71" s="22"/>
      <c r="H71" s="63">
        <v>3</v>
      </c>
      <c r="I71" s="90"/>
      <c r="J71" s="23"/>
      <c r="K71" s="57" t="s">
        <v>26</v>
      </c>
      <c r="L71" s="41">
        <f t="shared" si="10"/>
        <v>8</v>
      </c>
      <c r="M71" s="46"/>
      <c r="N71" s="47"/>
      <c r="O71" s="37">
        <f t="shared" si="9"/>
        <v>8</v>
      </c>
      <c r="Q71" s="210"/>
      <c r="R71" s="106" t="s">
        <v>19</v>
      </c>
      <c r="S71" s="102">
        <v>6002</v>
      </c>
      <c r="T71" s="102">
        <f>SUM(H62:H65,J62:J65,H71)</f>
        <v>3</v>
      </c>
      <c r="U71" s="81" t="s">
        <v>20</v>
      </c>
    </row>
    <row r="72" spans="1:21" ht="31" thickBot="1">
      <c r="A72" s="58" t="s">
        <v>27</v>
      </c>
      <c r="B72" s="24">
        <f>SUM(B62:B71)</f>
        <v>0</v>
      </c>
      <c r="C72" s="24">
        <f>SUM(C62:C67,C70)</f>
        <v>0</v>
      </c>
      <c r="D72" s="25">
        <f>SUM(D62:D67,D70)</f>
        <v>0</v>
      </c>
      <c r="E72" s="26">
        <f>SUM(E62:E71)</f>
        <v>5</v>
      </c>
      <c r="F72" s="24">
        <f>SUM(F62:F70)</f>
        <v>0</v>
      </c>
      <c r="G72" s="25">
        <f>SUM(G62:G67,G70)</f>
        <v>0</v>
      </c>
      <c r="H72" s="26">
        <f>SUM(H62:H67,H70:H71)</f>
        <v>3</v>
      </c>
      <c r="I72" s="24">
        <f>SUM(I62:I67,I70)</f>
        <v>0</v>
      </c>
      <c r="J72" s="25">
        <f>SUM(J62:J67,J70)</f>
        <v>0</v>
      </c>
      <c r="K72" s="58" t="s">
        <v>27</v>
      </c>
      <c r="L72" s="27">
        <f>SUM(L62:L71)</f>
        <v>8</v>
      </c>
      <c r="M72" s="28">
        <f>SUM(M62:M69)</f>
        <v>0</v>
      </c>
      <c r="N72" s="28">
        <f>SUM(N62:N69)</f>
        <v>0</v>
      </c>
      <c r="O72" s="29">
        <f>SUM(O62:O71)</f>
        <v>8</v>
      </c>
      <c r="Q72" s="4"/>
    </row>
    <row r="73" spans="1:21" ht="18" customHeight="1" thickTop="1" thickBot="1">
      <c r="B73" s="211" t="s">
        <v>28</v>
      </c>
      <c r="C73" s="211"/>
      <c r="D73" s="211"/>
      <c r="E73" s="212" t="s">
        <v>29</v>
      </c>
      <c r="F73" s="212"/>
      <c r="G73" s="212"/>
      <c r="H73" s="213" t="s">
        <v>30</v>
      </c>
      <c r="I73" s="213"/>
      <c r="J73" s="213"/>
      <c r="K73" s="48"/>
      <c r="L73" s="214">
        <f>SUM(B62:B67,B71,D62:D67,D70,E62:E67,E70:E71,G62:G67,G70,H62:H67,H70:H71,J62:J67,J70)</f>
        <v>8</v>
      </c>
      <c r="Q73" s="4"/>
      <c r="T73" s="30">
        <f>SUM(T63:T64,T66:T68,T70:T71)</f>
        <v>8</v>
      </c>
    </row>
    <row r="74" spans="1:21" ht="17.25" customHeight="1" thickTop="1">
      <c r="B74" s="216">
        <f>SUM(B72:D72)</f>
        <v>0</v>
      </c>
      <c r="C74" s="216"/>
      <c r="D74" s="216"/>
      <c r="E74" s="194">
        <f>SUM(E72:G72)</f>
        <v>5</v>
      </c>
      <c r="F74" s="194"/>
      <c r="G74" s="194"/>
      <c r="H74" s="195">
        <f>SUM(H72:J72)</f>
        <v>3</v>
      </c>
      <c r="I74" s="195"/>
      <c r="J74" s="195"/>
      <c r="K74" s="48"/>
      <c r="L74" s="215"/>
      <c r="Q74" s="4"/>
    </row>
    <row r="77" spans="1:21" ht="15" thickBot="1"/>
    <row r="78" spans="1:21" ht="20" thickTop="1" thickBot="1">
      <c r="E78" s="49" t="s">
        <v>0</v>
      </c>
      <c r="F78" s="159">
        <f>F58+1</f>
        <v>42040</v>
      </c>
      <c r="G78" s="160"/>
      <c r="H78" s="161"/>
      <c r="Q78" s="4"/>
    </row>
    <row r="79" spans="1:21" ht="18" thickTop="1" thickBot="1">
      <c r="E79" s="32"/>
      <c r="F79" s="31"/>
      <c r="G79" s="31"/>
      <c r="H79" s="31"/>
      <c r="Q79" s="4"/>
    </row>
    <row r="80" spans="1:21" ht="23" thickTop="1" thickBot="1">
      <c r="A80" s="2"/>
      <c r="B80" s="162" t="s">
        <v>1</v>
      </c>
      <c r="C80" s="163"/>
      <c r="D80" s="164"/>
      <c r="E80" s="165" t="s">
        <v>2</v>
      </c>
      <c r="F80" s="166"/>
      <c r="G80" s="167"/>
      <c r="H80" s="168" t="s">
        <v>3</v>
      </c>
      <c r="I80" s="169"/>
      <c r="J80" s="170"/>
      <c r="K80" s="3"/>
      <c r="L80" s="2"/>
      <c r="M80" s="2"/>
      <c r="N80" s="2"/>
      <c r="O80" s="2"/>
      <c r="P80" s="2"/>
      <c r="Q80" s="4"/>
      <c r="R80" s="2"/>
      <c r="S80" s="2"/>
      <c r="T80" s="2"/>
      <c r="U80" s="2"/>
    </row>
    <row r="81" spans="1:21" ht="47" thickTop="1" thickBot="1">
      <c r="A81" s="5"/>
      <c r="B81" s="6" t="s">
        <v>4</v>
      </c>
      <c r="C81" s="7" t="s">
        <v>5</v>
      </c>
      <c r="D81" s="8" t="s">
        <v>6</v>
      </c>
      <c r="E81" s="9" t="s">
        <v>4</v>
      </c>
      <c r="F81" s="7" t="s">
        <v>5</v>
      </c>
      <c r="G81" s="8" t="s">
        <v>6</v>
      </c>
      <c r="H81" s="60" t="s">
        <v>4</v>
      </c>
      <c r="I81" s="7" t="s">
        <v>5</v>
      </c>
      <c r="J81" s="8" t="s">
        <v>6</v>
      </c>
      <c r="K81" s="5"/>
      <c r="L81" s="10" t="s">
        <v>7</v>
      </c>
      <c r="M81" s="11" t="s">
        <v>8</v>
      </c>
      <c r="N81" s="11" t="s">
        <v>9</v>
      </c>
      <c r="O81" s="12" t="s">
        <v>10</v>
      </c>
      <c r="P81" s="13"/>
      <c r="Q81" s="196">
        <f>F78</f>
        <v>42040</v>
      </c>
      <c r="R81" s="217"/>
      <c r="S81" s="217"/>
      <c r="T81" s="217"/>
      <c r="U81" s="218"/>
    </row>
    <row r="82" spans="1:21" ht="17" thickBot="1">
      <c r="A82" s="202" t="s">
        <v>11</v>
      </c>
      <c r="B82" s="179"/>
      <c r="C82" s="182"/>
      <c r="D82" s="185"/>
      <c r="E82" s="188"/>
      <c r="F82" s="182"/>
      <c r="G82" s="185"/>
      <c r="H82" s="191"/>
      <c r="I82" s="182"/>
      <c r="J82" s="199"/>
      <c r="K82" s="51" t="s">
        <v>12</v>
      </c>
      <c r="L82" s="34">
        <f t="shared" ref="L82:L83" si="11">SUM(B82:J82)</f>
        <v>0</v>
      </c>
      <c r="M82" s="35"/>
      <c r="N82" s="36"/>
      <c r="O82" s="37">
        <f t="shared" ref="O82:O91" si="12">SUM(L82:N82)</f>
        <v>0</v>
      </c>
      <c r="Q82" s="52"/>
    </row>
    <row r="83" spans="1:21" ht="17.25" customHeight="1" thickTop="1" thickBot="1">
      <c r="A83" s="203"/>
      <c r="B83" s="180"/>
      <c r="C83" s="183"/>
      <c r="D83" s="186"/>
      <c r="E83" s="189"/>
      <c r="F83" s="183"/>
      <c r="G83" s="186"/>
      <c r="H83" s="192"/>
      <c r="I83" s="183"/>
      <c r="J83" s="200"/>
      <c r="K83" s="53" t="s">
        <v>13</v>
      </c>
      <c r="L83" s="38">
        <f t="shared" si="11"/>
        <v>0</v>
      </c>
      <c r="M83" s="39"/>
      <c r="N83" s="40"/>
      <c r="O83" s="37">
        <f t="shared" si="12"/>
        <v>0</v>
      </c>
      <c r="Q83" s="171" t="s">
        <v>14</v>
      </c>
      <c r="R83" s="66" t="s">
        <v>15</v>
      </c>
      <c r="S83" s="100">
        <v>6000</v>
      </c>
      <c r="T83" s="100">
        <f>SUM(B86,D86)</f>
        <v>0</v>
      </c>
      <c r="U83" s="68" t="s">
        <v>16</v>
      </c>
    </row>
    <row r="84" spans="1:21" ht="31" thickBot="1">
      <c r="A84" s="202" t="s">
        <v>17</v>
      </c>
      <c r="B84" s="181"/>
      <c r="C84" s="184"/>
      <c r="D84" s="187"/>
      <c r="E84" s="190"/>
      <c r="F84" s="184"/>
      <c r="G84" s="187"/>
      <c r="H84" s="193"/>
      <c r="I84" s="184"/>
      <c r="J84" s="201"/>
      <c r="K84" s="51" t="s">
        <v>18</v>
      </c>
      <c r="L84" s="41">
        <f>SUM(B84:J84)</f>
        <v>0</v>
      </c>
      <c r="M84" s="42"/>
      <c r="N84" s="43"/>
      <c r="O84" s="37">
        <f t="shared" si="12"/>
        <v>0</v>
      </c>
      <c r="Q84" s="172"/>
      <c r="R84" s="69" t="s">
        <v>19</v>
      </c>
      <c r="S84" s="70">
        <v>6015</v>
      </c>
      <c r="T84" s="70">
        <f>SUM(B82:B85,D82:D85,B91)</f>
        <v>0</v>
      </c>
      <c r="U84" s="71" t="s">
        <v>20</v>
      </c>
    </row>
    <row r="85" spans="1:21" ht="18" thickTop="1" thickBot="1">
      <c r="A85" s="203"/>
      <c r="B85" s="180"/>
      <c r="C85" s="183"/>
      <c r="D85" s="186"/>
      <c r="E85" s="189"/>
      <c r="F85" s="183"/>
      <c r="G85" s="186"/>
      <c r="H85" s="192"/>
      <c r="I85" s="183"/>
      <c r="J85" s="200"/>
      <c r="K85" s="53" t="s">
        <v>21</v>
      </c>
      <c r="L85" s="38">
        <f t="shared" ref="L85:L91" si="13">SUM(B85:J85)</f>
        <v>0</v>
      </c>
      <c r="M85" s="39"/>
      <c r="N85" s="40"/>
      <c r="O85" s="37">
        <f t="shared" si="12"/>
        <v>0</v>
      </c>
      <c r="Q85" s="54"/>
      <c r="R85" s="72"/>
      <c r="S85" s="72"/>
      <c r="T85" s="72"/>
      <c r="U85" s="72"/>
    </row>
    <row r="86" spans="1:21" ht="16.5" customHeight="1" thickTop="1">
      <c r="A86" s="202" t="s">
        <v>22</v>
      </c>
      <c r="B86" s="181"/>
      <c r="C86" s="184"/>
      <c r="D86" s="187"/>
      <c r="E86" s="190"/>
      <c r="F86" s="184"/>
      <c r="G86" s="187"/>
      <c r="H86" s="193"/>
      <c r="I86" s="184"/>
      <c r="J86" s="201"/>
      <c r="K86" s="202" t="s">
        <v>22</v>
      </c>
      <c r="L86" s="41">
        <f t="shared" si="13"/>
        <v>0</v>
      </c>
      <c r="M86" s="42"/>
      <c r="N86" s="43"/>
      <c r="O86" s="37">
        <f t="shared" si="12"/>
        <v>0</v>
      </c>
      <c r="Q86" s="173" t="s">
        <v>2</v>
      </c>
      <c r="R86" s="73" t="s">
        <v>15</v>
      </c>
      <c r="S86" s="101">
        <v>6005</v>
      </c>
      <c r="T86" s="101">
        <f>SUM(E86,G86)</f>
        <v>0</v>
      </c>
      <c r="U86" s="75" t="s">
        <v>16</v>
      </c>
    </row>
    <row r="87" spans="1:21" ht="16.5" customHeight="1" thickBot="1">
      <c r="A87" s="203"/>
      <c r="B87" s="180"/>
      <c r="C87" s="183"/>
      <c r="D87" s="186"/>
      <c r="E87" s="189"/>
      <c r="F87" s="183"/>
      <c r="G87" s="186"/>
      <c r="H87" s="192"/>
      <c r="I87" s="183"/>
      <c r="J87" s="200"/>
      <c r="K87" s="203"/>
      <c r="L87" s="38">
        <f t="shared" si="13"/>
        <v>0</v>
      </c>
      <c r="M87" s="39"/>
      <c r="N87" s="40"/>
      <c r="O87" s="37">
        <f t="shared" si="12"/>
        <v>0</v>
      </c>
      <c r="Q87" s="174"/>
      <c r="R87" s="204" t="s">
        <v>19</v>
      </c>
      <c r="S87" s="206" t="str">
        <f>IF(WEEKDAY(F78,2)&gt;5,"6002","6001")</f>
        <v>6001</v>
      </c>
      <c r="T87" s="206">
        <f>SUM(E82:E85,G82:G85,E91)</f>
        <v>5</v>
      </c>
      <c r="U87" s="207" t="s">
        <v>20</v>
      </c>
    </row>
    <row r="88" spans="1:21" ht="16.5" customHeight="1" thickBot="1">
      <c r="A88" s="51" t="s">
        <v>23</v>
      </c>
      <c r="B88" s="15"/>
      <c r="C88" s="85"/>
      <c r="D88" s="16"/>
      <c r="E88" s="17"/>
      <c r="F88" s="86"/>
      <c r="G88" s="16"/>
      <c r="H88" s="61"/>
      <c r="I88" s="85"/>
      <c r="J88" s="16"/>
      <c r="K88" s="51" t="s">
        <v>23</v>
      </c>
      <c r="L88" s="41">
        <f t="shared" si="13"/>
        <v>0</v>
      </c>
      <c r="M88" s="42"/>
      <c r="N88" s="93"/>
      <c r="O88" s="37">
        <f t="shared" si="12"/>
        <v>0</v>
      </c>
      <c r="Q88" s="175"/>
      <c r="R88" s="205"/>
      <c r="S88" s="146"/>
      <c r="T88" s="146"/>
      <c r="U88" s="208"/>
    </row>
    <row r="89" spans="1:21" ht="32" thickTop="1" thickBot="1">
      <c r="A89" s="55" t="s">
        <v>24</v>
      </c>
      <c r="B89" s="15"/>
      <c r="C89" s="85"/>
      <c r="D89" s="16"/>
      <c r="E89" s="17"/>
      <c r="F89" s="86"/>
      <c r="G89" s="16"/>
      <c r="H89" s="61"/>
      <c r="I89" s="85"/>
      <c r="J89" s="16"/>
      <c r="K89" s="55" t="s">
        <v>24</v>
      </c>
      <c r="L89" s="41">
        <f t="shared" si="13"/>
        <v>0</v>
      </c>
      <c r="M89" s="39"/>
      <c r="N89" s="94"/>
      <c r="O89" s="37">
        <f t="shared" si="12"/>
        <v>0</v>
      </c>
      <c r="Q89" s="54"/>
      <c r="R89" s="72"/>
      <c r="S89" s="72"/>
      <c r="T89" s="72"/>
      <c r="U89" s="72"/>
    </row>
    <row r="90" spans="1:21" ht="17.25" customHeight="1" thickTop="1" thickBot="1">
      <c r="A90" s="56" t="s">
        <v>25</v>
      </c>
      <c r="B90" s="18"/>
      <c r="C90" s="104"/>
      <c r="D90" s="105"/>
      <c r="E90" s="19"/>
      <c r="F90" s="104"/>
      <c r="G90" s="105"/>
      <c r="H90" s="62"/>
      <c r="I90" s="104"/>
      <c r="J90" s="105"/>
      <c r="K90" s="56" t="s">
        <v>25</v>
      </c>
      <c r="L90" s="41">
        <f t="shared" si="13"/>
        <v>0</v>
      </c>
      <c r="M90" s="44"/>
      <c r="N90" s="45"/>
      <c r="O90" s="37">
        <f t="shared" si="12"/>
        <v>0</v>
      </c>
      <c r="Q90" s="209" t="s">
        <v>3</v>
      </c>
      <c r="R90" s="76" t="s">
        <v>15</v>
      </c>
      <c r="S90" s="77">
        <v>6005</v>
      </c>
      <c r="T90" s="77">
        <f>SUM(H86,J86)</f>
        <v>0</v>
      </c>
      <c r="U90" s="78" t="s">
        <v>16</v>
      </c>
    </row>
    <row r="91" spans="1:21" ht="29" thickBot="1">
      <c r="A91" s="57" t="s">
        <v>26</v>
      </c>
      <c r="B91" s="82"/>
      <c r="C91" s="88"/>
      <c r="D91" s="20"/>
      <c r="E91" s="21">
        <v>5</v>
      </c>
      <c r="F91" s="89"/>
      <c r="G91" s="22"/>
      <c r="H91" s="63">
        <v>3</v>
      </c>
      <c r="I91" s="90"/>
      <c r="J91" s="23"/>
      <c r="K91" s="57" t="s">
        <v>26</v>
      </c>
      <c r="L91" s="41">
        <f t="shared" si="13"/>
        <v>8</v>
      </c>
      <c r="M91" s="46"/>
      <c r="N91" s="47"/>
      <c r="O91" s="37">
        <f t="shared" si="12"/>
        <v>8</v>
      </c>
      <c r="Q91" s="210"/>
      <c r="R91" s="106" t="s">
        <v>19</v>
      </c>
      <c r="S91" s="102">
        <v>6002</v>
      </c>
      <c r="T91" s="102">
        <f>SUM(H82:H85,J82:J85,H91)</f>
        <v>3</v>
      </c>
      <c r="U91" s="81" t="s">
        <v>20</v>
      </c>
    </row>
    <row r="92" spans="1:21" ht="31" thickBot="1">
      <c r="A92" s="58" t="s">
        <v>27</v>
      </c>
      <c r="B92" s="24">
        <f>SUM(B82:B91)</f>
        <v>0</v>
      </c>
      <c r="C92" s="24">
        <f>SUM(C82:C87,C90)</f>
        <v>0</v>
      </c>
      <c r="D92" s="25">
        <f>SUM(D82:D87,D90)</f>
        <v>0</v>
      </c>
      <c r="E92" s="26">
        <f>SUM(E82:E91)</f>
        <v>5</v>
      </c>
      <c r="F92" s="24">
        <f>SUM(F82:F90)</f>
        <v>0</v>
      </c>
      <c r="G92" s="25">
        <f>SUM(G82:G87,G90)</f>
        <v>0</v>
      </c>
      <c r="H92" s="26">
        <f>SUM(H82:H87,H90:H91)</f>
        <v>3</v>
      </c>
      <c r="I92" s="24">
        <f>SUM(I82:I87,I90)</f>
        <v>0</v>
      </c>
      <c r="J92" s="25">
        <f>SUM(J82:J87,J90)</f>
        <v>0</v>
      </c>
      <c r="K92" s="58" t="s">
        <v>27</v>
      </c>
      <c r="L92" s="27">
        <f>SUM(L82:L91)</f>
        <v>8</v>
      </c>
      <c r="M92" s="28">
        <f>SUM(M82:M89)</f>
        <v>0</v>
      </c>
      <c r="N92" s="28">
        <f>SUM(N82:N89)</f>
        <v>0</v>
      </c>
      <c r="O92" s="29">
        <f>SUM(O82:O91)</f>
        <v>8</v>
      </c>
      <c r="Q92" s="4"/>
    </row>
    <row r="93" spans="1:21" ht="18" customHeight="1" thickTop="1" thickBot="1">
      <c r="B93" s="211" t="s">
        <v>28</v>
      </c>
      <c r="C93" s="211"/>
      <c r="D93" s="211"/>
      <c r="E93" s="212" t="s">
        <v>29</v>
      </c>
      <c r="F93" s="212"/>
      <c r="G93" s="212"/>
      <c r="H93" s="213" t="s">
        <v>30</v>
      </c>
      <c r="I93" s="213"/>
      <c r="J93" s="213"/>
      <c r="K93" s="48"/>
      <c r="L93" s="214">
        <f>SUM(B82:B87,B91,D82:D87,D90,E82:E87,E90:E91,G82:G87,G90,H82:H87,H90:H91,J82:J87,J90)</f>
        <v>8</v>
      </c>
      <c r="Q93" s="4"/>
      <c r="T93" s="30">
        <f>SUM(T83:T84,T86:T88,T90:T91)</f>
        <v>8</v>
      </c>
    </row>
    <row r="94" spans="1:21" ht="17.25" customHeight="1" thickTop="1">
      <c r="B94" s="216">
        <f>SUM(B92:D92)</f>
        <v>0</v>
      </c>
      <c r="C94" s="216"/>
      <c r="D94" s="216"/>
      <c r="E94" s="194">
        <f>SUM(E92:G92)</f>
        <v>5</v>
      </c>
      <c r="F94" s="194"/>
      <c r="G94" s="194"/>
      <c r="H94" s="195">
        <f>SUM(H92:J92)</f>
        <v>3</v>
      </c>
      <c r="I94" s="195"/>
      <c r="J94" s="195"/>
      <c r="K94" s="48"/>
      <c r="L94" s="215"/>
      <c r="Q94" s="4"/>
    </row>
    <row r="96" spans="1:21" ht="15" thickBot="1"/>
    <row r="97" spans="1:21" ht="20" thickTop="1" thickBot="1">
      <c r="E97" s="49" t="s">
        <v>0</v>
      </c>
      <c r="F97" s="159">
        <f>F78+1</f>
        <v>42041</v>
      </c>
      <c r="G97" s="160"/>
      <c r="H97" s="161"/>
      <c r="Q97" s="4"/>
    </row>
    <row r="98" spans="1:21" ht="18" thickTop="1" thickBot="1">
      <c r="E98" s="32"/>
      <c r="F98" s="31"/>
      <c r="G98" s="31"/>
      <c r="H98" s="31"/>
      <c r="Q98" s="4"/>
    </row>
    <row r="99" spans="1:21" ht="23" thickTop="1" thickBot="1">
      <c r="A99" s="2"/>
      <c r="B99" s="162" t="s">
        <v>1</v>
      </c>
      <c r="C99" s="163"/>
      <c r="D99" s="164"/>
      <c r="E99" s="165" t="s">
        <v>2</v>
      </c>
      <c r="F99" s="166"/>
      <c r="G99" s="167"/>
      <c r="H99" s="168" t="s">
        <v>3</v>
      </c>
      <c r="I99" s="169"/>
      <c r="J99" s="170"/>
      <c r="K99" s="3"/>
      <c r="L99" s="2"/>
      <c r="M99" s="2"/>
      <c r="N99" s="2"/>
      <c r="O99" s="2"/>
      <c r="P99" s="2"/>
      <c r="Q99" s="4"/>
      <c r="R99" s="2"/>
      <c r="S99" s="2"/>
      <c r="T99" s="2"/>
      <c r="U99" s="2"/>
    </row>
    <row r="100" spans="1:21" ht="47" thickTop="1" thickBot="1">
      <c r="A100" s="5"/>
      <c r="B100" s="6" t="s">
        <v>4</v>
      </c>
      <c r="C100" s="7" t="s">
        <v>5</v>
      </c>
      <c r="D100" s="8" t="s">
        <v>6</v>
      </c>
      <c r="E100" s="9" t="s">
        <v>4</v>
      </c>
      <c r="F100" s="7" t="s">
        <v>5</v>
      </c>
      <c r="G100" s="8" t="s">
        <v>6</v>
      </c>
      <c r="H100" s="60" t="s">
        <v>4</v>
      </c>
      <c r="I100" s="7" t="s">
        <v>5</v>
      </c>
      <c r="J100" s="8" t="s">
        <v>6</v>
      </c>
      <c r="K100" s="5"/>
      <c r="L100" s="10" t="s">
        <v>7</v>
      </c>
      <c r="M100" s="11" t="s">
        <v>8</v>
      </c>
      <c r="N100" s="11" t="s">
        <v>9</v>
      </c>
      <c r="O100" s="12" t="s">
        <v>10</v>
      </c>
      <c r="P100" s="13"/>
      <c r="Q100" s="196">
        <f>F97</f>
        <v>42041</v>
      </c>
      <c r="R100" s="217"/>
      <c r="S100" s="217"/>
      <c r="T100" s="217"/>
      <c r="U100" s="218"/>
    </row>
    <row r="101" spans="1:21" ht="17" thickBot="1">
      <c r="A101" s="202" t="s">
        <v>11</v>
      </c>
      <c r="B101" s="179"/>
      <c r="C101" s="182"/>
      <c r="D101" s="185"/>
      <c r="E101" s="188"/>
      <c r="F101" s="182"/>
      <c r="G101" s="185"/>
      <c r="H101" s="191"/>
      <c r="I101" s="182"/>
      <c r="J101" s="199"/>
      <c r="K101" s="51" t="s">
        <v>12</v>
      </c>
      <c r="L101" s="34">
        <f t="shared" ref="L101:L102" si="14">SUM(B101:J101)</f>
        <v>0</v>
      </c>
      <c r="M101" s="35"/>
      <c r="N101" s="36"/>
      <c r="O101" s="37">
        <f t="shared" ref="O101:O110" si="15">SUM(L101:N101)</f>
        <v>0</v>
      </c>
      <c r="Q101" s="52"/>
    </row>
    <row r="102" spans="1:21" ht="17.25" customHeight="1" thickTop="1" thickBot="1">
      <c r="A102" s="203"/>
      <c r="B102" s="180"/>
      <c r="C102" s="183"/>
      <c r="D102" s="186"/>
      <c r="E102" s="189"/>
      <c r="F102" s="183"/>
      <c r="G102" s="186"/>
      <c r="H102" s="192"/>
      <c r="I102" s="183"/>
      <c r="J102" s="200"/>
      <c r="K102" s="53" t="s">
        <v>13</v>
      </c>
      <c r="L102" s="38">
        <f t="shared" si="14"/>
        <v>0</v>
      </c>
      <c r="M102" s="39"/>
      <c r="N102" s="40"/>
      <c r="O102" s="37">
        <f t="shared" si="15"/>
        <v>0</v>
      </c>
      <c r="Q102" s="171" t="s">
        <v>14</v>
      </c>
      <c r="R102" s="66" t="s">
        <v>15</v>
      </c>
      <c r="S102" s="100">
        <v>6000</v>
      </c>
      <c r="T102" s="100">
        <f>SUM(B105,D105)</f>
        <v>0</v>
      </c>
      <c r="U102" s="68" t="s">
        <v>16</v>
      </c>
    </row>
    <row r="103" spans="1:21" ht="31" thickBot="1">
      <c r="A103" s="202" t="s">
        <v>17</v>
      </c>
      <c r="B103" s="181"/>
      <c r="C103" s="184"/>
      <c r="D103" s="187"/>
      <c r="E103" s="190"/>
      <c r="F103" s="184"/>
      <c r="G103" s="187"/>
      <c r="H103" s="193"/>
      <c r="I103" s="184"/>
      <c r="J103" s="201"/>
      <c r="K103" s="51" t="s">
        <v>18</v>
      </c>
      <c r="L103" s="41">
        <f>SUM(B103:J103)</f>
        <v>0</v>
      </c>
      <c r="M103" s="42"/>
      <c r="N103" s="43"/>
      <c r="O103" s="37">
        <f t="shared" si="15"/>
        <v>0</v>
      </c>
      <c r="Q103" s="172"/>
      <c r="R103" s="69" t="s">
        <v>19</v>
      </c>
      <c r="S103" s="70">
        <v>6015</v>
      </c>
      <c r="T103" s="70">
        <f>SUM(B101:B104,D101:D104,B110)</f>
        <v>0</v>
      </c>
      <c r="U103" s="71" t="s">
        <v>20</v>
      </c>
    </row>
    <row r="104" spans="1:21" ht="18" thickTop="1" thickBot="1">
      <c r="A104" s="203"/>
      <c r="B104" s="180"/>
      <c r="C104" s="183"/>
      <c r="D104" s="186"/>
      <c r="E104" s="189"/>
      <c r="F104" s="183"/>
      <c r="G104" s="186"/>
      <c r="H104" s="192"/>
      <c r="I104" s="183"/>
      <c r="J104" s="200"/>
      <c r="K104" s="53" t="s">
        <v>21</v>
      </c>
      <c r="L104" s="38">
        <f t="shared" ref="L104:L110" si="16">SUM(B104:J104)</f>
        <v>0</v>
      </c>
      <c r="M104" s="39"/>
      <c r="N104" s="40"/>
      <c r="O104" s="37">
        <f t="shared" si="15"/>
        <v>0</v>
      </c>
      <c r="Q104" s="54"/>
      <c r="R104" s="72"/>
      <c r="S104" s="72"/>
      <c r="T104" s="72"/>
      <c r="U104" s="72"/>
    </row>
    <row r="105" spans="1:21" ht="16.5" customHeight="1" thickTop="1">
      <c r="A105" s="202" t="s">
        <v>22</v>
      </c>
      <c r="B105" s="181"/>
      <c r="C105" s="184"/>
      <c r="D105" s="187"/>
      <c r="E105" s="190"/>
      <c r="F105" s="184"/>
      <c r="G105" s="187"/>
      <c r="H105" s="193"/>
      <c r="I105" s="184"/>
      <c r="J105" s="201"/>
      <c r="K105" s="202" t="s">
        <v>22</v>
      </c>
      <c r="L105" s="41">
        <f t="shared" si="16"/>
        <v>0</v>
      </c>
      <c r="M105" s="42"/>
      <c r="N105" s="43"/>
      <c r="O105" s="37">
        <f t="shared" si="15"/>
        <v>0</v>
      </c>
      <c r="Q105" s="173" t="s">
        <v>2</v>
      </c>
      <c r="R105" s="73" t="s">
        <v>15</v>
      </c>
      <c r="S105" s="101">
        <v>6005</v>
      </c>
      <c r="T105" s="101">
        <f>SUM(E105,G105)</f>
        <v>0</v>
      </c>
      <c r="U105" s="75" t="s">
        <v>16</v>
      </c>
    </row>
    <row r="106" spans="1:21" ht="16.5" customHeight="1" thickBot="1">
      <c r="A106" s="203"/>
      <c r="B106" s="180"/>
      <c r="C106" s="183"/>
      <c r="D106" s="186"/>
      <c r="E106" s="189"/>
      <c r="F106" s="183"/>
      <c r="G106" s="186"/>
      <c r="H106" s="192"/>
      <c r="I106" s="183"/>
      <c r="J106" s="200"/>
      <c r="K106" s="203"/>
      <c r="L106" s="38">
        <f t="shared" si="16"/>
        <v>0</v>
      </c>
      <c r="M106" s="39"/>
      <c r="N106" s="40"/>
      <c r="O106" s="37">
        <f t="shared" si="15"/>
        <v>0</v>
      </c>
      <c r="Q106" s="174"/>
      <c r="R106" s="204" t="s">
        <v>19</v>
      </c>
      <c r="S106" s="206" t="str">
        <f>IF(WEEKDAY(F97,2)&gt;5,"6002","6001")</f>
        <v>6001</v>
      </c>
      <c r="T106" s="206">
        <f>SUM(E101:E104,G101:G104,E110)</f>
        <v>5</v>
      </c>
      <c r="U106" s="207" t="s">
        <v>20</v>
      </c>
    </row>
    <row r="107" spans="1:21" ht="16.5" customHeight="1" thickBot="1">
      <c r="A107" s="51" t="s">
        <v>23</v>
      </c>
      <c r="B107" s="15"/>
      <c r="C107" s="85"/>
      <c r="D107" s="16"/>
      <c r="E107" s="17"/>
      <c r="F107" s="86"/>
      <c r="G107" s="16"/>
      <c r="H107" s="61"/>
      <c r="I107" s="85"/>
      <c r="J107" s="16"/>
      <c r="K107" s="51" t="s">
        <v>23</v>
      </c>
      <c r="L107" s="41">
        <f t="shared" si="16"/>
        <v>0</v>
      </c>
      <c r="M107" s="42"/>
      <c r="N107" s="93"/>
      <c r="O107" s="37">
        <f t="shared" si="15"/>
        <v>0</v>
      </c>
      <c r="Q107" s="175"/>
      <c r="R107" s="205"/>
      <c r="S107" s="146"/>
      <c r="T107" s="146"/>
      <c r="U107" s="208"/>
    </row>
    <row r="108" spans="1:21" ht="32" thickTop="1" thickBot="1">
      <c r="A108" s="55" t="s">
        <v>24</v>
      </c>
      <c r="B108" s="15"/>
      <c r="C108" s="85"/>
      <c r="D108" s="16"/>
      <c r="E108" s="17"/>
      <c r="F108" s="86"/>
      <c r="G108" s="16"/>
      <c r="H108" s="61"/>
      <c r="I108" s="85"/>
      <c r="J108" s="16"/>
      <c r="K108" s="55" t="s">
        <v>24</v>
      </c>
      <c r="L108" s="41">
        <f t="shared" si="16"/>
        <v>0</v>
      </c>
      <c r="M108" s="39"/>
      <c r="N108" s="94"/>
      <c r="O108" s="37">
        <f t="shared" si="15"/>
        <v>0</v>
      </c>
      <c r="Q108" s="54"/>
      <c r="R108" s="72"/>
      <c r="S108" s="72"/>
      <c r="T108" s="72"/>
      <c r="U108" s="72"/>
    </row>
    <row r="109" spans="1:21" ht="17.25" customHeight="1" thickTop="1" thickBot="1">
      <c r="A109" s="56" t="s">
        <v>25</v>
      </c>
      <c r="B109" s="18"/>
      <c r="C109" s="104"/>
      <c r="D109" s="105"/>
      <c r="E109" s="19"/>
      <c r="F109" s="104"/>
      <c r="G109" s="105"/>
      <c r="H109" s="62"/>
      <c r="I109" s="104"/>
      <c r="J109" s="105"/>
      <c r="K109" s="56" t="s">
        <v>25</v>
      </c>
      <c r="L109" s="41">
        <f t="shared" si="16"/>
        <v>0</v>
      </c>
      <c r="M109" s="44"/>
      <c r="N109" s="45"/>
      <c r="O109" s="37">
        <f t="shared" si="15"/>
        <v>0</v>
      </c>
      <c r="Q109" s="209" t="s">
        <v>3</v>
      </c>
      <c r="R109" s="76" t="s">
        <v>15</v>
      </c>
      <c r="S109" s="77">
        <v>6005</v>
      </c>
      <c r="T109" s="77">
        <f>SUM(H105,J105)</f>
        <v>0</v>
      </c>
      <c r="U109" s="78" t="s">
        <v>16</v>
      </c>
    </row>
    <row r="110" spans="1:21" ht="29" thickBot="1">
      <c r="A110" s="57" t="s">
        <v>26</v>
      </c>
      <c r="B110" s="82"/>
      <c r="C110" s="88"/>
      <c r="D110" s="20"/>
      <c r="E110" s="21">
        <v>5</v>
      </c>
      <c r="F110" s="89"/>
      <c r="G110" s="22"/>
      <c r="H110" s="63">
        <v>3</v>
      </c>
      <c r="I110" s="90"/>
      <c r="J110" s="23"/>
      <c r="K110" s="57" t="s">
        <v>26</v>
      </c>
      <c r="L110" s="41">
        <f t="shared" si="16"/>
        <v>8</v>
      </c>
      <c r="M110" s="46"/>
      <c r="N110" s="47"/>
      <c r="O110" s="37">
        <f t="shared" si="15"/>
        <v>8</v>
      </c>
      <c r="Q110" s="210"/>
      <c r="R110" s="106" t="s">
        <v>19</v>
      </c>
      <c r="S110" s="102">
        <v>6002</v>
      </c>
      <c r="T110" s="102">
        <f>SUM(H101:H104,J101:J104,H110)</f>
        <v>3</v>
      </c>
      <c r="U110" s="81" t="s">
        <v>20</v>
      </c>
    </row>
    <row r="111" spans="1:21" ht="31" thickBot="1">
      <c r="A111" s="58" t="s">
        <v>27</v>
      </c>
      <c r="B111" s="24">
        <f>SUM(B101:B110)</f>
        <v>0</v>
      </c>
      <c r="C111" s="24">
        <f>SUM(C101:C106,C109)</f>
        <v>0</v>
      </c>
      <c r="D111" s="25">
        <f>SUM(D101:D106,D109)</f>
        <v>0</v>
      </c>
      <c r="E111" s="26">
        <f>SUM(E101:E110)</f>
        <v>5</v>
      </c>
      <c r="F111" s="24">
        <f>SUM(F101:F109)</f>
        <v>0</v>
      </c>
      <c r="G111" s="25">
        <f>SUM(G101:G106,G109)</f>
        <v>0</v>
      </c>
      <c r="H111" s="26">
        <f>SUM(H101:H106,H109:H110)</f>
        <v>3</v>
      </c>
      <c r="I111" s="24">
        <f>SUM(I101:I106,I109)</f>
        <v>0</v>
      </c>
      <c r="J111" s="25">
        <f>SUM(J101:J106,J109)</f>
        <v>0</v>
      </c>
      <c r="K111" s="58" t="s">
        <v>27</v>
      </c>
      <c r="L111" s="27">
        <f>SUM(L101:L110)</f>
        <v>8</v>
      </c>
      <c r="M111" s="28">
        <f>SUM(M101:M108)</f>
        <v>0</v>
      </c>
      <c r="N111" s="28">
        <f>SUM(N101:N108)</f>
        <v>0</v>
      </c>
      <c r="O111" s="29">
        <f>SUM(O101:O110)</f>
        <v>8</v>
      </c>
      <c r="Q111" s="4"/>
    </row>
    <row r="112" spans="1:21" ht="18" customHeight="1" thickTop="1" thickBot="1">
      <c r="B112" s="211" t="s">
        <v>28</v>
      </c>
      <c r="C112" s="211"/>
      <c r="D112" s="211"/>
      <c r="E112" s="212" t="s">
        <v>29</v>
      </c>
      <c r="F112" s="212"/>
      <c r="G112" s="212"/>
      <c r="H112" s="213" t="s">
        <v>30</v>
      </c>
      <c r="I112" s="213"/>
      <c r="J112" s="213"/>
      <c r="K112" s="48"/>
      <c r="L112" s="214">
        <f>SUM(B101:B106,B110,D101:D106,D109,E101:E106,E109:E110,G101:G106,G109,H101:H106,H109:H110,J101:J106,J109)</f>
        <v>8</v>
      </c>
      <c r="Q112" s="4"/>
      <c r="T112" s="30">
        <f>SUM(T102:T103,T105:T107,T109:T110)</f>
        <v>8</v>
      </c>
    </row>
    <row r="113" spans="1:21" ht="17.25" customHeight="1" thickTop="1">
      <c r="B113" s="216">
        <f>SUM(B111:D111)</f>
        <v>0</v>
      </c>
      <c r="C113" s="216"/>
      <c r="D113" s="216"/>
      <c r="E113" s="194">
        <f>SUM(E111:G111)</f>
        <v>5</v>
      </c>
      <c r="F113" s="194"/>
      <c r="G113" s="194"/>
      <c r="H113" s="195">
        <f>SUM(H111:J111)</f>
        <v>3</v>
      </c>
      <c r="I113" s="195"/>
      <c r="J113" s="195"/>
      <c r="K113" s="48"/>
      <c r="L113" s="215"/>
      <c r="Q113" s="4"/>
    </row>
    <row r="115" spans="1:21" ht="15" thickBot="1"/>
    <row r="116" spans="1:21" ht="20" thickTop="1" thickBot="1">
      <c r="E116" s="49" t="s">
        <v>0</v>
      </c>
      <c r="F116" s="159">
        <f>F97+1</f>
        <v>42042</v>
      </c>
      <c r="G116" s="160"/>
      <c r="H116" s="161"/>
      <c r="Q116" s="4"/>
    </row>
    <row r="117" spans="1:21" ht="18" thickTop="1" thickBot="1">
      <c r="E117" s="32"/>
      <c r="F117" s="31"/>
      <c r="G117" s="31"/>
      <c r="H117" s="31"/>
      <c r="Q117" s="4"/>
    </row>
    <row r="118" spans="1:21" ht="23" thickTop="1" thickBot="1">
      <c r="A118" s="2"/>
      <c r="B118" s="162" t="s">
        <v>1</v>
      </c>
      <c r="C118" s="163"/>
      <c r="D118" s="164"/>
      <c r="E118" s="165" t="s">
        <v>2</v>
      </c>
      <c r="F118" s="166"/>
      <c r="G118" s="167"/>
      <c r="H118" s="168" t="s">
        <v>3</v>
      </c>
      <c r="I118" s="169"/>
      <c r="J118" s="170"/>
      <c r="K118" s="3"/>
      <c r="L118" s="2"/>
      <c r="M118" s="2"/>
      <c r="N118" s="2"/>
      <c r="O118" s="2"/>
      <c r="P118" s="2"/>
      <c r="Q118" s="4"/>
      <c r="R118" s="2"/>
      <c r="S118" s="2"/>
      <c r="T118" s="2"/>
      <c r="U118" s="2"/>
    </row>
    <row r="119" spans="1:21" ht="47" thickTop="1" thickBot="1">
      <c r="A119" s="5"/>
      <c r="B119" s="6" t="s">
        <v>4</v>
      </c>
      <c r="C119" s="7" t="s">
        <v>5</v>
      </c>
      <c r="D119" s="8" t="s">
        <v>6</v>
      </c>
      <c r="E119" s="9" t="s">
        <v>4</v>
      </c>
      <c r="F119" s="7" t="s">
        <v>5</v>
      </c>
      <c r="G119" s="8" t="s">
        <v>6</v>
      </c>
      <c r="H119" s="60" t="s">
        <v>4</v>
      </c>
      <c r="I119" s="7" t="s">
        <v>5</v>
      </c>
      <c r="J119" s="8" t="s">
        <v>6</v>
      </c>
      <c r="K119" s="5"/>
      <c r="L119" s="10" t="s">
        <v>7</v>
      </c>
      <c r="M119" s="11" t="s">
        <v>8</v>
      </c>
      <c r="N119" s="11" t="s">
        <v>9</v>
      </c>
      <c r="O119" s="12" t="s">
        <v>10</v>
      </c>
      <c r="P119" s="13"/>
      <c r="Q119" s="196">
        <f>F116</f>
        <v>42042</v>
      </c>
      <c r="R119" s="217"/>
      <c r="S119" s="217"/>
      <c r="T119" s="217"/>
      <c r="U119" s="218"/>
    </row>
    <row r="120" spans="1:21" ht="17" thickBot="1">
      <c r="A120" s="202" t="s">
        <v>11</v>
      </c>
      <c r="B120" s="179"/>
      <c r="C120" s="182"/>
      <c r="D120" s="185"/>
      <c r="E120" s="188"/>
      <c r="F120" s="182"/>
      <c r="G120" s="185"/>
      <c r="H120" s="191"/>
      <c r="I120" s="182"/>
      <c r="J120" s="199"/>
      <c r="K120" s="51" t="s">
        <v>12</v>
      </c>
      <c r="L120" s="34">
        <f t="shared" ref="L120:L121" si="17">SUM(B120:J120)</f>
        <v>0</v>
      </c>
      <c r="M120" s="35"/>
      <c r="N120" s="36"/>
      <c r="O120" s="37">
        <f t="shared" ref="O120:O129" si="18">SUM(L120:N120)</f>
        <v>0</v>
      </c>
      <c r="Q120" s="52"/>
    </row>
    <row r="121" spans="1:21" ht="17.25" customHeight="1" thickTop="1" thickBot="1">
      <c r="A121" s="203"/>
      <c r="B121" s="180"/>
      <c r="C121" s="183"/>
      <c r="D121" s="186"/>
      <c r="E121" s="189"/>
      <c r="F121" s="183"/>
      <c r="G121" s="186"/>
      <c r="H121" s="192"/>
      <c r="I121" s="183"/>
      <c r="J121" s="200"/>
      <c r="K121" s="53" t="s">
        <v>13</v>
      </c>
      <c r="L121" s="38">
        <f t="shared" si="17"/>
        <v>0</v>
      </c>
      <c r="M121" s="39"/>
      <c r="N121" s="40"/>
      <c r="O121" s="37">
        <f t="shared" si="18"/>
        <v>0</v>
      </c>
      <c r="Q121" s="171" t="s">
        <v>14</v>
      </c>
      <c r="R121" s="66" t="s">
        <v>15</v>
      </c>
      <c r="S121" s="100">
        <v>6000</v>
      </c>
      <c r="T121" s="100">
        <f>SUM(B124,D124)</f>
        <v>0</v>
      </c>
      <c r="U121" s="68" t="s">
        <v>16</v>
      </c>
    </row>
    <row r="122" spans="1:21" ht="31" thickBot="1">
      <c r="A122" s="202" t="s">
        <v>17</v>
      </c>
      <c r="B122" s="181"/>
      <c r="C122" s="184"/>
      <c r="D122" s="187"/>
      <c r="E122" s="190"/>
      <c r="F122" s="184"/>
      <c r="G122" s="187"/>
      <c r="H122" s="193"/>
      <c r="I122" s="184"/>
      <c r="J122" s="201"/>
      <c r="K122" s="51" t="s">
        <v>18</v>
      </c>
      <c r="L122" s="41">
        <f>SUM(B122:J122)</f>
        <v>0</v>
      </c>
      <c r="M122" s="42"/>
      <c r="N122" s="43"/>
      <c r="O122" s="37">
        <f t="shared" si="18"/>
        <v>0</v>
      </c>
      <c r="Q122" s="172"/>
      <c r="R122" s="69" t="s">
        <v>19</v>
      </c>
      <c r="S122" s="70">
        <v>6015</v>
      </c>
      <c r="T122" s="70">
        <f>SUM(B120:B123,D120:D123,B129)</f>
        <v>0</v>
      </c>
      <c r="U122" s="71" t="s">
        <v>20</v>
      </c>
    </row>
    <row r="123" spans="1:21" ht="18" thickTop="1" thickBot="1">
      <c r="A123" s="203"/>
      <c r="B123" s="180"/>
      <c r="C123" s="183"/>
      <c r="D123" s="186"/>
      <c r="E123" s="189"/>
      <c r="F123" s="183"/>
      <c r="G123" s="186"/>
      <c r="H123" s="192"/>
      <c r="I123" s="183"/>
      <c r="J123" s="200"/>
      <c r="K123" s="53" t="s">
        <v>21</v>
      </c>
      <c r="L123" s="38">
        <f t="shared" ref="L123:L129" si="19">SUM(B123:J123)</f>
        <v>0</v>
      </c>
      <c r="M123" s="39"/>
      <c r="N123" s="40"/>
      <c r="O123" s="37">
        <f t="shared" si="18"/>
        <v>0</v>
      </c>
      <c r="Q123" s="54"/>
      <c r="R123" s="72"/>
      <c r="S123" s="72"/>
      <c r="T123" s="72"/>
      <c r="U123" s="72"/>
    </row>
    <row r="124" spans="1:21" ht="16.5" customHeight="1" thickTop="1">
      <c r="A124" s="202" t="s">
        <v>22</v>
      </c>
      <c r="B124" s="181"/>
      <c r="C124" s="184"/>
      <c r="D124" s="187"/>
      <c r="E124" s="190"/>
      <c r="F124" s="184"/>
      <c r="G124" s="187"/>
      <c r="H124" s="193"/>
      <c r="I124" s="184"/>
      <c r="J124" s="201"/>
      <c r="K124" s="202" t="s">
        <v>22</v>
      </c>
      <c r="L124" s="41">
        <f t="shared" si="19"/>
        <v>0</v>
      </c>
      <c r="M124" s="42"/>
      <c r="N124" s="43"/>
      <c r="O124" s="37">
        <f t="shared" si="18"/>
        <v>0</v>
      </c>
      <c r="Q124" s="173" t="s">
        <v>2</v>
      </c>
      <c r="R124" s="73" t="s">
        <v>15</v>
      </c>
      <c r="S124" s="101">
        <v>6005</v>
      </c>
      <c r="T124" s="101">
        <f>SUM(E124,G124)</f>
        <v>0</v>
      </c>
      <c r="U124" s="75" t="s">
        <v>16</v>
      </c>
    </row>
    <row r="125" spans="1:21" ht="16.5" customHeight="1" thickBot="1">
      <c r="A125" s="203"/>
      <c r="B125" s="180"/>
      <c r="C125" s="183"/>
      <c r="D125" s="186"/>
      <c r="E125" s="189"/>
      <c r="F125" s="183"/>
      <c r="G125" s="186"/>
      <c r="H125" s="192"/>
      <c r="I125" s="183"/>
      <c r="J125" s="200"/>
      <c r="K125" s="203"/>
      <c r="L125" s="38">
        <f t="shared" si="19"/>
        <v>0</v>
      </c>
      <c r="M125" s="39"/>
      <c r="N125" s="40"/>
      <c r="O125" s="37">
        <f t="shared" si="18"/>
        <v>0</v>
      </c>
      <c r="Q125" s="174"/>
      <c r="R125" s="204" t="s">
        <v>19</v>
      </c>
      <c r="S125" s="206" t="str">
        <f>IF(WEEKDAY(F116,2)&gt;5,"6002","6001")</f>
        <v>6002</v>
      </c>
      <c r="T125" s="206">
        <f>SUM(E120:E123,G120:G123,E129)</f>
        <v>5</v>
      </c>
      <c r="U125" s="207" t="s">
        <v>20</v>
      </c>
    </row>
    <row r="126" spans="1:21" ht="16.5" customHeight="1" thickBot="1">
      <c r="A126" s="51" t="s">
        <v>23</v>
      </c>
      <c r="B126" s="15"/>
      <c r="C126" s="85"/>
      <c r="D126" s="16"/>
      <c r="E126" s="17"/>
      <c r="F126" s="86"/>
      <c r="G126" s="16"/>
      <c r="H126" s="61"/>
      <c r="I126" s="85"/>
      <c r="J126" s="16"/>
      <c r="K126" s="51" t="s">
        <v>23</v>
      </c>
      <c r="L126" s="41">
        <f t="shared" si="19"/>
        <v>0</v>
      </c>
      <c r="M126" s="42"/>
      <c r="N126" s="93"/>
      <c r="O126" s="37">
        <f t="shared" si="18"/>
        <v>0</v>
      </c>
      <c r="Q126" s="175"/>
      <c r="R126" s="205"/>
      <c r="S126" s="146"/>
      <c r="T126" s="146"/>
      <c r="U126" s="208"/>
    </row>
    <row r="127" spans="1:21" ht="32" thickTop="1" thickBot="1">
      <c r="A127" s="55" t="s">
        <v>24</v>
      </c>
      <c r="B127" s="15"/>
      <c r="C127" s="85"/>
      <c r="D127" s="16"/>
      <c r="E127" s="17"/>
      <c r="F127" s="86"/>
      <c r="G127" s="16"/>
      <c r="H127" s="61"/>
      <c r="I127" s="85"/>
      <c r="J127" s="16"/>
      <c r="K127" s="55" t="s">
        <v>24</v>
      </c>
      <c r="L127" s="41">
        <f t="shared" si="19"/>
        <v>0</v>
      </c>
      <c r="M127" s="39"/>
      <c r="N127" s="94"/>
      <c r="O127" s="37">
        <f t="shared" si="18"/>
        <v>0</v>
      </c>
      <c r="Q127" s="54"/>
      <c r="R127" s="72"/>
      <c r="S127" s="72"/>
      <c r="T127" s="72"/>
      <c r="U127" s="72"/>
    </row>
    <row r="128" spans="1:21" ht="17.25" customHeight="1" thickTop="1" thickBot="1">
      <c r="A128" s="56" t="s">
        <v>25</v>
      </c>
      <c r="B128" s="18"/>
      <c r="C128" s="104"/>
      <c r="D128" s="105"/>
      <c r="E128" s="19"/>
      <c r="F128" s="104"/>
      <c r="G128" s="105"/>
      <c r="H128" s="62"/>
      <c r="I128" s="104"/>
      <c r="J128" s="105"/>
      <c r="K128" s="56" t="s">
        <v>25</v>
      </c>
      <c r="L128" s="41">
        <f t="shared" si="19"/>
        <v>0</v>
      </c>
      <c r="M128" s="44"/>
      <c r="N128" s="45"/>
      <c r="O128" s="37">
        <f t="shared" si="18"/>
        <v>0</v>
      </c>
      <c r="Q128" s="209" t="s">
        <v>3</v>
      </c>
      <c r="R128" s="76" t="s">
        <v>15</v>
      </c>
      <c r="S128" s="77">
        <v>6005</v>
      </c>
      <c r="T128" s="77">
        <f>SUM(H124,J124)</f>
        <v>0</v>
      </c>
      <c r="U128" s="78" t="s">
        <v>16</v>
      </c>
    </row>
    <row r="129" spans="1:21" ht="29" thickBot="1">
      <c r="A129" s="57" t="s">
        <v>26</v>
      </c>
      <c r="B129" s="82"/>
      <c r="C129" s="88"/>
      <c r="D129" s="20"/>
      <c r="E129" s="21">
        <v>5</v>
      </c>
      <c r="F129" s="89"/>
      <c r="G129" s="22"/>
      <c r="H129" s="63">
        <v>3</v>
      </c>
      <c r="I129" s="90"/>
      <c r="J129" s="23"/>
      <c r="K129" s="57" t="s">
        <v>26</v>
      </c>
      <c r="L129" s="41">
        <f t="shared" si="19"/>
        <v>8</v>
      </c>
      <c r="M129" s="46"/>
      <c r="N129" s="47"/>
      <c r="O129" s="37">
        <f t="shared" si="18"/>
        <v>8</v>
      </c>
      <c r="Q129" s="210"/>
      <c r="R129" s="106" t="s">
        <v>19</v>
      </c>
      <c r="S129" s="102">
        <v>6002</v>
      </c>
      <c r="T129" s="102">
        <f>SUM(H120:H123,J120:J123,H129)</f>
        <v>3</v>
      </c>
      <c r="U129" s="81" t="s">
        <v>20</v>
      </c>
    </row>
    <row r="130" spans="1:21" ht="31" thickBot="1">
      <c r="A130" s="58" t="s">
        <v>27</v>
      </c>
      <c r="B130" s="24">
        <f>SUM(B120:B129)</f>
        <v>0</v>
      </c>
      <c r="C130" s="24">
        <f>SUM(C120:C125,C128)</f>
        <v>0</v>
      </c>
      <c r="D130" s="25">
        <f>SUM(D120:D125,D128)</f>
        <v>0</v>
      </c>
      <c r="E130" s="26">
        <f>SUM(E120:E129)</f>
        <v>5</v>
      </c>
      <c r="F130" s="24">
        <f>SUM(F120:F128)</f>
        <v>0</v>
      </c>
      <c r="G130" s="25">
        <f>SUM(G120:G125,G128)</f>
        <v>0</v>
      </c>
      <c r="H130" s="26">
        <f>SUM(H120:H125,H128:H129)</f>
        <v>3</v>
      </c>
      <c r="I130" s="24">
        <f>SUM(I120:I125,I128)</f>
        <v>0</v>
      </c>
      <c r="J130" s="25">
        <f>SUM(J120:J125,J128)</f>
        <v>0</v>
      </c>
      <c r="K130" s="58" t="s">
        <v>27</v>
      </c>
      <c r="L130" s="27">
        <f>SUM(L120:L129)</f>
        <v>8</v>
      </c>
      <c r="M130" s="28">
        <f>SUM(M120:M127)</f>
        <v>0</v>
      </c>
      <c r="N130" s="28">
        <f>SUM(N120:N127)</f>
        <v>0</v>
      </c>
      <c r="O130" s="29">
        <f>SUM(O120:O129)</f>
        <v>8</v>
      </c>
      <c r="Q130" s="4"/>
    </row>
    <row r="131" spans="1:21" ht="18" customHeight="1" thickTop="1" thickBot="1">
      <c r="B131" s="211" t="s">
        <v>28</v>
      </c>
      <c r="C131" s="211"/>
      <c r="D131" s="211"/>
      <c r="E131" s="212" t="s">
        <v>29</v>
      </c>
      <c r="F131" s="212"/>
      <c r="G131" s="212"/>
      <c r="H131" s="213" t="s">
        <v>30</v>
      </c>
      <c r="I131" s="213"/>
      <c r="J131" s="213"/>
      <c r="K131" s="48"/>
      <c r="L131" s="214">
        <f>SUM(B120:B125,B129,D120:D125,D128,E120:E125,E128:E129,G120:G125,G128,H120:H125,H128:H129,J120:J125,J128)</f>
        <v>8</v>
      </c>
      <c r="Q131" s="4"/>
      <c r="T131" s="30">
        <f>SUM(T121:T122,T124:T126,T128:T129)</f>
        <v>8</v>
      </c>
    </row>
    <row r="132" spans="1:21" ht="17.25" customHeight="1" thickTop="1">
      <c r="B132" s="216">
        <f>SUM(B130:D130)</f>
        <v>0</v>
      </c>
      <c r="C132" s="216"/>
      <c r="D132" s="216"/>
      <c r="E132" s="194">
        <f>SUM(E130:G130)</f>
        <v>5</v>
      </c>
      <c r="F132" s="194"/>
      <c r="G132" s="194"/>
      <c r="H132" s="195">
        <f>SUM(H130:J130)</f>
        <v>3</v>
      </c>
      <c r="I132" s="195"/>
      <c r="J132" s="195"/>
      <c r="K132" s="48"/>
      <c r="L132" s="215"/>
      <c r="Q132" s="4"/>
    </row>
    <row r="134" spans="1:21" ht="15" thickBot="1"/>
    <row r="135" spans="1:21" ht="20" thickTop="1" thickBot="1">
      <c r="E135" s="49" t="s">
        <v>0</v>
      </c>
      <c r="F135" s="159">
        <f>F116+1</f>
        <v>42043</v>
      </c>
      <c r="G135" s="160"/>
      <c r="H135" s="161"/>
      <c r="Q135" s="4"/>
    </row>
    <row r="136" spans="1:21" ht="18" thickTop="1" thickBot="1">
      <c r="E136" s="32"/>
      <c r="F136" s="31"/>
      <c r="G136" s="31"/>
      <c r="H136" s="31"/>
      <c r="Q136" s="4"/>
    </row>
    <row r="137" spans="1:21" ht="23" thickTop="1" thickBot="1">
      <c r="A137" s="2"/>
      <c r="B137" s="162" t="s">
        <v>1</v>
      </c>
      <c r="C137" s="163"/>
      <c r="D137" s="164"/>
      <c r="E137" s="165" t="s">
        <v>2</v>
      </c>
      <c r="F137" s="166"/>
      <c r="G137" s="167"/>
      <c r="H137" s="168" t="s">
        <v>3</v>
      </c>
      <c r="I137" s="169"/>
      <c r="J137" s="170"/>
      <c r="K137" s="3"/>
      <c r="L137" s="2"/>
      <c r="M137" s="2"/>
      <c r="N137" s="2"/>
      <c r="O137" s="2"/>
      <c r="P137" s="2"/>
      <c r="Q137" s="4"/>
      <c r="R137" s="2"/>
      <c r="S137" s="2"/>
      <c r="T137" s="2"/>
      <c r="U137" s="2"/>
    </row>
    <row r="138" spans="1:21" ht="47" thickTop="1" thickBot="1">
      <c r="A138" s="5"/>
      <c r="B138" s="6" t="s">
        <v>4</v>
      </c>
      <c r="C138" s="7" t="s">
        <v>5</v>
      </c>
      <c r="D138" s="8" t="s">
        <v>6</v>
      </c>
      <c r="E138" s="9" t="s">
        <v>4</v>
      </c>
      <c r="F138" s="7" t="s">
        <v>5</v>
      </c>
      <c r="G138" s="8" t="s">
        <v>6</v>
      </c>
      <c r="H138" s="60" t="s">
        <v>4</v>
      </c>
      <c r="I138" s="7" t="s">
        <v>5</v>
      </c>
      <c r="J138" s="8" t="s">
        <v>6</v>
      </c>
      <c r="K138" s="5"/>
      <c r="L138" s="10" t="s">
        <v>7</v>
      </c>
      <c r="M138" s="11" t="s">
        <v>8</v>
      </c>
      <c r="N138" s="11" t="s">
        <v>9</v>
      </c>
      <c r="O138" s="12" t="s">
        <v>10</v>
      </c>
      <c r="P138" s="13"/>
      <c r="Q138" s="196">
        <f>F135</f>
        <v>42043</v>
      </c>
      <c r="R138" s="217"/>
      <c r="S138" s="217"/>
      <c r="T138" s="217"/>
      <c r="U138" s="218"/>
    </row>
    <row r="139" spans="1:21" ht="17" thickBot="1">
      <c r="A139" s="202" t="s">
        <v>11</v>
      </c>
      <c r="B139" s="179"/>
      <c r="C139" s="182"/>
      <c r="D139" s="185"/>
      <c r="E139" s="188"/>
      <c r="F139" s="182"/>
      <c r="G139" s="185"/>
      <c r="H139" s="191"/>
      <c r="I139" s="182"/>
      <c r="J139" s="199"/>
      <c r="K139" s="51" t="s">
        <v>12</v>
      </c>
      <c r="L139" s="34">
        <f t="shared" ref="L139:L140" si="20">SUM(B139:J139)</f>
        <v>0</v>
      </c>
      <c r="M139" s="35"/>
      <c r="N139" s="36"/>
      <c r="O139" s="37">
        <f t="shared" ref="O139:O148" si="21">SUM(L139:N139)</f>
        <v>0</v>
      </c>
      <c r="Q139" s="52"/>
    </row>
    <row r="140" spans="1:21" ht="17.25" customHeight="1" thickTop="1" thickBot="1">
      <c r="A140" s="203"/>
      <c r="B140" s="180"/>
      <c r="C140" s="183"/>
      <c r="D140" s="186"/>
      <c r="E140" s="189"/>
      <c r="F140" s="183"/>
      <c r="G140" s="186"/>
      <c r="H140" s="192"/>
      <c r="I140" s="183"/>
      <c r="J140" s="200"/>
      <c r="K140" s="53" t="s">
        <v>13</v>
      </c>
      <c r="L140" s="38">
        <f t="shared" si="20"/>
        <v>0</v>
      </c>
      <c r="M140" s="39"/>
      <c r="N140" s="40"/>
      <c r="O140" s="37">
        <f t="shared" si="21"/>
        <v>0</v>
      </c>
      <c r="Q140" s="171" t="s">
        <v>14</v>
      </c>
      <c r="R140" s="66" t="s">
        <v>15</v>
      </c>
      <c r="S140" s="100">
        <v>6000</v>
      </c>
      <c r="T140" s="100">
        <f>SUM(B143,D143)</f>
        <v>0</v>
      </c>
      <c r="U140" s="68" t="s">
        <v>16</v>
      </c>
    </row>
    <row r="141" spans="1:21" ht="31" thickBot="1">
      <c r="A141" s="202" t="s">
        <v>17</v>
      </c>
      <c r="B141" s="181"/>
      <c r="C141" s="184"/>
      <c r="D141" s="187"/>
      <c r="E141" s="190"/>
      <c r="F141" s="184"/>
      <c r="G141" s="187"/>
      <c r="H141" s="193"/>
      <c r="I141" s="184"/>
      <c r="J141" s="201"/>
      <c r="K141" s="51" t="s">
        <v>18</v>
      </c>
      <c r="L141" s="41">
        <f>SUM(B141:J141)</f>
        <v>0</v>
      </c>
      <c r="M141" s="42"/>
      <c r="N141" s="43"/>
      <c r="O141" s="37">
        <f t="shared" si="21"/>
        <v>0</v>
      </c>
      <c r="Q141" s="172"/>
      <c r="R141" s="69" t="s">
        <v>19</v>
      </c>
      <c r="S141" s="70">
        <v>6015</v>
      </c>
      <c r="T141" s="70">
        <f>SUM(B139:B142,D139:D142,B148)</f>
        <v>0</v>
      </c>
      <c r="U141" s="71" t="s">
        <v>20</v>
      </c>
    </row>
    <row r="142" spans="1:21" ht="18" thickTop="1" thickBot="1">
      <c r="A142" s="203"/>
      <c r="B142" s="180"/>
      <c r="C142" s="183"/>
      <c r="D142" s="186"/>
      <c r="E142" s="189"/>
      <c r="F142" s="183"/>
      <c r="G142" s="186"/>
      <c r="H142" s="192"/>
      <c r="I142" s="183"/>
      <c r="J142" s="200"/>
      <c r="K142" s="53" t="s">
        <v>21</v>
      </c>
      <c r="L142" s="38">
        <f t="shared" ref="L142:L148" si="22">SUM(B142:J142)</f>
        <v>0</v>
      </c>
      <c r="M142" s="39"/>
      <c r="N142" s="40"/>
      <c r="O142" s="37">
        <f t="shared" si="21"/>
        <v>0</v>
      </c>
      <c r="Q142" s="54"/>
      <c r="R142" s="72"/>
      <c r="S142" s="72"/>
      <c r="T142" s="72"/>
      <c r="U142" s="72"/>
    </row>
    <row r="143" spans="1:21" ht="16.5" customHeight="1" thickTop="1">
      <c r="A143" s="202" t="s">
        <v>22</v>
      </c>
      <c r="B143" s="181"/>
      <c r="C143" s="184"/>
      <c r="D143" s="187"/>
      <c r="E143" s="190"/>
      <c r="F143" s="184"/>
      <c r="G143" s="187"/>
      <c r="H143" s="193"/>
      <c r="I143" s="184"/>
      <c r="J143" s="201"/>
      <c r="K143" s="202" t="s">
        <v>22</v>
      </c>
      <c r="L143" s="41">
        <f t="shared" si="22"/>
        <v>0</v>
      </c>
      <c r="M143" s="42"/>
      <c r="N143" s="43"/>
      <c r="O143" s="37">
        <f t="shared" si="21"/>
        <v>0</v>
      </c>
      <c r="Q143" s="173" t="s">
        <v>2</v>
      </c>
      <c r="R143" s="73" t="s">
        <v>15</v>
      </c>
      <c r="S143" s="101">
        <v>6005</v>
      </c>
      <c r="T143" s="101">
        <f>SUM(E143,G143)</f>
        <v>0</v>
      </c>
      <c r="U143" s="75" t="s">
        <v>16</v>
      </c>
    </row>
    <row r="144" spans="1:21" ht="16.5" customHeight="1" thickBot="1">
      <c r="A144" s="203"/>
      <c r="B144" s="180"/>
      <c r="C144" s="183"/>
      <c r="D144" s="186"/>
      <c r="E144" s="189"/>
      <c r="F144" s="183"/>
      <c r="G144" s="186"/>
      <c r="H144" s="192"/>
      <c r="I144" s="183"/>
      <c r="J144" s="200"/>
      <c r="K144" s="203"/>
      <c r="L144" s="38">
        <f t="shared" si="22"/>
        <v>0</v>
      </c>
      <c r="M144" s="39"/>
      <c r="N144" s="40"/>
      <c r="O144" s="37">
        <f t="shared" si="21"/>
        <v>0</v>
      </c>
      <c r="Q144" s="174"/>
      <c r="R144" s="204" t="s">
        <v>19</v>
      </c>
      <c r="S144" s="206" t="str">
        <f>IF(WEEKDAY(F135,2)&gt;5,"6002","6001")</f>
        <v>6002</v>
      </c>
      <c r="T144" s="206">
        <f>SUM(E139:E142,G139:G142,E148)</f>
        <v>5</v>
      </c>
      <c r="U144" s="207" t="s">
        <v>20</v>
      </c>
    </row>
    <row r="145" spans="1:21" ht="16.5" customHeight="1" thickBot="1">
      <c r="A145" s="51" t="s">
        <v>23</v>
      </c>
      <c r="B145" s="15"/>
      <c r="C145" s="85"/>
      <c r="D145" s="16"/>
      <c r="E145" s="17"/>
      <c r="F145" s="86"/>
      <c r="G145" s="16"/>
      <c r="H145" s="61"/>
      <c r="I145" s="85"/>
      <c r="J145" s="16"/>
      <c r="K145" s="51" t="s">
        <v>23</v>
      </c>
      <c r="L145" s="41">
        <f t="shared" si="22"/>
        <v>0</v>
      </c>
      <c r="M145" s="42"/>
      <c r="N145" s="93"/>
      <c r="O145" s="37">
        <f t="shared" si="21"/>
        <v>0</v>
      </c>
      <c r="Q145" s="175"/>
      <c r="R145" s="205"/>
      <c r="S145" s="146"/>
      <c r="T145" s="146"/>
      <c r="U145" s="208"/>
    </row>
    <row r="146" spans="1:21" ht="32" thickTop="1" thickBot="1">
      <c r="A146" s="55" t="s">
        <v>24</v>
      </c>
      <c r="B146" s="15"/>
      <c r="C146" s="85"/>
      <c r="D146" s="16"/>
      <c r="E146" s="17"/>
      <c r="F146" s="86"/>
      <c r="G146" s="16"/>
      <c r="H146" s="61"/>
      <c r="I146" s="85"/>
      <c r="J146" s="16"/>
      <c r="K146" s="55" t="s">
        <v>24</v>
      </c>
      <c r="L146" s="41">
        <f t="shared" si="22"/>
        <v>0</v>
      </c>
      <c r="M146" s="39"/>
      <c r="N146" s="94"/>
      <c r="O146" s="37">
        <f t="shared" si="21"/>
        <v>0</v>
      </c>
      <c r="Q146" s="54"/>
      <c r="R146" s="72"/>
      <c r="S146" s="72"/>
      <c r="T146" s="72"/>
      <c r="U146" s="72"/>
    </row>
    <row r="147" spans="1:21" ht="17.25" customHeight="1" thickTop="1" thickBot="1">
      <c r="A147" s="56" t="s">
        <v>25</v>
      </c>
      <c r="B147" s="18"/>
      <c r="C147" s="104"/>
      <c r="D147" s="105"/>
      <c r="E147" s="19"/>
      <c r="F147" s="104"/>
      <c r="G147" s="105"/>
      <c r="H147" s="62"/>
      <c r="I147" s="104"/>
      <c r="J147" s="105"/>
      <c r="K147" s="56" t="s">
        <v>25</v>
      </c>
      <c r="L147" s="41">
        <f t="shared" si="22"/>
        <v>0</v>
      </c>
      <c r="M147" s="44"/>
      <c r="N147" s="45"/>
      <c r="O147" s="37">
        <f t="shared" si="21"/>
        <v>0</v>
      </c>
      <c r="Q147" s="209" t="s">
        <v>3</v>
      </c>
      <c r="R147" s="76" t="s">
        <v>15</v>
      </c>
      <c r="S147" s="77">
        <v>6005</v>
      </c>
      <c r="T147" s="77">
        <f>SUM(H143,J143)</f>
        <v>0</v>
      </c>
      <c r="U147" s="78" t="s">
        <v>16</v>
      </c>
    </row>
    <row r="148" spans="1:21" ht="29" thickBot="1">
      <c r="A148" s="57" t="s">
        <v>26</v>
      </c>
      <c r="B148" s="82"/>
      <c r="C148" s="88"/>
      <c r="D148" s="20"/>
      <c r="E148" s="21">
        <v>5</v>
      </c>
      <c r="F148" s="89"/>
      <c r="G148" s="22"/>
      <c r="H148" s="63">
        <v>3</v>
      </c>
      <c r="I148" s="90"/>
      <c r="J148" s="23"/>
      <c r="K148" s="57" t="s">
        <v>26</v>
      </c>
      <c r="L148" s="41">
        <f t="shared" si="22"/>
        <v>8</v>
      </c>
      <c r="M148" s="46"/>
      <c r="N148" s="47"/>
      <c r="O148" s="37">
        <f t="shared" si="21"/>
        <v>8</v>
      </c>
      <c r="Q148" s="210"/>
      <c r="R148" s="106" t="s">
        <v>19</v>
      </c>
      <c r="S148" s="102">
        <v>6002</v>
      </c>
      <c r="T148" s="102">
        <f>SUM(H139:H142,J139:J142,H148)</f>
        <v>3</v>
      </c>
      <c r="U148" s="81" t="s">
        <v>20</v>
      </c>
    </row>
    <row r="149" spans="1:21" ht="31" thickBot="1">
      <c r="A149" s="58" t="s">
        <v>27</v>
      </c>
      <c r="B149" s="24">
        <f>SUM(B139:B148)</f>
        <v>0</v>
      </c>
      <c r="C149" s="24">
        <f>SUM(C139:C144,C147)</f>
        <v>0</v>
      </c>
      <c r="D149" s="25">
        <f>SUM(D139:D144,D147)</f>
        <v>0</v>
      </c>
      <c r="E149" s="26">
        <f>SUM(E139:E148)</f>
        <v>5</v>
      </c>
      <c r="F149" s="24">
        <f>SUM(F139:F147)</f>
        <v>0</v>
      </c>
      <c r="G149" s="25">
        <f>SUM(G139:G144,G147)</f>
        <v>0</v>
      </c>
      <c r="H149" s="26">
        <f>SUM(H139:H144,H147:H148)</f>
        <v>3</v>
      </c>
      <c r="I149" s="24">
        <f>SUM(I139:I144,I147)</f>
        <v>0</v>
      </c>
      <c r="J149" s="25">
        <f>SUM(J139:J144,J147)</f>
        <v>0</v>
      </c>
      <c r="K149" s="58" t="s">
        <v>27</v>
      </c>
      <c r="L149" s="27">
        <f>SUM(L139:L148)</f>
        <v>8</v>
      </c>
      <c r="M149" s="28">
        <f>SUM(M139:M146)</f>
        <v>0</v>
      </c>
      <c r="N149" s="28">
        <f>SUM(N139:N146)</f>
        <v>0</v>
      </c>
      <c r="O149" s="29">
        <f>SUM(O139:O148)</f>
        <v>8</v>
      </c>
      <c r="Q149" s="4"/>
    </row>
    <row r="150" spans="1:21" ht="18" customHeight="1" thickTop="1" thickBot="1">
      <c r="B150" s="211" t="s">
        <v>28</v>
      </c>
      <c r="C150" s="211"/>
      <c r="D150" s="211"/>
      <c r="E150" s="212" t="s">
        <v>29</v>
      </c>
      <c r="F150" s="212"/>
      <c r="G150" s="212"/>
      <c r="H150" s="213" t="s">
        <v>30</v>
      </c>
      <c r="I150" s="213"/>
      <c r="J150" s="213"/>
      <c r="K150" s="48"/>
      <c r="L150" s="214">
        <f>SUM(B139:B144,B148,D139:D144,D147,E139:E144,E147:E148,G139:G144,G147,H139:H144,H147:H148,J139:J144,J147)</f>
        <v>8</v>
      </c>
      <c r="Q150" s="4"/>
      <c r="T150" s="30">
        <f>SUM(T140:T141,T143:T145,T147:T148)</f>
        <v>8</v>
      </c>
    </row>
    <row r="151" spans="1:21" ht="17.25" customHeight="1" thickTop="1">
      <c r="B151" s="216">
        <f>SUM(B149:D149)</f>
        <v>0</v>
      </c>
      <c r="C151" s="216"/>
      <c r="D151" s="216"/>
      <c r="E151" s="194">
        <f>SUM(E149:G149)</f>
        <v>5</v>
      </c>
      <c r="F151" s="194"/>
      <c r="G151" s="194"/>
      <c r="H151" s="195">
        <f>SUM(H149:J149)</f>
        <v>3</v>
      </c>
      <c r="I151" s="195"/>
      <c r="J151" s="195"/>
      <c r="K151" s="48"/>
      <c r="L151" s="215"/>
      <c r="Q151" s="4"/>
    </row>
    <row r="153" spans="1:21" ht="15" thickBot="1"/>
    <row r="154" spans="1:21" ht="20" thickTop="1" thickBot="1">
      <c r="E154" s="49" t="s">
        <v>0</v>
      </c>
      <c r="F154" s="159">
        <f>F135+1</f>
        <v>42044</v>
      </c>
      <c r="G154" s="160"/>
      <c r="H154" s="161"/>
      <c r="Q154" s="4"/>
    </row>
    <row r="155" spans="1:21" ht="18" thickTop="1" thickBot="1">
      <c r="E155" s="32"/>
      <c r="F155" s="31"/>
      <c r="G155" s="31"/>
      <c r="H155" s="31"/>
      <c r="Q155" s="4"/>
    </row>
    <row r="156" spans="1:21" ht="23" thickTop="1" thickBot="1">
      <c r="A156" s="2"/>
      <c r="B156" s="162" t="s">
        <v>1</v>
      </c>
      <c r="C156" s="163"/>
      <c r="D156" s="164"/>
      <c r="E156" s="165" t="s">
        <v>2</v>
      </c>
      <c r="F156" s="166"/>
      <c r="G156" s="167"/>
      <c r="H156" s="168" t="s">
        <v>3</v>
      </c>
      <c r="I156" s="169"/>
      <c r="J156" s="170"/>
      <c r="K156" s="3"/>
      <c r="L156" s="2"/>
      <c r="M156" s="2"/>
      <c r="N156" s="2"/>
      <c r="O156" s="2"/>
      <c r="P156" s="2"/>
      <c r="Q156" s="4"/>
      <c r="R156" s="2"/>
      <c r="S156" s="2"/>
      <c r="T156" s="2"/>
      <c r="U156" s="2"/>
    </row>
    <row r="157" spans="1:21" ht="47" thickTop="1" thickBot="1">
      <c r="A157" s="5"/>
      <c r="B157" s="6" t="s">
        <v>4</v>
      </c>
      <c r="C157" s="7" t="s">
        <v>5</v>
      </c>
      <c r="D157" s="8" t="s">
        <v>6</v>
      </c>
      <c r="E157" s="9" t="s">
        <v>4</v>
      </c>
      <c r="F157" s="7" t="s">
        <v>5</v>
      </c>
      <c r="G157" s="8" t="s">
        <v>6</v>
      </c>
      <c r="H157" s="60" t="s">
        <v>4</v>
      </c>
      <c r="I157" s="7" t="s">
        <v>5</v>
      </c>
      <c r="J157" s="8" t="s">
        <v>6</v>
      </c>
      <c r="K157" s="5"/>
      <c r="L157" s="10" t="s">
        <v>7</v>
      </c>
      <c r="M157" s="11" t="s">
        <v>8</v>
      </c>
      <c r="N157" s="11" t="s">
        <v>9</v>
      </c>
      <c r="O157" s="12" t="s">
        <v>10</v>
      </c>
      <c r="P157" s="13"/>
      <c r="Q157" s="196">
        <f>F154</f>
        <v>42044</v>
      </c>
      <c r="R157" s="217"/>
      <c r="S157" s="217"/>
      <c r="T157" s="217"/>
      <c r="U157" s="218"/>
    </row>
    <row r="158" spans="1:21" ht="17" thickBot="1">
      <c r="A158" s="202" t="s">
        <v>11</v>
      </c>
      <c r="B158" s="179"/>
      <c r="C158" s="182"/>
      <c r="D158" s="185"/>
      <c r="E158" s="188"/>
      <c r="F158" s="182"/>
      <c r="G158" s="185"/>
      <c r="H158" s="191"/>
      <c r="I158" s="182"/>
      <c r="J158" s="199"/>
      <c r="K158" s="51" t="s">
        <v>12</v>
      </c>
      <c r="L158" s="34">
        <f t="shared" ref="L158:L159" si="23">SUM(B158:J158)</f>
        <v>0</v>
      </c>
      <c r="M158" s="35"/>
      <c r="N158" s="36"/>
      <c r="O158" s="37">
        <f t="shared" ref="O158:O167" si="24">SUM(L158:N158)</f>
        <v>0</v>
      </c>
      <c r="Q158" s="52"/>
    </row>
    <row r="159" spans="1:21" ht="17.25" customHeight="1" thickTop="1" thickBot="1">
      <c r="A159" s="203"/>
      <c r="B159" s="180"/>
      <c r="C159" s="183"/>
      <c r="D159" s="186"/>
      <c r="E159" s="189"/>
      <c r="F159" s="183"/>
      <c r="G159" s="186"/>
      <c r="H159" s="192"/>
      <c r="I159" s="183"/>
      <c r="J159" s="200"/>
      <c r="K159" s="53" t="s">
        <v>13</v>
      </c>
      <c r="L159" s="38">
        <f t="shared" si="23"/>
        <v>0</v>
      </c>
      <c r="M159" s="39"/>
      <c r="N159" s="40"/>
      <c r="O159" s="37">
        <f t="shared" si="24"/>
        <v>0</v>
      </c>
      <c r="Q159" s="171" t="s">
        <v>14</v>
      </c>
      <c r="R159" s="66" t="s">
        <v>15</v>
      </c>
      <c r="S159" s="100">
        <v>6000</v>
      </c>
      <c r="T159" s="100">
        <f>SUM(B162,D162)</f>
        <v>0</v>
      </c>
      <c r="U159" s="68" t="s">
        <v>16</v>
      </c>
    </row>
    <row r="160" spans="1:21" ht="31" thickBot="1">
      <c r="A160" s="202" t="s">
        <v>17</v>
      </c>
      <c r="B160" s="181"/>
      <c r="C160" s="184"/>
      <c r="D160" s="187"/>
      <c r="E160" s="190"/>
      <c r="F160" s="184"/>
      <c r="G160" s="187"/>
      <c r="H160" s="193"/>
      <c r="I160" s="184"/>
      <c r="J160" s="201"/>
      <c r="K160" s="51" t="s">
        <v>18</v>
      </c>
      <c r="L160" s="41">
        <f>SUM(B160:J160)</f>
        <v>0</v>
      </c>
      <c r="M160" s="42"/>
      <c r="N160" s="43"/>
      <c r="O160" s="37">
        <f t="shared" si="24"/>
        <v>0</v>
      </c>
      <c r="Q160" s="172"/>
      <c r="R160" s="69" t="s">
        <v>19</v>
      </c>
      <c r="S160" s="70">
        <v>6015</v>
      </c>
      <c r="T160" s="70">
        <f>SUM(B158:B161,D158:D161,B167)</f>
        <v>0</v>
      </c>
      <c r="U160" s="71" t="s">
        <v>20</v>
      </c>
    </row>
    <row r="161" spans="1:21" ht="18" thickTop="1" thickBot="1">
      <c r="A161" s="203"/>
      <c r="B161" s="180"/>
      <c r="C161" s="183"/>
      <c r="D161" s="186"/>
      <c r="E161" s="189"/>
      <c r="F161" s="183"/>
      <c r="G161" s="186"/>
      <c r="H161" s="192"/>
      <c r="I161" s="183"/>
      <c r="J161" s="200"/>
      <c r="K161" s="53" t="s">
        <v>21</v>
      </c>
      <c r="L161" s="38">
        <f t="shared" ref="L161:L167" si="25">SUM(B161:J161)</f>
        <v>0</v>
      </c>
      <c r="M161" s="39"/>
      <c r="N161" s="40"/>
      <c r="O161" s="37">
        <f t="shared" si="24"/>
        <v>0</v>
      </c>
      <c r="Q161" s="54"/>
      <c r="R161" s="72"/>
      <c r="S161" s="72"/>
      <c r="T161" s="72"/>
      <c r="U161" s="72"/>
    </row>
    <row r="162" spans="1:21" ht="16.5" customHeight="1" thickTop="1">
      <c r="A162" s="202" t="s">
        <v>22</v>
      </c>
      <c r="B162" s="181"/>
      <c r="C162" s="184"/>
      <c r="D162" s="187"/>
      <c r="E162" s="190"/>
      <c r="F162" s="184"/>
      <c r="G162" s="187"/>
      <c r="H162" s="193"/>
      <c r="I162" s="184"/>
      <c r="J162" s="201"/>
      <c r="K162" s="202" t="s">
        <v>22</v>
      </c>
      <c r="L162" s="41">
        <f t="shared" si="25"/>
        <v>0</v>
      </c>
      <c r="M162" s="42"/>
      <c r="N162" s="43"/>
      <c r="O162" s="37">
        <f t="shared" si="24"/>
        <v>0</v>
      </c>
      <c r="Q162" s="173" t="s">
        <v>2</v>
      </c>
      <c r="R162" s="73" t="s">
        <v>15</v>
      </c>
      <c r="S162" s="101">
        <v>6005</v>
      </c>
      <c r="T162" s="101">
        <f>SUM(E162,G162)</f>
        <v>0</v>
      </c>
      <c r="U162" s="75" t="s">
        <v>16</v>
      </c>
    </row>
    <row r="163" spans="1:21" ht="16.5" customHeight="1" thickBot="1">
      <c r="A163" s="203"/>
      <c r="B163" s="180"/>
      <c r="C163" s="183"/>
      <c r="D163" s="186"/>
      <c r="E163" s="189"/>
      <c r="F163" s="183"/>
      <c r="G163" s="186"/>
      <c r="H163" s="192"/>
      <c r="I163" s="183"/>
      <c r="J163" s="200"/>
      <c r="K163" s="203"/>
      <c r="L163" s="38">
        <f t="shared" si="25"/>
        <v>0</v>
      </c>
      <c r="M163" s="39"/>
      <c r="N163" s="40"/>
      <c r="O163" s="37">
        <f t="shared" si="24"/>
        <v>0</v>
      </c>
      <c r="Q163" s="174"/>
      <c r="R163" s="204" t="s">
        <v>19</v>
      </c>
      <c r="S163" s="206" t="str">
        <f>IF(WEEKDAY(F154,2)&gt;5,"6002","6001")</f>
        <v>6001</v>
      </c>
      <c r="T163" s="206">
        <f>SUM(E158:E161,G158:G161,E167)</f>
        <v>5</v>
      </c>
      <c r="U163" s="207" t="s">
        <v>20</v>
      </c>
    </row>
    <row r="164" spans="1:21" ht="16.5" customHeight="1" thickBot="1">
      <c r="A164" s="51" t="s">
        <v>23</v>
      </c>
      <c r="B164" s="15"/>
      <c r="C164" s="85"/>
      <c r="D164" s="16"/>
      <c r="E164" s="17"/>
      <c r="F164" s="86"/>
      <c r="G164" s="16"/>
      <c r="H164" s="61"/>
      <c r="I164" s="85"/>
      <c r="J164" s="16"/>
      <c r="K164" s="51" t="s">
        <v>23</v>
      </c>
      <c r="L164" s="41">
        <f t="shared" si="25"/>
        <v>0</v>
      </c>
      <c r="M164" s="42"/>
      <c r="N164" s="93"/>
      <c r="O164" s="37">
        <f t="shared" si="24"/>
        <v>0</v>
      </c>
      <c r="Q164" s="175"/>
      <c r="R164" s="205"/>
      <c r="S164" s="146"/>
      <c r="T164" s="146"/>
      <c r="U164" s="208"/>
    </row>
    <row r="165" spans="1:21" ht="32" thickTop="1" thickBot="1">
      <c r="A165" s="55" t="s">
        <v>24</v>
      </c>
      <c r="B165" s="15"/>
      <c r="C165" s="85"/>
      <c r="D165" s="16"/>
      <c r="E165" s="17"/>
      <c r="F165" s="86"/>
      <c r="G165" s="16"/>
      <c r="H165" s="61"/>
      <c r="I165" s="85"/>
      <c r="J165" s="16"/>
      <c r="K165" s="55" t="s">
        <v>24</v>
      </c>
      <c r="L165" s="41">
        <f t="shared" si="25"/>
        <v>0</v>
      </c>
      <c r="M165" s="39"/>
      <c r="N165" s="94"/>
      <c r="O165" s="37">
        <f t="shared" si="24"/>
        <v>0</v>
      </c>
      <c r="Q165" s="54"/>
      <c r="R165" s="72"/>
      <c r="S165" s="72"/>
      <c r="T165" s="72"/>
      <c r="U165" s="72"/>
    </row>
    <row r="166" spans="1:21" ht="17.25" customHeight="1" thickTop="1" thickBot="1">
      <c r="A166" s="56" t="s">
        <v>25</v>
      </c>
      <c r="B166" s="18"/>
      <c r="C166" s="104"/>
      <c r="D166" s="105"/>
      <c r="E166" s="19"/>
      <c r="F166" s="104"/>
      <c r="G166" s="105"/>
      <c r="H166" s="62"/>
      <c r="I166" s="104"/>
      <c r="J166" s="105"/>
      <c r="K166" s="56" t="s">
        <v>25</v>
      </c>
      <c r="L166" s="41">
        <f t="shared" si="25"/>
        <v>0</v>
      </c>
      <c r="M166" s="44"/>
      <c r="N166" s="45"/>
      <c r="O166" s="37">
        <f t="shared" si="24"/>
        <v>0</v>
      </c>
      <c r="Q166" s="209" t="s">
        <v>3</v>
      </c>
      <c r="R166" s="76" t="s">
        <v>15</v>
      </c>
      <c r="S166" s="77">
        <v>6005</v>
      </c>
      <c r="T166" s="77">
        <f>SUM(H162,J162)</f>
        <v>0</v>
      </c>
      <c r="U166" s="78" t="s">
        <v>16</v>
      </c>
    </row>
    <row r="167" spans="1:21" ht="29" thickBot="1">
      <c r="A167" s="57" t="s">
        <v>26</v>
      </c>
      <c r="B167" s="82"/>
      <c r="C167" s="88"/>
      <c r="D167" s="20"/>
      <c r="E167" s="21">
        <v>5</v>
      </c>
      <c r="F167" s="89"/>
      <c r="G167" s="22"/>
      <c r="H167" s="63">
        <v>3</v>
      </c>
      <c r="I167" s="90"/>
      <c r="J167" s="23"/>
      <c r="K167" s="57" t="s">
        <v>26</v>
      </c>
      <c r="L167" s="41">
        <f t="shared" si="25"/>
        <v>8</v>
      </c>
      <c r="M167" s="46"/>
      <c r="N167" s="47"/>
      <c r="O167" s="37">
        <f t="shared" si="24"/>
        <v>8</v>
      </c>
      <c r="Q167" s="210"/>
      <c r="R167" s="106" t="s">
        <v>19</v>
      </c>
      <c r="S167" s="102">
        <v>6002</v>
      </c>
      <c r="T167" s="102">
        <f>SUM(H158:H161,J158:J161,H167)</f>
        <v>3</v>
      </c>
      <c r="U167" s="81" t="s">
        <v>20</v>
      </c>
    </row>
    <row r="168" spans="1:21" ht="31" thickBot="1">
      <c r="A168" s="58" t="s">
        <v>27</v>
      </c>
      <c r="B168" s="24">
        <f>SUM(B158:B167)</f>
        <v>0</v>
      </c>
      <c r="C168" s="24">
        <f>SUM(C158:C163,C166)</f>
        <v>0</v>
      </c>
      <c r="D168" s="25">
        <f>SUM(D158:D163,D166)</f>
        <v>0</v>
      </c>
      <c r="E168" s="26">
        <f>SUM(E158:E167)</f>
        <v>5</v>
      </c>
      <c r="F168" s="24">
        <f>SUM(F158:F166)</f>
        <v>0</v>
      </c>
      <c r="G168" s="25">
        <f>SUM(G158:G163,G166)</f>
        <v>0</v>
      </c>
      <c r="H168" s="26">
        <f>SUM(H158:H163,H166:H167)</f>
        <v>3</v>
      </c>
      <c r="I168" s="24">
        <f>SUM(I158:I163,I166)</f>
        <v>0</v>
      </c>
      <c r="J168" s="25">
        <f>SUM(J158:J163,J166)</f>
        <v>0</v>
      </c>
      <c r="K168" s="58" t="s">
        <v>27</v>
      </c>
      <c r="L168" s="27">
        <f>SUM(L158:L167)</f>
        <v>8</v>
      </c>
      <c r="M168" s="28">
        <f>SUM(M158:M165)</f>
        <v>0</v>
      </c>
      <c r="N168" s="28">
        <f>SUM(N158:N165)</f>
        <v>0</v>
      </c>
      <c r="O168" s="29">
        <f>SUM(O158:O167)</f>
        <v>8</v>
      </c>
      <c r="Q168" s="4"/>
    </row>
    <row r="169" spans="1:21" ht="18" customHeight="1" thickTop="1" thickBot="1">
      <c r="B169" s="211" t="s">
        <v>28</v>
      </c>
      <c r="C169" s="211"/>
      <c r="D169" s="211"/>
      <c r="E169" s="212" t="s">
        <v>29</v>
      </c>
      <c r="F169" s="212"/>
      <c r="G169" s="212"/>
      <c r="H169" s="213" t="s">
        <v>30</v>
      </c>
      <c r="I169" s="213"/>
      <c r="J169" s="213"/>
      <c r="K169" s="48"/>
      <c r="L169" s="214">
        <f>SUM(B158:B163,B167,D158:D163,D166,E158:E163,E166:E167,G158:G163,G166,H158:H163,H166:H167,J158:J163,J166)</f>
        <v>8</v>
      </c>
      <c r="Q169" s="4"/>
      <c r="T169" s="30">
        <f>SUM(T159:T160,T162:T164,T166:T167)</f>
        <v>8</v>
      </c>
    </row>
    <row r="170" spans="1:21" ht="17.25" customHeight="1" thickTop="1">
      <c r="B170" s="216">
        <f>SUM(B168:D168)</f>
        <v>0</v>
      </c>
      <c r="C170" s="216"/>
      <c r="D170" s="216"/>
      <c r="E170" s="194">
        <f>SUM(E168:G168)</f>
        <v>5</v>
      </c>
      <c r="F170" s="194"/>
      <c r="G170" s="194"/>
      <c r="H170" s="195">
        <f>SUM(H168:J168)</f>
        <v>3</v>
      </c>
      <c r="I170" s="195"/>
      <c r="J170" s="195"/>
      <c r="K170" s="48"/>
      <c r="L170" s="215"/>
      <c r="Q170" s="4"/>
    </row>
    <row r="172" spans="1:21" ht="15" thickBot="1"/>
    <row r="173" spans="1:21" ht="20" thickTop="1" thickBot="1">
      <c r="E173" s="49" t="s">
        <v>0</v>
      </c>
      <c r="F173" s="159">
        <f>F154+1</f>
        <v>42045</v>
      </c>
      <c r="G173" s="160"/>
      <c r="H173" s="161"/>
      <c r="Q173" s="4"/>
    </row>
    <row r="174" spans="1:21" ht="18" thickTop="1" thickBot="1">
      <c r="E174" s="32"/>
      <c r="F174" s="31"/>
      <c r="G174" s="31"/>
      <c r="H174" s="31"/>
      <c r="Q174" s="4"/>
    </row>
    <row r="175" spans="1:21" ht="23" thickTop="1" thickBot="1">
      <c r="A175" s="2"/>
      <c r="B175" s="162" t="s">
        <v>1</v>
      </c>
      <c r="C175" s="163"/>
      <c r="D175" s="164"/>
      <c r="E175" s="165" t="s">
        <v>2</v>
      </c>
      <c r="F175" s="166"/>
      <c r="G175" s="167"/>
      <c r="H175" s="168" t="s">
        <v>3</v>
      </c>
      <c r="I175" s="169"/>
      <c r="J175" s="170"/>
      <c r="K175" s="3"/>
      <c r="L175" s="2"/>
      <c r="M175" s="2"/>
      <c r="N175" s="2"/>
      <c r="O175" s="2"/>
      <c r="P175" s="2"/>
      <c r="Q175" s="4"/>
      <c r="R175" s="2"/>
      <c r="S175" s="2"/>
      <c r="T175" s="2"/>
      <c r="U175" s="2"/>
    </row>
    <row r="176" spans="1:21" ht="47" thickTop="1" thickBot="1">
      <c r="A176" s="5"/>
      <c r="B176" s="6" t="s">
        <v>4</v>
      </c>
      <c r="C176" s="7" t="s">
        <v>5</v>
      </c>
      <c r="D176" s="8" t="s">
        <v>6</v>
      </c>
      <c r="E176" s="9" t="s">
        <v>4</v>
      </c>
      <c r="F176" s="7" t="s">
        <v>5</v>
      </c>
      <c r="G176" s="8" t="s">
        <v>6</v>
      </c>
      <c r="H176" s="60" t="s">
        <v>4</v>
      </c>
      <c r="I176" s="7" t="s">
        <v>5</v>
      </c>
      <c r="J176" s="8" t="s">
        <v>6</v>
      </c>
      <c r="K176" s="5"/>
      <c r="L176" s="10" t="s">
        <v>7</v>
      </c>
      <c r="M176" s="11" t="s">
        <v>8</v>
      </c>
      <c r="N176" s="11" t="s">
        <v>9</v>
      </c>
      <c r="O176" s="12" t="s">
        <v>10</v>
      </c>
      <c r="P176" s="13"/>
      <c r="Q176" s="196">
        <f>F173</f>
        <v>42045</v>
      </c>
      <c r="R176" s="217"/>
      <c r="S176" s="217"/>
      <c r="T176" s="217"/>
      <c r="U176" s="218"/>
    </row>
    <row r="177" spans="1:21" ht="17" thickBot="1">
      <c r="A177" s="202" t="s">
        <v>11</v>
      </c>
      <c r="B177" s="179"/>
      <c r="C177" s="182"/>
      <c r="D177" s="185"/>
      <c r="E177" s="188"/>
      <c r="F177" s="182"/>
      <c r="G177" s="185"/>
      <c r="H177" s="191"/>
      <c r="I177" s="182"/>
      <c r="J177" s="199"/>
      <c r="K177" s="51" t="s">
        <v>12</v>
      </c>
      <c r="L177" s="34">
        <f t="shared" ref="L177:L178" si="26">SUM(B177:J177)</f>
        <v>0</v>
      </c>
      <c r="M177" s="35"/>
      <c r="N177" s="36"/>
      <c r="O177" s="37">
        <f t="shared" ref="O177:O186" si="27">SUM(L177:N177)</f>
        <v>0</v>
      </c>
      <c r="Q177" s="52"/>
    </row>
    <row r="178" spans="1:21" ht="17.25" customHeight="1" thickTop="1" thickBot="1">
      <c r="A178" s="203"/>
      <c r="B178" s="180"/>
      <c r="C178" s="183"/>
      <c r="D178" s="186"/>
      <c r="E178" s="189"/>
      <c r="F178" s="183"/>
      <c r="G178" s="186"/>
      <c r="H178" s="192"/>
      <c r="I178" s="183"/>
      <c r="J178" s="200"/>
      <c r="K178" s="53" t="s">
        <v>13</v>
      </c>
      <c r="L178" s="38">
        <f t="shared" si="26"/>
        <v>0</v>
      </c>
      <c r="M178" s="39"/>
      <c r="N178" s="40"/>
      <c r="O178" s="37">
        <f t="shared" si="27"/>
        <v>0</v>
      </c>
      <c r="Q178" s="171" t="s">
        <v>14</v>
      </c>
      <c r="R178" s="66" t="s">
        <v>15</v>
      </c>
      <c r="S178" s="100">
        <v>6000</v>
      </c>
      <c r="T178" s="100">
        <f>SUM(B181,D181)</f>
        <v>0</v>
      </c>
      <c r="U178" s="68" t="s">
        <v>16</v>
      </c>
    </row>
    <row r="179" spans="1:21" ht="31" thickBot="1">
      <c r="A179" s="202" t="s">
        <v>17</v>
      </c>
      <c r="B179" s="181"/>
      <c r="C179" s="184"/>
      <c r="D179" s="187"/>
      <c r="E179" s="190"/>
      <c r="F179" s="184"/>
      <c r="G179" s="187"/>
      <c r="H179" s="193"/>
      <c r="I179" s="184"/>
      <c r="J179" s="201"/>
      <c r="K179" s="51" t="s">
        <v>18</v>
      </c>
      <c r="L179" s="41">
        <f>SUM(B179:J179)</f>
        <v>0</v>
      </c>
      <c r="M179" s="42"/>
      <c r="N179" s="43"/>
      <c r="O179" s="37">
        <f t="shared" si="27"/>
        <v>0</v>
      </c>
      <c r="Q179" s="172"/>
      <c r="R179" s="69" t="s">
        <v>19</v>
      </c>
      <c r="S179" s="70">
        <v>6015</v>
      </c>
      <c r="T179" s="70">
        <f>SUM(B177:B180,D177:D180,B186)</f>
        <v>0</v>
      </c>
      <c r="U179" s="71" t="s">
        <v>20</v>
      </c>
    </row>
    <row r="180" spans="1:21" ht="18" thickTop="1" thickBot="1">
      <c r="A180" s="203"/>
      <c r="B180" s="180"/>
      <c r="C180" s="183"/>
      <c r="D180" s="186"/>
      <c r="E180" s="189"/>
      <c r="F180" s="183"/>
      <c r="G180" s="186"/>
      <c r="H180" s="192"/>
      <c r="I180" s="183"/>
      <c r="J180" s="200"/>
      <c r="K180" s="53" t="s">
        <v>21</v>
      </c>
      <c r="L180" s="38">
        <f t="shared" ref="L180:L186" si="28">SUM(B180:J180)</f>
        <v>0</v>
      </c>
      <c r="M180" s="39"/>
      <c r="N180" s="40"/>
      <c r="O180" s="37">
        <f t="shared" si="27"/>
        <v>0</v>
      </c>
      <c r="Q180" s="54"/>
      <c r="R180" s="72"/>
      <c r="S180" s="72"/>
      <c r="T180" s="72"/>
      <c r="U180" s="72"/>
    </row>
    <row r="181" spans="1:21" ht="16.5" customHeight="1" thickTop="1">
      <c r="A181" s="202" t="s">
        <v>22</v>
      </c>
      <c r="B181" s="181"/>
      <c r="C181" s="184"/>
      <c r="D181" s="187"/>
      <c r="E181" s="190"/>
      <c r="F181" s="184"/>
      <c r="G181" s="187"/>
      <c r="H181" s="193"/>
      <c r="I181" s="184"/>
      <c r="J181" s="201"/>
      <c r="K181" s="202" t="s">
        <v>22</v>
      </c>
      <c r="L181" s="41">
        <f t="shared" si="28"/>
        <v>0</v>
      </c>
      <c r="M181" s="42"/>
      <c r="N181" s="43"/>
      <c r="O181" s="37">
        <f t="shared" si="27"/>
        <v>0</v>
      </c>
      <c r="Q181" s="173" t="s">
        <v>2</v>
      </c>
      <c r="R181" s="73" t="s">
        <v>15</v>
      </c>
      <c r="S181" s="101">
        <v>6005</v>
      </c>
      <c r="T181" s="101">
        <f>SUM(E181,G181)</f>
        <v>0</v>
      </c>
      <c r="U181" s="75" t="s">
        <v>16</v>
      </c>
    </row>
    <row r="182" spans="1:21" ht="16.5" customHeight="1" thickBot="1">
      <c r="A182" s="203"/>
      <c r="B182" s="180"/>
      <c r="C182" s="183"/>
      <c r="D182" s="186"/>
      <c r="E182" s="189"/>
      <c r="F182" s="183"/>
      <c r="G182" s="186"/>
      <c r="H182" s="192"/>
      <c r="I182" s="183"/>
      <c r="J182" s="200"/>
      <c r="K182" s="203"/>
      <c r="L182" s="38">
        <f t="shared" si="28"/>
        <v>0</v>
      </c>
      <c r="M182" s="39"/>
      <c r="N182" s="40"/>
      <c r="O182" s="37">
        <f t="shared" si="27"/>
        <v>0</v>
      </c>
      <c r="Q182" s="174"/>
      <c r="R182" s="204" t="s">
        <v>19</v>
      </c>
      <c r="S182" s="206" t="str">
        <f>IF(WEEKDAY(F173,2)&gt;5,"6002","6001")</f>
        <v>6001</v>
      </c>
      <c r="T182" s="206">
        <f>SUM(E177:E180,G177:G180,E186)</f>
        <v>5</v>
      </c>
      <c r="U182" s="207" t="s">
        <v>20</v>
      </c>
    </row>
    <row r="183" spans="1:21" ht="16.5" customHeight="1" thickBot="1">
      <c r="A183" s="51" t="s">
        <v>23</v>
      </c>
      <c r="B183" s="15"/>
      <c r="C183" s="85"/>
      <c r="D183" s="16"/>
      <c r="E183" s="17"/>
      <c r="F183" s="86"/>
      <c r="G183" s="16"/>
      <c r="H183" s="61"/>
      <c r="I183" s="85"/>
      <c r="J183" s="16"/>
      <c r="K183" s="51" t="s">
        <v>23</v>
      </c>
      <c r="L183" s="41">
        <f t="shared" si="28"/>
        <v>0</v>
      </c>
      <c r="M183" s="42"/>
      <c r="N183" s="93"/>
      <c r="O183" s="37">
        <f t="shared" si="27"/>
        <v>0</v>
      </c>
      <c r="Q183" s="175"/>
      <c r="R183" s="205"/>
      <c r="S183" s="146"/>
      <c r="T183" s="146"/>
      <c r="U183" s="208"/>
    </row>
    <row r="184" spans="1:21" ht="32" thickTop="1" thickBot="1">
      <c r="A184" s="55" t="s">
        <v>24</v>
      </c>
      <c r="B184" s="15"/>
      <c r="C184" s="85"/>
      <c r="D184" s="16"/>
      <c r="E184" s="17"/>
      <c r="F184" s="86"/>
      <c r="G184" s="16"/>
      <c r="H184" s="61"/>
      <c r="I184" s="85"/>
      <c r="J184" s="16"/>
      <c r="K184" s="55" t="s">
        <v>24</v>
      </c>
      <c r="L184" s="41">
        <f t="shared" si="28"/>
        <v>0</v>
      </c>
      <c r="M184" s="39"/>
      <c r="N184" s="94"/>
      <c r="O184" s="37">
        <f t="shared" si="27"/>
        <v>0</v>
      </c>
      <c r="Q184" s="54"/>
      <c r="R184" s="72"/>
      <c r="S184" s="72"/>
      <c r="T184" s="72"/>
      <c r="U184" s="72"/>
    </row>
    <row r="185" spans="1:21" ht="17.25" customHeight="1" thickTop="1" thickBot="1">
      <c r="A185" s="56" t="s">
        <v>25</v>
      </c>
      <c r="B185" s="18"/>
      <c r="C185" s="104"/>
      <c r="D185" s="105"/>
      <c r="E185" s="19"/>
      <c r="F185" s="104"/>
      <c r="G185" s="105"/>
      <c r="H185" s="62"/>
      <c r="I185" s="104"/>
      <c r="J185" s="105"/>
      <c r="K185" s="56" t="s">
        <v>25</v>
      </c>
      <c r="L185" s="41">
        <f t="shared" si="28"/>
        <v>0</v>
      </c>
      <c r="M185" s="44"/>
      <c r="N185" s="45"/>
      <c r="O185" s="37">
        <f t="shared" si="27"/>
        <v>0</v>
      </c>
      <c r="Q185" s="209" t="s">
        <v>3</v>
      </c>
      <c r="R185" s="76" t="s">
        <v>15</v>
      </c>
      <c r="S185" s="77">
        <v>6005</v>
      </c>
      <c r="T185" s="77">
        <f>SUM(H181,J181)</f>
        <v>0</v>
      </c>
      <c r="U185" s="78" t="s">
        <v>16</v>
      </c>
    </row>
    <row r="186" spans="1:21" ht="29" thickBot="1">
      <c r="A186" s="57" t="s">
        <v>26</v>
      </c>
      <c r="B186" s="82"/>
      <c r="C186" s="88"/>
      <c r="D186" s="20"/>
      <c r="E186" s="21">
        <v>5</v>
      </c>
      <c r="F186" s="89"/>
      <c r="G186" s="22"/>
      <c r="H186" s="63">
        <v>3</v>
      </c>
      <c r="I186" s="90"/>
      <c r="J186" s="23"/>
      <c r="K186" s="57" t="s">
        <v>26</v>
      </c>
      <c r="L186" s="41">
        <f t="shared" si="28"/>
        <v>8</v>
      </c>
      <c r="M186" s="46"/>
      <c r="N186" s="47"/>
      <c r="O186" s="37">
        <f t="shared" si="27"/>
        <v>8</v>
      </c>
      <c r="Q186" s="210"/>
      <c r="R186" s="106" t="s">
        <v>19</v>
      </c>
      <c r="S186" s="102">
        <v>6002</v>
      </c>
      <c r="T186" s="102">
        <f>SUM(H177:H180,J177:J180,H186)</f>
        <v>3</v>
      </c>
      <c r="U186" s="81" t="s">
        <v>20</v>
      </c>
    </row>
    <row r="187" spans="1:21" ht="31" thickBot="1">
      <c r="A187" s="58" t="s">
        <v>27</v>
      </c>
      <c r="B187" s="24">
        <f>SUM(B177:B186)</f>
        <v>0</v>
      </c>
      <c r="C187" s="24">
        <f>SUM(C177:C182,C185)</f>
        <v>0</v>
      </c>
      <c r="D187" s="25">
        <f>SUM(D177:D182,D185)</f>
        <v>0</v>
      </c>
      <c r="E187" s="26">
        <f>SUM(E177:E186)</f>
        <v>5</v>
      </c>
      <c r="F187" s="24">
        <f>SUM(F177:F185)</f>
        <v>0</v>
      </c>
      <c r="G187" s="25">
        <f>SUM(G177:G182,G185)</f>
        <v>0</v>
      </c>
      <c r="H187" s="26">
        <f>SUM(H177:H182,H185:H186)</f>
        <v>3</v>
      </c>
      <c r="I187" s="24">
        <f>SUM(I177:I182,I185)</f>
        <v>0</v>
      </c>
      <c r="J187" s="25">
        <f>SUM(J177:J182,J185)</f>
        <v>0</v>
      </c>
      <c r="K187" s="58" t="s">
        <v>27</v>
      </c>
      <c r="L187" s="27">
        <f>SUM(L177:L186)</f>
        <v>8</v>
      </c>
      <c r="M187" s="28">
        <f>SUM(M177:M184)</f>
        <v>0</v>
      </c>
      <c r="N187" s="28">
        <f>SUM(N177:N184)</f>
        <v>0</v>
      </c>
      <c r="O187" s="29">
        <f>SUM(O177:O186)</f>
        <v>8</v>
      </c>
      <c r="Q187" s="4"/>
    </row>
    <row r="188" spans="1:21" ht="18" customHeight="1" thickTop="1" thickBot="1">
      <c r="B188" s="211" t="s">
        <v>28</v>
      </c>
      <c r="C188" s="211"/>
      <c r="D188" s="211"/>
      <c r="E188" s="212" t="s">
        <v>29</v>
      </c>
      <c r="F188" s="212"/>
      <c r="G188" s="212"/>
      <c r="H188" s="213" t="s">
        <v>30</v>
      </c>
      <c r="I188" s="213"/>
      <c r="J188" s="213"/>
      <c r="K188" s="48"/>
      <c r="L188" s="214">
        <f>SUM(B177:B182,B186,D177:D182,D185,E177:E182,E185:E186,G177:G182,G185,H177:H182,H185:H186,J177:J182,J185)</f>
        <v>8</v>
      </c>
      <c r="Q188" s="4"/>
      <c r="T188" s="30">
        <f>SUM(T178:T179,T181:T183,T185:T186)</f>
        <v>8</v>
      </c>
    </row>
    <row r="189" spans="1:21" ht="17.25" customHeight="1" thickTop="1">
      <c r="B189" s="216">
        <f>SUM(B187:D187)</f>
        <v>0</v>
      </c>
      <c r="C189" s="216"/>
      <c r="D189" s="216"/>
      <c r="E189" s="194">
        <f>SUM(E187:G187)</f>
        <v>5</v>
      </c>
      <c r="F189" s="194"/>
      <c r="G189" s="194"/>
      <c r="H189" s="195">
        <f>SUM(H187:J187)</f>
        <v>3</v>
      </c>
      <c r="I189" s="195"/>
      <c r="J189" s="195"/>
      <c r="K189" s="48"/>
      <c r="L189" s="215"/>
      <c r="Q189" s="4"/>
    </row>
    <row r="191" spans="1:21" ht="15" thickBot="1"/>
    <row r="192" spans="1:21" ht="20" thickTop="1" thickBot="1">
      <c r="E192" s="49" t="s">
        <v>0</v>
      </c>
      <c r="F192" s="159">
        <f>F173+1</f>
        <v>42046</v>
      </c>
      <c r="G192" s="160"/>
      <c r="H192" s="161"/>
      <c r="Q192" s="4"/>
    </row>
    <row r="193" spans="1:21" ht="18" thickTop="1" thickBot="1">
      <c r="E193" s="32"/>
      <c r="F193" s="31"/>
      <c r="G193" s="31"/>
      <c r="H193" s="31"/>
      <c r="Q193" s="4"/>
    </row>
    <row r="194" spans="1:21" ht="23" thickTop="1" thickBot="1">
      <c r="A194" s="2"/>
      <c r="B194" s="162" t="s">
        <v>1</v>
      </c>
      <c r="C194" s="163"/>
      <c r="D194" s="164"/>
      <c r="E194" s="165" t="s">
        <v>2</v>
      </c>
      <c r="F194" s="166"/>
      <c r="G194" s="167"/>
      <c r="H194" s="168" t="s">
        <v>3</v>
      </c>
      <c r="I194" s="169"/>
      <c r="J194" s="170"/>
      <c r="K194" s="3"/>
      <c r="L194" s="2"/>
      <c r="M194" s="2"/>
      <c r="N194" s="2"/>
      <c r="O194" s="2"/>
      <c r="P194" s="2"/>
      <c r="Q194" s="4"/>
      <c r="R194" s="2"/>
      <c r="S194" s="2"/>
      <c r="T194" s="2"/>
      <c r="U194" s="2"/>
    </row>
    <row r="195" spans="1:21" ht="47" thickTop="1" thickBot="1">
      <c r="A195" s="5"/>
      <c r="B195" s="6" t="s">
        <v>4</v>
      </c>
      <c r="C195" s="7" t="s">
        <v>5</v>
      </c>
      <c r="D195" s="8" t="s">
        <v>6</v>
      </c>
      <c r="E195" s="9" t="s">
        <v>4</v>
      </c>
      <c r="F195" s="7" t="s">
        <v>5</v>
      </c>
      <c r="G195" s="8" t="s">
        <v>6</v>
      </c>
      <c r="H195" s="60" t="s">
        <v>4</v>
      </c>
      <c r="I195" s="7" t="s">
        <v>5</v>
      </c>
      <c r="J195" s="8" t="s">
        <v>6</v>
      </c>
      <c r="K195" s="5"/>
      <c r="L195" s="10" t="s">
        <v>7</v>
      </c>
      <c r="M195" s="11" t="s">
        <v>8</v>
      </c>
      <c r="N195" s="11" t="s">
        <v>9</v>
      </c>
      <c r="O195" s="12" t="s">
        <v>10</v>
      </c>
      <c r="P195" s="13"/>
      <c r="Q195" s="196">
        <f>F192</f>
        <v>42046</v>
      </c>
      <c r="R195" s="217"/>
      <c r="S195" s="217"/>
      <c r="T195" s="217"/>
      <c r="U195" s="218"/>
    </row>
    <row r="196" spans="1:21" ht="17" thickBot="1">
      <c r="A196" s="202" t="s">
        <v>11</v>
      </c>
      <c r="B196" s="179"/>
      <c r="C196" s="182"/>
      <c r="D196" s="185"/>
      <c r="E196" s="188"/>
      <c r="F196" s="182"/>
      <c r="G196" s="185"/>
      <c r="H196" s="191"/>
      <c r="I196" s="182"/>
      <c r="J196" s="199"/>
      <c r="K196" s="51" t="s">
        <v>12</v>
      </c>
      <c r="L196" s="34">
        <f t="shared" ref="L196:L197" si="29">SUM(B196:J196)</f>
        <v>0</v>
      </c>
      <c r="M196" s="35"/>
      <c r="N196" s="36"/>
      <c r="O196" s="37">
        <f t="shared" ref="O196:O205" si="30">SUM(L196:N196)</f>
        <v>0</v>
      </c>
      <c r="Q196" s="52"/>
    </row>
    <row r="197" spans="1:21" ht="17.25" customHeight="1" thickTop="1" thickBot="1">
      <c r="A197" s="203"/>
      <c r="B197" s="180"/>
      <c r="C197" s="183"/>
      <c r="D197" s="186"/>
      <c r="E197" s="189"/>
      <c r="F197" s="183"/>
      <c r="G197" s="186"/>
      <c r="H197" s="192"/>
      <c r="I197" s="183"/>
      <c r="J197" s="200"/>
      <c r="K197" s="53" t="s">
        <v>13</v>
      </c>
      <c r="L197" s="38">
        <f t="shared" si="29"/>
        <v>0</v>
      </c>
      <c r="M197" s="39"/>
      <c r="N197" s="40"/>
      <c r="O197" s="37">
        <f t="shared" si="30"/>
        <v>0</v>
      </c>
      <c r="Q197" s="171" t="s">
        <v>14</v>
      </c>
      <c r="R197" s="66" t="s">
        <v>15</v>
      </c>
      <c r="S197" s="100">
        <v>6000</v>
      </c>
      <c r="T197" s="100">
        <f>SUM(B200,D200)</f>
        <v>0</v>
      </c>
      <c r="U197" s="68" t="s">
        <v>16</v>
      </c>
    </row>
    <row r="198" spans="1:21" ht="31" thickBot="1">
      <c r="A198" s="202" t="s">
        <v>17</v>
      </c>
      <c r="B198" s="181"/>
      <c r="C198" s="184"/>
      <c r="D198" s="187"/>
      <c r="E198" s="190"/>
      <c r="F198" s="184"/>
      <c r="G198" s="187"/>
      <c r="H198" s="193"/>
      <c r="I198" s="184"/>
      <c r="J198" s="201"/>
      <c r="K198" s="51" t="s">
        <v>18</v>
      </c>
      <c r="L198" s="41">
        <f>SUM(B198:J198)</f>
        <v>0</v>
      </c>
      <c r="M198" s="42"/>
      <c r="N198" s="43"/>
      <c r="O198" s="37">
        <f t="shared" si="30"/>
        <v>0</v>
      </c>
      <c r="Q198" s="172"/>
      <c r="R198" s="69" t="s">
        <v>19</v>
      </c>
      <c r="S198" s="70">
        <v>6015</v>
      </c>
      <c r="T198" s="70">
        <f>SUM(B196:B199,D196:D199,B205)</f>
        <v>0</v>
      </c>
      <c r="U198" s="71" t="s">
        <v>20</v>
      </c>
    </row>
    <row r="199" spans="1:21" ht="18" thickTop="1" thickBot="1">
      <c r="A199" s="203"/>
      <c r="B199" s="180"/>
      <c r="C199" s="183"/>
      <c r="D199" s="186"/>
      <c r="E199" s="189"/>
      <c r="F199" s="183"/>
      <c r="G199" s="186"/>
      <c r="H199" s="192"/>
      <c r="I199" s="183"/>
      <c r="J199" s="200"/>
      <c r="K199" s="53" t="s">
        <v>21</v>
      </c>
      <c r="L199" s="38">
        <f t="shared" ref="L199:L205" si="31">SUM(B199:J199)</f>
        <v>0</v>
      </c>
      <c r="M199" s="39"/>
      <c r="N199" s="40"/>
      <c r="O199" s="37">
        <f t="shared" si="30"/>
        <v>0</v>
      </c>
      <c r="Q199" s="54"/>
      <c r="R199" s="72"/>
      <c r="S199" s="72"/>
      <c r="T199" s="72"/>
      <c r="U199" s="72"/>
    </row>
    <row r="200" spans="1:21" ht="16.5" customHeight="1" thickTop="1">
      <c r="A200" s="202" t="s">
        <v>22</v>
      </c>
      <c r="B200" s="181"/>
      <c r="C200" s="184"/>
      <c r="D200" s="187"/>
      <c r="E200" s="190"/>
      <c r="F200" s="184"/>
      <c r="G200" s="187"/>
      <c r="H200" s="193"/>
      <c r="I200" s="184"/>
      <c r="J200" s="201"/>
      <c r="K200" s="202" t="s">
        <v>22</v>
      </c>
      <c r="L200" s="41">
        <f t="shared" si="31"/>
        <v>0</v>
      </c>
      <c r="M200" s="42"/>
      <c r="N200" s="43"/>
      <c r="O200" s="37">
        <f t="shared" si="30"/>
        <v>0</v>
      </c>
      <c r="Q200" s="173" t="s">
        <v>2</v>
      </c>
      <c r="R200" s="73" t="s">
        <v>15</v>
      </c>
      <c r="S200" s="101">
        <v>6005</v>
      </c>
      <c r="T200" s="101">
        <f>SUM(E200,G200)</f>
        <v>0</v>
      </c>
      <c r="U200" s="75" t="s">
        <v>16</v>
      </c>
    </row>
    <row r="201" spans="1:21" ht="16.5" customHeight="1" thickBot="1">
      <c r="A201" s="203"/>
      <c r="B201" s="180"/>
      <c r="C201" s="183"/>
      <c r="D201" s="186"/>
      <c r="E201" s="189"/>
      <c r="F201" s="183"/>
      <c r="G201" s="186"/>
      <c r="H201" s="192"/>
      <c r="I201" s="183"/>
      <c r="J201" s="200"/>
      <c r="K201" s="203"/>
      <c r="L201" s="38">
        <f t="shared" si="31"/>
        <v>0</v>
      </c>
      <c r="M201" s="39"/>
      <c r="N201" s="40"/>
      <c r="O201" s="37">
        <f t="shared" si="30"/>
        <v>0</v>
      </c>
      <c r="Q201" s="174"/>
      <c r="R201" s="204" t="s">
        <v>19</v>
      </c>
      <c r="S201" s="206" t="str">
        <f>IF(WEEKDAY(F192,2)&gt;5,"6002","6001")</f>
        <v>6001</v>
      </c>
      <c r="T201" s="206">
        <f>SUM(E196:E199,G196:G199,E205)</f>
        <v>5</v>
      </c>
      <c r="U201" s="207" t="s">
        <v>20</v>
      </c>
    </row>
    <row r="202" spans="1:21" ht="16.5" customHeight="1" thickBot="1">
      <c r="A202" s="51" t="s">
        <v>23</v>
      </c>
      <c r="B202" s="15"/>
      <c r="C202" s="85"/>
      <c r="D202" s="16"/>
      <c r="E202" s="17"/>
      <c r="F202" s="86"/>
      <c r="G202" s="16"/>
      <c r="H202" s="61"/>
      <c r="I202" s="85"/>
      <c r="J202" s="16"/>
      <c r="K202" s="51" t="s">
        <v>23</v>
      </c>
      <c r="L202" s="41">
        <f t="shared" si="31"/>
        <v>0</v>
      </c>
      <c r="M202" s="42"/>
      <c r="N202" s="93"/>
      <c r="O202" s="37">
        <f t="shared" si="30"/>
        <v>0</v>
      </c>
      <c r="Q202" s="175"/>
      <c r="R202" s="205"/>
      <c r="S202" s="146"/>
      <c r="T202" s="146"/>
      <c r="U202" s="208"/>
    </row>
    <row r="203" spans="1:21" ht="32" thickTop="1" thickBot="1">
      <c r="A203" s="55" t="s">
        <v>24</v>
      </c>
      <c r="B203" s="15"/>
      <c r="C203" s="85"/>
      <c r="D203" s="16"/>
      <c r="E203" s="17"/>
      <c r="F203" s="86"/>
      <c r="G203" s="16"/>
      <c r="H203" s="61"/>
      <c r="I203" s="85"/>
      <c r="J203" s="16"/>
      <c r="K203" s="55" t="s">
        <v>24</v>
      </c>
      <c r="L203" s="41">
        <f t="shared" si="31"/>
        <v>0</v>
      </c>
      <c r="M203" s="39"/>
      <c r="N203" s="94"/>
      <c r="O203" s="37">
        <f t="shared" si="30"/>
        <v>0</v>
      </c>
      <c r="Q203" s="54"/>
      <c r="R203" s="72"/>
      <c r="S203" s="72"/>
      <c r="T203" s="72"/>
      <c r="U203" s="72"/>
    </row>
    <row r="204" spans="1:21" ht="17.25" customHeight="1" thickTop="1" thickBot="1">
      <c r="A204" s="56" t="s">
        <v>25</v>
      </c>
      <c r="B204" s="18"/>
      <c r="C204" s="104"/>
      <c r="D204" s="105"/>
      <c r="E204" s="19"/>
      <c r="F204" s="104"/>
      <c r="G204" s="105"/>
      <c r="H204" s="62"/>
      <c r="I204" s="104"/>
      <c r="J204" s="105"/>
      <c r="K204" s="56" t="s">
        <v>25</v>
      </c>
      <c r="L204" s="41">
        <f t="shared" si="31"/>
        <v>0</v>
      </c>
      <c r="M204" s="44"/>
      <c r="N204" s="45"/>
      <c r="O204" s="37">
        <f t="shared" si="30"/>
        <v>0</v>
      </c>
      <c r="Q204" s="209" t="s">
        <v>3</v>
      </c>
      <c r="R204" s="76" t="s">
        <v>15</v>
      </c>
      <c r="S204" s="77">
        <v>6005</v>
      </c>
      <c r="T204" s="77">
        <f>SUM(H200,J200)</f>
        <v>0</v>
      </c>
      <c r="U204" s="78" t="s">
        <v>16</v>
      </c>
    </row>
    <row r="205" spans="1:21" ht="29" thickBot="1">
      <c r="A205" s="57" t="s">
        <v>26</v>
      </c>
      <c r="B205" s="82"/>
      <c r="C205" s="88"/>
      <c r="D205" s="20"/>
      <c r="E205" s="21">
        <v>5</v>
      </c>
      <c r="F205" s="89"/>
      <c r="G205" s="22"/>
      <c r="H205" s="63">
        <v>3</v>
      </c>
      <c r="I205" s="90"/>
      <c r="J205" s="23"/>
      <c r="K205" s="57" t="s">
        <v>26</v>
      </c>
      <c r="L205" s="41">
        <f t="shared" si="31"/>
        <v>8</v>
      </c>
      <c r="M205" s="46"/>
      <c r="N205" s="47"/>
      <c r="O205" s="37">
        <f t="shared" si="30"/>
        <v>8</v>
      </c>
      <c r="Q205" s="210"/>
      <c r="R205" s="106" t="s">
        <v>19</v>
      </c>
      <c r="S205" s="102">
        <v>6002</v>
      </c>
      <c r="T205" s="102">
        <f>SUM(H196:H199,J196:J199,H205)</f>
        <v>3</v>
      </c>
      <c r="U205" s="81" t="s">
        <v>20</v>
      </c>
    </row>
    <row r="206" spans="1:21" ht="31" thickBot="1">
      <c r="A206" s="58" t="s">
        <v>27</v>
      </c>
      <c r="B206" s="24">
        <f>SUM(B196:B205)</f>
        <v>0</v>
      </c>
      <c r="C206" s="24">
        <f>SUM(C196:C201,C204)</f>
        <v>0</v>
      </c>
      <c r="D206" s="25">
        <f>SUM(D196:D201,D204)</f>
        <v>0</v>
      </c>
      <c r="E206" s="26">
        <f>SUM(E196:E205)</f>
        <v>5</v>
      </c>
      <c r="F206" s="24">
        <f>SUM(F196:F204)</f>
        <v>0</v>
      </c>
      <c r="G206" s="25">
        <f>SUM(G196:G201,G204)</f>
        <v>0</v>
      </c>
      <c r="H206" s="26">
        <f>SUM(H196:H201,H204:H205)</f>
        <v>3</v>
      </c>
      <c r="I206" s="24">
        <f>SUM(I196:I201,I204)</f>
        <v>0</v>
      </c>
      <c r="J206" s="25">
        <f>SUM(J196:J201,J204)</f>
        <v>0</v>
      </c>
      <c r="K206" s="58" t="s">
        <v>27</v>
      </c>
      <c r="L206" s="27">
        <f>SUM(L196:L205)</f>
        <v>8</v>
      </c>
      <c r="M206" s="28">
        <f>SUM(M196:M203)</f>
        <v>0</v>
      </c>
      <c r="N206" s="28">
        <f>SUM(N196:N203)</f>
        <v>0</v>
      </c>
      <c r="O206" s="29">
        <f>SUM(O196:O205)</f>
        <v>8</v>
      </c>
      <c r="Q206" s="4"/>
    </row>
    <row r="207" spans="1:21" ht="18" customHeight="1" thickTop="1" thickBot="1">
      <c r="B207" s="211" t="s">
        <v>28</v>
      </c>
      <c r="C207" s="211"/>
      <c r="D207" s="211"/>
      <c r="E207" s="212" t="s">
        <v>29</v>
      </c>
      <c r="F207" s="212"/>
      <c r="G207" s="212"/>
      <c r="H207" s="213" t="s">
        <v>30</v>
      </c>
      <c r="I207" s="213"/>
      <c r="J207" s="213"/>
      <c r="K207" s="48"/>
      <c r="L207" s="214">
        <f>SUM(B196:B201,B205,D196:D201,D204,E196:E201,E204:E205,G196:G201,G204,H196:H201,H204:H205,J196:J201,J204)</f>
        <v>8</v>
      </c>
      <c r="Q207" s="4"/>
      <c r="T207" s="30">
        <f>SUM(T197:T198,T200:T202,T204:T205)</f>
        <v>8</v>
      </c>
    </row>
    <row r="208" spans="1:21" ht="17.25" customHeight="1" thickTop="1">
      <c r="B208" s="216">
        <f>SUM(B206:D206)</f>
        <v>0</v>
      </c>
      <c r="C208" s="216"/>
      <c r="D208" s="216"/>
      <c r="E208" s="194">
        <f>SUM(E206:G206)</f>
        <v>5</v>
      </c>
      <c r="F208" s="194"/>
      <c r="G208" s="194"/>
      <c r="H208" s="195">
        <f>SUM(H206:J206)</f>
        <v>3</v>
      </c>
      <c r="I208" s="195"/>
      <c r="J208" s="195"/>
      <c r="K208" s="48"/>
      <c r="L208" s="215"/>
      <c r="Q208" s="4"/>
    </row>
    <row r="210" spans="1:21" ht="15" thickBot="1"/>
    <row r="211" spans="1:21" ht="20" thickTop="1" thickBot="1">
      <c r="E211" s="49" t="s">
        <v>0</v>
      </c>
      <c r="F211" s="159">
        <f>F192+1</f>
        <v>42047</v>
      </c>
      <c r="G211" s="160"/>
      <c r="H211" s="161"/>
      <c r="Q211" s="4"/>
    </row>
    <row r="212" spans="1:21" ht="18" thickTop="1" thickBot="1">
      <c r="E212" s="32"/>
      <c r="F212" s="31"/>
      <c r="G212" s="31"/>
      <c r="H212" s="31"/>
      <c r="Q212" s="4"/>
    </row>
    <row r="213" spans="1:21" ht="23" thickTop="1" thickBot="1">
      <c r="A213" s="2"/>
      <c r="B213" s="162" t="s">
        <v>1</v>
      </c>
      <c r="C213" s="163"/>
      <c r="D213" s="164"/>
      <c r="E213" s="165" t="s">
        <v>2</v>
      </c>
      <c r="F213" s="166"/>
      <c r="G213" s="167"/>
      <c r="H213" s="168" t="s">
        <v>3</v>
      </c>
      <c r="I213" s="169"/>
      <c r="J213" s="170"/>
      <c r="K213" s="3"/>
      <c r="L213" s="2"/>
      <c r="M213" s="2"/>
      <c r="N213" s="2"/>
      <c r="O213" s="2"/>
      <c r="P213" s="2"/>
      <c r="Q213" s="4"/>
      <c r="R213" s="2"/>
      <c r="S213" s="2"/>
      <c r="T213" s="2"/>
      <c r="U213" s="2"/>
    </row>
    <row r="214" spans="1:21" ht="47" thickTop="1" thickBot="1">
      <c r="A214" s="5"/>
      <c r="B214" s="6" t="s">
        <v>4</v>
      </c>
      <c r="C214" s="7" t="s">
        <v>5</v>
      </c>
      <c r="D214" s="8" t="s">
        <v>6</v>
      </c>
      <c r="E214" s="9" t="s">
        <v>4</v>
      </c>
      <c r="F214" s="7" t="s">
        <v>5</v>
      </c>
      <c r="G214" s="8" t="s">
        <v>6</v>
      </c>
      <c r="H214" s="60" t="s">
        <v>4</v>
      </c>
      <c r="I214" s="7" t="s">
        <v>5</v>
      </c>
      <c r="J214" s="8" t="s">
        <v>6</v>
      </c>
      <c r="K214" s="5"/>
      <c r="L214" s="10" t="s">
        <v>7</v>
      </c>
      <c r="M214" s="11" t="s">
        <v>8</v>
      </c>
      <c r="N214" s="11" t="s">
        <v>9</v>
      </c>
      <c r="O214" s="12" t="s">
        <v>10</v>
      </c>
      <c r="P214" s="13"/>
      <c r="Q214" s="196">
        <f>F211</f>
        <v>42047</v>
      </c>
      <c r="R214" s="217"/>
      <c r="S214" s="217"/>
      <c r="T214" s="217"/>
      <c r="U214" s="218"/>
    </row>
    <row r="215" spans="1:21" ht="17" thickBot="1">
      <c r="A215" s="202" t="s">
        <v>11</v>
      </c>
      <c r="B215" s="179"/>
      <c r="C215" s="182"/>
      <c r="D215" s="185"/>
      <c r="E215" s="188"/>
      <c r="F215" s="182"/>
      <c r="G215" s="185"/>
      <c r="H215" s="191"/>
      <c r="I215" s="182"/>
      <c r="J215" s="199"/>
      <c r="K215" s="51" t="s">
        <v>12</v>
      </c>
      <c r="L215" s="34">
        <f t="shared" ref="L215:L216" si="32">SUM(B215:J215)</f>
        <v>0</v>
      </c>
      <c r="M215" s="35"/>
      <c r="N215" s="36"/>
      <c r="O215" s="37">
        <f t="shared" ref="O215:O224" si="33">SUM(L215:N215)</f>
        <v>0</v>
      </c>
      <c r="Q215" s="52"/>
    </row>
    <row r="216" spans="1:21" ht="17.25" customHeight="1" thickTop="1" thickBot="1">
      <c r="A216" s="203"/>
      <c r="B216" s="180"/>
      <c r="C216" s="183"/>
      <c r="D216" s="186"/>
      <c r="E216" s="189"/>
      <c r="F216" s="183"/>
      <c r="G216" s="186"/>
      <c r="H216" s="192"/>
      <c r="I216" s="183"/>
      <c r="J216" s="200"/>
      <c r="K216" s="53" t="s">
        <v>13</v>
      </c>
      <c r="L216" s="38">
        <f t="shared" si="32"/>
        <v>0</v>
      </c>
      <c r="M216" s="39"/>
      <c r="N216" s="40"/>
      <c r="O216" s="37">
        <f t="shared" si="33"/>
        <v>0</v>
      </c>
      <c r="Q216" s="171" t="s">
        <v>14</v>
      </c>
      <c r="R216" s="66" t="s">
        <v>15</v>
      </c>
      <c r="S216" s="100">
        <v>6000</v>
      </c>
      <c r="T216" s="100">
        <f>SUM(B219,D219)</f>
        <v>0</v>
      </c>
      <c r="U216" s="68" t="s">
        <v>16</v>
      </c>
    </row>
    <row r="217" spans="1:21" ht="31" thickBot="1">
      <c r="A217" s="202" t="s">
        <v>17</v>
      </c>
      <c r="B217" s="181"/>
      <c r="C217" s="184"/>
      <c r="D217" s="187"/>
      <c r="E217" s="190"/>
      <c r="F217" s="184"/>
      <c r="G217" s="187"/>
      <c r="H217" s="193"/>
      <c r="I217" s="184"/>
      <c r="J217" s="201"/>
      <c r="K217" s="51" t="s">
        <v>18</v>
      </c>
      <c r="L217" s="41">
        <f>SUM(B217:J217)</f>
        <v>0</v>
      </c>
      <c r="M217" s="42"/>
      <c r="N217" s="43"/>
      <c r="O217" s="37">
        <f t="shared" si="33"/>
        <v>0</v>
      </c>
      <c r="Q217" s="172"/>
      <c r="R217" s="69" t="s">
        <v>19</v>
      </c>
      <c r="S217" s="70">
        <v>6015</v>
      </c>
      <c r="T217" s="70">
        <f>SUM(B215:B218,D215:D218,B224)</f>
        <v>0</v>
      </c>
      <c r="U217" s="71" t="s">
        <v>20</v>
      </c>
    </row>
    <row r="218" spans="1:21" ht="18" thickTop="1" thickBot="1">
      <c r="A218" s="203"/>
      <c r="B218" s="180"/>
      <c r="C218" s="183"/>
      <c r="D218" s="186"/>
      <c r="E218" s="189"/>
      <c r="F218" s="183"/>
      <c r="G218" s="186"/>
      <c r="H218" s="192"/>
      <c r="I218" s="183"/>
      <c r="J218" s="200"/>
      <c r="K218" s="53" t="s">
        <v>21</v>
      </c>
      <c r="L218" s="38">
        <f t="shared" ref="L218:L224" si="34">SUM(B218:J218)</f>
        <v>0</v>
      </c>
      <c r="M218" s="39"/>
      <c r="N218" s="40"/>
      <c r="O218" s="37">
        <f t="shared" si="33"/>
        <v>0</v>
      </c>
      <c r="Q218" s="54"/>
      <c r="R218" s="72"/>
      <c r="S218" s="72"/>
      <c r="T218" s="72"/>
      <c r="U218" s="72"/>
    </row>
    <row r="219" spans="1:21" ht="16.5" customHeight="1" thickTop="1">
      <c r="A219" s="202" t="s">
        <v>22</v>
      </c>
      <c r="B219" s="181"/>
      <c r="C219" s="184"/>
      <c r="D219" s="187"/>
      <c r="E219" s="190"/>
      <c r="F219" s="184"/>
      <c r="G219" s="187"/>
      <c r="H219" s="193"/>
      <c r="I219" s="184"/>
      <c r="J219" s="201"/>
      <c r="K219" s="202" t="s">
        <v>22</v>
      </c>
      <c r="L219" s="41">
        <f t="shared" si="34"/>
        <v>0</v>
      </c>
      <c r="M219" s="42"/>
      <c r="N219" s="43"/>
      <c r="O219" s="37">
        <f t="shared" si="33"/>
        <v>0</v>
      </c>
      <c r="Q219" s="173" t="s">
        <v>2</v>
      </c>
      <c r="R219" s="73" t="s">
        <v>15</v>
      </c>
      <c r="S219" s="101">
        <v>6005</v>
      </c>
      <c r="T219" s="101">
        <f>SUM(E219,G219)</f>
        <v>0</v>
      </c>
      <c r="U219" s="75" t="s">
        <v>16</v>
      </c>
    </row>
    <row r="220" spans="1:21" ht="16.5" customHeight="1" thickBot="1">
      <c r="A220" s="203"/>
      <c r="B220" s="180"/>
      <c r="C220" s="183"/>
      <c r="D220" s="186"/>
      <c r="E220" s="189"/>
      <c r="F220" s="183"/>
      <c r="G220" s="186"/>
      <c r="H220" s="192"/>
      <c r="I220" s="183"/>
      <c r="J220" s="200"/>
      <c r="K220" s="203"/>
      <c r="L220" s="38">
        <f t="shared" si="34"/>
        <v>0</v>
      </c>
      <c r="M220" s="39"/>
      <c r="N220" s="40"/>
      <c r="O220" s="37">
        <f t="shared" si="33"/>
        <v>0</v>
      </c>
      <c r="Q220" s="174"/>
      <c r="R220" s="204" t="s">
        <v>19</v>
      </c>
      <c r="S220" s="206" t="str">
        <f>IF(WEEKDAY(F211,2)&gt;5,"6002","6001")</f>
        <v>6001</v>
      </c>
      <c r="T220" s="206">
        <f>SUM(E215:E218,G215:G218,E224)</f>
        <v>5</v>
      </c>
      <c r="U220" s="207" t="s">
        <v>20</v>
      </c>
    </row>
    <row r="221" spans="1:21" ht="16.5" customHeight="1" thickBot="1">
      <c r="A221" s="51" t="s">
        <v>23</v>
      </c>
      <c r="B221" s="15"/>
      <c r="C221" s="85"/>
      <c r="D221" s="16"/>
      <c r="E221" s="17"/>
      <c r="F221" s="86"/>
      <c r="G221" s="16"/>
      <c r="H221" s="61"/>
      <c r="I221" s="85"/>
      <c r="J221" s="16"/>
      <c r="K221" s="51" t="s">
        <v>23</v>
      </c>
      <c r="L221" s="41">
        <f t="shared" si="34"/>
        <v>0</v>
      </c>
      <c r="M221" s="42"/>
      <c r="N221" s="93"/>
      <c r="O221" s="37">
        <f t="shared" si="33"/>
        <v>0</v>
      </c>
      <c r="Q221" s="175"/>
      <c r="R221" s="205"/>
      <c r="S221" s="146"/>
      <c r="T221" s="146"/>
      <c r="U221" s="208"/>
    </row>
    <row r="222" spans="1:21" ht="32" thickTop="1" thickBot="1">
      <c r="A222" s="55" t="s">
        <v>24</v>
      </c>
      <c r="B222" s="15"/>
      <c r="C222" s="85"/>
      <c r="D222" s="16"/>
      <c r="E222" s="17"/>
      <c r="F222" s="86"/>
      <c r="G222" s="16"/>
      <c r="H222" s="61"/>
      <c r="I222" s="85"/>
      <c r="J222" s="16"/>
      <c r="K222" s="55" t="s">
        <v>24</v>
      </c>
      <c r="L222" s="41">
        <f t="shared" si="34"/>
        <v>0</v>
      </c>
      <c r="M222" s="39"/>
      <c r="N222" s="94"/>
      <c r="O222" s="37">
        <f t="shared" si="33"/>
        <v>0</v>
      </c>
      <c r="Q222" s="54"/>
      <c r="R222" s="72"/>
      <c r="S222" s="72"/>
      <c r="T222" s="72"/>
      <c r="U222" s="72"/>
    </row>
    <row r="223" spans="1:21" ht="17.25" customHeight="1" thickTop="1" thickBot="1">
      <c r="A223" s="56" t="s">
        <v>25</v>
      </c>
      <c r="B223" s="18"/>
      <c r="C223" s="104"/>
      <c r="D223" s="105"/>
      <c r="E223" s="19"/>
      <c r="F223" s="104"/>
      <c r="G223" s="105"/>
      <c r="H223" s="62"/>
      <c r="I223" s="104"/>
      <c r="J223" s="105"/>
      <c r="K223" s="56" t="s">
        <v>25</v>
      </c>
      <c r="L223" s="41">
        <f t="shared" si="34"/>
        <v>0</v>
      </c>
      <c r="M223" s="44"/>
      <c r="N223" s="45"/>
      <c r="O223" s="37">
        <f t="shared" si="33"/>
        <v>0</v>
      </c>
      <c r="Q223" s="209" t="s">
        <v>3</v>
      </c>
      <c r="R223" s="76" t="s">
        <v>15</v>
      </c>
      <c r="S223" s="77">
        <v>6005</v>
      </c>
      <c r="T223" s="77">
        <f>SUM(H219,J219)</f>
        <v>0</v>
      </c>
      <c r="U223" s="78" t="s">
        <v>16</v>
      </c>
    </row>
    <row r="224" spans="1:21" ht="29" thickBot="1">
      <c r="A224" s="57" t="s">
        <v>26</v>
      </c>
      <c r="B224" s="82"/>
      <c r="C224" s="88"/>
      <c r="D224" s="20"/>
      <c r="E224" s="21">
        <v>5</v>
      </c>
      <c r="F224" s="89"/>
      <c r="G224" s="22"/>
      <c r="H224" s="63">
        <v>3</v>
      </c>
      <c r="I224" s="90"/>
      <c r="J224" s="23"/>
      <c r="K224" s="57" t="s">
        <v>26</v>
      </c>
      <c r="L224" s="41">
        <f t="shared" si="34"/>
        <v>8</v>
      </c>
      <c r="M224" s="46"/>
      <c r="N224" s="47"/>
      <c r="O224" s="37">
        <f t="shared" si="33"/>
        <v>8</v>
      </c>
      <c r="Q224" s="210"/>
      <c r="R224" s="106" t="s">
        <v>19</v>
      </c>
      <c r="S224" s="102">
        <v>6002</v>
      </c>
      <c r="T224" s="102">
        <f>SUM(H215:H218,J215:J218,H224)</f>
        <v>3</v>
      </c>
      <c r="U224" s="81" t="s">
        <v>20</v>
      </c>
    </row>
    <row r="225" spans="1:21" ht="31" thickBot="1">
      <c r="A225" s="58" t="s">
        <v>27</v>
      </c>
      <c r="B225" s="24">
        <f>SUM(B215:B224)</f>
        <v>0</v>
      </c>
      <c r="C225" s="24">
        <f>SUM(C215:C220,C223)</f>
        <v>0</v>
      </c>
      <c r="D225" s="25">
        <f>SUM(D215:D220,D223)</f>
        <v>0</v>
      </c>
      <c r="E225" s="26">
        <f>SUM(E215:E224)</f>
        <v>5</v>
      </c>
      <c r="F225" s="24">
        <f>SUM(F215:F223)</f>
        <v>0</v>
      </c>
      <c r="G225" s="25">
        <f>SUM(G215:G220,G223)</f>
        <v>0</v>
      </c>
      <c r="H225" s="26">
        <f>SUM(H215:H220,H223:H224)</f>
        <v>3</v>
      </c>
      <c r="I225" s="24">
        <f>SUM(I215:I220,I223)</f>
        <v>0</v>
      </c>
      <c r="J225" s="25">
        <f>SUM(J215:J220,J223)</f>
        <v>0</v>
      </c>
      <c r="K225" s="58" t="s">
        <v>27</v>
      </c>
      <c r="L225" s="27">
        <f>SUM(L215:L224)</f>
        <v>8</v>
      </c>
      <c r="M225" s="28">
        <f>SUM(M215:M222)</f>
        <v>0</v>
      </c>
      <c r="N225" s="28">
        <f>SUM(N215:N222)</f>
        <v>0</v>
      </c>
      <c r="O225" s="29">
        <f>SUM(O215:O224)</f>
        <v>8</v>
      </c>
      <c r="Q225" s="4"/>
    </row>
    <row r="226" spans="1:21" ht="18" customHeight="1" thickTop="1" thickBot="1">
      <c r="B226" s="211" t="s">
        <v>28</v>
      </c>
      <c r="C226" s="211"/>
      <c r="D226" s="211"/>
      <c r="E226" s="212" t="s">
        <v>29</v>
      </c>
      <c r="F226" s="212"/>
      <c r="G226" s="212"/>
      <c r="H226" s="213" t="s">
        <v>30</v>
      </c>
      <c r="I226" s="213"/>
      <c r="J226" s="213"/>
      <c r="K226" s="48"/>
      <c r="L226" s="214">
        <f>SUM(B215:B220,B224,D215:D220,D223,E215:E220,E223:E224,G215:G220,G223,H215:H220,H223:H224,J215:J220,J223)</f>
        <v>8</v>
      </c>
      <c r="Q226" s="4"/>
      <c r="T226" s="30">
        <f>SUM(T216:T217,T219:T221,T223:T224)</f>
        <v>8</v>
      </c>
    </row>
    <row r="227" spans="1:21" ht="17.25" customHeight="1" thickTop="1">
      <c r="B227" s="216">
        <f>SUM(B225:D225)</f>
        <v>0</v>
      </c>
      <c r="C227" s="216"/>
      <c r="D227" s="216"/>
      <c r="E227" s="194">
        <f>SUM(E225:G225)</f>
        <v>5</v>
      </c>
      <c r="F227" s="194"/>
      <c r="G227" s="194"/>
      <c r="H227" s="195">
        <f>SUM(H225:J225)</f>
        <v>3</v>
      </c>
      <c r="I227" s="195"/>
      <c r="J227" s="195"/>
      <c r="K227" s="48"/>
      <c r="L227" s="215"/>
      <c r="Q227" s="4"/>
    </row>
    <row r="229" spans="1:21" ht="15" thickBot="1"/>
    <row r="230" spans="1:21" ht="20" thickTop="1" thickBot="1">
      <c r="E230" s="49" t="s">
        <v>0</v>
      </c>
      <c r="F230" s="159">
        <f>F211+1</f>
        <v>42048</v>
      </c>
      <c r="G230" s="160"/>
      <c r="H230" s="161"/>
      <c r="Q230" s="4"/>
    </row>
    <row r="231" spans="1:21" ht="18" thickTop="1" thickBot="1">
      <c r="E231" s="32"/>
      <c r="F231" s="31"/>
      <c r="G231" s="31"/>
      <c r="H231" s="31"/>
      <c r="Q231" s="4"/>
    </row>
    <row r="232" spans="1:21" ht="23" thickTop="1" thickBot="1">
      <c r="A232" s="2"/>
      <c r="B232" s="162" t="s">
        <v>1</v>
      </c>
      <c r="C232" s="163"/>
      <c r="D232" s="164"/>
      <c r="E232" s="165" t="s">
        <v>2</v>
      </c>
      <c r="F232" s="166"/>
      <c r="G232" s="167"/>
      <c r="H232" s="168" t="s">
        <v>3</v>
      </c>
      <c r="I232" s="169"/>
      <c r="J232" s="170"/>
      <c r="K232" s="3"/>
      <c r="L232" s="2"/>
      <c r="M232" s="2"/>
      <c r="N232" s="2"/>
      <c r="O232" s="2"/>
      <c r="P232" s="2"/>
      <c r="Q232" s="4"/>
      <c r="R232" s="2"/>
      <c r="S232" s="2"/>
      <c r="T232" s="2"/>
      <c r="U232" s="2"/>
    </row>
    <row r="233" spans="1:21" ht="47" thickTop="1" thickBot="1">
      <c r="A233" s="5"/>
      <c r="B233" s="6" t="s">
        <v>4</v>
      </c>
      <c r="C233" s="7" t="s">
        <v>5</v>
      </c>
      <c r="D233" s="8" t="s">
        <v>6</v>
      </c>
      <c r="E233" s="9" t="s">
        <v>4</v>
      </c>
      <c r="F233" s="7" t="s">
        <v>5</v>
      </c>
      <c r="G233" s="8" t="s">
        <v>6</v>
      </c>
      <c r="H233" s="60" t="s">
        <v>4</v>
      </c>
      <c r="I233" s="7" t="s">
        <v>5</v>
      </c>
      <c r="J233" s="8" t="s">
        <v>6</v>
      </c>
      <c r="K233" s="5"/>
      <c r="L233" s="10" t="s">
        <v>7</v>
      </c>
      <c r="M233" s="11" t="s">
        <v>8</v>
      </c>
      <c r="N233" s="11" t="s">
        <v>9</v>
      </c>
      <c r="O233" s="12" t="s">
        <v>10</v>
      </c>
      <c r="P233" s="13"/>
      <c r="Q233" s="196">
        <f>F230</f>
        <v>42048</v>
      </c>
      <c r="R233" s="217"/>
      <c r="S233" s="217"/>
      <c r="T233" s="217"/>
      <c r="U233" s="218"/>
    </row>
    <row r="234" spans="1:21" ht="17" thickBot="1">
      <c r="A234" s="202" t="s">
        <v>11</v>
      </c>
      <c r="B234" s="179"/>
      <c r="C234" s="182"/>
      <c r="D234" s="185"/>
      <c r="E234" s="188"/>
      <c r="F234" s="182"/>
      <c r="G234" s="185"/>
      <c r="H234" s="191"/>
      <c r="I234" s="182"/>
      <c r="J234" s="199"/>
      <c r="K234" s="51" t="s">
        <v>12</v>
      </c>
      <c r="L234" s="34">
        <f t="shared" ref="L234:L235" si="35">SUM(B234:J234)</f>
        <v>0</v>
      </c>
      <c r="M234" s="35"/>
      <c r="N234" s="36"/>
      <c r="O234" s="37">
        <f t="shared" ref="O234:O243" si="36">SUM(L234:N234)</f>
        <v>0</v>
      </c>
      <c r="Q234" s="52"/>
    </row>
    <row r="235" spans="1:21" ht="17.25" customHeight="1" thickTop="1" thickBot="1">
      <c r="A235" s="203"/>
      <c r="B235" s="180"/>
      <c r="C235" s="183"/>
      <c r="D235" s="186"/>
      <c r="E235" s="189"/>
      <c r="F235" s="183"/>
      <c r="G235" s="186"/>
      <c r="H235" s="192"/>
      <c r="I235" s="183"/>
      <c r="J235" s="200"/>
      <c r="K235" s="53" t="s">
        <v>13</v>
      </c>
      <c r="L235" s="38">
        <f t="shared" si="35"/>
        <v>0</v>
      </c>
      <c r="M235" s="39"/>
      <c r="N235" s="40"/>
      <c r="O235" s="37">
        <f t="shared" si="36"/>
        <v>0</v>
      </c>
      <c r="Q235" s="171" t="s">
        <v>14</v>
      </c>
      <c r="R235" s="66" t="s">
        <v>15</v>
      </c>
      <c r="S235" s="100">
        <v>6000</v>
      </c>
      <c r="T235" s="100">
        <f>SUM(B238,D238)</f>
        <v>0</v>
      </c>
      <c r="U235" s="68" t="s">
        <v>16</v>
      </c>
    </row>
    <row r="236" spans="1:21" ht="31" thickBot="1">
      <c r="A236" s="202" t="s">
        <v>17</v>
      </c>
      <c r="B236" s="181"/>
      <c r="C236" s="184"/>
      <c r="D236" s="187"/>
      <c r="E236" s="190"/>
      <c r="F236" s="184"/>
      <c r="G236" s="187"/>
      <c r="H236" s="193"/>
      <c r="I236" s="184"/>
      <c r="J236" s="201"/>
      <c r="K236" s="51" t="s">
        <v>18</v>
      </c>
      <c r="L236" s="41">
        <f>SUM(B236:J236)</f>
        <v>0</v>
      </c>
      <c r="M236" s="42"/>
      <c r="N236" s="43"/>
      <c r="O236" s="37">
        <f t="shared" si="36"/>
        <v>0</v>
      </c>
      <c r="Q236" s="172"/>
      <c r="R236" s="69" t="s">
        <v>19</v>
      </c>
      <c r="S236" s="70">
        <v>6015</v>
      </c>
      <c r="T236" s="70">
        <f>SUM(B234:B237,D234:D237,B243)</f>
        <v>0</v>
      </c>
      <c r="U236" s="71" t="s">
        <v>20</v>
      </c>
    </row>
    <row r="237" spans="1:21" ht="18" thickTop="1" thickBot="1">
      <c r="A237" s="203"/>
      <c r="B237" s="180"/>
      <c r="C237" s="183"/>
      <c r="D237" s="186"/>
      <c r="E237" s="189"/>
      <c r="F237" s="183"/>
      <c r="G237" s="186"/>
      <c r="H237" s="192"/>
      <c r="I237" s="183"/>
      <c r="J237" s="200"/>
      <c r="K237" s="53" t="s">
        <v>21</v>
      </c>
      <c r="L237" s="38">
        <f t="shared" ref="L237:L243" si="37">SUM(B237:J237)</f>
        <v>0</v>
      </c>
      <c r="M237" s="39"/>
      <c r="N237" s="40"/>
      <c r="O237" s="37">
        <f t="shared" si="36"/>
        <v>0</v>
      </c>
      <c r="Q237" s="54"/>
      <c r="R237" s="72"/>
      <c r="S237" s="72"/>
      <c r="T237" s="72"/>
      <c r="U237" s="72"/>
    </row>
    <row r="238" spans="1:21" ht="16.5" customHeight="1" thickTop="1">
      <c r="A238" s="202" t="s">
        <v>22</v>
      </c>
      <c r="B238" s="181"/>
      <c r="C238" s="184"/>
      <c r="D238" s="187"/>
      <c r="E238" s="190"/>
      <c r="F238" s="184"/>
      <c r="G238" s="187"/>
      <c r="H238" s="193"/>
      <c r="I238" s="184"/>
      <c r="J238" s="201"/>
      <c r="K238" s="202" t="s">
        <v>22</v>
      </c>
      <c r="L238" s="41">
        <f t="shared" si="37"/>
        <v>0</v>
      </c>
      <c r="M238" s="42"/>
      <c r="N238" s="43"/>
      <c r="O238" s="37">
        <f t="shared" si="36"/>
        <v>0</v>
      </c>
      <c r="Q238" s="173" t="s">
        <v>2</v>
      </c>
      <c r="R238" s="73" t="s">
        <v>15</v>
      </c>
      <c r="S238" s="101">
        <v>6005</v>
      </c>
      <c r="T238" s="101">
        <f>SUM(E238,G238)</f>
        <v>0</v>
      </c>
      <c r="U238" s="75" t="s">
        <v>16</v>
      </c>
    </row>
    <row r="239" spans="1:21" ht="16.5" customHeight="1" thickBot="1">
      <c r="A239" s="203"/>
      <c r="B239" s="180"/>
      <c r="C239" s="183"/>
      <c r="D239" s="186"/>
      <c r="E239" s="189"/>
      <c r="F239" s="183"/>
      <c r="G239" s="186"/>
      <c r="H239" s="192"/>
      <c r="I239" s="183"/>
      <c r="J239" s="200"/>
      <c r="K239" s="203"/>
      <c r="L239" s="38">
        <f t="shared" si="37"/>
        <v>0</v>
      </c>
      <c r="M239" s="39"/>
      <c r="N239" s="40"/>
      <c r="O239" s="37">
        <f t="shared" si="36"/>
        <v>0</v>
      </c>
      <c r="Q239" s="174"/>
      <c r="R239" s="204" t="s">
        <v>19</v>
      </c>
      <c r="S239" s="206" t="str">
        <f>IF(WEEKDAY(F230,2)&gt;5,"6002","6001")</f>
        <v>6001</v>
      </c>
      <c r="T239" s="206">
        <f>SUM(E234:E237,G234:G237,E243)</f>
        <v>5</v>
      </c>
      <c r="U239" s="207" t="s">
        <v>20</v>
      </c>
    </row>
    <row r="240" spans="1:21" ht="16.5" customHeight="1" thickBot="1">
      <c r="A240" s="51" t="s">
        <v>23</v>
      </c>
      <c r="B240" s="15"/>
      <c r="C240" s="85"/>
      <c r="D240" s="16"/>
      <c r="E240" s="17"/>
      <c r="F240" s="86"/>
      <c r="G240" s="16"/>
      <c r="H240" s="61"/>
      <c r="I240" s="85"/>
      <c r="J240" s="16"/>
      <c r="K240" s="51" t="s">
        <v>23</v>
      </c>
      <c r="L240" s="41">
        <f t="shared" si="37"/>
        <v>0</v>
      </c>
      <c r="M240" s="42"/>
      <c r="N240" s="93"/>
      <c r="O240" s="37">
        <f t="shared" si="36"/>
        <v>0</v>
      </c>
      <c r="Q240" s="175"/>
      <c r="R240" s="205"/>
      <c r="S240" s="146"/>
      <c r="T240" s="146"/>
      <c r="U240" s="208"/>
    </row>
    <row r="241" spans="1:21" ht="32" thickTop="1" thickBot="1">
      <c r="A241" s="55" t="s">
        <v>24</v>
      </c>
      <c r="B241" s="15"/>
      <c r="C241" s="85"/>
      <c r="D241" s="16"/>
      <c r="E241" s="17"/>
      <c r="F241" s="86"/>
      <c r="G241" s="16"/>
      <c r="H241" s="61"/>
      <c r="I241" s="85"/>
      <c r="J241" s="16"/>
      <c r="K241" s="55" t="s">
        <v>24</v>
      </c>
      <c r="L241" s="41">
        <f t="shared" si="37"/>
        <v>0</v>
      </c>
      <c r="M241" s="39"/>
      <c r="N241" s="94"/>
      <c r="O241" s="37">
        <f t="shared" si="36"/>
        <v>0</v>
      </c>
      <c r="Q241" s="54"/>
      <c r="R241" s="72"/>
      <c r="S241" s="72"/>
      <c r="T241" s="72"/>
      <c r="U241" s="72"/>
    </row>
    <row r="242" spans="1:21" ht="17.25" customHeight="1" thickTop="1" thickBot="1">
      <c r="A242" s="56" t="s">
        <v>25</v>
      </c>
      <c r="B242" s="18"/>
      <c r="C242" s="104"/>
      <c r="D242" s="105"/>
      <c r="E242" s="19"/>
      <c r="F242" s="104"/>
      <c r="G242" s="105"/>
      <c r="H242" s="62"/>
      <c r="I242" s="104"/>
      <c r="J242" s="105"/>
      <c r="K242" s="56" t="s">
        <v>25</v>
      </c>
      <c r="L242" s="41">
        <f t="shared" si="37"/>
        <v>0</v>
      </c>
      <c r="M242" s="44"/>
      <c r="N242" s="45"/>
      <c r="O242" s="37">
        <f t="shared" si="36"/>
        <v>0</v>
      </c>
      <c r="Q242" s="209" t="s">
        <v>3</v>
      </c>
      <c r="R242" s="76" t="s">
        <v>15</v>
      </c>
      <c r="S242" s="77">
        <v>6005</v>
      </c>
      <c r="T242" s="77">
        <f>SUM(H238,J238)</f>
        <v>0</v>
      </c>
      <c r="U242" s="78" t="s">
        <v>16</v>
      </c>
    </row>
    <row r="243" spans="1:21" ht="29" thickBot="1">
      <c r="A243" s="57" t="s">
        <v>26</v>
      </c>
      <c r="B243" s="82"/>
      <c r="C243" s="88"/>
      <c r="D243" s="20"/>
      <c r="E243" s="21">
        <v>5</v>
      </c>
      <c r="F243" s="89"/>
      <c r="G243" s="22"/>
      <c r="H243" s="63">
        <v>3</v>
      </c>
      <c r="I243" s="90"/>
      <c r="J243" s="23"/>
      <c r="K243" s="57" t="s">
        <v>26</v>
      </c>
      <c r="L243" s="41">
        <f t="shared" si="37"/>
        <v>8</v>
      </c>
      <c r="M243" s="46"/>
      <c r="N243" s="47"/>
      <c r="O243" s="37">
        <f t="shared" si="36"/>
        <v>8</v>
      </c>
      <c r="Q243" s="210"/>
      <c r="R243" s="106" t="s">
        <v>19</v>
      </c>
      <c r="S243" s="102">
        <v>6002</v>
      </c>
      <c r="T243" s="102">
        <f>SUM(H234:H237,J234:J237,H243)</f>
        <v>3</v>
      </c>
      <c r="U243" s="81" t="s">
        <v>20</v>
      </c>
    </row>
    <row r="244" spans="1:21" ht="31" thickBot="1">
      <c r="A244" s="58" t="s">
        <v>27</v>
      </c>
      <c r="B244" s="24">
        <f>SUM(B234:B243)</f>
        <v>0</v>
      </c>
      <c r="C244" s="24">
        <f>SUM(C234:C239,C242)</f>
        <v>0</v>
      </c>
      <c r="D244" s="25">
        <f>SUM(D234:D239,D242)</f>
        <v>0</v>
      </c>
      <c r="E244" s="26">
        <f>SUM(E234:E243)</f>
        <v>5</v>
      </c>
      <c r="F244" s="24">
        <f>SUM(F234:F242)</f>
        <v>0</v>
      </c>
      <c r="G244" s="25">
        <f>SUM(G234:G239,G242)</f>
        <v>0</v>
      </c>
      <c r="H244" s="26">
        <f>SUM(H234:H239,H242:H243)</f>
        <v>3</v>
      </c>
      <c r="I244" s="24">
        <f>SUM(I234:I239,I242)</f>
        <v>0</v>
      </c>
      <c r="J244" s="25">
        <f>SUM(J234:J239,J242)</f>
        <v>0</v>
      </c>
      <c r="K244" s="58" t="s">
        <v>27</v>
      </c>
      <c r="L244" s="27">
        <f>SUM(L234:L243)</f>
        <v>8</v>
      </c>
      <c r="M244" s="28">
        <f>SUM(M234:M241)</f>
        <v>0</v>
      </c>
      <c r="N244" s="28">
        <f>SUM(N234:N241)</f>
        <v>0</v>
      </c>
      <c r="O244" s="29">
        <f>SUM(O234:O243)</f>
        <v>8</v>
      </c>
      <c r="Q244" s="4"/>
    </row>
    <row r="245" spans="1:21" ht="18" customHeight="1" thickTop="1" thickBot="1">
      <c r="B245" s="211" t="s">
        <v>28</v>
      </c>
      <c r="C245" s="211"/>
      <c r="D245" s="211"/>
      <c r="E245" s="212" t="s">
        <v>29</v>
      </c>
      <c r="F245" s="212"/>
      <c r="G245" s="212"/>
      <c r="H245" s="213" t="s">
        <v>30</v>
      </c>
      <c r="I245" s="213"/>
      <c r="J245" s="213"/>
      <c r="K245" s="48"/>
      <c r="L245" s="214">
        <f>SUM(B234:B239,B243,D234:D239,D242,E234:E239,E242:E243,G234:G239,G242,H234:H239,H242:H243,J234:J239,J242)</f>
        <v>8</v>
      </c>
      <c r="Q245" s="4"/>
      <c r="T245" s="30">
        <f>SUM(T235:T236,T238:T240,T242:T243)</f>
        <v>8</v>
      </c>
    </row>
    <row r="246" spans="1:21" ht="17.25" customHeight="1" thickTop="1">
      <c r="B246" s="216">
        <f>SUM(B244:D244)</f>
        <v>0</v>
      </c>
      <c r="C246" s="216"/>
      <c r="D246" s="216"/>
      <c r="E246" s="194">
        <f>SUM(E244:G244)</f>
        <v>5</v>
      </c>
      <c r="F246" s="194"/>
      <c r="G246" s="194"/>
      <c r="H246" s="195">
        <f>SUM(H244:J244)</f>
        <v>3</v>
      </c>
      <c r="I246" s="195"/>
      <c r="J246" s="195"/>
      <c r="K246" s="48"/>
      <c r="L246" s="215"/>
      <c r="Q246" s="4"/>
    </row>
    <row r="248" spans="1:21" ht="15" thickBot="1"/>
    <row r="249" spans="1:21" ht="20" thickTop="1" thickBot="1">
      <c r="E249" s="49" t="s">
        <v>0</v>
      </c>
      <c r="F249" s="159">
        <f>F230+1</f>
        <v>42049</v>
      </c>
      <c r="G249" s="160"/>
      <c r="H249" s="161"/>
      <c r="Q249" s="4"/>
    </row>
    <row r="250" spans="1:21" ht="18" thickTop="1" thickBot="1">
      <c r="E250" s="32"/>
      <c r="F250" s="31"/>
      <c r="G250" s="31"/>
      <c r="H250" s="31"/>
      <c r="Q250" s="4"/>
    </row>
    <row r="251" spans="1:21" ht="23" thickTop="1" thickBot="1">
      <c r="A251" s="2"/>
      <c r="B251" s="162" t="s">
        <v>1</v>
      </c>
      <c r="C251" s="163"/>
      <c r="D251" s="164"/>
      <c r="E251" s="165" t="s">
        <v>2</v>
      </c>
      <c r="F251" s="166"/>
      <c r="G251" s="167"/>
      <c r="H251" s="168" t="s">
        <v>3</v>
      </c>
      <c r="I251" s="169"/>
      <c r="J251" s="170"/>
      <c r="K251" s="3"/>
      <c r="L251" s="2"/>
      <c r="M251" s="2"/>
      <c r="N251" s="2"/>
      <c r="O251" s="2"/>
      <c r="P251" s="2"/>
      <c r="Q251" s="4"/>
      <c r="R251" s="2"/>
      <c r="S251" s="2"/>
      <c r="T251" s="2"/>
      <c r="U251" s="2"/>
    </row>
    <row r="252" spans="1:21" ht="47" thickTop="1" thickBot="1">
      <c r="A252" s="5"/>
      <c r="B252" s="6" t="s">
        <v>4</v>
      </c>
      <c r="C252" s="7" t="s">
        <v>5</v>
      </c>
      <c r="D252" s="8" t="s">
        <v>6</v>
      </c>
      <c r="E252" s="9" t="s">
        <v>4</v>
      </c>
      <c r="F252" s="7" t="s">
        <v>5</v>
      </c>
      <c r="G252" s="8" t="s">
        <v>6</v>
      </c>
      <c r="H252" s="60" t="s">
        <v>4</v>
      </c>
      <c r="I252" s="7" t="s">
        <v>5</v>
      </c>
      <c r="J252" s="8" t="s">
        <v>6</v>
      </c>
      <c r="K252" s="5"/>
      <c r="L252" s="10" t="s">
        <v>7</v>
      </c>
      <c r="M252" s="11" t="s">
        <v>8</v>
      </c>
      <c r="N252" s="11" t="s">
        <v>9</v>
      </c>
      <c r="O252" s="12" t="s">
        <v>10</v>
      </c>
      <c r="P252" s="13"/>
      <c r="Q252" s="196">
        <f>F249</f>
        <v>42049</v>
      </c>
      <c r="R252" s="217"/>
      <c r="S252" s="217"/>
      <c r="T252" s="217"/>
      <c r="U252" s="218"/>
    </row>
    <row r="253" spans="1:21" ht="17" thickBot="1">
      <c r="A253" s="202" t="s">
        <v>11</v>
      </c>
      <c r="B253" s="179"/>
      <c r="C253" s="182"/>
      <c r="D253" s="185"/>
      <c r="E253" s="188"/>
      <c r="F253" s="182"/>
      <c r="G253" s="185"/>
      <c r="H253" s="191"/>
      <c r="I253" s="182"/>
      <c r="J253" s="199"/>
      <c r="K253" s="51" t="s">
        <v>12</v>
      </c>
      <c r="L253" s="34">
        <f t="shared" ref="L253:L254" si="38">SUM(B253:J253)</f>
        <v>0</v>
      </c>
      <c r="M253" s="35"/>
      <c r="N253" s="36"/>
      <c r="O253" s="37">
        <f t="shared" ref="O253:O262" si="39">SUM(L253:N253)</f>
        <v>0</v>
      </c>
      <c r="Q253" s="52"/>
    </row>
    <row r="254" spans="1:21" ht="17.25" customHeight="1" thickTop="1" thickBot="1">
      <c r="A254" s="203"/>
      <c r="B254" s="180"/>
      <c r="C254" s="183"/>
      <c r="D254" s="186"/>
      <c r="E254" s="189"/>
      <c r="F254" s="183"/>
      <c r="G254" s="186"/>
      <c r="H254" s="192"/>
      <c r="I254" s="183"/>
      <c r="J254" s="200"/>
      <c r="K254" s="53" t="s">
        <v>13</v>
      </c>
      <c r="L254" s="38">
        <f t="shared" si="38"/>
        <v>0</v>
      </c>
      <c r="M254" s="39"/>
      <c r="N254" s="40"/>
      <c r="O254" s="37">
        <f t="shared" si="39"/>
        <v>0</v>
      </c>
      <c r="Q254" s="171" t="s">
        <v>14</v>
      </c>
      <c r="R254" s="66" t="s">
        <v>15</v>
      </c>
      <c r="S254" s="100">
        <v>6000</v>
      </c>
      <c r="T254" s="100">
        <f>SUM(B257,D257)</f>
        <v>0</v>
      </c>
      <c r="U254" s="68" t="s">
        <v>16</v>
      </c>
    </row>
    <row r="255" spans="1:21" ht="31" thickBot="1">
      <c r="A255" s="202" t="s">
        <v>17</v>
      </c>
      <c r="B255" s="181"/>
      <c r="C255" s="184"/>
      <c r="D255" s="187"/>
      <c r="E255" s="190"/>
      <c r="F255" s="184"/>
      <c r="G255" s="187"/>
      <c r="H255" s="193"/>
      <c r="I255" s="184"/>
      <c r="J255" s="201"/>
      <c r="K255" s="51" t="s">
        <v>18</v>
      </c>
      <c r="L255" s="41">
        <f>SUM(B255:J255)</f>
        <v>0</v>
      </c>
      <c r="M255" s="42"/>
      <c r="N255" s="43"/>
      <c r="O255" s="37">
        <f t="shared" si="39"/>
        <v>0</v>
      </c>
      <c r="Q255" s="172"/>
      <c r="R255" s="69" t="s">
        <v>19</v>
      </c>
      <c r="S255" s="70">
        <v>6015</v>
      </c>
      <c r="T255" s="70">
        <f>SUM(B253:B256,D253:D256,B262)</f>
        <v>0</v>
      </c>
      <c r="U255" s="71" t="s">
        <v>20</v>
      </c>
    </row>
    <row r="256" spans="1:21" ht="18" thickTop="1" thickBot="1">
      <c r="A256" s="203"/>
      <c r="B256" s="180"/>
      <c r="C256" s="183"/>
      <c r="D256" s="186"/>
      <c r="E256" s="189"/>
      <c r="F256" s="183"/>
      <c r="G256" s="186"/>
      <c r="H256" s="192"/>
      <c r="I256" s="183"/>
      <c r="J256" s="200"/>
      <c r="K256" s="53" t="s">
        <v>21</v>
      </c>
      <c r="L256" s="38">
        <f t="shared" ref="L256:L262" si="40">SUM(B256:J256)</f>
        <v>0</v>
      </c>
      <c r="M256" s="39"/>
      <c r="N256" s="40"/>
      <c r="O256" s="37">
        <f t="shared" si="39"/>
        <v>0</v>
      </c>
      <c r="Q256" s="54"/>
      <c r="R256" s="72"/>
      <c r="S256" s="72"/>
      <c r="T256" s="72"/>
      <c r="U256" s="72"/>
    </row>
    <row r="257" spans="1:21" ht="16.5" customHeight="1" thickTop="1">
      <c r="A257" s="202" t="s">
        <v>22</v>
      </c>
      <c r="B257" s="181"/>
      <c r="C257" s="184"/>
      <c r="D257" s="187"/>
      <c r="E257" s="190"/>
      <c r="F257" s="184"/>
      <c r="G257" s="187"/>
      <c r="H257" s="193"/>
      <c r="I257" s="184"/>
      <c r="J257" s="201"/>
      <c r="K257" s="202" t="s">
        <v>22</v>
      </c>
      <c r="L257" s="41">
        <f t="shared" si="40"/>
        <v>0</v>
      </c>
      <c r="M257" s="42"/>
      <c r="N257" s="43"/>
      <c r="O257" s="37">
        <f t="shared" si="39"/>
        <v>0</v>
      </c>
      <c r="Q257" s="173" t="s">
        <v>2</v>
      </c>
      <c r="R257" s="73" t="s">
        <v>15</v>
      </c>
      <c r="S257" s="101">
        <v>6005</v>
      </c>
      <c r="T257" s="101">
        <f>SUM(E257,G257)</f>
        <v>0</v>
      </c>
      <c r="U257" s="75" t="s">
        <v>16</v>
      </c>
    </row>
    <row r="258" spans="1:21" ht="16.5" customHeight="1" thickBot="1">
      <c r="A258" s="203"/>
      <c r="B258" s="180"/>
      <c r="C258" s="183"/>
      <c r="D258" s="186"/>
      <c r="E258" s="189"/>
      <c r="F258" s="183"/>
      <c r="G258" s="186"/>
      <c r="H258" s="192"/>
      <c r="I258" s="183"/>
      <c r="J258" s="200"/>
      <c r="K258" s="203"/>
      <c r="L258" s="38">
        <f t="shared" si="40"/>
        <v>0</v>
      </c>
      <c r="M258" s="39"/>
      <c r="N258" s="40"/>
      <c r="O258" s="37">
        <f t="shared" si="39"/>
        <v>0</v>
      </c>
      <c r="Q258" s="174"/>
      <c r="R258" s="204" t="s">
        <v>19</v>
      </c>
      <c r="S258" s="206" t="str">
        <f>IF(WEEKDAY(F249,2)&gt;5,"6002","6001")</f>
        <v>6002</v>
      </c>
      <c r="T258" s="206">
        <f>SUM(E253:E256,G253:G256,E262)</f>
        <v>5</v>
      </c>
      <c r="U258" s="207" t="s">
        <v>20</v>
      </c>
    </row>
    <row r="259" spans="1:21" ht="16.5" customHeight="1" thickBot="1">
      <c r="A259" s="51" t="s">
        <v>23</v>
      </c>
      <c r="B259" s="15"/>
      <c r="C259" s="85"/>
      <c r="D259" s="16"/>
      <c r="E259" s="17"/>
      <c r="F259" s="86"/>
      <c r="G259" s="16"/>
      <c r="H259" s="61"/>
      <c r="I259" s="85"/>
      <c r="J259" s="16"/>
      <c r="K259" s="51" t="s">
        <v>23</v>
      </c>
      <c r="L259" s="41">
        <f t="shared" si="40"/>
        <v>0</v>
      </c>
      <c r="M259" s="42"/>
      <c r="N259" s="93"/>
      <c r="O259" s="37">
        <f t="shared" si="39"/>
        <v>0</v>
      </c>
      <c r="Q259" s="175"/>
      <c r="R259" s="205"/>
      <c r="S259" s="146"/>
      <c r="T259" s="146"/>
      <c r="U259" s="208"/>
    </row>
    <row r="260" spans="1:21" ht="32" thickTop="1" thickBot="1">
      <c r="A260" s="55" t="s">
        <v>24</v>
      </c>
      <c r="B260" s="15"/>
      <c r="C260" s="85"/>
      <c r="D260" s="16"/>
      <c r="E260" s="17"/>
      <c r="F260" s="86"/>
      <c r="G260" s="16"/>
      <c r="H260" s="61"/>
      <c r="I260" s="85"/>
      <c r="J260" s="16"/>
      <c r="K260" s="55" t="s">
        <v>24</v>
      </c>
      <c r="L260" s="41">
        <f t="shared" si="40"/>
        <v>0</v>
      </c>
      <c r="M260" s="39"/>
      <c r="N260" s="94"/>
      <c r="O260" s="37">
        <f t="shared" si="39"/>
        <v>0</v>
      </c>
      <c r="Q260" s="54"/>
      <c r="R260" s="72"/>
      <c r="S260" s="72"/>
      <c r="T260" s="72"/>
      <c r="U260" s="72"/>
    </row>
    <row r="261" spans="1:21" ht="17.25" customHeight="1" thickTop="1" thickBot="1">
      <c r="A261" s="56" t="s">
        <v>25</v>
      </c>
      <c r="B261" s="18"/>
      <c r="C261" s="104"/>
      <c r="D261" s="105"/>
      <c r="E261" s="19"/>
      <c r="F261" s="104"/>
      <c r="G261" s="105"/>
      <c r="H261" s="62"/>
      <c r="I261" s="104"/>
      <c r="J261" s="105"/>
      <c r="K261" s="56" t="s">
        <v>25</v>
      </c>
      <c r="L261" s="41">
        <f t="shared" si="40"/>
        <v>0</v>
      </c>
      <c r="M261" s="44"/>
      <c r="N261" s="45"/>
      <c r="O261" s="37">
        <f t="shared" si="39"/>
        <v>0</v>
      </c>
      <c r="Q261" s="209" t="s">
        <v>3</v>
      </c>
      <c r="R261" s="76" t="s">
        <v>15</v>
      </c>
      <c r="S261" s="77">
        <v>6005</v>
      </c>
      <c r="T261" s="77">
        <f>SUM(H257,J257)</f>
        <v>0</v>
      </c>
      <c r="U261" s="78" t="s">
        <v>16</v>
      </c>
    </row>
    <row r="262" spans="1:21" ht="29" thickBot="1">
      <c r="A262" s="57" t="s">
        <v>26</v>
      </c>
      <c r="B262" s="82"/>
      <c r="C262" s="88"/>
      <c r="D262" s="20"/>
      <c r="E262" s="21">
        <v>5</v>
      </c>
      <c r="F262" s="89"/>
      <c r="G262" s="22"/>
      <c r="H262" s="63">
        <v>3</v>
      </c>
      <c r="I262" s="90"/>
      <c r="J262" s="23"/>
      <c r="K262" s="57" t="s">
        <v>26</v>
      </c>
      <c r="L262" s="41">
        <f t="shared" si="40"/>
        <v>8</v>
      </c>
      <c r="M262" s="46"/>
      <c r="N262" s="47"/>
      <c r="O262" s="37">
        <f t="shared" si="39"/>
        <v>8</v>
      </c>
      <c r="Q262" s="210"/>
      <c r="R262" s="106" t="s">
        <v>19</v>
      </c>
      <c r="S262" s="102">
        <v>6002</v>
      </c>
      <c r="T262" s="102">
        <f>SUM(H253:H256,J253:J256,H262)</f>
        <v>3</v>
      </c>
      <c r="U262" s="81" t="s">
        <v>20</v>
      </c>
    </row>
    <row r="263" spans="1:21" ht="31" thickBot="1">
      <c r="A263" s="58" t="s">
        <v>27</v>
      </c>
      <c r="B263" s="24">
        <f>SUM(B253:B262)</f>
        <v>0</v>
      </c>
      <c r="C263" s="24">
        <f>SUM(C253:C258,C261)</f>
        <v>0</v>
      </c>
      <c r="D263" s="25">
        <f>SUM(D253:D258,D261)</f>
        <v>0</v>
      </c>
      <c r="E263" s="26">
        <f>SUM(E253:E262)</f>
        <v>5</v>
      </c>
      <c r="F263" s="24">
        <f>SUM(F253:F261)</f>
        <v>0</v>
      </c>
      <c r="G263" s="25">
        <f>SUM(G253:G258,G261)</f>
        <v>0</v>
      </c>
      <c r="H263" s="26">
        <f>SUM(H253:H258,H261:H262)</f>
        <v>3</v>
      </c>
      <c r="I263" s="24">
        <f>SUM(I253:I258,I261)</f>
        <v>0</v>
      </c>
      <c r="J263" s="25">
        <f>SUM(J253:J258,J261)</f>
        <v>0</v>
      </c>
      <c r="K263" s="58" t="s">
        <v>27</v>
      </c>
      <c r="L263" s="27">
        <f>SUM(L253:L262)</f>
        <v>8</v>
      </c>
      <c r="M263" s="28">
        <f>SUM(M253:M260)</f>
        <v>0</v>
      </c>
      <c r="N263" s="28">
        <f>SUM(N253:N260)</f>
        <v>0</v>
      </c>
      <c r="O263" s="29">
        <f>SUM(O253:O262)</f>
        <v>8</v>
      </c>
      <c r="Q263" s="4"/>
    </row>
    <row r="264" spans="1:21" ht="18" customHeight="1" thickTop="1" thickBot="1">
      <c r="B264" s="211" t="s">
        <v>28</v>
      </c>
      <c r="C264" s="211"/>
      <c r="D264" s="211"/>
      <c r="E264" s="212" t="s">
        <v>29</v>
      </c>
      <c r="F264" s="212"/>
      <c r="G264" s="212"/>
      <c r="H264" s="213" t="s">
        <v>30</v>
      </c>
      <c r="I264" s="213"/>
      <c r="J264" s="213"/>
      <c r="K264" s="48"/>
      <c r="L264" s="214">
        <f>SUM(B253:B258,B262,D253:D258,D261,E253:E258,E261:E262,G253:G258,G261,H253:H258,H261:H262,J253:J258,J261)</f>
        <v>8</v>
      </c>
      <c r="Q264" s="4"/>
      <c r="T264" s="30">
        <f>SUM(T254:T255,T257:T259,T261:T262)</f>
        <v>8</v>
      </c>
    </row>
    <row r="265" spans="1:21" ht="17.25" customHeight="1" thickTop="1">
      <c r="B265" s="216">
        <f>SUM(B263:D263)</f>
        <v>0</v>
      </c>
      <c r="C265" s="216"/>
      <c r="D265" s="216"/>
      <c r="E265" s="194">
        <f>SUM(E263:G263)</f>
        <v>5</v>
      </c>
      <c r="F265" s="194"/>
      <c r="G265" s="194"/>
      <c r="H265" s="195">
        <f>SUM(H263:J263)</f>
        <v>3</v>
      </c>
      <c r="I265" s="195"/>
      <c r="J265" s="195"/>
      <c r="K265" s="48"/>
      <c r="L265" s="215"/>
      <c r="Q265" s="4"/>
    </row>
    <row r="267" spans="1:21" ht="15" thickBot="1"/>
    <row r="268" spans="1:21" ht="20" thickTop="1" thickBot="1">
      <c r="E268" s="49" t="s">
        <v>0</v>
      </c>
      <c r="F268" s="159">
        <f>F249+1</f>
        <v>42050</v>
      </c>
      <c r="G268" s="160"/>
      <c r="H268" s="161"/>
      <c r="Q268" s="4"/>
    </row>
    <row r="269" spans="1:21" ht="18" thickTop="1" thickBot="1">
      <c r="E269" s="32"/>
      <c r="F269" s="31"/>
      <c r="G269" s="31"/>
      <c r="H269" s="31"/>
      <c r="Q269" s="4"/>
    </row>
    <row r="270" spans="1:21" ht="23" thickTop="1" thickBot="1">
      <c r="A270" s="2"/>
      <c r="B270" s="162" t="s">
        <v>1</v>
      </c>
      <c r="C270" s="163"/>
      <c r="D270" s="164"/>
      <c r="E270" s="165" t="s">
        <v>2</v>
      </c>
      <c r="F270" s="166"/>
      <c r="G270" s="167"/>
      <c r="H270" s="168" t="s">
        <v>3</v>
      </c>
      <c r="I270" s="169"/>
      <c r="J270" s="170"/>
      <c r="K270" s="3"/>
      <c r="L270" s="2"/>
      <c r="M270" s="2"/>
      <c r="N270" s="2"/>
      <c r="O270" s="2"/>
      <c r="P270" s="2"/>
      <c r="Q270" s="4"/>
      <c r="R270" s="2"/>
      <c r="S270" s="2"/>
      <c r="T270" s="2"/>
      <c r="U270" s="2"/>
    </row>
    <row r="271" spans="1:21" ht="47" thickTop="1" thickBot="1">
      <c r="A271" s="5"/>
      <c r="B271" s="6" t="s">
        <v>4</v>
      </c>
      <c r="C271" s="7" t="s">
        <v>5</v>
      </c>
      <c r="D271" s="8" t="s">
        <v>6</v>
      </c>
      <c r="E271" s="9" t="s">
        <v>4</v>
      </c>
      <c r="F271" s="7" t="s">
        <v>5</v>
      </c>
      <c r="G271" s="8" t="s">
        <v>6</v>
      </c>
      <c r="H271" s="60" t="s">
        <v>4</v>
      </c>
      <c r="I271" s="7" t="s">
        <v>5</v>
      </c>
      <c r="J271" s="8" t="s">
        <v>6</v>
      </c>
      <c r="K271" s="5"/>
      <c r="L271" s="10" t="s">
        <v>7</v>
      </c>
      <c r="M271" s="11" t="s">
        <v>8</v>
      </c>
      <c r="N271" s="11" t="s">
        <v>9</v>
      </c>
      <c r="O271" s="12" t="s">
        <v>10</v>
      </c>
      <c r="P271" s="13"/>
      <c r="Q271" s="196">
        <f>F268</f>
        <v>42050</v>
      </c>
      <c r="R271" s="217"/>
      <c r="S271" s="217"/>
      <c r="T271" s="217"/>
      <c r="U271" s="218"/>
    </row>
    <row r="272" spans="1:21" ht="17" thickBot="1">
      <c r="A272" s="202" t="s">
        <v>11</v>
      </c>
      <c r="B272" s="179"/>
      <c r="C272" s="182"/>
      <c r="D272" s="185"/>
      <c r="E272" s="188"/>
      <c r="F272" s="182"/>
      <c r="G272" s="185"/>
      <c r="H272" s="191"/>
      <c r="I272" s="182"/>
      <c r="J272" s="199"/>
      <c r="K272" s="51" t="s">
        <v>12</v>
      </c>
      <c r="L272" s="34">
        <f t="shared" ref="L272:L273" si="41">SUM(B272:J272)</f>
        <v>0</v>
      </c>
      <c r="M272" s="35"/>
      <c r="N272" s="36"/>
      <c r="O272" s="37">
        <f t="shared" ref="O272:O281" si="42">SUM(L272:N272)</f>
        <v>0</v>
      </c>
      <c r="Q272" s="52"/>
    </row>
    <row r="273" spans="1:21" ht="17.25" customHeight="1" thickTop="1" thickBot="1">
      <c r="A273" s="203"/>
      <c r="B273" s="180"/>
      <c r="C273" s="183"/>
      <c r="D273" s="186"/>
      <c r="E273" s="189"/>
      <c r="F273" s="183"/>
      <c r="G273" s="186"/>
      <c r="H273" s="192"/>
      <c r="I273" s="183"/>
      <c r="J273" s="200"/>
      <c r="K273" s="53" t="s">
        <v>13</v>
      </c>
      <c r="L273" s="38">
        <f t="shared" si="41"/>
        <v>0</v>
      </c>
      <c r="M273" s="39"/>
      <c r="N273" s="40"/>
      <c r="O273" s="37">
        <f t="shared" si="42"/>
        <v>0</v>
      </c>
      <c r="Q273" s="171" t="s">
        <v>14</v>
      </c>
      <c r="R273" s="66" t="s">
        <v>15</v>
      </c>
      <c r="S273" s="100">
        <v>6000</v>
      </c>
      <c r="T273" s="100">
        <f>SUM(B276,D276)</f>
        <v>0</v>
      </c>
      <c r="U273" s="68" t="s">
        <v>16</v>
      </c>
    </row>
    <row r="274" spans="1:21" ht="31" thickBot="1">
      <c r="A274" s="202" t="s">
        <v>17</v>
      </c>
      <c r="B274" s="181"/>
      <c r="C274" s="184"/>
      <c r="D274" s="187"/>
      <c r="E274" s="190"/>
      <c r="F274" s="184"/>
      <c r="G274" s="187"/>
      <c r="H274" s="193"/>
      <c r="I274" s="184"/>
      <c r="J274" s="201"/>
      <c r="K274" s="51" t="s">
        <v>18</v>
      </c>
      <c r="L274" s="41">
        <f>SUM(B274:J274)</f>
        <v>0</v>
      </c>
      <c r="M274" s="42"/>
      <c r="N274" s="43"/>
      <c r="O274" s="37">
        <f t="shared" si="42"/>
        <v>0</v>
      </c>
      <c r="Q274" s="172"/>
      <c r="R274" s="69" t="s">
        <v>19</v>
      </c>
      <c r="S274" s="70">
        <v>6015</v>
      </c>
      <c r="T274" s="70">
        <f>SUM(B272:B275,D272:D275,B281)</f>
        <v>0</v>
      </c>
      <c r="U274" s="71" t="s">
        <v>20</v>
      </c>
    </row>
    <row r="275" spans="1:21" ht="18" thickTop="1" thickBot="1">
      <c r="A275" s="203"/>
      <c r="B275" s="180"/>
      <c r="C275" s="183"/>
      <c r="D275" s="186"/>
      <c r="E275" s="189"/>
      <c r="F275" s="183"/>
      <c r="G275" s="186"/>
      <c r="H275" s="192"/>
      <c r="I275" s="183"/>
      <c r="J275" s="200"/>
      <c r="K275" s="53" t="s">
        <v>21</v>
      </c>
      <c r="L275" s="38">
        <f t="shared" ref="L275:L281" si="43">SUM(B275:J275)</f>
        <v>0</v>
      </c>
      <c r="M275" s="39"/>
      <c r="N275" s="40"/>
      <c r="O275" s="37">
        <f t="shared" si="42"/>
        <v>0</v>
      </c>
      <c r="Q275" s="54"/>
      <c r="R275" s="72"/>
      <c r="S275" s="72"/>
      <c r="T275" s="72"/>
      <c r="U275" s="72"/>
    </row>
    <row r="276" spans="1:21" ht="16.5" customHeight="1" thickTop="1">
      <c r="A276" s="202" t="s">
        <v>22</v>
      </c>
      <c r="B276" s="181"/>
      <c r="C276" s="184"/>
      <c r="D276" s="187"/>
      <c r="E276" s="190"/>
      <c r="F276" s="184"/>
      <c r="G276" s="187"/>
      <c r="H276" s="193"/>
      <c r="I276" s="184"/>
      <c r="J276" s="201"/>
      <c r="K276" s="202" t="s">
        <v>22</v>
      </c>
      <c r="L276" s="41">
        <f t="shared" si="43"/>
        <v>0</v>
      </c>
      <c r="M276" s="42"/>
      <c r="N276" s="43"/>
      <c r="O276" s="37">
        <f t="shared" si="42"/>
        <v>0</v>
      </c>
      <c r="Q276" s="173" t="s">
        <v>2</v>
      </c>
      <c r="R276" s="73" t="s">
        <v>15</v>
      </c>
      <c r="S276" s="101">
        <v>6005</v>
      </c>
      <c r="T276" s="101">
        <f>SUM(E276,G276)</f>
        <v>0</v>
      </c>
      <c r="U276" s="75" t="s">
        <v>16</v>
      </c>
    </row>
    <row r="277" spans="1:21" ht="16.5" customHeight="1" thickBot="1">
      <c r="A277" s="203"/>
      <c r="B277" s="180"/>
      <c r="C277" s="183"/>
      <c r="D277" s="186"/>
      <c r="E277" s="189"/>
      <c r="F277" s="183"/>
      <c r="G277" s="186"/>
      <c r="H277" s="192"/>
      <c r="I277" s="183"/>
      <c r="J277" s="200"/>
      <c r="K277" s="203"/>
      <c r="L277" s="38">
        <f t="shared" si="43"/>
        <v>0</v>
      </c>
      <c r="M277" s="39"/>
      <c r="N277" s="40"/>
      <c r="O277" s="37">
        <f t="shared" si="42"/>
        <v>0</v>
      </c>
      <c r="Q277" s="174"/>
      <c r="R277" s="204" t="s">
        <v>19</v>
      </c>
      <c r="S277" s="206" t="str">
        <f>IF(WEEKDAY(F268,2)&gt;5,"6002","6001")</f>
        <v>6002</v>
      </c>
      <c r="T277" s="206">
        <f>SUM(E272:E275,G272:G275,E281)</f>
        <v>5</v>
      </c>
      <c r="U277" s="207" t="s">
        <v>20</v>
      </c>
    </row>
    <row r="278" spans="1:21" ht="16.5" customHeight="1" thickBot="1">
      <c r="A278" s="51" t="s">
        <v>23</v>
      </c>
      <c r="B278" s="15"/>
      <c r="C278" s="85"/>
      <c r="D278" s="16"/>
      <c r="E278" s="17"/>
      <c r="F278" s="86"/>
      <c r="G278" s="16"/>
      <c r="H278" s="61"/>
      <c r="I278" s="85"/>
      <c r="J278" s="16"/>
      <c r="K278" s="51" t="s">
        <v>23</v>
      </c>
      <c r="L278" s="41">
        <f t="shared" si="43"/>
        <v>0</v>
      </c>
      <c r="M278" s="42"/>
      <c r="N278" s="93"/>
      <c r="O278" s="37">
        <f t="shared" si="42"/>
        <v>0</v>
      </c>
      <c r="Q278" s="175"/>
      <c r="R278" s="205"/>
      <c r="S278" s="146"/>
      <c r="T278" s="146"/>
      <c r="U278" s="208"/>
    </row>
    <row r="279" spans="1:21" ht="32" thickTop="1" thickBot="1">
      <c r="A279" s="55" t="s">
        <v>24</v>
      </c>
      <c r="B279" s="15"/>
      <c r="C279" s="85"/>
      <c r="D279" s="16"/>
      <c r="E279" s="17"/>
      <c r="F279" s="86"/>
      <c r="G279" s="16"/>
      <c r="H279" s="61"/>
      <c r="I279" s="85"/>
      <c r="J279" s="16"/>
      <c r="K279" s="55" t="s">
        <v>24</v>
      </c>
      <c r="L279" s="41">
        <f t="shared" si="43"/>
        <v>0</v>
      </c>
      <c r="M279" s="39"/>
      <c r="N279" s="94"/>
      <c r="O279" s="37">
        <f t="shared" si="42"/>
        <v>0</v>
      </c>
      <c r="Q279" s="54"/>
      <c r="R279" s="72"/>
      <c r="S279" s="72"/>
      <c r="T279" s="72"/>
      <c r="U279" s="72"/>
    </row>
    <row r="280" spans="1:21" ht="17.25" customHeight="1" thickTop="1" thickBot="1">
      <c r="A280" s="56" t="s">
        <v>25</v>
      </c>
      <c r="B280" s="18"/>
      <c r="C280" s="104"/>
      <c r="D280" s="105"/>
      <c r="E280" s="19"/>
      <c r="F280" s="104"/>
      <c r="G280" s="105"/>
      <c r="H280" s="62"/>
      <c r="I280" s="104"/>
      <c r="J280" s="105"/>
      <c r="K280" s="56" t="s">
        <v>25</v>
      </c>
      <c r="L280" s="41">
        <f t="shared" si="43"/>
        <v>0</v>
      </c>
      <c r="M280" s="44"/>
      <c r="N280" s="45"/>
      <c r="O280" s="37">
        <f t="shared" si="42"/>
        <v>0</v>
      </c>
      <c r="Q280" s="209" t="s">
        <v>3</v>
      </c>
      <c r="R280" s="76" t="s">
        <v>15</v>
      </c>
      <c r="S280" s="77">
        <v>6005</v>
      </c>
      <c r="T280" s="77">
        <f>SUM(H276,J276)</f>
        <v>0</v>
      </c>
      <c r="U280" s="78" t="s">
        <v>16</v>
      </c>
    </row>
    <row r="281" spans="1:21" ht="29" thickBot="1">
      <c r="A281" s="57" t="s">
        <v>26</v>
      </c>
      <c r="B281" s="82"/>
      <c r="C281" s="88"/>
      <c r="D281" s="20"/>
      <c r="E281" s="21">
        <v>5</v>
      </c>
      <c r="F281" s="89"/>
      <c r="G281" s="22"/>
      <c r="H281" s="63">
        <v>3</v>
      </c>
      <c r="I281" s="90"/>
      <c r="J281" s="23"/>
      <c r="K281" s="57" t="s">
        <v>26</v>
      </c>
      <c r="L281" s="41">
        <f t="shared" si="43"/>
        <v>8</v>
      </c>
      <c r="M281" s="46"/>
      <c r="N281" s="47"/>
      <c r="O281" s="37">
        <f t="shared" si="42"/>
        <v>8</v>
      </c>
      <c r="Q281" s="210"/>
      <c r="R281" s="106" t="s">
        <v>19</v>
      </c>
      <c r="S281" s="102">
        <v>6002</v>
      </c>
      <c r="T281" s="102">
        <f>SUM(H272:H275,J272:J275,H281)</f>
        <v>3</v>
      </c>
      <c r="U281" s="81" t="s">
        <v>20</v>
      </c>
    </row>
    <row r="282" spans="1:21" ht="31" thickBot="1">
      <c r="A282" s="58" t="s">
        <v>27</v>
      </c>
      <c r="B282" s="24">
        <f>SUM(B272:B281)</f>
        <v>0</v>
      </c>
      <c r="C282" s="24">
        <f>SUM(C272:C277,C280)</f>
        <v>0</v>
      </c>
      <c r="D282" s="25">
        <f>SUM(D272:D277,D280)</f>
        <v>0</v>
      </c>
      <c r="E282" s="26">
        <f>SUM(E272:E281)</f>
        <v>5</v>
      </c>
      <c r="F282" s="24">
        <f>SUM(F272:F280)</f>
        <v>0</v>
      </c>
      <c r="G282" s="25">
        <f>SUM(G272:G277,G280)</f>
        <v>0</v>
      </c>
      <c r="H282" s="26">
        <f>SUM(H272:H277,H280:H281)</f>
        <v>3</v>
      </c>
      <c r="I282" s="24">
        <f>SUM(I272:I277,I280)</f>
        <v>0</v>
      </c>
      <c r="J282" s="25">
        <f>SUM(J272:J277,J280)</f>
        <v>0</v>
      </c>
      <c r="K282" s="58" t="s">
        <v>27</v>
      </c>
      <c r="L282" s="27">
        <f>SUM(L272:L281)</f>
        <v>8</v>
      </c>
      <c r="M282" s="28">
        <f>SUM(M272:M279)</f>
        <v>0</v>
      </c>
      <c r="N282" s="28">
        <f>SUM(N272:N279)</f>
        <v>0</v>
      </c>
      <c r="O282" s="29">
        <f>SUM(O272:O281)</f>
        <v>8</v>
      </c>
      <c r="Q282" s="4"/>
    </row>
    <row r="283" spans="1:21" ht="18" customHeight="1" thickTop="1" thickBot="1">
      <c r="B283" s="211" t="s">
        <v>28</v>
      </c>
      <c r="C283" s="211"/>
      <c r="D283" s="211"/>
      <c r="E283" s="212" t="s">
        <v>29</v>
      </c>
      <c r="F283" s="212"/>
      <c r="G283" s="212"/>
      <c r="H283" s="213" t="s">
        <v>30</v>
      </c>
      <c r="I283" s="213"/>
      <c r="J283" s="213"/>
      <c r="K283" s="48"/>
      <c r="L283" s="214">
        <f>SUM(B272:B277,B281,D272:D277,D280,E272:E277,E280:E281,G272:G277,G280,H272:H277,H280:H281,J272:J277,J280)</f>
        <v>8</v>
      </c>
      <c r="Q283" s="4"/>
      <c r="T283" s="30">
        <f>SUM(T273:T274,T276:T278,T280:T281)</f>
        <v>8</v>
      </c>
    </row>
    <row r="284" spans="1:21" ht="17.25" customHeight="1" thickTop="1">
      <c r="B284" s="216">
        <f>SUM(B282:D282)</f>
        <v>0</v>
      </c>
      <c r="C284" s="216"/>
      <c r="D284" s="216"/>
      <c r="E284" s="194">
        <f>SUM(E282:G282)</f>
        <v>5</v>
      </c>
      <c r="F284" s="194"/>
      <c r="G284" s="194"/>
      <c r="H284" s="195">
        <f>SUM(H282:J282)</f>
        <v>3</v>
      </c>
      <c r="I284" s="195"/>
      <c r="J284" s="195"/>
      <c r="K284" s="48"/>
      <c r="L284" s="215"/>
      <c r="Q284" s="4"/>
    </row>
    <row r="286" spans="1:21" ht="15" thickBot="1"/>
    <row r="287" spans="1:21" ht="20" thickTop="1" thickBot="1">
      <c r="E287" s="49" t="s">
        <v>0</v>
      </c>
      <c r="F287" s="159">
        <f>F268+1</f>
        <v>42051</v>
      </c>
      <c r="G287" s="160"/>
      <c r="H287" s="161"/>
      <c r="Q287" s="4"/>
    </row>
    <row r="288" spans="1:21" ht="18" thickTop="1" thickBot="1">
      <c r="E288" s="32"/>
      <c r="F288" s="31"/>
      <c r="G288" s="31"/>
      <c r="H288" s="31"/>
      <c r="Q288" s="4"/>
    </row>
    <row r="289" spans="1:21" ht="23" thickTop="1" thickBot="1">
      <c r="A289" s="2"/>
      <c r="B289" s="162" t="s">
        <v>1</v>
      </c>
      <c r="C289" s="163"/>
      <c r="D289" s="164"/>
      <c r="E289" s="165" t="s">
        <v>2</v>
      </c>
      <c r="F289" s="166"/>
      <c r="G289" s="167"/>
      <c r="H289" s="168" t="s">
        <v>3</v>
      </c>
      <c r="I289" s="169"/>
      <c r="J289" s="170"/>
      <c r="K289" s="3"/>
      <c r="L289" s="2"/>
      <c r="M289" s="2"/>
      <c r="N289" s="2"/>
      <c r="O289" s="2"/>
      <c r="P289" s="2"/>
      <c r="Q289" s="4"/>
      <c r="R289" s="2"/>
      <c r="S289" s="2"/>
      <c r="T289" s="2"/>
      <c r="U289" s="2"/>
    </row>
    <row r="290" spans="1:21" ht="47" thickTop="1" thickBot="1">
      <c r="A290" s="5"/>
      <c r="B290" s="6" t="s">
        <v>4</v>
      </c>
      <c r="C290" s="7" t="s">
        <v>5</v>
      </c>
      <c r="D290" s="8" t="s">
        <v>6</v>
      </c>
      <c r="E290" s="9" t="s">
        <v>4</v>
      </c>
      <c r="F290" s="7" t="s">
        <v>5</v>
      </c>
      <c r="G290" s="8" t="s">
        <v>6</v>
      </c>
      <c r="H290" s="60" t="s">
        <v>4</v>
      </c>
      <c r="I290" s="7" t="s">
        <v>5</v>
      </c>
      <c r="J290" s="8" t="s">
        <v>6</v>
      </c>
      <c r="K290" s="5"/>
      <c r="L290" s="10" t="s">
        <v>7</v>
      </c>
      <c r="M290" s="11" t="s">
        <v>8</v>
      </c>
      <c r="N290" s="11" t="s">
        <v>9</v>
      </c>
      <c r="O290" s="12" t="s">
        <v>10</v>
      </c>
      <c r="P290" s="13"/>
      <c r="Q290" s="196">
        <f>F287</f>
        <v>42051</v>
      </c>
      <c r="R290" s="217"/>
      <c r="S290" s="217"/>
      <c r="T290" s="217"/>
      <c r="U290" s="218"/>
    </row>
    <row r="291" spans="1:21" ht="17" thickBot="1">
      <c r="A291" s="202" t="s">
        <v>11</v>
      </c>
      <c r="B291" s="179"/>
      <c r="C291" s="182"/>
      <c r="D291" s="185"/>
      <c r="E291" s="188"/>
      <c r="F291" s="182"/>
      <c r="G291" s="185"/>
      <c r="H291" s="191"/>
      <c r="I291" s="182"/>
      <c r="J291" s="199"/>
      <c r="K291" s="51" t="s">
        <v>12</v>
      </c>
      <c r="L291" s="34">
        <f t="shared" ref="L291:L292" si="44">SUM(B291:J291)</f>
        <v>0</v>
      </c>
      <c r="M291" s="35"/>
      <c r="N291" s="36"/>
      <c r="O291" s="37">
        <f t="shared" ref="O291:O300" si="45">SUM(L291:N291)</f>
        <v>0</v>
      </c>
      <c r="Q291" s="52"/>
    </row>
    <row r="292" spans="1:21" ht="17.25" customHeight="1" thickTop="1" thickBot="1">
      <c r="A292" s="203"/>
      <c r="B292" s="180"/>
      <c r="C292" s="183"/>
      <c r="D292" s="186"/>
      <c r="E292" s="189"/>
      <c r="F292" s="183"/>
      <c r="G292" s="186"/>
      <c r="H292" s="192"/>
      <c r="I292" s="183"/>
      <c r="J292" s="200"/>
      <c r="K292" s="53" t="s">
        <v>13</v>
      </c>
      <c r="L292" s="38">
        <f t="shared" si="44"/>
        <v>0</v>
      </c>
      <c r="M292" s="39"/>
      <c r="N292" s="40"/>
      <c r="O292" s="37">
        <f t="shared" si="45"/>
        <v>0</v>
      </c>
      <c r="Q292" s="171" t="s">
        <v>14</v>
      </c>
      <c r="R292" s="66" t="s">
        <v>15</v>
      </c>
      <c r="S292" s="100">
        <v>6000</v>
      </c>
      <c r="T292" s="100">
        <f>SUM(B295,D295)</f>
        <v>0</v>
      </c>
      <c r="U292" s="68" t="s">
        <v>16</v>
      </c>
    </row>
    <row r="293" spans="1:21" ht="31" thickBot="1">
      <c r="A293" s="202" t="s">
        <v>17</v>
      </c>
      <c r="B293" s="181"/>
      <c r="C293" s="184"/>
      <c r="D293" s="187"/>
      <c r="E293" s="190"/>
      <c r="F293" s="184"/>
      <c r="G293" s="187"/>
      <c r="H293" s="193"/>
      <c r="I293" s="184"/>
      <c r="J293" s="201"/>
      <c r="K293" s="51" t="s">
        <v>18</v>
      </c>
      <c r="L293" s="41">
        <f>SUM(B293:J293)</f>
        <v>0</v>
      </c>
      <c r="M293" s="42"/>
      <c r="N293" s="43"/>
      <c r="O293" s="37">
        <f t="shared" si="45"/>
        <v>0</v>
      </c>
      <c r="Q293" s="172"/>
      <c r="R293" s="69" t="s">
        <v>19</v>
      </c>
      <c r="S293" s="70">
        <v>6015</v>
      </c>
      <c r="T293" s="70">
        <f>SUM(B291:B294,D291:D294,B300)</f>
        <v>0</v>
      </c>
      <c r="U293" s="71" t="s">
        <v>20</v>
      </c>
    </row>
    <row r="294" spans="1:21" ht="18" thickTop="1" thickBot="1">
      <c r="A294" s="203"/>
      <c r="B294" s="180"/>
      <c r="C294" s="183"/>
      <c r="D294" s="186"/>
      <c r="E294" s="189"/>
      <c r="F294" s="183"/>
      <c r="G294" s="186"/>
      <c r="H294" s="192"/>
      <c r="I294" s="183"/>
      <c r="J294" s="200"/>
      <c r="K294" s="53" t="s">
        <v>21</v>
      </c>
      <c r="L294" s="38">
        <f t="shared" ref="L294:L300" si="46">SUM(B294:J294)</f>
        <v>0</v>
      </c>
      <c r="M294" s="39"/>
      <c r="N294" s="40"/>
      <c r="O294" s="37">
        <f t="shared" si="45"/>
        <v>0</v>
      </c>
      <c r="Q294" s="54"/>
      <c r="R294" s="72"/>
      <c r="S294" s="72"/>
      <c r="T294" s="72"/>
      <c r="U294" s="72"/>
    </row>
    <row r="295" spans="1:21" ht="16.5" customHeight="1" thickTop="1">
      <c r="A295" s="202" t="s">
        <v>22</v>
      </c>
      <c r="B295" s="181"/>
      <c r="C295" s="184"/>
      <c r="D295" s="187"/>
      <c r="E295" s="190"/>
      <c r="F295" s="184"/>
      <c r="G295" s="187"/>
      <c r="H295" s="193"/>
      <c r="I295" s="184"/>
      <c r="J295" s="201"/>
      <c r="K295" s="202" t="s">
        <v>22</v>
      </c>
      <c r="L295" s="41">
        <f t="shared" si="46"/>
        <v>0</v>
      </c>
      <c r="M295" s="42"/>
      <c r="N295" s="43"/>
      <c r="O295" s="37">
        <f t="shared" si="45"/>
        <v>0</v>
      </c>
      <c r="Q295" s="173" t="s">
        <v>2</v>
      </c>
      <c r="R295" s="73" t="s">
        <v>15</v>
      </c>
      <c r="S295" s="101">
        <v>6005</v>
      </c>
      <c r="T295" s="101">
        <f>SUM(E295,G295)</f>
        <v>0</v>
      </c>
      <c r="U295" s="75" t="s">
        <v>16</v>
      </c>
    </row>
    <row r="296" spans="1:21" ht="16.5" customHeight="1" thickBot="1">
      <c r="A296" s="203"/>
      <c r="B296" s="180"/>
      <c r="C296" s="183"/>
      <c r="D296" s="186"/>
      <c r="E296" s="189"/>
      <c r="F296" s="183"/>
      <c r="G296" s="186"/>
      <c r="H296" s="192"/>
      <c r="I296" s="183"/>
      <c r="J296" s="200"/>
      <c r="K296" s="203"/>
      <c r="L296" s="38">
        <f t="shared" si="46"/>
        <v>0</v>
      </c>
      <c r="M296" s="39"/>
      <c r="N296" s="40"/>
      <c r="O296" s="37">
        <f t="shared" si="45"/>
        <v>0</v>
      </c>
      <c r="Q296" s="174"/>
      <c r="R296" s="204" t="s">
        <v>19</v>
      </c>
      <c r="S296" s="206" t="str">
        <f>IF(WEEKDAY(F287,2)&gt;5,"6002","6001")</f>
        <v>6001</v>
      </c>
      <c r="T296" s="206">
        <f>SUM(E291:E294,G291:G294,E300)</f>
        <v>5</v>
      </c>
      <c r="U296" s="207" t="s">
        <v>20</v>
      </c>
    </row>
    <row r="297" spans="1:21" ht="16.5" customHeight="1" thickBot="1">
      <c r="A297" s="51" t="s">
        <v>23</v>
      </c>
      <c r="B297" s="15"/>
      <c r="C297" s="85"/>
      <c r="D297" s="16"/>
      <c r="E297" s="17"/>
      <c r="F297" s="86"/>
      <c r="G297" s="16"/>
      <c r="H297" s="61"/>
      <c r="I297" s="85"/>
      <c r="J297" s="16"/>
      <c r="K297" s="51" t="s">
        <v>23</v>
      </c>
      <c r="L297" s="41">
        <f t="shared" si="46"/>
        <v>0</v>
      </c>
      <c r="M297" s="42"/>
      <c r="N297" s="93"/>
      <c r="O297" s="37">
        <f t="shared" si="45"/>
        <v>0</v>
      </c>
      <c r="Q297" s="175"/>
      <c r="R297" s="205"/>
      <c r="S297" s="146"/>
      <c r="T297" s="146"/>
      <c r="U297" s="208"/>
    </row>
    <row r="298" spans="1:21" ht="32" thickTop="1" thickBot="1">
      <c r="A298" s="55" t="s">
        <v>24</v>
      </c>
      <c r="B298" s="15"/>
      <c r="C298" s="85"/>
      <c r="D298" s="16"/>
      <c r="E298" s="17"/>
      <c r="F298" s="86"/>
      <c r="G298" s="16"/>
      <c r="H298" s="61"/>
      <c r="I298" s="85"/>
      <c r="J298" s="16"/>
      <c r="K298" s="55" t="s">
        <v>24</v>
      </c>
      <c r="L298" s="41">
        <f t="shared" si="46"/>
        <v>0</v>
      </c>
      <c r="M298" s="39"/>
      <c r="N298" s="94"/>
      <c r="O298" s="37">
        <f t="shared" si="45"/>
        <v>0</v>
      </c>
      <c r="Q298" s="54"/>
      <c r="R298" s="72"/>
      <c r="S298" s="72"/>
      <c r="T298" s="72"/>
      <c r="U298" s="72"/>
    </row>
    <row r="299" spans="1:21" ht="17.25" customHeight="1" thickTop="1" thickBot="1">
      <c r="A299" s="56" t="s">
        <v>25</v>
      </c>
      <c r="B299" s="18"/>
      <c r="C299" s="104"/>
      <c r="D299" s="105"/>
      <c r="E299" s="19"/>
      <c r="F299" s="104"/>
      <c r="G299" s="105"/>
      <c r="H299" s="62"/>
      <c r="I299" s="104"/>
      <c r="J299" s="105"/>
      <c r="K299" s="56" t="s">
        <v>25</v>
      </c>
      <c r="L299" s="41">
        <f t="shared" si="46"/>
        <v>0</v>
      </c>
      <c r="M299" s="44"/>
      <c r="N299" s="45"/>
      <c r="O299" s="37">
        <f t="shared" si="45"/>
        <v>0</v>
      </c>
      <c r="Q299" s="209" t="s">
        <v>3</v>
      </c>
      <c r="R299" s="76" t="s">
        <v>15</v>
      </c>
      <c r="S299" s="77">
        <v>6005</v>
      </c>
      <c r="T299" s="77">
        <f>SUM(H295,J295)</f>
        <v>0</v>
      </c>
      <c r="U299" s="78" t="s">
        <v>16</v>
      </c>
    </row>
    <row r="300" spans="1:21" ht="29" thickBot="1">
      <c r="A300" s="57" t="s">
        <v>26</v>
      </c>
      <c r="B300" s="82"/>
      <c r="C300" s="88"/>
      <c r="D300" s="20"/>
      <c r="E300" s="21">
        <v>5</v>
      </c>
      <c r="F300" s="89"/>
      <c r="G300" s="22"/>
      <c r="H300" s="63">
        <v>3</v>
      </c>
      <c r="I300" s="90"/>
      <c r="J300" s="23"/>
      <c r="K300" s="57" t="s">
        <v>26</v>
      </c>
      <c r="L300" s="41">
        <f t="shared" si="46"/>
        <v>8</v>
      </c>
      <c r="M300" s="46"/>
      <c r="N300" s="47"/>
      <c r="O300" s="37">
        <f t="shared" si="45"/>
        <v>8</v>
      </c>
      <c r="Q300" s="210"/>
      <c r="R300" s="106" t="s">
        <v>19</v>
      </c>
      <c r="S300" s="102">
        <v>6002</v>
      </c>
      <c r="T300" s="102">
        <f>SUM(H291:H294,J291:J294,H300)</f>
        <v>3</v>
      </c>
      <c r="U300" s="81" t="s">
        <v>20</v>
      </c>
    </row>
    <row r="301" spans="1:21" ht="31" thickBot="1">
      <c r="A301" s="58" t="s">
        <v>27</v>
      </c>
      <c r="B301" s="24">
        <f>SUM(B291:B300)</f>
        <v>0</v>
      </c>
      <c r="C301" s="24">
        <f>SUM(C291:C296,C299)</f>
        <v>0</v>
      </c>
      <c r="D301" s="25">
        <f>SUM(D291:D296,D299)</f>
        <v>0</v>
      </c>
      <c r="E301" s="26">
        <f>SUM(E291:E300)</f>
        <v>5</v>
      </c>
      <c r="F301" s="24">
        <f>SUM(F291:F299)</f>
        <v>0</v>
      </c>
      <c r="G301" s="25">
        <f>SUM(G291:G296,G299)</f>
        <v>0</v>
      </c>
      <c r="H301" s="26">
        <f>SUM(H291:H296,H299:H300)</f>
        <v>3</v>
      </c>
      <c r="I301" s="24">
        <f>SUM(I291:I296,I299)</f>
        <v>0</v>
      </c>
      <c r="J301" s="25">
        <f>SUM(J291:J296,J299)</f>
        <v>0</v>
      </c>
      <c r="K301" s="58" t="s">
        <v>27</v>
      </c>
      <c r="L301" s="27">
        <f>SUM(L291:L300)</f>
        <v>8</v>
      </c>
      <c r="M301" s="28">
        <f>SUM(M291:M298)</f>
        <v>0</v>
      </c>
      <c r="N301" s="28">
        <f>SUM(N291:N298)</f>
        <v>0</v>
      </c>
      <c r="O301" s="29">
        <f>SUM(O291:O300)</f>
        <v>8</v>
      </c>
      <c r="Q301" s="4"/>
    </row>
    <row r="302" spans="1:21" ht="18" customHeight="1" thickTop="1" thickBot="1">
      <c r="B302" s="211" t="s">
        <v>28</v>
      </c>
      <c r="C302" s="211"/>
      <c r="D302" s="211"/>
      <c r="E302" s="212" t="s">
        <v>29</v>
      </c>
      <c r="F302" s="212"/>
      <c r="G302" s="212"/>
      <c r="H302" s="213" t="s">
        <v>30</v>
      </c>
      <c r="I302" s="213"/>
      <c r="J302" s="213"/>
      <c r="K302" s="48"/>
      <c r="L302" s="214">
        <f>SUM(B291:B296,B300,D291:D296,D299,E291:E296,E299:E300,G291:G296,G299,H291:H296,H299:H300,J291:J296,J299)</f>
        <v>8</v>
      </c>
      <c r="Q302" s="4"/>
      <c r="T302" s="30">
        <f>SUM(T292:T293,T295:T297,T299:T300)</f>
        <v>8</v>
      </c>
    </row>
    <row r="303" spans="1:21" ht="17.25" customHeight="1" thickTop="1">
      <c r="B303" s="216">
        <f>SUM(B301:D301)</f>
        <v>0</v>
      </c>
      <c r="C303" s="216"/>
      <c r="D303" s="216"/>
      <c r="E303" s="194">
        <f>SUM(E301:G301)</f>
        <v>5</v>
      </c>
      <c r="F303" s="194"/>
      <c r="G303" s="194"/>
      <c r="H303" s="195">
        <f>SUM(H301:J301)</f>
        <v>3</v>
      </c>
      <c r="I303" s="195"/>
      <c r="J303" s="195"/>
      <c r="K303" s="48"/>
      <c r="L303" s="215"/>
      <c r="Q303" s="4"/>
    </row>
    <row r="305" spans="1:21" ht="15" thickBot="1"/>
    <row r="306" spans="1:21" ht="20" thickTop="1" thickBot="1">
      <c r="E306" s="49" t="s">
        <v>0</v>
      </c>
      <c r="F306" s="159">
        <f>F287+1</f>
        <v>42052</v>
      </c>
      <c r="G306" s="160"/>
      <c r="H306" s="161"/>
      <c r="Q306" s="4"/>
    </row>
    <row r="307" spans="1:21" ht="18" thickTop="1" thickBot="1">
      <c r="E307" s="32"/>
      <c r="F307" s="31"/>
      <c r="G307" s="31"/>
      <c r="H307" s="31"/>
      <c r="Q307" s="4"/>
    </row>
    <row r="308" spans="1:21" ht="23" thickTop="1" thickBot="1">
      <c r="A308" s="2"/>
      <c r="B308" s="162" t="s">
        <v>1</v>
      </c>
      <c r="C308" s="163"/>
      <c r="D308" s="164"/>
      <c r="E308" s="165" t="s">
        <v>2</v>
      </c>
      <c r="F308" s="166"/>
      <c r="G308" s="167"/>
      <c r="H308" s="168" t="s">
        <v>3</v>
      </c>
      <c r="I308" s="169"/>
      <c r="J308" s="170"/>
      <c r="K308" s="3"/>
      <c r="L308" s="2"/>
      <c r="M308" s="2"/>
      <c r="N308" s="2"/>
      <c r="O308" s="2"/>
      <c r="P308" s="2"/>
      <c r="Q308" s="4"/>
      <c r="R308" s="2"/>
      <c r="S308" s="2"/>
      <c r="T308" s="2"/>
      <c r="U308" s="2"/>
    </row>
    <row r="309" spans="1:21" ht="47" thickTop="1" thickBot="1">
      <c r="A309" s="5"/>
      <c r="B309" s="6" t="s">
        <v>4</v>
      </c>
      <c r="C309" s="7" t="s">
        <v>5</v>
      </c>
      <c r="D309" s="8" t="s">
        <v>6</v>
      </c>
      <c r="E309" s="9" t="s">
        <v>4</v>
      </c>
      <c r="F309" s="7" t="s">
        <v>5</v>
      </c>
      <c r="G309" s="8" t="s">
        <v>6</v>
      </c>
      <c r="H309" s="60" t="s">
        <v>4</v>
      </c>
      <c r="I309" s="7" t="s">
        <v>5</v>
      </c>
      <c r="J309" s="8" t="s">
        <v>6</v>
      </c>
      <c r="K309" s="5"/>
      <c r="L309" s="10" t="s">
        <v>7</v>
      </c>
      <c r="M309" s="11" t="s">
        <v>8</v>
      </c>
      <c r="N309" s="11" t="s">
        <v>9</v>
      </c>
      <c r="O309" s="12" t="s">
        <v>10</v>
      </c>
      <c r="P309" s="13"/>
      <c r="Q309" s="196">
        <f>F306</f>
        <v>42052</v>
      </c>
      <c r="R309" s="217"/>
      <c r="S309" s="217"/>
      <c r="T309" s="217"/>
      <c r="U309" s="218"/>
    </row>
    <row r="310" spans="1:21" ht="17" thickBot="1">
      <c r="A310" s="202" t="s">
        <v>11</v>
      </c>
      <c r="B310" s="179"/>
      <c r="C310" s="182"/>
      <c r="D310" s="185"/>
      <c r="E310" s="188"/>
      <c r="F310" s="182"/>
      <c r="G310" s="185"/>
      <c r="H310" s="191"/>
      <c r="I310" s="182"/>
      <c r="J310" s="199"/>
      <c r="K310" s="51" t="s">
        <v>12</v>
      </c>
      <c r="L310" s="34">
        <f t="shared" ref="L310:L311" si="47">SUM(B310:J310)</f>
        <v>0</v>
      </c>
      <c r="M310" s="35"/>
      <c r="N310" s="36"/>
      <c r="O310" s="37">
        <f t="shared" ref="O310:O319" si="48">SUM(L310:N310)</f>
        <v>0</v>
      </c>
      <c r="Q310" s="52"/>
    </row>
    <row r="311" spans="1:21" ht="17.25" customHeight="1" thickTop="1" thickBot="1">
      <c r="A311" s="203"/>
      <c r="B311" s="180"/>
      <c r="C311" s="183"/>
      <c r="D311" s="186"/>
      <c r="E311" s="189"/>
      <c r="F311" s="183"/>
      <c r="G311" s="186"/>
      <c r="H311" s="192"/>
      <c r="I311" s="183"/>
      <c r="J311" s="200"/>
      <c r="K311" s="53" t="s">
        <v>13</v>
      </c>
      <c r="L311" s="38">
        <f t="shared" si="47"/>
        <v>0</v>
      </c>
      <c r="M311" s="39"/>
      <c r="N311" s="40"/>
      <c r="O311" s="37">
        <f t="shared" si="48"/>
        <v>0</v>
      </c>
      <c r="Q311" s="171" t="s">
        <v>14</v>
      </c>
      <c r="R311" s="66" t="s">
        <v>15</v>
      </c>
      <c r="S311" s="100">
        <v>6000</v>
      </c>
      <c r="T311" s="100">
        <f>SUM(B314,D314)</f>
        <v>0</v>
      </c>
      <c r="U311" s="68" t="s">
        <v>16</v>
      </c>
    </row>
    <row r="312" spans="1:21" ht="31" thickBot="1">
      <c r="A312" s="202" t="s">
        <v>17</v>
      </c>
      <c r="B312" s="181"/>
      <c r="C312" s="184"/>
      <c r="D312" s="187"/>
      <c r="E312" s="190"/>
      <c r="F312" s="184"/>
      <c r="G312" s="187"/>
      <c r="H312" s="193"/>
      <c r="I312" s="184"/>
      <c r="J312" s="201"/>
      <c r="K312" s="51" t="s">
        <v>18</v>
      </c>
      <c r="L312" s="41">
        <f>SUM(B312:J312)</f>
        <v>0</v>
      </c>
      <c r="M312" s="42"/>
      <c r="N312" s="43"/>
      <c r="O312" s="37">
        <f t="shared" si="48"/>
        <v>0</v>
      </c>
      <c r="Q312" s="172"/>
      <c r="R312" s="69" t="s">
        <v>19</v>
      </c>
      <c r="S312" s="70">
        <v>6015</v>
      </c>
      <c r="T312" s="70">
        <f>SUM(B310:B313,D310:D313,B319)</f>
        <v>0</v>
      </c>
      <c r="U312" s="71" t="s">
        <v>20</v>
      </c>
    </row>
    <row r="313" spans="1:21" ht="18" thickTop="1" thickBot="1">
      <c r="A313" s="203"/>
      <c r="B313" s="180"/>
      <c r="C313" s="183"/>
      <c r="D313" s="186"/>
      <c r="E313" s="189"/>
      <c r="F313" s="183"/>
      <c r="G313" s="186"/>
      <c r="H313" s="192"/>
      <c r="I313" s="183"/>
      <c r="J313" s="200"/>
      <c r="K313" s="53" t="s">
        <v>21</v>
      </c>
      <c r="L313" s="38">
        <f t="shared" ref="L313:L319" si="49">SUM(B313:J313)</f>
        <v>0</v>
      </c>
      <c r="M313" s="39"/>
      <c r="N313" s="40"/>
      <c r="O313" s="37">
        <f t="shared" si="48"/>
        <v>0</v>
      </c>
      <c r="Q313" s="54"/>
      <c r="R313" s="72"/>
      <c r="S313" s="72"/>
      <c r="T313" s="72"/>
      <c r="U313" s="72"/>
    </row>
    <row r="314" spans="1:21" ht="16.5" customHeight="1" thickTop="1">
      <c r="A314" s="202" t="s">
        <v>22</v>
      </c>
      <c r="B314" s="181"/>
      <c r="C314" s="184"/>
      <c r="D314" s="187"/>
      <c r="E314" s="190"/>
      <c r="F314" s="184"/>
      <c r="G314" s="187"/>
      <c r="H314" s="193"/>
      <c r="I314" s="184"/>
      <c r="J314" s="201"/>
      <c r="K314" s="202" t="s">
        <v>22</v>
      </c>
      <c r="L314" s="41">
        <f t="shared" si="49"/>
        <v>0</v>
      </c>
      <c r="M314" s="42"/>
      <c r="N314" s="43"/>
      <c r="O314" s="37">
        <f t="shared" si="48"/>
        <v>0</v>
      </c>
      <c r="Q314" s="173" t="s">
        <v>2</v>
      </c>
      <c r="R314" s="73" t="s">
        <v>15</v>
      </c>
      <c r="S314" s="101">
        <v>6005</v>
      </c>
      <c r="T314" s="101">
        <f>SUM(E314,G314)</f>
        <v>0</v>
      </c>
      <c r="U314" s="75" t="s">
        <v>16</v>
      </c>
    </row>
    <row r="315" spans="1:21" ht="16.5" customHeight="1" thickBot="1">
      <c r="A315" s="203"/>
      <c r="B315" s="180"/>
      <c r="C315" s="183"/>
      <c r="D315" s="186"/>
      <c r="E315" s="189"/>
      <c r="F315" s="183"/>
      <c r="G315" s="186"/>
      <c r="H315" s="192"/>
      <c r="I315" s="183"/>
      <c r="J315" s="200"/>
      <c r="K315" s="203"/>
      <c r="L315" s="38">
        <f t="shared" si="49"/>
        <v>0</v>
      </c>
      <c r="M315" s="39"/>
      <c r="N315" s="40"/>
      <c r="O315" s="37">
        <f t="shared" si="48"/>
        <v>0</v>
      </c>
      <c r="Q315" s="174"/>
      <c r="R315" s="204" t="s">
        <v>19</v>
      </c>
      <c r="S315" s="206" t="str">
        <f>IF(WEEKDAY(F306,2)&gt;5,"6002","6001")</f>
        <v>6001</v>
      </c>
      <c r="T315" s="206">
        <f>SUM(E310:E313,G310:G313,E319)</f>
        <v>5</v>
      </c>
      <c r="U315" s="207" t="s">
        <v>20</v>
      </c>
    </row>
    <row r="316" spans="1:21" ht="16.5" customHeight="1" thickBot="1">
      <c r="A316" s="51" t="s">
        <v>23</v>
      </c>
      <c r="B316" s="15"/>
      <c r="C316" s="85"/>
      <c r="D316" s="16"/>
      <c r="E316" s="17"/>
      <c r="F316" s="86"/>
      <c r="G316" s="16"/>
      <c r="H316" s="61"/>
      <c r="I316" s="85"/>
      <c r="J316" s="16"/>
      <c r="K316" s="51" t="s">
        <v>23</v>
      </c>
      <c r="L316" s="41">
        <f t="shared" si="49"/>
        <v>0</v>
      </c>
      <c r="M316" s="42"/>
      <c r="N316" s="93"/>
      <c r="O316" s="37">
        <f t="shared" si="48"/>
        <v>0</v>
      </c>
      <c r="Q316" s="175"/>
      <c r="R316" s="205"/>
      <c r="S316" s="146"/>
      <c r="T316" s="146"/>
      <c r="U316" s="208"/>
    </row>
    <row r="317" spans="1:21" ht="32" thickTop="1" thickBot="1">
      <c r="A317" s="55" t="s">
        <v>24</v>
      </c>
      <c r="B317" s="15"/>
      <c r="C317" s="85"/>
      <c r="D317" s="16"/>
      <c r="E317" s="17"/>
      <c r="F317" s="86"/>
      <c r="G317" s="16"/>
      <c r="H317" s="61"/>
      <c r="I317" s="85"/>
      <c r="J317" s="16"/>
      <c r="K317" s="55" t="s">
        <v>24</v>
      </c>
      <c r="L317" s="41">
        <f t="shared" si="49"/>
        <v>0</v>
      </c>
      <c r="M317" s="39"/>
      <c r="N317" s="94"/>
      <c r="O317" s="37">
        <f t="shared" si="48"/>
        <v>0</v>
      </c>
      <c r="Q317" s="54"/>
      <c r="R317" s="72"/>
      <c r="S317" s="72"/>
      <c r="T317" s="72"/>
      <c r="U317" s="72"/>
    </row>
    <row r="318" spans="1:21" ht="17.25" customHeight="1" thickTop="1" thickBot="1">
      <c r="A318" s="56" t="s">
        <v>25</v>
      </c>
      <c r="B318" s="18"/>
      <c r="C318" s="104"/>
      <c r="D318" s="105"/>
      <c r="E318" s="19"/>
      <c r="F318" s="104"/>
      <c r="G318" s="105"/>
      <c r="H318" s="62"/>
      <c r="I318" s="104"/>
      <c r="J318" s="105"/>
      <c r="K318" s="56" t="s">
        <v>25</v>
      </c>
      <c r="L318" s="41">
        <f t="shared" si="49"/>
        <v>0</v>
      </c>
      <c r="M318" s="44"/>
      <c r="N318" s="45"/>
      <c r="O318" s="37">
        <f t="shared" si="48"/>
        <v>0</v>
      </c>
      <c r="Q318" s="209" t="s">
        <v>3</v>
      </c>
      <c r="R318" s="76" t="s">
        <v>15</v>
      </c>
      <c r="S318" s="77">
        <v>6005</v>
      </c>
      <c r="T318" s="77">
        <f>SUM(H314,J314)</f>
        <v>0</v>
      </c>
      <c r="U318" s="78" t="s">
        <v>16</v>
      </c>
    </row>
    <row r="319" spans="1:21" ht="29" thickBot="1">
      <c r="A319" s="57" t="s">
        <v>26</v>
      </c>
      <c r="B319" s="82"/>
      <c r="C319" s="88"/>
      <c r="D319" s="20"/>
      <c r="E319" s="21">
        <v>5</v>
      </c>
      <c r="F319" s="89"/>
      <c r="G319" s="22"/>
      <c r="H319" s="63">
        <v>3</v>
      </c>
      <c r="I319" s="90"/>
      <c r="J319" s="23"/>
      <c r="K319" s="57" t="s">
        <v>26</v>
      </c>
      <c r="L319" s="41">
        <f t="shared" si="49"/>
        <v>8</v>
      </c>
      <c r="M319" s="46"/>
      <c r="N319" s="47"/>
      <c r="O319" s="37">
        <f t="shared" si="48"/>
        <v>8</v>
      </c>
      <c r="Q319" s="210"/>
      <c r="R319" s="106" t="s">
        <v>19</v>
      </c>
      <c r="S319" s="102">
        <v>6002</v>
      </c>
      <c r="T319" s="102">
        <f>SUM(H310:H313,J310:J313,H319)</f>
        <v>3</v>
      </c>
      <c r="U319" s="81" t="s">
        <v>20</v>
      </c>
    </row>
    <row r="320" spans="1:21" ht="31" thickBot="1">
      <c r="A320" s="58" t="s">
        <v>27</v>
      </c>
      <c r="B320" s="24">
        <f>SUM(B310:B319)</f>
        <v>0</v>
      </c>
      <c r="C320" s="24">
        <f>SUM(C310:C315,C318)</f>
        <v>0</v>
      </c>
      <c r="D320" s="25">
        <f>SUM(D310:D315,D318)</f>
        <v>0</v>
      </c>
      <c r="E320" s="26">
        <f>SUM(E310:E319)</f>
        <v>5</v>
      </c>
      <c r="F320" s="24">
        <f>SUM(F310:F318)</f>
        <v>0</v>
      </c>
      <c r="G320" s="25">
        <f>SUM(G310:G315,G318)</f>
        <v>0</v>
      </c>
      <c r="H320" s="26">
        <f>SUM(H310:H315,H318:H319)</f>
        <v>3</v>
      </c>
      <c r="I320" s="24">
        <f>SUM(I310:I315,I318)</f>
        <v>0</v>
      </c>
      <c r="J320" s="25">
        <f>SUM(J310:J315,J318)</f>
        <v>0</v>
      </c>
      <c r="K320" s="58" t="s">
        <v>27</v>
      </c>
      <c r="L320" s="27">
        <f>SUM(L310:L319)</f>
        <v>8</v>
      </c>
      <c r="M320" s="28">
        <f>SUM(M310:M317)</f>
        <v>0</v>
      </c>
      <c r="N320" s="28">
        <f>SUM(N310:N317)</f>
        <v>0</v>
      </c>
      <c r="O320" s="29">
        <f>SUM(O310:O319)</f>
        <v>8</v>
      </c>
      <c r="Q320" s="4"/>
    </row>
    <row r="321" spans="1:21" ht="18" customHeight="1" thickTop="1" thickBot="1">
      <c r="B321" s="211" t="s">
        <v>28</v>
      </c>
      <c r="C321" s="211"/>
      <c r="D321" s="211"/>
      <c r="E321" s="212" t="s">
        <v>29</v>
      </c>
      <c r="F321" s="212"/>
      <c r="G321" s="212"/>
      <c r="H321" s="213" t="s">
        <v>30</v>
      </c>
      <c r="I321" s="213"/>
      <c r="J321" s="213"/>
      <c r="K321" s="48"/>
      <c r="L321" s="214">
        <f>SUM(B310:B315,B319,D310:D315,D318,E310:E315,E318:E319,G310:G315,G318,H310:H315,H318:H319,J310:J315,J318)</f>
        <v>8</v>
      </c>
      <c r="Q321" s="4"/>
      <c r="T321" s="30">
        <f>SUM(T311:T312,T314:T316,T318:T319)</f>
        <v>8</v>
      </c>
    </row>
    <row r="322" spans="1:21" ht="17.25" customHeight="1" thickTop="1">
      <c r="B322" s="216">
        <f>SUM(B320:D320)</f>
        <v>0</v>
      </c>
      <c r="C322" s="216"/>
      <c r="D322" s="216"/>
      <c r="E322" s="194">
        <f>SUM(E320:G320)</f>
        <v>5</v>
      </c>
      <c r="F322" s="194"/>
      <c r="G322" s="194"/>
      <c r="H322" s="195">
        <f>SUM(H320:J320)</f>
        <v>3</v>
      </c>
      <c r="I322" s="195"/>
      <c r="J322" s="195"/>
      <c r="K322" s="48"/>
      <c r="L322" s="215"/>
      <c r="Q322" s="4"/>
    </row>
    <row r="324" spans="1:21" ht="15" thickBot="1"/>
    <row r="325" spans="1:21" ht="20" thickTop="1" thickBot="1">
      <c r="E325" s="49" t="s">
        <v>0</v>
      </c>
      <c r="F325" s="159">
        <f>F306+1</f>
        <v>42053</v>
      </c>
      <c r="G325" s="160"/>
      <c r="H325" s="161"/>
      <c r="Q325" s="4"/>
    </row>
    <row r="326" spans="1:21" ht="18" thickTop="1" thickBot="1">
      <c r="E326" s="32"/>
      <c r="F326" s="31"/>
      <c r="G326" s="31"/>
      <c r="H326" s="31"/>
      <c r="Q326" s="4"/>
    </row>
    <row r="327" spans="1:21" ht="23" thickTop="1" thickBot="1">
      <c r="A327" s="2"/>
      <c r="B327" s="162" t="s">
        <v>1</v>
      </c>
      <c r="C327" s="163"/>
      <c r="D327" s="164"/>
      <c r="E327" s="165" t="s">
        <v>2</v>
      </c>
      <c r="F327" s="166"/>
      <c r="G327" s="167"/>
      <c r="H327" s="168" t="s">
        <v>3</v>
      </c>
      <c r="I327" s="169"/>
      <c r="J327" s="170"/>
      <c r="K327" s="3"/>
      <c r="L327" s="2"/>
      <c r="M327" s="2"/>
      <c r="N327" s="2"/>
      <c r="O327" s="2"/>
      <c r="P327" s="2"/>
      <c r="Q327" s="4"/>
      <c r="R327" s="2"/>
      <c r="S327" s="2"/>
      <c r="T327" s="2"/>
      <c r="U327" s="2"/>
    </row>
    <row r="328" spans="1:21" ht="47" thickTop="1" thickBot="1">
      <c r="A328" s="5"/>
      <c r="B328" s="6" t="s">
        <v>4</v>
      </c>
      <c r="C328" s="7" t="s">
        <v>5</v>
      </c>
      <c r="D328" s="8" t="s">
        <v>6</v>
      </c>
      <c r="E328" s="9" t="s">
        <v>4</v>
      </c>
      <c r="F328" s="7" t="s">
        <v>5</v>
      </c>
      <c r="G328" s="8" t="s">
        <v>6</v>
      </c>
      <c r="H328" s="60" t="s">
        <v>4</v>
      </c>
      <c r="I328" s="7" t="s">
        <v>5</v>
      </c>
      <c r="J328" s="8" t="s">
        <v>6</v>
      </c>
      <c r="K328" s="5"/>
      <c r="L328" s="10" t="s">
        <v>7</v>
      </c>
      <c r="M328" s="11" t="s">
        <v>8</v>
      </c>
      <c r="N328" s="11" t="s">
        <v>9</v>
      </c>
      <c r="O328" s="12" t="s">
        <v>10</v>
      </c>
      <c r="P328" s="13"/>
      <c r="Q328" s="196">
        <f>F325</f>
        <v>42053</v>
      </c>
      <c r="R328" s="217"/>
      <c r="S328" s="217"/>
      <c r="T328" s="217"/>
      <c r="U328" s="218"/>
    </row>
    <row r="329" spans="1:21" ht="17" thickBot="1">
      <c r="A329" s="202" t="s">
        <v>11</v>
      </c>
      <c r="B329" s="179"/>
      <c r="C329" s="182"/>
      <c r="D329" s="185"/>
      <c r="E329" s="188"/>
      <c r="F329" s="182"/>
      <c r="G329" s="185"/>
      <c r="H329" s="191"/>
      <c r="I329" s="182"/>
      <c r="J329" s="199"/>
      <c r="K329" s="51" t="s">
        <v>12</v>
      </c>
      <c r="L329" s="34">
        <f t="shared" ref="L329:L330" si="50">SUM(B329:J329)</f>
        <v>0</v>
      </c>
      <c r="M329" s="35"/>
      <c r="N329" s="36"/>
      <c r="O329" s="37">
        <f t="shared" ref="O329:O338" si="51">SUM(L329:N329)</f>
        <v>0</v>
      </c>
      <c r="Q329" s="52"/>
    </row>
    <row r="330" spans="1:21" ht="17.25" customHeight="1" thickTop="1" thickBot="1">
      <c r="A330" s="203"/>
      <c r="B330" s="180"/>
      <c r="C330" s="183"/>
      <c r="D330" s="186"/>
      <c r="E330" s="189"/>
      <c r="F330" s="183"/>
      <c r="G330" s="186"/>
      <c r="H330" s="192"/>
      <c r="I330" s="183"/>
      <c r="J330" s="200"/>
      <c r="K330" s="53" t="s">
        <v>13</v>
      </c>
      <c r="L330" s="38">
        <f t="shared" si="50"/>
        <v>0</v>
      </c>
      <c r="M330" s="39"/>
      <c r="N330" s="40"/>
      <c r="O330" s="37">
        <f t="shared" si="51"/>
        <v>0</v>
      </c>
      <c r="Q330" s="171" t="s">
        <v>14</v>
      </c>
      <c r="R330" s="66" t="s">
        <v>15</v>
      </c>
      <c r="S330" s="100">
        <v>6000</v>
      </c>
      <c r="T330" s="100">
        <f>SUM(B333,D333)</f>
        <v>0</v>
      </c>
      <c r="U330" s="68" t="s">
        <v>16</v>
      </c>
    </row>
    <row r="331" spans="1:21" ht="31" thickBot="1">
      <c r="A331" s="202" t="s">
        <v>17</v>
      </c>
      <c r="B331" s="181"/>
      <c r="C331" s="184"/>
      <c r="D331" s="187"/>
      <c r="E331" s="190"/>
      <c r="F331" s="184"/>
      <c r="G331" s="187"/>
      <c r="H331" s="193"/>
      <c r="I331" s="184"/>
      <c r="J331" s="201"/>
      <c r="K331" s="51" t="s">
        <v>18</v>
      </c>
      <c r="L331" s="41">
        <f>SUM(B331:J331)</f>
        <v>0</v>
      </c>
      <c r="M331" s="42"/>
      <c r="N331" s="43"/>
      <c r="O331" s="37">
        <f t="shared" si="51"/>
        <v>0</v>
      </c>
      <c r="Q331" s="172"/>
      <c r="R331" s="69" t="s">
        <v>19</v>
      </c>
      <c r="S331" s="70">
        <v>6015</v>
      </c>
      <c r="T331" s="70">
        <f>SUM(B329:B332,D329:D332,B338)</f>
        <v>0</v>
      </c>
      <c r="U331" s="71" t="s">
        <v>20</v>
      </c>
    </row>
    <row r="332" spans="1:21" ht="18" thickTop="1" thickBot="1">
      <c r="A332" s="203"/>
      <c r="B332" s="180"/>
      <c r="C332" s="183"/>
      <c r="D332" s="186"/>
      <c r="E332" s="189"/>
      <c r="F332" s="183"/>
      <c r="G332" s="186"/>
      <c r="H332" s="192"/>
      <c r="I332" s="183"/>
      <c r="J332" s="200"/>
      <c r="K332" s="53" t="s">
        <v>21</v>
      </c>
      <c r="L332" s="38">
        <f t="shared" ref="L332:L338" si="52">SUM(B332:J332)</f>
        <v>0</v>
      </c>
      <c r="M332" s="39"/>
      <c r="N332" s="40"/>
      <c r="O332" s="37">
        <f t="shared" si="51"/>
        <v>0</v>
      </c>
      <c r="Q332" s="54"/>
      <c r="R332" s="72"/>
      <c r="S332" s="72"/>
      <c r="T332" s="72"/>
      <c r="U332" s="72"/>
    </row>
    <row r="333" spans="1:21" ht="16.5" customHeight="1" thickTop="1">
      <c r="A333" s="202" t="s">
        <v>22</v>
      </c>
      <c r="B333" s="181"/>
      <c r="C333" s="184"/>
      <c r="D333" s="187"/>
      <c r="E333" s="190"/>
      <c r="F333" s="184"/>
      <c r="G333" s="187"/>
      <c r="H333" s="193"/>
      <c r="I333" s="184"/>
      <c r="J333" s="201"/>
      <c r="K333" s="202" t="s">
        <v>22</v>
      </c>
      <c r="L333" s="41">
        <f t="shared" si="52"/>
        <v>0</v>
      </c>
      <c r="M333" s="42"/>
      <c r="N333" s="43"/>
      <c r="O333" s="37">
        <f t="shared" si="51"/>
        <v>0</v>
      </c>
      <c r="Q333" s="173" t="s">
        <v>2</v>
      </c>
      <c r="R333" s="73" t="s">
        <v>15</v>
      </c>
      <c r="S333" s="101">
        <v>6005</v>
      </c>
      <c r="T333" s="101">
        <f>SUM(E333,G333)</f>
        <v>0</v>
      </c>
      <c r="U333" s="75" t="s">
        <v>16</v>
      </c>
    </row>
    <row r="334" spans="1:21" ht="16.5" customHeight="1" thickBot="1">
      <c r="A334" s="203"/>
      <c r="B334" s="180"/>
      <c r="C334" s="183"/>
      <c r="D334" s="186"/>
      <c r="E334" s="189"/>
      <c r="F334" s="183"/>
      <c r="G334" s="186"/>
      <c r="H334" s="192"/>
      <c r="I334" s="183"/>
      <c r="J334" s="200"/>
      <c r="K334" s="203"/>
      <c r="L334" s="38">
        <f t="shared" si="52"/>
        <v>0</v>
      </c>
      <c r="M334" s="39"/>
      <c r="N334" s="40"/>
      <c r="O334" s="37">
        <f t="shared" si="51"/>
        <v>0</v>
      </c>
      <c r="Q334" s="174"/>
      <c r="R334" s="204" t="s">
        <v>19</v>
      </c>
      <c r="S334" s="206" t="str">
        <f>IF(WEEKDAY(F325,2)&gt;5,"6002","6001")</f>
        <v>6001</v>
      </c>
      <c r="T334" s="206">
        <f>SUM(E329:E332,G329:G332,E338)</f>
        <v>5</v>
      </c>
      <c r="U334" s="207" t="s">
        <v>20</v>
      </c>
    </row>
    <row r="335" spans="1:21" ht="16.5" customHeight="1" thickBot="1">
      <c r="A335" s="51" t="s">
        <v>23</v>
      </c>
      <c r="B335" s="15"/>
      <c r="C335" s="85"/>
      <c r="D335" s="16"/>
      <c r="E335" s="17"/>
      <c r="F335" s="86"/>
      <c r="G335" s="16"/>
      <c r="H335" s="61"/>
      <c r="I335" s="85"/>
      <c r="J335" s="16"/>
      <c r="K335" s="51" t="s">
        <v>23</v>
      </c>
      <c r="L335" s="41">
        <f t="shared" si="52"/>
        <v>0</v>
      </c>
      <c r="M335" s="42"/>
      <c r="N335" s="93"/>
      <c r="O335" s="37">
        <f t="shared" si="51"/>
        <v>0</v>
      </c>
      <c r="Q335" s="175"/>
      <c r="R335" s="205"/>
      <c r="S335" s="146"/>
      <c r="T335" s="146"/>
      <c r="U335" s="208"/>
    </row>
    <row r="336" spans="1:21" ht="32" thickTop="1" thickBot="1">
      <c r="A336" s="55" t="s">
        <v>24</v>
      </c>
      <c r="B336" s="15"/>
      <c r="C336" s="85"/>
      <c r="D336" s="16"/>
      <c r="E336" s="17"/>
      <c r="F336" s="86"/>
      <c r="G336" s="16"/>
      <c r="H336" s="61"/>
      <c r="I336" s="85"/>
      <c r="J336" s="16"/>
      <c r="K336" s="55" t="s">
        <v>24</v>
      </c>
      <c r="L336" s="41">
        <f t="shared" si="52"/>
        <v>0</v>
      </c>
      <c r="M336" s="39"/>
      <c r="N336" s="94"/>
      <c r="O336" s="37">
        <f t="shared" si="51"/>
        <v>0</v>
      </c>
      <c r="Q336" s="54"/>
      <c r="R336" s="72"/>
      <c r="S336" s="72"/>
      <c r="T336" s="72"/>
      <c r="U336" s="72"/>
    </row>
    <row r="337" spans="1:21" ht="17.25" customHeight="1" thickTop="1" thickBot="1">
      <c r="A337" s="56" t="s">
        <v>25</v>
      </c>
      <c r="B337" s="18"/>
      <c r="C337" s="104"/>
      <c r="D337" s="105"/>
      <c r="E337" s="19"/>
      <c r="F337" s="104"/>
      <c r="G337" s="105"/>
      <c r="H337" s="62"/>
      <c r="I337" s="104"/>
      <c r="J337" s="105"/>
      <c r="K337" s="56" t="s">
        <v>25</v>
      </c>
      <c r="L337" s="41">
        <f t="shared" si="52"/>
        <v>0</v>
      </c>
      <c r="M337" s="44"/>
      <c r="N337" s="45"/>
      <c r="O337" s="37">
        <f t="shared" si="51"/>
        <v>0</v>
      </c>
      <c r="Q337" s="209" t="s">
        <v>3</v>
      </c>
      <c r="R337" s="76" t="s">
        <v>15</v>
      </c>
      <c r="S337" s="77">
        <v>6005</v>
      </c>
      <c r="T337" s="77">
        <f>SUM(H333,J333)</f>
        <v>0</v>
      </c>
      <c r="U337" s="78" t="s">
        <v>16</v>
      </c>
    </row>
    <row r="338" spans="1:21" ht="29" thickBot="1">
      <c r="A338" s="57" t="s">
        <v>26</v>
      </c>
      <c r="B338" s="82"/>
      <c r="C338" s="88"/>
      <c r="D338" s="20"/>
      <c r="E338" s="21">
        <v>5</v>
      </c>
      <c r="F338" s="89"/>
      <c r="G338" s="22"/>
      <c r="H338" s="63">
        <v>3</v>
      </c>
      <c r="I338" s="90"/>
      <c r="J338" s="23"/>
      <c r="K338" s="57" t="s">
        <v>26</v>
      </c>
      <c r="L338" s="41">
        <f t="shared" si="52"/>
        <v>8</v>
      </c>
      <c r="M338" s="46"/>
      <c r="N338" s="47"/>
      <c r="O338" s="37">
        <f t="shared" si="51"/>
        <v>8</v>
      </c>
      <c r="Q338" s="210"/>
      <c r="R338" s="106" t="s">
        <v>19</v>
      </c>
      <c r="S338" s="102">
        <v>6002</v>
      </c>
      <c r="T338" s="102">
        <f>SUM(H329:H332,J329:J332,H338)</f>
        <v>3</v>
      </c>
      <c r="U338" s="81" t="s">
        <v>20</v>
      </c>
    </row>
    <row r="339" spans="1:21" ht="31" thickBot="1">
      <c r="A339" s="58" t="s">
        <v>27</v>
      </c>
      <c r="B339" s="24">
        <f>SUM(B329:B338)</f>
        <v>0</v>
      </c>
      <c r="C339" s="24">
        <f>SUM(C329:C334,C337)</f>
        <v>0</v>
      </c>
      <c r="D339" s="25">
        <f>SUM(D329:D334,D337)</f>
        <v>0</v>
      </c>
      <c r="E339" s="26">
        <f>SUM(E329:E338)</f>
        <v>5</v>
      </c>
      <c r="F339" s="24">
        <f>SUM(F329:F337)</f>
        <v>0</v>
      </c>
      <c r="G339" s="25">
        <f>SUM(G329:G334,G337)</f>
        <v>0</v>
      </c>
      <c r="H339" s="26">
        <f>SUM(H329:H334,H337:H338)</f>
        <v>3</v>
      </c>
      <c r="I339" s="24">
        <f>SUM(I329:I334,I337)</f>
        <v>0</v>
      </c>
      <c r="J339" s="25">
        <f>SUM(J329:J334,J337)</f>
        <v>0</v>
      </c>
      <c r="K339" s="58" t="s">
        <v>27</v>
      </c>
      <c r="L339" s="27">
        <f>SUM(L329:L338)</f>
        <v>8</v>
      </c>
      <c r="M339" s="28">
        <f>SUM(M329:M336)</f>
        <v>0</v>
      </c>
      <c r="N339" s="28">
        <f>SUM(N329:N336)</f>
        <v>0</v>
      </c>
      <c r="O339" s="29">
        <f>SUM(O329:O338)</f>
        <v>8</v>
      </c>
      <c r="Q339" s="4"/>
    </row>
    <row r="340" spans="1:21" ht="18" customHeight="1" thickTop="1" thickBot="1">
      <c r="B340" s="211" t="s">
        <v>28</v>
      </c>
      <c r="C340" s="211"/>
      <c r="D340" s="211"/>
      <c r="E340" s="212" t="s">
        <v>29</v>
      </c>
      <c r="F340" s="212"/>
      <c r="G340" s="212"/>
      <c r="H340" s="213" t="s">
        <v>30</v>
      </c>
      <c r="I340" s="213"/>
      <c r="J340" s="213"/>
      <c r="K340" s="48"/>
      <c r="L340" s="214">
        <f>SUM(B329:B334,B338,D329:D334,D337,E329:E334,E337:E338,G329:G334,G337,H329:H334,H337:H338,J329:J334,J337)</f>
        <v>8</v>
      </c>
      <c r="Q340" s="4"/>
      <c r="T340" s="30">
        <f>SUM(T330:T331,T333:T335,T337:T338)</f>
        <v>8</v>
      </c>
    </row>
    <row r="341" spans="1:21" ht="17.25" customHeight="1" thickTop="1">
      <c r="B341" s="216">
        <f>SUM(B339:D339)</f>
        <v>0</v>
      </c>
      <c r="C341" s="216"/>
      <c r="D341" s="216"/>
      <c r="E341" s="194">
        <f>SUM(E339:G339)</f>
        <v>5</v>
      </c>
      <c r="F341" s="194"/>
      <c r="G341" s="194"/>
      <c r="H341" s="195">
        <f>SUM(H339:J339)</f>
        <v>3</v>
      </c>
      <c r="I341" s="195"/>
      <c r="J341" s="195"/>
      <c r="K341" s="48"/>
      <c r="L341" s="215"/>
      <c r="Q341" s="4"/>
    </row>
    <row r="343" spans="1:21" ht="15" thickBot="1"/>
    <row r="344" spans="1:21" ht="20" thickTop="1" thickBot="1">
      <c r="E344" s="49" t="s">
        <v>0</v>
      </c>
      <c r="F344" s="159">
        <f>F325+1</f>
        <v>42054</v>
      </c>
      <c r="G344" s="160"/>
      <c r="H344" s="161"/>
      <c r="Q344" s="4"/>
    </row>
    <row r="345" spans="1:21" ht="18" thickTop="1" thickBot="1">
      <c r="E345" s="32"/>
      <c r="F345" s="31"/>
      <c r="G345" s="31"/>
      <c r="H345" s="31"/>
      <c r="Q345" s="4"/>
    </row>
    <row r="346" spans="1:21" ht="23" thickTop="1" thickBot="1">
      <c r="A346" s="2"/>
      <c r="B346" s="162" t="s">
        <v>1</v>
      </c>
      <c r="C346" s="163"/>
      <c r="D346" s="164"/>
      <c r="E346" s="165" t="s">
        <v>2</v>
      </c>
      <c r="F346" s="166"/>
      <c r="G346" s="167"/>
      <c r="H346" s="168" t="s">
        <v>3</v>
      </c>
      <c r="I346" s="169"/>
      <c r="J346" s="170"/>
      <c r="K346" s="3"/>
      <c r="L346" s="2"/>
      <c r="M346" s="2"/>
      <c r="N346" s="2"/>
      <c r="O346" s="2"/>
      <c r="P346" s="2"/>
      <c r="Q346" s="4"/>
      <c r="R346" s="2"/>
      <c r="S346" s="2"/>
      <c r="T346" s="2"/>
      <c r="U346" s="2"/>
    </row>
    <row r="347" spans="1:21" ht="47" thickTop="1" thickBot="1">
      <c r="A347" s="5"/>
      <c r="B347" s="6" t="s">
        <v>4</v>
      </c>
      <c r="C347" s="7" t="s">
        <v>5</v>
      </c>
      <c r="D347" s="8" t="s">
        <v>6</v>
      </c>
      <c r="E347" s="9" t="s">
        <v>4</v>
      </c>
      <c r="F347" s="7" t="s">
        <v>5</v>
      </c>
      <c r="G347" s="8" t="s">
        <v>6</v>
      </c>
      <c r="H347" s="60" t="s">
        <v>4</v>
      </c>
      <c r="I347" s="7" t="s">
        <v>5</v>
      </c>
      <c r="J347" s="8" t="s">
        <v>6</v>
      </c>
      <c r="K347" s="5"/>
      <c r="L347" s="10" t="s">
        <v>7</v>
      </c>
      <c r="M347" s="11" t="s">
        <v>8</v>
      </c>
      <c r="N347" s="11" t="s">
        <v>9</v>
      </c>
      <c r="O347" s="12" t="s">
        <v>10</v>
      </c>
      <c r="P347" s="13"/>
      <c r="Q347" s="196">
        <f>F344</f>
        <v>42054</v>
      </c>
      <c r="R347" s="217"/>
      <c r="S347" s="217"/>
      <c r="T347" s="217"/>
      <c r="U347" s="218"/>
    </row>
    <row r="348" spans="1:21" ht="17" thickBot="1">
      <c r="A348" s="202" t="s">
        <v>11</v>
      </c>
      <c r="B348" s="179"/>
      <c r="C348" s="182"/>
      <c r="D348" s="185"/>
      <c r="E348" s="188"/>
      <c r="F348" s="182"/>
      <c r="G348" s="185"/>
      <c r="H348" s="191"/>
      <c r="I348" s="182"/>
      <c r="J348" s="199"/>
      <c r="K348" s="51" t="s">
        <v>12</v>
      </c>
      <c r="L348" s="34">
        <f t="shared" ref="L348:L349" si="53">SUM(B348:J348)</f>
        <v>0</v>
      </c>
      <c r="M348" s="35"/>
      <c r="N348" s="36"/>
      <c r="O348" s="37">
        <f t="shared" ref="O348:O357" si="54">SUM(L348:N348)</f>
        <v>0</v>
      </c>
      <c r="Q348" s="52"/>
    </row>
    <row r="349" spans="1:21" ht="17.25" customHeight="1" thickTop="1" thickBot="1">
      <c r="A349" s="203"/>
      <c r="B349" s="180"/>
      <c r="C349" s="183"/>
      <c r="D349" s="186"/>
      <c r="E349" s="189"/>
      <c r="F349" s="183"/>
      <c r="G349" s="186"/>
      <c r="H349" s="192"/>
      <c r="I349" s="183"/>
      <c r="J349" s="200"/>
      <c r="K349" s="53" t="s">
        <v>13</v>
      </c>
      <c r="L349" s="38">
        <f t="shared" si="53"/>
        <v>0</v>
      </c>
      <c r="M349" s="39"/>
      <c r="N349" s="40"/>
      <c r="O349" s="37">
        <f t="shared" si="54"/>
        <v>0</v>
      </c>
      <c r="Q349" s="171" t="s">
        <v>14</v>
      </c>
      <c r="R349" s="66" t="s">
        <v>15</v>
      </c>
      <c r="S349" s="100">
        <v>6000</v>
      </c>
      <c r="T349" s="100">
        <f>SUM(B352,D352)</f>
        <v>0</v>
      </c>
      <c r="U349" s="68" t="s">
        <v>16</v>
      </c>
    </row>
    <row r="350" spans="1:21" ht="31" thickBot="1">
      <c r="A350" s="202" t="s">
        <v>17</v>
      </c>
      <c r="B350" s="181"/>
      <c r="C350" s="184"/>
      <c r="D350" s="187"/>
      <c r="E350" s="190"/>
      <c r="F350" s="184"/>
      <c r="G350" s="187"/>
      <c r="H350" s="193"/>
      <c r="I350" s="184"/>
      <c r="J350" s="201"/>
      <c r="K350" s="51" t="s">
        <v>18</v>
      </c>
      <c r="L350" s="41">
        <f>SUM(B350:J350)</f>
        <v>0</v>
      </c>
      <c r="M350" s="42"/>
      <c r="N350" s="43"/>
      <c r="O350" s="37">
        <f t="shared" si="54"/>
        <v>0</v>
      </c>
      <c r="Q350" s="172"/>
      <c r="R350" s="69" t="s">
        <v>19</v>
      </c>
      <c r="S350" s="70">
        <v>6015</v>
      </c>
      <c r="T350" s="70">
        <f>SUM(B348:B351,D348:D351,B357)</f>
        <v>0</v>
      </c>
      <c r="U350" s="71" t="s">
        <v>20</v>
      </c>
    </row>
    <row r="351" spans="1:21" ht="18" thickTop="1" thickBot="1">
      <c r="A351" s="203"/>
      <c r="B351" s="180"/>
      <c r="C351" s="183"/>
      <c r="D351" s="186"/>
      <c r="E351" s="189"/>
      <c r="F351" s="183"/>
      <c r="G351" s="186"/>
      <c r="H351" s="192"/>
      <c r="I351" s="183"/>
      <c r="J351" s="200"/>
      <c r="K351" s="53" t="s">
        <v>21</v>
      </c>
      <c r="L351" s="38">
        <f t="shared" ref="L351:L357" si="55">SUM(B351:J351)</f>
        <v>0</v>
      </c>
      <c r="M351" s="39"/>
      <c r="N351" s="40"/>
      <c r="O351" s="37">
        <f t="shared" si="54"/>
        <v>0</v>
      </c>
      <c r="Q351" s="54"/>
      <c r="R351" s="72"/>
      <c r="S351" s="72"/>
      <c r="T351" s="72"/>
      <c r="U351" s="72"/>
    </row>
    <row r="352" spans="1:21" ht="16.5" customHeight="1" thickTop="1">
      <c r="A352" s="202" t="s">
        <v>22</v>
      </c>
      <c r="B352" s="181"/>
      <c r="C352" s="184"/>
      <c r="D352" s="187"/>
      <c r="E352" s="190"/>
      <c r="F352" s="184"/>
      <c r="G352" s="187"/>
      <c r="H352" s="193"/>
      <c r="I352" s="184"/>
      <c r="J352" s="201"/>
      <c r="K352" s="202" t="s">
        <v>22</v>
      </c>
      <c r="L352" s="41">
        <f t="shared" si="55"/>
        <v>0</v>
      </c>
      <c r="M352" s="42"/>
      <c r="N352" s="43"/>
      <c r="O352" s="37">
        <f t="shared" si="54"/>
        <v>0</v>
      </c>
      <c r="Q352" s="173" t="s">
        <v>2</v>
      </c>
      <c r="R352" s="73" t="s">
        <v>15</v>
      </c>
      <c r="S352" s="101">
        <v>6005</v>
      </c>
      <c r="T352" s="101">
        <f>SUM(E352,G352)</f>
        <v>0</v>
      </c>
      <c r="U352" s="75" t="s">
        <v>16</v>
      </c>
    </row>
    <row r="353" spans="1:21" ht="16.5" customHeight="1" thickBot="1">
      <c r="A353" s="203"/>
      <c r="B353" s="180"/>
      <c r="C353" s="183"/>
      <c r="D353" s="186"/>
      <c r="E353" s="189"/>
      <c r="F353" s="183"/>
      <c r="G353" s="186"/>
      <c r="H353" s="192"/>
      <c r="I353" s="183"/>
      <c r="J353" s="200"/>
      <c r="K353" s="203"/>
      <c r="L353" s="38">
        <f t="shared" si="55"/>
        <v>0</v>
      </c>
      <c r="M353" s="39"/>
      <c r="N353" s="40"/>
      <c r="O353" s="37">
        <f t="shared" si="54"/>
        <v>0</v>
      </c>
      <c r="Q353" s="174"/>
      <c r="R353" s="204" t="s">
        <v>19</v>
      </c>
      <c r="S353" s="206" t="str">
        <f>IF(WEEKDAY(F344,2)&gt;5,"6002","6001")</f>
        <v>6001</v>
      </c>
      <c r="T353" s="206">
        <f>SUM(E348:E351,G348:G351,E357)</f>
        <v>5</v>
      </c>
      <c r="U353" s="207" t="s">
        <v>20</v>
      </c>
    </row>
    <row r="354" spans="1:21" ht="16.5" customHeight="1" thickBot="1">
      <c r="A354" s="51" t="s">
        <v>23</v>
      </c>
      <c r="B354" s="15"/>
      <c r="C354" s="85"/>
      <c r="D354" s="16"/>
      <c r="E354" s="17"/>
      <c r="F354" s="86"/>
      <c r="G354" s="16"/>
      <c r="H354" s="61"/>
      <c r="I354" s="85"/>
      <c r="J354" s="16"/>
      <c r="K354" s="51" t="s">
        <v>23</v>
      </c>
      <c r="L354" s="41">
        <f t="shared" si="55"/>
        <v>0</v>
      </c>
      <c r="M354" s="42"/>
      <c r="N354" s="93"/>
      <c r="O354" s="37">
        <f t="shared" si="54"/>
        <v>0</v>
      </c>
      <c r="Q354" s="175"/>
      <c r="R354" s="205"/>
      <c r="S354" s="146"/>
      <c r="T354" s="146"/>
      <c r="U354" s="208"/>
    </row>
    <row r="355" spans="1:21" ht="32" thickTop="1" thickBot="1">
      <c r="A355" s="55" t="s">
        <v>24</v>
      </c>
      <c r="B355" s="15"/>
      <c r="C355" s="85"/>
      <c r="D355" s="16"/>
      <c r="E355" s="17"/>
      <c r="F355" s="86"/>
      <c r="G355" s="16"/>
      <c r="H355" s="61"/>
      <c r="I355" s="85"/>
      <c r="J355" s="16"/>
      <c r="K355" s="55" t="s">
        <v>24</v>
      </c>
      <c r="L355" s="41">
        <f t="shared" si="55"/>
        <v>0</v>
      </c>
      <c r="M355" s="39"/>
      <c r="N355" s="94"/>
      <c r="O355" s="37">
        <f t="shared" si="54"/>
        <v>0</v>
      </c>
      <c r="Q355" s="54"/>
      <c r="R355" s="72"/>
      <c r="S355" s="72"/>
      <c r="T355" s="72"/>
      <c r="U355" s="72"/>
    </row>
    <row r="356" spans="1:21" ht="17.25" customHeight="1" thickTop="1" thickBot="1">
      <c r="A356" s="56" t="s">
        <v>25</v>
      </c>
      <c r="B356" s="18"/>
      <c r="C356" s="104"/>
      <c r="D356" s="105"/>
      <c r="E356" s="19"/>
      <c r="F356" s="104"/>
      <c r="G356" s="105"/>
      <c r="H356" s="62"/>
      <c r="I356" s="104"/>
      <c r="J356" s="105"/>
      <c r="K356" s="56" t="s">
        <v>25</v>
      </c>
      <c r="L356" s="41">
        <f t="shared" si="55"/>
        <v>0</v>
      </c>
      <c r="M356" s="44"/>
      <c r="N356" s="45"/>
      <c r="O356" s="37">
        <f t="shared" si="54"/>
        <v>0</v>
      </c>
      <c r="Q356" s="209" t="s">
        <v>3</v>
      </c>
      <c r="R356" s="76" t="s">
        <v>15</v>
      </c>
      <c r="S356" s="77">
        <v>6005</v>
      </c>
      <c r="T356" s="77">
        <f>SUM(H352,J352)</f>
        <v>0</v>
      </c>
      <c r="U356" s="78" t="s">
        <v>16</v>
      </c>
    </row>
    <row r="357" spans="1:21" ht="29" thickBot="1">
      <c r="A357" s="57" t="s">
        <v>26</v>
      </c>
      <c r="B357" s="82"/>
      <c r="C357" s="88"/>
      <c r="D357" s="20"/>
      <c r="E357" s="21">
        <v>5</v>
      </c>
      <c r="F357" s="89"/>
      <c r="G357" s="22"/>
      <c r="H357" s="63">
        <v>3</v>
      </c>
      <c r="I357" s="90"/>
      <c r="J357" s="23"/>
      <c r="K357" s="57" t="s">
        <v>26</v>
      </c>
      <c r="L357" s="41">
        <f t="shared" si="55"/>
        <v>8</v>
      </c>
      <c r="M357" s="46"/>
      <c r="N357" s="47"/>
      <c r="O357" s="37">
        <f t="shared" si="54"/>
        <v>8</v>
      </c>
      <c r="Q357" s="210"/>
      <c r="R357" s="106" t="s">
        <v>19</v>
      </c>
      <c r="S357" s="102">
        <v>6002</v>
      </c>
      <c r="T357" s="102">
        <f>SUM(H348:H351,J348:J351,H357)</f>
        <v>3</v>
      </c>
      <c r="U357" s="81" t="s">
        <v>20</v>
      </c>
    </row>
    <row r="358" spans="1:21" ht="31" thickBot="1">
      <c r="A358" s="58" t="s">
        <v>27</v>
      </c>
      <c r="B358" s="24">
        <f>SUM(B348:B357)</f>
        <v>0</v>
      </c>
      <c r="C358" s="24">
        <f>SUM(C348:C353,C356)</f>
        <v>0</v>
      </c>
      <c r="D358" s="25">
        <f>SUM(D348:D353,D356)</f>
        <v>0</v>
      </c>
      <c r="E358" s="26">
        <f>SUM(E348:E357)</f>
        <v>5</v>
      </c>
      <c r="F358" s="24">
        <f>SUM(F348:F356)</f>
        <v>0</v>
      </c>
      <c r="G358" s="25">
        <f>SUM(G348:G353,G356)</f>
        <v>0</v>
      </c>
      <c r="H358" s="26">
        <f>SUM(H348:H353,H356:H357)</f>
        <v>3</v>
      </c>
      <c r="I358" s="24">
        <f>SUM(I348:I353,I356)</f>
        <v>0</v>
      </c>
      <c r="J358" s="25">
        <f>SUM(J348:J353,J356)</f>
        <v>0</v>
      </c>
      <c r="K358" s="58" t="s">
        <v>27</v>
      </c>
      <c r="L358" s="27">
        <f>SUM(L348:L357)</f>
        <v>8</v>
      </c>
      <c r="M358" s="28">
        <f>SUM(M348:M355)</f>
        <v>0</v>
      </c>
      <c r="N358" s="28">
        <f>SUM(N348:N355)</f>
        <v>0</v>
      </c>
      <c r="O358" s="29">
        <f>SUM(O348:O357)</f>
        <v>8</v>
      </c>
      <c r="Q358" s="4"/>
    </row>
    <row r="359" spans="1:21" ht="18" customHeight="1" thickTop="1" thickBot="1">
      <c r="B359" s="211" t="s">
        <v>28</v>
      </c>
      <c r="C359" s="211"/>
      <c r="D359" s="211"/>
      <c r="E359" s="212" t="s">
        <v>29</v>
      </c>
      <c r="F359" s="212"/>
      <c r="G359" s="212"/>
      <c r="H359" s="213" t="s">
        <v>30</v>
      </c>
      <c r="I359" s="213"/>
      <c r="J359" s="213"/>
      <c r="K359" s="48"/>
      <c r="L359" s="214">
        <f>SUM(B348:B353,B357,D348:D353,D356,E348:E353,E356:E357,G348:G353,G356,H348:H353,H356:H357,J348:J353,J356)</f>
        <v>8</v>
      </c>
      <c r="Q359" s="4"/>
      <c r="T359" s="30">
        <f>SUM(T349:T350,T352:T354,T356:T357)</f>
        <v>8</v>
      </c>
    </row>
    <row r="360" spans="1:21" ht="17.25" customHeight="1" thickTop="1">
      <c r="B360" s="216">
        <f>SUM(B358:D358)</f>
        <v>0</v>
      </c>
      <c r="C360" s="216"/>
      <c r="D360" s="216"/>
      <c r="E360" s="194">
        <f>SUM(E358:G358)</f>
        <v>5</v>
      </c>
      <c r="F360" s="194"/>
      <c r="G360" s="194"/>
      <c r="H360" s="195">
        <f>SUM(H358:J358)</f>
        <v>3</v>
      </c>
      <c r="I360" s="195"/>
      <c r="J360" s="195"/>
      <c r="K360" s="48"/>
      <c r="L360" s="215"/>
      <c r="Q360" s="4"/>
    </row>
    <row r="362" spans="1:21" ht="15" thickBot="1"/>
    <row r="363" spans="1:21" ht="20" thickTop="1" thickBot="1">
      <c r="E363" s="49" t="s">
        <v>0</v>
      </c>
      <c r="F363" s="159">
        <f>F344+1</f>
        <v>42055</v>
      </c>
      <c r="G363" s="160"/>
      <c r="H363" s="161"/>
      <c r="Q363" s="4"/>
    </row>
    <row r="364" spans="1:21" ht="18" thickTop="1" thickBot="1">
      <c r="E364" s="32"/>
      <c r="F364" s="31"/>
      <c r="G364" s="31"/>
      <c r="H364" s="31"/>
      <c r="Q364" s="4"/>
    </row>
    <row r="365" spans="1:21" ht="23" thickTop="1" thickBot="1">
      <c r="A365" s="2"/>
      <c r="B365" s="162" t="s">
        <v>1</v>
      </c>
      <c r="C365" s="163"/>
      <c r="D365" s="164"/>
      <c r="E365" s="165" t="s">
        <v>2</v>
      </c>
      <c r="F365" s="166"/>
      <c r="G365" s="167"/>
      <c r="H365" s="168" t="s">
        <v>3</v>
      </c>
      <c r="I365" s="169"/>
      <c r="J365" s="170"/>
      <c r="K365" s="3"/>
      <c r="L365" s="2"/>
      <c r="M365" s="2"/>
      <c r="N365" s="2"/>
      <c r="O365" s="2"/>
      <c r="P365" s="2"/>
      <c r="Q365" s="4"/>
      <c r="R365" s="2"/>
      <c r="S365" s="2"/>
      <c r="T365" s="2"/>
      <c r="U365" s="2"/>
    </row>
    <row r="366" spans="1:21" ht="47" thickTop="1" thickBot="1">
      <c r="A366" s="5"/>
      <c r="B366" s="6" t="s">
        <v>4</v>
      </c>
      <c r="C366" s="7" t="s">
        <v>5</v>
      </c>
      <c r="D366" s="8" t="s">
        <v>6</v>
      </c>
      <c r="E366" s="9" t="s">
        <v>4</v>
      </c>
      <c r="F366" s="7" t="s">
        <v>5</v>
      </c>
      <c r="G366" s="8" t="s">
        <v>6</v>
      </c>
      <c r="H366" s="60" t="s">
        <v>4</v>
      </c>
      <c r="I366" s="7" t="s">
        <v>5</v>
      </c>
      <c r="J366" s="8" t="s">
        <v>6</v>
      </c>
      <c r="K366" s="5"/>
      <c r="L366" s="10" t="s">
        <v>7</v>
      </c>
      <c r="M366" s="11" t="s">
        <v>8</v>
      </c>
      <c r="N366" s="11" t="s">
        <v>9</v>
      </c>
      <c r="O366" s="12" t="s">
        <v>10</v>
      </c>
      <c r="P366" s="13"/>
      <c r="Q366" s="196">
        <f>F363</f>
        <v>42055</v>
      </c>
      <c r="R366" s="217"/>
      <c r="S366" s="217"/>
      <c r="T366" s="217"/>
      <c r="U366" s="218"/>
    </row>
    <row r="367" spans="1:21" ht="17" thickBot="1">
      <c r="A367" s="202" t="s">
        <v>11</v>
      </c>
      <c r="B367" s="179"/>
      <c r="C367" s="182"/>
      <c r="D367" s="185"/>
      <c r="E367" s="188"/>
      <c r="F367" s="182"/>
      <c r="G367" s="185"/>
      <c r="H367" s="191"/>
      <c r="I367" s="182"/>
      <c r="J367" s="199"/>
      <c r="K367" s="51" t="s">
        <v>12</v>
      </c>
      <c r="L367" s="34">
        <f t="shared" ref="L367:L368" si="56">SUM(B367:J367)</f>
        <v>0</v>
      </c>
      <c r="M367" s="35"/>
      <c r="N367" s="36"/>
      <c r="O367" s="37">
        <f t="shared" ref="O367:O376" si="57">SUM(L367:N367)</f>
        <v>0</v>
      </c>
      <c r="Q367" s="52"/>
    </row>
    <row r="368" spans="1:21" ht="17.25" customHeight="1" thickTop="1" thickBot="1">
      <c r="A368" s="203"/>
      <c r="B368" s="180"/>
      <c r="C368" s="183"/>
      <c r="D368" s="186"/>
      <c r="E368" s="189"/>
      <c r="F368" s="183"/>
      <c r="G368" s="186"/>
      <c r="H368" s="192"/>
      <c r="I368" s="183"/>
      <c r="J368" s="200"/>
      <c r="K368" s="53" t="s">
        <v>13</v>
      </c>
      <c r="L368" s="38">
        <f t="shared" si="56"/>
        <v>0</v>
      </c>
      <c r="M368" s="39"/>
      <c r="N368" s="40"/>
      <c r="O368" s="37">
        <f t="shared" si="57"/>
        <v>0</v>
      </c>
      <c r="Q368" s="171" t="s">
        <v>14</v>
      </c>
      <c r="R368" s="66" t="s">
        <v>15</v>
      </c>
      <c r="S368" s="100">
        <v>6000</v>
      </c>
      <c r="T368" s="100">
        <f>SUM(B371,D371)</f>
        <v>0</v>
      </c>
      <c r="U368" s="68" t="s">
        <v>16</v>
      </c>
    </row>
    <row r="369" spans="1:21" ht="31" thickBot="1">
      <c r="A369" s="202" t="s">
        <v>17</v>
      </c>
      <c r="B369" s="181"/>
      <c r="C369" s="184"/>
      <c r="D369" s="187"/>
      <c r="E369" s="190"/>
      <c r="F369" s="184"/>
      <c r="G369" s="187"/>
      <c r="H369" s="193"/>
      <c r="I369" s="184"/>
      <c r="J369" s="201"/>
      <c r="K369" s="51" t="s">
        <v>18</v>
      </c>
      <c r="L369" s="41">
        <f>SUM(B369:J369)</f>
        <v>0</v>
      </c>
      <c r="M369" s="42"/>
      <c r="N369" s="43"/>
      <c r="O369" s="37">
        <f t="shared" si="57"/>
        <v>0</v>
      </c>
      <c r="Q369" s="172"/>
      <c r="R369" s="69" t="s">
        <v>19</v>
      </c>
      <c r="S369" s="70">
        <v>6015</v>
      </c>
      <c r="T369" s="70">
        <f>SUM(B367:B370,D367:D370,B376)</f>
        <v>0</v>
      </c>
      <c r="U369" s="71" t="s">
        <v>20</v>
      </c>
    </row>
    <row r="370" spans="1:21" ht="18" thickTop="1" thickBot="1">
      <c r="A370" s="203"/>
      <c r="B370" s="180"/>
      <c r="C370" s="183"/>
      <c r="D370" s="186"/>
      <c r="E370" s="189"/>
      <c r="F370" s="183"/>
      <c r="G370" s="186"/>
      <c r="H370" s="192"/>
      <c r="I370" s="183"/>
      <c r="J370" s="200"/>
      <c r="K370" s="53" t="s">
        <v>21</v>
      </c>
      <c r="L370" s="38">
        <f t="shared" ref="L370:L376" si="58">SUM(B370:J370)</f>
        <v>0</v>
      </c>
      <c r="M370" s="39"/>
      <c r="N370" s="40"/>
      <c r="O370" s="37">
        <f t="shared" si="57"/>
        <v>0</v>
      </c>
      <c r="Q370" s="54"/>
      <c r="R370" s="72"/>
      <c r="S370" s="72"/>
      <c r="T370" s="72"/>
      <c r="U370" s="72"/>
    </row>
    <row r="371" spans="1:21" ht="16.5" customHeight="1" thickTop="1">
      <c r="A371" s="202" t="s">
        <v>22</v>
      </c>
      <c r="B371" s="181"/>
      <c r="C371" s="184"/>
      <c r="D371" s="187"/>
      <c r="E371" s="190"/>
      <c r="F371" s="184"/>
      <c r="G371" s="187"/>
      <c r="H371" s="193"/>
      <c r="I371" s="184"/>
      <c r="J371" s="201"/>
      <c r="K371" s="202" t="s">
        <v>22</v>
      </c>
      <c r="L371" s="41">
        <f t="shared" si="58"/>
        <v>0</v>
      </c>
      <c r="M371" s="42"/>
      <c r="N371" s="43"/>
      <c r="O371" s="37">
        <f t="shared" si="57"/>
        <v>0</v>
      </c>
      <c r="Q371" s="173" t="s">
        <v>2</v>
      </c>
      <c r="R371" s="73" t="s">
        <v>15</v>
      </c>
      <c r="S371" s="101">
        <v>6005</v>
      </c>
      <c r="T371" s="101">
        <f>SUM(E371,G371)</f>
        <v>0</v>
      </c>
      <c r="U371" s="75" t="s">
        <v>16</v>
      </c>
    </row>
    <row r="372" spans="1:21" ht="16.5" customHeight="1" thickBot="1">
      <c r="A372" s="203"/>
      <c r="B372" s="180"/>
      <c r="C372" s="183"/>
      <c r="D372" s="186"/>
      <c r="E372" s="189"/>
      <c r="F372" s="183"/>
      <c r="G372" s="186"/>
      <c r="H372" s="192"/>
      <c r="I372" s="183"/>
      <c r="J372" s="200"/>
      <c r="K372" s="203"/>
      <c r="L372" s="38">
        <f t="shared" si="58"/>
        <v>0</v>
      </c>
      <c r="M372" s="39"/>
      <c r="N372" s="40"/>
      <c r="O372" s="37">
        <f t="shared" si="57"/>
        <v>0</v>
      </c>
      <c r="Q372" s="174"/>
      <c r="R372" s="204" t="s">
        <v>19</v>
      </c>
      <c r="S372" s="206" t="str">
        <f>IF(WEEKDAY(F363,2)&gt;5,"6002","6001")</f>
        <v>6001</v>
      </c>
      <c r="T372" s="206">
        <f>SUM(E367:E370,G367:G370,E376)</f>
        <v>5</v>
      </c>
      <c r="U372" s="207" t="s">
        <v>20</v>
      </c>
    </row>
    <row r="373" spans="1:21" ht="16.5" customHeight="1" thickBot="1">
      <c r="A373" s="51" t="s">
        <v>23</v>
      </c>
      <c r="B373" s="15"/>
      <c r="C373" s="85"/>
      <c r="D373" s="16"/>
      <c r="E373" s="17"/>
      <c r="F373" s="86"/>
      <c r="G373" s="16"/>
      <c r="H373" s="61"/>
      <c r="I373" s="85"/>
      <c r="J373" s="16"/>
      <c r="K373" s="51" t="s">
        <v>23</v>
      </c>
      <c r="L373" s="41">
        <f t="shared" si="58"/>
        <v>0</v>
      </c>
      <c r="M373" s="42"/>
      <c r="N373" s="93"/>
      <c r="O373" s="37">
        <f t="shared" si="57"/>
        <v>0</v>
      </c>
      <c r="Q373" s="175"/>
      <c r="R373" s="205"/>
      <c r="S373" s="146"/>
      <c r="T373" s="146"/>
      <c r="U373" s="208"/>
    </row>
    <row r="374" spans="1:21" ht="32" thickTop="1" thickBot="1">
      <c r="A374" s="55" t="s">
        <v>24</v>
      </c>
      <c r="B374" s="15"/>
      <c r="C374" s="85"/>
      <c r="D374" s="16"/>
      <c r="E374" s="17"/>
      <c r="F374" s="86"/>
      <c r="G374" s="16"/>
      <c r="H374" s="61"/>
      <c r="I374" s="85"/>
      <c r="J374" s="16"/>
      <c r="K374" s="55" t="s">
        <v>24</v>
      </c>
      <c r="L374" s="41">
        <f t="shared" si="58"/>
        <v>0</v>
      </c>
      <c r="M374" s="39"/>
      <c r="N374" s="94"/>
      <c r="O374" s="37">
        <f t="shared" si="57"/>
        <v>0</v>
      </c>
      <c r="Q374" s="54"/>
      <c r="R374" s="72"/>
      <c r="S374" s="72"/>
      <c r="T374" s="72"/>
      <c r="U374" s="72"/>
    </row>
    <row r="375" spans="1:21" ht="17.25" customHeight="1" thickTop="1" thickBot="1">
      <c r="A375" s="56" t="s">
        <v>25</v>
      </c>
      <c r="B375" s="18"/>
      <c r="C375" s="104"/>
      <c r="D375" s="105"/>
      <c r="E375" s="19"/>
      <c r="F375" s="104"/>
      <c r="G375" s="105"/>
      <c r="H375" s="62"/>
      <c r="I375" s="104"/>
      <c r="J375" s="105"/>
      <c r="K375" s="56" t="s">
        <v>25</v>
      </c>
      <c r="L375" s="41">
        <f t="shared" si="58"/>
        <v>0</v>
      </c>
      <c r="M375" s="44"/>
      <c r="N375" s="45"/>
      <c r="O375" s="37">
        <f t="shared" si="57"/>
        <v>0</v>
      </c>
      <c r="Q375" s="209" t="s">
        <v>3</v>
      </c>
      <c r="R375" s="76" t="s">
        <v>15</v>
      </c>
      <c r="S375" s="77">
        <v>6005</v>
      </c>
      <c r="T375" s="77">
        <f>SUM(H371,J371)</f>
        <v>0</v>
      </c>
      <c r="U375" s="78" t="s">
        <v>16</v>
      </c>
    </row>
    <row r="376" spans="1:21" ht="29" thickBot="1">
      <c r="A376" s="57" t="s">
        <v>26</v>
      </c>
      <c r="B376" s="82"/>
      <c r="C376" s="88"/>
      <c r="D376" s="20"/>
      <c r="E376" s="21">
        <v>5</v>
      </c>
      <c r="F376" s="89"/>
      <c r="G376" s="22"/>
      <c r="H376" s="63">
        <v>3</v>
      </c>
      <c r="I376" s="90"/>
      <c r="J376" s="23"/>
      <c r="K376" s="57" t="s">
        <v>26</v>
      </c>
      <c r="L376" s="41">
        <f t="shared" si="58"/>
        <v>8</v>
      </c>
      <c r="M376" s="46"/>
      <c r="N376" s="47"/>
      <c r="O376" s="37">
        <f t="shared" si="57"/>
        <v>8</v>
      </c>
      <c r="Q376" s="210"/>
      <c r="R376" s="106" t="s">
        <v>19</v>
      </c>
      <c r="S376" s="102">
        <v>6002</v>
      </c>
      <c r="T376" s="102">
        <f>SUM(H367:H370,J367:J370,H376)</f>
        <v>3</v>
      </c>
      <c r="U376" s="81" t="s">
        <v>20</v>
      </c>
    </row>
    <row r="377" spans="1:21" ht="31" thickBot="1">
      <c r="A377" s="58" t="s">
        <v>27</v>
      </c>
      <c r="B377" s="24">
        <f>SUM(B367:B376)</f>
        <v>0</v>
      </c>
      <c r="C377" s="24">
        <f>SUM(C367:C372,C375)</f>
        <v>0</v>
      </c>
      <c r="D377" s="25">
        <f>SUM(D367:D372,D375)</f>
        <v>0</v>
      </c>
      <c r="E377" s="26">
        <f>SUM(E367:E376)</f>
        <v>5</v>
      </c>
      <c r="F377" s="24">
        <f>SUM(F367:F375)</f>
        <v>0</v>
      </c>
      <c r="G377" s="25">
        <f>SUM(G367:G372,G375)</f>
        <v>0</v>
      </c>
      <c r="H377" s="26">
        <f>SUM(H367:H372,H375:H376)</f>
        <v>3</v>
      </c>
      <c r="I377" s="24">
        <f>SUM(I367:I372,I375)</f>
        <v>0</v>
      </c>
      <c r="J377" s="25">
        <f>SUM(J367:J372,J375)</f>
        <v>0</v>
      </c>
      <c r="K377" s="58" t="s">
        <v>27</v>
      </c>
      <c r="L377" s="27">
        <f>SUM(L367:L376)</f>
        <v>8</v>
      </c>
      <c r="M377" s="28">
        <f>SUM(M367:M374)</f>
        <v>0</v>
      </c>
      <c r="N377" s="28">
        <f>SUM(N367:N374)</f>
        <v>0</v>
      </c>
      <c r="O377" s="29">
        <f>SUM(O367:O376)</f>
        <v>8</v>
      </c>
      <c r="Q377" s="4"/>
    </row>
    <row r="378" spans="1:21" ht="18" customHeight="1" thickTop="1" thickBot="1">
      <c r="B378" s="211" t="s">
        <v>28</v>
      </c>
      <c r="C378" s="211"/>
      <c r="D378" s="211"/>
      <c r="E378" s="212" t="s">
        <v>29</v>
      </c>
      <c r="F378" s="212"/>
      <c r="G378" s="212"/>
      <c r="H378" s="213" t="s">
        <v>30</v>
      </c>
      <c r="I378" s="213"/>
      <c r="J378" s="213"/>
      <c r="K378" s="48"/>
      <c r="L378" s="214">
        <f>SUM(B367:B372,B376,D367:D372,D375,E367:E372,E375:E376,G367:G372,G375,H367:H372,H375:H376,J367:J372,J375)</f>
        <v>8</v>
      </c>
      <c r="Q378" s="4"/>
      <c r="T378" s="30">
        <f>SUM(T368:T369,T371:T373,T375:T376)</f>
        <v>8</v>
      </c>
    </row>
    <row r="379" spans="1:21" ht="17.25" customHeight="1" thickTop="1">
      <c r="B379" s="216">
        <f>SUM(B377:D377)</f>
        <v>0</v>
      </c>
      <c r="C379" s="216"/>
      <c r="D379" s="216"/>
      <c r="E379" s="194">
        <f>SUM(E377:G377)</f>
        <v>5</v>
      </c>
      <c r="F379" s="194"/>
      <c r="G379" s="194"/>
      <c r="H379" s="195">
        <f>SUM(H377:J377)</f>
        <v>3</v>
      </c>
      <c r="I379" s="195"/>
      <c r="J379" s="195"/>
      <c r="K379" s="48"/>
      <c r="L379" s="215"/>
      <c r="Q379" s="4"/>
    </row>
    <row r="381" spans="1:21" ht="15" thickBot="1"/>
    <row r="382" spans="1:21" ht="20" thickTop="1" thickBot="1">
      <c r="E382" s="49" t="s">
        <v>0</v>
      </c>
      <c r="F382" s="159">
        <f>F363+1</f>
        <v>42056</v>
      </c>
      <c r="G382" s="160"/>
      <c r="H382" s="161"/>
      <c r="Q382" s="4"/>
    </row>
    <row r="383" spans="1:21" ht="18" thickTop="1" thickBot="1">
      <c r="E383" s="32"/>
      <c r="F383" s="31"/>
      <c r="G383" s="31"/>
      <c r="H383" s="31"/>
      <c r="Q383" s="4"/>
    </row>
    <row r="384" spans="1:21" ht="23" thickTop="1" thickBot="1">
      <c r="A384" s="2"/>
      <c r="B384" s="162" t="s">
        <v>1</v>
      </c>
      <c r="C384" s="163"/>
      <c r="D384" s="164"/>
      <c r="E384" s="165" t="s">
        <v>2</v>
      </c>
      <c r="F384" s="166"/>
      <c r="G384" s="167"/>
      <c r="H384" s="168" t="s">
        <v>3</v>
      </c>
      <c r="I384" s="169"/>
      <c r="J384" s="170"/>
      <c r="K384" s="3"/>
      <c r="L384" s="2"/>
      <c r="M384" s="2"/>
      <c r="N384" s="2"/>
      <c r="O384" s="2"/>
      <c r="P384" s="2"/>
      <c r="Q384" s="4"/>
      <c r="R384" s="2"/>
      <c r="S384" s="2"/>
      <c r="T384" s="2"/>
      <c r="U384" s="2"/>
    </row>
    <row r="385" spans="1:21" ht="47" thickTop="1" thickBot="1">
      <c r="A385" s="5"/>
      <c r="B385" s="6" t="s">
        <v>4</v>
      </c>
      <c r="C385" s="7" t="s">
        <v>5</v>
      </c>
      <c r="D385" s="8" t="s">
        <v>6</v>
      </c>
      <c r="E385" s="9" t="s">
        <v>4</v>
      </c>
      <c r="F385" s="7" t="s">
        <v>5</v>
      </c>
      <c r="G385" s="8" t="s">
        <v>6</v>
      </c>
      <c r="H385" s="60" t="s">
        <v>4</v>
      </c>
      <c r="I385" s="7" t="s">
        <v>5</v>
      </c>
      <c r="J385" s="8" t="s">
        <v>6</v>
      </c>
      <c r="K385" s="5"/>
      <c r="L385" s="10" t="s">
        <v>7</v>
      </c>
      <c r="M385" s="11" t="s">
        <v>8</v>
      </c>
      <c r="N385" s="11" t="s">
        <v>9</v>
      </c>
      <c r="O385" s="12" t="s">
        <v>10</v>
      </c>
      <c r="P385" s="13"/>
      <c r="Q385" s="196">
        <f>F382</f>
        <v>42056</v>
      </c>
      <c r="R385" s="217"/>
      <c r="S385" s="217"/>
      <c r="T385" s="217"/>
      <c r="U385" s="218"/>
    </row>
    <row r="386" spans="1:21" ht="17" thickBot="1">
      <c r="A386" s="202" t="s">
        <v>11</v>
      </c>
      <c r="B386" s="179"/>
      <c r="C386" s="182"/>
      <c r="D386" s="185"/>
      <c r="E386" s="188"/>
      <c r="F386" s="182"/>
      <c r="G386" s="185"/>
      <c r="H386" s="191"/>
      <c r="I386" s="182"/>
      <c r="J386" s="199"/>
      <c r="K386" s="51" t="s">
        <v>12</v>
      </c>
      <c r="L386" s="34">
        <f t="shared" ref="L386:L387" si="59">SUM(B386:J386)</f>
        <v>0</v>
      </c>
      <c r="M386" s="35"/>
      <c r="N386" s="36"/>
      <c r="O386" s="37">
        <f t="shared" ref="O386:O395" si="60">SUM(L386:N386)</f>
        <v>0</v>
      </c>
      <c r="Q386" s="52"/>
    </row>
    <row r="387" spans="1:21" ht="17.25" customHeight="1" thickTop="1" thickBot="1">
      <c r="A387" s="203"/>
      <c r="B387" s="180"/>
      <c r="C387" s="183"/>
      <c r="D387" s="186"/>
      <c r="E387" s="189"/>
      <c r="F387" s="183"/>
      <c r="G387" s="186"/>
      <c r="H387" s="192"/>
      <c r="I387" s="183"/>
      <c r="J387" s="200"/>
      <c r="K387" s="53" t="s">
        <v>13</v>
      </c>
      <c r="L387" s="38">
        <f t="shared" si="59"/>
        <v>0</v>
      </c>
      <c r="M387" s="39"/>
      <c r="N387" s="40"/>
      <c r="O387" s="37">
        <f t="shared" si="60"/>
        <v>0</v>
      </c>
      <c r="Q387" s="171" t="s">
        <v>14</v>
      </c>
      <c r="R387" s="66" t="s">
        <v>15</v>
      </c>
      <c r="S387" s="100">
        <v>6000</v>
      </c>
      <c r="T387" s="100">
        <f>SUM(B390,D390)</f>
        <v>0</v>
      </c>
      <c r="U387" s="68" t="s">
        <v>16</v>
      </c>
    </row>
    <row r="388" spans="1:21" ht="31" thickBot="1">
      <c r="A388" s="202" t="s">
        <v>17</v>
      </c>
      <c r="B388" s="181"/>
      <c r="C388" s="184"/>
      <c r="D388" s="187"/>
      <c r="E388" s="190"/>
      <c r="F388" s="184"/>
      <c r="G388" s="187"/>
      <c r="H388" s="193"/>
      <c r="I388" s="184"/>
      <c r="J388" s="201"/>
      <c r="K388" s="51" t="s">
        <v>18</v>
      </c>
      <c r="L388" s="41">
        <f>SUM(B388:J388)</f>
        <v>0</v>
      </c>
      <c r="M388" s="42"/>
      <c r="N388" s="43"/>
      <c r="O388" s="37">
        <f t="shared" si="60"/>
        <v>0</v>
      </c>
      <c r="Q388" s="172"/>
      <c r="R388" s="69" t="s">
        <v>19</v>
      </c>
      <c r="S388" s="70">
        <v>6015</v>
      </c>
      <c r="T388" s="70">
        <f>SUM(B386:B389,D386:D389,B395)</f>
        <v>0</v>
      </c>
      <c r="U388" s="71" t="s">
        <v>20</v>
      </c>
    </row>
    <row r="389" spans="1:21" ht="18" thickTop="1" thickBot="1">
      <c r="A389" s="203"/>
      <c r="B389" s="180"/>
      <c r="C389" s="183"/>
      <c r="D389" s="186"/>
      <c r="E389" s="189"/>
      <c r="F389" s="183"/>
      <c r="G389" s="186"/>
      <c r="H389" s="192"/>
      <c r="I389" s="183"/>
      <c r="J389" s="200"/>
      <c r="K389" s="53" t="s">
        <v>21</v>
      </c>
      <c r="L389" s="38">
        <f t="shared" ref="L389:L395" si="61">SUM(B389:J389)</f>
        <v>0</v>
      </c>
      <c r="M389" s="39"/>
      <c r="N389" s="40"/>
      <c r="O389" s="37">
        <f t="shared" si="60"/>
        <v>0</v>
      </c>
      <c r="Q389" s="54"/>
      <c r="R389" s="72"/>
      <c r="S389" s="72"/>
      <c r="T389" s="72"/>
      <c r="U389" s="72"/>
    </row>
    <row r="390" spans="1:21" ht="16.5" customHeight="1" thickTop="1">
      <c r="A390" s="202" t="s">
        <v>22</v>
      </c>
      <c r="B390" s="181"/>
      <c r="C390" s="184"/>
      <c r="D390" s="187"/>
      <c r="E390" s="190"/>
      <c r="F390" s="184"/>
      <c r="G390" s="187"/>
      <c r="H390" s="193"/>
      <c r="I390" s="184"/>
      <c r="J390" s="201"/>
      <c r="K390" s="202" t="s">
        <v>22</v>
      </c>
      <c r="L390" s="41">
        <f t="shared" si="61"/>
        <v>0</v>
      </c>
      <c r="M390" s="42"/>
      <c r="N390" s="43"/>
      <c r="O390" s="37">
        <f t="shared" si="60"/>
        <v>0</v>
      </c>
      <c r="Q390" s="173" t="s">
        <v>2</v>
      </c>
      <c r="R390" s="73" t="s">
        <v>15</v>
      </c>
      <c r="S390" s="101">
        <v>6005</v>
      </c>
      <c r="T390" s="101">
        <f>SUM(E390,G390)</f>
        <v>0</v>
      </c>
      <c r="U390" s="75" t="s">
        <v>16</v>
      </c>
    </row>
    <row r="391" spans="1:21" ht="16.5" customHeight="1" thickBot="1">
      <c r="A391" s="203"/>
      <c r="B391" s="180"/>
      <c r="C391" s="183"/>
      <c r="D391" s="186"/>
      <c r="E391" s="189"/>
      <c r="F391" s="183"/>
      <c r="G391" s="186"/>
      <c r="H391" s="192"/>
      <c r="I391" s="183"/>
      <c r="J391" s="200"/>
      <c r="K391" s="203"/>
      <c r="L391" s="38">
        <f t="shared" si="61"/>
        <v>0</v>
      </c>
      <c r="M391" s="39"/>
      <c r="N391" s="40"/>
      <c r="O391" s="37">
        <f t="shared" si="60"/>
        <v>0</v>
      </c>
      <c r="Q391" s="174"/>
      <c r="R391" s="204" t="s">
        <v>19</v>
      </c>
      <c r="S391" s="206" t="str">
        <f>IF(WEEKDAY(F382,2)&gt;5,"6002","6001")</f>
        <v>6002</v>
      </c>
      <c r="T391" s="206">
        <f>SUM(E386:E389,G386:G389,E395)</f>
        <v>5</v>
      </c>
      <c r="U391" s="207" t="s">
        <v>20</v>
      </c>
    </row>
    <row r="392" spans="1:21" ht="16.5" customHeight="1" thickBot="1">
      <c r="A392" s="51" t="s">
        <v>23</v>
      </c>
      <c r="B392" s="15"/>
      <c r="C392" s="85"/>
      <c r="D392" s="16"/>
      <c r="E392" s="17"/>
      <c r="F392" s="86"/>
      <c r="G392" s="16"/>
      <c r="H392" s="61"/>
      <c r="I392" s="85"/>
      <c r="J392" s="16"/>
      <c r="K392" s="51" t="s">
        <v>23</v>
      </c>
      <c r="L392" s="41">
        <f t="shared" si="61"/>
        <v>0</v>
      </c>
      <c r="M392" s="42"/>
      <c r="N392" s="93"/>
      <c r="O392" s="37">
        <f t="shared" si="60"/>
        <v>0</v>
      </c>
      <c r="Q392" s="175"/>
      <c r="R392" s="205"/>
      <c r="S392" s="146"/>
      <c r="T392" s="146"/>
      <c r="U392" s="208"/>
    </row>
    <row r="393" spans="1:21" ht="32" thickTop="1" thickBot="1">
      <c r="A393" s="55" t="s">
        <v>24</v>
      </c>
      <c r="B393" s="15"/>
      <c r="C393" s="85"/>
      <c r="D393" s="16"/>
      <c r="E393" s="17"/>
      <c r="F393" s="86"/>
      <c r="G393" s="16"/>
      <c r="H393" s="61"/>
      <c r="I393" s="85"/>
      <c r="J393" s="16"/>
      <c r="K393" s="55" t="s">
        <v>24</v>
      </c>
      <c r="L393" s="41">
        <f t="shared" si="61"/>
        <v>0</v>
      </c>
      <c r="M393" s="39"/>
      <c r="N393" s="94"/>
      <c r="O393" s="37">
        <f t="shared" si="60"/>
        <v>0</v>
      </c>
      <c r="Q393" s="54"/>
      <c r="R393" s="72"/>
      <c r="S393" s="72"/>
      <c r="T393" s="72"/>
      <c r="U393" s="72"/>
    </row>
    <row r="394" spans="1:21" ht="17.25" customHeight="1" thickTop="1" thickBot="1">
      <c r="A394" s="56" t="s">
        <v>25</v>
      </c>
      <c r="B394" s="18"/>
      <c r="C394" s="104"/>
      <c r="D394" s="105"/>
      <c r="E394" s="19"/>
      <c r="F394" s="104"/>
      <c r="G394" s="105"/>
      <c r="H394" s="62"/>
      <c r="I394" s="104"/>
      <c r="J394" s="105"/>
      <c r="K394" s="56" t="s">
        <v>25</v>
      </c>
      <c r="L394" s="41">
        <f t="shared" si="61"/>
        <v>0</v>
      </c>
      <c r="M394" s="44"/>
      <c r="N394" s="45"/>
      <c r="O394" s="37">
        <f t="shared" si="60"/>
        <v>0</v>
      </c>
      <c r="Q394" s="209" t="s">
        <v>3</v>
      </c>
      <c r="R394" s="76" t="s">
        <v>15</v>
      </c>
      <c r="S394" s="77">
        <v>6005</v>
      </c>
      <c r="T394" s="77">
        <f>SUM(H390,J390)</f>
        <v>0</v>
      </c>
      <c r="U394" s="78" t="s">
        <v>16</v>
      </c>
    </row>
    <row r="395" spans="1:21" ht="29" thickBot="1">
      <c r="A395" s="57" t="s">
        <v>26</v>
      </c>
      <c r="B395" s="82"/>
      <c r="C395" s="88"/>
      <c r="D395" s="20"/>
      <c r="E395" s="21">
        <v>5</v>
      </c>
      <c r="F395" s="89"/>
      <c r="G395" s="22"/>
      <c r="H395" s="63">
        <v>3</v>
      </c>
      <c r="I395" s="90"/>
      <c r="J395" s="23"/>
      <c r="K395" s="57" t="s">
        <v>26</v>
      </c>
      <c r="L395" s="41">
        <f t="shared" si="61"/>
        <v>8</v>
      </c>
      <c r="M395" s="46"/>
      <c r="N395" s="47"/>
      <c r="O395" s="37">
        <f t="shared" si="60"/>
        <v>8</v>
      </c>
      <c r="Q395" s="210"/>
      <c r="R395" s="106" t="s">
        <v>19</v>
      </c>
      <c r="S395" s="102">
        <v>6002</v>
      </c>
      <c r="T395" s="102">
        <f>SUM(H386:H389,J386:J389,H395)</f>
        <v>3</v>
      </c>
      <c r="U395" s="81" t="s">
        <v>20</v>
      </c>
    </row>
    <row r="396" spans="1:21" ht="31" thickBot="1">
      <c r="A396" s="58" t="s">
        <v>27</v>
      </c>
      <c r="B396" s="24">
        <f>SUM(B386:B395)</f>
        <v>0</v>
      </c>
      <c r="C396" s="24">
        <f>SUM(C386:C391,C394)</f>
        <v>0</v>
      </c>
      <c r="D396" s="25">
        <f>SUM(D386:D391,D394)</f>
        <v>0</v>
      </c>
      <c r="E396" s="26">
        <f>SUM(E386:E395)</f>
        <v>5</v>
      </c>
      <c r="F396" s="24">
        <f>SUM(F386:F394)</f>
        <v>0</v>
      </c>
      <c r="G396" s="25">
        <f>SUM(G386:G391,G394)</f>
        <v>0</v>
      </c>
      <c r="H396" s="26">
        <f>SUM(H386:H391,H394:H395)</f>
        <v>3</v>
      </c>
      <c r="I396" s="24">
        <f>SUM(I386:I391,I394)</f>
        <v>0</v>
      </c>
      <c r="J396" s="25">
        <f>SUM(J386:J391,J394)</f>
        <v>0</v>
      </c>
      <c r="K396" s="58" t="s">
        <v>27</v>
      </c>
      <c r="L396" s="27">
        <f>SUM(L386:L395)</f>
        <v>8</v>
      </c>
      <c r="M396" s="28">
        <f>SUM(M386:M393)</f>
        <v>0</v>
      </c>
      <c r="N396" s="28">
        <f>SUM(N386:N393)</f>
        <v>0</v>
      </c>
      <c r="O396" s="29">
        <f>SUM(O386:O395)</f>
        <v>8</v>
      </c>
      <c r="Q396" s="4"/>
    </row>
    <row r="397" spans="1:21" ht="18" customHeight="1" thickTop="1" thickBot="1">
      <c r="B397" s="211" t="s">
        <v>28</v>
      </c>
      <c r="C397" s="211"/>
      <c r="D397" s="211"/>
      <c r="E397" s="212" t="s">
        <v>29</v>
      </c>
      <c r="F397" s="212"/>
      <c r="G397" s="212"/>
      <c r="H397" s="213" t="s">
        <v>30</v>
      </c>
      <c r="I397" s="213"/>
      <c r="J397" s="213"/>
      <c r="K397" s="48"/>
      <c r="L397" s="214">
        <f>SUM(B386:B391,B395,D386:D391,D394,E386:E391,E394:E395,G386:G391,G394,H386:H391,H394:H395,J386:J391,J394)</f>
        <v>8</v>
      </c>
      <c r="Q397" s="4"/>
      <c r="T397" s="30">
        <f>SUM(T387:T388,T390:T392,T394:T395)</f>
        <v>8</v>
      </c>
    </row>
    <row r="398" spans="1:21" ht="17.25" customHeight="1" thickTop="1">
      <c r="B398" s="216">
        <f>SUM(B396:D396)</f>
        <v>0</v>
      </c>
      <c r="C398" s="216"/>
      <c r="D398" s="216"/>
      <c r="E398" s="194">
        <f>SUM(E396:G396)</f>
        <v>5</v>
      </c>
      <c r="F398" s="194"/>
      <c r="G398" s="194"/>
      <c r="H398" s="195">
        <f>SUM(H396:J396)</f>
        <v>3</v>
      </c>
      <c r="I398" s="195"/>
      <c r="J398" s="195"/>
      <c r="K398" s="48"/>
      <c r="L398" s="215"/>
      <c r="Q398" s="4"/>
    </row>
    <row r="400" spans="1:21" ht="15" thickBot="1"/>
    <row r="401" spans="1:21" ht="20" thickTop="1" thickBot="1">
      <c r="E401" s="49" t="s">
        <v>0</v>
      </c>
      <c r="F401" s="159">
        <f>F382+1</f>
        <v>42057</v>
      </c>
      <c r="G401" s="160"/>
      <c r="H401" s="161"/>
      <c r="Q401" s="4"/>
    </row>
    <row r="402" spans="1:21" ht="18" thickTop="1" thickBot="1">
      <c r="E402" s="32"/>
      <c r="F402" s="31"/>
      <c r="G402" s="31"/>
      <c r="H402" s="31"/>
      <c r="Q402" s="4"/>
    </row>
    <row r="403" spans="1:21" ht="23" thickTop="1" thickBot="1">
      <c r="A403" s="2"/>
      <c r="B403" s="162" t="s">
        <v>1</v>
      </c>
      <c r="C403" s="163"/>
      <c r="D403" s="164"/>
      <c r="E403" s="165" t="s">
        <v>2</v>
      </c>
      <c r="F403" s="166"/>
      <c r="G403" s="167"/>
      <c r="H403" s="168" t="s">
        <v>3</v>
      </c>
      <c r="I403" s="169"/>
      <c r="J403" s="170"/>
      <c r="K403" s="3"/>
      <c r="L403" s="2"/>
      <c r="M403" s="2"/>
      <c r="N403" s="2"/>
      <c r="O403" s="2"/>
      <c r="P403" s="2"/>
      <c r="Q403" s="4"/>
      <c r="R403" s="2"/>
      <c r="S403" s="2"/>
      <c r="T403" s="2"/>
      <c r="U403" s="2"/>
    </row>
    <row r="404" spans="1:21" ht="47" thickTop="1" thickBot="1">
      <c r="A404" s="5"/>
      <c r="B404" s="6" t="s">
        <v>4</v>
      </c>
      <c r="C404" s="7" t="s">
        <v>5</v>
      </c>
      <c r="D404" s="8" t="s">
        <v>6</v>
      </c>
      <c r="E404" s="9" t="s">
        <v>4</v>
      </c>
      <c r="F404" s="7" t="s">
        <v>5</v>
      </c>
      <c r="G404" s="8" t="s">
        <v>6</v>
      </c>
      <c r="H404" s="60" t="s">
        <v>4</v>
      </c>
      <c r="I404" s="7" t="s">
        <v>5</v>
      </c>
      <c r="J404" s="8" t="s">
        <v>6</v>
      </c>
      <c r="K404" s="5"/>
      <c r="L404" s="10" t="s">
        <v>7</v>
      </c>
      <c r="M404" s="11" t="s">
        <v>8</v>
      </c>
      <c r="N404" s="11" t="s">
        <v>9</v>
      </c>
      <c r="O404" s="12" t="s">
        <v>10</v>
      </c>
      <c r="P404" s="13"/>
      <c r="Q404" s="196">
        <f>F401</f>
        <v>42057</v>
      </c>
      <c r="R404" s="217"/>
      <c r="S404" s="217"/>
      <c r="T404" s="217"/>
      <c r="U404" s="218"/>
    </row>
    <row r="405" spans="1:21" ht="17" thickBot="1">
      <c r="A405" s="202" t="s">
        <v>11</v>
      </c>
      <c r="B405" s="179"/>
      <c r="C405" s="182"/>
      <c r="D405" s="185"/>
      <c r="E405" s="188"/>
      <c r="F405" s="182"/>
      <c r="G405" s="185"/>
      <c r="H405" s="191"/>
      <c r="I405" s="182"/>
      <c r="J405" s="199"/>
      <c r="K405" s="51" t="s">
        <v>12</v>
      </c>
      <c r="L405" s="34">
        <f t="shared" ref="L405:L406" si="62">SUM(B405:J405)</f>
        <v>0</v>
      </c>
      <c r="M405" s="35"/>
      <c r="N405" s="36"/>
      <c r="O405" s="37">
        <f t="shared" ref="O405:O414" si="63">SUM(L405:N405)</f>
        <v>0</v>
      </c>
      <c r="Q405" s="52"/>
    </row>
    <row r="406" spans="1:21" ht="17.25" customHeight="1" thickTop="1" thickBot="1">
      <c r="A406" s="203"/>
      <c r="B406" s="180"/>
      <c r="C406" s="183"/>
      <c r="D406" s="186"/>
      <c r="E406" s="189"/>
      <c r="F406" s="183"/>
      <c r="G406" s="186"/>
      <c r="H406" s="192"/>
      <c r="I406" s="183"/>
      <c r="J406" s="200"/>
      <c r="K406" s="53" t="s">
        <v>13</v>
      </c>
      <c r="L406" s="38">
        <f t="shared" si="62"/>
        <v>0</v>
      </c>
      <c r="M406" s="39"/>
      <c r="N406" s="40"/>
      <c r="O406" s="37">
        <f t="shared" si="63"/>
        <v>0</v>
      </c>
      <c r="Q406" s="171" t="s">
        <v>14</v>
      </c>
      <c r="R406" s="66" t="s">
        <v>15</v>
      </c>
      <c r="S406" s="100">
        <v>6000</v>
      </c>
      <c r="T406" s="100">
        <f>SUM(B409,D409)</f>
        <v>0</v>
      </c>
      <c r="U406" s="68" t="s">
        <v>16</v>
      </c>
    </row>
    <row r="407" spans="1:21" ht="31" thickBot="1">
      <c r="A407" s="202" t="s">
        <v>17</v>
      </c>
      <c r="B407" s="181"/>
      <c r="C407" s="184"/>
      <c r="D407" s="187"/>
      <c r="E407" s="190"/>
      <c r="F407" s="184"/>
      <c r="G407" s="187"/>
      <c r="H407" s="193"/>
      <c r="I407" s="184"/>
      <c r="J407" s="201"/>
      <c r="K407" s="51" t="s">
        <v>18</v>
      </c>
      <c r="L407" s="41">
        <f>SUM(B407:J407)</f>
        <v>0</v>
      </c>
      <c r="M407" s="42"/>
      <c r="N407" s="43"/>
      <c r="O407" s="37">
        <f t="shared" si="63"/>
        <v>0</v>
      </c>
      <c r="Q407" s="172"/>
      <c r="R407" s="69" t="s">
        <v>19</v>
      </c>
      <c r="S407" s="70">
        <v>6015</v>
      </c>
      <c r="T407" s="70">
        <f>SUM(B405:B408,D405:D408,B414)</f>
        <v>0</v>
      </c>
      <c r="U407" s="71" t="s">
        <v>20</v>
      </c>
    </row>
    <row r="408" spans="1:21" ht="18" thickTop="1" thickBot="1">
      <c r="A408" s="203"/>
      <c r="B408" s="180"/>
      <c r="C408" s="183"/>
      <c r="D408" s="186"/>
      <c r="E408" s="189"/>
      <c r="F408" s="183"/>
      <c r="G408" s="186"/>
      <c r="H408" s="192"/>
      <c r="I408" s="183"/>
      <c r="J408" s="200"/>
      <c r="K408" s="53" t="s">
        <v>21</v>
      </c>
      <c r="L408" s="38">
        <f t="shared" ref="L408:L414" si="64">SUM(B408:J408)</f>
        <v>0</v>
      </c>
      <c r="M408" s="39"/>
      <c r="N408" s="40"/>
      <c r="O408" s="37">
        <f t="shared" si="63"/>
        <v>0</v>
      </c>
      <c r="Q408" s="54"/>
      <c r="R408" s="72"/>
      <c r="S408" s="72"/>
      <c r="T408" s="72"/>
      <c r="U408" s="72"/>
    </row>
    <row r="409" spans="1:21" ht="16.5" customHeight="1" thickTop="1">
      <c r="A409" s="202" t="s">
        <v>22</v>
      </c>
      <c r="B409" s="181"/>
      <c r="C409" s="184"/>
      <c r="D409" s="187"/>
      <c r="E409" s="190"/>
      <c r="F409" s="184"/>
      <c r="G409" s="187"/>
      <c r="H409" s="193"/>
      <c r="I409" s="184"/>
      <c r="J409" s="201"/>
      <c r="K409" s="202" t="s">
        <v>22</v>
      </c>
      <c r="L409" s="41">
        <f t="shared" si="64"/>
        <v>0</v>
      </c>
      <c r="M409" s="42"/>
      <c r="N409" s="43"/>
      <c r="O409" s="37">
        <f t="shared" si="63"/>
        <v>0</v>
      </c>
      <c r="Q409" s="173" t="s">
        <v>2</v>
      </c>
      <c r="R409" s="73" t="s">
        <v>15</v>
      </c>
      <c r="S409" s="101">
        <v>6005</v>
      </c>
      <c r="T409" s="101">
        <f>SUM(E409,G409)</f>
        <v>0</v>
      </c>
      <c r="U409" s="75" t="s">
        <v>16</v>
      </c>
    </row>
    <row r="410" spans="1:21" ht="16.5" customHeight="1" thickBot="1">
      <c r="A410" s="203"/>
      <c r="B410" s="180"/>
      <c r="C410" s="183"/>
      <c r="D410" s="186"/>
      <c r="E410" s="189"/>
      <c r="F410" s="183"/>
      <c r="G410" s="186"/>
      <c r="H410" s="192"/>
      <c r="I410" s="183"/>
      <c r="J410" s="200"/>
      <c r="K410" s="203"/>
      <c r="L410" s="38">
        <f t="shared" si="64"/>
        <v>0</v>
      </c>
      <c r="M410" s="39"/>
      <c r="N410" s="40"/>
      <c r="O410" s="37">
        <f t="shared" si="63"/>
        <v>0</v>
      </c>
      <c r="Q410" s="174"/>
      <c r="R410" s="204" t="s">
        <v>19</v>
      </c>
      <c r="S410" s="206" t="str">
        <f>IF(WEEKDAY(F401,2)&gt;5,"6002","6001")</f>
        <v>6002</v>
      </c>
      <c r="T410" s="206">
        <f>SUM(E405:E408,G405:G408,E414)</f>
        <v>5</v>
      </c>
      <c r="U410" s="207" t="s">
        <v>20</v>
      </c>
    </row>
    <row r="411" spans="1:21" ht="16.5" customHeight="1" thickBot="1">
      <c r="A411" s="51" t="s">
        <v>23</v>
      </c>
      <c r="B411" s="15"/>
      <c r="C411" s="85"/>
      <c r="D411" s="16"/>
      <c r="E411" s="17"/>
      <c r="F411" s="86"/>
      <c r="G411" s="16"/>
      <c r="H411" s="61"/>
      <c r="I411" s="85"/>
      <c r="J411" s="16"/>
      <c r="K411" s="51" t="s">
        <v>23</v>
      </c>
      <c r="L411" s="41">
        <f t="shared" si="64"/>
        <v>0</v>
      </c>
      <c r="M411" s="42"/>
      <c r="N411" s="93"/>
      <c r="O411" s="37">
        <f t="shared" si="63"/>
        <v>0</v>
      </c>
      <c r="Q411" s="175"/>
      <c r="R411" s="205"/>
      <c r="S411" s="146"/>
      <c r="T411" s="146"/>
      <c r="U411" s="208"/>
    </row>
    <row r="412" spans="1:21" ht="32" thickTop="1" thickBot="1">
      <c r="A412" s="55" t="s">
        <v>24</v>
      </c>
      <c r="B412" s="15"/>
      <c r="C412" s="85"/>
      <c r="D412" s="16"/>
      <c r="E412" s="17"/>
      <c r="F412" s="86"/>
      <c r="G412" s="16"/>
      <c r="H412" s="61"/>
      <c r="I412" s="85"/>
      <c r="J412" s="16"/>
      <c r="K412" s="55" t="s">
        <v>24</v>
      </c>
      <c r="L412" s="41">
        <f t="shared" si="64"/>
        <v>0</v>
      </c>
      <c r="M412" s="39"/>
      <c r="N412" s="94"/>
      <c r="O412" s="37">
        <f t="shared" si="63"/>
        <v>0</v>
      </c>
      <c r="Q412" s="54"/>
      <c r="R412" s="72"/>
      <c r="S412" s="72"/>
      <c r="T412" s="72"/>
      <c r="U412" s="72"/>
    </row>
    <row r="413" spans="1:21" ht="17.25" customHeight="1" thickTop="1" thickBot="1">
      <c r="A413" s="56" t="s">
        <v>25</v>
      </c>
      <c r="B413" s="18"/>
      <c r="C413" s="104"/>
      <c r="D413" s="105"/>
      <c r="E413" s="19"/>
      <c r="F413" s="104"/>
      <c r="G413" s="105"/>
      <c r="H413" s="62"/>
      <c r="I413" s="104"/>
      <c r="J413" s="105"/>
      <c r="K413" s="56" t="s">
        <v>25</v>
      </c>
      <c r="L413" s="41">
        <f t="shared" si="64"/>
        <v>0</v>
      </c>
      <c r="M413" s="44"/>
      <c r="N413" s="45"/>
      <c r="O413" s="37">
        <f t="shared" si="63"/>
        <v>0</v>
      </c>
      <c r="Q413" s="209" t="s">
        <v>3</v>
      </c>
      <c r="R413" s="76" t="s">
        <v>15</v>
      </c>
      <c r="S413" s="77">
        <v>6005</v>
      </c>
      <c r="T413" s="77">
        <f>SUM(H409,J409)</f>
        <v>0</v>
      </c>
      <c r="U413" s="78" t="s">
        <v>16</v>
      </c>
    </row>
    <row r="414" spans="1:21" ht="29" thickBot="1">
      <c r="A414" s="57" t="s">
        <v>26</v>
      </c>
      <c r="B414" s="82"/>
      <c r="C414" s="88"/>
      <c r="D414" s="20"/>
      <c r="E414" s="21">
        <v>5</v>
      </c>
      <c r="F414" s="89"/>
      <c r="G414" s="22"/>
      <c r="H414" s="63">
        <v>3</v>
      </c>
      <c r="I414" s="90"/>
      <c r="J414" s="23"/>
      <c r="K414" s="57" t="s">
        <v>26</v>
      </c>
      <c r="L414" s="41">
        <f t="shared" si="64"/>
        <v>8</v>
      </c>
      <c r="M414" s="46"/>
      <c r="N414" s="47"/>
      <c r="O414" s="37">
        <f t="shared" si="63"/>
        <v>8</v>
      </c>
      <c r="Q414" s="210"/>
      <c r="R414" s="106" t="s">
        <v>19</v>
      </c>
      <c r="S414" s="102">
        <v>6002</v>
      </c>
      <c r="T414" s="102">
        <f>SUM(H405:H408,J405:J408,H414)</f>
        <v>3</v>
      </c>
      <c r="U414" s="81" t="s">
        <v>20</v>
      </c>
    </row>
    <row r="415" spans="1:21" ht="31" thickBot="1">
      <c r="A415" s="58" t="s">
        <v>27</v>
      </c>
      <c r="B415" s="24">
        <f>SUM(B405:B414)</f>
        <v>0</v>
      </c>
      <c r="C415" s="24">
        <f>SUM(C405:C410,C413)</f>
        <v>0</v>
      </c>
      <c r="D415" s="25">
        <f>SUM(D405:D410,D413)</f>
        <v>0</v>
      </c>
      <c r="E415" s="26">
        <f>SUM(E405:E414)</f>
        <v>5</v>
      </c>
      <c r="F415" s="24">
        <f>SUM(F405:F413)</f>
        <v>0</v>
      </c>
      <c r="G415" s="25">
        <f>SUM(G405:G410,G413)</f>
        <v>0</v>
      </c>
      <c r="H415" s="26">
        <f>SUM(H405:H410,H413:H414)</f>
        <v>3</v>
      </c>
      <c r="I415" s="24">
        <f>SUM(I405:I410,I413)</f>
        <v>0</v>
      </c>
      <c r="J415" s="25">
        <f>SUM(J405:J410,J413)</f>
        <v>0</v>
      </c>
      <c r="K415" s="58" t="s">
        <v>27</v>
      </c>
      <c r="L415" s="27">
        <f>SUM(L405:L414)</f>
        <v>8</v>
      </c>
      <c r="M415" s="28">
        <f>SUM(M405:M412)</f>
        <v>0</v>
      </c>
      <c r="N415" s="28">
        <f>SUM(N405:N412)</f>
        <v>0</v>
      </c>
      <c r="O415" s="29">
        <f>SUM(O405:O414)</f>
        <v>8</v>
      </c>
      <c r="Q415" s="4"/>
    </row>
    <row r="416" spans="1:21" ht="18" customHeight="1" thickTop="1" thickBot="1">
      <c r="B416" s="211" t="s">
        <v>28</v>
      </c>
      <c r="C416" s="211"/>
      <c r="D416" s="211"/>
      <c r="E416" s="212" t="s">
        <v>29</v>
      </c>
      <c r="F416" s="212"/>
      <c r="G416" s="212"/>
      <c r="H416" s="213" t="s">
        <v>30</v>
      </c>
      <c r="I416" s="213"/>
      <c r="J416" s="213"/>
      <c r="K416" s="48"/>
      <c r="L416" s="214">
        <f>SUM(B405:B410,B414,D405:D410,D413,E405:E410,E413:E414,G405:G410,G413,H405:H410,H413:H414,J405:J410,J413)</f>
        <v>8</v>
      </c>
      <c r="Q416" s="4"/>
      <c r="T416" s="30">
        <f>SUM(T406:T407,T409:T411,T413:T414)</f>
        <v>8</v>
      </c>
    </row>
    <row r="417" spans="1:21" ht="17.25" customHeight="1" thickTop="1">
      <c r="B417" s="216">
        <f>SUM(B415:D415)</f>
        <v>0</v>
      </c>
      <c r="C417" s="216"/>
      <c r="D417" s="216"/>
      <c r="E417" s="194">
        <f>SUM(E415:G415)</f>
        <v>5</v>
      </c>
      <c r="F417" s="194"/>
      <c r="G417" s="194"/>
      <c r="H417" s="195">
        <f>SUM(H415:J415)</f>
        <v>3</v>
      </c>
      <c r="I417" s="195"/>
      <c r="J417" s="195"/>
      <c r="K417" s="48"/>
      <c r="L417" s="215"/>
      <c r="Q417" s="4"/>
    </row>
    <row r="419" spans="1:21" ht="15" thickBot="1"/>
    <row r="420" spans="1:21" ht="20" thickTop="1" thickBot="1">
      <c r="E420" s="49" t="s">
        <v>0</v>
      </c>
      <c r="F420" s="159">
        <f>F401+1</f>
        <v>42058</v>
      </c>
      <c r="G420" s="160"/>
      <c r="H420" s="161"/>
      <c r="Q420" s="4"/>
    </row>
    <row r="421" spans="1:21" ht="18" thickTop="1" thickBot="1">
      <c r="E421" s="32"/>
      <c r="F421" s="31"/>
      <c r="G421" s="31"/>
      <c r="H421" s="31"/>
      <c r="Q421" s="4"/>
    </row>
    <row r="422" spans="1:21" ht="23" thickTop="1" thickBot="1">
      <c r="A422" s="2"/>
      <c r="B422" s="162" t="s">
        <v>1</v>
      </c>
      <c r="C422" s="163"/>
      <c r="D422" s="164"/>
      <c r="E422" s="165" t="s">
        <v>2</v>
      </c>
      <c r="F422" s="166"/>
      <c r="G422" s="167"/>
      <c r="H422" s="168" t="s">
        <v>3</v>
      </c>
      <c r="I422" s="169"/>
      <c r="J422" s="170"/>
      <c r="K422" s="3"/>
      <c r="L422" s="2"/>
      <c r="M422" s="2"/>
      <c r="N422" s="2"/>
      <c r="O422" s="2"/>
      <c r="P422" s="2"/>
      <c r="Q422" s="4"/>
      <c r="R422" s="2"/>
      <c r="S422" s="2"/>
      <c r="T422" s="2"/>
      <c r="U422" s="2"/>
    </row>
    <row r="423" spans="1:21" ht="47" thickTop="1" thickBot="1">
      <c r="A423" s="5"/>
      <c r="B423" s="6" t="s">
        <v>4</v>
      </c>
      <c r="C423" s="7" t="s">
        <v>5</v>
      </c>
      <c r="D423" s="8" t="s">
        <v>6</v>
      </c>
      <c r="E423" s="9" t="s">
        <v>4</v>
      </c>
      <c r="F423" s="7" t="s">
        <v>5</v>
      </c>
      <c r="G423" s="8" t="s">
        <v>6</v>
      </c>
      <c r="H423" s="60" t="s">
        <v>4</v>
      </c>
      <c r="I423" s="7" t="s">
        <v>5</v>
      </c>
      <c r="J423" s="8" t="s">
        <v>6</v>
      </c>
      <c r="K423" s="5"/>
      <c r="L423" s="10" t="s">
        <v>7</v>
      </c>
      <c r="M423" s="11" t="s">
        <v>8</v>
      </c>
      <c r="N423" s="11" t="s">
        <v>9</v>
      </c>
      <c r="O423" s="12" t="s">
        <v>10</v>
      </c>
      <c r="P423" s="13"/>
      <c r="Q423" s="196">
        <f>F420</f>
        <v>42058</v>
      </c>
      <c r="R423" s="217"/>
      <c r="S423" s="217"/>
      <c r="T423" s="217"/>
      <c r="U423" s="218"/>
    </row>
    <row r="424" spans="1:21" ht="17" thickBot="1">
      <c r="A424" s="202" t="s">
        <v>11</v>
      </c>
      <c r="B424" s="179"/>
      <c r="C424" s="182"/>
      <c r="D424" s="185"/>
      <c r="E424" s="188"/>
      <c r="F424" s="182"/>
      <c r="G424" s="185"/>
      <c r="H424" s="191"/>
      <c r="I424" s="182"/>
      <c r="J424" s="199"/>
      <c r="K424" s="51" t="s">
        <v>12</v>
      </c>
      <c r="L424" s="34">
        <f t="shared" ref="L424:L425" si="65">SUM(B424:J424)</f>
        <v>0</v>
      </c>
      <c r="M424" s="35"/>
      <c r="N424" s="36"/>
      <c r="O424" s="37">
        <f t="shared" ref="O424:O433" si="66">SUM(L424:N424)</f>
        <v>0</v>
      </c>
      <c r="Q424" s="52"/>
    </row>
    <row r="425" spans="1:21" ht="17.25" customHeight="1" thickTop="1" thickBot="1">
      <c r="A425" s="203"/>
      <c r="B425" s="180"/>
      <c r="C425" s="183"/>
      <c r="D425" s="186"/>
      <c r="E425" s="189"/>
      <c r="F425" s="183"/>
      <c r="G425" s="186"/>
      <c r="H425" s="192"/>
      <c r="I425" s="183"/>
      <c r="J425" s="200"/>
      <c r="K425" s="53" t="s">
        <v>13</v>
      </c>
      <c r="L425" s="38">
        <f t="shared" si="65"/>
        <v>0</v>
      </c>
      <c r="M425" s="39"/>
      <c r="N425" s="40"/>
      <c r="O425" s="37">
        <f t="shared" si="66"/>
        <v>0</v>
      </c>
      <c r="Q425" s="171" t="s">
        <v>14</v>
      </c>
      <c r="R425" s="66" t="s">
        <v>15</v>
      </c>
      <c r="S425" s="100">
        <v>6000</v>
      </c>
      <c r="T425" s="100">
        <f>SUM(B428,D428)</f>
        <v>0</v>
      </c>
      <c r="U425" s="68" t="s">
        <v>16</v>
      </c>
    </row>
    <row r="426" spans="1:21" ht="31" thickBot="1">
      <c r="A426" s="202" t="s">
        <v>17</v>
      </c>
      <c r="B426" s="181"/>
      <c r="C426" s="184"/>
      <c r="D426" s="187"/>
      <c r="E426" s="190"/>
      <c r="F426" s="184"/>
      <c r="G426" s="187"/>
      <c r="H426" s="193"/>
      <c r="I426" s="184"/>
      <c r="J426" s="201"/>
      <c r="K426" s="51" t="s">
        <v>18</v>
      </c>
      <c r="L426" s="41">
        <f>SUM(B426:J426)</f>
        <v>0</v>
      </c>
      <c r="M426" s="42"/>
      <c r="N426" s="43"/>
      <c r="O426" s="37">
        <f t="shared" si="66"/>
        <v>0</v>
      </c>
      <c r="Q426" s="172"/>
      <c r="R426" s="69" t="s">
        <v>19</v>
      </c>
      <c r="S426" s="70">
        <v>6015</v>
      </c>
      <c r="T426" s="70">
        <f>SUM(B424:B427,D424:D427,B433)</f>
        <v>0</v>
      </c>
      <c r="U426" s="71" t="s">
        <v>20</v>
      </c>
    </row>
    <row r="427" spans="1:21" ht="18" thickTop="1" thickBot="1">
      <c r="A427" s="203"/>
      <c r="B427" s="180"/>
      <c r="C427" s="183"/>
      <c r="D427" s="186"/>
      <c r="E427" s="189"/>
      <c r="F427" s="183"/>
      <c r="G427" s="186"/>
      <c r="H427" s="192"/>
      <c r="I427" s="183"/>
      <c r="J427" s="200"/>
      <c r="K427" s="53" t="s">
        <v>21</v>
      </c>
      <c r="L427" s="38">
        <f t="shared" ref="L427:L433" si="67">SUM(B427:J427)</f>
        <v>0</v>
      </c>
      <c r="M427" s="39"/>
      <c r="N427" s="40"/>
      <c r="O427" s="37">
        <f t="shared" si="66"/>
        <v>0</v>
      </c>
      <c r="Q427" s="54"/>
      <c r="R427" s="72"/>
      <c r="S427" s="72"/>
      <c r="T427" s="72"/>
      <c r="U427" s="72"/>
    </row>
    <row r="428" spans="1:21" ht="16.5" customHeight="1" thickTop="1">
      <c r="A428" s="202" t="s">
        <v>22</v>
      </c>
      <c r="B428" s="181"/>
      <c r="C428" s="184"/>
      <c r="D428" s="187"/>
      <c r="E428" s="190"/>
      <c r="F428" s="184"/>
      <c r="G428" s="187"/>
      <c r="H428" s="193"/>
      <c r="I428" s="184"/>
      <c r="J428" s="201"/>
      <c r="K428" s="202" t="s">
        <v>22</v>
      </c>
      <c r="L428" s="41">
        <f t="shared" si="67"/>
        <v>0</v>
      </c>
      <c r="M428" s="42"/>
      <c r="N428" s="43"/>
      <c r="O428" s="37">
        <f t="shared" si="66"/>
        <v>0</v>
      </c>
      <c r="Q428" s="173" t="s">
        <v>2</v>
      </c>
      <c r="R428" s="73" t="s">
        <v>15</v>
      </c>
      <c r="S428" s="101">
        <v>6005</v>
      </c>
      <c r="T428" s="101">
        <f>SUM(E428,G428)</f>
        <v>0</v>
      </c>
      <c r="U428" s="75" t="s">
        <v>16</v>
      </c>
    </row>
    <row r="429" spans="1:21" ht="16.5" customHeight="1" thickBot="1">
      <c r="A429" s="203"/>
      <c r="B429" s="180"/>
      <c r="C429" s="183"/>
      <c r="D429" s="186"/>
      <c r="E429" s="189"/>
      <c r="F429" s="183"/>
      <c r="G429" s="186"/>
      <c r="H429" s="192"/>
      <c r="I429" s="183"/>
      <c r="J429" s="200"/>
      <c r="K429" s="203"/>
      <c r="L429" s="38">
        <f t="shared" si="67"/>
        <v>0</v>
      </c>
      <c r="M429" s="39"/>
      <c r="N429" s="40"/>
      <c r="O429" s="37">
        <f t="shared" si="66"/>
        <v>0</v>
      </c>
      <c r="Q429" s="174"/>
      <c r="R429" s="204" t="s">
        <v>19</v>
      </c>
      <c r="S429" s="206" t="str">
        <f>IF(WEEKDAY(F420,2)&gt;5,"6002","6001")</f>
        <v>6001</v>
      </c>
      <c r="T429" s="206">
        <f>SUM(E424:E427,G424:G427,E433)</f>
        <v>5</v>
      </c>
      <c r="U429" s="207" t="s">
        <v>20</v>
      </c>
    </row>
    <row r="430" spans="1:21" ht="16.5" customHeight="1" thickBot="1">
      <c r="A430" s="51" t="s">
        <v>23</v>
      </c>
      <c r="B430" s="15"/>
      <c r="C430" s="85"/>
      <c r="D430" s="16"/>
      <c r="E430" s="17"/>
      <c r="F430" s="86"/>
      <c r="G430" s="16"/>
      <c r="H430" s="61"/>
      <c r="I430" s="85"/>
      <c r="J430" s="16"/>
      <c r="K430" s="51" t="s">
        <v>23</v>
      </c>
      <c r="L430" s="41">
        <f t="shared" si="67"/>
        <v>0</v>
      </c>
      <c r="M430" s="42"/>
      <c r="N430" s="93"/>
      <c r="O430" s="37">
        <f t="shared" si="66"/>
        <v>0</v>
      </c>
      <c r="Q430" s="175"/>
      <c r="R430" s="205"/>
      <c r="S430" s="146"/>
      <c r="T430" s="146"/>
      <c r="U430" s="208"/>
    </row>
    <row r="431" spans="1:21" ht="32" thickTop="1" thickBot="1">
      <c r="A431" s="55" t="s">
        <v>24</v>
      </c>
      <c r="B431" s="15"/>
      <c r="C431" s="85"/>
      <c r="D431" s="16"/>
      <c r="E431" s="17"/>
      <c r="F431" s="86"/>
      <c r="G431" s="16"/>
      <c r="H431" s="61"/>
      <c r="I431" s="85"/>
      <c r="J431" s="16"/>
      <c r="K431" s="55" t="s">
        <v>24</v>
      </c>
      <c r="L431" s="41">
        <f t="shared" si="67"/>
        <v>0</v>
      </c>
      <c r="M431" s="39"/>
      <c r="N431" s="94"/>
      <c r="O431" s="37">
        <f t="shared" si="66"/>
        <v>0</v>
      </c>
      <c r="Q431" s="54"/>
      <c r="R431" s="72"/>
      <c r="S431" s="72"/>
      <c r="T431" s="72"/>
      <c r="U431" s="72"/>
    </row>
    <row r="432" spans="1:21" ht="17.25" customHeight="1" thickTop="1" thickBot="1">
      <c r="A432" s="56" t="s">
        <v>25</v>
      </c>
      <c r="B432" s="18"/>
      <c r="C432" s="104"/>
      <c r="D432" s="105"/>
      <c r="E432" s="19"/>
      <c r="F432" s="104"/>
      <c r="G432" s="105"/>
      <c r="H432" s="62"/>
      <c r="I432" s="104"/>
      <c r="J432" s="105"/>
      <c r="K432" s="56" t="s">
        <v>25</v>
      </c>
      <c r="L432" s="41">
        <f t="shared" si="67"/>
        <v>0</v>
      </c>
      <c r="M432" s="44"/>
      <c r="N432" s="45"/>
      <c r="O432" s="37">
        <f t="shared" si="66"/>
        <v>0</v>
      </c>
      <c r="Q432" s="209" t="s">
        <v>3</v>
      </c>
      <c r="R432" s="76" t="s">
        <v>15</v>
      </c>
      <c r="S432" s="77">
        <v>6005</v>
      </c>
      <c r="T432" s="77">
        <f>SUM(H428,J428)</f>
        <v>0</v>
      </c>
      <c r="U432" s="78" t="s">
        <v>16</v>
      </c>
    </row>
    <row r="433" spans="1:21" ht="29" thickBot="1">
      <c r="A433" s="57" t="s">
        <v>26</v>
      </c>
      <c r="B433" s="82"/>
      <c r="C433" s="88"/>
      <c r="D433" s="20"/>
      <c r="E433" s="21">
        <v>5</v>
      </c>
      <c r="F433" s="89"/>
      <c r="G433" s="22"/>
      <c r="H433" s="63">
        <v>3</v>
      </c>
      <c r="I433" s="90"/>
      <c r="J433" s="23"/>
      <c r="K433" s="57" t="s">
        <v>26</v>
      </c>
      <c r="L433" s="41">
        <f t="shared" si="67"/>
        <v>8</v>
      </c>
      <c r="M433" s="46"/>
      <c r="N433" s="47"/>
      <c r="O433" s="37">
        <f t="shared" si="66"/>
        <v>8</v>
      </c>
      <c r="Q433" s="210"/>
      <c r="R433" s="106" t="s">
        <v>19</v>
      </c>
      <c r="S433" s="102">
        <v>6002</v>
      </c>
      <c r="T433" s="102">
        <f>SUM(H424:H427,J424:J427,H433)</f>
        <v>3</v>
      </c>
      <c r="U433" s="81" t="s">
        <v>20</v>
      </c>
    </row>
    <row r="434" spans="1:21" ht="31" thickBot="1">
      <c r="A434" s="58" t="s">
        <v>27</v>
      </c>
      <c r="B434" s="24">
        <f>SUM(B424:B433)</f>
        <v>0</v>
      </c>
      <c r="C434" s="24">
        <f>SUM(C424:C429,C432)</f>
        <v>0</v>
      </c>
      <c r="D434" s="25">
        <f>SUM(D424:D429,D432)</f>
        <v>0</v>
      </c>
      <c r="E434" s="26">
        <f>SUM(E424:E433)</f>
        <v>5</v>
      </c>
      <c r="F434" s="24">
        <f>SUM(F424:F432)</f>
        <v>0</v>
      </c>
      <c r="G434" s="25">
        <f>SUM(G424:G429,G432)</f>
        <v>0</v>
      </c>
      <c r="H434" s="26">
        <f>SUM(H424:H429,H432:H433)</f>
        <v>3</v>
      </c>
      <c r="I434" s="24">
        <f>SUM(I424:I429,I432)</f>
        <v>0</v>
      </c>
      <c r="J434" s="25">
        <f>SUM(J424:J429,J432)</f>
        <v>0</v>
      </c>
      <c r="K434" s="58" t="s">
        <v>27</v>
      </c>
      <c r="L434" s="27">
        <f>SUM(L424:L433)</f>
        <v>8</v>
      </c>
      <c r="M434" s="28">
        <f>SUM(M424:M431)</f>
        <v>0</v>
      </c>
      <c r="N434" s="28">
        <f>SUM(N424:N431)</f>
        <v>0</v>
      </c>
      <c r="O434" s="29">
        <f>SUM(O424:O433)</f>
        <v>8</v>
      </c>
      <c r="Q434" s="4"/>
    </row>
    <row r="435" spans="1:21" ht="18" customHeight="1" thickTop="1" thickBot="1">
      <c r="B435" s="211" t="s">
        <v>28</v>
      </c>
      <c r="C435" s="211"/>
      <c r="D435" s="211"/>
      <c r="E435" s="212" t="s">
        <v>29</v>
      </c>
      <c r="F435" s="212"/>
      <c r="G435" s="212"/>
      <c r="H435" s="213" t="s">
        <v>30</v>
      </c>
      <c r="I435" s="213"/>
      <c r="J435" s="213"/>
      <c r="K435" s="48"/>
      <c r="L435" s="214">
        <f>SUM(B424:B429,B433,D424:D429,D432,E424:E429,E432:E433,G424:G429,G432,H424:H429,H432:H433,J424:J429,J432)</f>
        <v>8</v>
      </c>
      <c r="Q435" s="4"/>
      <c r="T435" s="30">
        <f>SUM(T425:T426,T428:T430,T432:T433)</f>
        <v>8</v>
      </c>
    </row>
    <row r="436" spans="1:21" ht="17.25" customHeight="1" thickTop="1">
      <c r="B436" s="216">
        <f>SUM(B434:D434)</f>
        <v>0</v>
      </c>
      <c r="C436" s="216"/>
      <c r="D436" s="216"/>
      <c r="E436" s="194">
        <f>SUM(E434:G434)</f>
        <v>5</v>
      </c>
      <c r="F436" s="194"/>
      <c r="G436" s="194"/>
      <c r="H436" s="195">
        <f>SUM(H434:J434)</f>
        <v>3</v>
      </c>
      <c r="I436" s="195"/>
      <c r="J436" s="195"/>
      <c r="K436" s="48"/>
      <c r="L436" s="215"/>
      <c r="Q436" s="4"/>
    </row>
    <row r="438" spans="1:21" ht="15" thickBot="1"/>
    <row r="439" spans="1:21" ht="20" thickTop="1" thickBot="1">
      <c r="E439" s="49" t="s">
        <v>0</v>
      </c>
      <c r="F439" s="159">
        <f>F420+1</f>
        <v>42059</v>
      </c>
      <c r="G439" s="160"/>
      <c r="H439" s="161"/>
      <c r="Q439" s="4"/>
    </row>
    <row r="440" spans="1:21" ht="18" thickTop="1" thickBot="1">
      <c r="E440" s="32"/>
      <c r="F440" s="31"/>
      <c r="G440" s="31"/>
      <c r="H440" s="31"/>
      <c r="Q440" s="4"/>
    </row>
    <row r="441" spans="1:21" ht="23" thickTop="1" thickBot="1">
      <c r="A441" s="2"/>
      <c r="B441" s="162" t="s">
        <v>1</v>
      </c>
      <c r="C441" s="163"/>
      <c r="D441" s="164"/>
      <c r="E441" s="165" t="s">
        <v>2</v>
      </c>
      <c r="F441" s="166"/>
      <c r="G441" s="167"/>
      <c r="H441" s="168" t="s">
        <v>3</v>
      </c>
      <c r="I441" s="169"/>
      <c r="J441" s="170"/>
      <c r="K441" s="3"/>
      <c r="L441" s="2"/>
      <c r="M441" s="2"/>
      <c r="N441" s="2"/>
      <c r="O441" s="2"/>
      <c r="P441" s="2"/>
      <c r="Q441" s="4"/>
      <c r="R441" s="2"/>
      <c r="S441" s="2"/>
      <c r="T441" s="2"/>
      <c r="U441" s="2"/>
    </row>
    <row r="442" spans="1:21" ht="47" thickTop="1" thickBot="1">
      <c r="A442" s="5"/>
      <c r="B442" s="6" t="s">
        <v>4</v>
      </c>
      <c r="C442" s="7" t="s">
        <v>5</v>
      </c>
      <c r="D442" s="8" t="s">
        <v>6</v>
      </c>
      <c r="E442" s="9" t="s">
        <v>4</v>
      </c>
      <c r="F442" s="7" t="s">
        <v>5</v>
      </c>
      <c r="G442" s="8" t="s">
        <v>6</v>
      </c>
      <c r="H442" s="60" t="s">
        <v>4</v>
      </c>
      <c r="I442" s="7" t="s">
        <v>5</v>
      </c>
      <c r="J442" s="8" t="s">
        <v>6</v>
      </c>
      <c r="K442" s="5"/>
      <c r="L442" s="10" t="s">
        <v>7</v>
      </c>
      <c r="M442" s="11" t="s">
        <v>8</v>
      </c>
      <c r="N442" s="11" t="s">
        <v>9</v>
      </c>
      <c r="O442" s="12" t="s">
        <v>10</v>
      </c>
      <c r="P442" s="13"/>
      <c r="Q442" s="196">
        <f>F439</f>
        <v>42059</v>
      </c>
      <c r="R442" s="217"/>
      <c r="S442" s="217"/>
      <c r="T442" s="217"/>
      <c r="U442" s="218"/>
    </row>
    <row r="443" spans="1:21" ht="17" thickBot="1">
      <c r="A443" s="202" t="s">
        <v>11</v>
      </c>
      <c r="B443" s="179"/>
      <c r="C443" s="182"/>
      <c r="D443" s="185"/>
      <c r="E443" s="188"/>
      <c r="F443" s="182"/>
      <c r="G443" s="185"/>
      <c r="H443" s="191"/>
      <c r="I443" s="182"/>
      <c r="J443" s="199"/>
      <c r="K443" s="51" t="s">
        <v>12</v>
      </c>
      <c r="L443" s="34">
        <f t="shared" ref="L443:L444" si="68">SUM(B443:J443)</f>
        <v>0</v>
      </c>
      <c r="M443" s="35"/>
      <c r="N443" s="36"/>
      <c r="O443" s="37">
        <f t="shared" ref="O443:O452" si="69">SUM(L443:N443)</f>
        <v>0</v>
      </c>
      <c r="Q443" s="52"/>
    </row>
    <row r="444" spans="1:21" ht="17.25" customHeight="1" thickTop="1" thickBot="1">
      <c r="A444" s="203"/>
      <c r="B444" s="180"/>
      <c r="C444" s="183"/>
      <c r="D444" s="186"/>
      <c r="E444" s="189"/>
      <c r="F444" s="183"/>
      <c r="G444" s="186"/>
      <c r="H444" s="192"/>
      <c r="I444" s="183"/>
      <c r="J444" s="200"/>
      <c r="K444" s="53" t="s">
        <v>13</v>
      </c>
      <c r="L444" s="38">
        <f t="shared" si="68"/>
        <v>0</v>
      </c>
      <c r="M444" s="39"/>
      <c r="N444" s="40"/>
      <c r="O444" s="37">
        <f t="shared" si="69"/>
        <v>0</v>
      </c>
      <c r="Q444" s="171" t="s">
        <v>14</v>
      </c>
      <c r="R444" s="66" t="s">
        <v>15</v>
      </c>
      <c r="S444" s="100">
        <v>6000</v>
      </c>
      <c r="T444" s="100">
        <f>SUM(B447,D447)</f>
        <v>0</v>
      </c>
      <c r="U444" s="68" t="s">
        <v>16</v>
      </c>
    </row>
    <row r="445" spans="1:21" ht="31" thickBot="1">
      <c r="A445" s="202" t="s">
        <v>17</v>
      </c>
      <c r="B445" s="181"/>
      <c r="C445" s="184"/>
      <c r="D445" s="187"/>
      <c r="E445" s="190"/>
      <c r="F445" s="184"/>
      <c r="G445" s="187"/>
      <c r="H445" s="193"/>
      <c r="I445" s="184"/>
      <c r="J445" s="201"/>
      <c r="K445" s="51" t="s">
        <v>18</v>
      </c>
      <c r="L445" s="41">
        <f>SUM(B445:J445)</f>
        <v>0</v>
      </c>
      <c r="M445" s="42"/>
      <c r="N445" s="43"/>
      <c r="O445" s="37">
        <f t="shared" si="69"/>
        <v>0</v>
      </c>
      <c r="Q445" s="172"/>
      <c r="R445" s="69" t="s">
        <v>19</v>
      </c>
      <c r="S445" s="70">
        <v>6015</v>
      </c>
      <c r="T445" s="70">
        <f>SUM(B443:B446,D443:D446,B452)</f>
        <v>0</v>
      </c>
      <c r="U445" s="71" t="s">
        <v>20</v>
      </c>
    </row>
    <row r="446" spans="1:21" ht="18" thickTop="1" thickBot="1">
      <c r="A446" s="203"/>
      <c r="B446" s="180"/>
      <c r="C446" s="183"/>
      <c r="D446" s="186"/>
      <c r="E446" s="189"/>
      <c r="F446" s="183"/>
      <c r="G446" s="186"/>
      <c r="H446" s="192"/>
      <c r="I446" s="183"/>
      <c r="J446" s="200"/>
      <c r="K446" s="53" t="s">
        <v>21</v>
      </c>
      <c r="L446" s="38">
        <f t="shared" ref="L446:L452" si="70">SUM(B446:J446)</f>
        <v>0</v>
      </c>
      <c r="M446" s="39"/>
      <c r="N446" s="40"/>
      <c r="O446" s="37">
        <f t="shared" si="69"/>
        <v>0</v>
      </c>
      <c r="Q446" s="54"/>
      <c r="R446" s="72"/>
      <c r="S446" s="72"/>
      <c r="T446" s="72"/>
      <c r="U446" s="72"/>
    </row>
    <row r="447" spans="1:21" ht="16.5" customHeight="1" thickTop="1">
      <c r="A447" s="202" t="s">
        <v>22</v>
      </c>
      <c r="B447" s="181"/>
      <c r="C447" s="184"/>
      <c r="D447" s="187"/>
      <c r="E447" s="190"/>
      <c r="F447" s="184"/>
      <c r="G447" s="187"/>
      <c r="H447" s="193"/>
      <c r="I447" s="184"/>
      <c r="J447" s="201"/>
      <c r="K447" s="202" t="s">
        <v>22</v>
      </c>
      <c r="L447" s="41">
        <f t="shared" si="70"/>
        <v>0</v>
      </c>
      <c r="M447" s="42"/>
      <c r="N447" s="43"/>
      <c r="O447" s="37">
        <f t="shared" si="69"/>
        <v>0</v>
      </c>
      <c r="Q447" s="173" t="s">
        <v>2</v>
      </c>
      <c r="R447" s="73" t="s">
        <v>15</v>
      </c>
      <c r="S447" s="101">
        <v>6005</v>
      </c>
      <c r="T447" s="101">
        <f>SUM(E447,G447)</f>
        <v>0</v>
      </c>
      <c r="U447" s="75" t="s">
        <v>16</v>
      </c>
    </row>
    <row r="448" spans="1:21" ht="16.5" customHeight="1" thickBot="1">
      <c r="A448" s="203"/>
      <c r="B448" s="180"/>
      <c r="C448" s="183"/>
      <c r="D448" s="186"/>
      <c r="E448" s="189"/>
      <c r="F448" s="183"/>
      <c r="G448" s="186"/>
      <c r="H448" s="192"/>
      <c r="I448" s="183"/>
      <c r="J448" s="200"/>
      <c r="K448" s="203"/>
      <c r="L448" s="38">
        <f t="shared" si="70"/>
        <v>0</v>
      </c>
      <c r="M448" s="39"/>
      <c r="N448" s="40"/>
      <c r="O448" s="37">
        <f t="shared" si="69"/>
        <v>0</v>
      </c>
      <c r="Q448" s="174"/>
      <c r="R448" s="204" t="s">
        <v>19</v>
      </c>
      <c r="S448" s="206" t="str">
        <f>IF(WEEKDAY(F439,2)&gt;5,"6002","6001")</f>
        <v>6001</v>
      </c>
      <c r="T448" s="206">
        <f>SUM(E443:E446,G443:G446,E452)</f>
        <v>5</v>
      </c>
      <c r="U448" s="207" t="s">
        <v>20</v>
      </c>
    </row>
    <row r="449" spans="1:21" ht="16.5" customHeight="1" thickBot="1">
      <c r="A449" s="51" t="s">
        <v>23</v>
      </c>
      <c r="B449" s="15"/>
      <c r="C449" s="85"/>
      <c r="D449" s="16"/>
      <c r="E449" s="17"/>
      <c r="F449" s="86"/>
      <c r="G449" s="16"/>
      <c r="H449" s="61"/>
      <c r="I449" s="85"/>
      <c r="J449" s="16"/>
      <c r="K449" s="51" t="s">
        <v>23</v>
      </c>
      <c r="L449" s="41">
        <f t="shared" si="70"/>
        <v>0</v>
      </c>
      <c r="M449" s="42"/>
      <c r="N449" s="93"/>
      <c r="O449" s="37">
        <f t="shared" si="69"/>
        <v>0</v>
      </c>
      <c r="Q449" s="175"/>
      <c r="R449" s="205"/>
      <c r="S449" s="146"/>
      <c r="T449" s="146"/>
      <c r="U449" s="208"/>
    </row>
    <row r="450" spans="1:21" ht="32" thickTop="1" thickBot="1">
      <c r="A450" s="55" t="s">
        <v>24</v>
      </c>
      <c r="B450" s="15"/>
      <c r="C450" s="85"/>
      <c r="D450" s="16"/>
      <c r="E450" s="17"/>
      <c r="F450" s="86"/>
      <c r="G450" s="16"/>
      <c r="H450" s="61"/>
      <c r="I450" s="85"/>
      <c r="J450" s="16"/>
      <c r="K450" s="55" t="s">
        <v>24</v>
      </c>
      <c r="L450" s="41">
        <f t="shared" si="70"/>
        <v>0</v>
      </c>
      <c r="M450" s="39"/>
      <c r="N450" s="94"/>
      <c r="O450" s="37">
        <f t="shared" si="69"/>
        <v>0</v>
      </c>
      <c r="Q450" s="54"/>
      <c r="R450" s="72"/>
      <c r="S450" s="72"/>
      <c r="T450" s="72"/>
      <c r="U450" s="72"/>
    </row>
    <row r="451" spans="1:21" ht="17.25" customHeight="1" thickTop="1" thickBot="1">
      <c r="A451" s="56" t="s">
        <v>25</v>
      </c>
      <c r="B451" s="18"/>
      <c r="C451" s="104"/>
      <c r="D451" s="105"/>
      <c r="E451" s="19"/>
      <c r="F451" s="104"/>
      <c r="G451" s="105"/>
      <c r="H451" s="62"/>
      <c r="I451" s="104"/>
      <c r="J451" s="105"/>
      <c r="K451" s="56" t="s">
        <v>25</v>
      </c>
      <c r="L451" s="41">
        <f t="shared" si="70"/>
        <v>0</v>
      </c>
      <c r="M451" s="44"/>
      <c r="N451" s="45"/>
      <c r="O451" s="37">
        <f t="shared" si="69"/>
        <v>0</v>
      </c>
      <c r="Q451" s="209" t="s">
        <v>3</v>
      </c>
      <c r="R451" s="76" t="s">
        <v>15</v>
      </c>
      <c r="S451" s="77">
        <v>6005</v>
      </c>
      <c r="T451" s="77">
        <f>SUM(H447,J447)</f>
        <v>0</v>
      </c>
      <c r="U451" s="78" t="s">
        <v>16</v>
      </c>
    </row>
    <row r="452" spans="1:21" ht="29" thickBot="1">
      <c r="A452" s="57" t="s">
        <v>26</v>
      </c>
      <c r="B452" s="82"/>
      <c r="C452" s="88"/>
      <c r="D452" s="20"/>
      <c r="E452" s="21">
        <v>5</v>
      </c>
      <c r="F452" s="89"/>
      <c r="G452" s="22"/>
      <c r="H452" s="63">
        <v>3</v>
      </c>
      <c r="I452" s="90"/>
      <c r="J452" s="23"/>
      <c r="K452" s="57" t="s">
        <v>26</v>
      </c>
      <c r="L452" s="41">
        <f t="shared" si="70"/>
        <v>8</v>
      </c>
      <c r="M452" s="46"/>
      <c r="N452" s="47"/>
      <c r="O452" s="37">
        <f t="shared" si="69"/>
        <v>8</v>
      </c>
      <c r="Q452" s="210"/>
      <c r="R452" s="106" t="s">
        <v>19</v>
      </c>
      <c r="S452" s="102">
        <v>6002</v>
      </c>
      <c r="T452" s="102">
        <f>SUM(H443:H446,J443:J446,H452)</f>
        <v>3</v>
      </c>
      <c r="U452" s="81" t="s">
        <v>20</v>
      </c>
    </row>
    <row r="453" spans="1:21" ht="31" thickBot="1">
      <c r="A453" s="58" t="s">
        <v>27</v>
      </c>
      <c r="B453" s="24">
        <f>SUM(B443:B452)</f>
        <v>0</v>
      </c>
      <c r="C453" s="24">
        <f>SUM(C443:C448,C451)</f>
        <v>0</v>
      </c>
      <c r="D453" s="25">
        <f>SUM(D443:D448,D451)</f>
        <v>0</v>
      </c>
      <c r="E453" s="26">
        <f>SUM(E443:E452)</f>
        <v>5</v>
      </c>
      <c r="F453" s="24">
        <f>SUM(F443:F451)</f>
        <v>0</v>
      </c>
      <c r="G453" s="25">
        <f>SUM(G443:G448,G451)</f>
        <v>0</v>
      </c>
      <c r="H453" s="26">
        <f>SUM(H443:H448,H451:H452)</f>
        <v>3</v>
      </c>
      <c r="I453" s="24">
        <f>SUM(I443:I448,I451)</f>
        <v>0</v>
      </c>
      <c r="J453" s="25">
        <f>SUM(J443:J448,J451)</f>
        <v>0</v>
      </c>
      <c r="K453" s="58" t="s">
        <v>27</v>
      </c>
      <c r="L453" s="27">
        <f>SUM(L443:L452)</f>
        <v>8</v>
      </c>
      <c r="M453" s="28">
        <f>SUM(M443:M450)</f>
        <v>0</v>
      </c>
      <c r="N453" s="28">
        <f>SUM(N443:N450)</f>
        <v>0</v>
      </c>
      <c r="O453" s="29">
        <f>SUM(O443:O452)</f>
        <v>8</v>
      </c>
      <c r="Q453" s="4"/>
    </row>
    <row r="454" spans="1:21" ht="18" customHeight="1" thickTop="1" thickBot="1">
      <c r="B454" s="211" t="s">
        <v>28</v>
      </c>
      <c r="C454" s="211"/>
      <c r="D454" s="211"/>
      <c r="E454" s="212" t="s">
        <v>29</v>
      </c>
      <c r="F454" s="212"/>
      <c r="G454" s="212"/>
      <c r="H454" s="213" t="s">
        <v>30</v>
      </c>
      <c r="I454" s="213"/>
      <c r="J454" s="213"/>
      <c r="K454" s="48"/>
      <c r="L454" s="214">
        <f>SUM(B443:B448,B452,D443:D448,D451,E443:E448,E451:E452,G443:G448,G451,H443:H448,H451:H452,J443:J448,J451)</f>
        <v>8</v>
      </c>
      <c r="Q454" s="4"/>
      <c r="T454" s="30">
        <f>SUM(T444:T445,T447:T449,T451:T452)</f>
        <v>8</v>
      </c>
    </row>
    <row r="455" spans="1:21" ht="17.25" customHeight="1" thickTop="1">
      <c r="B455" s="216">
        <f>SUM(B453:D453)</f>
        <v>0</v>
      </c>
      <c r="C455" s="216"/>
      <c r="D455" s="216"/>
      <c r="E455" s="194">
        <f>SUM(E453:G453)</f>
        <v>5</v>
      </c>
      <c r="F455" s="194"/>
      <c r="G455" s="194"/>
      <c r="H455" s="195">
        <f>SUM(H453:J453)</f>
        <v>3</v>
      </c>
      <c r="I455" s="195"/>
      <c r="J455" s="195"/>
      <c r="K455" s="48"/>
      <c r="L455" s="215"/>
      <c r="Q455" s="4"/>
    </row>
    <row r="457" spans="1:21" ht="15" thickBot="1"/>
    <row r="458" spans="1:21" ht="20" thickTop="1" thickBot="1">
      <c r="E458" s="49" t="s">
        <v>0</v>
      </c>
      <c r="F458" s="159">
        <f>F439+1</f>
        <v>42060</v>
      </c>
      <c r="G458" s="160"/>
      <c r="H458" s="161"/>
      <c r="Q458" s="4"/>
    </row>
    <row r="459" spans="1:21" ht="18" thickTop="1" thickBot="1">
      <c r="E459" s="32"/>
      <c r="F459" s="31"/>
      <c r="G459" s="31"/>
      <c r="H459" s="31"/>
      <c r="Q459" s="4"/>
    </row>
    <row r="460" spans="1:21" ht="23" thickTop="1" thickBot="1">
      <c r="A460" s="2"/>
      <c r="B460" s="162" t="s">
        <v>1</v>
      </c>
      <c r="C460" s="163"/>
      <c r="D460" s="164"/>
      <c r="E460" s="165" t="s">
        <v>2</v>
      </c>
      <c r="F460" s="166"/>
      <c r="G460" s="167"/>
      <c r="H460" s="168" t="s">
        <v>3</v>
      </c>
      <c r="I460" s="169"/>
      <c r="J460" s="170"/>
      <c r="K460" s="3"/>
      <c r="L460" s="2"/>
      <c r="M460" s="2"/>
      <c r="N460" s="2"/>
      <c r="O460" s="2"/>
      <c r="P460" s="2"/>
      <c r="Q460" s="4"/>
      <c r="R460" s="2"/>
      <c r="S460" s="2"/>
      <c r="T460" s="2"/>
      <c r="U460" s="2"/>
    </row>
    <row r="461" spans="1:21" ht="47" thickTop="1" thickBot="1">
      <c r="A461" s="5"/>
      <c r="B461" s="6" t="s">
        <v>4</v>
      </c>
      <c r="C461" s="7" t="s">
        <v>5</v>
      </c>
      <c r="D461" s="8" t="s">
        <v>6</v>
      </c>
      <c r="E461" s="9" t="s">
        <v>4</v>
      </c>
      <c r="F461" s="7" t="s">
        <v>5</v>
      </c>
      <c r="G461" s="8" t="s">
        <v>6</v>
      </c>
      <c r="H461" s="60" t="s">
        <v>4</v>
      </c>
      <c r="I461" s="7" t="s">
        <v>5</v>
      </c>
      <c r="J461" s="8" t="s">
        <v>6</v>
      </c>
      <c r="K461" s="5"/>
      <c r="L461" s="10" t="s">
        <v>7</v>
      </c>
      <c r="M461" s="11" t="s">
        <v>8</v>
      </c>
      <c r="N461" s="11" t="s">
        <v>9</v>
      </c>
      <c r="O461" s="12" t="s">
        <v>10</v>
      </c>
      <c r="P461" s="13"/>
      <c r="Q461" s="196">
        <f>F458</f>
        <v>42060</v>
      </c>
      <c r="R461" s="217"/>
      <c r="S461" s="217"/>
      <c r="T461" s="217"/>
      <c r="U461" s="218"/>
    </row>
    <row r="462" spans="1:21" ht="17" thickBot="1">
      <c r="A462" s="202" t="s">
        <v>11</v>
      </c>
      <c r="B462" s="179"/>
      <c r="C462" s="182"/>
      <c r="D462" s="185"/>
      <c r="E462" s="188"/>
      <c r="F462" s="182"/>
      <c r="G462" s="185"/>
      <c r="H462" s="191"/>
      <c r="I462" s="182"/>
      <c r="J462" s="199"/>
      <c r="K462" s="51" t="s">
        <v>12</v>
      </c>
      <c r="L462" s="34">
        <f t="shared" ref="L462:L463" si="71">SUM(B462:J462)</f>
        <v>0</v>
      </c>
      <c r="M462" s="35"/>
      <c r="N462" s="36"/>
      <c r="O462" s="37">
        <f t="shared" ref="O462:O471" si="72">SUM(L462:N462)</f>
        <v>0</v>
      </c>
      <c r="Q462" s="52"/>
    </row>
    <row r="463" spans="1:21" ht="17.25" customHeight="1" thickTop="1" thickBot="1">
      <c r="A463" s="203"/>
      <c r="B463" s="180"/>
      <c r="C463" s="183"/>
      <c r="D463" s="186"/>
      <c r="E463" s="189"/>
      <c r="F463" s="183"/>
      <c r="G463" s="186"/>
      <c r="H463" s="192"/>
      <c r="I463" s="183"/>
      <c r="J463" s="200"/>
      <c r="K463" s="53" t="s">
        <v>13</v>
      </c>
      <c r="L463" s="38">
        <f t="shared" si="71"/>
        <v>0</v>
      </c>
      <c r="M463" s="39"/>
      <c r="N463" s="40"/>
      <c r="O463" s="37">
        <f t="shared" si="72"/>
        <v>0</v>
      </c>
      <c r="Q463" s="171" t="s">
        <v>14</v>
      </c>
      <c r="R463" s="66" t="s">
        <v>15</v>
      </c>
      <c r="S463" s="100">
        <v>6000</v>
      </c>
      <c r="T463" s="100">
        <f>SUM(B466,D466)</f>
        <v>0</v>
      </c>
      <c r="U463" s="68" t="s">
        <v>16</v>
      </c>
    </row>
    <row r="464" spans="1:21" ht="31" thickBot="1">
      <c r="A464" s="202" t="s">
        <v>17</v>
      </c>
      <c r="B464" s="181"/>
      <c r="C464" s="184"/>
      <c r="D464" s="187"/>
      <c r="E464" s="190"/>
      <c r="F464" s="184"/>
      <c r="G464" s="187"/>
      <c r="H464" s="193"/>
      <c r="I464" s="184"/>
      <c r="J464" s="201"/>
      <c r="K464" s="51" t="s">
        <v>18</v>
      </c>
      <c r="L464" s="41">
        <f>SUM(B464:J464)</f>
        <v>0</v>
      </c>
      <c r="M464" s="42"/>
      <c r="N464" s="43"/>
      <c r="O464" s="37">
        <f t="shared" si="72"/>
        <v>0</v>
      </c>
      <c r="Q464" s="172"/>
      <c r="R464" s="69" t="s">
        <v>19</v>
      </c>
      <c r="S464" s="70">
        <v>6015</v>
      </c>
      <c r="T464" s="70">
        <f>SUM(B462:B465,D462:D465,B471)</f>
        <v>0</v>
      </c>
      <c r="U464" s="71" t="s">
        <v>20</v>
      </c>
    </row>
    <row r="465" spans="1:21" ht="18" thickTop="1" thickBot="1">
      <c r="A465" s="203"/>
      <c r="B465" s="180"/>
      <c r="C465" s="183"/>
      <c r="D465" s="186"/>
      <c r="E465" s="189"/>
      <c r="F465" s="183"/>
      <c r="G465" s="186"/>
      <c r="H465" s="192"/>
      <c r="I465" s="183"/>
      <c r="J465" s="200"/>
      <c r="K465" s="53" t="s">
        <v>21</v>
      </c>
      <c r="L465" s="38">
        <f t="shared" ref="L465:L471" si="73">SUM(B465:J465)</f>
        <v>0</v>
      </c>
      <c r="M465" s="39"/>
      <c r="N465" s="40"/>
      <c r="O465" s="37">
        <f t="shared" si="72"/>
        <v>0</v>
      </c>
      <c r="Q465" s="54"/>
      <c r="R465" s="72"/>
      <c r="S465" s="72"/>
      <c r="T465" s="72"/>
      <c r="U465" s="72"/>
    </row>
    <row r="466" spans="1:21" ht="16.5" customHeight="1" thickTop="1">
      <c r="A466" s="202" t="s">
        <v>22</v>
      </c>
      <c r="B466" s="181"/>
      <c r="C466" s="184"/>
      <c r="D466" s="187"/>
      <c r="E466" s="190"/>
      <c r="F466" s="184"/>
      <c r="G466" s="187"/>
      <c r="H466" s="193"/>
      <c r="I466" s="184"/>
      <c r="J466" s="201"/>
      <c r="K466" s="202" t="s">
        <v>22</v>
      </c>
      <c r="L466" s="41">
        <f t="shared" si="73"/>
        <v>0</v>
      </c>
      <c r="M466" s="42"/>
      <c r="N466" s="43"/>
      <c r="O466" s="37">
        <f t="shared" si="72"/>
        <v>0</v>
      </c>
      <c r="Q466" s="173" t="s">
        <v>2</v>
      </c>
      <c r="R466" s="73" t="s">
        <v>15</v>
      </c>
      <c r="S466" s="101">
        <v>6005</v>
      </c>
      <c r="T466" s="101">
        <f>SUM(E466,G466)</f>
        <v>0</v>
      </c>
      <c r="U466" s="75" t="s">
        <v>16</v>
      </c>
    </row>
    <row r="467" spans="1:21" ht="16.5" customHeight="1" thickBot="1">
      <c r="A467" s="203"/>
      <c r="B467" s="180"/>
      <c r="C467" s="183"/>
      <c r="D467" s="186"/>
      <c r="E467" s="189"/>
      <c r="F467" s="183"/>
      <c r="G467" s="186"/>
      <c r="H467" s="192"/>
      <c r="I467" s="183"/>
      <c r="J467" s="200"/>
      <c r="K467" s="203"/>
      <c r="L467" s="38">
        <f t="shared" si="73"/>
        <v>0</v>
      </c>
      <c r="M467" s="39"/>
      <c r="N467" s="40"/>
      <c r="O467" s="37">
        <f t="shared" si="72"/>
        <v>0</v>
      </c>
      <c r="Q467" s="174"/>
      <c r="R467" s="204" t="s">
        <v>19</v>
      </c>
      <c r="S467" s="206" t="str">
        <f>IF(WEEKDAY(F458,2)&gt;5,"6002","6001")</f>
        <v>6001</v>
      </c>
      <c r="T467" s="206">
        <f>SUM(E462:E465,G462:G465,E471)</f>
        <v>5</v>
      </c>
      <c r="U467" s="207" t="s">
        <v>20</v>
      </c>
    </row>
    <row r="468" spans="1:21" ht="16.5" customHeight="1" thickBot="1">
      <c r="A468" s="51" t="s">
        <v>23</v>
      </c>
      <c r="B468" s="15"/>
      <c r="C468" s="85"/>
      <c r="D468" s="16"/>
      <c r="E468" s="17"/>
      <c r="F468" s="86"/>
      <c r="G468" s="16"/>
      <c r="H468" s="61"/>
      <c r="I468" s="85"/>
      <c r="J468" s="16"/>
      <c r="K468" s="51" t="s">
        <v>23</v>
      </c>
      <c r="L468" s="41">
        <f t="shared" si="73"/>
        <v>0</v>
      </c>
      <c r="M468" s="42"/>
      <c r="N468" s="93"/>
      <c r="O468" s="37">
        <f t="shared" si="72"/>
        <v>0</v>
      </c>
      <c r="Q468" s="175"/>
      <c r="R468" s="205"/>
      <c r="S468" s="146"/>
      <c r="T468" s="146"/>
      <c r="U468" s="208"/>
    </row>
    <row r="469" spans="1:21" ht="32" thickTop="1" thickBot="1">
      <c r="A469" s="55" t="s">
        <v>24</v>
      </c>
      <c r="B469" s="15"/>
      <c r="C469" s="85"/>
      <c r="D469" s="16"/>
      <c r="E469" s="17"/>
      <c r="F469" s="86"/>
      <c r="G469" s="16"/>
      <c r="H469" s="61"/>
      <c r="I469" s="85"/>
      <c r="J469" s="16"/>
      <c r="K469" s="55" t="s">
        <v>24</v>
      </c>
      <c r="L469" s="41">
        <f t="shared" si="73"/>
        <v>0</v>
      </c>
      <c r="M469" s="39"/>
      <c r="N469" s="94"/>
      <c r="O469" s="37">
        <f t="shared" si="72"/>
        <v>0</v>
      </c>
      <c r="Q469" s="54"/>
      <c r="R469" s="72"/>
      <c r="S469" s="72"/>
      <c r="T469" s="72"/>
      <c r="U469" s="72"/>
    </row>
    <row r="470" spans="1:21" ht="17.25" customHeight="1" thickTop="1" thickBot="1">
      <c r="A470" s="56" t="s">
        <v>25</v>
      </c>
      <c r="B470" s="18"/>
      <c r="C470" s="104"/>
      <c r="D470" s="105"/>
      <c r="E470" s="19"/>
      <c r="F470" s="104"/>
      <c r="G470" s="105"/>
      <c r="H470" s="62"/>
      <c r="I470" s="104"/>
      <c r="J470" s="105"/>
      <c r="K470" s="56" t="s">
        <v>25</v>
      </c>
      <c r="L470" s="41">
        <f t="shared" si="73"/>
        <v>0</v>
      </c>
      <c r="M470" s="44"/>
      <c r="N470" s="45"/>
      <c r="O470" s="37">
        <f t="shared" si="72"/>
        <v>0</v>
      </c>
      <c r="Q470" s="209" t="s">
        <v>3</v>
      </c>
      <c r="R470" s="76" t="s">
        <v>15</v>
      </c>
      <c r="S470" s="77">
        <v>6005</v>
      </c>
      <c r="T470" s="77">
        <f>SUM(H466,J466)</f>
        <v>0</v>
      </c>
      <c r="U470" s="78" t="s">
        <v>16</v>
      </c>
    </row>
    <row r="471" spans="1:21" ht="29" thickBot="1">
      <c r="A471" s="57" t="s">
        <v>26</v>
      </c>
      <c r="B471" s="82"/>
      <c r="C471" s="88"/>
      <c r="D471" s="20"/>
      <c r="E471" s="21">
        <v>5</v>
      </c>
      <c r="F471" s="89"/>
      <c r="G471" s="22"/>
      <c r="H471" s="63">
        <v>3</v>
      </c>
      <c r="I471" s="90"/>
      <c r="J471" s="23"/>
      <c r="K471" s="57" t="s">
        <v>26</v>
      </c>
      <c r="L471" s="41">
        <f t="shared" si="73"/>
        <v>8</v>
      </c>
      <c r="M471" s="46"/>
      <c r="N471" s="47"/>
      <c r="O471" s="37">
        <f t="shared" si="72"/>
        <v>8</v>
      </c>
      <c r="Q471" s="210"/>
      <c r="R471" s="106" t="s">
        <v>19</v>
      </c>
      <c r="S471" s="102">
        <v>6002</v>
      </c>
      <c r="T471" s="102">
        <f>SUM(H462:H465,J462:J465,H471)</f>
        <v>3</v>
      </c>
      <c r="U471" s="81" t="s">
        <v>20</v>
      </c>
    </row>
    <row r="472" spans="1:21" ht="31" thickBot="1">
      <c r="A472" s="58" t="s">
        <v>27</v>
      </c>
      <c r="B472" s="24">
        <f>SUM(B462:B471)</f>
        <v>0</v>
      </c>
      <c r="C472" s="24">
        <f>SUM(C462:C467,C470)</f>
        <v>0</v>
      </c>
      <c r="D472" s="25">
        <f>SUM(D462:D467,D470)</f>
        <v>0</v>
      </c>
      <c r="E472" s="26">
        <f>SUM(E462:E471)</f>
        <v>5</v>
      </c>
      <c r="F472" s="24">
        <f>SUM(F462:F470)</f>
        <v>0</v>
      </c>
      <c r="G472" s="25">
        <f>SUM(G462:G467,G470)</f>
        <v>0</v>
      </c>
      <c r="H472" s="26">
        <f>SUM(H462:H467,H470:H471)</f>
        <v>3</v>
      </c>
      <c r="I472" s="24">
        <f>SUM(I462:I467,I470)</f>
        <v>0</v>
      </c>
      <c r="J472" s="25">
        <f>SUM(J462:J467,J470)</f>
        <v>0</v>
      </c>
      <c r="K472" s="58" t="s">
        <v>27</v>
      </c>
      <c r="L472" s="27">
        <f>SUM(L462:L471)</f>
        <v>8</v>
      </c>
      <c r="M472" s="28">
        <f>SUM(M462:M469)</f>
        <v>0</v>
      </c>
      <c r="N472" s="28">
        <f>SUM(N462:N469)</f>
        <v>0</v>
      </c>
      <c r="O472" s="29">
        <f>SUM(O462:O471)</f>
        <v>8</v>
      </c>
      <c r="Q472" s="4"/>
    </row>
    <row r="473" spans="1:21" ht="18" customHeight="1" thickTop="1" thickBot="1">
      <c r="B473" s="211" t="s">
        <v>28</v>
      </c>
      <c r="C473" s="211"/>
      <c r="D473" s="211"/>
      <c r="E473" s="212" t="s">
        <v>29</v>
      </c>
      <c r="F473" s="212"/>
      <c r="G473" s="212"/>
      <c r="H473" s="213" t="s">
        <v>30</v>
      </c>
      <c r="I473" s="213"/>
      <c r="J473" s="213"/>
      <c r="K473" s="48"/>
      <c r="L473" s="214">
        <f>SUM(B462:B467,B471,D462:D467,D470,E462:E467,E470:E471,G462:G467,G470,H462:H467,H470:H471,J462:J467,J470)</f>
        <v>8</v>
      </c>
      <c r="Q473" s="4"/>
      <c r="T473" s="30">
        <f>SUM(T463:T464,T466:T468,T470:T471)</f>
        <v>8</v>
      </c>
    </row>
    <row r="474" spans="1:21" ht="17.25" customHeight="1" thickTop="1">
      <c r="B474" s="216">
        <f>SUM(B472:D472)</f>
        <v>0</v>
      </c>
      <c r="C474" s="216"/>
      <c r="D474" s="216"/>
      <c r="E474" s="194">
        <f>SUM(E472:G472)</f>
        <v>5</v>
      </c>
      <c r="F474" s="194"/>
      <c r="G474" s="194"/>
      <c r="H474" s="195">
        <f>SUM(H472:J472)</f>
        <v>3</v>
      </c>
      <c r="I474" s="195"/>
      <c r="J474" s="195"/>
      <c r="K474" s="48"/>
      <c r="L474" s="215"/>
      <c r="Q474" s="4"/>
    </row>
    <row r="476" spans="1:21" ht="15" thickBot="1"/>
    <row r="477" spans="1:21" ht="20" thickTop="1" thickBot="1">
      <c r="E477" s="49" t="s">
        <v>0</v>
      </c>
      <c r="F477" s="159">
        <f>F458+1</f>
        <v>42061</v>
      </c>
      <c r="G477" s="160"/>
      <c r="H477" s="161"/>
      <c r="Q477" s="4"/>
    </row>
    <row r="478" spans="1:21" ht="18" thickTop="1" thickBot="1">
      <c r="E478" s="32"/>
      <c r="F478" s="31"/>
      <c r="G478" s="31"/>
      <c r="H478" s="31"/>
      <c r="Q478" s="4"/>
    </row>
    <row r="479" spans="1:21" ht="23" thickTop="1" thickBot="1">
      <c r="A479" s="2"/>
      <c r="B479" s="162" t="s">
        <v>1</v>
      </c>
      <c r="C479" s="163"/>
      <c r="D479" s="164"/>
      <c r="E479" s="165" t="s">
        <v>2</v>
      </c>
      <c r="F479" s="166"/>
      <c r="G479" s="167"/>
      <c r="H479" s="168" t="s">
        <v>3</v>
      </c>
      <c r="I479" s="169"/>
      <c r="J479" s="170"/>
      <c r="K479" s="3"/>
      <c r="L479" s="2"/>
      <c r="M479" s="2"/>
      <c r="N479" s="2"/>
      <c r="O479" s="2"/>
      <c r="P479" s="2"/>
      <c r="Q479" s="4"/>
      <c r="R479" s="2"/>
      <c r="S479" s="2"/>
      <c r="T479" s="2"/>
      <c r="U479" s="2"/>
    </row>
    <row r="480" spans="1:21" ht="47" thickTop="1" thickBot="1">
      <c r="A480" s="5"/>
      <c r="B480" s="6" t="s">
        <v>4</v>
      </c>
      <c r="C480" s="7" t="s">
        <v>5</v>
      </c>
      <c r="D480" s="8" t="s">
        <v>6</v>
      </c>
      <c r="E480" s="9" t="s">
        <v>4</v>
      </c>
      <c r="F480" s="7" t="s">
        <v>5</v>
      </c>
      <c r="G480" s="8" t="s">
        <v>6</v>
      </c>
      <c r="H480" s="60" t="s">
        <v>4</v>
      </c>
      <c r="I480" s="7" t="s">
        <v>5</v>
      </c>
      <c r="J480" s="8" t="s">
        <v>6</v>
      </c>
      <c r="K480" s="5"/>
      <c r="L480" s="10" t="s">
        <v>7</v>
      </c>
      <c r="M480" s="11" t="s">
        <v>8</v>
      </c>
      <c r="N480" s="11" t="s">
        <v>9</v>
      </c>
      <c r="O480" s="12" t="s">
        <v>10</v>
      </c>
      <c r="P480" s="13"/>
      <c r="Q480" s="196">
        <f>F477</f>
        <v>42061</v>
      </c>
      <c r="R480" s="217"/>
      <c r="S480" s="217"/>
      <c r="T480" s="217"/>
      <c r="U480" s="218"/>
    </row>
    <row r="481" spans="1:21" ht="17" thickBot="1">
      <c r="A481" s="202" t="s">
        <v>11</v>
      </c>
      <c r="B481" s="179"/>
      <c r="C481" s="182"/>
      <c r="D481" s="185"/>
      <c r="E481" s="188"/>
      <c r="F481" s="182"/>
      <c r="G481" s="185"/>
      <c r="H481" s="191"/>
      <c r="I481" s="182"/>
      <c r="J481" s="199"/>
      <c r="K481" s="51" t="s">
        <v>12</v>
      </c>
      <c r="L481" s="34">
        <f t="shared" ref="L481:L482" si="74">SUM(B481:J481)</f>
        <v>0</v>
      </c>
      <c r="M481" s="35"/>
      <c r="N481" s="36"/>
      <c r="O481" s="37">
        <f t="shared" ref="O481:O490" si="75">SUM(L481:N481)</f>
        <v>0</v>
      </c>
      <c r="Q481" s="52"/>
    </row>
    <row r="482" spans="1:21" ht="17.25" customHeight="1" thickTop="1" thickBot="1">
      <c r="A482" s="203"/>
      <c r="B482" s="180"/>
      <c r="C482" s="183"/>
      <c r="D482" s="186"/>
      <c r="E482" s="189"/>
      <c r="F482" s="183"/>
      <c r="G482" s="186"/>
      <c r="H482" s="192"/>
      <c r="I482" s="183"/>
      <c r="J482" s="200"/>
      <c r="K482" s="53" t="s">
        <v>13</v>
      </c>
      <c r="L482" s="38">
        <f t="shared" si="74"/>
        <v>0</v>
      </c>
      <c r="M482" s="39"/>
      <c r="N482" s="40"/>
      <c r="O482" s="37">
        <f t="shared" si="75"/>
        <v>0</v>
      </c>
      <c r="Q482" s="171" t="s">
        <v>14</v>
      </c>
      <c r="R482" s="66" t="s">
        <v>15</v>
      </c>
      <c r="S482" s="100">
        <v>6000</v>
      </c>
      <c r="T482" s="100">
        <f>SUM(B485,D485)</f>
        <v>0</v>
      </c>
      <c r="U482" s="68" t="s">
        <v>16</v>
      </c>
    </row>
    <row r="483" spans="1:21" ht="31" thickBot="1">
      <c r="A483" s="202" t="s">
        <v>17</v>
      </c>
      <c r="B483" s="181"/>
      <c r="C483" s="184"/>
      <c r="D483" s="187"/>
      <c r="E483" s="190"/>
      <c r="F483" s="184"/>
      <c r="G483" s="187"/>
      <c r="H483" s="193"/>
      <c r="I483" s="184"/>
      <c r="J483" s="201"/>
      <c r="K483" s="51" t="s">
        <v>18</v>
      </c>
      <c r="L483" s="41">
        <f>SUM(B483:J483)</f>
        <v>0</v>
      </c>
      <c r="M483" s="42"/>
      <c r="N483" s="43"/>
      <c r="O483" s="37">
        <f t="shared" si="75"/>
        <v>0</v>
      </c>
      <c r="Q483" s="172"/>
      <c r="R483" s="69" t="s">
        <v>19</v>
      </c>
      <c r="S483" s="70">
        <v>6015</v>
      </c>
      <c r="T483" s="70">
        <f>SUM(B481:B484,D481:D484,B490)</f>
        <v>0</v>
      </c>
      <c r="U483" s="71" t="s">
        <v>20</v>
      </c>
    </row>
    <row r="484" spans="1:21" ht="18" thickTop="1" thickBot="1">
      <c r="A484" s="203"/>
      <c r="B484" s="180"/>
      <c r="C484" s="183"/>
      <c r="D484" s="186"/>
      <c r="E484" s="189"/>
      <c r="F484" s="183"/>
      <c r="G484" s="186"/>
      <c r="H484" s="192"/>
      <c r="I484" s="183"/>
      <c r="J484" s="200"/>
      <c r="K484" s="53" t="s">
        <v>21</v>
      </c>
      <c r="L484" s="38">
        <f t="shared" ref="L484:L490" si="76">SUM(B484:J484)</f>
        <v>0</v>
      </c>
      <c r="M484" s="39"/>
      <c r="N484" s="40"/>
      <c r="O484" s="37">
        <f t="shared" si="75"/>
        <v>0</v>
      </c>
      <c r="Q484" s="54"/>
      <c r="R484" s="72"/>
      <c r="S484" s="72"/>
      <c r="T484" s="72"/>
      <c r="U484" s="72"/>
    </row>
    <row r="485" spans="1:21" ht="16.5" customHeight="1" thickTop="1">
      <c r="A485" s="202" t="s">
        <v>22</v>
      </c>
      <c r="B485" s="181"/>
      <c r="C485" s="184"/>
      <c r="D485" s="187"/>
      <c r="E485" s="190"/>
      <c r="F485" s="184"/>
      <c r="G485" s="187"/>
      <c r="H485" s="193"/>
      <c r="I485" s="184"/>
      <c r="J485" s="201"/>
      <c r="K485" s="202" t="s">
        <v>22</v>
      </c>
      <c r="L485" s="41">
        <f t="shared" si="76"/>
        <v>0</v>
      </c>
      <c r="M485" s="42"/>
      <c r="N485" s="43"/>
      <c r="O485" s="37">
        <f t="shared" si="75"/>
        <v>0</v>
      </c>
      <c r="Q485" s="173" t="s">
        <v>2</v>
      </c>
      <c r="R485" s="73" t="s">
        <v>15</v>
      </c>
      <c r="S485" s="101">
        <v>6005</v>
      </c>
      <c r="T485" s="101">
        <f>SUM(E485,G485)</f>
        <v>0</v>
      </c>
      <c r="U485" s="75" t="s">
        <v>16</v>
      </c>
    </row>
    <row r="486" spans="1:21" ht="16.5" customHeight="1" thickBot="1">
      <c r="A486" s="203"/>
      <c r="B486" s="180"/>
      <c r="C486" s="183"/>
      <c r="D486" s="186"/>
      <c r="E486" s="189"/>
      <c r="F486" s="183"/>
      <c r="G486" s="186"/>
      <c r="H486" s="192"/>
      <c r="I486" s="183"/>
      <c r="J486" s="200"/>
      <c r="K486" s="203"/>
      <c r="L486" s="38">
        <f t="shared" si="76"/>
        <v>0</v>
      </c>
      <c r="M486" s="39"/>
      <c r="N486" s="40"/>
      <c r="O486" s="37">
        <f t="shared" si="75"/>
        <v>0</v>
      </c>
      <c r="Q486" s="174"/>
      <c r="R486" s="204" t="s">
        <v>19</v>
      </c>
      <c r="S486" s="206" t="str">
        <f>IF(WEEKDAY(F477,2)&gt;5,"6002","6001")</f>
        <v>6001</v>
      </c>
      <c r="T486" s="206">
        <f>SUM(E481:E484,G481:G484,E490)</f>
        <v>5</v>
      </c>
      <c r="U486" s="207" t="s">
        <v>20</v>
      </c>
    </row>
    <row r="487" spans="1:21" ht="16.5" customHeight="1" thickBot="1">
      <c r="A487" s="51" t="s">
        <v>23</v>
      </c>
      <c r="B487" s="15"/>
      <c r="C487" s="85"/>
      <c r="D487" s="16"/>
      <c r="E487" s="17"/>
      <c r="F487" s="86"/>
      <c r="G487" s="16"/>
      <c r="H487" s="61"/>
      <c r="I487" s="85"/>
      <c r="J487" s="16"/>
      <c r="K487" s="51" t="s">
        <v>23</v>
      </c>
      <c r="L487" s="41">
        <f t="shared" si="76"/>
        <v>0</v>
      </c>
      <c r="M487" s="42"/>
      <c r="N487" s="93"/>
      <c r="O487" s="37">
        <f t="shared" si="75"/>
        <v>0</v>
      </c>
      <c r="Q487" s="175"/>
      <c r="R487" s="205"/>
      <c r="S487" s="146"/>
      <c r="T487" s="146"/>
      <c r="U487" s="208"/>
    </row>
    <row r="488" spans="1:21" ht="32" thickTop="1" thickBot="1">
      <c r="A488" s="55" t="s">
        <v>24</v>
      </c>
      <c r="B488" s="15"/>
      <c r="C488" s="85"/>
      <c r="D488" s="16"/>
      <c r="E488" s="17"/>
      <c r="F488" s="86"/>
      <c r="G488" s="16"/>
      <c r="H488" s="61"/>
      <c r="I488" s="85"/>
      <c r="J488" s="16"/>
      <c r="K488" s="55" t="s">
        <v>24</v>
      </c>
      <c r="L488" s="41">
        <f t="shared" si="76"/>
        <v>0</v>
      </c>
      <c r="M488" s="39"/>
      <c r="N488" s="94"/>
      <c r="O488" s="37">
        <f t="shared" si="75"/>
        <v>0</v>
      </c>
      <c r="Q488" s="83"/>
      <c r="R488" s="72"/>
      <c r="S488" s="72"/>
      <c r="T488" s="72"/>
      <c r="U488" s="72"/>
    </row>
    <row r="489" spans="1:21" ht="17.25" customHeight="1" thickTop="1" thickBot="1">
      <c r="A489" s="56" t="s">
        <v>25</v>
      </c>
      <c r="B489" s="18"/>
      <c r="C489" s="104"/>
      <c r="D489" s="105"/>
      <c r="E489" s="19"/>
      <c r="F489" s="104"/>
      <c r="G489" s="105"/>
      <c r="H489" s="62"/>
      <c r="I489" s="104"/>
      <c r="J489" s="105"/>
      <c r="K489" s="56" t="s">
        <v>25</v>
      </c>
      <c r="L489" s="41">
        <f t="shared" si="76"/>
        <v>0</v>
      </c>
      <c r="M489" s="44"/>
      <c r="N489" s="45"/>
      <c r="O489" s="37">
        <f t="shared" si="75"/>
        <v>0</v>
      </c>
      <c r="Q489" s="209" t="s">
        <v>3</v>
      </c>
      <c r="R489" s="76" t="s">
        <v>15</v>
      </c>
      <c r="S489" s="77">
        <v>6005</v>
      </c>
      <c r="T489" s="77">
        <f>SUM(H485,J485)</f>
        <v>0</v>
      </c>
      <c r="U489" s="78" t="s">
        <v>16</v>
      </c>
    </row>
    <row r="490" spans="1:21" ht="29" thickBot="1">
      <c r="A490" s="57" t="s">
        <v>26</v>
      </c>
      <c r="B490" s="82"/>
      <c r="C490" s="88"/>
      <c r="D490" s="20"/>
      <c r="E490" s="21">
        <v>5</v>
      </c>
      <c r="F490" s="89"/>
      <c r="G490" s="22"/>
      <c r="H490" s="63">
        <v>3</v>
      </c>
      <c r="I490" s="90"/>
      <c r="J490" s="23"/>
      <c r="K490" s="57" t="s">
        <v>26</v>
      </c>
      <c r="L490" s="41">
        <f t="shared" si="76"/>
        <v>8</v>
      </c>
      <c r="M490" s="46"/>
      <c r="N490" s="47"/>
      <c r="O490" s="37">
        <f t="shared" si="75"/>
        <v>8</v>
      </c>
      <c r="Q490" s="210"/>
      <c r="R490" s="106" t="s">
        <v>19</v>
      </c>
      <c r="S490" s="102">
        <v>6002</v>
      </c>
      <c r="T490" s="102">
        <f>SUM(H481:H484,J481:J484,H490)</f>
        <v>3</v>
      </c>
      <c r="U490" s="81" t="s">
        <v>20</v>
      </c>
    </row>
    <row r="491" spans="1:21" ht="31" thickBot="1">
      <c r="A491" s="58" t="s">
        <v>27</v>
      </c>
      <c r="B491" s="24">
        <f>SUM(B481:B490)</f>
        <v>0</v>
      </c>
      <c r="C491" s="24">
        <f>SUM(C481:C486,C489)</f>
        <v>0</v>
      </c>
      <c r="D491" s="25">
        <f>SUM(D481:D486,D489)</f>
        <v>0</v>
      </c>
      <c r="E491" s="26">
        <f>SUM(E481:E490)</f>
        <v>5</v>
      </c>
      <c r="F491" s="24">
        <f>SUM(F481:F489)</f>
        <v>0</v>
      </c>
      <c r="G491" s="25">
        <f>SUM(G481:G486,G489)</f>
        <v>0</v>
      </c>
      <c r="H491" s="26">
        <f>SUM(H481:H486,H489:H490)</f>
        <v>3</v>
      </c>
      <c r="I491" s="24">
        <f>SUM(I481:I486,I489)</f>
        <v>0</v>
      </c>
      <c r="J491" s="25">
        <f>SUM(J481:J486,J489)</f>
        <v>0</v>
      </c>
      <c r="K491" s="58" t="s">
        <v>27</v>
      </c>
      <c r="L491" s="27">
        <f>SUM(L481:L490)</f>
        <v>8</v>
      </c>
      <c r="M491" s="28">
        <f>SUM(M481:M488)</f>
        <v>0</v>
      </c>
      <c r="N491" s="28">
        <f>SUM(N481:N488)</f>
        <v>0</v>
      </c>
      <c r="O491" s="29">
        <f>SUM(O481:O490)</f>
        <v>8</v>
      </c>
      <c r="Q491" s="4"/>
    </row>
    <row r="492" spans="1:21" ht="18" customHeight="1" thickTop="1" thickBot="1">
      <c r="B492" s="211" t="s">
        <v>28</v>
      </c>
      <c r="C492" s="211"/>
      <c r="D492" s="211"/>
      <c r="E492" s="212" t="s">
        <v>29</v>
      </c>
      <c r="F492" s="212"/>
      <c r="G492" s="212"/>
      <c r="H492" s="213" t="s">
        <v>30</v>
      </c>
      <c r="I492" s="213"/>
      <c r="J492" s="213"/>
      <c r="K492" s="48"/>
      <c r="L492" s="214">
        <f>SUM(B481:B486,B490,D481:D486,D489,E481:E486,E489:E490,G481:G486,G489,H481:H486,H489:H490,J481:J486,J489)</f>
        <v>8</v>
      </c>
      <c r="Q492" s="4"/>
      <c r="T492" s="30">
        <f>SUM(T482:T483,T485:T487,T489:T490)</f>
        <v>8</v>
      </c>
    </row>
    <row r="493" spans="1:21" ht="17.25" customHeight="1" thickTop="1">
      <c r="B493" s="216">
        <f>SUM(B491:D491)</f>
        <v>0</v>
      </c>
      <c r="C493" s="216"/>
      <c r="D493" s="216"/>
      <c r="E493" s="194">
        <f>SUM(E491:G491)</f>
        <v>5</v>
      </c>
      <c r="F493" s="194"/>
      <c r="G493" s="194"/>
      <c r="H493" s="195">
        <f>SUM(H491:J491)</f>
        <v>3</v>
      </c>
      <c r="I493" s="195"/>
      <c r="J493" s="195"/>
      <c r="K493" s="48"/>
      <c r="L493" s="215"/>
      <c r="Q493" s="4"/>
    </row>
    <row r="495" spans="1:21" ht="15" thickBot="1"/>
    <row r="496" spans="1:21" ht="20" thickTop="1" thickBot="1">
      <c r="E496" s="49" t="s">
        <v>0</v>
      </c>
      <c r="F496" s="159">
        <f>F477+1</f>
        <v>42062</v>
      </c>
      <c r="G496" s="160"/>
      <c r="H496" s="161"/>
      <c r="Q496" s="4"/>
    </row>
    <row r="497" spans="1:21" ht="18" thickTop="1" thickBot="1">
      <c r="E497" s="32"/>
      <c r="F497" s="31"/>
      <c r="G497" s="31"/>
      <c r="H497" s="31"/>
      <c r="Q497" s="4"/>
    </row>
    <row r="498" spans="1:21" ht="23" thickTop="1" thickBot="1">
      <c r="A498" s="2"/>
      <c r="B498" s="162" t="s">
        <v>1</v>
      </c>
      <c r="C498" s="163"/>
      <c r="D498" s="164"/>
      <c r="E498" s="165" t="s">
        <v>2</v>
      </c>
      <c r="F498" s="166"/>
      <c r="G498" s="167"/>
      <c r="H498" s="168" t="s">
        <v>3</v>
      </c>
      <c r="I498" s="169"/>
      <c r="J498" s="170"/>
      <c r="K498" s="3"/>
      <c r="L498" s="2"/>
      <c r="M498" s="2"/>
      <c r="N498" s="2"/>
      <c r="O498" s="2"/>
      <c r="P498" s="2"/>
      <c r="Q498" s="4"/>
      <c r="R498" s="2"/>
      <c r="S498" s="2"/>
      <c r="T498" s="2"/>
      <c r="U498" s="2"/>
    </row>
    <row r="499" spans="1:21" ht="47" thickTop="1" thickBot="1">
      <c r="A499" s="5"/>
      <c r="B499" s="6" t="s">
        <v>4</v>
      </c>
      <c r="C499" s="7" t="s">
        <v>5</v>
      </c>
      <c r="D499" s="8" t="s">
        <v>6</v>
      </c>
      <c r="E499" s="9" t="s">
        <v>4</v>
      </c>
      <c r="F499" s="7" t="s">
        <v>5</v>
      </c>
      <c r="G499" s="8" t="s">
        <v>6</v>
      </c>
      <c r="H499" s="60" t="s">
        <v>4</v>
      </c>
      <c r="I499" s="7" t="s">
        <v>5</v>
      </c>
      <c r="J499" s="8" t="s">
        <v>6</v>
      </c>
      <c r="K499" s="5"/>
      <c r="L499" s="10" t="s">
        <v>7</v>
      </c>
      <c r="M499" s="11" t="s">
        <v>8</v>
      </c>
      <c r="N499" s="11" t="s">
        <v>9</v>
      </c>
      <c r="O499" s="12" t="s">
        <v>10</v>
      </c>
      <c r="P499" s="13"/>
      <c r="Q499" s="196">
        <f>F496</f>
        <v>42062</v>
      </c>
      <c r="R499" s="217"/>
      <c r="S499" s="217"/>
      <c r="T499" s="217"/>
      <c r="U499" s="218"/>
    </row>
    <row r="500" spans="1:21" ht="17" thickBot="1">
      <c r="A500" s="202" t="s">
        <v>11</v>
      </c>
      <c r="B500" s="179"/>
      <c r="C500" s="182"/>
      <c r="D500" s="185"/>
      <c r="E500" s="188"/>
      <c r="F500" s="182"/>
      <c r="G500" s="185"/>
      <c r="H500" s="191"/>
      <c r="I500" s="182"/>
      <c r="J500" s="199"/>
      <c r="K500" s="51" t="s">
        <v>12</v>
      </c>
      <c r="L500" s="34">
        <f t="shared" ref="L500:L501" si="77">SUM(B500:J500)</f>
        <v>0</v>
      </c>
      <c r="M500" s="35"/>
      <c r="N500" s="36"/>
      <c r="O500" s="37">
        <f t="shared" ref="O500:O509" si="78">SUM(L500:N500)</f>
        <v>0</v>
      </c>
      <c r="Q500" s="52"/>
    </row>
    <row r="501" spans="1:21" ht="17.25" customHeight="1" thickTop="1" thickBot="1">
      <c r="A501" s="203"/>
      <c r="B501" s="180"/>
      <c r="C501" s="183"/>
      <c r="D501" s="186"/>
      <c r="E501" s="189"/>
      <c r="F501" s="183"/>
      <c r="G501" s="186"/>
      <c r="H501" s="192"/>
      <c r="I501" s="183"/>
      <c r="J501" s="200"/>
      <c r="K501" s="53" t="s">
        <v>13</v>
      </c>
      <c r="L501" s="38">
        <f t="shared" si="77"/>
        <v>0</v>
      </c>
      <c r="M501" s="39"/>
      <c r="N501" s="40"/>
      <c r="O501" s="37">
        <f t="shared" si="78"/>
        <v>0</v>
      </c>
      <c r="Q501" s="171" t="s">
        <v>14</v>
      </c>
      <c r="R501" s="66" t="s">
        <v>15</v>
      </c>
      <c r="S501" s="100">
        <v>6000</v>
      </c>
      <c r="T501" s="100">
        <f>SUM(B504,D504)</f>
        <v>0</v>
      </c>
      <c r="U501" s="68" t="s">
        <v>16</v>
      </c>
    </row>
    <row r="502" spans="1:21" ht="31" thickBot="1">
      <c r="A502" s="202" t="s">
        <v>17</v>
      </c>
      <c r="B502" s="181"/>
      <c r="C502" s="184"/>
      <c r="D502" s="187"/>
      <c r="E502" s="190"/>
      <c r="F502" s="184"/>
      <c r="G502" s="187"/>
      <c r="H502" s="193"/>
      <c r="I502" s="184"/>
      <c r="J502" s="201"/>
      <c r="K502" s="51" t="s">
        <v>18</v>
      </c>
      <c r="L502" s="41">
        <f>SUM(B502:J502)</f>
        <v>0</v>
      </c>
      <c r="M502" s="42"/>
      <c r="N502" s="43"/>
      <c r="O502" s="37">
        <f t="shared" si="78"/>
        <v>0</v>
      </c>
      <c r="Q502" s="172"/>
      <c r="R502" s="69" t="s">
        <v>19</v>
      </c>
      <c r="S502" s="70">
        <v>6015</v>
      </c>
      <c r="T502" s="70">
        <f>SUM(B500:B503,D500:D503,B509)</f>
        <v>0</v>
      </c>
      <c r="U502" s="71" t="s">
        <v>20</v>
      </c>
    </row>
    <row r="503" spans="1:21" ht="18" thickTop="1" thickBot="1">
      <c r="A503" s="203"/>
      <c r="B503" s="180"/>
      <c r="C503" s="183"/>
      <c r="D503" s="186"/>
      <c r="E503" s="189"/>
      <c r="F503" s="183"/>
      <c r="G503" s="186"/>
      <c r="H503" s="192"/>
      <c r="I503" s="183"/>
      <c r="J503" s="200"/>
      <c r="K503" s="53" t="s">
        <v>21</v>
      </c>
      <c r="L503" s="38">
        <f t="shared" ref="L503:L509" si="79">SUM(B503:J503)</f>
        <v>0</v>
      </c>
      <c r="M503" s="39"/>
      <c r="N503" s="40"/>
      <c r="O503" s="37">
        <f t="shared" si="78"/>
        <v>0</v>
      </c>
      <c r="Q503" s="54"/>
      <c r="R503" s="72"/>
      <c r="S503" s="72"/>
      <c r="T503" s="72"/>
      <c r="U503" s="72"/>
    </row>
    <row r="504" spans="1:21" ht="16.5" customHeight="1" thickTop="1">
      <c r="A504" s="202" t="s">
        <v>22</v>
      </c>
      <c r="B504" s="181"/>
      <c r="C504" s="184"/>
      <c r="D504" s="187"/>
      <c r="E504" s="190"/>
      <c r="F504" s="184"/>
      <c r="G504" s="187"/>
      <c r="H504" s="193"/>
      <c r="I504" s="184"/>
      <c r="J504" s="201"/>
      <c r="K504" s="202" t="s">
        <v>22</v>
      </c>
      <c r="L504" s="41">
        <f t="shared" si="79"/>
        <v>0</v>
      </c>
      <c r="M504" s="42"/>
      <c r="N504" s="43"/>
      <c r="O504" s="37">
        <f t="shared" si="78"/>
        <v>0</v>
      </c>
      <c r="Q504" s="173" t="s">
        <v>2</v>
      </c>
      <c r="R504" s="73" t="s">
        <v>15</v>
      </c>
      <c r="S504" s="101">
        <v>6005</v>
      </c>
      <c r="T504" s="101">
        <f>SUM(E504,G504)</f>
        <v>0</v>
      </c>
      <c r="U504" s="75" t="s">
        <v>16</v>
      </c>
    </row>
    <row r="505" spans="1:21" ht="16.5" customHeight="1" thickBot="1">
      <c r="A505" s="203"/>
      <c r="B505" s="180"/>
      <c r="C505" s="183"/>
      <c r="D505" s="186"/>
      <c r="E505" s="189"/>
      <c r="F505" s="183"/>
      <c r="G505" s="186"/>
      <c r="H505" s="192"/>
      <c r="I505" s="183"/>
      <c r="J505" s="200"/>
      <c r="K505" s="203"/>
      <c r="L505" s="38">
        <f t="shared" si="79"/>
        <v>0</v>
      </c>
      <c r="M505" s="39"/>
      <c r="N505" s="40"/>
      <c r="O505" s="37">
        <f t="shared" si="78"/>
        <v>0</v>
      </c>
      <c r="Q505" s="174"/>
      <c r="R505" s="204" t="s">
        <v>19</v>
      </c>
      <c r="S505" s="206" t="str">
        <f>IF(WEEKDAY(F496,2)&gt;5,"6002","6001")</f>
        <v>6001</v>
      </c>
      <c r="T505" s="206">
        <f>SUM(E500:E503,G500:G503,E509)</f>
        <v>5</v>
      </c>
      <c r="U505" s="207" t="s">
        <v>20</v>
      </c>
    </row>
    <row r="506" spans="1:21" ht="16.5" customHeight="1" thickBot="1">
      <c r="A506" s="51" t="s">
        <v>23</v>
      </c>
      <c r="B506" s="15"/>
      <c r="C506" s="85"/>
      <c r="D506" s="16"/>
      <c r="E506" s="17"/>
      <c r="F506" s="86"/>
      <c r="G506" s="16"/>
      <c r="H506" s="61"/>
      <c r="I506" s="85"/>
      <c r="J506" s="16"/>
      <c r="K506" s="51" t="s">
        <v>23</v>
      </c>
      <c r="L506" s="41">
        <f t="shared" si="79"/>
        <v>0</v>
      </c>
      <c r="M506" s="42"/>
      <c r="N506" s="93"/>
      <c r="O506" s="37">
        <f t="shared" si="78"/>
        <v>0</v>
      </c>
      <c r="Q506" s="175"/>
      <c r="R506" s="205"/>
      <c r="S506" s="146"/>
      <c r="T506" s="146"/>
      <c r="U506" s="208"/>
    </row>
    <row r="507" spans="1:21" ht="32" thickTop="1" thickBot="1">
      <c r="A507" s="55" t="s">
        <v>24</v>
      </c>
      <c r="B507" s="15"/>
      <c r="C507" s="85"/>
      <c r="D507" s="16"/>
      <c r="E507" s="17"/>
      <c r="F507" s="86"/>
      <c r="G507" s="16"/>
      <c r="H507" s="61"/>
      <c r="I507" s="85"/>
      <c r="J507" s="16"/>
      <c r="K507" s="55" t="s">
        <v>24</v>
      </c>
      <c r="L507" s="41">
        <f t="shared" si="79"/>
        <v>0</v>
      </c>
      <c r="M507" s="39"/>
      <c r="N507" s="94"/>
      <c r="O507" s="37">
        <f t="shared" si="78"/>
        <v>0</v>
      </c>
      <c r="Q507" s="54"/>
      <c r="R507" s="72"/>
      <c r="S507" s="72"/>
      <c r="T507" s="72"/>
      <c r="U507" s="72"/>
    </row>
    <row r="508" spans="1:21" ht="17.25" customHeight="1" thickTop="1" thickBot="1">
      <c r="A508" s="56" t="s">
        <v>25</v>
      </c>
      <c r="B508" s="18"/>
      <c r="C508" s="104"/>
      <c r="D508" s="105"/>
      <c r="E508" s="19"/>
      <c r="F508" s="104"/>
      <c r="G508" s="105"/>
      <c r="H508" s="62"/>
      <c r="I508" s="104"/>
      <c r="J508" s="105"/>
      <c r="K508" s="56" t="s">
        <v>25</v>
      </c>
      <c r="L508" s="41">
        <f t="shared" si="79"/>
        <v>0</v>
      </c>
      <c r="M508" s="44"/>
      <c r="N508" s="45"/>
      <c r="O508" s="37">
        <f t="shared" si="78"/>
        <v>0</v>
      </c>
      <c r="Q508" s="209" t="s">
        <v>3</v>
      </c>
      <c r="R508" s="76" t="s">
        <v>15</v>
      </c>
      <c r="S508" s="77">
        <v>6005</v>
      </c>
      <c r="T508" s="77">
        <f>SUM(H504,J504)</f>
        <v>0</v>
      </c>
      <c r="U508" s="78" t="s">
        <v>16</v>
      </c>
    </row>
    <row r="509" spans="1:21" ht="29" thickBot="1">
      <c r="A509" s="57" t="s">
        <v>26</v>
      </c>
      <c r="B509" s="82"/>
      <c r="C509" s="88"/>
      <c r="D509" s="20"/>
      <c r="E509" s="21">
        <v>5</v>
      </c>
      <c r="F509" s="89"/>
      <c r="G509" s="22"/>
      <c r="H509" s="63">
        <v>3</v>
      </c>
      <c r="I509" s="90"/>
      <c r="J509" s="23"/>
      <c r="K509" s="57" t="s">
        <v>26</v>
      </c>
      <c r="L509" s="41">
        <f t="shared" si="79"/>
        <v>8</v>
      </c>
      <c r="M509" s="46"/>
      <c r="N509" s="47"/>
      <c r="O509" s="37">
        <f t="shared" si="78"/>
        <v>8</v>
      </c>
      <c r="Q509" s="210"/>
      <c r="R509" s="106" t="s">
        <v>19</v>
      </c>
      <c r="S509" s="102">
        <v>6002</v>
      </c>
      <c r="T509" s="102">
        <f>SUM(H500:H503,J500:J503,H509)</f>
        <v>3</v>
      </c>
      <c r="U509" s="81" t="s">
        <v>20</v>
      </c>
    </row>
    <row r="510" spans="1:21" ht="31" thickBot="1">
      <c r="A510" s="58" t="s">
        <v>27</v>
      </c>
      <c r="B510" s="24">
        <f>SUM(B500:B509)</f>
        <v>0</v>
      </c>
      <c r="C510" s="24">
        <f>SUM(C500:C505,C508)</f>
        <v>0</v>
      </c>
      <c r="D510" s="25">
        <f>SUM(D500:D505,D508)</f>
        <v>0</v>
      </c>
      <c r="E510" s="26">
        <f>SUM(E500:E509)</f>
        <v>5</v>
      </c>
      <c r="F510" s="24">
        <f>SUM(F500:F508)</f>
        <v>0</v>
      </c>
      <c r="G510" s="25">
        <f>SUM(G500:G505,G508)</f>
        <v>0</v>
      </c>
      <c r="H510" s="26">
        <f>SUM(H500:H505,H508:H509)</f>
        <v>3</v>
      </c>
      <c r="I510" s="24">
        <f>SUM(I500:I505,I508)</f>
        <v>0</v>
      </c>
      <c r="J510" s="25">
        <f>SUM(J500:J505,J508)</f>
        <v>0</v>
      </c>
      <c r="K510" s="58" t="s">
        <v>27</v>
      </c>
      <c r="L510" s="27">
        <f>SUM(L500:L509)</f>
        <v>8</v>
      </c>
      <c r="M510" s="28">
        <f>SUM(M500:M507)</f>
        <v>0</v>
      </c>
      <c r="N510" s="28">
        <f>SUM(N500:N507)</f>
        <v>0</v>
      </c>
      <c r="O510" s="29">
        <f>SUM(O500:O509)</f>
        <v>8</v>
      </c>
      <c r="Q510" s="4"/>
    </row>
    <row r="511" spans="1:21" ht="18" customHeight="1" thickTop="1" thickBot="1">
      <c r="B511" s="211" t="s">
        <v>28</v>
      </c>
      <c r="C511" s="211"/>
      <c r="D511" s="211"/>
      <c r="E511" s="212" t="s">
        <v>29</v>
      </c>
      <c r="F511" s="212"/>
      <c r="G511" s="212"/>
      <c r="H511" s="213" t="s">
        <v>30</v>
      </c>
      <c r="I511" s="213"/>
      <c r="J511" s="213"/>
      <c r="K511" s="48"/>
      <c r="L511" s="214">
        <f>SUM(B500:B505,B509,D500:D505,D508,E500:E505,E508:E509,G500:G505,G508,H500:H505,H508:H509,J500:J505,J508)</f>
        <v>8</v>
      </c>
      <c r="Q511" s="4"/>
      <c r="T511" s="30">
        <f>SUM(T501:T502,T504:T506,T508:T509)</f>
        <v>8</v>
      </c>
    </row>
    <row r="512" spans="1:21" ht="17.25" customHeight="1" thickTop="1">
      <c r="B512" s="216">
        <f>SUM(B510:D510)</f>
        <v>0</v>
      </c>
      <c r="C512" s="216"/>
      <c r="D512" s="216"/>
      <c r="E512" s="194">
        <f>SUM(E510:G510)</f>
        <v>5</v>
      </c>
      <c r="F512" s="194"/>
      <c r="G512" s="194"/>
      <c r="H512" s="195">
        <f>SUM(H510:J510)</f>
        <v>3</v>
      </c>
      <c r="I512" s="195"/>
      <c r="J512" s="195"/>
      <c r="K512" s="48"/>
      <c r="L512" s="215"/>
      <c r="Q512" s="4"/>
    </row>
    <row r="514" spans="1:21" ht="15" thickBot="1"/>
    <row r="515" spans="1:21" ht="20" thickTop="1" thickBot="1">
      <c r="E515" s="49" t="s">
        <v>0</v>
      </c>
      <c r="F515" s="159">
        <f>F496+1</f>
        <v>42063</v>
      </c>
      <c r="G515" s="160"/>
      <c r="H515" s="161"/>
      <c r="Q515" s="4"/>
    </row>
    <row r="516" spans="1:21" ht="18" thickTop="1" thickBot="1">
      <c r="E516" s="32"/>
      <c r="F516" s="31"/>
      <c r="G516" s="31"/>
      <c r="H516" s="31"/>
      <c r="Q516" s="4"/>
    </row>
    <row r="517" spans="1:21" ht="23" thickTop="1" thickBot="1">
      <c r="A517" s="2"/>
      <c r="B517" s="162" t="s">
        <v>1</v>
      </c>
      <c r="C517" s="163"/>
      <c r="D517" s="164"/>
      <c r="E517" s="165" t="s">
        <v>2</v>
      </c>
      <c r="F517" s="166"/>
      <c r="G517" s="167"/>
      <c r="H517" s="168" t="s">
        <v>3</v>
      </c>
      <c r="I517" s="169"/>
      <c r="J517" s="170"/>
      <c r="K517" s="3"/>
      <c r="L517" s="2"/>
      <c r="M517" s="2"/>
      <c r="N517" s="2"/>
      <c r="O517" s="2"/>
      <c r="P517" s="2"/>
      <c r="Q517" s="4"/>
      <c r="R517" s="2"/>
      <c r="S517" s="2"/>
      <c r="T517" s="2"/>
      <c r="U517" s="2"/>
    </row>
    <row r="518" spans="1:21" ht="47" thickTop="1" thickBot="1">
      <c r="A518" s="5"/>
      <c r="B518" s="6" t="s">
        <v>4</v>
      </c>
      <c r="C518" s="7" t="s">
        <v>5</v>
      </c>
      <c r="D518" s="8" t="s">
        <v>6</v>
      </c>
      <c r="E518" s="9" t="s">
        <v>4</v>
      </c>
      <c r="F518" s="7" t="s">
        <v>5</v>
      </c>
      <c r="G518" s="8" t="s">
        <v>6</v>
      </c>
      <c r="H518" s="60" t="s">
        <v>4</v>
      </c>
      <c r="I518" s="7" t="s">
        <v>5</v>
      </c>
      <c r="J518" s="8" t="s">
        <v>6</v>
      </c>
      <c r="K518" s="5"/>
      <c r="L518" s="10" t="s">
        <v>7</v>
      </c>
      <c r="M518" s="11" t="s">
        <v>8</v>
      </c>
      <c r="N518" s="11" t="s">
        <v>9</v>
      </c>
      <c r="O518" s="12" t="s">
        <v>10</v>
      </c>
      <c r="P518" s="13"/>
      <c r="Q518" s="196">
        <f>F515</f>
        <v>42063</v>
      </c>
      <c r="R518" s="217"/>
      <c r="S518" s="217"/>
      <c r="T518" s="217"/>
      <c r="U518" s="218"/>
    </row>
    <row r="519" spans="1:21" ht="17" thickBot="1">
      <c r="A519" s="202" t="s">
        <v>11</v>
      </c>
      <c r="B519" s="179"/>
      <c r="C519" s="182"/>
      <c r="D519" s="185"/>
      <c r="E519" s="188"/>
      <c r="F519" s="182"/>
      <c r="G519" s="185"/>
      <c r="H519" s="191"/>
      <c r="I519" s="182"/>
      <c r="J519" s="199"/>
      <c r="K519" s="51" t="s">
        <v>12</v>
      </c>
      <c r="L519" s="34">
        <f t="shared" ref="L519:L520" si="80">SUM(B519:J519)</f>
        <v>0</v>
      </c>
      <c r="M519" s="35"/>
      <c r="N519" s="36"/>
      <c r="O519" s="37">
        <f t="shared" ref="O519:O528" si="81">SUM(L519:N519)</f>
        <v>0</v>
      </c>
      <c r="Q519" s="52"/>
    </row>
    <row r="520" spans="1:21" ht="17.25" customHeight="1" thickTop="1" thickBot="1">
      <c r="A520" s="203"/>
      <c r="B520" s="180"/>
      <c r="C520" s="183"/>
      <c r="D520" s="186"/>
      <c r="E520" s="189"/>
      <c r="F520" s="183"/>
      <c r="G520" s="186"/>
      <c r="H520" s="192"/>
      <c r="I520" s="183"/>
      <c r="J520" s="200"/>
      <c r="K520" s="53" t="s">
        <v>13</v>
      </c>
      <c r="L520" s="38">
        <f t="shared" si="80"/>
        <v>0</v>
      </c>
      <c r="M520" s="39"/>
      <c r="N520" s="40"/>
      <c r="O520" s="37">
        <f t="shared" si="81"/>
        <v>0</v>
      </c>
      <c r="Q520" s="171" t="s">
        <v>14</v>
      </c>
      <c r="R520" s="66" t="s">
        <v>15</v>
      </c>
      <c r="S520" s="100">
        <v>6000</v>
      </c>
      <c r="T520" s="100">
        <f>SUM(B523,D523)</f>
        <v>0</v>
      </c>
      <c r="U520" s="68" t="s">
        <v>16</v>
      </c>
    </row>
    <row r="521" spans="1:21" ht="31" thickBot="1">
      <c r="A521" s="202" t="s">
        <v>17</v>
      </c>
      <c r="B521" s="181"/>
      <c r="C521" s="184"/>
      <c r="D521" s="187"/>
      <c r="E521" s="190"/>
      <c r="F521" s="184"/>
      <c r="G521" s="187"/>
      <c r="H521" s="193"/>
      <c r="I521" s="184"/>
      <c r="J521" s="201"/>
      <c r="K521" s="51" t="s">
        <v>18</v>
      </c>
      <c r="L521" s="41">
        <f>SUM(B521:J521)</f>
        <v>0</v>
      </c>
      <c r="M521" s="42"/>
      <c r="N521" s="43"/>
      <c r="O521" s="37">
        <f t="shared" si="81"/>
        <v>0</v>
      </c>
      <c r="Q521" s="172"/>
      <c r="R521" s="69" t="s">
        <v>19</v>
      </c>
      <c r="S521" s="70">
        <v>6015</v>
      </c>
      <c r="T521" s="70">
        <f>SUM(B519:B522,D519:D522,B528)</f>
        <v>0</v>
      </c>
      <c r="U521" s="71" t="s">
        <v>20</v>
      </c>
    </row>
    <row r="522" spans="1:21" ht="18" thickTop="1" thickBot="1">
      <c r="A522" s="203"/>
      <c r="B522" s="180"/>
      <c r="C522" s="183"/>
      <c r="D522" s="186"/>
      <c r="E522" s="189"/>
      <c r="F522" s="183"/>
      <c r="G522" s="186"/>
      <c r="H522" s="192"/>
      <c r="I522" s="183"/>
      <c r="J522" s="200"/>
      <c r="K522" s="53" t="s">
        <v>21</v>
      </c>
      <c r="L522" s="38">
        <f t="shared" ref="L522:L528" si="82">SUM(B522:J522)</f>
        <v>0</v>
      </c>
      <c r="M522" s="39"/>
      <c r="N522" s="40"/>
      <c r="O522" s="37">
        <f t="shared" si="81"/>
        <v>0</v>
      </c>
      <c r="Q522" s="54"/>
      <c r="R522" s="72"/>
      <c r="S522" s="72"/>
      <c r="T522" s="72"/>
      <c r="U522" s="72"/>
    </row>
    <row r="523" spans="1:21" ht="16.5" customHeight="1" thickTop="1">
      <c r="A523" s="202" t="s">
        <v>22</v>
      </c>
      <c r="B523" s="181"/>
      <c r="C523" s="184"/>
      <c r="D523" s="187"/>
      <c r="E523" s="190"/>
      <c r="F523" s="184"/>
      <c r="G523" s="187"/>
      <c r="H523" s="193"/>
      <c r="I523" s="184"/>
      <c r="J523" s="201"/>
      <c r="K523" s="202" t="s">
        <v>22</v>
      </c>
      <c r="L523" s="41">
        <f t="shared" si="82"/>
        <v>0</v>
      </c>
      <c r="M523" s="42"/>
      <c r="N523" s="43"/>
      <c r="O523" s="37">
        <f t="shared" si="81"/>
        <v>0</v>
      </c>
      <c r="Q523" s="173" t="s">
        <v>2</v>
      </c>
      <c r="R523" s="73" t="s">
        <v>15</v>
      </c>
      <c r="S523" s="101">
        <v>6005</v>
      </c>
      <c r="T523" s="101">
        <f>SUM(E523,G523)</f>
        <v>0</v>
      </c>
      <c r="U523" s="75" t="s">
        <v>16</v>
      </c>
    </row>
    <row r="524" spans="1:21" ht="16.5" customHeight="1" thickBot="1">
      <c r="A524" s="203"/>
      <c r="B524" s="180"/>
      <c r="C524" s="183"/>
      <c r="D524" s="186"/>
      <c r="E524" s="189"/>
      <c r="F524" s="183"/>
      <c r="G524" s="186"/>
      <c r="H524" s="192"/>
      <c r="I524" s="183"/>
      <c r="J524" s="200"/>
      <c r="K524" s="203"/>
      <c r="L524" s="38">
        <f t="shared" si="82"/>
        <v>0</v>
      </c>
      <c r="M524" s="39"/>
      <c r="N524" s="40"/>
      <c r="O524" s="37">
        <f t="shared" si="81"/>
        <v>0</v>
      </c>
      <c r="Q524" s="174"/>
      <c r="R524" s="204" t="s">
        <v>19</v>
      </c>
      <c r="S524" s="206" t="str">
        <f>IF(WEEKDAY(F515,2)&gt;5,"6002","6001")</f>
        <v>6002</v>
      </c>
      <c r="T524" s="206">
        <f>SUM(E519:E522,G519:G522,E528)</f>
        <v>5</v>
      </c>
      <c r="U524" s="207" t="s">
        <v>20</v>
      </c>
    </row>
    <row r="525" spans="1:21" ht="16.5" customHeight="1" thickBot="1">
      <c r="A525" s="51" t="s">
        <v>23</v>
      </c>
      <c r="B525" s="15"/>
      <c r="C525" s="85"/>
      <c r="D525" s="16"/>
      <c r="E525" s="17"/>
      <c r="F525" s="86"/>
      <c r="G525" s="16"/>
      <c r="H525" s="61"/>
      <c r="I525" s="85"/>
      <c r="J525" s="16"/>
      <c r="K525" s="51" t="s">
        <v>23</v>
      </c>
      <c r="L525" s="41">
        <f t="shared" si="82"/>
        <v>0</v>
      </c>
      <c r="M525" s="42"/>
      <c r="N525" s="93"/>
      <c r="O525" s="37">
        <f t="shared" si="81"/>
        <v>0</v>
      </c>
      <c r="Q525" s="175"/>
      <c r="R525" s="205"/>
      <c r="S525" s="146"/>
      <c r="T525" s="146"/>
      <c r="U525" s="208"/>
    </row>
    <row r="526" spans="1:21" ht="32" thickTop="1" thickBot="1">
      <c r="A526" s="55" t="s">
        <v>24</v>
      </c>
      <c r="B526" s="15"/>
      <c r="C526" s="85"/>
      <c r="D526" s="16"/>
      <c r="E526" s="17"/>
      <c r="F526" s="86"/>
      <c r="G526" s="16"/>
      <c r="H526" s="61"/>
      <c r="I526" s="85"/>
      <c r="J526" s="16"/>
      <c r="K526" s="55" t="s">
        <v>24</v>
      </c>
      <c r="L526" s="41">
        <f t="shared" si="82"/>
        <v>0</v>
      </c>
      <c r="M526" s="39"/>
      <c r="N526" s="94"/>
      <c r="O526" s="37">
        <f t="shared" si="81"/>
        <v>0</v>
      </c>
      <c r="Q526" s="54"/>
      <c r="R526" s="72"/>
      <c r="S526" s="72"/>
      <c r="T526" s="72"/>
      <c r="U526" s="72"/>
    </row>
    <row r="527" spans="1:21" ht="17.25" customHeight="1" thickTop="1" thickBot="1">
      <c r="A527" s="56" t="s">
        <v>25</v>
      </c>
      <c r="B527" s="18"/>
      <c r="C527" s="104"/>
      <c r="D527" s="105"/>
      <c r="E527" s="19"/>
      <c r="F527" s="104"/>
      <c r="G527" s="105"/>
      <c r="H527" s="62"/>
      <c r="I527" s="104"/>
      <c r="J527" s="105"/>
      <c r="K527" s="56" t="s">
        <v>25</v>
      </c>
      <c r="L527" s="41">
        <f t="shared" si="82"/>
        <v>0</v>
      </c>
      <c r="M527" s="44"/>
      <c r="N527" s="45"/>
      <c r="O527" s="37">
        <f t="shared" si="81"/>
        <v>0</v>
      </c>
      <c r="Q527" s="209" t="s">
        <v>3</v>
      </c>
      <c r="R527" s="76" t="s">
        <v>15</v>
      </c>
      <c r="S527" s="77">
        <v>6005</v>
      </c>
      <c r="T527" s="77">
        <f>SUM(H523,J523)</f>
        <v>0</v>
      </c>
      <c r="U527" s="78" t="s">
        <v>16</v>
      </c>
    </row>
    <row r="528" spans="1:21" ht="29" thickBot="1">
      <c r="A528" s="57" t="s">
        <v>26</v>
      </c>
      <c r="B528" s="82"/>
      <c r="C528" s="88"/>
      <c r="D528" s="20"/>
      <c r="E528" s="21">
        <v>5</v>
      </c>
      <c r="F528" s="89"/>
      <c r="G528" s="22"/>
      <c r="H528" s="63">
        <v>3</v>
      </c>
      <c r="I528" s="90"/>
      <c r="J528" s="23"/>
      <c r="K528" s="57" t="s">
        <v>26</v>
      </c>
      <c r="L528" s="41">
        <f t="shared" si="82"/>
        <v>8</v>
      </c>
      <c r="M528" s="46"/>
      <c r="N528" s="47"/>
      <c r="O528" s="37">
        <f t="shared" si="81"/>
        <v>8</v>
      </c>
      <c r="Q528" s="210"/>
      <c r="R528" s="106" t="s">
        <v>19</v>
      </c>
      <c r="S528" s="102">
        <v>6002</v>
      </c>
      <c r="T528" s="102">
        <f>SUM(H519:H522,J519:J522,H528)</f>
        <v>3</v>
      </c>
      <c r="U528" s="81" t="s">
        <v>20</v>
      </c>
    </row>
    <row r="529" spans="1:21" ht="31" thickBot="1">
      <c r="A529" s="58" t="s">
        <v>27</v>
      </c>
      <c r="B529" s="24">
        <f>SUM(B519:B528)</f>
        <v>0</v>
      </c>
      <c r="C529" s="24">
        <f>SUM(C519:C524,C527)</f>
        <v>0</v>
      </c>
      <c r="D529" s="25">
        <f>SUM(D519:D524,D527)</f>
        <v>0</v>
      </c>
      <c r="E529" s="26">
        <f>SUM(E519:E528)</f>
        <v>5</v>
      </c>
      <c r="F529" s="24">
        <f>SUM(F519:F527)</f>
        <v>0</v>
      </c>
      <c r="G529" s="25">
        <f>SUM(G519:G524,G527)</f>
        <v>0</v>
      </c>
      <c r="H529" s="26">
        <f>SUM(H519:H524,H527:H528)</f>
        <v>3</v>
      </c>
      <c r="I529" s="24">
        <f>SUM(I519:I524,I527)</f>
        <v>0</v>
      </c>
      <c r="J529" s="25">
        <f>SUM(J519:J524,J527)</f>
        <v>0</v>
      </c>
      <c r="K529" s="58" t="s">
        <v>27</v>
      </c>
      <c r="L529" s="27">
        <f>SUM(L519:L528)</f>
        <v>8</v>
      </c>
      <c r="M529" s="28">
        <f>SUM(M519:M526)</f>
        <v>0</v>
      </c>
      <c r="N529" s="28">
        <f>SUM(N519:N526)</f>
        <v>0</v>
      </c>
      <c r="O529" s="29">
        <f>SUM(O519:O528)</f>
        <v>8</v>
      </c>
      <c r="Q529" s="4"/>
    </row>
    <row r="530" spans="1:21" ht="18" customHeight="1" thickTop="1" thickBot="1">
      <c r="B530" s="211" t="s">
        <v>28</v>
      </c>
      <c r="C530" s="211"/>
      <c r="D530" s="211"/>
      <c r="E530" s="212" t="s">
        <v>29</v>
      </c>
      <c r="F530" s="212"/>
      <c r="G530" s="212"/>
      <c r="H530" s="213" t="s">
        <v>30</v>
      </c>
      <c r="I530" s="213"/>
      <c r="J530" s="213"/>
      <c r="K530" s="48"/>
      <c r="L530" s="214">
        <f>SUM(B519:B524,B528,D519:D524,D527,E519:E524,E527:E528,G519:G524,G527,H519:H524,H527:H528,J519:J524,J527)</f>
        <v>8</v>
      </c>
      <c r="Q530" s="4"/>
      <c r="T530" s="30">
        <f>SUM(T520:T521,T523:T525,T527:T528)</f>
        <v>8</v>
      </c>
    </row>
    <row r="531" spans="1:21" ht="17.25" customHeight="1" thickTop="1">
      <c r="B531" s="216">
        <f>SUM(B529:D529)</f>
        <v>0</v>
      </c>
      <c r="C531" s="216"/>
      <c r="D531" s="216"/>
      <c r="E531" s="194">
        <f>SUM(E529:G529)</f>
        <v>5</v>
      </c>
      <c r="F531" s="194"/>
      <c r="G531" s="194"/>
      <c r="H531" s="195">
        <f>SUM(H529:J529)</f>
        <v>3</v>
      </c>
      <c r="I531" s="195"/>
      <c r="J531" s="195"/>
      <c r="K531" s="48"/>
      <c r="L531" s="215"/>
      <c r="Q531" s="4"/>
    </row>
    <row r="533" spans="1:21" ht="15" thickBot="1"/>
    <row r="534" spans="1:21" ht="20" thickTop="1" thickBot="1">
      <c r="E534" s="49" t="s">
        <v>0</v>
      </c>
      <c r="F534" s="159">
        <f>F515+1</f>
        <v>42064</v>
      </c>
      <c r="G534" s="160"/>
      <c r="H534" s="161"/>
      <c r="Q534" s="4"/>
    </row>
    <row r="535" spans="1:21" ht="18" thickTop="1" thickBot="1">
      <c r="E535" s="32"/>
      <c r="F535" s="31"/>
      <c r="G535" s="31"/>
      <c r="H535" s="31"/>
      <c r="Q535" s="4"/>
    </row>
    <row r="536" spans="1:21" ht="23" thickTop="1" thickBot="1">
      <c r="A536" s="2"/>
      <c r="B536" s="162" t="s">
        <v>1</v>
      </c>
      <c r="C536" s="163"/>
      <c r="D536" s="164"/>
      <c r="E536" s="165" t="s">
        <v>2</v>
      </c>
      <c r="F536" s="166"/>
      <c r="G536" s="167"/>
      <c r="H536" s="168" t="s">
        <v>3</v>
      </c>
      <c r="I536" s="169"/>
      <c r="J536" s="170"/>
      <c r="K536" s="3"/>
      <c r="L536" s="2"/>
      <c r="M536" s="2"/>
      <c r="N536" s="2"/>
      <c r="O536" s="2"/>
      <c r="P536" s="2"/>
      <c r="Q536" s="4"/>
      <c r="R536" s="2"/>
      <c r="S536" s="2"/>
      <c r="T536" s="2"/>
      <c r="U536" s="2"/>
    </row>
    <row r="537" spans="1:21" ht="47" thickTop="1" thickBot="1">
      <c r="A537" s="5"/>
      <c r="B537" s="6" t="s">
        <v>4</v>
      </c>
      <c r="C537" s="7" t="s">
        <v>5</v>
      </c>
      <c r="D537" s="8" t="s">
        <v>6</v>
      </c>
      <c r="E537" s="9" t="s">
        <v>4</v>
      </c>
      <c r="F537" s="7" t="s">
        <v>5</v>
      </c>
      <c r="G537" s="8" t="s">
        <v>6</v>
      </c>
      <c r="H537" s="60" t="s">
        <v>4</v>
      </c>
      <c r="I537" s="7" t="s">
        <v>5</v>
      </c>
      <c r="J537" s="8" t="s">
        <v>6</v>
      </c>
      <c r="K537" s="5"/>
      <c r="L537" s="10" t="s">
        <v>7</v>
      </c>
      <c r="M537" s="11" t="s">
        <v>8</v>
      </c>
      <c r="N537" s="11" t="s">
        <v>9</v>
      </c>
      <c r="O537" s="12" t="s">
        <v>10</v>
      </c>
      <c r="P537" s="13"/>
      <c r="Q537" s="196">
        <f>F534</f>
        <v>42064</v>
      </c>
      <c r="R537" s="217"/>
      <c r="S537" s="217"/>
      <c r="T537" s="217"/>
      <c r="U537" s="218"/>
    </row>
    <row r="538" spans="1:21" ht="17" thickBot="1">
      <c r="A538" s="202" t="s">
        <v>11</v>
      </c>
      <c r="B538" s="179"/>
      <c r="C538" s="182"/>
      <c r="D538" s="185"/>
      <c r="E538" s="188"/>
      <c r="F538" s="182"/>
      <c r="G538" s="185"/>
      <c r="H538" s="191"/>
      <c r="I538" s="182"/>
      <c r="J538" s="199"/>
      <c r="K538" s="51" t="s">
        <v>12</v>
      </c>
      <c r="L538" s="34">
        <f t="shared" ref="L538:L539" si="83">SUM(B538:J538)</f>
        <v>0</v>
      </c>
      <c r="M538" s="35"/>
      <c r="N538" s="36"/>
      <c r="O538" s="37">
        <f t="shared" ref="O538:O547" si="84">SUM(L538:N538)</f>
        <v>0</v>
      </c>
      <c r="Q538" s="52"/>
    </row>
    <row r="539" spans="1:21" ht="17.25" customHeight="1" thickTop="1" thickBot="1">
      <c r="A539" s="203"/>
      <c r="B539" s="180"/>
      <c r="C539" s="183"/>
      <c r="D539" s="186"/>
      <c r="E539" s="189"/>
      <c r="F539" s="183"/>
      <c r="G539" s="186"/>
      <c r="H539" s="192"/>
      <c r="I539" s="183"/>
      <c r="J539" s="200"/>
      <c r="K539" s="53" t="s">
        <v>13</v>
      </c>
      <c r="L539" s="38">
        <f t="shared" si="83"/>
        <v>0</v>
      </c>
      <c r="M539" s="39"/>
      <c r="N539" s="40"/>
      <c r="O539" s="37">
        <f t="shared" si="84"/>
        <v>0</v>
      </c>
      <c r="Q539" s="171" t="s">
        <v>14</v>
      </c>
      <c r="R539" s="66" t="s">
        <v>15</v>
      </c>
      <c r="S539" s="100">
        <v>6000</v>
      </c>
      <c r="T539" s="100">
        <f>SUM(B542,D542)</f>
        <v>0</v>
      </c>
      <c r="U539" s="68" t="s">
        <v>16</v>
      </c>
    </row>
    <row r="540" spans="1:21" ht="31" thickBot="1">
      <c r="A540" s="202" t="s">
        <v>17</v>
      </c>
      <c r="B540" s="181"/>
      <c r="C540" s="184"/>
      <c r="D540" s="187"/>
      <c r="E540" s="190"/>
      <c r="F540" s="184"/>
      <c r="G540" s="187"/>
      <c r="H540" s="193"/>
      <c r="I540" s="184"/>
      <c r="J540" s="201"/>
      <c r="K540" s="51" t="s">
        <v>18</v>
      </c>
      <c r="L540" s="41">
        <f>SUM(B540:J540)</f>
        <v>0</v>
      </c>
      <c r="M540" s="42"/>
      <c r="N540" s="43"/>
      <c r="O540" s="37">
        <f t="shared" si="84"/>
        <v>0</v>
      </c>
      <c r="Q540" s="172"/>
      <c r="R540" s="69" t="s">
        <v>19</v>
      </c>
      <c r="S540" s="70">
        <v>6015</v>
      </c>
      <c r="T540" s="70">
        <f>SUM(B538:B541,D538:D541,B547)</f>
        <v>0</v>
      </c>
      <c r="U540" s="71" t="s">
        <v>20</v>
      </c>
    </row>
    <row r="541" spans="1:21" ht="18" thickTop="1" thickBot="1">
      <c r="A541" s="203"/>
      <c r="B541" s="180"/>
      <c r="C541" s="183"/>
      <c r="D541" s="186"/>
      <c r="E541" s="189"/>
      <c r="F541" s="183"/>
      <c r="G541" s="186"/>
      <c r="H541" s="192"/>
      <c r="I541" s="183"/>
      <c r="J541" s="200"/>
      <c r="K541" s="53" t="s">
        <v>21</v>
      </c>
      <c r="L541" s="38">
        <f t="shared" ref="L541:L547" si="85">SUM(B541:J541)</f>
        <v>0</v>
      </c>
      <c r="M541" s="39"/>
      <c r="N541" s="40"/>
      <c r="O541" s="37">
        <f t="shared" si="84"/>
        <v>0</v>
      </c>
      <c r="Q541" s="54"/>
      <c r="R541" s="72"/>
      <c r="S541" s="72"/>
      <c r="T541" s="72"/>
      <c r="U541" s="72"/>
    </row>
    <row r="542" spans="1:21" ht="16.5" customHeight="1" thickTop="1">
      <c r="A542" s="202" t="s">
        <v>22</v>
      </c>
      <c r="B542" s="181"/>
      <c r="C542" s="184"/>
      <c r="D542" s="187"/>
      <c r="E542" s="190"/>
      <c r="F542" s="184"/>
      <c r="G542" s="187"/>
      <c r="H542" s="193"/>
      <c r="I542" s="184"/>
      <c r="J542" s="201"/>
      <c r="K542" s="202" t="s">
        <v>22</v>
      </c>
      <c r="L542" s="41">
        <f t="shared" si="85"/>
        <v>0</v>
      </c>
      <c r="M542" s="42"/>
      <c r="N542" s="43"/>
      <c r="O542" s="37">
        <f t="shared" si="84"/>
        <v>0</v>
      </c>
      <c r="Q542" s="173" t="s">
        <v>2</v>
      </c>
      <c r="R542" s="73" t="s">
        <v>15</v>
      </c>
      <c r="S542" s="101">
        <v>6005</v>
      </c>
      <c r="T542" s="101">
        <f>SUM(E542,G542)</f>
        <v>0</v>
      </c>
      <c r="U542" s="75" t="s">
        <v>16</v>
      </c>
    </row>
    <row r="543" spans="1:21" ht="16.5" customHeight="1" thickBot="1">
      <c r="A543" s="203"/>
      <c r="B543" s="180"/>
      <c r="C543" s="183"/>
      <c r="D543" s="186"/>
      <c r="E543" s="189"/>
      <c r="F543" s="183"/>
      <c r="G543" s="186"/>
      <c r="H543" s="192"/>
      <c r="I543" s="183"/>
      <c r="J543" s="200"/>
      <c r="K543" s="203"/>
      <c r="L543" s="38">
        <f t="shared" si="85"/>
        <v>0</v>
      </c>
      <c r="M543" s="39"/>
      <c r="N543" s="40"/>
      <c r="O543" s="37">
        <f t="shared" si="84"/>
        <v>0</v>
      </c>
      <c r="Q543" s="174"/>
      <c r="R543" s="204" t="s">
        <v>19</v>
      </c>
      <c r="S543" s="206" t="str">
        <f>IF(WEEKDAY(F534,2)&gt;5,"6002","6001")</f>
        <v>6002</v>
      </c>
      <c r="T543" s="206">
        <f>SUM(E538:E541,G538:G541,E547)</f>
        <v>5</v>
      </c>
      <c r="U543" s="207" t="s">
        <v>20</v>
      </c>
    </row>
    <row r="544" spans="1:21" ht="16.5" customHeight="1" thickBot="1">
      <c r="A544" s="51" t="s">
        <v>23</v>
      </c>
      <c r="B544" s="15"/>
      <c r="C544" s="85"/>
      <c r="D544" s="16"/>
      <c r="E544" s="17"/>
      <c r="F544" s="86"/>
      <c r="G544" s="16"/>
      <c r="H544" s="61"/>
      <c r="I544" s="85"/>
      <c r="J544" s="16"/>
      <c r="K544" s="51" t="s">
        <v>23</v>
      </c>
      <c r="L544" s="41">
        <f t="shared" si="85"/>
        <v>0</v>
      </c>
      <c r="M544" s="42"/>
      <c r="N544" s="93"/>
      <c r="O544" s="37">
        <f t="shared" si="84"/>
        <v>0</v>
      </c>
      <c r="Q544" s="175"/>
      <c r="R544" s="205"/>
      <c r="S544" s="146"/>
      <c r="T544" s="146"/>
      <c r="U544" s="208"/>
    </row>
    <row r="545" spans="1:21" ht="32" thickTop="1" thickBot="1">
      <c r="A545" s="55" t="s">
        <v>24</v>
      </c>
      <c r="B545" s="15"/>
      <c r="C545" s="85"/>
      <c r="D545" s="16"/>
      <c r="E545" s="17"/>
      <c r="F545" s="86"/>
      <c r="G545" s="16"/>
      <c r="H545" s="61"/>
      <c r="I545" s="85"/>
      <c r="J545" s="16"/>
      <c r="K545" s="55" t="s">
        <v>24</v>
      </c>
      <c r="L545" s="41">
        <f t="shared" si="85"/>
        <v>0</v>
      </c>
      <c r="M545" s="39"/>
      <c r="N545" s="94"/>
      <c r="O545" s="37">
        <f t="shared" si="84"/>
        <v>0</v>
      </c>
      <c r="Q545" s="54"/>
      <c r="R545" s="72"/>
      <c r="S545" s="72"/>
      <c r="T545" s="72"/>
      <c r="U545" s="72"/>
    </row>
    <row r="546" spans="1:21" ht="17.25" customHeight="1" thickTop="1" thickBot="1">
      <c r="A546" s="56" t="s">
        <v>25</v>
      </c>
      <c r="B546" s="18"/>
      <c r="C546" s="104"/>
      <c r="D546" s="105"/>
      <c r="E546" s="19"/>
      <c r="F546" s="104"/>
      <c r="G546" s="105"/>
      <c r="H546" s="62"/>
      <c r="I546" s="104"/>
      <c r="J546" s="105"/>
      <c r="K546" s="56" t="s">
        <v>25</v>
      </c>
      <c r="L546" s="41">
        <f t="shared" si="85"/>
        <v>0</v>
      </c>
      <c r="M546" s="44"/>
      <c r="N546" s="45"/>
      <c r="O546" s="37">
        <f t="shared" si="84"/>
        <v>0</v>
      </c>
      <c r="Q546" s="209" t="s">
        <v>3</v>
      </c>
      <c r="R546" s="76" t="s">
        <v>15</v>
      </c>
      <c r="S546" s="77">
        <v>6005</v>
      </c>
      <c r="T546" s="77">
        <f>SUM(H542,J542)</f>
        <v>0</v>
      </c>
      <c r="U546" s="78" t="s">
        <v>16</v>
      </c>
    </row>
    <row r="547" spans="1:21" ht="29" thickBot="1">
      <c r="A547" s="57" t="s">
        <v>26</v>
      </c>
      <c r="B547" s="82"/>
      <c r="C547" s="88"/>
      <c r="D547" s="20"/>
      <c r="E547" s="21">
        <v>5</v>
      </c>
      <c r="F547" s="89"/>
      <c r="G547" s="22"/>
      <c r="H547" s="63">
        <v>3</v>
      </c>
      <c r="I547" s="90"/>
      <c r="J547" s="23"/>
      <c r="K547" s="57" t="s">
        <v>26</v>
      </c>
      <c r="L547" s="41">
        <f t="shared" si="85"/>
        <v>8</v>
      </c>
      <c r="M547" s="46"/>
      <c r="N547" s="47"/>
      <c r="O547" s="37">
        <f t="shared" si="84"/>
        <v>8</v>
      </c>
      <c r="Q547" s="210"/>
      <c r="R547" s="106" t="s">
        <v>19</v>
      </c>
      <c r="S547" s="102">
        <v>6002</v>
      </c>
      <c r="T547" s="102">
        <f>SUM(H538:H541,J538:J541,H547)</f>
        <v>3</v>
      </c>
      <c r="U547" s="81" t="s">
        <v>20</v>
      </c>
    </row>
    <row r="548" spans="1:21" ht="31" thickBot="1">
      <c r="A548" s="58" t="s">
        <v>27</v>
      </c>
      <c r="B548" s="24">
        <f>SUM(B538:B547)</f>
        <v>0</v>
      </c>
      <c r="C548" s="24">
        <f>SUM(C538:C543,C546)</f>
        <v>0</v>
      </c>
      <c r="D548" s="25">
        <f>SUM(D538:D543,D546)</f>
        <v>0</v>
      </c>
      <c r="E548" s="26">
        <f>SUM(E538:E547)</f>
        <v>5</v>
      </c>
      <c r="F548" s="24">
        <f>SUM(F538:F546)</f>
        <v>0</v>
      </c>
      <c r="G548" s="25">
        <f>SUM(G538:G543,G546)</f>
        <v>0</v>
      </c>
      <c r="H548" s="26">
        <f>SUM(H538:H543,H546:H547)</f>
        <v>3</v>
      </c>
      <c r="I548" s="24">
        <f>SUM(I538:I543,I546)</f>
        <v>0</v>
      </c>
      <c r="J548" s="25">
        <f>SUM(J538:J543,J546)</f>
        <v>0</v>
      </c>
      <c r="K548" s="58" t="s">
        <v>27</v>
      </c>
      <c r="L548" s="27">
        <f>SUM(L538:L547)</f>
        <v>8</v>
      </c>
      <c r="M548" s="28">
        <f>SUM(M538:M545)</f>
        <v>0</v>
      </c>
      <c r="N548" s="28">
        <f>SUM(N538:N545)</f>
        <v>0</v>
      </c>
      <c r="O548" s="29">
        <f>SUM(O538:O547)</f>
        <v>8</v>
      </c>
      <c r="Q548" s="4"/>
    </row>
    <row r="549" spans="1:21" ht="18" customHeight="1" thickTop="1" thickBot="1">
      <c r="B549" s="211" t="s">
        <v>28</v>
      </c>
      <c r="C549" s="211"/>
      <c r="D549" s="211"/>
      <c r="E549" s="212" t="s">
        <v>29</v>
      </c>
      <c r="F549" s="212"/>
      <c r="G549" s="212"/>
      <c r="H549" s="213" t="s">
        <v>30</v>
      </c>
      <c r="I549" s="213"/>
      <c r="J549" s="213"/>
      <c r="K549" s="48"/>
      <c r="L549" s="214">
        <f>SUM(B538:B543,B547,D538:D543,D546,E538:E543,E546:E547,G538:G543,G546,H538:H543,H546:H547,J538:J543,J546)</f>
        <v>8</v>
      </c>
      <c r="Q549" s="4"/>
      <c r="T549" s="30">
        <f>SUM(T539:T540,T542:T544,T546:T547)</f>
        <v>8</v>
      </c>
    </row>
    <row r="550" spans="1:21" ht="17.25" customHeight="1" thickTop="1">
      <c r="B550" s="216">
        <f>SUM(B548:D548)</f>
        <v>0</v>
      </c>
      <c r="C550" s="216"/>
      <c r="D550" s="216"/>
      <c r="E550" s="194">
        <f>SUM(E548:G548)</f>
        <v>5</v>
      </c>
      <c r="F550" s="194"/>
      <c r="G550" s="194"/>
      <c r="H550" s="195">
        <f>SUM(H548:J548)</f>
        <v>3</v>
      </c>
      <c r="I550" s="195"/>
      <c r="J550" s="195"/>
      <c r="K550" s="48"/>
      <c r="L550" s="215"/>
      <c r="Q550" s="4"/>
    </row>
    <row r="552" spans="1:21" ht="15" thickBot="1"/>
    <row r="553" spans="1:21" ht="20" thickTop="1" thickBot="1">
      <c r="E553" s="49" t="s">
        <v>0</v>
      </c>
      <c r="F553" s="159">
        <f>F534+1</f>
        <v>42065</v>
      </c>
      <c r="G553" s="160"/>
      <c r="H553" s="161"/>
      <c r="Q553" s="4"/>
    </row>
    <row r="554" spans="1:21" ht="18" thickTop="1" thickBot="1">
      <c r="E554" s="32"/>
      <c r="F554" s="31"/>
      <c r="G554" s="31"/>
      <c r="H554" s="31"/>
      <c r="Q554" s="4"/>
    </row>
    <row r="555" spans="1:21" ht="23" thickTop="1" thickBot="1">
      <c r="A555" s="2"/>
      <c r="B555" s="162" t="s">
        <v>1</v>
      </c>
      <c r="C555" s="163"/>
      <c r="D555" s="164"/>
      <c r="E555" s="165" t="s">
        <v>2</v>
      </c>
      <c r="F555" s="166"/>
      <c r="G555" s="167"/>
      <c r="H555" s="168" t="s">
        <v>3</v>
      </c>
      <c r="I555" s="169"/>
      <c r="J555" s="170"/>
      <c r="K555" s="3"/>
      <c r="L555" s="2"/>
      <c r="M555" s="2"/>
      <c r="N555" s="2"/>
      <c r="O555" s="2"/>
      <c r="P555" s="2"/>
      <c r="Q555" s="4"/>
      <c r="R555" s="2"/>
      <c r="S555" s="2"/>
      <c r="T555" s="2"/>
      <c r="U555" s="2"/>
    </row>
    <row r="556" spans="1:21" ht="47" thickTop="1" thickBot="1">
      <c r="A556" s="5"/>
      <c r="B556" s="6" t="s">
        <v>4</v>
      </c>
      <c r="C556" s="7" t="s">
        <v>5</v>
      </c>
      <c r="D556" s="8" t="s">
        <v>6</v>
      </c>
      <c r="E556" s="9" t="s">
        <v>4</v>
      </c>
      <c r="F556" s="7" t="s">
        <v>5</v>
      </c>
      <c r="G556" s="8" t="s">
        <v>6</v>
      </c>
      <c r="H556" s="60" t="s">
        <v>4</v>
      </c>
      <c r="I556" s="7" t="s">
        <v>5</v>
      </c>
      <c r="J556" s="8" t="s">
        <v>6</v>
      </c>
      <c r="K556" s="5"/>
      <c r="L556" s="10" t="s">
        <v>7</v>
      </c>
      <c r="M556" s="11" t="s">
        <v>8</v>
      </c>
      <c r="N556" s="11" t="s">
        <v>9</v>
      </c>
      <c r="O556" s="12" t="s">
        <v>10</v>
      </c>
      <c r="P556" s="13"/>
      <c r="Q556" s="196">
        <f>F553</f>
        <v>42065</v>
      </c>
      <c r="R556" s="217"/>
      <c r="S556" s="217"/>
      <c r="T556" s="217"/>
      <c r="U556" s="218"/>
    </row>
    <row r="557" spans="1:21" ht="17" thickBot="1">
      <c r="A557" s="202" t="s">
        <v>11</v>
      </c>
      <c r="B557" s="179"/>
      <c r="C557" s="182"/>
      <c r="D557" s="185"/>
      <c r="E557" s="188"/>
      <c r="F557" s="182"/>
      <c r="G557" s="185"/>
      <c r="H557" s="191"/>
      <c r="I557" s="182"/>
      <c r="J557" s="199"/>
      <c r="K557" s="51" t="s">
        <v>12</v>
      </c>
      <c r="L557" s="34">
        <f t="shared" ref="L557:L558" si="86">SUM(B557:J557)</f>
        <v>0</v>
      </c>
      <c r="M557" s="35"/>
      <c r="N557" s="36"/>
      <c r="O557" s="37">
        <f t="shared" ref="O557:O566" si="87">SUM(L557:N557)</f>
        <v>0</v>
      </c>
      <c r="Q557" s="52"/>
    </row>
    <row r="558" spans="1:21" ht="17.25" customHeight="1" thickTop="1" thickBot="1">
      <c r="A558" s="203"/>
      <c r="B558" s="180"/>
      <c r="C558" s="183"/>
      <c r="D558" s="186"/>
      <c r="E558" s="189"/>
      <c r="F558" s="183"/>
      <c r="G558" s="186"/>
      <c r="H558" s="192"/>
      <c r="I558" s="183"/>
      <c r="J558" s="200"/>
      <c r="K558" s="53" t="s">
        <v>13</v>
      </c>
      <c r="L558" s="38">
        <f t="shared" si="86"/>
        <v>0</v>
      </c>
      <c r="M558" s="39"/>
      <c r="N558" s="40"/>
      <c r="O558" s="37">
        <f t="shared" si="87"/>
        <v>0</v>
      </c>
      <c r="Q558" s="171" t="s">
        <v>14</v>
      </c>
      <c r="R558" s="66" t="s">
        <v>15</v>
      </c>
      <c r="S558" s="100">
        <v>6000</v>
      </c>
      <c r="T558" s="100">
        <f>SUM(B561,D561)</f>
        <v>0</v>
      </c>
      <c r="U558" s="68" t="s">
        <v>16</v>
      </c>
    </row>
    <row r="559" spans="1:21" ht="31" thickBot="1">
      <c r="A559" s="202" t="s">
        <v>17</v>
      </c>
      <c r="B559" s="181"/>
      <c r="C559" s="184"/>
      <c r="D559" s="187"/>
      <c r="E559" s="190"/>
      <c r="F559" s="184"/>
      <c r="G559" s="187"/>
      <c r="H559" s="193"/>
      <c r="I559" s="184"/>
      <c r="J559" s="201"/>
      <c r="K559" s="51" t="s">
        <v>18</v>
      </c>
      <c r="L559" s="41">
        <f>SUM(B559:J559)</f>
        <v>0</v>
      </c>
      <c r="M559" s="42"/>
      <c r="N559" s="43"/>
      <c r="O559" s="37">
        <f t="shared" si="87"/>
        <v>0</v>
      </c>
      <c r="Q559" s="172"/>
      <c r="R559" s="69" t="s">
        <v>19</v>
      </c>
      <c r="S559" s="70">
        <v>6015</v>
      </c>
      <c r="T559" s="70">
        <f>SUM(B557:B560,D557:D560,B566)</f>
        <v>0</v>
      </c>
      <c r="U559" s="71" t="s">
        <v>20</v>
      </c>
    </row>
    <row r="560" spans="1:21" ht="18" thickTop="1" thickBot="1">
      <c r="A560" s="203"/>
      <c r="B560" s="180"/>
      <c r="C560" s="183"/>
      <c r="D560" s="186"/>
      <c r="E560" s="189"/>
      <c r="F560" s="183"/>
      <c r="G560" s="186"/>
      <c r="H560" s="192"/>
      <c r="I560" s="183"/>
      <c r="J560" s="200"/>
      <c r="K560" s="53" t="s">
        <v>21</v>
      </c>
      <c r="L560" s="38">
        <f t="shared" ref="L560:L566" si="88">SUM(B560:J560)</f>
        <v>0</v>
      </c>
      <c r="M560" s="39"/>
      <c r="N560" s="40"/>
      <c r="O560" s="37">
        <f t="shared" si="87"/>
        <v>0</v>
      </c>
      <c r="Q560" s="54"/>
      <c r="R560" s="72"/>
      <c r="S560" s="72"/>
      <c r="T560" s="72"/>
      <c r="U560" s="72"/>
    </row>
    <row r="561" spans="1:21" ht="16.5" customHeight="1" thickTop="1">
      <c r="A561" s="202" t="s">
        <v>22</v>
      </c>
      <c r="B561" s="181"/>
      <c r="C561" s="184"/>
      <c r="D561" s="187"/>
      <c r="E561" s="190"/>
      <c r="F561" s="184"/>
      <c r="G561" s="187"/>
      <c r="H561" s="193"/>
      <c r="I561" s="184"/>
      <c r="J561" s="201"/>
      <c r="K561" s="202" t="s">
        <v>22</v>
      </c>
      <c r="L561" s="41">
        <f t="shared" si="88"/>
        <v>0</v>
      </c>
      <c r="M561" s="42"/>
      <c r="N561" s="43"/>
      <c r="O561" s="37">
        <f t="shared" si="87"/>
        <v>0</v>
      </c>
      <c r="Q561" s="173" t="s">
        <v>2</v>
      </c>
      <c r="R561" s="73" t="s">
        <v>15</v>
      </c>
      <c r="S561" s="101">
        <v>6005</v>
      </c>
      <c r="T561" s="101">
        <f>SUM(E561,G561)</f>
        <v>0</v>
      </c>
      <c r="U561" s="75" t="s">
        <v>16</v>
      </c>
    </row>
    <row r="562" spans="1:21" ht="16.5" customHeight="1" thickBot="1">
      <c r="A562" s="203"/>
      <c r="B562" s="180"/>
      <c r="C562" s="183"/>
      <c r="D562" s="186"/>
      <c r="E562" s="189"/>
      <c r="F562" s="183"/>
      <c r="G562" s="186"/>
      <c r="H562" s="192"/>
      <c r="I562" s="183"/>
      <c r="J562" s="200"/>
      <c r="K562" s="203"/>
      <c r="L562" s="38">
        <f t="shared" si="88"/>
        <v>0</v>
      </c>
      <c r="M562" s="39"/>
      <c r="N562" s="40"/>
      <c r="O562" s="37">
        <f t="shared" si="87"/>
        <v>0</v>
      </c>
      <c r="Q562" s="174"/>
      <c r="R562" s="204" t="s">
        <v>19</v>
      </c>
      <c r="S562" s="206" t="str">
        <f>IF(WEEKDAY(F553,2)&gt;5,"6002","6001")</f>
        <v>6001</v>
      </c>
      <c r="T562" s="206">
        <f>SUM(E557:E560,G557:G560,E566)</f>
        <v>5</v>
      </c>
      <c r="U562" s="207" t="s">
        <v>20</v>
      </c>
    </row>
    <row r="563" spans="1:21" ht="16.5" customHeight="1" thickBot="1">
      <c r="A563" s="51" t="s">
        <v>23</v>
      </c>
      <c r="B563" s="15"/>
      <c r="C563" s="85"/>
      <c r="D563" s="16"/>
      <c r="E563" s="17"/>
      <c r="F563" s="86"/>
      <c r="G563" s="16"/>
      <c r="H563" s="61"/>
      <c r="I563" s="85"/>
      <c r="J563" s="16"/>
      <c r="K563" s="51" t="s">
        <v>23</v>
      </c>
      <c r="L563" s="41">
        <f t="shared" si="88"/>
        <v>0</v>
      </c>
      <c r="M563" s="42"/>
      <c r="N563" s="93"/>
      <c r="O563" s="37">
        <f t="shared" si="87"/>
        <v>0</v>
      </c>
      <c r="Q563" s="175"/>
      <c r="R563" s="205"/>
      <c r="S563" s="146"/>
      <c r="T563" s="146"/>
      <c r="U563" s="208"/>
    </row>
    <row r="564" spans="1:21" ht="32" thickTop="1" thickBot="1">
      <c r="A564" s="55" t="s">
        <v>24</v>
      </c>
      <c r="B564" s="15"/>
      <c r="C564" s="85"/>
      <c r="D564" s="16"/>
      <c r="E564" s="17"/>
      <c r="F564" s="86"/>
      <c r="G564" s="16"/>
      <c r="H564" s="61"/>
      <c r="I564" s="85"/>
      <c r="J564" s="16"/>
      <c r="K564" s="55" t="s">
        <v>24</v>
      </c>
      <c r="L564" s="41">
        <f t="shared" si="88"/>
        <v>0</v>
      </c>
      <c r="M564" s="39"/>
      <c r="N564" s="94"/>
      <c r="O564" s="37">
        <f t="shared" si="87"/>
        <v>0</v>
      </c>
      <c r="Q564" s="54"/>
      <c r="R564" s="72"/>
      <c r="S564" s="72"/>
      <c r="T564" s="72"/>
      <c r="U564" s="72"/>
    </row>
    <row r="565" spans="1:21" ht="17.25" customHeight="1" thickTop="1" thickBot="1">
      <c r="A565" s="56" t="s">
        <v>25</v>
      </c>
      <c r="B565" s="18"/>
      <c r="C565" s="104"/>
      <c r="D565" s="105"/>
      <c r="E565" s="19"/>
      <c r="F565" s="104"/>
      <c r="G565" s="105"/>
      <c r="H565" s="62"/>
      <c r="I565" s="104"/>
      <c r="J565" s="105"/>
      <c r="K565" s="56" t="s">
        <v>25</v>
      </c>
      <c r="L565" s="41">
        <f t="shared" si="88"/>
        <v>0</v>
      </c>
      <c r="M565" s="44"/>
      <c r="N565" s="45"/>
      <c r="O565" s="37">
        <f t="shared" si="87"/>
        <v>0</v>
      </c>
      <c r="Q565" s="209" t="s">
        <v>3</v>
      </c>
      <c r="R565" s="76" t="s">
        <v>15</v>
      </c>
      <c r="S565" s="77">
        <v>6005</v>
      </c>
      <c r="T565" s="77">
        <f>SUM(H561,J561)</f>
        <v>0</v>
      </c>
      <c r="U565" s="78" t="s">
        <v>16</v>
      </c>
    </row>
    <row r="566" spans="1:21" ht="29" thickBot="1">
      <c r="A566" s="57" t="s">
        <v>26</v>
      </c>
      <c r="B566" s="82"/>
      <c r="C566" s="88"/>
      <c r="D566" s="20"/>
      <c r="E566" s="21">
        <v>5</v>
      </c>
      <c r="F566" s="89"/>
      <c r="G566" s="22"/>
      <c r="H566" s="63">
        <v>3</v>
      </c>
      <c r="I566" s="90"/>
      <c r="J566" s="23"/>
      <c r="K566" s="57" t="s">
        <v>26</v>
      </c>
      <c r="L566" s="41">
        <f t="shared" si="88"/>
        <v>8</v>
      </c>
      <c r="M566" s="46"/>
      <c r="N566" s="47"/>
      <c r="O566" s="37">
        <f t="shared" si="87"/>
        <v>8</v>
      </c>
      <c r="Q566" s="210"/>
      <c r="R566" s="106" t="s">
        <v>19</v>
      </c>
      <c r="S566" s="102">
        <v>6002</v>
      </c>
      <c r="T566" s="102">
        <f>SUM(H557:H560,J557:J560,H566)</f>
        <v>3</v>
      </c>
      <c r="U566" s="81" t="s">
        <v>20</v>
      </c>
    </row>
    <row r="567" spans="1:21" ht="31" thickBot="1">
      <c r="A567" s="58" t="s">
        <v>27</v>
      </c>
      <c r="B567" s="24">
        <f>SUM(B557:B566)</f>
        <v>0</v>
      </c>
      <c r="C567" s="24">
        <f>SUM(C557:C562,C565)</f>
        <v>0</v>
      </c>
      <c r="D567" s="25">
        <f>SUM(D557:D562,D565)</f>
        <v>0</v>
      </c>
      <c r="E567" s="26">
        <f>SUM(E557:E566)</f>
        <v>5</v>
      </c>
      <c r="F567" s="24">
        <f>SUM(F557:F565)</f>
        <v>0</v>
      </c>
      <c r="G567" s="25">
        <f>SUM(G557:G562,G565)</f>
        <v>0</v>
      </c>
      <c r="H567" s="26">
        <f>SUM(H557:H562,H565:H566)</f>
        <v>3</v>
      </c>
      <c r="I567" s="24">
        <f>SUM(I557:I562,I565)</f>
        <v>0</v>
      </c>
      <c r="J567" s="25">
        <f>SUM(J557:J562,J565)</f>
        <v>0</v>
      </c>
      <c r="K567" s="58" t="s">
        <v>27</v>
      </c>
      <c r="L567" s="27">
        <f>SUM(L557:L566)</f>
        <v>8</v>
      </c>
      <c r="M567" s="28">
        <f>SUM(M557:M564)</f>
        <v>0</v>
      </c>
      <c r="N567" s="28">
        <f>SUM(N557:N564)</f>
        <v>0</v>
      </c>
      <c r="O567" s="29">
        <f>SUM(O557:O566)</f>
        <v>8</v>
      </c>
      <c r="Q567" s="4"/>
    </row>
    <row r="568" spans="1:21" ht="18" customHeight="1" thickTop="1" thickBot="1">
      <c r="B568" s="211" t="s">
        <v>28</v>
      </c>
      <c r="C568" s="211"/>
      <c r="D568" s="211"/>
      <c r="E568" s="212" t="s">
        <v>29</v>
      </c>
      <c r="F568" s="212"/>
      <c r="G568" s="212"/>
      <c r="H568" s="213" t="s">
        <v>30</v>
      </c>
      <c r="I568" s="213"/>
      <c r="J568" s="213"/>
      <c r="K568" s="48"/>
      <c r="L568" s="214">
        <f>SUM(B557:B562,B566,D557:D562,D565,E557:E562,E565:E566,G557:G562,G565,H557:H562,H565:H566,J557:J562,J565)</f>
        <v>8</v>
      </c>
      <c r="Q568" s="4"/>
      <c r="T568" s="30">
        <f>SUM(T558:T559,T561:T563,T565:T566)</f>
        <v>8</v>
      </c>
    </row>
    <row r="569" spans="1:21" ht="17.25" customHeight="1" thickTop="1">
      <c r="B569" s="216">
        <f>SUM(B567:D567)</f>
        <v>0</v>
      </c>
      <c r="C569" s="216"/>
      <c r="D569" s="216"/>
      <c r="E569" s="194">
        <f>SUM(E567:G567)</f>
        <v>5</v>
      </c>
      <c r="F569" s="194"/>
      <c r="G569" s="194"/>
      <c r="H569" s="195">
        <f>SUM(H567:J567)</f>
        <v>3</v>
      </c>
      <c r="I569" s="195"/>
      <c r="J569" s="195"/>
      <c r="K569" s="48"/>
      <c r="L569" s="215"/>
      <c r="Q569" s="4"/>
    </row>
    <row r="571" spans="1:21" ht="15" thickBot="1"/>
    <row r="572" spans="1:21" ht="20" thickTop="1" thickBot="1">
      <c r="E572" s="49" t="s">
        <v>0</v>
      </c>
      <c r="F572" s="159">
        <f>F553+1</f>
        <v>42066</v>
      </c>
      <c r="G572" s="160"/>
      <c r="H572" s="161"/>
      <c r="Q572" s="4"/>
    </row>
    <row r="573" spans="1:21" ht="18" thickTop="1" thickBot="1">
      <c r="E573" s="32"/>
      <c r="F573" s="31"/>
      <c r="G573" s="31"/>
      <c r="H573" s="31"/>
      <c r="Q573" s="4"/>
    </row>
    <row r="574" spans="1:21" ht="23" thickTop="1" thickBot="1">
      <c r="A574" s="2"/>
      <c r="B574" s="162" t="s">
        <v>1</v>
      </c>
      <c r="C574" s="163"/>
      <c r="D574" s="164"/>
      <c r="E574" s="165" t="s">
        <v>2</v>
      </c>
      <c r="F574" s="166"/>
      <c r="G574" s="167"/>
      <c r="H574" s="168" t="s">
        <v>3</v>
      </c>
      <c r="I574" s="169"/>
      <c r="J574" s="170"/>
      <c r="K574" s="3"/>
      <c r="L574" s="2"/>
      <c r="M574" s="2"/>
      <c r="N574" s="2"/>
      <c r="O574" s="2"/>
      <c r="P574" s="2"/>
      <c r="Q574" s="4"/>
      <c r="R574" s="2"/>
      <c r="S574" s="2"/>
      <c r="T574" s="2"/>
      <c r="U574" s="2"/>
    </row>
    <row r="575" spans="1:21" ht="47" thickTop="1" thickBot="1">
      <c r="A575" s="5"/>
      <c r="B575" s="6" t="s">
        <v>4</v>
      </c>
      <c r="C575" s="7" t="s">
        <v>5</v>
      </c>
      <c r="D575" s="8" t="s">
        <v>6</v>
      </c>
      <c r="E575" s="9" t="s">
        <v>4</v>
      </c>
      <c r="F575" s="7" t="s">
        <v>5</v>
      </c>
      <c r="G575" s="8" t="s">
        <v>6</v>
      </c>
      <c r="H575" s="60" t="s">
        <v>4</v>
      </c>
      <c r="I575" s="7" t="s">
        <v>5</v>
      </c>
      <c r="J575" s="8" t="s">
        <v>6</v>
      </c>
      <c r="K575" s="5"/>
      <c r="L575" s="10" t="s">
        <v>7</v>
      </c>
      <c r="M575" s="11" t="s">
        <v>8</v>
      </c>
      <c r="N575" s="11" t="s">
        <v>9</v>
      </c>
      <c r="O575" s="12" t="s">
        <v>10</v>
      </c>
      <c r="P575" s="13"/>
      <c r="Q575" s="196">
        <f>F572</f>
        <v>42066</v>
      </c>
      <c r="R575" s="217"/>
      <c r="S575" s="217"/>
      <c r="T575" s="217"/>
      <c r="U575" s="218"/>
    </row>
    <row r="576" spans="1:21" ht="17" thickBot="1">
      <c r="A576" s="202" t="s">
        <v>11</v>
      </c>
      <c r="B576" s="179"/>
      <c r="C576" s="182"/>
      <c r="D576" s="185"/>
      <c r="E576" s="188"/>
      <c r="F576" s="182"/>
      <c r="G576" s="185"/>
      <c r="H576" s="191"/>
      <c r="I576" s="182"/>
      <c r="J576" s="199"/>
      <c r="K576" s="51" t="s">
        <v>12</v>
      </c>
      <c r="L576" s="34">
        <f t="shared" ref="L576:L577" si="89">SUM(B576:J576)</f>
        <v>0</v>
      </c>
      <c r="M576" s="35"/>
      <c r="N576" s="36"/>
      <c r="O576" s="37">
        <f t="shared" ref="O576:O585" si="90">SUM(L576:N576)</f>
        <v>0</v>
      </c>
      <c r="Q576" s="52"/>
    </row>
    <row r="577" spans="1:21" ht="17" thickTop="1" thickBot="1">
      <c r="A577" s="203"/>
      <c r="B577" s="180"/>
      <c r="C577" s="183"/>
      <c r="D577" s="186"/>
      <c r="E577" s="189"/>
      <c r="F577" s="183"/>
      <c r="G577" s="186"/>
      <c r="H577" s="192"/>
      <c r="I577" s="183"/>
      <c r="J577" s="200"/>
      <c r="K577" s="53" t="s">
        <v>13</v>
      </c>
      <c r="L577" s="38">
        <f t="shared" si="89"/>
        <v>0</v>
      </c>
      <c r="M577" s="39"/>
      <c r="N577" s="40"/>
      <c r="O577" s="37">
        <f t="shared" si="90"/>
        <v>0</v>
      </c>
      <c r="Q577" s="171" t="s">
        <v>14</v>
      </c>
      <c r="R577" s="66" t="s">
        <v>15</v>
      </c>
      <c r="S577" s="100">
        <v>6000</v>
      </c>
      <c r="T577" s="100">
        <f>SUM(B580,D580)</f>
        <v>0</v>
      </c>
      <c r="U577" s="68" t="s">
        <v>16</v>
      </c>
    </row>
    <row r="578" spans="1:21" ht="31" thickBot="1">
      <c r="A578" s="202" t="s">
        <v>17</v>
      </c>
      <c r="B578" s="181"/>
      <c r="C578" s="184"/>
      <c r="D578" s="187"/>
      <c r="E578" s="190"/>
      <c r="F578" s="184"/>
      <c r="G578" s="187"/>
      <c r="H578" s="193"/>
      <c r="I578" s="184"/>
      <c r="J578" s="201"/>
      <c r="K578" s="51" t="s">
        <v>18</v>
      </c>
      <c r="L578" s="41">
        <f>SUM(B578:J578)</f>
        <v>0</v>
      </c>
      <c r="M578" s="42"/>
      <c r="N578" s="43"/>
      <c r="O578" s="37">
        <f t="shared" si="90"/>
        <v>0</v>
      </c>
      <c r="Q578" s="172"/>
      <c r="R578" s="69" t="s">
        <v>19</v>
      </c>
      <c r="S578" s="70">
        <v>6015</v>
      </c>
      <c r="T578" s="70">
        <f>SUM(B576:B579,D576:D579,B585)</f>
        <v>0</v>
      </c>
      <c r="U578" s="71" t="s">
        <v>20</v>
      </c>
    </row>
    <row r="579" spans="1:21" ht="18" thickTop="1" thickBot="1">
      <c r="A579" s="203"/>
      <c r="B579" s="180"/>
      <c r="C579" s="183"/>
      <c r="D579" s="186"/>
      <c r="E579" s="189"/>
      <c r="F579" s="183"/>
      <c r="G579" s="186"/>
      <c r="H579" s="192"/>
      <c r="I579" s="183"/>
      <c r="J579" s="200"/>
      <c r="K579" s="53" t="s">
        <v>21</v>
      </c>
      <c r="L579" s="38">
        <f t="shared" ref="L579:L585" si="91">SUM(B579:J579)</f>
        <v>0</v>
      </c>
      <c r="M579" s="39"/>
      <c r="N579" s="40"/>
      <c r="O579" s="37">
        <f t="shared" si="90"/>
        <v>0</v>
      </c>
      <c r="Q579" s="54"/>
      <c r="R579" s="72"/>
      <c r="S579" s="72"/>
      <c r="T579" s="72"/>
      <c r="U579" s="72"/>
    </row>
    <row r="580" spans="1:21" ht="15.75" customHeight="1" thickTop="1">
      <c r="A580" s="202" t="s">
        <v>22</v>
      </c>
      <c r="B580" s="181"/>
      <c r="C580" s="184"/>
      <c r="D580" s="187"/>
      <c r="E580" s="190"/>
      <c r="F580" s="184"/>
      <c r="G580" s="187"/>
      <c r="H580" s="193"/>
      <c r="I580" s="184"/>
      <c r="J580" s="201"/>
      <c r="K580" s="202" t="s">
        <v>22</v>
      </c>
      <c r="L580" s="41">
        <f t="shared" si="91"/>
        <v>0</v>
      </c>
      <c r="M580" s="42"/>
      <c r="N580" s="43"/>
      <c r="O580" s="37">
        <f t="shared" si="90"/>
        <v>0</v>
      </c>
      <c r="Q580" s="173" t="s">
        <v>2</v>
      </c>
      <c r="R580" s="73" t="s">
        <v>15</v>
      </c>
      <c r="S580" s="101">
        <v>6005</v>
      </c>
      <c r="T580" s="101">
        <f>SUM(E580,G580)</f>
        <v>0</v>
      </c>
      <c r="U580" s="75" t="s">
        <v>16</v>
      </c>
    </row>
    <row r="581" spans="1:21" ht="15.75" customHeight="1" thickBot="1">
      <c r="A581" s="203"/>
      <c r="B581" s="180"/>
      <c r="C581" s="183"/>
      <c r="D581" s="186"/>
      <c r="E581" s="189"/>
      <c r="F581" s="183"/>
      <c r="G581" s="186"/>
      <c r="H581" s="192"/>
      <c r="I581" s="183"/>
      <c r="J581" s="200"/>
      <c r="K581" s="203"/>
      <c r="L581" s="38">
        <f t="shared" si="91"/>
        <v>0</v>
      </c>
      <c r="M581" s="39"/>
      <c r="N581" s="40"/>
      <c r="O581" s="37">
        <f t="shared" si="90"/>
        <v>0</v>
      </c>
      <c r="Q581" s="174"/>
      <c r="R581" s="204" t="s">
        <v>19</v>
      </c>
      <c r="S581" s="206" t="str">
        <f>IF(WEEKDAY(F572,2)&gt;5,"6002","6001")</f>
        <v>6001</v>
      </c>
      <c r="T581" s="206">
        <f>SUM(E576:E579,G576:G579,E585)</f>
        <v>5</v>
      </c>
      <c r="U581" s="207" t="s">
        <v>20</v>
      </c>
    </row>
    <row r="582" spans="1:21" ht="16" thickBot="1">
      <c r="A582" s="51" t="s">
        <v>23</v>
      </c>
      <c r="B582" s="15"/>
      <c r="C582" s="85"/>
      <c r="D582" s="16"/>
      <c r="E582" s="17"/>
      <c r="F582" s="86"/>
      <c r="G582" s="16"/>
      <c r="H582" s="61"/>
      <c r="I582" s="85"/>
      <c r="J582" s="16"/>
      <c r="K582" s="51" t="s">
        <v>23</v>
      </c>
      <c r="L582" s="41">
        <f t="shared" si="91"/>
        <v>0</v>
      </c>
      <c r="M582" s="42"/>
      <c r="N582" s="93"/>
      <c r="O582" s="37">
        <f t="shared" si="90"/>
        <v>0</v>
      </c>
      <c r="Q582" s="175"/>
      <c r="R582" s="205"/>
      <c r="S582" s="146"/>
      <c r="T582" s="146"/>
      <c r="U582" s="208"/>
    </row>
    <row r="583" spans="1:21" ht="32" thickTop="1" thickBot="1">
      <c r="A583" s="55" t="s">
        <v>24</v>
      </c>
      <c r="B583" s="15"/>
      <c r="C583" s="85"/>
      <c r="D583" s="16"/>
      <c r="E583" s="17"/>
      <c r="F583" s="86"/>
      <c r="G583" s="16"/>
      <c r="H583" s="61"/>
      <c r="I583" s="85"/>
      <c r="J583" s="16"/>
      <c r="K583" s="55" t="s">
        <v>24</v>
      </c>
      <c r="L583" s="41">
        <f t="shared" si="91"/>
        <v>0</v>
      </c>
      <c r="M583" s="39"/>
      <c r="N583" s="94"/>
      <c r="O583" s="37">
        <f t="shared" si="90"/>
        <v>0</v>
      </c>
      <c r="Q583" s="54"/>
      <c r="R583" s="72"/>
      <c r="S583" s="72"/>
      <c r="T583" s="72"/>
      <c r="U583" s="72"/>
    </row>
    <row r="584" spans="1:21" ht="17" thickTop="1" thickBot="1">
      <c r="A584" s="56" t="s">
        <v>25</v>
      </c>
      <c r="B584" s="18"/>
      <c r="C584" s="104"/>
      <c r="D584" s="105"/>
      <c r="E584" s="19"/>
      <c r="F584" s="104"/>
      <c r="G584" s="105"/>
      <c r="H584" s="62"/>
      <c r="I584" s="104"/>
      <c r="J584" s="105"/>
      <c r="K584" s="56" t="s">
        <v>25</v>
      </c>
      <c r="L584" s="41">
        <f t="shared" si="91"/>
        <v>0</v>
      </c>
      <c r="M584" s="44"/>
      <c r="N584" s="45"/>
      <c r="O584" s="37">
        <f t="shared" si="90"/>
        <v>0</v>
      </c>
      <c r="Q584" s="209" t="s">
        <v>3</v>
      </c>
      <c r="R584" s="76" t="s">
        <v>15</v>
      </c>
      <c r="S584" s="77">
        <v>6005</v>
      </c>
      <c r="T584" s="77">
        <f>SUM(H580,J580)</f>
        <v>0</v>
      </c>
      <c r="U584" s="78" t="s">
        <v>16</v>
      </c>
    </row>
    <row r="585" spans="1:21" ht="29" thickBot="1">
      <c r="A585" s="57" t="s">
        <v>26</v>
      </c>
      <c r="B585" s="82"/>
      <c r="C585" s="88"/>
      <c r="D585" s="20"/>
      <c r="E585" s="21">
        <v>5</v>
      </c>
      <c r="F585" s="89"/>
      <c r="G585" s="22"/>
      <c r="H585" s="63">
        <v>3</v>
      </c>
      <c r="I585" s="90"/>
      <c r="J585" s="23"/>
      <c r="K585" s="57" t="s">
        <v>26</v>
      </c>
      <c r="L585" s="41">
        <f t="shared" si="91"/>
        <v>8</v>
      </c>
      <c r="M585" s="46"/>
      <c r="N585" s="47"/>
      <c r="O585" s="37">
        <f t="shared" si="90"/>
        <v>8</v>
      </c>
      <c r="Q585" s="210"/>
      <c r="R585" s="106" t="s">
        <v>19</v>
      </c>
      <c r="S585" s="102">
        <v>6002</v>
      </c>
      <c r="T585" s="102">
        <f>SUM(H576:H579,J576:J579,H585)</f>
        <v>3</v>
      </c>
      <c r="U585" s="81" t="s">
        <v>20</v>
      </c>
    </row>
    <row r="586" spans="1:21" ht="31" thickBot="1">
      <c r="A586" s="58" t="s">
        <v>27</v>
      </c>
      <c r="B586" s="24">
        <f>SUM(B576:B585)</f>
        <v>0</v>
      </c>
      <c r="C586" s="24">
        <f>SUM(C576:C581,C584)</f>
        <v>0</v>
      </c>
      <c r="D586" s="25">
        <f>SUM(D576:D581,D584)</f>
        <v>0</v>
      </c>
      <c r="E586" s="26">
        <f>SUM(E576:E585)</f>
        <v>5</v>
      </c>
      <c r="F586" s="24">
        <f>SUM(F576:F584)</f>
        <v>0</v>
      </c>
      <c r="G586" s="25">
        <f>SUM(G576:G581,G584)</f>
        <v>0</v>
      </c>
      <c r="H586" s="26">
        <f>SUM(H576:H581,H584:H585)</f>
        <v>3</v>
      </c>
      <c r="I586" s="24">
        <f>SUM(I576:I581,I584)</f>
        <v>0</v>
      </c>
      <c r="J586" s="25">
        <f>SUM(J576:J581,J584)</f>
        <v>0</v>
      </c>
      <c r="K586" s="58" t="s">
        <v>27</v>
      </c>
      <c r="L586" s="27">
        <f>SUM(L576:L585)</f>
        <v>8</v>
      </c>
      <c r="M586" s="28">
        <f>SUM(M576:M583)</f>
        <v>0</v>
      </c>
      <c r="N586" s="28">
        <f>SUM(N576:N583)</f>
        <v>0</v>
      </c>
      <c r="O586" s="29">
        <f>SUM(O576:O585)</f>
        <v>8</v>
      </c>
      <c r="Q586" s="4"/>
    </row>
    <row r="587" spans="1:21" ht="18" customHeight="1" thickTop="1" thickBot="1">
      <c r="B587" s="211" t="s">
        <v>28</v>
      </c>
      <c r="C587" s="211"/>
      <c r="D587" s="211"/>
      <c r="E587" s="212" t="s">
        <v>29</v>
      </c>
      <c r="F587" s="212"/>
      <c r="G587" s="212"/>
      <c r="H587" s="213" t="s">
        <v>30</v>
      </c>
      <c r="I587" s="213"/>
      <c r="J587" s="213"/>
      <c r="K587" s="48"/>
      <c r="L587" s="214">
        <f>SUM(B576:B581,B585,D576:D581,D584,E576:E581,E584:E585,G576:G581,G584,H576:H581,H584:H585,J576:J581,J584)</f>
        <v>8</v>
      </c>
      <c r="Q587" s="4"/>
      <c r="T587" s="30">
        <f>SUM(T577:T578,T580:T582,T584:T585)</f>
        <v>8</v>
      </c>
    </row>
    <row r="588" spans="1:21" ht="17.25" customHeight="1" thickTop="1">
      <c r="B588" s="216">
        <f>SUM(B586:D586)</f>
        <v>0</v>
      </c>
      <c r="C588" s="216"/>
      <c r="D588" s="216"/>
      <c r="E588" s="194">
        <f>SUM(E586:G586)</f>
        <v>5</v>
      </c>
      <c r="F588" s="194"/>
      <c r="G588" s="194"/>
      <c r="H588" s="195">
        <f>SUM(H586:J586)</f>
        <v>3</v>
      </c>
      <c r="I588" s="195"/>
      <c r="J588" s="195"/>
      <c r="K588" s="48"/>
      <c r="L588" s="215"/>
      <c r="Q588" s="4"/>
    </row>
    <row r="589" spans="1:21" ht="15" thickBot="1"/>
    <row r="590" spans="1:21" ht="15" thickTop="1">
      <c r="R590" s="134" t="s">
        <v>14</v>
      </c>
      <c r="S590" s="137" t="s">
        <v>2</v>
      </c>
      <c r="T590" s="140" t="s">
        <v>3</v>
      </c>
    </row>
    <row r="591" spans="1:21">
      <c r="R591" s="135"/>
      <c r="S591" s="138"/>
      <c r="T591" s="141"/>
    </row>
    <row r="592" spans="1:21" ht="15" thickBot="1">
      <c r="R592" s="136"/>
      <c r="S592" s="139"/>
      <c r="T592" s="142"/>
    </row>
    <row r="593" spans="2:20" ht="22.5" customHeight="1" thickTop="1">
      <c r="B593" s="148" t="s">
        <v>31</v>
      </c>
      <c r="C593" s="149"/>
      <c r="D593" s="150"/>
      <c r="E593" s="151" t="s">
        <v>32</v>
      </c>
      <c r="F593" s="152"/>
      <c r="G593" s="153"/>
      <c r="H593" s="154" t="s">
        <v>33</v>
      </c>
      <c r="I593" s="155"/>
      <c r="J593" s="156"/>
      <c r="Q593" s="130" t="s">
        <v>39</v>
      </c>
      <c r="R593" s="143">
        <f>SUM(T8,T26,T45,T63,T83,T102,T121,T140,T159,T178,T197,T216,T235,T254,T273,T292,T311,T330,T349,T368,T387,T406,T425,T444,T463,T482,T501,T520,T539,T558,T577)</f>
        <v>0</v>
      </c>
      <c r="S593" s="143">
        <f>SUM(T11,T29,T48,T66,T86,T105,T124,T143,T162,T181,T200,T219,T238,T257,T276,T295,T314,T333,T352,T371,T390,T409,T428,T447,T466,T485,T504,T523,T542,T561,T580)</f>
        <v>0</v>
      </c>
      <c r="T593" s="143">
        <f>SUM(T470,T489,T508,T527,T546,T565,T584)</f>
        <v>0</v>
      </c>
    </row>
    <row r="594" spans="2:20" ht="22.5" customHeight="1" thickBot="1">
      <c r="B594" s="107" t="s">
        <v>4</v>
      </c>
      <c r="C594" s="59" t="s">
        <v>5</v>
      </c>
      <c r="D594" s="59" t="s">
        <v>6</v>
      </c>
      <c r="E594" s="59" t="s">
        <v>4</v>
      </c>
      <c r="F594" s="59" t="s">
        <v>5</v>
      </c>
      <c r="G594" s="59" t="s">
        <v>6</v>
      </c>
      <c r="H594" s="59" t="s">
        <v>4</v>
      </c>
      <c r="I594" s="59" t="s">
        <v>5</v>
      </c>
      <c r="J594" s="108" t="s">
        <v>6</v>
      </c>
      <c r="Q594" s="131"/>
      <c r="R594" s="144"/>
      <c r="S594" s="144"/>
      <c r="T594" s="144"/>
    </row>
    <row r="595" spans="2:20" ht="24.75" customHeight="1" thickTop="1" thickBot="1">
      <c r="B595" s="109">
        <f t="shared" ref="B595:J595" si="92">SUM(B17,B35,B54,B72,B92,B111,B130,B149,B168,B187,B206,B225,B244,B263,B282,B301,B320,B339,B358,B377,B396,B415,B434,B453,B472,B491,B510,B529,B548,B567,B586)</f>
        <v>0</v>
      </c>
      <c r="C595" s="110">
        <f t="shared" si="92"/>
        <v>0</v>
      </c>
      <c r="D595" s="110">
        <f t="shared" si="92"/>
        <v>0</v>
      </c>
      <c r="E595" s="110">
        <f t="shared" si="92"/>
        <v>155</v>
      </c>
      <c r="F595" s="110">
        <f t="shared" si="92"/>
        <v>0</v>
      </c>
      <c r="G595" s="110">
        <f t="shared" si="92"/>
        <v>0</v>
      </c>
      <c r="H595" s="110">
        <f t="shared" si="92"/>
        <v>93</v>
      </c>
      <c r="I595" s="110">
        <f t="shared" si="92"/>
        <v>0</v>
      </c>
      <c r="J595" s="111">
        <f t="shared" si="92"/>
        <v>0</v>
      </c>
      <c r="Q595" s="132" t="s">
        <v>40</v>
      </c>
      <c r="R595" s="145">
        <f>SUM(T9,T27,T46,T64,T84,T103,T122,T141,T160,T179,T198,T217,T236,T255,T274,T293,T312,T331,T350,T369,T388,T407,T426,T445,T464,T483,T502,T521,T540,T559,T578)</f>
        <v>0</v>
      </c>
      <c r="S595" s="145">
        <f>SUM(T12,T30,T49,T67,T87,T106,T125,T144,T163,T182,T201,T220,T239,T258,T277,T296,T315,T334,T353,T372,T391,T410,T429,T448,T467,T486,T505,T524,T543,T562,T581)</f>
        <v>155</v>
      </c>
      <c r="T595" s="145">
        <f>SUM(T16,T34,T53,T71,T91,T110,T129,T148,T167,T186,T205,T224,T243,T262,T281,T300,T319,T338,T357,T376,T395,T414,T433,T452,T471,T490,T509,T528,T547,T566,T585)</f>
        <v>93</v>
      </c>
    </row>
    <row r="596" spans="2:20" ht="16" thickTop="1" thickBot="1">
      <c r="Q596" s="133"/>
      <c r="R596" s="146"/>
      <c r="S596" s="146"/>
      <c r="T596" s="146"/>
    </row>
    <row r="597" spans="2:20" ht="15" thickTop="1"/>
    <row r="599" spans="2:20" ht="20">
      <c r="C599" s="147" t="s">
        <v>37</v>
      </c>
      <c r="D599" s="147"/>
      <c r="E599" s="147"/>
      <c r="F599" s="147"/>
      <c r="G599" s="221">
        <f>SUM(B595,D595,E595,G595,H595,J595)</f>
        <v>248</v>
      </c>
      <c r="H599" s="221"/>
      <c r="I599" s="91"/>
      <c r="J599" s="103"/>
    </row>
    <row r="600" spans="2:20" ht="20">
      <c r="C600" s="147" t="s">
        <v>35</v>
      </c>
      <c r="D600" s="147"/>
      <c r="E600" s="147"/>
      <c r="F600" s="147"/>
      <c r="G600" s="221">
        <f>SUM(M17,M35,M54,M72,M92,M111,M130,M149,M168,M187,M206,M225,M244,M263,M282,M301,M320,M339,M358,M377,M396,M415,M434,M453,M472,M491,M510,M529,M529,M548,M567,M586)</f>
        <v>0</v>
      </c>
      <c r="H600" s="221"/>
      <c r="I600" s="91"/>
      <c r="J600" s="103"/>
    </row>
    <row r="601" spans="2:20" ht="20">
      <c r="C601" s="158" t="s">
        <v>38</v>
      </c>
      <c r="D601" s="158"/>
      <c r="E601" s="158"/>
      <c r="F601" s="158"/>
      <c r="G601" s="157">
        <f>SUM(M13:M14,M31:M32,M50:M51,M68:M69,M88:M89,M107:M108,M126:M127,M145:M146,M164:M165,M183:M184,M202:M203,M221:M222,M240:M241,M259:M260,M278:M279,M297:M298,M316:M317,M335:M336,M354:M355,M373:M374,M392:M393,M411:M412,M430:M431,M449:M450,M468:M469,M487:M488,M506:M507,M525:M526,M544:M545,M563:M564,M582:M583)</f>
        <v>0</v>
      </c>
      <c r="H601" s="157"/>
      <c r="I601" s="91"/>
      <c r="J601" s="103"/>
    </row>
    <row r="602" spans="2:20" ht="20">
      <c r="C602" s="129"/>
      <c r="D602" s="129"/>
      <c r="E602" s="129"/>
      <c r="F602" s="129"/>
      <c r="G602" s="129"/>
      <c r="H602" s="129"/>
      <c r="I602" s="103"/>
      <c r="J602" s="103"/>
    </row>
    <row r="603" spans="2:20" ht="20">
      <c r="C603" s="147" t="s">
        <v>36</v>
      </c>
      <c r="D603" s="147"/>
      <c r="E603" s="147"/>
      <c r="F603" s="147"/>
      <c r="G603" s="157">
        <f>SUM(N17,N35,N54,N72,N92,N111,N130,N149,N168,N187,N206,N225,N244,N263,N282,N301,N320,N339,N358,N377,N396,N415,N434,N453,N472,N491,N510,N529,N548,N567,N586)</f>
        <v>0</v>
      </c>
      <c r="H603" s="157"/>
      <c r="I603" s="103"/>
      <c r="J603" s="103"/>
    </row>
    <row r="604" spans="2:20" ht="20">
      <c r="C604" s="103"/>
      <c r="D604" s="103"/>
      <c r="E604" s="103"/>
      <c r="F604" s="103"/>
      <c r="G604" s="103"/>
      <c r="H604" s="103"/>
      <c r="I604" s="103"/>
      <c r="J604" s="103"/>
    </row>
    <row r="605" spans="2:20" ht="20">
      <c r="C605" s="220" t="s">
        <v>34</v>
      </c>
      <c r="D605" s="220"/>
      <c r="E605" s="220"/>
      <c r="F605" s="220"/>
      <c r="G605" s="220">
        <f>SUM(G599,G600,G603)</f>
        <v>248</v>
      </c>
      <c r="H605" s="220"/>
      <c r="I605" s="103"/>
      <c r="J605" s="103"/>
    </row>
    <row r="606" spans="2:20" ht="20">
      <c r="C606" s="103"/>
      <c r="D606" s="103"/>
      <c r="E606" s="103"/>
      <c r="F606" s="103"/>
      <c r="G606" s="103"/>
      <c r="H606" s="103"/>
      <c r="I606" s="103"/>
      <c r="J606" s="103"/>
    </row>
  </sheetData>
  <mergeCells count="1576">
    <mergeCell ref="Q8:Q9"/>
    <mergeCell ref="G9:G10"/>
    <mergeCell ref="H9:H10"/>
    <mergeCell ref="I9:I10"/>
    <mergeCell ref="J9:J10"/>
    <mergeCell ref="F3:H3"/>
    <mergeCell ref="B5:D5"/>
    <mergeCell ref="E5:G5"/>
    <mergeCell ref="H5:J5"/>
    <mergeCell ref="Q6:U6"/>
    <mergeCell ref="A7:A8"/>
    <mergeCell ref="B7:B8"/>
    <mergeCell ref="C7:C8"/>
    <mergeCell ref="D7:D8"/>
    <mergeCell ref="E7:E8"/>
    <mergeCell ref="A11:A12"/>
    <mergeCell ref="B11:B12"/>
    <mergeCell ref="C11:C12"/>
    <mergeCell ref="D11:D12"/>
    <mergeCell ref="E11:E12"/>
    <mergeCell ref="F11:F12"/>
    <mergeCell ref="A9:A10"/>
    <mergeCell ref="B9:B10"/>
    <mergeCell ref="C9:C10"/>
    <mergeCell ref="D9:D10"/>
    <mergeCell ref="E9:E10"/>
    <mergeCell ref="F9:F10"/>
    <mergeCell ref="F7:F8"/>
    <mergeCell ref="G7:G8"/>
    <mergeCell ref="H7:H8"/>
    <mergeCell ref="I7:I8"/>
    <mergeCell ref="J7:J8"/>
    <mergeCell ref="Q24:U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E19:G19"/>
    <mergeCell ref="H19:J19"/>
    <mergeCell ref="F21:H21"/>
    <mergeCell ref="B23:D23"/>
    <mergeCell ref="E23:G23"/>
    <mergeCell ref="H23:J23"/>
    <mergeCell ref="R12:R13"/>
    <mergeCell ref="S12:S13"/>
    <mergeCell ref="T12:T13"/>
    <mergeCell ref="U12:U13"/>
    <mergeCell ref="Q15:Q16"/>
    <mergeCell ref="B18:D18"/>
    <mergeCell ref="E18:G18"/>
    <mergeCell ref="H18:J18"/>
    <mergeCell ref="L18:L19"/>
    <mergeCell ref="B19:D19"/>
    <mergeCell ref="G11:G12"/>
    <mergeCell ref="H11:H12"/>
    <mergeCell ref="I11:I12"/>
    <mergeCell ref="J11:J12"/>
    <mergeCell ref="K11:K12"/>
    <mergeCell ref="Q11:Q13"/>
    <mergeCell ref="I27:I28"/>
    <mergeCell ref="J27:J28"/>
    <mergeCell ref="A29:A30"/>
    <mergeCell ref="B29:B30"/>
    <mergeCell ref="C29:C30"/>
    <mergeCell ref="D29:D30"/>
    <mergeCell ref="E29:E30"/>
    <mergeCell ref="F29:F30"/>
    <mergeCell ref="G29:G30"/>
    <mergeCell ref="H29:H30"/>
    <mergeCell ref="J25:J26"/>
    <mergeCell ref="Q26:Q27"/>
    <mergeCell ref="A27:A28"/>
    <mergeCell ref="B27:B28"/>
    <mergeCell ref="C27:C28"/>
    <mergeCell ref="D27:D28"/>
    <mergeCell ref="E27:E28"/>
    <mergeCell ref="F27:F28"/>
    <mergeCell ref="G27:G28"/>
    <mergeCell ref="H27:H28"/>
    <mergeCell ref="Q45:Q46"/>
    <mergeCell ref="G46:G47"/>
    <mergeCell ref="H46:H47"/>
    <mergeCell ref="I46:I47"/>
    <mergeCell ref="J46:J47"/>
    <mergeCell ref="F40:H40"/>
    <mergeCell ref="B42:D42"/>
    <mergeCell ref="E42:G42"/>
    <mergeCell ref="H42:J42"/>
    <mergeCell ref="Q43:U43"/>
    <mergeCell ref="A44:A45"/>
    <mergeCell ref="B44:B45"/>
    <mergeCell ref="C44:C45"/>
    <mergeCell ref="D44:D45"/>
    <mergeCell ref="E44:E45"/>
    <mergeCell ref="T30:T31"/>
    <mergeCell ref="U30:U31"/>
    <mergeCell ref="Q33:Q34"/>
    <mergeCell ref="B36:D36"/>
    <mergeCell ref="E36:G36"/>
    <mergeCell ref="H36:J36"/>
    <mergeCell ref="L36:L37"/>
    <mergeCell ref="B37:D37"/>
    <mergeCell ref="E37:G37"/>
    <mergeCell ref="H37:J37"/>
    <mergeCell ref="I29:I30"/>
    <mergeCell ref="J29:J30"/>
    <mergeCell ref="K29:K30"/>
    <mergeCell ref="Q29:Q31"/>
    <mergeCell ref="R30:R31"/>
    <mergeCell ref="S30:S31"/>
    <mergeCell ref="A48:A49"/>
    <mergeCell ref="B48:B49"/>
    <mergeCell ref="C48:C49"/>
    <mergeCell ref="D48:D49"/>
    <mergeCell ref="E48:E49"/>
    <mergeCell ref="F48:F49"/>
    <mergeCell ref="A46:A47"/>
    <mergeCell ref="B46:B47"/>
    <mergeCell ref="C46:C47"/>
    <mergeCell ref="D46:D47"/>
    <mergeCell ref="E46:E47"/>
    <mergeCell ref="F46:F47"/>
    <mergeCell ref="F44:F45"/>
    <mergeCell ref="G44:G45"/>
    <mergeCell ref="H44:H45"/>
    <mergeCell ref="I44:I45"/>
    <mergeCell ref="J44:J45"/>
    <mergeCell ref="Q61:U61"/>
    <mergeCell ref="A62:A63"/>
    <mergeCell ref="B62:B63"/>
    <mergeCell ref="C62:C63"/>
    <mergeCell ref="D62:D63"/>
    <mergeCell ref="E62:E63"/>
    <mergeCell ref="F62:F63"/>
    <mergeCell ref="G62:G63"/>
    <mergeCell ref="H62:H63"/>
    <mergeCell ref="I62:I63"/>
    <mergeCell ref="E56:G56"/>
    <mergeCell ref="H56:J56"/>
    <mergeCell ref="F58:H58"/>
    <mergeCell ref="B60:D60"/>
    <mergeCell ref="E60:G60"/>
    <mergeCell ref="H60:J60"/>
    <mergeCell ref="R49:R50"/>
    <mergeCell ref="S49:S50"/>
    <mergeCell ref="T49:T50"/>
    <mergeCell ref="U49:U50"/>
    <mergeCell ref="Q52:Q53"/>
    <mergeCell ref="B55:D55"/>
    <mergeCell ref="E55:G55"/>
    <mergeCell ref="H55:J55"/>
    <mergeCell ref="L55:L56"/>
    <mergeCell ref="B56:D56"/>
    <mergeCell ref="G48:G49"/>
    <mergeCell ref="H48:H49"/>
    <mergeCell ref="I48:I49"/>
    <mergeCell ref="J48:J49"/>
    <mergeCell ref="K48:K49"/>
    <mergeCell ref="Q48:Q50"/>
    <mergeCell ref="I64:I65"/>
    <mergeCell ref="J64:J65"/>
    <mergeCell ref="A66:A67"/>
    <mergeCell ref="B66:B67"/>
    <mergeCell ref="C66:C67"/>
    <mergeCell ref="D66:D67"/>
    <mergeCell ref="E66:E67"/>
    <mergeCell ref="F66:F67"/>
    <mergeCell ref="G66:G67"/>
    <mergeCell ref="H66:H67"/>
    <mergeCell ref="J62:J63"/>
    <mergeCell ref="Q63:Q64"/>
    <mergeCell ref="A64:A65"/>
    <mergeCell ref="B64:B65"/>
    <mergeCell ref="C64:C65"/>
    <mergeCell ref="D64:D65"/>
    <mergeCell ref="E64:E65"/>
    <mergeCell ref="F64:F65"/>
    <mergeCell ref="G64:G65"/>
    <mergeCell ref="H64:H65"/>
    <mergeCell ref="Q83:Q84"/>
    <mergeCell ref="G84:G85"/>
    <mergeCell ref="H84:H85"/>
    <mergeCell ref="I84:I85"/>
    <mergeCell ref="J84:J85"/>
    <mergeCell ref="F78:H78"/>
    <mergeCell ref="B80:D80"/>
    <mergeCell ref="E80:G80"/>
    <mergeCell ref="H80:J80"/>
    <mergeCell ref="Q81:U81"/>
    <mergeCell ref="A82:A83"/>
    <mergeCell ref="B82:B83"/>
    <mergeCell ref="C82:C83"/>
    <mergeCell ref="D82:D83"/>
    <mergeCell ref="E82:E83"/>
    <mergeCell ref="T67:T68"/>
    <mergeCell ref="U67:U68"/>
    <mergeCell ref="Q70:Q71"/>
    <mergeCell ref="B73:D73"/>
    <mergeCell ref="E73:G73"/>
    <mergeCell ref="H73:J73"/>
    <mergeCell ref="L73:L74"/>
    <mergeCell ref="B74:D74"/>
    <mergeCell ref="E74:G74"/>
    <mergeCell ref="H74:J74"/>
    <mergeCell ref="I66:I67"/>
    <mergeCell ref="J66:J67"/>
    <mergeCell ref="K66:K67"/>
    <mergeCell ref="Q66:Q68"/>
    <mergeCell ref="R67:R68"/>
    <mergeCell ref="S67:S68"/>
    <mergeCell ref="A86:A87"/>
    <mergeCell ref="B86:B87"/>
    <mergeCell ref="C86:C87"/>
    <mergeCell ref="D86:D87"/>
    <mergeCell ref="E86:E87"/>
    <mergeCell ref="F86:F87"/>
    <mergeCell ref="A84:A85"/>
    <mergeCell ref="B84:B85"/>
    <mergeCell ref="C84:C85"/>
    <mergeCell ref="D84:D85"/>
    <mergeCell ref="E84:E85"/>
    <mergeCell ref="F84:F85"/>
    <mergeCell ref="F82:F83"/>
    <mergeCell ref="G82:G83"/>
    <mergeCell ref="H82:H83"/>
    <mergeCell ref="I82:I83"/>
    <mergeCell ref="J82:J83"/>
    <mergeCell ref="Q100:U100"/>
    <mergeCell ref="A101:A102"/>
    <mergeCell ref="B101:B102"/>
    <mergeCell ref="C101:C102"/>
    <mergeCell ref="D101:D102"/>
    <mergeCell ref="E101:E102"/>
    <mergeCell ref="F101:F102"/>
    <mergeCell ref="G101:G102"/>
    <mergeCell ref="H101:H102"/>
    <mergeCell ref="I101:I102"/>
    <mergeCell ref="E94:G94"/>
    <mergeCell ref="H94:J94"/>
    <mergeCell ref="F97:H97"/>
    <mergeCell ref="B99:D99"/>
    <mergeCell ref="E99:G99"/>
    <mergeCell ref="H99:J99"/>
    <mergeCell ref="R87:R88"/>
    <mergeCell ref="S87:S88"/>
    <mergeCell ref="T87:T88"/>
    <mergeCell ref="U87:U88"/>
    <mergeCell ref="Q90:Q91"/>
    <mergeCell ref="B93:D93"/>
    <mergeCell ref="E93:G93"/>
    <mergeCell ref="H93:J93"/>
    <mergeCell ref="L93:L94"/>
    <mergeCell ref="B94:D94"/>
    <mergeCell ref="G86:G87"/>
    <mergeCell ref="H86:H87"/>
    <mergeCell ref="I86:I87"/>
    <mergeCell ref="J86:J87"/>
    <mergeCell ref="K86:K87"/>
    <mergeCell ref="Q86:Q88"/>
    <mergeCell ref="I103:I104"/>
    <mergeCell ref="J103:J104"/>
    <mergeCell ref="A105:A106"/>
    <mergeCell ref="B105:B106"/>
    <mergeCell ref="C105:C106"/>
    <mergeCell ref="D105:D106"/>
    <mergeCell ref="E105:E106"/>
    <mergeCell ref="F105:F106"/>
    <mergeCell ref="G105:G106"/>
    <mergeCell ref="H105:H106"/>
    <mergeCell ref="J101:J102"/>
    <mergeCell ref="Q102:Q103"/>
    <mergeCell ref="A103:A104"/>
    <mergeCell ref="B103:B104"/>
    <mergeCell ref="C103:C104"/>
    <mergeCell ref="D103:D104"/>
    <mergeCell ref="E103:E104"/>
    <mergeCell ref="F103:F104"/>
    <mergeCell ref="G103:G104"/>
    <mergeCell ref="H103:H104"/>
    <mergeCell ref="Q121:Q122"/>
    <mergeCell ref="G122:G123"/>
    <mergeCell ref="H122:H123"/>
    <mergeCell ref="I122:I123"/>
    <mergeCell ref="J122:J123"/>
    <mergeCell ref="F116:H116"/>
    <mergeCell ref="B118:D118"/>
    <mergeCell ref="E118:G118"/>
    <mergeCell ref="H118:J118"/>
    <mergeCell ref="Q119:U119"/>
    <mergeCell ref="A120:A121"/>
    <mergeCell ref="B120:B121"/>
    <mergeCell ref="C120:C121"/>
    <mergeCell ref="D120:D121"/>
    <mergeCell ref="E120:E121"/>
    <mergeCell ref="T106:T107"/>
    <mergeCell ref="U106:U107"/>
    <mergeCell ref="Q109:Q110"/>
    <mergeCell ref="B112:D112"/>
    <mergeCell ref="E112:G112"/>
    <mergeCell ref="H112:J112"/>
    <mergeCell ref="L112:L113"/>
    <mergeCell ref="B113:D113"/>
    <mergeCell ref="E113:G113"/>
    <mergeCell ref="H113:J113"/>
    <mergeCell ref="I105:I106"/>
    <mergeCell ref="J105:J106"/>
    <mergeCell ref="K105:K106"/>
    <mergeCell ref="Q105:Q107"/>
    <mergeCell ref="R106:R107"/>
    <mergeCell ref="S106:S107"/>
    <mergeCell ref="A124:A125"/>
    <mergeCell ref="B124:B125"/>
    <mergeCell ref="C124:C125"/>
    <mergeCell ref="D124:D125"/>
    <mergeCell ref="E124:E125"/>
    <mergeCell ref="F124:F125"/>
    <mergeCell ref="A122:A123"/>
    <mergeCell ref="B122:B123"/>
    <mergeCell ref="C122:C123"/>
    <mergeCell ref="D122:D123"/>
    <mergeCell ref="E122:E123"/>
    <mergeCell ref="F122:F123"/>
    <mergeCell ref="F120:F121"/>
    <mergeCell ref="G120:G121"/>
    <mergeCell ref="H120:H121"/>
    <mergeCell ref="I120:I121"/>
    <mergeCell ref="J120:J121"/>
    <mergeCell ref="Q138:U138"/>
    <mergeCell ref="A139:A140"/>
    <mergeCell ref="B139:B140"/>
    <mergeCell ref="C139:C140"/>
    <mergeCell ref="D139:D140"/>
    <mergeCell ref="E139:E140"/>
    <mergeCell ref="F139:F140"/>
    <mergeCell ref="G139:G140"/>
    <mergeCell ref="H139:H140"/>
    <mergeCell ref="I139:I140"/>
    <mergeCell ref="E132:G132"/>
    <mergeCell ref="H132:J132"/>
    <mergeCell ref="F135:H135"/>
    <mergeCell ref="B137:D137"/>
    <mergeCell ref="E137:G137"/>
    <mergeCell ref="H137:J137"/>
    <mergeCell ref="R125:R126"/>
    <mergeCell ref="S125:S126"/>
    <mergeCell ref="T125:T126"/>
    <mergeCell ref="U125:U126"/>
    <mergeCell ref="Q128:Q129"/>
    <mergeCell ref="B131:D131"/>
    <mergeCell ref="E131:G131"/>
    <mergeCell ref="H131:J131"/>
    <mergeCell ref="L131:L132"/>
    <mergeCell ref="B132:D132"/>
    <mergeCell ref="G124:G125"/>
    <mergeCell ref="H124:H125"/>
    <mergeCell ref="I124:I125"/>
    <mergeCell ref="J124:J125"/>
    <mergeCell ref="K124:K125"/>
    <mergeCell ref="Q124:Q126"/>
    <mergeCell ref="I141:I142"/>
    <mergeCell ref="J141:J142"/>
    <mergeCell ref="A143:A144"/>
    <mergeCell ref="B143:B144"/>
    <mergeCell ref="C143:C144"/>
    <mergeCell ref="D143:D144"/>
    <mergeCell ref="E143:E144"/>
    <mergeCell ref="F143:F144"/>
    <mergeCell ref="G143:G144"/>
    <mergeCell ref="H143:H144"/>
    <mergeCell ref="J139:J140"/>
    <mergeCell ref="Q140:Q141"/>
    <mergeCell ref="A141:A142"/>
    <mergeCell ref="B141:B142"/>
    <mergeCell ref="C141:C142"/>
    <mergeCell ref="D141:D142"/>
    <mergeCell ref="E141:E142"/>
    <mergeCell ref="F141:F142"/>
    <mergeCell ref="G141:G142"/>
    <mergeCell ref="H141:H142"/>
    <mergeCell ref="Q159:Q160"/>
    <mergeCell ref="G160:G161"/>
    <mergeCell ref="H160:H161"/>
    <mergeCell ref="I160:I161"/>
    <mergeCell ref="J160:J161"/>
    <mergeCell ref="F154:H154"/>
    <mergeCell ref="B156:D156"/>
    <mergeCell ref="E156:G156"/>
    <mergeCell ref="H156:J156"/>
    <mergeCell ref="Q157:U157"/>
    <mergeCell ref="A158:A159"/>
    <mergeCell ref="B158:B159"/>
    <mergeCell ref="C158:C159"/>
    <mergeCell ref="D158:D159"/>
    <mergeCell ref="E158:E159"/>
    <mergeCell ref="T144:T145"/>
    <mergeCell ref="U144:U145"/>
    <mergeCell ref="Q147:Q148"/>
    <mergeCell ref="B150:D150"/>
    <mergeCell ref="E150:G150"/>
    <mergeCell ref="H150:J150"/>
    <mergeCell ref="L150:L151"/>
    <mergeCell ref="B151:D151"/>
    <mergeCell ref="E151:G151"/>
    <mergeCell ref="H151:J151"/>
    <mergeCell ref="I143:I144"/>
    <mergeCell ref="J143:J144"/>
    <mergeCell ref="K143:K144"/>
    <mergeCell ref="Q143:Q145"/>
    <mergeCell ref="R144:R145"/>
    <mergeCell ref="S144:S145"/>
    <mergeCell ref="A162:A163"/>
    <mergeCell ref="B162:B163"/>
    <mergeCell ref="C162:C163"/>
    <mergeCell ref="D162:D163"/>
    <mergeCell ref="E162:E163"/>
    <mergeCell ref="F162:F163"/>
    <mergeCell ref="A160:A161"/>
    <mergeCell ref="B160:B161"/>
    <mergeCell ref="C160:C161"/>
    <mergeCell ref="D160:D161"/>
    <mergeCell ref="E160:E161"/>
    <mergeCell ref="F160:F161"/>
    <mergeCell ref="F158:F159"/>
    <mergeCell ref="G158:G159"/>
    <mergeCell ref="H158:H159"/>
    <mergeCell ref="I158:I159"/>
    <mergeCell ref="J158:J159"/>
    <mergeCell ref="Q176:U176"/>
    <mergeCell ref="A177:A178"/>
    <mergeCell ref="B177:B178"/>
    <mergeCell ref="C177:C178"/>
    <mergeCell ref="D177:D178"/>
    <mergeCell ref="E177:E178"/>
    <mergeCell ref="F177:F178"/>
    <mergeCell ref="G177:G178"/>
    <mergeCell ref="H177:H178"/>
    <mergeCell ref="I177:I178"/>
    <mergeCell ref="E170:G170"/>
    <mergeCell ref="H170:J170"/>
    <mergeCell ref="F173:H173"/>
    <mergeCell ref="B175:D175"/>
    <mergeCell ref="E175:G175"/>
    <mergeCell ref="H175:J175"/>
    <mergeCell ref="R163:R164"/>
    <mergeCell ref="S163:S164"/>
    <mergeCell ref="T163:T164"/>
    <mergeCell ref="U163:U164"/>
    <mergeCell ref="Q166:Q167"/>
    <mergeCell ref="B169:D169"/>
    <mergeCell ref="E169:G169"/>
    <mergeCell ref="H169:J169"/>
    <mergeCell ref="L169:L170"/>
    <mergeCell ref="B170:D170"/>
    <mergeCell ref="G162:G163"/>
    <mergeCell ref="H162:H163"/>
    <mergeCell ref="I162:I163"/>
    <mergeCell ref="J162:J163"/>
    <mergeCell ref="K162:K163"/>
    <mergeCell ref="Q162:Q164"/>
    <mergeCell ref="I179:I180"/>
    <mergeCell ref="J179:J180"/>
    <mergeCell ref="A181:A182"/>
    <mergeCell ref="B181:B182"/>
    <mergeCell ref="C181:C182"/>
    <mergeCell ref="D181:D182"/>
    <mergeCell ref="E181:E182"/>
    <mergeCell ref="F181:F182"/>
    <mergeCell ref="G181:G182"/>
    <mergeCell ref="H181:H182"/>
    <mergeCell ref="J177:J178"/>
    <mergeCell ref="Q178:Q179"/>
    <mergeCell ref="A179:A180"/>
    <mergeCell ref="B179:B180"/>
    <mergeCell ref="C179:C180"/>
    <mergeCell ref="D179:D180"/>
    <mergeCell ref="E179:E180"/>
    <mergeCell ref="F179:F180"/>
    <mergeCell ref="G179:G180"/>
    <mergeCell ref="H179:H180"/>
    <mergeCell ref="Q197:Q198"/>
    <mergeCell ref="G198:G199"/>
    <mergeCell ref="H198:H199"/>
    <mergeCell ref="I198:I199"/>
    <mergeCell ref="J198:J199"/>
    <mergeCell ref="F192:H192"/>
    <mergeCell ref="B194:D194"/>
    <mergeCell ref="E194:G194"/>
    <mergeCell ref="H194:J194"/>
    <mergeCell ref="Q195:U195"/>
    <mergeCell ref="A196:A197"/>
    <mergeCell ref="B196:B197"/>
    <mergeCell ref="C196:C197"/>
    <mergeCell ref="D196:D197"/>
    <mergeCell ref="E196:E197"/>
    <mergeCell ref="T182:T183"/>
    <mergeCell ref="U182:U183"/>
    <mergeCell ref="Q185:Q186"/>
    <mergeCell ref="B188:D188"/>
    <mergeCell ref="E188:G188"/>
    <mergeCell ref="H188:J188"/>
    <mergeCell ref="L188:L189"/>
    <mergeCell ref="B189:D189"/>
    <mergeCell ref="E189:G189"/>
    <mergeCell ref="H189:J189"/>
    <mergeCell ref="I181:I182"/>
    <mergeCell ref="J181:J182"/>
    <mergeCell ref="K181:K182"/>
    <mergeCell ref="Q181:Q183"/>
    <mergeCell ref="R182:R183"/>
    <mergeCell ref="S182:S183"/>
    <mergeCell ref="A200:A201"/>
    <mergeCell ref="B200:B201"/>
    <mergeCell ref="C200:C201"/>
    <mergeCell ref="D200:D201"/>
    <mergeCell ref="E200:E201"/>
    <mergeCell ref="F200:F201"/>
    <mergeCell ref="A198:A199"/>
    <mergeCell ref="B198:B199"/>
    <mergeCell ref="C198:C199"/>
    <mergeCell ref="D198:D199"/>
    <mergeCell ref="E198:E199"/>
    <mergeCell ref="F198:F199"/>
    <mergeCell ref="F196:F197"/>
    <mergeCell ref="G196:G197"/>
    <mergeCell ref="H196:H197"/>
    <mergeCell ref="I196:I197"/>
    <mergeCell ref="J196:J197"/>
    <mergeCell ref="Q214:U214"/>
    <mergeCell ref="A215:A216"/>
    <mergeCell ref="B215:B216"/>
    <mergeCell ref="C215:C216"/>
    <mergeCell ref="D215:D216"/>
    <mergeCell ref="E215:E216"/>
    <mergeCell ref="F215:F216"/>
    <mergeCell ref="G215:G216"/>
    <mergeCell ref="H215:H216"/>
    <mergeCell ref="I215:I216"/>
    <mergeCell ref="E208:G208"/>
    <mergeCell ref="H208:J208"/>
    <mergeCell ref="F211:H211"/>
    <mergeCell ref="B213:D213"/>
    <mergeCell ref="E213:G213"/>
    <mergeCell ref="H213:J213"/>
    <mergeCell ref="R201:R202"/>
    <mergeCell ref="S201:S202"/>
    <mergeCell ref="T201:T202"/>
    <mergeCell ref="U201:U202"/>
    <mergeCell ref="Q204:Q205"/>
    <mergeCell ref="B207:D207"/>
    <mergeCell ref="E207:G207"/>
    <mergeCell ref="H207:J207"/>
    <mergeCell ref="L207:L208"/>
    <mergeCell ref="B208:D208"/>
    <mergeCell ref="G200:G201"/>
    <mergeCell ref="H200:H201"/>
    <mergeCell ref="I200:I201"/>
    <mergeCell ref="J200:J201"/>
    <mergeCell ref="K200:K201"/>
    <mergeCell ref="Q200:Q202"/>
    <mergeCell ref="I217:I218"/>
    <mergeCell ref="J217:J218"/>
    <mergeCell ref="A219:A220"/>
    <mergeCell ref="B219:B220"/>
    <mergeCell ref="C219:C220"/>
    <mergeCell ref="D219:D220"/>
    <mergeCell ref="E219:E220"/>
    <mergeCell ref="F219:F220"/>
    <mergeCell ref="G219:G220"/>
    <mergeCell ref="H219:H220"/>
    <mergeCell ref="J215:J216"/>
    <mergeCell ref="Q216:Q217"/>
    <mergeCell ref="A217:A218"/>
    <mergeCell ref="B217:B218"/>
    <mergeCell ref="C217:C218"/>
    <mergeCell ref="D217:D218"/>
    <mergeCell ref="E217:E218"/>
    <mergeCell ref="F217:F218"/>
    <mergeCell ref="G217:G218"/>
    <mergeCell ref="H217:H218"/>
    <mergeCell ref="Q235:Q236"/>
    <mergeCell ref="G236:G237"/>
    <mergeCell ref="H236:H237"/>
    <mergeCell ref="I236:I237"/>
    <mergeCell ref="J236:J237"/>
    <mergeCell ref="F230:H230"/>
    <mergeCell ref="B232:D232"/>
    <mergeCell ref="E232:G232"/>
    <mergeCell ref="H232:J232"/>
    <mergeCell ref="Q233:U233"/>
    <mergeCell ref="A234:A235"/>
    <mergeCell ref="B234:B235"/>
    <mergeCell ref="C234:C235"/>
    <mergeCell ref="D234:D235"/>
    <mergeCell ref="E234:E235"/>
    <mergeCell ref="T220:T221"/>
    <mergeCell ref="U220:U221"/>
    <mergeCell ref="Q223:Q224"/>
    <mergeCell ref="B226:D226"/>
    <mergeCell ref="E226:G226"/>
    <mergeCell ref="H226:J226"/>
    <mergeCell ref="L226:L227"/>
    <mergeCell ref="B227:D227"/>
    <mergeCell ref="E227:G227"/>
    <mergeCell ref="H227:J227"/>
    <mergeCell ref="I219:I220"/>
    <mergeCell ref="J219:J220"/>
    <mergeCell ref="K219:K220"/>
    <mergeCell ref="Q219:Q221"/>
    <mergeCell ref="R220:R221"/>
    <mergeCell ref="S220:S221"/>
    <mergeCell ref="A238:A239"/>
    <mergeCell ref="B238:B239"/>
    <mergeCell ref="C238:C239"/>
    <mergeCell ref="D238:D239"/>
    <mergeCell ref="E238:E239"/>
    <mergeCell ref="F238:F239"/>
    <mergeCell ref="A236:A237"/>
    <mergeCell ref="B236:B237"/>
    <mergeCell ref="C236:C237"/>
    <mergeCell ref="D236:D237"/>
    <mergeCell ref="E236:E237"/>
    <mergeCell ref="F236:F237"/>
    <mergeCell ref="F234:F235"/>
    <mergeCell ref="G234:G235"/>
    <mergeCell ref="H234:H235"/>
    <mergeCell ref="I234:I235"/>
    <mergeCell ref="J234:J235"/>
    <mergeCell ref="Q252:U252"/>
    <mergeCell ref="A253:A254"/>
    <mergeCell ref="B253:B254"/>
    <mergeCell ref="C253:C254"/>
    <mergeCell ref="D253:D254"/>
    <mergeCell ref="E253:E254"/>
    <mergeCell ref="F253:F254"/>
    <mergeCell ref="G253:G254"/>
    <mergeCell ref="H253:H254"/>
    <mergeCell ref="I253:I254"/>
    <mergeCell ref="E246:G246"/>
    <mergeCell ref="H246:J246"/>
    <mergeCell ref="F249:H249"/>
    <mergeCell ref="B251:D251"/>
    <mergeCell ref="E251:G251"/>
    <mergeCell ref="H251:J251"/>
    <mergeCell ref="R239:R240"/>
    <mergeCell ref="S239:S240"/>
    <mergeCell ref="T239:T240"/>
    <mergeCell ref="U239:U240"/>
    <mergeCell ref="Q242:Q243"/>
    <mergeCell ref="B245:D245"/>
    <mergeCell ref="E245:G245"/>
    <mergeCell ref="H245:J245"/>
    <mergeCell ref="L245:L246"/>
    <mergeCell ref="B246:D246"/>
    <mergeCell ref="G238:G239"/>
    <mergeCell ref="H238:H239"/>
    <mergeCell ref="I238:I239"/>
    <mergeCell ref="J238:J239"/>
    <mergeCell ref="K238:K239"/>
    <mergeCell ref="Q238:Q240"/>
    <mergeCell ref="I255:I256"/>
    <mergeCell ref="J255:J256"/>
    <mergeCell ref="A257:A258"/>
    <mergeCell ref="B257:B258"/>
    <mergeCell ref="C257:C258"/>
    <mergeCell ref="D257:D258"/>
    <mergeCell ref="E257:E258"/>
    <mergeCell ref="F257:F258"/>
    <mergeCell ref="G257:G258"/>
    <mergeCell ref="H257:H258"/>
    <mergeCell ref="J253:J254"/>
    <mergeCell ref="Q254:Q255"/>
    <mergeCell ref="A255:A256"/>
    <mergeCell ref="B255:B256"/>
    <mergeCell ref="C255:C256"/>
    <mergeCell ref="D255:D256"/>
    <mergeCell ref="E255:E256"/>
    <mergeCell ref="F255:F256"/>
    <mergeCell ref="G255:G256"/>
    <mergeCell ref="H255:H256"/>
    <mergeCell ref="Q273:Q274"/>
    <mergeCell ref="G274:G275"/>
    <mergeCell ref="H274:H275"/>
    <mergeCell ref="I274:I275"/>
    <mergeCell ref="J274:J275"/>
    <mergeCell ref="F268:H268"/>
    <mergeCell ref="B270:D270"/>
    <mergeCell ref="E270:G270"/>
    <mergeCell ref="H270:J270"/>
    <mergeCell ref="Q271:U271"/>
    <mergeCell ref="A272:A273"/>
    <mergeCell ref="B272:B273"/>
    <mergeCell ref="C272:C273"/>
    <mergeCell ref="D272:D273"/>
    <mergeCell ref="E272:E273"/>
    <mergeCell ref="T258:T259"/>
    <mergeCell ref="U258:U259"/>
    <mergeCell ref="Q261:Q262"/>
    <mergeCell ref="B264:D264"/>
    <mergeCell ref="E264:G264"/>
    <mergeCell ref="H264:J264"/>
    <mergeCell ref="L264:L265"/>
    <mergeCell ref="B265:D265"/>
    <mergeCell ref="E265:G265"/>
    <mergeCell ref="H265:J265"/>
    <mergeCell ref="I257:I258"/>
    <mergeCell ref="J257:J258"/>
    <mergeCell ref="K257:K258"/>
    <mergeCell ref="Q257:Q259"/>
    <mergeCell ref="R258:R259"/>
    <mergeCell ref="S258:S259"/>
    <mergeCell ref="A276:A277"/>
    <mergeCell ref="B276:B277"/>
    <mergeCell ref="C276:C277"/>
    <mergeCell ref="D276:D277"/>
    <mergeCell ref="E276:E277"/>
    <mergeCell ref="F276:F277"/>
    <mergeCell ref="A274:A275"/>
    <mergeCell ref="B274:B275"/>
    <mergeCell ref="C274:C275"/>
    <mergeCell ref="D274:D275"/>
    <mergeCell ref="E274:E275"/>
    <mergeCell ref="F274:F275"/>
    <mergeCell ref="F272:F273"/>
    <mergeCell ref="G272:G273"/>
    <mergeCell ref="H272:H273"/>
    <mergeCell ref="I272:I273"/>
    <mergeCell ref="J272:J273"/>
    <mergeCell ref="Q290:U290"/>
    <mergeCell ref="A291:A292"/>
    <mergeCell ref="B291:B292"/>
    <mergeCell ref="C291:C292"/>
    <mergeCell ref="D291:D292"/>
    <mergeCell ref="E291:E292"/>
    <mergeCell ref="F291:F292"/>
    <mergeCell ref="G291:G292"/>
    <mergeCell ref="H291:H292"/>
    <mergeCell ref="I291:I292"/>
    <mergeCell ref="E284:G284"/>
    <mergeCell ref="H284:J284"/>
    <mergeCell ref="F287:H287"/>
    <mergeCell ref="B289:D289"/>
    <mergeCell ref="E289:G289"/>
    <mergeCell ref="H289:J289"/>
    <mergeCell ref="R277:R278"/>
    <mergeCell ref="S277:S278"/>
    <mergeCell ref="T277:T278"/>
    <mergeCell ref="U277:U278"/>
    <mergeCell ref="Q280:Q281"/>
    <mergeCell ref="B283:D283"/>
    <mergeCell ref="E283:G283"/>
    <mergeCell ref="H283:J283"/>
    <mergeCell ref="L283:L284"/>
    <mergeCell ref="B284:D284"/>
    <mergeCell ref="G276:G277"/>
    <mergeCell ref="H276:H277"/>
    <mergeCell ref="I276:I277"/>
    <mergeCell ref="J276:J277"/>
    <mergeCell ref="K276:K277"/>
    <mergeCell ref="Q276:Q278"/>
    <mergeCell ref="I293:I294"/>
    <mergeCell ref="J293:J294"/>
    <mergeCell ref="A295:A296"/>
    <mergeCell ref="B295:B296"/>
    <mergeCell ref="C295:C296"/>
    <mergeCell ref="D295:D296"/>
    <mergeCell ref="E295:E296"/>
    <mergeCell ref="F295:F296"/>
    <mergeCell ref="G295:G296"/>
    <mergeCell ref="H295:H296"/>
    <mergeCell ref="J291:J292"/>
    <mergeCell ref="Q292:Q293"/>
    <mergeCell ref="A293:A294"/>
    <mergeCell ref="B293:B294"/>
    <mergeCell ref="C293:C294"/>
    <mergeCell ref="D293:D294"/>
    <mergeCell ref="E293:E294"/>
    <mergeCell ref="F293:F294"/>
    <mergeCell ref="G293:G294"/>
    <mergeCell ref="H293:H294"/>
    <mergeCell ref="Q311:Q312"/>
    <mergeCell ref="G312:G313"/>
    <mergeCell ref="H312:H313"/>
    <mergeCell ref="I312:I313"/>
    <mergeCell ref="J312:J313"/>
    <mergeCell ref="F306:H306"/>
    <mergeCell ref="B308:D308"/>
    <mergeCell ref="E308:G308"/>
    <mergeCell ref="H308:J308"/>
    <mergeCell ref="Q309:U309"/>
    <mergeCell ref="A310:A311"/>
    <mergeCell ref="B310:B311"/>
    <mergeCell ref="C310:C311"/>
    <mergeCell ref="D310:D311"/>
    <mergeCell ref="E310:E311"/>
    <mergeCell ref="T296:T297"/>
    <mergeCell ref="U296:U297"/>
    <mergeCell ref="Q299:Q300"/>
    <mergeCell ref="B302:D302"/>
    <mergeCell ref="E302:G302"/>
    <mergeCell ref="H302:J302"/>
    <mergeCell ref="L302:L303"/>
    <mergeCell ref="B303:D303"/>
    <mergeCell ref="E303:G303"/>
    <mergeCell ref="H303:J303"/>
    <mergeCell ref="I295:I296"/>
    <mergeCell ref="J295:J296"/>
    <mergeCell ref="K295:K296"/>
    <mergeCell ref="Q295:Q297"/>
    <mergeCell ref="R296:R297"/>
    <mergeCell ref="S296:S297"/>
    <mergeCell ref="A314:A315"/>
    <mergeCell ref="B314:B315"/>
    <mergeCell ref="C314:C315"/>
    <mergeCell ref="D314:D315"/>
    <mergeCell ref="E314:E315"/>
    <mergeCell ref="F314:F315"/>
    <mergeCell ref="A312:A313"/>
    <mergeCell ref="B312:B313"/>
    <mergeCell ref="C312:C313"/>
    <mergeCell ref="D312:D313"/>
    <mergeCell ref="E312:E313"/>
    <mergeCell ref="F312:F313"/>
    <mergeCell ref="F310:F311"/>
    <mergeCell ref="G310:G311"/>
    <mergeCell ref="H310:H311"/>
    <mergeCell ref="I310:I311"/>
    <mergeCell ref="J310:J311"/>
    <mergeCell ref="Q328:U328"/>
    <mergeCell ref="A329:A330"/>
    <mergeCell ref="B329:B330"/>
    <mergeCell ref="C329:C330"/>
    <mergeCell ref="D329:D330"/>
    <mergeCell ref="E329:E330"/>
    <mergeCell ref="F329:F330"/>
    <mergeCell ref="G329:G330"/>
    <mergeCell ref="H329:H330"/>
    <mergeCell ref="I329:I330"/>
    <mergeCell ref="E322:G322"/>
    <mergeCell ref="H322:J322"/>
    <mergeCell ref="F325:H325"/>
    <mergeCell ref="B327:D327"/>
    <mergeCell ref="E327:G327"/>
    <mergeCell ref="H327:J327"/>
    <mergeCell ref="R315:R316"/>
    <mergeCell ref="S315:S316"/>
    <mergeCell ref="T315:T316"/>
    <mergeCell ref="U315:U316"/>
    <mergeCell ref="Q318:Q319"/>
    <mergeCell ref="B321:D321"/>
    <mergeCell ref="E321:G321"/>
    <mergeCell ref="H321:J321"/>
    <mergeCell ref="L321:L322"/>
    <mergeCell ref="B322:D322"/>
    <mergeCell ref="G314:G315"/>
    <mergeCell ref="H314:H315"/>
    <mergeCell ref="I314:I315"/>
    <mergeCell ref="J314:J315"/>
    <mergeCell ref="K314:K315"/>
    <mergeCell ref="Q314:Q316"/>
    <mergeCell ref="I331:I332"/>
    <mergeCell ref="J331:J332"/>
    <mergeCell ref="A333:A334"/>
    <mergeCell ref="B333:B334"/>
    <mergeCell ref="C333:C334"/>
    <mergeCell ref="D333:D334"/>
    <mergeCell ref="E333:E334"/>
    <mergeCell ref="F333:F334"/>
    <mergeCell ref="G333:G334"/>
    <mergeCell ref="H333:H334"/>
    <mergeCell ref="J329:J330"/>
    <mergeCell ref="Q330:Q331"/>
    <mergeCell ref="A331:A332"/>
    <mergeCell ref="B331:B332"/>
    <mergeCell ref="C331:C332"/>
    <mergeCell ref="D331:D332"/>
    <mergeCell ref="E331:E332"/>
    <mergeCell ref="F331:F332"/>
    <mergeCell ref="G331:G332"/>
    <mergeCell ref="H331:H332"/>
    <mergeCell ref="Q349:Q350"/>
    <mergeCell ref="G350:G351"/>
    <mergeCell ref="H350:H351"/>
    <mergeCell ref="I350:I351"/>
    <mergeCell ref="J350:J351"/>
    <mergeCell ref="F344:H344"/>
    <mergeCell ref="B346:D346"/>
    <mergeCell ref="E346:G346"/>
    <mergeCell ref="H346:J346"/>
    <mergeCell ref="Q347:U347"/>
    <mergeCell ref="A348:A349"/>
    <mergeCell ref="B348:B349"/>
    <mergeCell ref="C348:C349"/>
    <mergeCell ref="D348:D349"/>
    <mergeCell ref="E348:E349"/>
    <mergeCell ref="T334:T335"/>
    <mergeCell ref="U334:U335"/>
    <mergeCell ref="Q337:Q338"/>
    <mergeCell ref="B340:D340"/>
    <mergeCell ref="E340:G340"/>
    <mergeCell ref="H340:J340"/>
    <mergeCell ref="L340:L341"/>
    <mergeCell ref="B341:D341"/>
    <mergeCell ref="E341:G341"/>
    <mergeCell ref="H341:J341"/>
    <mergeCell ref="I333:I334"/>
    <mergeCell ref="J333:J334"/>
    <mergeCell ref="K333:K334"/>
    <mergeCell ref="Q333:Q335"/>
    <mergeCell ref="R334:R335"/>
    <mergeCell ref="S334:S335"/>
    <mergeCell ref="A352:A353"/>
    <mergeCell ref="B352:B353"/>
    <mergeCell ref="C352:C353"/>
    <mergeCell ref="D352:D353"/>
    <mergeCell ref="E352:E353"/>
    <mergeCell ref="F352:F353"/>
    <mergeCell ref="A350:A351"/>
    <mergeCell ref="B350:B351"/>
    <mergeCell ref="C350:C351"/>
    <mergeCell ref="D350:D351"/>
    <mergeCell ref="E350:E351"/>
    <mergeCell ref="F350:F351"/>
    <mergeCell ref="F348:F349"/>
    <mergeCell ref="G348:G349"/>
    <mergeCell ref="H348:H349"/>
    <mergeCell ref="I348:I349"/>
    <mergeCell ref="J348:J349"/>
    <mergeCell ref="Q366:U366"/>
    <mergeCell ref="A367:A368"/>
    <mergeCell ref="B367:B368"/>
    <mergeCell ref="C367:C368"/>
    <mergeCell ref="D367:D368"/>
    <mergeCell ref="E367:E368"/>
    <mergeCell ref="F367:F368"/>
    <mergeCell ref="G367:G368"/>
    <mergeCell ref="H367:H368"/>
    <mergeCell ref="I367:I368"/>
    <mergeCell ref="E360:G360"/>
    <mergeCell ref="H360:J360"/>
    <mergeCell ref="F363:H363"/>
    <mergeCell ref="B365:D365"/>
    <mergeCell ref="E365:G365"/>
    <mergeCell ref="H365:J365"/>
    <mergeCell ref="R353:R354"/>
    <mergeCell ref="S353:S354"/>
    <mergeCell ref="T353:T354"/>
    <mergeCell ref="U353:U354"/>
    <mergeCell ref="Q356:Q357"/>
    <mergeCell ref="B359:D359"/>
    <mergeCell ref="E359:G359"/>
    <mergeCell ref="H359:J359"/>
    <mergeCell ref="L359:L360"/>
    <mergeCell ref="B360:D360"/>
    <mergeCell ref="G352:G353"/>
    <mergeCell ref="H352:H353"/>
    <mergeCell ref="I352:I353"/>
    <mergeCell ref="J352:J353"/>
    <mergeCell ref="K352:K353"/>
    <mergeCell ref="Q352:Q354"/>
    <mergeCell ref="I369:I370"/>
    <mergeCell ref="J369:J370"/>
    <mergeCell ref="A371:A372"/>
    <mergeCell ref="B371:B372"/>
    <mergeCell ref="C371:C372"/>
    <mergeCell ref="D371:D372"/>
    <mergeCell ref="E371:E372"/>
    <mergeCell ref="F371:F372"/>
    <mergeCell ref="G371:G372"/>
    <mergeCell ref="H371:H372"/>
    <mergeCell ref="J367:J368"/>
    <mergeCell ref="Q368:Q369"/>
    <mergeCell ref="A369:A370"/>
    <mergeCell ref="B369:B370"/>
    <mergeCell ref="C369:C370"/>
    <mergeCell ref="D369:D370"/>
    <mergeCell ref="E369:E370"/>
    <mergeCell ref="F369:F370"/>
    <mergeCell ref="G369:G370"/>
    <mergeCell ref="H369:H370"/>
    <mergeCell ref="Q387:Q388"/>
    <mergeCell ref="G388:G389"/>
    <mergeCell ref="H388:H389"/>
    <mergeCell ref="I388:I389"/>
    <mergeCell ref="J388:J389"/>
    <mergeCell ref="F382:H382"/>
    <mergeCell ref="B384:D384"/>
    <mergeCell ref="E384:G384"/>
    <mergeCell ref="H384:J384"/>
    <mergeCell ref="Q385:U385"/>
    <mergeCell ref="A386:A387"/>
    <mergeCell ref="B386:B387"/>
    <mergeCell ref="C386:C387"/>
    <mergeCell ref="D386:D387"/>
    <mergeCell ref="E386:E387"/>
    <mergeCell ref="T372:T373"/>
    <mergeCell ref="U372:U373"/>
    <mergeCell ref="Q375:Q376"/>
    <mergeCell ref="B378:D378"/>
    <mergeCell ref="E378:G378"/>
    <mergeCell ref="H378:J378"/>
    <mergeCell ref="L378:L379"/>
    <mergeCell ref="B379:D379"/>
    <mergeCell ref="E379:G379"/>
    <mergeCell ref="H379:J379"/>
    <mergeCell ref="I371:I372"/>
    <mergeCell ref="J371:J372"/>
    <mergeCell ref="K371:K372"/>
    <mergeCell ref="Q371:Q373"/>
    <mergeCell ref="R372:R373"/>
    <mergeCell ref="S372:S373"/>
    <mergeCell ref="A390:A391"/>
    <mergeCell ref="B390:B391"/>
    <mergeCell ref="C390:C391"/>
    <mergeCell ref="D390:D391"/>
    <mergeCell ref="E390:E391"/>
    <mergeCell ref="F390:F391"/>
    <mergeCell ref="A388:A389"/>
    <mergeCell ref="B388:B389"/>
    <mergeCell ref="C388:C389"/>
    <mergeCell ref="D388:D389"/>
    <mergeCell ref="E388:E389"/>
    <mergeCell ref="F388:F389"/>
    <mergeCell ref="F386:F387"/>
    <mergeCell ref="G386:G387"/>
    <mergeCell ref="H386:H387"/>
    <mergeCell ref="I386:I387"/>
    <mergeCell ref="J386:J387"/>
    <mergeCell ref="Q404:U404"/>
    <mergeCell ref="A405:A406"/>
    <mergeCell ref="B405:B406"/>
    <mergeCell ref="C405:C406"/>
    <mergeCell ref="D405:D406"/>
    <mergeCell ref="E405:E406"/>
    <mergeCell ref="F405:F406"/>
    <mergeCell ref="G405:G406"/>
    <mergeCell ref="H405:H406"/>
    <mergeCell ref="I405:I406"/>
    <mergeCell ref="E398:G398"/>
    <mergeCell ref="H398:J398"/>
    <mergeCell ref="F401:H401"/>
    <mergeCell ref="B403:D403"/>
    <mergeCell ref="E403:G403"/>
    <mergeCell ref="H403:J403"/>
    <mergeCell ref="R391:R392"/>
    <mergeCell ref="S391:S392"/>
    <mergeCell ref="T391:T392"/>
    <mergeCell ref="U391:U392"/>
    <mergeCell ref="Q394:Q395"/>
    <mergeCell ref="B397:D397"/>
    <mergeCell ref="E397:G397"/>
    <mergeCell ref="H397:J397"/>
    <mergeCell ref="L397:L398"/>
    <mergeCell ref="B398:D398"/>
    <mergeCell ref="G390:G391"/>
    <mergeCell ref="H390:H391"/>
    <mergeCell ref="I390:I391"/>
    <mergeCell ref="J390:J391"/>
    <mergeCell ref="K390:K391"/>
    <mergeCell ref="Q390:Q392"/>
    <mergeCell ref="I407:I408"/>
    <mergeCell ref="J407:J408"/>
    <mergeCell ref="A409:A410"/>
    <mergeCell ref="B409:B410"/>
    <mergeCell ref="C409:C410"/>
    <mergeCell ref="D409:D410"/>
    <mergeCell ref="E409:E410"/>
    <mergeCell ref="F409:F410"/>
    <mergeCell ref="G409:G410"/>
    <mergeCell ref="H409:H410"/>
    <mergeCell ref="J405:J406"/>
    <mergeCell ref="Q406:Q407"/>
    <mergeCell ref="A407:A408"/>
    <mergeCell ref="B407:B408"/>
    <mergeCell ref="C407:C408"/>
    <mergeCell ref="D407:D408"/>
    <mergeCell ref="E407:E408"/>
    <mergeCell ref="F407:F408"/>
    <mergeCell ref="G407:G408"/>
    <mergeCell ref="H407:H408"/>
    <mergeCell ref="Q425:Q426"/>
    <mergeCell ref="G426:G427"/>
    <mergeCell ref="H426:H427"/>
    <mergeCell ref="I426:I427"/>
    <mergeCell ref="J426:J427"/>
    <mergeCell ref="F420:H420"/>
    <mergeCell ref="B422:D422"/>
    <mergeCell ref="E422:G422"/>
    <mergeCell ref="H422:J422"/>
    <mergeCell ref="Q423:U423"/>
    <mergeCell ref="A424:A425"/>
    <mergeCell ref="B424:B425"/>
    <mergeCell ref="C424:C425"/>
    <mergeCell ref="D424:D425"/>
    <mergeCell ref="E424:E425"/>
    <mergeCell ref="T410:T411"/>
    <mergeCell ref="U410:U411"/>
    <mergeCell ref="Q413:Q414"/>
    <mergeCell ref="B416:D416"/>
    <mergeCell ref="E416:G416"/>
    <mergeCell ref="H416:J416"/>
    <mergeCell ref="L416:L417"/>
    <mergeCell ref="B417:D417"/>
    <mergeCell ref="E417:G417"/>
    <mergeCell ref="H417:J417"/>
    <mergeCell ref="I409:I410"/>
    <mergeCell ref="J409:J410"/>
    <mergeCell ref="K409:K410"/>
    <mergeCell ref="Q409:Q411"/>
    <mergeCell ref="R410:R411"/>
    <mergeCell ref="S410:S411"/>
    <mergeCell ref="A428:A429"/>
    <mergeCell ref="B428:B429"/>
    <mergeCell ref="C428:C429"/>
    <mergeCell ref="D428:D429"/>
    <mergeCell ref="E428:E429"/>
    <mergeCell ref="F428:F429"/>
    <mergeCell ref="A426:A427"/>
    <mergeCell ref="B426:B427"/>
    <mergeCell ref="C426:C427"/>
    <mergeCell ref="D426:D427"/>
    <mergeCell ref="E426:E427"/>
    <mergeCell ref="F426:F427"/>
    <mergeCell ref="F424:F425"/>
    <mergeCell ref="G424:G425"/>
    <mergeCell ref="H424:H425"/>
    <mergeCell ref="I424:I425"/>
    <mergeCell ref="J424:J425"/>
    <mergeCell ref="Q442:U442"/>
    <mergeCell ref="A443:A444"/>
    <mergeCell ref="B443:B444"/>
    <mergeCell ref="C443:C444"/>
    <mergeCell ref="D443:D444"/>
    <mergeCell ref="E443:E444"/>
    <mergeCell ref="F443:F444"/>
    <mergeCell ref="G443:G444"/>
    <mergeCell ref="H443:H444"/>
    <mergeCell ref="I443:I444"/>
    <mergeCell ref="E436:G436"/>
    <mergeCell ref="H436:J436"/>
    <mergeCell ref="F439:H439"/>
    <mergeCell ref="B441:D441"/>
    <mergeCell ref="E441:G441"/>
    <mergeCell ref="H441:J441"/>
    <mergeCell ref="R429:R430"/>
    <mergeCell ref="S429:S430"/>
    <mergeCell ref="T429:T430"/>
    <mergeCell ref="U429:U430"/>
    <mergeCell ref="Q432:Q433"/>
    <mergeCell ref="B435:D435"/>
    <mergeCell ref="E435:G435"/>
    <mergeCell ref="H435:J435"/>
    <mergeCell ref="L435:L436"/>
    <mergeCell ref="B436:D436"/>
    <mergeCell ref="G428:G429"/>
    <mergeCell ref="H428:H429"/>
    <mergeCell ref="I428:I429"/>
    <mergeCell ref="J428:J429"/>
    <mergeCell ref="K428:K429"/>
    <mergeCell ref="Q428:Q430"/>
    <mergeCell ref="I445:I446"/>
    <mergeCell ref="J445:J446"/>
    <mergeCell ref="A447:A448"/>
    <mergeCell ref="B447:B448"/>
    <mergeCell ref="C447:C448"/>
    <mergeCell ref="D447:D448"/>
    <mergeCell ref="E447:E448"/>
    <mergeCell ref="F447:F448"/>
    <mergeCell ref="G447:G448"/>
    <mergeCell ref="H447:H448"/>
    <mergeCell ref="J443:J444"/>
    <mergeCell ref="Q444:Q445"/>
    <mergeCell ref="A445:A446"/>
    <mergeCell ref="B445:B446"/>
    <mergeCell ref="C445:C446"/>
    <mergeCell ref="D445:D446"/>
    <mergeCell ref="E445:E446"/>
    <mergeCell ref="F445:F446"/>
    <mergeCell ref="G445:G446"/>
    <mergeCell ref="H445:H446"/>
    <mergeCell ref="Q463:Q464"/>
    <mergeCell ref="G464:G465"/>
    <mergeCell ref="H464:H465"/>
    <mergeCell ref="I464:I465"/>
    <mergeCell ref="J464:J465"/>
    <mergeCell ref="F458:H458"/>
    <mergeCell ref="B460:D460"/>
    <mergeCell ref="E460:G460"/>
    <mergeCell ref="H460:J460"/>
    <mergeCell ref="Q461:U461"/>
    <mergeCell ref="A462:A463"/>
    <mergeCell ref="B462:B463"/>
    <mergeCell ref="C462:C463"/>
    <mergeCell ref="D462:D463"/>
    <mergeCell ref="E462:E463"/>
    <mergeCell ref="T448:T449"/>
    <mergeCell ref="U448:U449"/>
    <mergeCell ref="Q451:Q452"/>
    <mergeCell ref="B454:D454"/>
    <mergeCell ref="E454:G454"/>
    <mergeCell ref="H454:J454"/>
    <mergeCell ref="L454:L455"/>
    <mergeCell ref="B455:D455"/>
    <mergeCell ref="E455:G455"/>
    <mergeCell ref="H455:J455"/>
    <mergeCell ref="I447:I448"/>
    <mergeCell ref="J447:J448"/>
    <mergeCell ref="K447:K448"/>
    <mergeCell ref="Q447:Q449"/>
    <mergeCell ref="R448:R449"/>
    <mergeCell ref="S448:S449"/>
    <mergeCell ref="A466:A467"/>
    <mergeCell ref="B466:B467"/>
    <mergeCell ref="C466:C467"/>
    <mergeCell ref="D466:D467"/>
    <mergeCell ref="E466:E467"/>
    <mergeCell ref="F466:F467"/>
    <mergeCell ref="A464:A465"/>
    <mergeCell ref="B464:B465"/>
    <mergeCell ref="C464:C465"/>
    <mergeCell ref="D464:D465"/>
    <mergeCell ref="E464:E465"/>
    <mergeCell ref="F464:F465"/>
    <mergeCell ref="F462:F463"/>
    <mergeCell ref="G462:G463"/>
    <mergeCell ref="H462:H463"/>
    <mergeCell ref="I462:I463"/>
    <mergeCell ref="J462:J463"/>
    <mergeCell ref="Q480:U480"/>
    <mergeCell ref="A481:A482"/>
    <mergeCell ref="B481:B482"/>
    <mergeCell ref="C481:C482"/>
    <mergeCell ref="D481:D482"/>
    <mergeCell ref="E481:E482"/>
    <mergeCell ref="F481:F482"/>
    <mergeCell ref="G481:G482"/>
    <mergeCell ref="H481:H482"/>
    <mergeCell ref="I481:I482"/>
    <mergeCell ref="E474:G474"/>
    <mergeCell ref="H474:J474"/>
    <mergeCell ref="F477:H477"/>
    <mergeCell ref="B479:D479"/>
    <mergeCell ref="E479:G479"/>
    <mergeCell ref="H479:J479"/>
    <mergeCell ref="R467:R468"/>
    <mergeCell ref="S467:S468"/>
    <mergeCell ref="T467:T468"/>
    <mergeCell ref="U467:U468"/>
    <mergeCell ref="Q470:Q471"/>
    <mergeCell ref="B473:D473"/>
    <mergeCell ref="E473:G473"/>
    <mergeCell ref="H473:J473"/>
    <mergeCell ref="L473:L474"/>
    <mergeCell ref="B474:D474"/>
    <mergeCell ref="G466:G467"/>
    <mergeCell ref="H466:H467"/>
    <mergeCell ref="I466:I467"/>
    <mergeCell ref="J466:J467"/>
    <mergeCell ref="K466:K467"/>
    <mergeCell ref="Q466:Q468"/>
    <mergeCell ref="I483:I484"/>
    <mergeCell ref="J483:J484"/>
    <mergeCell ref="A485:A486"/>
    <mergeCell ref="B485:B486"/>
    <mergeCell ref="C485:C486"/>
    <mergeCell ref="D485:D486"/>
    <mergeCell ref="E485:E486"/>
    <mergeCell ref="F485:F486"/>
    <mergeCell ref="G485:G486"/>
    <mergeCell ref="H485:H486"/>
    <mergeCell ref="J481:J482"/>
    <mergeCell ref="Q482:Q483"/>
    <mergeCell ref="A483:A484"/>
    <mergeCell ref="B483:B484"/>
    <mergeCell ref="C483:C484"/>
    <mergeCell ref="D483:D484"/>
    <mergeCell ref="E483:E484"/>
    <mergeCell ref="F483:F484"/>
    <mergeCell ref="G483:G484"/>
    <mergeCell ref="H483:H484"/>
    <mergeCell ref="Q501:Q502"/>
    <mergeCell ref="G502:G503"/>
    <mergeCell ref="H502:H503"/>
    <mergeCell ref="I502:I503"/>
    <mergeCell ref="J502:J503"/>
    <mergeCell ref="F496:H496"/>
    <mergeCell ref="B498:D498"/>
    <mergeCell ref="E498:G498"/>
    <mergeCell ref="H498:J498"/>
    <mergeCell ref="Q499:U499"/>
    <mergeCell ref="A500:A501"/>
    <mergeCell ref="B500:B501"/>
    <mergeCell ref="C500:C501"/>
    <mergeCell ref="D500:D501"/>
    <mergeCell ref="E500:E501"/>
    <mergeCell ref="T486:T487"/>
    <mergeCell ref="U486:U487"/>
    <mergeCell ref="Q489:Q490"/>
    <mergeCell ref="B492:D492"/>
    <mergeCell ref="E492:G492"/>
    <mergeCell ref="H492:J492"/>
    <mergeCell ref="L492:L493"/>
    <mergeCell ref="B493:D493"/>
    <mergeCell ref="E493:G493"/>
    <mergeCell ref="H493:J493"/>
    <mergeCell ref="I485:I486"/>
    <mergeCell ref="J485:J486"/>
    <mergeCell ref="K485:K486"/>
    <mergeCell ref="Q485:Q487"/>
    <mergeCell ref="R486:R487"/>
    <mergeCell ref="S486:S487"/>
    <mergeCell ref="A504:A505"/>
    <mergeCell ref="B504:B505"/>
    <mergeCell ref="C504:C505"/>
    <mergeCell ref="D504:D505"/>
    <mergeCell ref="E504:E505"/>
    <mergeCell ref="F504:F505"/>
    <mergeCell ref="A502:A503"/>
    <mergeCell ref="B502:B503"/>
    <mergeCell ref="C502:C503"/>
    <mergeCell ref="D502:D503"/>
    <mergeCell ref="E502:E503"/>
    <mergeCell ref="F502:F503"/>
    <mergeCell ref="F500:F501"/>
    <mergeCell ref="G500:G501"/>
    <mergeCell ref="H500:H501"/>
    <mergeCell ref="I500:I501"/>
    <mergeCell ref="J500:J501"/>
    <mergeCell ref="Q518:U518"/>
    <mergeCell ref="A519:A520"/>
    <mergeCell ref="B519:B520"/>
    <mergeCell ref="C519:C520"/>
    <mergeCell ref="D519:D520"/>
    <mergeCell ref="E519:E520"/>
    <mergeCell ref="F519:F520"/>
    <mergeCell ref="G519:G520"/>
    <mergeCell ref="H519:H520"/>
    <mergeCell ref="I519:I520"/>
    <mergeCell ref="E512:G512"/>
    <mergeCell ref="H512:J512"/>
    <mergeCell ref="F515:H515"/>
    <mergeCell ref="B517:D517"/>
    <mergeCell ref="E517:G517"/>
    <mergeCell ref="H517:J517"/>
    <mergeCell ref="R505:R506"/>
    <mergeCell ref="S505:S506"/>
    <mergeCell ref="T505:T506"/>
    <mergeCell ref="U505:U506"/>
    <mergeCell ref="Q508:Q509"/>
    <mergeCell ref="B511:D511"/>
    <mergeCell ref="E511:G511"/>
    <mergeCell ref="H511:J511"/>
    <mergeCell ref="L511:L512"/>
    <mergeCell ref="B512:D512"/>
    <mergeCell ref="G504:G505"/>
    <mergeCell ref="H504:H505"/>
    <mergeCell ref="I504:I505"/>
    <mergeCell ref="J504:J505"/>
    <mergeCell ref="K504:K505"/>
    <mergeCell ref="Q504:Q506"/>
    <mergeCell ref="I521:I522"/>
    <mergeCell ref="J521:J522"/>
    <mergeCell ref="A523:A524"/>
    <mergeCell ref="B523:B524"/>
    <mergeCell ref="C523:C524"/>
    <mergeCell ref="D523:D524"/>
    <mergeCell ref="E523:E524"/>
    <mergeCell ref="F523:F524"/>
    <mergeCell ref="G523:G524"/>
    <mergeCell ref="H523:H524"/>
    <mergeCell ref="J519:J520"/>
    <mergeCell ref="Q520:Q521"/>
    <mergeCell ref="A521:A522"/>
    <mergeCell ref="B521:B522"/>
    <mergeCell ref="C521:C522"/>
    <mergeCell ref="D521:D522"/>
    <mergeCell ref="E521:E522"/>
    <mergeCell ref="F521:F522"/>
    <mergeCell ref="G521:G522"/>
    <mergeCell ref="H521:H522"/>
    <mergeCell ref="Q539:Q540"/>
    <mergeCell ref="G540:G541"/>
    <mergeCell ref="H540:H541"/>
    <mergeCell ref="I540:I541"/>
    <mergeCell ref="J540:J541"/>
    <mergeCell ref="F534:H534"/>
    <mergeCell ref="B536:D536"/>
    <mergeCell ref="E536:G536"/>
    <mergeCell ref="H536:J536"/>
    <mergeCell ref="Q537:U537"/>
    <mergeCell ref="A538:A539"/>
    <mergeCell ref="B538:B539"/>
    <mergeCell ref="C538:C539"/>
    <mergeCell ref="D538:D539"/>
    <mergeCell ref="E538:E539"/>
    <mergeCell ref="T524:T525"/>
    <mergeCell ref="U524:U525"/>
    <mergeCell ref="Q527:Q528"/>
    <mergeCell ref="B530:D530"/>
    <mergeCell ref="E530:G530"/>
    <mergeCell ref="H530:J530"/>
    <mergeCell ref="L530:L531"/>
    <mergeCell ref="B531:D531"/>
    <mergeCell ref="E531:G531"/>
    <mergeCell ref="H531:J531"/>
    <mergeCell ref="I523:I524"/>
    <mergeCell ref="J523:J524"/>
    <mergeCell ref="K523:K524"/>
    <mergeCell ref="Q523:Q525"/>
    <mergeCell ref="R524:R525"/>
    <mergeCell ref="S524:S525"/>
    <mergeCell ref="A542:A543"/>
    <mergeCell ref="B542:B543"/>
    <mergeCell ref="C542:C543"/>
    <mergeCell ref="D542:D543"/>
    <mergeCell ref="E542:E543"/>
    <mergeCell ref="F542:F543"/>
    <mergeCell ref="A540:A541"/>
    <mergeCell ref="B540:B541"/>
    <mergeCell ref="C540:C541"/>
    <mergeCell ref="D540:D541"/>
    <mergeCell ref="E540:E541"/>
    <mergeCell ref="F540:F541"/>
    <mergeCell ref="F538:F539"/>
    <mergeCell ref="G538:G539"/>
    <mergeCell ref="H538:H539"/>
    <mergeCell ref="I538:I539"/>
    <mergeCell ref="J538:J539"/>
    <mergeCell ref="Q556:U556"/>
    <mergeCell ref="A557:A558"/>
    <mergeCell ref="B557:B558"/>
    <mergeCell ref="C557:C558"/>
    <mergeCell ref="D557:D558"/>
    <mergeCell ref="E557:E558"/>
    <mergeCell ref="F557:F558"/>
    <mergeCell ref="G557:G558"/>
    <mergeCell ref="H557:H558"/>
    <mergeCell ref="I557:I558"/>
    <mergeCell ref="E550:G550"/>
    <mergeCell ref="H550:J550"/>
    <mergeCell ref="F553:H553"/>
    <mergeCell ref="B555:D555"/>
    <mergeCell ref="E555:G555"/>
    <mergeCell ref="H555:J555"/>
    <mergeCell ref="R543:R544"/>
    <mergeCell ref="S543:S544"/>
    <mergeCell ref="T543:T544"/>
    <mergeCell ref="U543:U544"/>
    <mergeCell ref="Q546:Q547"/>
    <mergeCell ref="B549:D549"/>
    <mergeCell ref="E549:G549"/>
    <mergeCell ref="H549:J549"/>
    <mergeCell ref="L549:L550"/>
    <mergeCell ref="B550:D550"/>
    <mergeCell ref="G542:G543"/>
    <mergeCell ref="H542:H543"/>
    <mergeCell ref="I542:I543"/>
    <mergeCell ref="J542:J543"/>
    <mergeCell ref="K542:K543"/>
    <mergeCell ref="Q542:Q544"/>
    <mergeCell ref="I559:I560"/>
    <mergeCell ref="J559:J560"/>
    <mergeCell ref="A561:A562"/>
    <mergeCell ref="B561:B562"/>
    <mergeCell ref="C561:C562"/>
    <mergeCell ref="D561:D562"/>
    <mergeCell ref="E561:E562"/>
    <mergeCell ref="F561:F562"/>
    <mergeCell ref="G561:G562"/>
    <mergeCell ref="H561:H562"/>
    <mergeCell ref="J557:J558"/>
    <mergeCell ref="Q558:Q559"/>
    <mergeCell ref="A559:A560"/>
    <mergeCell ref="B559:B560"/>
    <mergeCell ref="C559:C560"/>
    <mergeCell ref="D559:D560"/>
    <mergeCell ref="E559:E560"/>
    <mergeCell ref="F559:F560"/>
    <mergeCell ref="G559:G560"/>
    <mergeCell ref="H559:H560"/>
    <mergeCell ref="Q577:Q578"/>
    <mergeCell ref="G578:G579"/>
    <mergeCell ref="H578:H579"/>
    <mergeCell ref="I578:I579"/>
    <mergeCell ref="J578:J579"/>
    <mergeCell ref="F572:H572"/>
    <mergeCell ref="B574:D574"/>
    <mergeCell ref="E574:G574"/>
    <mergeCell ref="H574:J574"/>
    <mergeCell ref="Q575:U575"/>
    <mergeCell ref="A576:A577"/>
    <mergeCell ref="B576:B577"/>
    <mergeCell ref="C576:C577"/>
    <mergeCell ref="D576:D577"/>
    <mergeCell ref="E576:E577"/>
    <mergeCell ref="T562:T563"/>
    <mergeCell ref="U562:U563"/>
    <mergeCell ref="Q565:Q566"/>
    <mergeCell ref="B568:D568"/>
    <mergeCell ref="E568:G568"/>
    <mergeCell ref="H568:J568"/>
    <mergeCell ref="L568:L569"/>
    <mergeCell ref="B569:D569"/>
    <mergeCell ref="E569:G569"/>
    <mergeCell ref="H569:J569"/>
    <mergeCell ref="I561:I562"/>
    <mergeCell ref="J561:J562"/>
    <mergeCell ref="K561:K562"/>
    <mergeCell ref="Q561:Q563"/>
    <mergeCell ref="R562:R563"/>
    <mergeCell ref="S562:S563"/>
    <mergeCell ref="A580:A581"/>
    <mergeCell ref="B580:B581"/>
    <mergeCell ref="C580:C581"/>
    <mergeCell ref="D580:D581"/>
    <mergeCell ref="E580:E581"/>
    <mergeCell ref="F580:F581"/>
    <mergeCell ref="A578:A579"/>
    <mergeCell ref="B578:B579"/>
    <mergeCell ref="C578:C579"/>
    <mergeCell ref="D578:D579"/>
    <mergeCell ref="E578:E579"/>
    <mergeCell ref="F578:F579"/>
    <mergeCell ref="F576:F577"/>
    <mergeCell ref="G576:G577"/>
    <mergeCell ref="H576:H577"/>
    <mergeCell ref="I576:I577"/>
    <mergeCell ref="J576:J577"/>
    <mergeCell ref="E588:G588"/>
    <mergeCell ref="H588:J588"/>
    <mergeCell ref="R590:R592"/>
    <mergeCell ref="S590:S592"/>
    <mergeCell ref="T590:T592"/>
    <mergeCell ref="B593:D593"/>
    <mergeCell ref="E593:G593"/>
    <mergeCell ref="H593:J593"/>
    <mergeCell ref="Q593:Q594"/>
    <mergeCell ref="R593:R594"/>
    <mergeCell ref="R581:R582"/>
    <mergeCell ref="S581:S582"/>
    <mergeCell ref="T581:T582"/>
    <mergeCell ref="U581:U582"/>
    <mergeCell ref="Q584:Q585"/>
    <mergeCell ref="B587:D587"/>
    <mergeCell ref="E587:G587"/>
    <mergeCell ref="H587:J587"/>
    <mergeCell ref="L587:L588"/>
    <mergeCell ref="B588:D588"/>
    <mergeCell ref="G580:G581"/>
    <mergeCell ref="H580:H581"/>
    <mergeCell ref="I580:I581"/>
    <mergeCell ref="J580:J581"/>
    <mergeCell ref="K580:K581"/>
    <mergeCell ref="Q580:Q582"/>
    <mergeCell ref="C602:F602"/>
    <mergeCell ref="G602:H602"/>
    <mergeCell ref="C603:F603"/>
    <mergeCell ref="G603:H603"/>
    <mergeCell ref="C605:F605"/>
    <mergeCell ref="G605:H605"/>
    <mergeCell ref="C599:F599"/>
    <mergeCell ref="G599:H599"/>
    <mergeCell ref="C600:F600"/>
    <mergeCell ref="G600:H600"/>
    <mergeCell ref="C601:F601"/>
    <mergeCell ref="G601:H601"/>
    <mergeCell ref="S593:S594"/>
    <mergeCell ref="T593:T594"/>
    <mergeCell ref="Q595:Q596"/>
    <mergeCell ref="R595:R596"/>
    <mergeCell ref="S595:S596"/>
    <mergeCell ref="T595:T596"/>
  </mergeCells>
  <conditionalFormatting sqref="F3:H3">
    <cfRule type="expression" dxfId="125" priority="124">
      <formula>WEEKDAY(F$3,2)&gt;5</formula>
    </cfRule>
  </conditionalFormatting>
  <conditionalFormatting sqref="F21:H21">
    <cfRule type="expression" dxfId="124" priority="123">
      <formula>WEEKDAY(F$21,2)&gt;5</formula>
    </cfRule>
  </conditionalFormatting>
  <conditionalFormatting sqref="F40:H40">
    <cfRule type="expression" dxfId="123" priority="122">
      <formula>WEEKDAY(F$40,2)&gt;5</formula>
    </cfRule>
  </conditionalFormatting>
  <conditionalFormatting sqref="F58:H58">
    <cfRule type="expression" dxfId="122" priority="121">
      <formula>WEEKDAY(F$58,2)&gt;5</formula>
    </cfRule>
  </conditionalFormatting>
  <conditionalFormatting sqref="F78:H78">
    <cfRule type="expression" dxfId="121" priority="120">
      <formula>WEEKDAY(F$78,2)&gt;5</formula>
    </cfRule>
  </conditionalFormatting>
  <conditionalFormatting sqref="F97:H97">
    <cfRule type="expression" dxfId="120" priority="119">
      <formula>WEEKDAY(F$97,2)&gt;5</formula>
    </cfRule>
  </conditionalFormatting>
  <conditionalFormatting sqref="F116:H116">
    <cfRule type="expression" dxfId="119" priority="118">
      <formula>WEEKDAY(F$116,2)&gt;5</formula>
    </cfRule>
  </conditionalFormatting>
  <conditionalFormatting sqref="F135:H135">
    <cfRule type="expression" dxfId="118" priority="117">
      <formula>WEEKDAY(F$135,2)&gt;5</formula>
    </cfRule>
  </conditionalFormatting>
  <conditionalFormatting sqref="F154:H154">
    <cfRule type="expression" dxfId="117" priority="116">
      <formula>WEEKDAY(F$154,2)&gt;5</formula>
    </cfRule>
  </conditionalFormatting>
  <conditionalFormatting sqref="F173:H173">
    <cfRule type="expression" dxfId="116" priority="115">
      <formula>WEEKDAY(F$173,2)&gt;5</formula>
    </cfRule>
  </conditionalFormatting>
  <conditionalFormatting sqref="F192:H192">
    <cfRule type="expression" dxfId="115" priority="114">
      <formula>WEEKDAY(F$192,2)&gt;5</formula>
    </cfRule>
  </conditionalFormatting>
  <conditionalFormatting sqref="F211:H211">
    <cfRule type="expression" dxfId="114" priority="113">
      <formula>WEEKDAY(F$211,2)&gt;5</formula>
    </cfRule>
  </conditionalFormatting>
  <conditionalFormatting sqref="F230:H230">
    <cfRule type="expression" dxfId="113" priority="112">
      <formula>WEEKDAY(F$230,2)&gt;5</formula>
    </cfRule>
  </conditionalFormatting>
  <conditionalFormatting sqref="F249:H249">
    <cfRule type="expression" dxfId="112" priority="111">
      <formula>WEEKDAY(F$249,2)&gt;5</formula>
    </cfRule>
  </conditionalFormatting>
  <conditionalFormatting sqref="F268:H268">
    <cfRule type="expression" dxfId="111" priority="110">
      <formula>WEEKDAY(F$268,2)&gt;5</formula>
    </cfRule>
  </conditionalFormatting>
  <conditionalFormatting sqref="F287:H287">
    <cfRule type="expression" dxfId="110" priority="109">
      <formula>WEEKDAY(F$287,2)&gt;5</formula>
    </cfRule>
  </conditionalFormatting>
  <conditionalFormatting sqref="F306:H306">
    <cfRule type="expression" dxfId="109" priority="108">
      <formula>WEEKDAY(F$306,2)&gt;5</formula>
    </cfRule>
  </conditionalFormatting>
  <conditionalFormatting sqref="F325:H325">
    <cfRule type="expression" dxfId="108" priority="107">
      <formula>WEEKDAY(F$325,2)&gt;5</formula>
    </cfRule>
  </conditionalFormatting>
  <conditionalFormatting sqref="F344:H344">
    <cfRule type="expression" dxfId="107" priority="106">
      <formula>WEEKDAY(F$344,2)&gt;5</formula>
    </cfRule>
  </conditionalFormatting>
  <conditionalFormatting sqref="F363:H363">
    <cfRule type="expression" dxfId="106" priority="105">
      <formula>WEEKDAY(F$363,2)&gt;5</formula>
    </cfRule>
  </conditionalFormatting>
  <conditionalFormatting sqref="F382:H382">
    <cfRule type="expression" dxfId="105" priority="104">
      <formula>WEEKDAY(F$382,2)&gt;5</formula>
    </cfRule>
  </conditionalFormatting>
  <conditionalFormatting sqref="F401:H401">
    <cfRule type="expression" dxfId="104" priority="103">
      <formula>WEEKDAY(F$401,2)&gt;5</formula>
    </cfRule>
  </conditionalFormatting>
  <conditionalFormatting sqref="F420:H420">
    <cfRule type="expression" dxfId="103" priority="102">
      <formula>WEEKDAY(F$420,2)&gt;5</formula>
    </cfRule>
  </conditionalFormatting>
  <conditionalFormatting sqref="F439:H439">
    <cfRule type="expression" dxfId="102" priority="101">
      <formula>WEEKDAY(F$439,2)&gt;5</formula>
    </cfRule>
  </conditionalFormatting>
  <conditionalFormatting sqref="F458:H458">
    <cfRule type="expression" dxfId="101" priority="100">
      <formula>WEEKDAY(F$458,2)&gt;5</formula>
    </cfRule>
  </conditionalFormatting>
  <conditionalFormatting sqref="F477:H477">
    <cfRule type="expression" dxfId="100" priority="99">
      <formula>WEEKDAY(F$477,2)&gt;5</formula>
    </cfRule>
  </conditionalFormatting>
  <conditionalFormatting sqref="F496:H496">
    <cfRule type="expression" dxfId="99" priority="98">
      <formula>WEEKDAY(F$496,2)&gt;5</formula>
    </cfRule>
  </conditionalFormatting>
  <conditionalFormatting sqref="F515:H515">
    <cfRule type="expression" dxfId="98" priority="97">
      <formula>WEEKDAY(F$515,2)&gt;5</formula>
    </cfRule>
  </conditionalFormatting>
  <conditionalFormatting sqref="F534:H534">
    <cfRule type="expression" dxfId="97" priority="96">
      <formula>WEEKDAY(F$534,2)&gt;5</formula>
    </cfRule>
  </conditionalFormatting>
  <conditionalFormatting sqref="F553:H553">
    <cfRule type="expression" dxfId="96" priority="95">
      <formula>WEEKDAY(F$553,2)&gt;5</formula>
    </cfRule>
  </conditionalFormatting>
  <conditionalFormatting sqref="F572:H572">
    <cfRule type="expression" dxfId="95" priority="94">
      <formula>WEEKDAY(F$572,2)&gt;5</formula>
    </cfRule>
  </conditionalFormatting>
  <conditionalFormatting sqref="Q43:U43">
    <cfRule type="expression" dxfId="94" priority="93">
      <formula>WEEKDAY(F$40,2)&gt;5</formula>
    </cfRule>
  </conditionalFormatting>
  <conditionalFormatting sqref="Q6">
    <cfRule type="expression" dxfId="93" priority="92">
      <formula>WEEKDAY(Q$6,2)&gt;5</formula>
    </cfRule>
  </conditionalFormatting>
  <conditionalFormatting sqref="Q24:U24">
    <cfRule type="expression" dxfId="92" priority="91">
      <formula>WEEKDAY(Q$24,2)&gt;5</formula>
    </cfRule>
  </conditionalFormatting>
  <conditionalFormatting sqref="Q61:U61">
    <cfRule type="expression" dxfId="91" priority="90">
      <formula>WEEKDAY(Q$61,2)&gt;5</formula>
    </cfRule>
  </conditionalFormatting>
  <conditionalFormatting sqref="Q81:U81">
    <cfRule type="expression" dxfId="90" priority="89">
      <formula>WEEKDAY(Q81,2)&gt;5</formula>
    </cfRule>
  </conditionalFormatting>
  <conditionalFormatting sqref="Q100:U100">
    <cfRule type="expression" dxfId="89" priority="88">
      <formula>WEEKDAY(Q$100,2)&gt;5</formula>
    </cfRule>
  </conditionalFormatting>
  <conditionalFormatting sqref="Q119:U119">
    <cfRule type="expression" dxfId="88" priority="87">
      <formula>WEEKDAY(Q$119,2)&gt;5</formula>
    </cfRule>
  </conditionalFormatting>
  <conditionalFormatting sqref="Q138:U138">
    <cfRule type="expression" dxfId="87" priority="86">
      <formula>WEEKDAY(Q$138,2)&gt;5</formula>
    </cfRule>
  </conditionalFormatting>
  <conditionalFormatting sqref="Q157:U157">
    <cfRule type="expression" dxfId="86" priority="85">
      <formula>WEEKDAY(Q$157,2)&gt;5</formula>
    </cfRule>
  </conditionalFormatting>
  <conditionalFormatting sqref="Q176:U176">
    <cfRule type="expression" dxfId="85" priority="84">
      <formula>WEEKDAY(Q$176,2)&gt;5</formula>
    </cfRule>
  </conditionalFormatting>
  <conditionalFormatting sqref="Q195:U195">
    <cfRule type="expression" dxfId="84" priority="83">
      <formula>WEEKDAY(Q$195,2)&gt;5</formula>
    </cfRule>
  </conditionalFormatting>
  <conditionalFormatting sqref="Q214:U214">
    <cfRule type="expression" dxfId="83" priority="82">
      <formula>WEEKDAY(Q$214,2)&gt;5</formula>
    </cfRule>
  </conditionalFormatting>
  <conditionalFormatting sqref="Q233:U233">
    <cfRule type="expression" dxfId="82" priority="81">
      <formula>WEEKDAY(Q$233,2)&gt;5</formula>
    </cfRule>
  </conditionalFormatting>
  <conditionalFormatting sqref="Q252:U252">
    <cfRule type="expression" dxfId="81" priority="80">
      <formula>WEEKDAY(Q$252,2)&gt;5</formula>
    </cfRule>
  </conditionalFormatting>
  <conditionalFormatting sqref="Q271:U271">
    <cfRule type="expression" dxfId="80" priority="79">
      <formula>WEEKDAY(Q$271,2)&gt;5</formula>
    </cfRule>
  </conditionalFormatting>
  <conditionalFormatting sqref="Q290:U290">
    <cfRule type="expression" dxfId="79" priority="78">
      <formula>WEEKDAY(Q$290,2)&gt;5</formula>
    </cfRule>
  </conditionalFormatting>
  <conditionalFormatting sqref="Q309:U309">
    <cfRule type="expression" dxfId="78" priority="77">
      <formula>WEEKDAY(Q$309,2)&gt;5</formula>
    </cfRule>
  </conditionalFormatting>
  <conditionalFormatting sqref="Q328:U328">
    <cfRule type="expression" dxfId="77" priority="76">
      <formula>WEEKDAY(Q$328,2)&gt;5</formula>
    </cfRule>
  </conditionalFormatting>
  <conditionalFormatting sqref="Q347:U347">
    <cfRule type="expression" dxfId="76" priority="75">
      <formula>WEEKDAY(Q$347,2)&gt;5</formula>
    </cfRule>
  </conditionalFormatting>
  <conditionalFormatting sqref="Q366:U366">
    <cfRule type="expression" dxfId="75" priority="74">
      <formula>WEEKDAY(Q$366,2)&gt;5</formula>
    </cfRule>
  </conditionalFormatting>
  <conditionalFormatting sqref="Q385:U385">
    <cfRule type="expression" dxfId="74" priority="73">
      <formula>WEEKDAY(Q$385,2)&gt;5</formula>
    </cfRule>
  </conditionalFormatting>
  <conditionalFormatting sqref="Q404:U404">
    <cfRule type="expression" dxfId="73" priority="72">
      <formula>WEEKDAY(Q$404,2)&gt;5</formula>
    </cfRule>
  </conditionalFormatting>
  <conditionalFormatting sqref="Q423:U423">
    <cfRule type="expression" dxfId="72" priority="71">
      <formula>WEEKDAY(Q$423,2)&gt;5</formula>
    </cfRule>
  </conditionalFormatting>
  <conditionalFormatting sqref="Q442:U442">
    <cfRule type="expression" dxfId="71" priority="70">
      <formula>WEEKDAY(Q$442,2)&gt;5</formula>
    </cfRule>
  </conditionalFormatting>
  <conditionalFormatting sqref="Q461:U461">
    <cfRule type="expression" dxfId="70" priority="69">
      <formula>WEEKDAY(Q$461,2)&gt;5</formula>
    </cfRule>
  </conditionalFormatting>
  <conditionalFormatting sqref="Q480:U480">
    <cfRule type="expression" dxfId="69" priority="68">
      <formula>WEEKDAY(Q$480,2)&gt;5</formula>
    </cfRule>
  </conditionalFormatting>
  <conditionalFormatting sqref="Q499:U499">
    <cfRule type="expression" dxfId="68" priority="67">
      <formula>WEEKDAY(Q$499,2)&gt;5</formula>
    </cfRule>
  </conditionalFormatting>
  <conditionalFormatting sqref="Q518:U518">
    <cfRule type="expression" dxfId="67" priority="66">
      <formula>WEEKDAY(Q$518,2)&gt;5</formula>
    </cfRule>
  </conditionalFormatting>
  <conditionalFormatting sqref="Q537:U537">
    <cfRule type="expression" dxfId="66" priority="65">
      <formula>WEEKDAY(Q$537,2)&gt;5</formula>
    </cfRule>
  </conditionalFormatting>
  <conditionalFormatting sqref="Q556:U556">
    <cfRule type="expression" dxfId="65" priority="64">
      <formula>WEEKDAY(Q$556,2)&gt;5</formula>
    </cfRule>
  </conditionalFormatting>
  <conditionalFormatting sqref="Q575:U575">
    <cfRule type="expression" dxfId="64" priority="63">
      <formula>WEEKDAY(Q$575,2)&gt;5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Macro1">
                <anchor moveWithCells="1" sizeWithCells="1">
                  <from>
                    <xdr:col>1</xdr:col>
                    <xdr:colOff>749300</xdr:colOff>
                    <xdr:row>0</xdr:row>
                    <xdr:rowOff>0</xdr:rowOff>
                  </from>
                  <to>
                    <xdr:col>20</xdr:col>
                    <xdr:colOff>939800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FA8CB177-7504-4CCA-9076-722ADDEAA797}">
            <xm:f>COUNTIF('Jours Feriés'!$C$3:$C$31,F$3)</xm:f>
            <x14:dxf>
              <fill>
                <patternFill>
                  <bgColor theme="5" tint="0.59996337778862885"/>
                </patternFill>
              </fill>
            </x14:dxf>
          </x14:cfRule>
          <xm:sqref>F3:H3</xm:sqref>
        </x14:conditionalFormatting>
        <x14:conditionalFormatting xmlns:xm="http://schemas.microsoft.com/office/excel/2006/main">
          <x14:cfRule type="expression" priority="60" id="{23F01D51-DF4B-4974-8257-C62EE1842E6B}">
            <xm:f>COUNTIF('Jours Feriés'!$C$3:$C$31,F$21)</xm:f>
            <x14:dxf>
              <fill>
                <patternFill>
                  <bgColor theme="5" tint="0.59996337778862885"/>
                </patternFill>
              </fill>
            </x14:dxf>
          </x14:cfRule>
          <xm:sqref>F21:H21</xm:sqref>
        </x14:conditionalFormatting>
        <x14:conditionalFormatting xmlns:xm="http://schemas.microsoft.com/office/excel/2006/main">
          <x14:cfRule type="expression" priority="58" id="{EFE63B17-C535-4F55-B56A-9A1C5B29D7CB}">
            <xm:f>COUNTIF('Jours Feriés'!$C$3:$C$31,F$40)</xm:f>
            <x14:dxf>
              <fill>
                <patternFill>
                  <bgColor theme="5" tint="0.39994506668294322"/>
                </patternFill>
              </fill>
            </x14:dxf>
          </x14:cfRule>
          <xm:sqref>F40:H40</xm:sqref>
        </x14:conditionalFormatting>
        <x14:conditionalFormatting xmlns:xm="http://schemas.microsoft.com/office/excel/2006/main">
          <x14:cfRule type="expression" priority="57" id="{BEDBA40D-1753-4A5A-9F09-BF5EDD938AF2}">
            <xm:f>COUNTIF('Jours Feriés'!$C$3:$C$31,H$58)</xm:f>
            <x14:dxf>
              <fill>
                <patternFill>
                  <bgColor theme="5" tint="0.39994506668294322"/>
                </patternFill>
              </fill>
            </x14:dxf>
          </x14:cfRule>
          <xm:sqref>F58:H58</xm:sqref>
        </x14:conditionalFormatting>
        <x14:conditionalFormatting xmlns:xm="http://schemas.microsoft.com/office/excel/2006/main">
          <x14:cfRule type="expression" priority="56" id="{6DC55759-DE02-4E63-9332-5ACBA68F5057}">
            <xm:f>COUNTIF('Jours Feriés'!$C$3:$C$31,F$78)</xm:f>
            <x14:dxf>
              <fill>
                <patternFill>
                  <bgColor theme="5" tint="0.39994506668294322"/>
                </patternFill>
              </fill>
            </x14:dxf>
          </x14:cfRule>
          <xm:sqref>F78:H78</xm:sqref>
        </x14:conditionalFormatting>
        <x14:conditionalFormatting xmlns:xm="http://schemas.microsoft.com/office/excel/2006/main">
          <x14:cfRule type="expression" priority="55" id="{99F5BA38-C3D4-482B-8B6F-E77638D8351A}">
            <xm:f>COUNTIF('Jours Feriés'!$C$3:$C$31,F$97)</xm:f>
            <x14:dxf>
              <fill>
                <patternFill>
                  <bgColor theme="5" tint="0.39994506668294322"/>
                </patternFill>
              </fill>
            </x14:dxf>
          </x14:cfRule>
          <xm:sqref>F97:H97</xm:sqref>
        </x14:conditionalFormatting>
        <x14:conditionalFormatting xmlns:xm="http://schemas.microsoft.com/office/excel/2006/main">
          <x14:cfRule type="expression" priority="54" id="{AE53DC1D-3756-4C42-B1A6-1DEBA6DE3785}">
            <xm:f>COUNTIF('Jours Feriés'!$C$3:$C$31,F$116)</xm:f>
            <x14:dxf>
              <fill>
                <patternFill>
                  <bgColor theme="5" tint="0.39994506668294322"/>
                </patternFill>
              </fill>
            </x14:dxf>
          </x14:cfRule>
          <xm:sqref>F116:H116</xm:sqref>
        </x14:conditionalFormatting>
        <x14:conditionalFormatting xmlns:xm="http://schemas.microsoft.com/office/excel/2006/main">
          <x14:cfRule type="expression" priority="53" id="{E2DF79D3-5493-4C1C-BEAE-2427AF9E91D8}">
            <xm:f>COUNTIF('Jours Feriés'!$C$3:$C$31,F$135)</xm:f>
            <x14:dxf>
              <fill>
                <patternFill>
                  <bgColor theme="5" tint="0.39994506668294322"/>
                </patternFill>
              </fill>
            </x14:dxf>
          </x14:cfRule>
          <xm:sqref>F135:H135</xm:sqref>
        </x14:conditionalFormatting>
        <x14:conditionalFormatting xmlns:xm="http://schemas.microsoft.com/office/excel/2006/main">
          <x14:cfRule type="expression" priority="52" id="{360A095F-1470-4CD0-A3EC-6C03AD667978}">
            <xm:f>COUNTIF('Jours Feriés'!$C$3:$C$31,F$154)</xm:f>
            <x14:dxf>
              <fill>
                <patternFill>
                  <bgColor theme="5" tint="0.39994506668294322"/>
                </patternFill>
              </fill>
            </x14:dxf>
          </x14:cfRule>
          <xm:sqref>F154:H154</xm:sqref>
        </x14:conditionalFormatting>
        <x14:conditionalFormatting xmlns:xm="http://schemas.microsoft.com/office/excel/2006/main">
          <x14:cfRule type="expression" priority="51" id="{8DC33713-B58F-490D-9794-EFC4E9158E65}">
            <xm:f>COUNTIF('Jours Feriés'!$C$3:$C$31,F$173)</xm:f>
            <x14:dxf>
              <fill>
                <patternFill>
                  <bgColor theme="5" tint="0.39994506668294322"/>
                </patternFill>
              </fill>
            </x14:dxf>
          </x14:cfRule>
          <xm:sqref>F173:H173</xm:sqref>
        </x14:conditionalFormatting>
        <x14:conditionalFormatting xmlns:xm="http://schemas.microsoft.com/office/excel/2006/main">
          <x14:cfRule type="expression" priority="50" id="{E92B3E35-D595-43FF-A0E8-031D1A7E1D0D}">
            <xm:f>COUNTIF('Jours Feriés'!$C$3:$C$31,F$192)</xm:f>
            <x14:dxf>
              <fill>
                <patternFill>
                  <bgColor theme="5" tint="0.39994506668294322"/>
                </patternFill>
              </fill>
            </x14:dxf>
          </x14:cfRule>
          <xm:sqref>F192:H192</xm:sqref>
        </x14:conditionalFormatting>
        <x14:conditionalFormatting xmlns:xm="http://schemas.microsoft.com/office/excel/2006/main">
          <x14:cfRule type="expression" priority="49" id="{9EF18B73-B22A-4E5D-9491-6BDDE2E0C3BF}">
            <xm:f>COUNTIF('Jours Feriés'!$C$3:$C$31,F$211)</xm:f>
            <x14:dxf>
              <fill>
                <patternFill>
                  <bgColor theme="5" tint="0.39994506668294322"/>
                </patternFill>
              </fill>
            </x14:dxf>
          </x14:cfRule>
          <xm:sqref>F211:H211</xm:sqref>
        </x14:conditionalFormatting>
        <x14:conditionalFormatting xmlns:xm="http://schemas.microsoft.com/office/excel/2006/main">
          <x14:cfRule type="expression" priority="48" id="{EFE7290C-6039-4ACE-86FF-04DEDAFBC5FD}">
            <xm:f>COUNTIF('Jours Feriés'!$C$3:$C$31,F$230)</xm:f>
            <x14:dxf>
              <fill>
                <patternFill>
                  <bgColor theme="5" tint="0.39994506668294322"/>
                </patternFill>
              </fill>
            </x14:dxf>
          </x14:cfRule>
          <xm:sqref>F230:H230</xm:sqref>
        </x14:conditionalFormatting>
        <x14:conditionalFormatting xmlns:xm="http://schemas.microsoft.com/office/excel/2006/main">
          <x14:cfRule type="expression" priority="47" id="{627C6705-4136-4C0D-B073-9E1562D15008}">
            <xm:f>COUNTIF('Jours Feriés'!$C$3:$C$31,F$249)</xm:f>
            <x14:dxf>
              <fill>
                <patternFill>
                  <bgColor theme="5" tint="0.39994506668294322"/>
                </patternFill>
              </fill>
            </x14:dxf>
          </x14:cfRule>
          <xm:sqref>F249:H249</xm:sqref>
        </x14:conditionalFormatting>
        <x14:conditionalFormatting xmlns:xm="http://schemas.microsoft.com/office/excel/2006/main">
          <x14:cfRule type="expression" priority="46" id="{242EDDC7-D11E-43B9-8286-2354EADF6110}">
            <xm:f>COUNTIF('Jours Feriés'!$C$3:$C$31,F$268)</xm:f>
            <x14:dxf>
              <fill>
                <patternFill>
                  <bgColor theme="5" tint="0.39994506668294322"/>
                </patternFill>
              </fill>
            </x14:dxf>
          </x14:cfRule>
          <xm:sqref>F268:H268</xm:sqref>
        </x14:conditionalFormatting>
        <x14:conditionalFormatting xmlns:xm="http://schemas.microsoft.com/office/excel/2006/main">
          <x14:cfRule type="expression" priority="45" id="{F7BC2E5D-ACA8-42A4-ACDA-817C13A8BC09}">
            <xm:f>COUNTIF('Jours Feriés'!$C$3:$C$31,F$287)</xm:f>
            <x14:dxf>
              <fill>
                <patternFill>
                  <bgColor theme="5" tint="0.39994506668294322"/>
                </patternFill>
              </fill>
            </x14:dxf>
          </x14:cfRule>
          <xm:sqref>F287:H287</xm:sqref>
        </x14:conditionalFormatting>
        <x14:conditionalFormatting xmlns:xm="http://schemas.microsoft.com/office/excel/2006/main">
          <x14:cfRule type="expression" priority="44" id="{CBF7FE5C-DF8F-4F98-89B8-7899EB2DD852}">
            <xm:f>COUNTIF('Jours Feriés'!$C$3:$C$31,F$306)</xm:f>
            <x14:dxf>
              <fill>
                <patternFill>
                  <bgColor theme="5" tint="0.39994506668294322"/>
                </patternFill>
              </fill>
            </x14:dxf>
          </x14:cfRule>
          <xm:sqref>F306:H306</xm:sqref>
        </x14:conditionalFormatting>
        <x14:conditionalFormatting xmlns:xm="http://schemas.microsoft.com/office/excel/2006/main">
          <x14:cfRule type="expression" priority="43" id="{1539CFBC-530C-4540-94AE-31D714C09210}">
            <xm:f>COUNTIF('Jours Feriés'!$C$3:$C$31,F$325)</xm:f>
            <x14:dxf>
              <fill>
                <patternFill>
                  <bgColor theme="5" tint="0.39994506668294322"/>
                </patternFill>
              </fill>
            </x14:dxf>
          </x14:cfRule>
          <xm:sqref>F325:H325</xm:sqref>
        </x14:conditionalFormatting>
        <x14:conditionalFormatting xmlns:xm="http://schemas.microsoft.com/office/excel/2006/main">
          <x14:cfRule type="expression" priority="42" id="{6F8FCB26-4DAD-4FE4-87B5-1F363C4169A0}">
            <xm:f>COUNTIF('Jours Feriés'!$C$3:$C$31,F$344)</xm:f>
            <x14:dxf>
              <fill>
                <patternFill>
                  <bgColor theme="5" tint="0.39994506668294322"/>
                </patternFill>
              </fill>
            </x14:dxf>
          </x14:cfRule>
          <xm:sqref>F344:H344</xm:sqref>
        </x14:conditionalFormatting>
        <x14:conditionalFormatting xmlns:xm="http://schemas.microsoft.com/office/excel/2006/main">
          <x14:cfRule type="expression" priority="41" id="{5E461F68-AA2E-43DE-A49B-631CA80049D1}">
            <xm:f>COUNTIF('Jours Feriés'!$C$3:$C$31,F$363)</xm:f>
            <x14:dxf>
              <fill>
                <patternFill>
                  <bgColor theme="5" tint="0.39994506668294322"/>
                </patternFill>
              </fill>
            </x14:dxf>
          </x14:cfRule>
          <xm:sqref>F363:H363</xm:sqref>
        </x14:conditionalFormatting>
        <x14:conditionalFormatting xmlns:xm="http://schemas.microsoft.com/office/excel/2006/main">
          <x14:cfRule type="expression" priority="40" id="{B3A6F816-AC37-4596-816E-9AE899719726}">
            <xm:f>COUNTIF('Jours Feriés'!$C$3:$C$31,F$382)</xm:f>
            <x14:dxf>
              <fill>
                <patternFill>
                  <bgColor theme="5" tint="0.39994506668294322"/>
                </patternFill>
              </fill>
            </x14:dxf>
          </x14:cfRule>
          <xm:sqref>F382:H382</xm:sqref>
        </x14:conditionalFormatting>
        <x14:conditionalFormatting xmlns:xm="http://schemas.microsoft.com/office/excel/2006/main">
          <x14:cfRule type="expression" priority="39" id="{1146015C-6F88-4EE8-B6CA-4CF73EE299A7}">
            <xm:f>COUNTIF('Jours Feriés'!$C$3:$C$31,F$401)</xm:f>
            <x14:dxf>
              <fill>
                <patternFill>
                  <bgColor theme="5" tint="0.39994506668294322"/>
                </patternFill>
              </fill>
            </x14:dxf>
          </x14:cfRule>
          <xm:sqref>F401:H401</xm:sqref>
        </x14:conditionalFormatting>
        <x14:conditionalFormatting xmlns:xm="http://schemas.microsoft.com/office/excel/2006/main">
          <x14:cfRule type="expression" priority="38" id="{DCCA632D-E244-479C-A12C-E3911364CF2A}">
            <xm:f>COUNTIF('Jours Feriés'!$C$3:$C$31,F$420)</xm:f>
            <x14:dxf>
              <fill>
                <patternFill>
                  <bgColor theme="5" tint="0.39994506668294322"/>
                </patternFill>
              </fill>
            </x14:dxf>
          </x14:cfRule>
          <xm:sqref>F420:H420</xm:sqref>
        </x14:conditionalFormatting>
        <x14:conditionalFormatting xmlns:xm="http://schemas.microsoft.com/office/excel/2006/main">
          <x14:cfRule type="expression" priority="37" id="{F4E8967B-8B90-4FE9-9173-EA74C71FA364}">
            <xm:f>COUNTIF('Jours Feriés'!$C$3:$C$31,F$439)</xm:f>
            <x14:dxf>
              <fill>
                <patternFill>
                  <bgColor theme="5" tint="0.39994506668294322"/>
                </patternFill>
              </fill>
            </x14:dxf>
          </x14:cfRule>
          <xm:sqref>F439:H439</xm:sqref>
        </x14:conditionalFormatting>
        <x14:conditionalFormatting xmlns:xm="http://schemas.microsoft.com/office/excel/2006/main">
          <x14:cfRule type="expression" priority="36" id="{0F3B8DC4-E537-497B-894F-1873E0F0C5DE}">
            <xm:f>COUNTIF('Jours Feriés'!$C$3:$C$31,F$458)</xm:f>
            <x14:dxf>
              <fill>
                <patternFill>
                  <bgColor theme="5" tint="0.39994506668294322"/>
                </patternFill>
              </fill>
            </x14:dxf>
          </x14:cfRule>
          <xm:sqref>F458:H458</xm:sqref>
        </x14:conditionalFormatting>
        <x14:conditionalFormatting xmlns:xm="http://schemas.microsoft.com/office/excel/2006/main">
          <x14:cfRule type="expression" priority="35" id="{048FA37F-FF32-451F-B8CA-01DC7920C7A3}">
            <xm:f>COUNTIF('Jours Feriés'!$C$3:$C$31,F$477)</xm:f>
            <x14:dxf>
              <fill>
                <patternFill>
                  <bgColor theme="5" tint="0.39994506668294322"/>
                </patternFill>
              </fill>
            </x14:dxf>
          </x14:cfRule>
          <xm:sqref>F477:H477</xm:sqref>
        </x14:conditionalFormatting>
        <x14:conditionalFormatting xmlns:xm="http://schemas.microsoft.com/office/excel/2006/main">
          <x14:cfRule type="expression" priority="34" id="{3C3C8F27-398F-464E-8D7F-25E6949F1CC3}">
            <xm:f>COUNTIF('Jours Feriés'!$C$3:$C$31,F$496)</xm:f>
            <x14:dxf>
              <fill>
                <patternFill>
                  <bgColor theme="5" tint="0.39994506668294322"/>
                </patternFill>
              </fill>
            </x14:dxf>
          </x14:cfRule>
          <xm:sqref>F496:H496</xm:sqref>
        </x14:conditionalFormatting>
        <x14:conditionalFormatting xmlns:xm="http://schemas.microsoft.com/office/excel/2006/main">
          <x14:cfRule type="expression" priority="33" id="{A7DEF1A3-DF25-496D-AAA6-92D2A84E5B17}">
            <xm:f>COUNTIF('Jours Feriés'!$C$3:$C$31,F$515)</xm:f>
            <x14:dxf>
              <fill>
                <patternFill>
                  <bgColor theme="5" tint="0.39994506668294322"/>
                </patternFill>
              </fill>
            </x14:dxf>
          </x14:cfRule>
          <xm:sqref>F515:H515</xm:sqref>
        </x14:conditionalFormatting>
        <x14:conditionalFormatting xmlns:xm="http://schemas.microsoft.com/office/excel/2006/main">
          <x14:cfRule type="expression" priority="32" id="{E6897E72-6CC4-4044-A1B6-B2B4241361C5}">
            <xm:f>COUNTIF('Jours Feriés'!$C$3:$C$31,F$534)</xm:f>
            <x14:dxf>
              <fill>
                <patternFill>
                  <bgColor theme="5" tint="0.39994506668294322"/>
                </patternFill>
              </fill>
            </x14:dxf>
          </x14:cfRule>
          <xm:sqref>F534:H534</xm:sqref>
        </x14:conditionalFormatting>
        <x14:conditionalFormatting xmlns:xm="http://schemas.microsoft.com/office/excel/2006/main">
          <x14:cfRule type="expression" priority="31" id="{CEC24563-1609-43F3-8373-089CEA3A5551}">
            <xm:f>COUNTIF('Jours Feriés'!$C$3:$C$31,F$553)</xm:f>
            <x14:dxf>
              <fill>
                <patternFill>
                  <bgColor theme="5" tint="0.39994506668294322"/>
                </patternFill>
              </fill>
            </x14:dxf>
          </x14:cfRule>
          <xm:sqref>F553:H553</xm:sqref>
        </x14:conditionalFormatting>
        <x14:conditionalFormatting xmlns:xm="http://schemas.microsoft.com/office/excel/2006/main">
          <x14:cfRule type="expression" priority="30" id="{021FCDB6-20B1-4E97-B7BA-FFF939FC69EA}">
            <xm:f>COUNTIF('Jours Feriés'!$C$3:$C$31,F$572)</xm:f>
            <x14:dxf>
              <fill>
                <patternFill>
                  <bgColor theme="5" tint="0.39994506668294322"/>
                </patternFill>
              </fill>
            </x14:dxf>
          </x14:cfRule>
          <xm:sqref>F572:H572</xm:sqref>
        </x14:conditionalFormatting>
        <x14:conditionalFormatting xmlns:xm="http://schemas.microsoft.com/office/excel/2006/main">
          <x14:cfRule type="expression" priority="29" id="{F114005D-E97D-4145-81D8-7596E75C880C}">
            <xm:f>COUNTIF('Jours Feriés'!$C$3:$C$31,Q$24)</xm:f>
            <x14:dxf>
              <fill>
                <patternFill>
                  <bgColor theme="5" tint="0.39994506668294322"/>
                </patternFill>
              </fill>
            </x14:dxf>
          </x14:cfRule>
          <xm:sqref>Q43:U43</xm:sqref>
        </x14:conditionalFormatting>
        <x14:conditionalFormatting xmlns:xm="http://schemas.microsoft.com/office/excel/2006/main">
          <x14:cfRule type="expression" priority="59" id="{393F977F-DA3B-42A2-A226-07FCAE7B9746}">
            <xm:f>COUNTIF('Jours Feriés'!$C$3:$C$31,Q$24)</xm:f>
            <x14:dxf>
              <fill>
                <patternFill>
                  <bgColor theme="5" tint="0.59996337778862885"/>
                </patternFill>
              </fill>
            </x14:dxf>
          </x14:cfRule>
          <xm:sqref>Q24:U24</xm:sqref>
        </x14:conditionalFormatting>
        <x14:conditionalFormatting xmlns:xm="http://schemas.microsoft.com/office/excel/2006/main">
          <x14:cfRule type="expression" priority="28" id="{B67D8DA8-41C9-48FB-AF03-3F1A72DF0B27}">
            <xm:f>COUNTIF('Jours Feriés'!$C$3:$C$31,Q$61)</xm:f>
            <x14:dxf>
              <fill>
                <patternFill>
                  <bgColor theme="5" tint="0.39994506668294322"/>
                </patternFill>
              </fill>
            </x14:dxf>
          </x14:cfRule>
          <xm:sqref>Q61:U61</xm:sqref>
        </x14:conditionalFormatting>
        <x14:conditionalFormatting xmlns:xm="http://schemas.microsoft.com/office/excel/2006/main">
          <x14:cfRule type="expression" priority="27" id="{48024C14-EF60-401D-BA43-5901AB250386}">
            <xm:f>COUNTIF('Jours Feriés'!$C$3:$C$31,Q$81)</xm:f>
            <x14:dxf>
              <fill>
                <patternFill>
                  <bgColor theme="5" tint="0.39994506668294322"/>
                </patternFill>
              </fill>
            </x14:dxf>
          </x14:cfRule>
          <xm:sqref>Q81:U81</xm:sqref>
        </x14:conditionalFormatting>
        <x14:conditionalFormatting xmlns:xm="http://schemas.microsoft.com/office/excel/2006/main">
          <x14:cfRule type="expression" priority="26" id="{FD19C31B-56E5-4BBB-AC2E-18DF39783F92}">
            <xm:f>COUNTIF('Jours Feriés'!$C$3:$C$31,Q$100)</xm:f>
            <x14:dxf>
              <fill>
                <patternFill>
                  <bgColor theme="5" tint="0.39994506668294322"/>
                </patternFill>
              </fill>
            </x14:dxf>
          </x14:cfRule>
          <xm:sqref>Q100:U100</xm:sqref>
        </x14:conditionalFormatting>
        <x14:conditionalFormatting xmlns:xm="http://schemas.microsoft.com/office/excel/2006/main">
          <x14:cfRule type="expression" priority="25" id="{77F2B0FE-727D-4A6F-921D-37F6180F2AC9}">
            <xm:f>COUNTIF('Jours Feriés'!$C$3:$C$31,Q$119)</xm:f>
            <x14:dxf>
              <fill>
                <patternFill>
                  <bgColor theme="5" tint="0.39994506668294322"/>
                </patternFill>
              </fill>
            </x14:dxf>
          </x14:cfRule>
          <xm:sqref>Q119:U119</xm:sqref>
        </x14:conditionalFormatting>
        <x14:conditionalFormatting xmlns:xm="http://schemas.microsoft.com/office/excel/2006/main">
          <x14:cfRule type="expression" priority="24" id="{CF065851-1825-406C-838C-5C6060284D6F}">
            <xm:f>COUNTIF('Jours Feriés'!$C$3:$C$31,Q$138)</xm:f>
            <x14:dxf>
              <fill>
                <patternFill>
                  <bgColor theme="5" tint="0.39994506668294322"/>
                </patternFill>
              </fill>
            </x14:dxf>
          </x14:cfRule>
          <xm:sqref>Q138:U138</xm:sqref>
        </x14:conditionalFormatting>
        <x14:conditionalFormatting xmlns:xm="http://schemas.microsoft.com/office/excel/2006/main">
          <x14:cfRule type="expression" priority="23" id="{EC565729-5F03-45B9-8747-94578F298679}">
            <xm:f>COUNTIF('Jours Feriés'!$C$3:$C$31,Q$157)</xm:f>
            <x14:dxf>
              <fill>
                <patternFill>
                  <bgColor theme="5" tint="0.39994506668294322"/>
                </patternFill>
              </fill>
            </x14:dxf>
          </x14:cfRule>
          <xm:sqref>Q157:U157</xm:sqref>
        </x14:conditionalFormatting>
        <x14:conditionalFormatting xmlns:xm="http://schemas.microsoft.com/office/excel/2006/main">
          <x14:cfRule type="expression" priority="22" id="{9DF9E80B-465D-4425-9C3E-392B77D850CC}">
            <xm:f>COUNTIF('Jours Feriés'!$C$3:$C$31,Q$176)</xm:f>
            <x14:dxf>
              <fill>
                <patternFill>
                  <bgColor theme="5" tint="0.39994506668294322"/>
                </patternFill>
              </fill>
            </x14:dxf>
          </x14:cfRule>
          <xm:sqref>Q176:U176</xm:sqref>
        </x14:conditionalFormatting>
        <x14:conditionalFormatting xmlns:xm="http://schemas.microsoft.com/office/excel/2006/main">
          <x14:cfRule type="expression" priority="21" id="{B2B58DD4-F1DF-4748-B333-20BC9CA5802A}">
            <xm:f>COUNTIF('Jours Feriés'!$C$3:$C$31,Q$195)</xm:f>
            <x14:dxf>
              <fill>
                <patternFill>
                  <bgColor theme="5" tint="0.39994506668294322"/>
                </patternFill>
              </fill>
            </x14:dxf>
          </x14:cfRule>
          <xm:sqref>Q195:U195</xm:sqref>
        </x14:conditionalFormatting>
        <x14:conditionalFormatting xmlns:xm="http://schemas.microsoft.com/office/excel/2006/main">
          <x14:cfRule type="expression" priority="20" id="{9BE52FCE-A6B1-46AC-B9D4-6737BF19EE29}">
            <xm:f>COUNTIF('Jours Feriés'!$C$3:$C$31,Q$214)</xm:f>
            <x14:dxf>
              <fill>
                <patternFill>
                  <bgColor theme="5" tint="0.39994506668294322"/>
                </patternFill>
              </fill>
            </x14:dxf>
          </x14:cfRule>
          <xm:sqref>Q214:U214</xm:sqref>
        </x14:conditionalFormatting>
        <x14:conditionalFormatting xmlns:xm="http://schemas.microsoft.com/office/excel/2006/main">
          <x14:cfRule type="expression" priority="19" id="{FFC452B6-037B-4827-B85C-41FAE09DCE2B}">
            <xm:f>COUNTIF('Jours Feriés'!$C$3:$C$31,Q$233)</xm:f>
            <x14:dxf>
              <fill>
                <patternFill>
                  <bgColor theme="5" tint="0.39994506668294322"/>
                </patternFill>
              </fill>
            </x14:dxf>
          </x14:cfRule>
          <xm:sqref>Q233:U233</xm:sqref>
        </x14:conditionalFormatting>
        <x14:conditionalFormatting xmlns:xm="http://schemas.microsoft.com/office/excel/2006/main">
          <x14:cfRule type="expression" priority="18" id="{A92B3CEB-0B91-405C-96E3-0B4BE6485778}">
            <xm:f>COUNTIF('Jours Feriés'!$C$3:$C$31,Q$252)</xm:f>
            <x14:dxf>
              <fill>
                <patternFill>
                  <bgColor theme="5" tint="0.39994506668294322"/>
                </patternFill>
              </fill>
            </x14:dxf>
          </x14:cfRule>
          <xm:sqref>Q252:U252</xm:sqref>
        </x14:conditionalFormatting>
        <x14:conditionalFormatting xmlns:xm="http://schemas.microsoft.com/office/excel/2006/main">
          <x14:cfRule type="expression" priority="17" id="{CE8BD83E-8E12-45A1-98F2-F69E810AED1F}">
            <xm:f>COUNTIF('Jours Feriés'!$C$3:$C$31,Q$271)</xm:f>
            <x14:dxf>
              <fill>
                <patternFill>
                  <bgColor theme="5" tint="0.39994506668294322"/>
                </patternFill>
              </fill>
            </x14:dxf>
          </x14:cfRule>
          <xm:sqref>Q271:U271</xm:sqref>
        </x14:conditionalFormatting>
        <x14:conditionalFormatting xmlns:xm="http://schemas.microsoft.com/office/excel/2006/main">
          <x14:cfRule type="expression" priority="16" id="{0E71492C-F39B-46B9-A8F1-9FF2AA4011DE}">
            <xm:f>COUNTIF('Jours Feriés'!$C$3:$C$31,Q$290)</xm:f>
            <x14:dxf>
              <fill>
                <patternFill>
                  <bgColor theme="5" tint="0.39994506668294322"/>
                </patternFill>
              </fill>
            </x14:dxf>
          </x14:cfRule>
          <xm:sqref>Q290:U290</xm:sqref>
        </x14:conditionalFormatting>
        <x14:conditionalFormatting xmlns:xm="http://schemas.microsoft.com/office/excel/2006/main">
          <x14:cfRule type="expression" priority="15" id="{1C77BDAC-1184-4B19-B006-F34A950B8AEA}">
            <xm:f>COUNTIF('Jours Feriés'!$C$3:$C$31,Q$309)</xm:f>
            <x14:dxf>
              <fill>
                <patternFill>
                  <bgColor theme="5" tint="0.39994506668294322"/>
                </patternFill>
              </fill>
            </x14:dxf>
          </x14:cfRule>
          <xm:sqref>Q309:U309</xm:sqref>
        </x14:conditionalFormatting>
        <x14:conditionalFormatting xmlns:xm="http://schemas.microsoft.com/office/excel/2006/main">
          <x14:cfRule type="expression" priority="14" id="{7B51784E-EB8A-493C-9F81-2088D7A4F626}">
            <xm:f>COUNTIF('Jours Feriés'!$C$3:$C$31,Q$328)</xm:f>
            <x14:dxf>
              <fill>
                <patternFill>
                  <bgColor theme="5" tint="0.39994506668294322"/>
                </patternFill>
              </fill>
            </x14:dxf>
          </x14:cfRule>
          <xm:sqref>Q328:U328</xm:sqref>
        </x14:conditionalFormatting>
        <x14:conditionalFormatting xmlns:xm="http://schemas.microsoft.com/office/excel/2006/main">
          <x14:cfRule type="expression" priority="13" id="{E73E2996-B895-45C0-B78D-E5BE0C70FD06}">
            <xm:f>COUNTIF('Jours Feriés'!$C$3:$C$31,Q$347)</xm:f>
            <x14:dxf>
              <fill>
                <patternFill>
                  <bgColor theme="5" tint="0.39994506668294322"/>
                </patternFill>
              </fill>
            </x14:dxf>
          </x14:cfRule>
          <xm:sqref>Q347:U347</xm:sqref>
        </x14:conditionalFormatting>
        <x14:conditionalFormatting xmlns:xm="http://schemas.microsoft.com/office/excel/2006/main">
          <x14:cfRule type="expression" priority="12" id="{61CF98C7-EAD9-410B-9D02-C65571CA5102}">
            <xm:f>COUNTIF('Jours Feriés'!$C$3:$C$31,Q$366)</xm:f>
            <x14:dxf>
              <fill>
                <patternFill>
                  <bgColor theme="5" tint="0.39994506668294322"/>
                </patternFill>
              </fill>
            </x14:dxf>
          </x14:cfRule>
          <xm:sqref>Q366:U366</xm:sqref>
        </x14:conditionalFormatting>
        <x14:conditionalFormatting xmlns:xm="http://schemas.microsoft.com/office/excel/2006/main">
          <x14:cfRule type="expression" priority="11" id="{EADFFB9B-BC65-40DA-88C7-F77B9DCE8F7C}">
            <xm:f>COUNTIF('Jours Feriés'!$C$3:$C$31,Q$385)</xm:f>
            <x14:dxf>
              <fill>
                <patternFill>
                  <bgColor theme="5" tint="0.39994506668294322"/>
                </patternFill>
              </fill>
            </x14:dxf>
          </x14:cfRule>
          <xm:sqref>Q385:U385</xm:sqref>
        </x14:conditionalFormatting>
        <x14:conditionalFormatting xmlns:xm="http://schemas.microsoft.com/office/excel/2006/main">
          <x14:cfRule type="expression" priority="10" id="{CCD60914-D3BD-458C-B19A-D31BC9456CD1}">
            <xm:f>COUNTIF('Jours Feriés'!$C$3:$C$31,Q$404)</xm:f>
            <x14:dxf>
              <fill>
                <patternFill>
                  <bgColor theme="5" tint="0.39994506668294322"/>
                </patternFill>
              </fill>
            </x14:dxf>
          </x14:cfRule>
          <xm:sqref>Q404:U404</xm:sqref>
        </x14:conditionalFormatting>
        <x14:conditionalFormatting xmlns:xm="http://schemas.microsoft.com/office/excel/2006/main">
          <x14:cfRule type="expression" priority="9" id="{72396DEA-7B07-4FEA-9BC6-D6EB923F6EDB}">
            <xm:f>COUNTIF('Jours Feriés'!$C$3:$C$31,Q$423)</xm:f>
            <x14:dxf>
              <fill>
                <patternFill>
                  <bgColor theme="5" tint="0.39994506668294322"/>
                </patternFill>
              </fill>
            </x14:dxf>
          </x14:cfRule>
          <xm:sqref>Q423:U423</xm:sqref>
        </x14:conditionalFormatting>
        <x14:conditionalFormatting xmlns:xm="http://schemas.microsoft.com/office/excel/2006/main">
          <x14:cfRule type="expression" priority="8" id="{BAB682E0-5B7A-4360-9E1F-C1D5EBBA8554}">
            <xm:f>COUNTIF('Jours Feriés'!$C$3:$C$31,Q$442)</xm:f>
            <x14:dxf>
              <fill>
                <patternFill>
                  <bgColor theme="5" tint="0.39994506668294322"/>
                </patternFill>
              </fill>
            </x14:dxf>
          </x14:cfRule>
          <xm:sqref>Q442:U442</xm:sqref>
        </x14:conditionalFormatting>
        <x14:conditionalFormatting xmlns:xm="http://schemas.microsoft.com/office/excel/2006/main">
          <x14:cfRule type="expression" priority="7" id="{B5C09B89-65BF-475C-B6EC-06A42B1C8811}">
            <xm:f>COUNTIF('Jours Feriés'!$C$3:$C$31,Q$461)</xm:f>
            <x14:dxf>
              <fill>
                <patternFill>
                  <bgColor theme="5" tint="0.39994506668294322"/>
                </patternFill>
              </fill>
            </x14:dxf>
          </x14:cfRule>
          <xm:sqref>Q461:U461</xm:sqref>
        </x14:conditionalFormatting>
        <x14:conditionalFormatting xmlns:xm="http://schemas.microsoft.com/office/excel/2006/main">
          <x14:cfRule type="expression" priority="6" id="{8427E9E8-B9C8-426D-AEE1-802F32F6D213}">
            <xm:f>COUNTIF('Jours Feriés'!$C$3:$C$31,Q$480)</xm:f>
            <x14:dxf>
              <fill>
                <patternFill>
                  <bgColor theme="5" tint="0.39994506668294322"/>
                </patternFill>
              </fill>
            </x14:dxf>
          </x14:cfRule>
          <xm:sqref>Q480:U480</xm:sqref>
        </x14:conditionalFormatting>
        <x14:conditionalFormatting xmlns:xm="http://schemas.microsoft.com/office/excel/2006/main">
          <x14:cfRule type="expression" priority="5" id="{BD6709A8-00CF-4ED0-8C73-001729E753C7}">
            <xm:f>COUNTIF('Jours Feriés'!$C$3:$C$31,Q$499)</xm:f>
            <x14:dxf>
              <fill>
                <patternFill>
                  <bgColor theme="5" tint="0.39994506668294322"/>
                </patternFill>
              </fill>
            </x14:dxf>
          </x14:cfRule>
          <xm:sqref>Q499:U499</xm:sqref>
        </x14:conditionalFormatting>
        <x14:conditionalFormatting xmlns:xm="http://schemas.microsoft.com/office/excel/2006/main">
          <x14:cfRule type="expression" priority="4" id="{B6DA2F96-D598-4FA8-8E74-76D3848D30EF}">
            <xm:f>COUNTIF('Jours Feriés'!$C$3:$C$31,Q$518)</xm:f>
            <x14:dxf>
              <fill>
                <patternFill>
                  <bgColor theme="5" tint="0.39994506668294322"/>
                </patternFill>
              </fill>
            </x14:dxf>
          </x14:cfRule>
          <xm:sqref>Q518:U518</xm:sqref>
        </x14:conditionalFormatting>
        <x14:conditionalFormatting xmlns:xm="http://schemas.microsoft.com/office/excel/2006/main">
          <x14:cfRule type="expression" priority="3" id="{FCFB47C4-E6DC-42AA-A151-830BACCA92E0}">
            <xm:f>COUNTIF('Jours Feriés'!$C$3:$C$31,Q$537)</xm:f>
            <x14:dxf>
              <fill>
                <patternFill>
                  <bgColor theme="5" tint="0.39994506668294322"/>
                </patternFill>
              </fill>
            </x14:dxf>
          </x14:cfRule>
          <xm:sqref>Q537:U537</xm:sqref>
        </x14:conditionalFormatting>
        <x14:conditionalFormatting xmlns:xm="http://schemas.microsoft.com/office/excel/2006/main">
          <x14:cfRule type="expression" priority="2" id="{9A0E6186-76A4-40CB-8821-DAF192F7334A}">
            <xm:f>COUNTIF('Jours Feriés'!$C$3:$C$31,Q$556)</xm:f>
            <x14:dxf>
              <fill>
                <patternFill>
                  <bgColor theme="5" tint="0.39994506668294322"/>
                </patternFill>
              </fill>
            </x14:dxf>
          </x14:cfRule>
          <xm:sqref>Q556:U556</xm:sqref>
        </x14:conditionalFormatting>
        <x14:conditionalFormatting xmlns:xm="http://schemas.microsoft.com/office/excel/2006/main">
          <x14:cfRule type="expression" priority="1" id="{1D60BB1A-3DDF-4449-913F-3CDFAAEFF510}">
            <xm:f>COUNTIF('Jours Feriés'!$C$3:$C$31,Q$575)</xm:f>
            <x14:dxf>
              <fill>
                <patternFill>
                  <bgColor theme="5" tint="0.39994506668294322"/>
                </patternFill>
              </fill>
            </x14:dxf>
          </x14:cfRule>
          <xm:sqref>Q575:U575</xm:sqref>
        </x14:conditionalFormatting>
        <x14:conditionalFormatting xmlns:xm="http://schemas.microsoft.com/office/excel/2006/main">
          <x14:cfRule type="expression" priority="61" id="{26503E8C-6DB0-42F6-BA5A-82D1A4A309D8}">
            <xm:f>COUNTIF('Jours Feriés'!$C$3:$C$31,F$3)</xm:f>
            <x14:dxf>
              <fill>
                <patternFill>
                  <bgColor theme="5" tint="0.59996337778862885"/>
                </patternFill>
              </fill>
            </x14:dxf>
          </x14:cfRule>
          <xm:sqref>Q6:U6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workbookViewId="0">
      <selection activeCell="C19" sqref="C19"/>
    </sheetView>
  </sheetViews>
  <sheetFormatPr baseColWidth="10" defaultRowHeight="14" x14ac:dyDescent="0"/>
  <cols>
    <col min="1" max="1" width="14.33203125" style="98" customWidth="1"/>
    <col min="2" max="2" width="20.83203125" customWidth="1"/>
    <col min="3" max="3" width="30.1640625" style="95" customWidth="1"/>
  </cols>
  <sheetData>
    <row r="1" spans="1:3" ht="15" thickBot="1"/>
    <row r="2" spans="1:3" ht="30" thickTop="1" thickBot="1">
      <c r="A2" s="222" t="s">
        <v>41</v>
      </c>
      <c r="B2" s="223"/>
      <c r="C2" s="120">
        <v>2015</v>
      </c>
    </row>
    <row r="3" spans="1:3" ht="15" thickTop="1">
      <c r="A3" s="123"/>
      <c r="B3" s="112" t="s">
        <v>42</v>
      </c>
      <c r="C3" s="113">
        <f>DATE(Saisir_année,1,1)</f>
        <v>42005</v>
      </c>
    </row>
    <row r="4" spans="1:3">
      <c r="A4" s="121"/>
      <c r="B4" s="114" t="s">
        <v>53</v>
      </c>
      <c r="C4" s="115">
        <f>ROUND(DATE(Saisir_année,4,MOD(234-11*MOD(Saisir_année,19),30))/7,0)*7-6</f>
        <v>42099</v>
      </c>
    </row>
    <row r="5" spans="1:3">
      <c r="A5" s="121"/>
      <c r="B5" s="114" t="s">
        <v>43</v>
      </c>
      <c r="C5" s="115">
        <f>Paques+1</f>
        <v>42100</v>
      </c>
    </row>
    <row r="6" spans="1:3">
      <c r="A6" s="122"/>
      <c r="B6" s="114" t="s">
        <v>44</v>
      </c>
      <c r="C6" s="115">
        <f>DATE(Saisir_année,5,1)</f>
        <v>42125</v>
      </c>
    </row>
    <row r="7" spans="1:3">
      <c r="A7" s="121"/>
      <c r="B7" s="114" t="s">
        <v>45</v>
      </c>
      <c r="C7" s="115">
        <f>DATE(Saisir_année,5,8)</f>
        <v>42132</v>
      </c>
    </row>
    <row r="8" spans="1:3">
      <c r="A8" s="122"/>
      <c r="B8" s="114" t="s">
        <v>46</v>
      </c>
      <c r="C8" s="115">
        <f>Paques+39</f>
        <v>42138</v>
      </c>
    </row>
    <row r="9" spans="1:3">
      <c r="A9" s="122"/>
      <c r="B9" s="114" t="s">
        <v>47</v>
      </c>
      <c r="C9" s="115">
        <f>Paques+49</f>
        <v>42148</v>
      </c>
    </row>
    <row r="10" spans="1:3">
      <c r="A10" s="122"/>
      <c r="B10" s="114" t="s">
        <v>54</v>
      </c>
      <c r="C10" s="115">
        <f>Paques+50</f>
        <v>42149</v>
      </c>
    </row>
    <row r="11" spans="1:3">
      <c r="A11" s="121"/>
      <c r="B11" s="114" t="s">
        <v>48</v>
      </c>
      <c r="C11" s="115">
        <f>DATE(Saisir_année,7,14)</f>
        <v>42199</v>
      </c>
    </row>
    <row r="12" spans="1:3">
      <c r="A12" s="121"/>
      <c r="B12" s="114" t="s">
        <v>49</v>
      </c>
      <c r="C12" s="115">
        <f>DATE(Saisir_année,8,15)</f>
        <v>42231</v>
      </c>
    </row>
    <row r="13" spans="1:3">
      <c r="A13" s="122"/>
      <c r="B13" s="114" t="s">
        <v>50</v>
      </c>
      <c r="C13" s="115">
        <f>DATE(Saisir_année,11,1)</f>
        <v>42309</v>
      </c>
    </row>
    <row r="14" spans="1:3">
      <c r="A14" s="122"/>
      <c r="B14" s="114" t="s">
        <v>51</v>
      </c>
      <c r="C14" s="115">
        <f>DATE(Saisir_année,11,11)</f>
        <v>42319</v>
      </c>
    </row>
    <row r="15" spans="1:3">
      <c r="A15" s="121"/>
      <c r="B15" s="114" t="s">
        <v>52</v>
      </c>
      <c r="C15" s="115">
        <f>DATE(Saisir_année,12,25)</f>
        <v>42363</v>
      </c>
    </row>
    <row r="16" spans="1:3">
      <c r="A16" s="125" t="s">
        <v>58</v>
      </c>
      <c r="B16" s="126" t="s">
        <v>59</v>
      </c>
      <c r="C16" s="127">
        <f>Paques-2</f>
        <v>42097</v>
      </c>
    </row>
    <row r="17" spans="1:3">
      <c r="A17" s="125" t="s">
        <v>58</v>
      </c>
      <c r="B17" s="126" t="s">
        <v>60</v>
      </c>
      <c r="C17" s="127">
        <f>DATE(Saisir_année,12,26)</f>
        <v>42364</v>
      </c>
    </row>
    <row r="18" spans="1:3">
      <c r="A18" s="128">
        <v>1</v>
      </c>
      <c r="B18" s="116" t="s">
        <v>55</v>
      </c>
      <c r="C18" s="117"/>
    </row>
    <row r="19" spans="1:3">
      <c r="A19" s="128">
        <v>2</v>
      </c>
      <c r="B19" s="116" t="s">
        <v>55</v>
      </c>
      <c r="C19" s="117">
        <v>42139</v>
      </c>
    </row>
    <row r="20" spans="1:3">
      <c r="A20" s="128">
        <v>3</v>
      </c>
      <c r="B20" s="116" t="s">
        <v>55</v>
      </c>
      <c r="C20" s="117">
        <v>42198</v>
      </c>
    </row>
    <row r="21" spans="1:3">
      <c r="A21" s="128">
        <v>4</v>
      </c>
      <c r="B21" s="116" t="s">
        <v>55</v>
      </c>
      <c r="C21" s="117">
        <v>42230</v>
      </c>
    </row>
    <row r="22" spans="1:3">
      <c r="A22" s="128">
        <v>5</v>
      </c>
      <c r="B22" s="116" t="s">
        <v>55</v>
      </c>
      <c r="C22" s="117">
        <v>42362</v>
      </c>
    </row>
    <row r="23" spans="1:3">
      <c r="A23" s="128">
        <v>6</v>
      </c>
      <c r="B23" s="116" t="s">
        <v>55</v>
      </c>
      <c r="C23" s="117">
        <v>42366</v>
      </c>
    </row>
    <row r="24" spans="1:3">
      <c r="A24" s="128">
        <v>7</v>
      </c>
      <c r="B24" s="116" t="s">
        <v>55</v>
      </c>
      <c r="C24" s="117">
        <v>42367</v>
      </c>
    </row>
    <row r="25" spans="1:3">
      <c r="A25" s="128">
        <v>8</v>
      </c>
      <c r="B25" s="116" t="s">
        <v>55</v>
      </c>
      <c r="C25" s="117">
        <v>42368</v>
      </c>
    </row>
    <row r="26" spans="1:3">
      <c r="A26" s="128">
        <v>9</v>
      </c>
      <c r="B26" s="116" t="s">
        <v>55</v>
      </c>
      <c r="C26" s="117">
        <v>42369</v>
      </c>
    </row>
    <row r="27" spans="1:3">
      <c r="A27" s="122"/>
      <c r="B27" s="114"/>
      <c r="C27" s="115"/>
    </row>
    <row r="28" spans="1:3">
      <c r="A28" s="121"/>
      <c r="B28" s="114"/>
      <c r="C28" s="115"/>
    </row>
    <row r="29" spans="1:3">
      <c r="A29" s="121"/>
      <c r="B29" s="114"/>
      <c r="C29" s="115"/>
    </row>
    <row r="30" spans="1:3">
      <c r="A30" s="121"/>
      <c r="B30" s="114"/>
      <c r="C30" s="115"/>
    </row>
    <row r="31" spans="1:3" ht="15" thickBot="1">
      <c r="A31" s="124"/>
      <c r="B31" s="118"/>
      <c r="C31" s="119"/>
    </row>
    <row r="32" spans="1:3" ht="15" thickTop="1">
      <c r="C32" s="97"/>
    </row>
    <row r="33" spans="3:3">
      <c r="C33" s="97"/>
    </row>
    <row r="34" spans="3:3">
      <c r="C34" s="97"/>
    </row>
  </sheetData>
  <mergeCells count="1">
    <mergeCell ref="A2:B2"/>
  </mergeCells>
  <conditionalFormatting sqref="C3:C15 C18:C26">
    <cfRule type="expression" dxfId="1" priority="2">
      <formula>OR(WEEKDAY($C3,2)=6,WEEKDAY($C3,2)=7)</formula>
    </cfRule>
  </conditionalFormatting>
  <conditionalFormatting sqref="C16:C17">
    <cfRule type="expression" dxfId="0" priority="1">
      <formula>OR(WEEKDAY($C16,2)=6,WEEKDAY($C16,2)=7)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Jours Feriés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FLEURY Elodie SGT</dc:creator>
  <cp:lastModifiedBy>Ducon Duglan</cp:lastModifiedBy>
  <cp:lastPrinted>2015-04-28T12:46:25Z</cp:lastPrinted>
  <dcterms:created xsi:type="dcterms:W3CDTF">2015-04-20T07:59:52Z</dcterms:created>
  <dcterms:modified xsi:type="dcterms:W3CDTF">2015-05-01T16:16:41Z</dcterms:modified>
</cp:coreProperties>
</file>