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macbookair13/Desktop/"/>
    </mc:Choice>
  </mc:AlternateContent>
  <xr:revisionPtr revIDLastSave="0" documentId="13_ncr:1_{4D877BCD-F77F-0641-8D5F-BE081BCCACD5}" xr6:coauthVersionLast="47" xr6:coauthVersionMax="47" xr10:uidLastSave="{00000000-0000-0000-0000-000000000000}"/>
  <bookViews>
    <workbookView xWindow="4320" yWindow="1120" windowWidth="24480" windowHeight="14740" tabRatio="952" activeTab="1" xr2:uid="{00000000-000D-0000-FFFF-FFFF00000000}"/>
  </bookViews>
  <sheets>
    <sheet name="Infos" sheetId="60" r:id="rId1"/>
    <sheet name="Janvier" sheetId="4" r:id="rId2"/>
  </sheets>
  <definedNames>
    <definedName name="_1Excel_BuiltIn_Print_Area_2_1">#REF!</definedName>
    <definedName name="Excel_BuiltIn_Print_Area_1">#REF!</definedName>
    <definedName name="Excel_BuiltIn_Print_Area_2">#REF!</definedName>
    <definedName name="Excel_BuiltIn_Print_Area_4">#REF!</definedName>
    <definedName name="Excel_BuiltIn_Print_Area_5">#REF!</definedName>
    <definedName name="Jours_Feries">Infos!$C$6:$C$40</definedName>
    <definedName name="Paques">Infos!$C$7</definedName>
    <definedName name="PERSONEL">Infos!$E:$E</definedName>
    <definedName name="PERSONNEL">Infos!$E:$E</definedName>
    <definedName name="Saisir_Année">Infos!$A$3</definedName>
    <definedName name="_xlnm.Print_Area" localSheetId="1">Janvier!$B$1:$L$37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" i="4" l="1"/>
  <c r="L17" i="4"/>
  <c r="L15" i="4"/>
  <c r="L13" i="4"/>
  <c r="L11" i="4"/>
  <c r="L9" i="4"/>
  <c r="L7" i="4"/>
  <c r="K7" i="4"/>
  <c r="A1" i="60"/>
  <c r="C6" i="4"/>
  <c r="D6" i="4"/>
  <c r="E6" i="4"/>
  <c r="F6" i="4"/>
  <c r="G6" i="4"/>
  <c r="H6" i="4"/>
  <c r="I6" i="4"/>
  <c r="J1" i="4"/>
  <c r="B1" i="4"/>
  <c r="K25" i="4"/>
  <c r="L24" i="4"/>
  <c r="K9" i="4"/>
  <c r="K11" i="4"/>
  <c r="K13" i="4"/>
  <c r="K15" i="4"/>
  <c r="K17" i="4"/>
  <c r="K19" i="4"/>
  <c r="K24" i="4"/>
  <c r="A3" i="60"/>
  <c r="C6" i="60"/>
  <c r="C13" i="60"/>
  <c r="C16" i="60"/>
  <c r="C17" i="60"/>
  <c r="C9" i="60"/>
  <c r="C14" i="60"/>
  <c r="C10" i="60"/>
  <c r="C7" i="60"/>
  <c r="C12" i="60"/>
  <c r="C15" i="60"/>
  <c r="A4" i="60"/>
  <c r="C4" i="4"/>
  <c r="C8" i="60"/>
  <c r="C11" i="60"/>
</calcChain>
</file>

<file path=xl/sharedStrings.xml><?xml version="1.0" encoding="utf-8"?>
<sst xmlns="http://schemas.openxmlformats.org/spreadsheetml/2006/main" count="40" uniqueCount="31">
  <si>
    <t>SOIR</t>
  </si>
  <si>
    <t>W-END</t>
  </si>
  <si>
    <t>TOTAL</t>
  </si>
  <si>
    <t>VERIF</t>
  </si>
  <si>
    <t>Nouvel An</t>
  </si>
  <si>
    <t>Päques</t>
  </si>
  <si>
    <t>Lundi de Pâques</t>
  </si>
  <si>
    <t>Fête de travail</t>
  </si>
  <si>
    <t>Victoire 1945</t>
  </si>
  <si>
    <t>Ascension</t>
  </si>
  <si>
    <t>Pencöte</t>
  </si>
  <si>
    <t>Fête Nationale</t>
  </si>
  <si>
    <t>Assomption</t>
  </si>
  <si>
    <t>Toussain</t>
  </si>
  <si>
    <t>Armistice 1918</t>
  </si>
  <si>
    <t>Noel</t>
  </si>
  <si>
    <t>Férié</t>
  </si>
  <si>
    <t>Luc</t>
  </si>
  <si>
    <t>Duc</t>
  </si>
  <si>
    <t>Butch</t>
  </si>
  <si>
    <t>Marcelus</t>
  </si>
  <si>
    <t>tête de brique</t>
  </si>
  <si>
    <t>Cuisine</t>
  </si>
  <si>
    <t>Salle</t>
  </si>
  <si>
    <t>Bar</t>
  </si>
  <si>
    <t>Comptabiliser les soirs du lundi au jeudi inclus</t>
  </si>
  <si>
    <t>Comptabiliser les Week-end du vendredi au dimanche inclus</t>
  </si>
  <si>
    <t>Comptabiliser les jours feries independament des soir et week-end</t>
  </si>
  <si>
    <t>Garry</t>
  </si>
  <si>
    <t>Boris le hachois</t>
  </si>
  <si>
    <t>Tony dent de plomb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</si>
</sst>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[$€]_-;\-* #,##0.00\ [$€]_-;_-* \-??\ [$€]_-;_-@_-"/>
    <numFmt numFmtId="165" formatCode="mmmm"/>
    <numFmt numFmtId="166" formatCode="[$-F800]dddd\,\ mmmm\ dd\,\ yyyy"/>
    <numFmt numFmtId="167" formatCode="dddd\ dd\ mmmm"/>
    <numFmt numFmtId="168" formatCode="&quot;Semaine&quot;\ 0"/>
    <numFmt numFmtId="169" formatCode="#&quot; &quot;?/2"/>
  </numFmts>
  <fonts count="12" x14ac:knownFonts="1"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u/>
      <sz val="11"/>
      <name val="Arial"/>
      <family val="2"/>
    </font>
    <font>
      <b/>
      <u/>
      <sz val="22"/>
      <name val="Arial"/>
      <family val="2"/>
    </font>
    <font>
      <sz val="16"/>
      <name val="Arial"/>
      <family val="2"/>
    </font>
    <font>
      <b/>
      <sz val="12"/>
      <color theme="1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</font>
    <font>
      <sz val="18"/>
      <name val="Arial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</borders>
  <cellStyleXfs count="2">
    <xf numFmtId="0" fontId="0" fillId="0" borderId="0"/>
    <xf numFmtId="164" fontId="2" fillId="0" borderId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8" fillId="0" borderId="13" xfId="0" applyFont="1" applyBorder="1" applyAlignment="1">
      <alignment horizontal="left" vertical="center"/>
    </xf>
    <xf numFmtId="0" fontId="8" fillId="0" borderId="7" xfId="0" applyFont="1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8" fillId="0" borderId="12" xfId="0" applyFont="1" applyFill="1" applyBorder="1" applyAlignment="1">
      <alignment horizontal="left" vertical="center"/>
    </xf>
    <xf numFmtId="166" fontId="8" fillId="0" borderId="9" xfId="0" applyNumberFormat="1" applyFont="1" applyFill="1" applyBorder="1" applyAlignment="1">
      <alignment horizontal="left" vertical="center"/>
    </xf>
    <xf numFmtId="166" fontId="8" fillId="0" borderId="11" xfId="0" applyNumberFormat="1" applyFont="1" applyFill="1" applyBorder="1" applyAlignment="1">
      <alignment horizontal="left" vertical="center"/>
    </xf>
    <xf numFmtId="166" fontId="8" fillId="0" borderId="14" xfId="0" applyNumberFormat="1" applyFont="1" applyFill="1" applyBorder="1" applyAlignment="1">
      <alignment horizontal="left" vertical="center"/>
    </xf>
    <xf numFmtId="167" fontId="0" fillId="0" borderId="1" xfId="0" applyNumberFormat="1" applyFont="1" applyFill="1" applyBorder="1" applyAlignment="1">
      <alignment horizontal="center" vertical="center" shrinkToFit="1"/>
    </xf>
    <xf numFmtId="167" fontId="0" fillId="0" borderId="15" xfId="0" applyNumberFormat="1" applyFont="1" applyFill="1" applyBorder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6" fontId="9" fillId="0" borderId="0" xfId="0" applyNumberFormat="1" applyFont="1" applyFill="1" applyAlignment="1"/>
    <xf numFmtId="0" fontId="0" fillId="0" borderId="0" xfId="0" applyFont="1" applyAlignment="1">
      <alignment horizontal="center" vertical="center"/>
    </xf>
    <xf numFmtId="0" fontId="10" fillId="0" borderId="0" xfId="0" applyFont="1"/>
    <xf numFmtId="0" fontId="0" fillId="0" borderId="0" xfId="0" applyAlignment="1"/>
    <xf numFmtId="166" fontId="0" fillId="0" borderId="0" xfId="0" applyNumberFormat="1" applyFont="1" applyFill="1" applyAlignment="1"/>
    <xf numFmtId="0" fontId="11" fillId="0" borderId="0" xfId="0" applyFont="1"/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169" fontId="0" fillId="0" borderId="25" xfId="0" applyNumberFormat="1" applyFill="1" applyBorder="1" applyAlignment="1" applyProtection="1">
      <alignment horizontal="center" vertical="center"/>
      <protection locked="0"/>
    </xf>
    <xf numFmtId="169" fontId="0" fillId="0" borderId="23" xfId="0" applyNumberFormat="1" applyFill="1" applyBorder="1" applyAlignment="1" applyProtection="1">
      <alignment horizontal="center" vertical="center"/>
      <protection locked="0"/>
    </xf>
    <xf numFmtId="169" fontId="0" fillId="0" borderId="24" xfId="0" applyNumberFormat="1" applyFill="1" applyBorder="1" applyAlignment="1" applyProtection="1">
      <alignment horizontal="center" vertical="center"/>
      <protection locked="0"/>
    </xf>
    <xf numFmtId="169" fontId="0" fillId="0" borderId="25" xfId="0" applyNumberFormat="1" applyFont="1" applyFill="1" applyBorder="1" applyAlignment="1" applyProtection="1">
      <alignment horizontal="center" vertical="center"/>
      <protection locked="0"/>
    </xf>
    <xf numFmtId="169" fontId="0" fillId="0" borderId="23" xfId="0" applyNumberFormat="1" applyFont="1" applyFill="1" applyBorder="1" applyAlignment="1" applyProtection="1">
      <alignment horizontal="center" vertical="center"/>
      <protection locked="0"/>
    </xf>
    <xf numFmtId="169" fontId="0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15" xfId="0" applyFont="1" applyBorder="1" applyAlignment="1">
      <alignment horizontal="center" vertical="center"/>
    </xf>
    <xf numFmtId="168" fontId="7" fillId="0" borderId="2" xfId="0" applyNumberFormat="1" applyFont="1" applyBorder="1" applyAlignment="1">
      <alignment horizontal="center" vertical="center"/>
    </xf>
    <xf numFmtId="168" fontId="7" fillId="0" borderId="3" xfId="0" applyNumberFormat="1" applyFont="1" applyBorder="1" applyAlignment="1">
      <alignment horizontal="center" vertical="center"/>
    </xf>
    <xf numFmtId="168" fontId="7" fillId="0" borderId="19" xfId="0" applyNumberFormat="1" applyFont="1" applyBorder="1" applyAlignment="1">
      <alignment horizontal="center" vertical="center"/>
    </xf>
    <xf numFmtId="168" fontId="7" fillId="0" borderId="20" xfId="0" applyNumberFormat="1" applyFont="1" applyBorder="1" applyAlignment="1">
      <alignment horizontal="center" vertical="center"/>
    </xf>
    <xf numFmtId="168" fontId="7" fillId="0" borderId="21" xfId="0" applyNumberFormat="1" applyFont="1" applyBorder="1" applyAlignment="1">
      <alignment horizontal="center" vertical="center"/>
    </xf>
    <xf numFmtId="168" fontId="7" fillId="0" borderId="22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5" fontId="6" fillId="0" borderId="6" xfId="0" applyNumberFormat="1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7" xfId="0" applyFill="1" applyBorder="1" applyAlignment="1">
      <alignment horizontal="center"/>
    </xf>
  </cellXfs>
  <cellStyles count="2">
    <cellStyle name="Euro" xfId="1" xr:uid="{00000000-0005-0000-0000-000000000000}"/>
    <cellStyle name="Normal" xfId="0" builtinId="0"/>
  </cellStyles>
  <dxfs count="3">
    <dxf>
      <font>
        <color theme="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83CA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9966CC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0</xdr:row>
      <xdr:rowOff>0</xdr:rowOff>
    </xdr:from>
    <xdr:to>
      <xdr:col>12</xdr:col>
      <xdr:colOff>9525</xdr:colOff>
      <xdr:row>2</xdr:row>
      <xdr:rowOff>123825</xdr:rowOff>
    </xdr:to>
    <xdr:sp macro="" textlink="">
      <xdr:nvSpPr>
        <xdr:cNvPr id="1160" name="Imprimer" hidden="1">
          <a:extLst>
            <a:ext uri="{63B3BB69-23CF-44E3-9099-C40C66FF867C}">
              <a14:compatExt xmlns:a14="http://schemas.microsoft.com/office/drawing/2010/main" spid="_x0000_s1160"/>
            </a:ext>
            <a:ext uri="{FF2B5EF4-FFF2-40B4-BE49-F238E27FC236}">
              <a16:creationId xmlns:a16="http://schemas.microsoft.com/office/drawing/2014/main" id="{00000000-0008-0000-0100-00008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40"/>
  <sheetViews>
    <sheetView workbookViewId="0">
      <selection activeCell="E4" sqref="E4"/>
    </sheetView>
  </sheetViews>
  <sheetFormatPr baseColWidth="10" defaultRowHeight="13" x14ac:dyDescent="0.15"/>
  <cols>
    <col min="1" max="1" width="24.6640625" customWidth="1"/>
    <col min="3" max="3" width="43.5" customWidth="1"/>
    <col min="5" max="5" width="21" customWidth="1"/>
  </cols>
  <sheetData>
    <row r="1" spans="1:5" x14ac:dyDescent="0.15">
      <c r="A1" s="2">
        <f ca="1">TODAY()</f>
        <v>44656</v>
      </c>
      <c r="E1" t="s">
        <v>28</v>
      </c>
    </row>
    <row r="2" spans="1:5" x14ac:dyDescent="0.15">
      <c r="E2" t="s">
        <v>29</v>
      </c>
    </row>
    <row r="3" spans="1:5" x14ac:dyDescent="0.15">
      <c r="A3">
        <f ca="1">YEAR(A1)</f>
        <v>2022</v>
      </c>
      <c r="E3" t="s">
        <v>30</v>
      </c>
    </row>
    <row r="4" spans="1:5" x14ac:dyDescent="0.15">
      <c r="A4" s="29">
        <f ca="1">Saisir_Année</f>
        <v>2022</v>
      </c>
      <c r="B4" s="29"/>
      <c r="C4" s="29"/>
      <c r="D4" s="24"/>
      <c r="E4" t="s">
        <v>18</v>
      </c>
    </row>
    <row r="5" spans="1:5" ht="14" thickBot="1" x14ac:dyDescent="0.2">
      <c r="C5" s="1"/>
      <c r="E5" t="s">
        <v>19</v>
      </c>
    </row>
    <row r="6" spans="1:5" ht="16" x14ac:dyDescent="0.15">
      <c r="A6" s="10" t="s">
        <v>4</v>
      </c>
      <c r="B6" s="7"/>
      <c r="C6" s="13">
        <f ca="1">DATE(Saisir_Année,1,1)</f>
        <v>44562</v>
      </c>
      <c r="E6" t="s">
        <v>20</v>
      </c>
    </row>
    <row r="7" spans="1:5" ht="16" x14ac:dyDescent="0.15">
      <c r="A7" s="11" t="s">
        <v>5</v>
      </c>
      <c r="B7" s="8"/>
      <c r="C7" s="14">
        <f ca="1">ROUND(DATE(Saisir_Année,4,MOD(234-11*MOD(Saisir_Année,19),30))/7,0)*7-6</f>
        <v>44668</v>
      </c>
      <c r="E7" t="s">
        <v>21</v>
      </c>
    </row>
    <row r="8" spans="1:5" ht="16" x14ac:dyDescent="0.15">
      <c r="A8" s="11" t="s">
        <v>6</v>
      </c>
      <c r="B8" s="8"/>
      <c r="C8" s="14">
        <f ca="1">Paques+1</f>
        <v>44669</v>
      </c>
    </row>
    <row r="9" spans="1:5" ht="16" x14ac:dyDescent="0.15">
      <c r="A9" s="11" t="s">
        <v>7</v>
      </c>
      <c r="B9" s="8"/>
      <c r="C9" s="14">
        <f ca="1">DATE(Saisir_Année,5,1)</f>
        <v>44682</v>
      </c>
    </row>
    <row r="10" spans="1:5" ht="16" x14ac:dyDescent="0.15">
      <c r="A10" s="11" t="s">
        <v>8</v>
      </c>
      <c r="B10" s="8"/>
      <c r="C10" s="14">
        <f ca="1">DATE(Saisir_Année,5,8)</f>
        <v>44689</v>
      </c>
    </row>
    <row r="11" spans="1:5" ht="16" x14ac:dyDescent="0.15">
      <c r="A11" s="11" t="s">
        <v>9</v>
      </c>
      <c r="B11" s="8"/>
      <c r="C11" s="14">
        <f ca="1">Paques+39</f>
        <v>44707</v>
      </c>
    </row>
    <row r="12" spans="1:5" ht="16" x14ac:dyDescent="0.15">
      <c r="A12" s="11" t="s">
        <v>10</v>
      </c>
      <c r="B12" s="8"/>
      <c r="C12" s="14">
        <f ca="1">Paques+49</f>
        <v>44717</v>
      </c>
    </row>
    <row r="13" spans="1:5" ht="16" x14ac:dyDescent="0.15">
      <c r="A13" s="11" t="s">
        <v>11</v>
      </c>
      <c r="B13" s="8"/>
      <c r="C13" s="14">
        <f ca="1">DATE(Saisir_Année,7,14)</f>
        <v>44756</v>
      </c>
    </row>
    <row r="14" spans="1:5" ht="16" x14ac:dyDescent="0.15">
      <c r="A14" s="11" t="s">
        <v>12</v>
      </c>
      <c r="B14" s="8"/>
      <c r="C14" s="14">
        <f ca="1">DATE(Saisir_Année,8,15)</f>
        <v>44788</v>
      </c>
    </row>
    <row r="15" spans="1:5" ht="16" x14ac:dyDescent="0.15">
      <c r="A15" s="11" t="s">
        <v>13</v>
      </c>
      <c r="B15" s="8"/>
      <c r="C15" s="14">
        <f ca="1">DATE(Saisir_Année,11,1)</f>
        <v>44866</v>
      </c>
    </row>
    <row r="16" spans="1:5" ht="16" x14ac:dyDescent="0.15">
      <c r="A16" s="11" t="s">
        <v>14</v>
      </c>
      <c r="B16" s="8"/>
      <c r="C16" s="14">
        <f ca="1">DATE(Saisir_Année,11,11)</f>
        <v>44876</v>
      </c>
    </row>
    <row r="17" spans="1:3" ht="16" x14ac:dyDescent="0.15">
      <c r="A17" s="11" t="s">
        <v>15</v>
      </c>
      <c r="B17" s="8"/>
      <c r="C17" s="14">
        <f ca="1">DATE(Saisir_Année,12,25)</f>
        <v>44920</v>
      </c>
    </row>
    <row r="18" spans="1:3" ht="16" x14ac:dyDescent="0.15">
      <c r="A18" s="11"/>
      <c r="B18" s="8"/>
      <c r="C18" s="14"/>
    </row>
    <row r="19" spans="1:3" ht="16" x14ac:dyDescent="0.15">
      <c r="A19" s="11"/>
      <c r="B19" s="8"/>
      <c r="C19" s="14"/>
    </row>
    <row r="20" spans="1:3" ht="16" x14ac:dyDescent="0.15">
      <c r="A20" s="11"/>
      <c r="B20" s="8"/>
      <c r="C20" s="14"/>
    </row>
    <row r="21" spans="1:3" ht="16" x14ac:dyDescent="0.15">
      <c r="A21" s="11"/>
      <c r="B21" s="8"/>
      <c r="C21" s="14"/>
    </row>
    <row r="22" spans="1:3" ht="16" x14ac:dyDescent="0.15">
      <c r="A22" s="11"/>
      <c r="B22" s="8"/>
      <c r="C22" s="14"/>
    </row>
    <row r="23" spans="1:3" ht="16" x14ac:dyDescent="0.15">
      <c r="A23" s="11"/>
      <c r="B23" s="8"/>
      <c r="C23" s="14"/>
    </row>
    <row r="24" spans="1:3" ht="16" x14ac:dyDescent="0.15">
      <c r="A24" s="11"/>
      <c r="B24" s="8"/>
      <c r="C24" s="14"/>
    </row>
    <row r="25" spans="1:3" ht="16" x14ac:dyDescent="0.15">
      <c r="A25" s="11"/>
      <c r="B25" s="8"/>
      <c r="C25" s="14"/>
    </row>
    <row r="26" spans="1:3" ht="16" x14ac:dyDescent="0.15">
      <c r="A26" s="11"/>
      <c r="B26" s="8"/>
      <c r="C26" s="14"/>
    </row>
    <row r="27" spans="1:3" ht="16" x14ac:dyDescent="0.15">
      <c r="A27" s="11"/>
      <c r="B27" s="8"/>
      <c r="C27" s="14"/>
    </row>
    <row r="28" spans="1:3" ht="16" x14ac:dyDescent="0.15">
      <c r="A28" s="11"/>
      <c r="B28" s="8"/>
      <c r="C28" s="14"/>
    </row>
    <row r="29" spans="1:3" ht="16" x14ac:dyDescent="0.15">
      <c r="A29" s="11"/>
      <c r="B29" s="8"/>
      <c r="C29" s="14"/>
    </row>
    <row r="30" spans="1:3" ht="16" x14ac:dyDescent="0.15">
      <c r="A30" s="11"/>
      <c r="B30" s="8"/>
      <c r="C30" s="14"/>
    </row>
    <row r="31" spans="1:3" ht="16" x14ac:dyDescent="0.15">
      <c r="A31" s="11"/>
      <c r="B31" s="8"/>
      <c r="C31" s="14"/>
    </row>
    <row r="32" spans="1:3" ht="16" x14ac:dyDescent="0.15">
      <c r="A32" s="11"/>
      <c r="B32" s="8"/>
      <c r="C32" s="14"/>
    </row>
    <row r="33" spans="1:3" ht="16" x14ac:dyDescent="0.15">
      <c r="A33" s="11"/>
      <c r="B33" s="8"/>
      <c r="C33" s="14"/>
    </row>
    <row r="34" spans="1:3" ht="16" x14ac:dyDescent="0.15">
      <c r="A34" s="11"/>
      <c r="B34" s="8"/>
      <c r="C34" s="14"/>
    </row>
    <row r="35" spans="1:3" ht="16" x14ac:dyDescent="0.15">
      <c r="A35" s="11"/>
      <c r="B35" s="8"/>
      <c r="C35" s="14"/>
    </row>
    <row r="36" spans="1:3" ht="16" x14ac:dyDescent="0.15">
      <c r="A36" s="11"/>
      <c r="B36" s="8"/>
      <c r="C36" s="14"/>
    </row>
    <row r="37" spans="1:3" ht="16" x14ac:dyDescent="0.15">
      <c r="A37" s="11"/>
      <c r="B37" s="8"/>
      <c r="C37" s="14"/>
    </row>
    <row r="38" spans="1:3" ht="16" x14ac:dyDescent="0.15">
      <c r="A38" s="11"/>
      <c r="B38" s="8"/>
      <c r="C38" s="14"/>
    </row>
    <row r="39" spans="1:3" ht="16" x14ac:dyDescent="0.15">
      <c r="A39" s="11"/>
      <c r="B39" s="8"/>
      <c r="C39" s="14"/>
    </row>
    <row r="40" spans="1:3" ht="17" thickBot="1" x14ac:dyDescent="0.2">
      <c r="A40" s="12"/>
      <c r="B40" s="9"/>
      <c r="C40" s="15"/>
    </row>
  </sheetData>
  <mergeCells count="1">
    <mergeCell ref="A4:C4"/>
  </mergeCells>
  <conditionalFormatting sqref="C6:C40">
    <cfRule type="expression" dxfId="2" priority="1">
      <formula>WEEKDAY($C6,2)&gt;5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B1:M28"/>
  <sheetViews>
    <sheetView tabSelected="1" zoomScale="101" workbookViewId="0">
      <selection activeCell="J11" sqref="J11"/>
    </sheetView>
  </sheetViews>
  <sheetFormatPr baseColWidth="10" defaultRowHeight="13" x14ac:dyDescent="0.15"/>
  <cols>
    <col min="2" max="2" width="14.5" customWidth="1"/>
    <col min="3" max="3" width="18.33203125" customWidth="1"/>
    <col min="4" max="9" width="17.6640625" customWidth="1"/>
    <col min="10" max="10" width="15.1640625" customWidth="1"/>
    <col min="11" max="12" width="7.83203125" style="5" customWidth="1"/>
    <col min="13" max="13" width="10.6640625" customWidth="1"/>
  </cols>
  <sheetData>
    <row r="1" spans="2:13" ht="33.75" customHeight="1" thickBot="1" x14ac:dyDescent="0.2">
      <c r="B1" s="46" t="str">
        <f ca="1">MID(CELL("nomfichier",J1),FIND("]",CELL("nomfichier",J1))+1,250)</f>
        <v>Janvier</v>
      </c>
      <c r="C1" s="47"/>
      <c r="D1" s="47"/>
      <c r="E1" s="47"/>
      <c r="F1" s="47"/>
      <c r="G1" s="47"/>
      <c r="H1" s="47"/>
      <c r="I1" s="48"/>
      <c r="J1" s="25" t="str">
        <f ca="1">CELL("nomfichier")</f>
        <v>/Users/macbookair13/Desktop/[Planning 2022-.xlsm]Janvier</v>
      </c>
      <c r="K1" s="21"/>
      <c r="L1" s="21"/>
      <c r="M1" s="21"/>
    </row>
    <row r="2" spans="2:13" x14ac:dyDescent="0.15">
      <c r="B2" s="50"/>
      <c r="C2" s="50"/>
      <c r="D2" s="50"/>
      <c r="E2" s="50"/>
      <c r="F2" s="50"/>
      <c r="G2" s="50"/>
      <c r="H2" s="50"/>
      <c r="I2" s="50"/>
    </row>
    <row r="3" spans="2:13" ht="14" thickBot="1" x14ac:dyDescent="0.2">
      <c r="B3" s="50"/>
      <c r="C3" s="50"/>
      <c r="D3" s="50"/>
      <c r="E3" s="50"/>
      <c r="F3" s="50"/>
      <c r="G3" s="50"/>
      <c r="H3" s="50"/>
      <c r="I3" s="50"/>
    </row>
    <row r="4" spans="2:13" x14ac:dyDescent="0.15">
      <c r="B4" s="4"/>
      <c r="C4" s="40">
        <f ca="1">_xlfn.ISOWEEKNUM(C6)</f>
        <v>1</v>
      </c>
      <c r="D4" s="41"/>
      <c r="E4" s="41"/>
      <c r="F4" s="41"/>
      <c r="G4" s="41"/>
      <c r="H4" s="41"/>
      <c r="I4" s="42"/>
    </row>
    <row r="5" spans="2:13" ht="14" thickBot="1" x14ac:dyDescent="0.2">
      <c r="B5" s="4"/>
      <c r="C5" s="43"/>
      <c r="D5" s="44"/>
      <c r="E5" s="44"/>
      <c r="F5" s="44"/>
      <c r="G5" s="44"/>
      <c r="H5" s="44"/>
      <c r="I5" s="45"/>
    </row>
    <row r="6" spans="2:13" ht="51" customHeight="1" thickBot="1" x14ac:dyDescent="0.2">
      <c r="C6" s="16">
        <f ca="1">DATE(YEAR(Infos!$A$1),1,7)-MOD(DATE(YEAR(Infos!$A$1),1,7)-2,7)</f>
        <v>44564</v>
      </c>
      <c r="D6" s="16">
        <f t="shared" ref="D6:I6" ca="1" si="0">C6+1</f>
        <v>44565</v>
      </c>
      <c r="E6" s="16">
        <f t="shared" ca="1" si="0"/>
        <v>44566</v>
      </c>
      <c r="F6" s="16">
        <f t="shared" ca="1" si="0"/>
        <v>44567</v>
      </c>
      <c r="G6" s="16">
        <f t="shared" ca="1" si="0"/>
        <v>44568</v>
      </c>
      <c r="H6" s="16">
        <f t="shared" ca="1" si="0"/>
        <v>44569</v>
      </c>
      <c r="I6" s="17">
        <f t="shared" ca="1" si="0"/>
        <v>44570</v>
      </c>
      <c r="K6" s="18" t="s">
        <v>0</v>
      </c>
      <c r="L6" s="18" t="s">
        <v>1</v>
      </c>
      <c r="M6" s="18" t="s">
        <v>16</v>
      </c>
    </row>
    <row r="7" spans="2:13" ht="13.5" customHeight="1" thickBot="1" x14ac:dyDescent="0.2">
      <c r="B7" s="51"/>
      <c r="C7" s="52"/>
      <c r="D7" s="52"/>
      <c r="E7" s="52"/>
      <c r="F7" s="52"/>
      <c r="G7" s="52"/>
      <c r="H7" s="52"/>
      <c r="I7" s="53"/>
      <c r="J7" s="5" t="s">
        <v>28</v>
      </c>
      <c r="K7" s="5">
        <f>COUNTIF(Janvier!C8:F16,J7)</f>
        <v>0</v>
      </c>
      <c r="L7" s="5">
        <f>COUNTIF(G8:I16,J7)/3</f>
        <v>0</v>
      </c>
      <c r="M7" s="22"/>
    </row>
    <row r="8" spans="2:13" ht="14" thickBot="1" x14ac:dyDescent="0.2">
      <c r="B8" s="49" t="s">
        <v>23</v>
      </c>
      <c r="C8" s="36"/>
      <c r="D8" s="36"/>
      <c r="E8" s="36"/>
      <c r="F8" s="36"/>
      <c r="G8" s="36"/>
      <c r="H8" s="30"/>
      <c r="I8" s="30"/>
      <c r="J8" s="5"/>
      <c r="M8" s="22"/>
    </row>
    <row r="9" spans="2:13" ht="14" thickBot="1" x14ac:dyDescent="0.2">
      <c r="B9" s="39"/>
      <c r="C9" s="37"/>
      <c r="D9" s="37"/>
      <c r="E9" s="37"/>
      <c r="F9" s="37"/>
      <c r="G9" s="37"/>
      <c r="H9" s="31"/>
      <c r="I9" s="31"/>
      <c r="J9" s="5" t="s">
        <v>29</v>
      </c>
      <c r="K9" s="5">
        <f>COUNTIF(Janvier!C8:F16,J9)</f>
        <v>0</v>
      </c>
      <c r="L9" s="5">
        <f>COUNTIF(G8:I16,J9)/3</f>
        <v>0</v>
      </c>
      <c r="M9" s="22"/>
    </row>
    <row r="10" spans="2:13" ht="14" thickBot="1" x14ac:dyDescent="0.2">
      <c r="B10" s="39"/>
      <c r="C10" s="38"/>
      <c r="D10" s="38"/>
      <c r="E10" s="38"/>
      <c r="F10" s="38"/>
      <c r="G10" s="38"/>
      <c r="H10" s="32"/>
      <c r="I10" s="32"/>
      <c r="J10" s="5"/>
      <c r="M10" s="22"/>
    </row>
    <row r="11" spans="2:13" ht="14" thickBot="1" x14ac:dyDescent="0.2">
      <c r="B11" s="39" t="s">
        <v>24</v>
      </c>
      <c r="C11" s="36"/>
      <c r="D11" s="36"/>
      <c r="E11" s="36"/>
      <c r="F11" s="36"/>
      <c r="G11" s="36" t="s">
        <v>17</v>
      </c>
      <c r="H11" s="30" t="s">
        <v>17</v>
      </c>
      <c r="I11" s="30" t="s">
        <v>17</v>
      </c>
      <c r="J11" s="5" t="s">
        <v>30</v>
      </c>
      <c r="K11" s="5">
        <f>COUNTIF(Janvier!C8:F16,J11)</f>
        <v>0</v>
      </c>
      <c r="L11" s="5">
        <f>COUNTIF(G8:I16,J11)/3</f>
        <v>0</v>
      </c>
      <c r="M11" s="22"/>
    </row>
    <row r="12" spans="2:13" ht="14" thickBot="1" x14ac:dyDescent="0.2">
      <c r="B12" s="39"/>
      <c r="C12" s="37"/>
      <c r="D12" s="37"/>
      <c r="E12" s="37"/>
      <c r="F12" s="37"/>
      <c r="G12" s="37"/>
      <c r="H12" s="31"/>
      <c r="I12" s="31"/>
      <c r="J12" s="5"/>
      <c r="M12" s="22"/>
    </row>
    <row r="13" spans="2:13" ht="14" thickBot="1" x14ac:dyDescent="0.2">
      <c r="B13" s="39"/>
      <c r="C13" s="38"/>
      <c r="D13" s="38"/>
      <c r="E13" s="38"/>
      <c r="F13" s="38"/>
      <c r="G13" s="38"/>
      <c r="H13" s="32"/>
      <c r="I13" s="32"/>
      <c r="J13" s="5" t="s">
        <v>18</v>
      </c>
      <c r="K13" s="5">
        <f>COUNTIF(Janvier!C8:F16,J13)</f>
        <v>0</v>
      </c>
      <c r="L13" s="5">
        <f>COUNTIF(G8:I16,J13)/3</f>
        <v>0</v>
      </c>
      <c r="M13" s="22"/>
    </row>
    <row r="14" spans="2:13" ht="14" thickBot="1" x14ac:dyDescent="0.2">
      <c r="B14" s="39" t="s">
        <v>22</v>
      </c>
      <c r="C14" s="36"/>
      <c r="D14" s="36"/>
      <c r="E14" s="36"/>
      <c r="F14" s="36"/>
      <c r="G14" s="36"/>
      <c r="H14" s="33"/>
      <c r="I14" s="33"/>
      <c r="J14" s="5"/>
      <c r="M14" s="22"/>
    </row>
    <row r="15" spans="2:13" ht="14" thickBot="1" x14ac:dyDescent="0.2">
      <c r="B15" s="39"/>
      <c r="C15" s="37"/>
      <c r="D15" s="37"/>
      <c r="E15" s="37"/>
      <c r="F15" s="37"/>
      <c r="G15" s="37"/>
      <c r="H15" s="34"/>
      <c r="I15" s="34"/>
      <c r="J15" s="5" t="s">
        <v>19</v>
      </c>
      <c r="K15" s="5">
        <f>COUNTIF(Janvier!C8:F16,J15)</f>
        <v>0</v>
      </c>
      <c r="L15" s="5">
        <f>COUNTIF(G8:I16,J15)/3</f>
        <v>0</v>
      </c>
      <c r="M15" s="22"/>
    </row>
    <row r="16" spans="2:13" ht="14" thickBot="1" x14ac:dyDescent="0.2">
      <c r="B16" s="39"/>
      <c r="C16" s="38"/>
      <c r="D16" s="38"/>
      <c r="E16" s="38"/>
      <c r="F16" s="38"/>
      <c r="G16" s="38"/>
      <c r="H16" s="35"/>
      <c r="I16" s="35"/>
      <c r="J16" s="5"/>
      <c r="M16" s="22"/>
    </row>
    <row r="17" spans="2:13" x14ac:dyDescent="0.15">
      <c r="B17" s="4"/>
      <c r="C17" s="6"/>
      <c r="D17" s="6"/>
      <c r="E17" s="6"/>
      <c r="F17" s="6"/>
      <c r="G17" s="6"/>
      <c r="H17" s="6"/>
      <c r="I17" s="6"/>
      <c r="J17" s="5" t="s">
        <v>20</v>
      </c>
      <c r="K17" s="5">
        <f>COUNTIF(C8:F16,J17)</f>
        <v>0</v>
      </c>
      <c r="L17" s="5">
        <f>COUNTIF(G8:I16,J17)/3</f>
        <v>0</v>
      </c>
      <c r="M17" s="22"/>
    </row>
    <row r="18" spans="2:13" x14ac:dyDescent="0.15">
      <c r="B18" s="4"/>
      <c r="C18" s="6"/>
      <c r="D18" s="6"/>
      <c r="E18" s="6"/>
      <c r="F18" s="6"/>
      <c r="G18" s="6"/>
      <c r="H18" s="6"/>
      <c r="I18" s="6"/>
      <c r="J18" s="5"/>
      <c r="M18" s="22"/>
    </row>
    <row r="19" spans="2:13" ht="23" x14ac:dyDescent="0.25">
      <c r="B19" s="4"/>
      <c r="C19" s="27" t="s">
        <v>25</v>
      </c>
      <c r="D19" s="6"/>
      <c r="E19" s="6"/>
      <c r="F19" s="6"/>
      <c r="G19" s="6"/>
      <c r="H19" s="6"/>
      <c r="I19" s="6"/>
      <c r="J19" s="5" t="s">
        <v>21</v>
      </c>
      <c r="K19" s="5">
        <f>COUNTIF(C8:F16,J19)</f>
        <v>0</v>
      </c>
      <c r="L19" s="5">
        <f>COUNTIF(G8:I16,J19)/3</f>
        <v>0</v>
      </c>
      <c r="M19" s="22"/>
    </row>
    <row r="20" spans="2:13" ht="23" x14ac:dyDescent="0.25">
      <c r="B20" s="4"/>
      <c r="C20" s="26" t="s">
        <v>26</v>
      </c>
      <c r="D20" s="6"/>
      <c r="E20" s="6"/>
      <c r="F20" s="6"/>
      <c r="G20" s="6"/>
      <c r="H20" s="6"/>
      <c r="I20" s="6"/>
    </row>
    <row r="21" spans="2:13" ht="23" x14ac:dyDescent="0.15">
      <c r="B21" s="4"/>
      <c r="C21" s="28" t="s">
        <v>27</v>
      </c>
      <c r="D21" s="6"/>
      <c r="E21" s="6"/>
      <c r="F21" s="6"/>
      <c r="G21" s="6"/>
      <c r="H21" s="6"/>
      <c r="I21" s="6"/>
      <c r="J21" s="3"/>
    </row>
    <row r="22" spans="2:13" ht="15" x14ac:dyDescent="0.2">
      <c r="B22" s="4"/>
      <c r="C22" s="6"/>
      <c r="D22" s="23"/>
      <c r="E22" s="6"/>
      <c r="F22" s="6"/>
      <c r="G22" s="6"/>
      <c r="H22" s="6"/>
      <c r="I22" s="6"/>
    </row>
    <row r="23" spans="2:13" x14ac:dyDescent="0.15">
      <c r="B23" s="4"/>
      <c r="C23" s="6"/>
      <c r="D23" s="6"/>
      <c r="E23" s="6"/>
      <c r="F23" s="6"/>
      <c r="G23" s="6"/>
      <c r="H23" s="6"/>
      <c r="I23" s="6"/>
    </row>
    <row r="24" spans="2:13" x14ac:dyDescent="0.15">
      <c r="B24" s="4"/>
      <c r="C24" s="6"/>
      <c r="D24" s="6"/>
      <c r="E24" s="6"/>
      <c r="F24" s="6"/>
      <c r="G24" s="6"/>
      <c r="H24" s="6"/>
      <c r="I24" s="6"/>
      <c r="J24" s="19" t="s">
        <v>2</v>
      </c>
      <c r="K24" s="5">
        <f>SUM(K7:K19)</f>
        <v>0</v>
      </c>
      <c r="L24" s="5">
        <f>SUM(L7:L19)</f>
        <v>0</v>
      </c>
    </row>
    <row r="25" spans="2:13" x14ac:dyDescent="0.15">
      <c r="B25" s="4"/>
      <c r="C25" s="6"/>
      <c r="D25" s="6"/>
      <c r="E25" s="6"/>
      <c r="F25" s="6"/>
      <c r="G25" s="6"/>
      <c r="H25" s="6"/>
      <c r="I25" s="6"/>
      <c r="J25" s="20" t="s">
        <v>3</v>
      </c>
      <c r="K25" s="5">
        <f>COUNTA(C8:F16)</f>
        <v>0</v>
      </c>
    </row>
    <row r="26" spans="2:13" x14ac:dyDescent="0.15">
      <c r="B26" s="4"/>
      <c r="C26" s="6"/>
      <c r="D26" s="6"/>
      <c r="E26" s="6"/>
      <c r="F26" s="6"/>
      <c r="G26" s="6"/>
      <c r="H26" s="6"/>
      <c r="I26" s="6"/>
    </row>
    <row r="27" spans="2:13" x14ac:dyDescent="0.15">
      <c r="B27" s="4"/>
      <c r="C27" s="6"/>
      <c r="D27" s="6"/>
      <c r="E27" s="6"/>
      <c r="F27" s="6"/>
      <c r="G27" s="6"/>
      <c r="H27" s="6"/>
      <c r="I27" s="6"/>
    </row>
    <row r="28" spans="2:13" x14ac:dyDescent="0.15">
      <c r="B28" s="4"/>
      <c r="C28" s="6"/>
      <c r="D28" s="6"/>
      <c r="E28" s="6"/>
      <c r="F28" s="6"/>
      <c r="G28" s="6"/>
      <c r="H28" s="6"/>
      <c r="I28" s="6"/>
    </row>
  </sheetData>
  <sheetProtection selectLockedCells="1" selectUnlockedCells="1"/>
  <mergeCells count="28">
    <mergeCell ref="B1:I1"/>
    <mergeCell ref="B8:B10"/>
    <mergeCell ref="B2:I3"/>
    <mergeCell ref="G8:G10"/>
    <mergeCell ref="B7:I7"/>
    <mergeCell ref="B14:B16"/>
    <mergeCell ref="B11:B13"/>
    <mergeCell ref="C4:I5"/>
    <mergeCell ref="C8:C10"/>
    <mergeCell ref="D8:D10"/>
    <mergeCell ref="E8:E10"/>
    <mergeCell ref="H8:H10"/>
    <mergeCell ref="I8:I10"/>
    <mergeCell ref="F8:F10"/>
    <mergeCell ref="H11:H13"/>
    <mergeCell ref="I11:I13"/>
    <mergeCell ref="H14:H16"/>
    <mergeCell ref="I14:I16"/>
    <mergeCell ref="C11:C13"/>
    <mergeCell ref="G14:G16"/>
    <mergeCell ref="C14:C16"/>
    <mergeCell ref="D11:D13"/>
    <mergeCell ref="E11:E13"/>
    <mergeCell ref="E14:E16"/>
    <mergeCell ref="F11:F13"/>
    <mergeCell ref="F14:F16"/>
    <mergeCell ref="D14:D16"/>
    <mergeCell ref="G11:G13"/>
  </mergeCells>
  <phoneticPr fontId="1" type="noConversion"/>
  <conditionalFormatting sqref="C6:I6 C8:I16">
    <cfRule type="expression" dxfId="1" priority="193" stopIfTrue="1">
      <formula>WEEKDAY(C$6,2)&gt;5</formula>
    </cfRule>
  </conditionalFormatting>
  <dataValidations count="1">
    <dataValidation type="list" allowBlank="1" showInputMessage="1" showErrorMessage="1" sqref="J7 J9 J11 J13 J15 J17 J19 C8:G16 H8:I13" xr:uid="{00000000-0002-0000-0100-000000000000}">
      <formula1>PERSONEL</formula1>
    </dataValidation>
  </dataValidations>
  <pageMargins left="0.23622047244094491" right="0.23622047244094491" top="0.74803149606299213" bottom="0.74803149606299213" header="0.31496062992125984" footer="0.31496062992125984"/>
  <pageSetup paperSize="9" scale="86" firstPageNumber="0" fitToHeight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7B331109-2C30-4E99-9596-D43910178505}">
            <xm:f>COUNTIF(Infos!$C$6:$C$40,B$6)</xm:f>
            <x14:dxf>
              <font>
                <color theme="0"/>
              </font>
              <fill>
                <patternFill>
                  <bgColor theme="5" tint="0.59996337778862885"/>
                </patternFill>
              </fill>
            </x14:dxf>
          </x14:cfRule>
          <xm:sqref>B6:I16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35338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Infos</vt:lpstr>
      <vt:lpstr>Janvier</vt:lpstr>
      <vt:lpstr>Jours_Feries</vt:lpstr>
      <vt:lpstr>Paques</vt:lpstr>
      <vt:lpstr>PERSONEL</vt:lpstr>
      <vt:lpstr>PERSONNEL</vt:lpstr>
      <vt:lpstr>Saisir_Année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Foyer</dc:creator>
  <cp:lastModifiedBy>Microsoft Office User</cp:lastModifiedBy>
  <cp:revision>14</cp:revision>
  <cp:lastPrinted>2022-04-04T14:24:55Z</cp:lastPrinted>
  <dcterms:created xsi:type="dcterms:W3CDTF">2001-10-23T14:19:12Z</dcterms:created>
  <dcterms:modified xsi:type="dcterms:W3CDTF">2022-04-05T12:27:09Z</dcterms:modified>
</cp:coreProperties>
</file>