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5" yWindow="-15" windowWidth="10320" windowHeight="8745" activeTab="1"/>
  </bookViews>
  <sheets>
    <sheet name="BD_complete" sheetId="4" r:id="rId1"/>
    <sheet name="détails_concessions" sheetId="2" r:id="rId2"/>
    <sheet name="détail_menages" sheetId="3" r:id="rId3"/>
  </sheets>
  <definedNames>
    <definedName name="_xlnm._FilterDatabase" localSheetId="0" hidden="1">BD_complete!$A$1:$G$19</definedName>
  </definedNames>
  <calcPr calcId="145621"/>
</workbook>
</file>

<file path=xl/calcChain.xml><?xml version="1.0" encoding="utf-8"?>
<calcChain xmlns="http://schemas.openxmlformats.org/spreadsheetml/2006/main">
  <c r="D15" i="2" l="1"/>
  <c r="D9" i="2"/>
  <c r="C5" i="3"/>
  <c r="C6" i="3"/>
  <c r="C7" i="3"/>
  <c r="C8" i="3"/>
  <c r="C9" i="3"/>
  <c r="C10" i="3"/>
  <c r="C11" i="3"/>
  <c r="C12" i="3"/>
  <c r="C13" i="3"/>
  <c r="C14" i="3"/>
  <c r="C15" i="3"/>
  <c r="C16" i="3"/>
  <c r="C17" i="3"/>
  <c r="C18" i="3"/>
  <c r="C4" i="3"/>
  <c r="B11" i="3"/>
  <c r="B12" i="3"/>
  <c r="B5" i="3"/>
  <c r="B6" i="3"/>
  <c r="B9" i="3"/>
  <c r="B17" i="3"/>
  <c r="B13" i="3"/>
  <c r="B8" i="3"/>
  <c r="B4" i="3"/>
  <c r="B7" i="3"/>
  <c r="B16" i="3"/>
  <c r="B18" i="3"/>
  <c r="B10" i="3"/>
  <c r="B15" i="3"/>
  <c r="B14" i="3"/>
  <c r="A4" i="3"/>
  <c r="A5" i="3"/>
  <c r="A6" i="3"/>
  <c r="A7" i="3"/>
  <c r="A8" i="3"/>
  <c r="A9" i="3"/>
  <c r="A10" i="3"/>
  <c r="A11" i="3"/>
  <c r="A12" i="3"/>
  <c r="A13" i="3"/>
  <c r="A14" i="3"/>
  <c r="A15" i="3"/>
  <c r="A16" i="3"/>
  <c r="A17" i="3"/>
  <c r="A18" i="3"/>
  <c r="A19" i="3"/>
  <c r="A20" i="3"/>
  <c r="A21" i="3"/>
  <c r="E10" i="2"/>
  <c r="E11" i="2"/>
  <c r="E12" i="2"/>
  <c r="E13" i="2"/>
  <c r="E14" i="2"/>
  <c r="E15" i="2"/>
  <c r="E16" i="2"/>
  <c r="E17" i="2"/>
  <c r="E18" i="2"/>
  <c r="E9" i="2"/>
  <c r="D10" i="2"/>
  <c r="D11" i="2"/>
  <c r="D12" i="2"/>
  <c r="D13" i="2"/>
  <c r="D14" i="2"/>
  <c r="D16" i="2"/>
  <c r="D17" i="2"/>
  <c r="D18" i="2"/>
  <c r="B10" i="2"/>
  <c r="B11" i="2"/>
  <c r="B12" i="2"/>
  <c r="B13" i="2"/>
  <c r="B14" i="2"/>
  <c r="B15" i="2"/>
  <c r="B16" i="2"/>
  <c r="B17" i="2"/>
  <c r="B18" i="2"/>
  <c r="A10" i="2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9" i="2"/>
  <c r="B1" i="3" l="1"/>
  <c r="C6" i="2"/>
  <c r="B9" i="2"/>
  <c r="H3" i="2" l="1"/>
  <c r="H5" i="2"/>
  <c r="H4" i="2"/>
  <c r="H6" i="2" l="1"/>
</calcChain>
</file>

<file path=xl/comments1.xml><?xml version="1.0" encoding="utf-8"?>
<comments xmlns="http://schemas.openxmlformats.org/spreadsheetml/2006/main">
  <authors>
    <author>Thibault</author>
  </authors>
  <commentList>
    <comment ref="E8" authorId="0">
      <text>
        <r>
          <rPr>
            <sz val="9"/>
            <color indexed="81"/>
            <rFont val="Tahoma"/>
            <charset val="1"/>
          </rPr>
          <t>Aucun doublon ne devrait apparaître dans cette colonne. En effet chaque concession ne possède q'un unique chef de concession</t>
        </r>
      </text>
    </comment>
    <comment ref="D15" authorId="0">
      <text>
        <r>
          <rPr>
            <sz val="9"/>
            <color indexed="81"/>
            <rFont val="Tahoma"/>
            <charset val="1"/>
          </rPr>
          <t>Devrait être marqué Pind A Kop</t>
        </r>
      </text>
    </comment>
  </commentList>
</comments>
</file>

<file path=xl/comments2.xml><?xml version="1.0" encoding="utf-8"?>
<comments xmlns="http://schemas.openxmlformats.org/spreadsheetml/2006/main">
  <authors>
    <author>Thibault</author>
  </authors>
  <commentList>
    <comment ref="C3" authorId="0">
      <text>
        <r>
          <rPr>
            <sz val="9"/>
            <color indexed="81"/>
            <rFont val="Tahoma"/>
            <family val="2"/>
          </rPr>
          <t>Ne devrait pas sortir de doublon. En effet il n'existe qu'un unique chef de ménage par ménage</t>
        </r>
      </text>
    </comment>
  </commentList>
</comments>
</file>

<file path=xl/sharedStrings.xml><?xml version="1.0" encoding="utf-8"?>
<sst xmlns="http://schemas.openxmlformats.org/spreadsheetml/2006/main" count="77" uniqueCount="46">
  <si>
    <t>Villages_Sob</t>
  </si>
  <si>
    <t>NOM_nom</t>
  </si>
  <si>
    <t>NOM_prenom1</t>
  </si>
  <si>
    <t>CENTRE</t>
  </si>
  <si>
    <t>TINE</t>
  </si>
  <si>
    <t>OUSMANE</t>
  </si>
  <si>
    <t>PIND A KOP</t>
  </si>
  <si>
    <t>FAYE</t>
  </si>
  <si>
    <t>SIDY</t>
  </si>
  <si>
    <t>DIOUF</t>
  </si>
  <si>
    <t>SALIOU</t>
  </si>
  <si>
    <t>MAIMOUNA</t>
  </si>
  <si>
    <t>DIOP</t>
  </si>
  <si>
    <t>AMIE</t>
  </si>
  <si>
    <t>DIENG</t>
  </si>
  <si>
    <t>ADJI</t>
  </si>
  <si>
    <t>SARR</t>
  </si>
  <si>
    <t>PAPE</t>
  </si>
  <si>
    <t>FATOU</t>
  </si>
  <si>
    <t>AGNES</t>
  </si>
  <si>
    <t>BABACAR</t>
  </si>
  <si>
    <t>ISSA</t>
  </si>
  <si>
    <t>DJIM</t>
  </si>
  <si>
    <t>MOHAMET</t>
  </si>
  <si>
    <t>SENE</t>
  </si>
  <si>
    <t>SAMBA</t>
  </si>
  <si>
    <t>CHERIF</t>
  </si>
  <si>
    <t>ASSANE</t>
  </si>
  <si>
    <t>NDOFANE</t>
  </si>
  <si>
    <t>PAUL</t>
  </si>
  <si>
    <t>id_menages</t>
  </si>
  <si>
    <t>nombre ménages</t>
  </si>
  <si>
    <t>Nbre_mbind-suivant_hameau</t>
  </si>
  <si>
    <t>TOTAL_mbind</t>
  </si>
  <si>
    <t>id_menage_supp_doublons+triés</t>
  </si>
  <si>
    <t>nom_hameau</t>
  </si>
  <si>
    <t>id_concession</t>
  </si>
  <si>
    <t>id_chef_concession</t>
  </si>
  <si>
    <t>id_ménage</t>
  </si>
  <si>
    <t>id_chef_ménage</t>
  </si>
  <si>
    <t>id_concessions</t>
  </si>
  <si>
    <t>id_concessions_supp_doublons</t>
  </si>
  <si>
    <t>id_concessions_triés</t>
  </si>
  <si>
    <t>nombre_concessions</t>
  </si>
  <si>
    <t>Loca_concession_hameau</t>
  </si>
  <si>
    <t>id_chef_menage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</si>
</sst>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indexed="81"/>
      <name val="Tahoma"/>
      <charset val="1"/>
    </font>
    <font>
      <sz val="9"/>
      <color indexed="81"/>
      <name val="Tahom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0" fillId="0" borderId="0" xfId="0" applyFont="1"/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9"/>
  <sheetViews>
    <sheetView workbookViewId="0">
      <selection activeCell="B18" sqref="B18"/>
    </sheetView>
  </sheetViews>
  <sheetFormatPr baseColWidth="10" defaultColWidth="9.140625" defaultRowHeight="15" x14ac:dyDescent="0.25"/>
  <cols>
    <col min="1" max="1" width="16.42578125" customWidth="1"/>
    <col min="2" max="2" width="20.28515625" customWidth="1"/>
    <col min="3" max="3" width="23.42578125" customWidth="1"/>
    <col min="4" max="4" width="15.7109375" customWidth="1"/>
    <col min="5" max="5" width="19.140625" customWidth="1"/>
    <col min="6" max="6" width="15.85546875" customWidth="1"/>
    <col min="7" max="7" width="13.5703125" customWidth="1"/>
  </cols>
  <sheetData>
    <row r="1" spans="1:7" x14ac:dyDescent="0.25">
      <c r="A1" t="s">
        <v>35</v>
      </c>
      <c r="B1" t="s">
        <v>36</v>
      </c>
      <c r="C1" t="s">
        <v>37</v>
      </c>
      <c r="D1" t="s">
        <v>38</v>
      </c>
      <c r="E1" t="s">
        <v>39</v>
      </c>
      <c r="F1" t="s">
        <v>1</v>
      </c>
      <c r="G1" t="s">
        <v>2</v>
      </c>
    </row>
    <row r="2" spans="1:7" x14ac:dyDescent="0.25">
      <c r="A2" t="s">
        <v>3</v>
      </c>
      <c r="B2">
        <v>1914</v>
      </c>
      <c r="C2">
        <v>7357</v>
      </c>
      <c r="D2">
        <v>706</v>
      </c>
      <c r="E2">
        <v>7357</v>
      </c>
      <c r="F2" t="s">
        <v>4</v>
      </c>
      <c r="G2" t="s">
        <v>5</v>
      </c>
    </row>
    <row r="3" spans="1:7" x14ac:dyDescent="0.25">
      <c r="A3" t="s">
        <v>6</v>
      </c>
      <c r="B3">
        <v>671</v>
      </c>
      <c r="C3">
        <v>7503</v>
      </c>
      <c r="D3">
        <v>685</v>
      </c>
      <c r="E3">
        <v>7503</v>
      </c>
      <c r="F3" t="s">
        <v>7</v>
      </c>
      <c r="G3" t="s">
        <v>8</v>
      </c>
    </row>
    <row r="4" spans="1:7" x14ac:dyDescent="0.25">
      <c r="A4" t="s">
        <v>3</v>
      </c>
      <c r="B4">
        <v>673</v>
      </c>
      <c r="C4">
        <v>9320</v>
      </c>
      <c r="D4">
        <v>689</v>
      </c>
      <c r="E4">
        <v>9320</v>
      </c>
      <c r="F4" t="s">
        <v>9</v>
      </c>
      <c r="G4" t="s">
        <v>10</v>
      </c>
    </row>
    <row r="5" spans="1:7" x14ac:dyDescent="0.25">
      <c r="A5" t="s">
        <v>3</v>
      </c>
      <c r="B5">
        <v>262</v>
      </c>
      <c r="C5">
        <v>6685</v>
      </c>
      <c r="D5">
        <v>631</v>
      </c>
      <c r="E5">
        <v>6676</v>
      </c>
      <c r="F5" t="s">
        <v>9</v>
      </c>
      <c r="G5" t="s">
        <v>11</v>
      </c>
    </row>
    <row r="6" spans="1:7" x14ac:dyDescent="0.25">
      <c r="A6" t="s">
        <v>3</v>
      </c>
      <c r="B6">
        <v>263</v>
      </c>
      <c r="C6">
        <v>6718</v>
      </c>
      <c r="D6">
        <v>633</v>
      </c>
      <c r="E6">
        <v>6718</v>
      </c>
      <c r="F6" t="s">
        <v>12</v>
      </c>
      <c r="G6" t="s">
        <v>13</v>
      </c>
    </row>
    <row r="7" spans="1:7" x14ac:dyDescent="0.25">
      <c r="A7" t="s">
        <v>3</v>
      </c>
      <c r="B7">
        <v>272</v>
      </c>
      <c r="C7">
        <v>7052</v>
      </c>
      <c r="D7">
        <v>657</v>
      </c>
      <c r="E7">
        <v>7058</v>
      </c>
      <c r="F7" t="s">
        <v>14</v>
      </c>
      <c r="G7" t="s">
        <v>15</v>
      </c>
    </row>
    <row r="8" spans="1:7" x14ac:dyDescent="0.25">
      <c r="A8" t="s">
        <v>3</v>
      </c>
      <c r="B8">
        <v>264</v>
      </c>
      <c r="C8">
        <v>6742</v>
      </c>
      <c r="D8">
        <v>3697</v>
      </c>
      <c r="E8">
        <v>10592</v>
      </c>
      <c r="F8" t="s">
        <v>16</v>
      </c>
      <c r="G8" t="s">
        <v>17</v>
      </c>
    </row>
    <row r="9" spans="1:7" x14ac:dyDescent="0.25">
      <c r="A9" t="s">
        <v>3</v>
      </c>
      <c r="B9">
        <v>678</v>
      </c>
      <c r="C9">
        <v>11431</v>
      </c>
      <c r="D9">
        <v>694</v>
      </c>
      <c r="E9">
        <v>11431</v>
      </c>
      <c r="F9" t="s">
        <v>9</v>
      </c>
      <c r="G9" t="s">
        <v>18</v>
      </c>
    </row>
    <row r="10" spans="1:7" x14ac:dyDescent="0.25">
      <c r="A10" t="s">
        <v>3</v>
      </c>
      <c r="B10">
        <v>267</v>
      </c>
      <c r="C10">
        <v>6891</v>
      </c>
      <c r="D10">
        <v>643</v>
      </c>
      <c r="E10">
        <v>6896</v>
      </c>
      <c r="F10" t="s">
        <v>9</v>
      </c>
      <c r="G10" t="s">
        <v>19</v>
      </c>
    </row>
    <row r="11" spans="1:7" x14ac:dyDescent="0.25">
      <c r="A11" t="s">
        <v>3</v>
      </c>
      <c r="B11">
        <v>264</v>
      </c>
      <c r="C11">
        <v>6742</v>
      </c>
      <c r="D11">
        <v>3697</v>
      </c>
      <c r="E11">
        <v>10592</v>
      </c>
      <c r="F11" t="s">
        <v>16</v>
      </c>
      <c r="G11" t="s">
        <v>20</v>
      </c>
    </row>
    <row r="12" spans="1:7" x14ac:dyDescent="0.25">
      <c r="A12" t="s">
        <v>3</v>
      </c>
      <c r="B12">
        <v>673</v>
      </c>
      <c r="C12">
        <v>9320</v>
      </c>
      <c r="D12">
        <v>689</v>
      </c>
      <c r="E12">
        <v>9320</v>
      </c>
      <c r="F12" t="s">
        <v>9</v>
      </c>
      <c r="G12" t="s">
        <v>21</v>
      </c>
    </row>
    <row r="13" spans="1:7" x14ac:dyDescent="0.25">
      <c r="A13" t="s">
        <v>3</v>
      </c>
      <c r="B13">
        <v>262</v>
      </c>
      <c r="C13">
        <v>6685</v>
      </c>
      <c r="D13">
        <v>630</v>
      </c>
      <c r="E13">
        <v>6685</v>
      </c>
      <c r="F13" t="s">
        <v>9</v>
      </c>
      <c r="G13" t="s">
        <v>22</v>
      </c>
    </row>
    <row r="14" spans="1:7" x14ac:dyDescent="0.25">
      <c r="A14" t="s">
        <v>3</v>
      </c>
      <c r="B14">
        <v>264</v>
      </c>
      <c r="C14">
        <v>6742</v>
      </c>
      <c r="D14">
        <v>635</v>
      </c>
      <c r="E14">
        <v>51096</v>
      </c>
      <c r="F14" t="s">
        <v>16</v>
      </c>
      <c r="G14" t="s">
        <v>23</v>
      </c>
    </row>
    <row r="15" spans="1:7" x14ac:dyDescent="0.25">
      <c r="A15" t="s">
        <v>3</v>
      </c>
      <c r="B15">
        <v>264</v>
      </c>
      <c r="C15">
        <v>6742</v>
      </c>
      <c r="D15">
        <v>3696</v>
      </c>
      <c r="E15">
        <v>10591</v>
      </c>
      <c r="F15" t="s">
        <v>24</v>
      </c>
      <c r="G15" t="s">
        <v>25</v>
      </c>
    </row>
    <row r="16" spans="1:7" x14ac:dyDescent="0.25">
      <c r="A16" t="s">
        <v>3</v>
      </c>
      <c r="B16">
        <v>673</v>
      </c>
      <c r="C16">
        <v>9320</v>
      </c>
      <c r="D16">
        <v>689</v>
      </c>
      <c r="E16">
        <v>9320</v>
      </c>
      <c r="F16" t="s">
        <v>9</v>
      </c>
      <c r="G16" t="s">
        <v>26</v>
      </c>
    </row>
    <row r="17" spans="1:7" x14ac:dyDescent="0.25">
      <c r="A17" t="s">
        <v>3</v>
      </c>
      <c r="B17">
        <v>262</v>
      </c>
      <c r="C17">
        <v>6685</v>
      </c>
      <c r="D17">
        <v>3829</v>
      </c>
      <c r="E17">
        <v>52216</v>
      </c>
      <c r="F17" t="s">
        <v>9</v>
      </c>
      <c r="G17" t="s">
        <v>27</v>
      </c>
    </row>
    <row r="18" spans="1:7" x14ac:dyDescent="0.25">
      <c r="A18" t="s">
        <v>28</v>
      </c>
      <c r="B18">
        <v>284</v>
      </c>
      <c r="C18">
        <v>7457</v>
      </c>
      <c r="D18">
        <v>683</v>
      </c>
      <c r="E18">
        <v>7442</v>
      </c>
      <c r="F18" t="s">
        <v>9</v>
      </c>
      <c r="G18" t="s">
        <v>27</v>
      </c>
    </row>
    <row r="19" spans="1:7" x14ac:dyDescent="0.25">
      <c r="A19" t="s">
        <v>28</v>
      </c>
      <c r="B19">
        <v>284</v>
      </c>
      <c r="C19">
        <v>7457</v>
      </c>
      <c r="D19">
        <v>3651</v>
      </c>
      <c r="E19">
        <v>7436</v>
      </c>
      <c r="F19" t="s">
        <v>9</v>
      </c>
      <c r="G19" t="s">
        <v>29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H26"/>
  <sheetViews>
    <sheetView tabSelected="1" topLeftCell="A7" workbookViewId="0">
      <selection activeCell="C21" sqref="C21"/>
    </sheetView>
  </sheetViews>
  <sheetFormatPr baseColWidth="10" defaultRowHeight="15" x14ac:dyDescent="0.25"/>
  <cols>
    <col min="1" max="1" width="22.28515625" customWidth="1"/>
    <col min="2" max="3" width="28.7109375" customWidth="1"/>
    <col min="4" max="6" width="17.85546875" customWidth="1"/>
    <col min="7" max="7" width="18.5703125" customWidth="1"/>
  </cols>
  <sheetData>
    <row r="1" spans="1:8" x14ac:dyDescent="0.25">
      <c r="G1" t="s">
        <v>0</v>
      </c>
    </row>
    <row r="2" spans="1:8" x14ac:dyDescent="0.25">
      <c r="G2" t="s">
        <v>32</v>
      </c>
    </row>
    <row r="3" spans="1:8" x14ac:dyDescent="0.25">
      <c r="G3" s="1" t="s">
        <v>3</v>
      </c>
      <c r="H3" s="1">
        <f>COUNTIF(D9:D18,G3)</f>
        <v>5</v>
      </c>
    </row>
    <row r="4" spans="1:8" x14ac:dyDescent="0.25">
      <c r="G4" s="1" t="s">
        <v>6</v>
      </c>
      <c r="H4" s="1">
        <f>COUNTIF(D9:D18,G4)</f>
        <v>0</v>
      </c>
    </row>
    <row r="5" spans="1:8" x14ac:dyDescent="0.25">
      <c r="C5" t="s">
        <v>43</v>
      </c>
      <c r="G5" s="1" t="s">
        <v>28</v>
      </c>
      <c r="H5" s="1">
        <f>COUNTIF(D9:D18,G5)</f>
        <v>5</v>
      </c>
    </row>
    <row r="6" spans="1:8" x14ac:dyDescent="0.25">
      <c r="C6">
        <f>COUNT(C9:C18)</f>
        <v>10</v>
      </c>
      <c r="G6" s="2" t="s">
        <v>33</v>
      </c>
      <c r="H6">
        <f>SUM(H3:H5)</f>
        <v>10</v>
      </c>
    </row>
    <row r="8" spans="1:8" x14ac:dyDescent="0.25">
      <c r="A8" t="s">
        <v>40</v>
      </c>
      <c r="B8" t="s">
        <v>41</v>
      </c>
      <c r="C8" t="s">
        <v>42</v>
      </c>
      <c r="D8" t="s">
        <v>44</v>
      </c>
      <c r="E8" t="s">
        <v>37</v>
      </c>
      <c r="G8" s="2"/>
    </row>
    <row r="9" spans="1:8" x14ac:dyDescent="0.25">
      <c r="A9">
        <f>BD_complete!B2</f>
        <v>1914</v>
      </c>
      <c r="B9">
        <f>BD_complete!B2</f>
        <v>1914</v>
      </c>
      <c r="C9">
        <v>262</v>
      </c>
      <c r="D9" t="str">
        <f>LOOKUP(C9,BD_complete!$B$2:$B$19,BD_complete!$A$2:$A$19)</f>
        <v>CENTRE</v>
      </c>
      <c r="E9" s="3">
        <f>LOOKUP(C9,BD_complete!$B$2:$B$19,BD_complete!$C$2:$C$19)</f>
        <v>6685</v>
      </c>
    </row>
    <row r="10" spans="1:8" x14ac:dyDescent="0.25">
      <c r="A10">
        <f>BD_complete!B3</f>
        <v>671</v>
      </c>
      <c r="B10">
        <f>BD_complete!B3</f>
        <v>671</v>
      </c>
      <c r="C10">
        <v>263</v>
      </c>
      <c r="D10" t="str">
        <f>LOOKUP(C10,BD_complete!$B$2:$B$19,BD_complete!$A$2:$A$19)</f>
        <v>CENTRE</v>
      </c>
      <c r="E10" s="3">
        <f>LOOKUP(C10,BD_complete!$B$2:$B$19,BD_complete!$C$2:$C$19)</f>
        <v>6718</v>
      </c>
    </row>
    <row r="11" spans="1:8" x14ac:dyDescent="0.25">
      <c r="A11">
        <f>BD_complete!B4</f>
        <v>673</v>
      </c>
      <c r="B11">
        <f>BD_complete!B4</f>
        <v>673</v>
      </c>
      <c r="C11">
        <v>264</v>
      </c>
      <c r="D11" t="str">
        <f>LOOKUP(C11,BD_complete!$B$2:$B$19,BD_complete!$A$2:$A$19)</f>
        <v>CENTRE</v>
      </c>
      <c r="E11" s="3">
        <f>LOOKUP(C11,BD_complete!$B$2:$B$19,BD_complete!$C$2:$C$19)</f>
        <v>6718</v>
      </c>
    </row>
    <row r="12" spans="1:8" x14ac:dyDescent="0.25">
      <c r="A12">
        <f>BD_complete!B5</f>
        <v>262</v>
      </c>
      <c r="B12">
        <f>BD_complete!B5</f>
        <v>262</v>
      </c>
      <c r="C12">
        <v>267</v>
      </c>
      <c r="D12" t="str">
        <f>LOOKUP(C12,BD_complete!$B$2:$B$19,BD_complete!$A$2:$A$19)</f>
        <v>CENTRE</v>
      </c>
      <c r="E12" s="3">
        <f>LOOKUP(C12,BD_complete!$B$2:$B$19,BD_complete!$C$2:$C$19)</f>
        <v>6891</v>
      </c>
    </row>
    <row r="13" spans="1:8" x14ac:dyDescent="0.25">
      <c r="A13">
        <f>BD_complete!B6</f>
        <v>263</v>
      </c>
      <c r="B13">
        <f>BD_complete!B6</f>
        <v>263</v>
      </c>
      <c r="C13">
        <v>272</v>
      </c>
      <c r="D13" t="str">
        <f>LOOKUP(C13,BD_complete!$B$2:$B$19,BD_complete!$A$2:$A$19)</f>
        <v>CENTRE</v>
      </c>
      <c r="E13" s="3">
        <f>LOOKUP(C13,BD_complete!$B$2:$B$19,BD_complete!$C$2:$C$19)</f>
        <v>6685</v>
      </c>
    </row>
    <row r="14" spans="1:8" x14ac:dyDescent="0.25">
      <c r="A14">
        <f>BD_complete!B7</f>
        <v>272</v>
      </c>
      <c r="B14">
        <f>BD_complete!B7</f>
        <v>272</v>
      </c>
      <c r="C14">
        <v>284</v>
      </c>
      <c r="D14" t="str">
        <f>LOOKUP(C14,BD_complete!$B$2:$B$19,BD_complete!$A$2:$A$19)</f>
        <v>NDOFANE</v>
      </c>
      <c r="E14" s="3">
        <f>LOOKUP(C14,BD_complete!$B$2:$B$19,BD_complete!$C$2:$C$19)</f>
        <v>7457</v>
      </c>
    </row>
    <row r="15" spans="1:8" x14ac:dyDescent="0.25">
      <c r="A15">
        <f>BD_complete!B8</f>
        <v>264</v>
      </c>
      <c r="B15">
        <f>BD_complete!B8</f>
        <v>264</v>
      </c>
      <c r="C15">
        <v>671</v>
      </c>
      <c r="D15" t="str">
        <f>LOOKUP(C15,BD_complete!$B$2:$B$19,BD_complete!$A$2:$A$19)</f>
        <v>NDOFANE</v>
      </c>
      <c r="E15" s="3">
        <f>LOOKUP(C15,BD_complete!$B$2:$B$19,BD_complete!$C$2:$C$19)</f>
        <v>7457</v>
      </c>
    </row>
    <row r="16" spans="1:8" x14ac:dyDescent="0.25">
      <c r="A16">
        <f>BD_complete!B9</f>
        <v>678</v>
      </c>
      <c r="B16">
        <f>BD_complete!B9</f>
        <v>678</v>
      </c>
      <c r="C16">
        <v>673</v>
      </c>
      <c r="D16" t="str">
        <f>LOOKUP(C16,BD_complete!$B$2:$B$19,BD_complete!$A$2:$A$19)</f>
        <v>NDOFANE</v>
      </c>
      <c r="E16" s="3">
        <f>LOOKUP(C16,BD_complete!$B$2:$B$19,BD_complete!$C$2:$C$19)</f>
        <v>7457</v>
      </c>
    </row>
    <row r="17" spans="1:5" x14ac:dyDescent="0.25">
      <c r="A17">
        <f>BD_complete!B10</f>
        <v>267</v>
      </c>
      <c r="B17">
        <f>BD_complete!B10</f>
        <v>267</v>
      </c>
      <c r="C17">
        <v>678</v>
      </c>
      <c r="D17" t="str">
        <f>LOOKUP(C17,BD_complete!$B$2:$B$19,BD_complete!$A$2:$A$19)</f>
        <v>NDOFANE</v>
      </c>
      <c r="E17" s="3">
        <f>LOOKUP(C17,BD_complete!$B$2:$B$19,BD_complete!$C$2:$C$19)</f>
        <v>7457</v>
      </c>
    </row>
    <row r="18" spans="1:5" x14ac:dyDescent="0.25">
      <c r="A18">
        <f>BD_complete!B11</f>
        <v>264</v>
      </c>
      <c r="B18">
        <f>BD_complete!B18</f>
        <v>284</v>
      </c>
      <c r="C18">
        <v>1914</v>
      </c>
      <c r="D18" t="str">
        <f>LOOKUP(C18,BD_complete!$B$2:$B$19,BD_complete!$A$2:$A$19)</f>
        <v>NDOFANE</v>
      </c>
      <c r="E18" s="3">
        <f>LOOKUP(C18,BD_complete!$B$2:$B$19,BD_complete!$C$2:$C$19)</f>
        <v>7457</v>
      </c>
    </row>
    <row r="19" spans="1:5" x14ac:dyDescent="0.25">
      <c r="A19">
        <f>BD_complete!B12</f>
        <v>673</v>
      </c>
    </row>
    <row r="20" spans="1:5" x14ac:dyDescent="0.25">
      <c r="A20">
        <f>BD_complete!B13</f>
        <v>262</v>
      </c>
    </row>
    <row r="21" spans="1:5" x14ac:dyDescent="0.25">
      <c r="A21">
        <f>BD_complete!B14</f>
        <v>264</v>
      </c>
    </row>
    <row r="22" spans="1:5" x14ac:dyDescent="0.25">
      <c r="A22">
        <f>BD_complete!B15</f>
        <v>264</v>
      </c>
    </row>
    <row r="23" spans="1:5" x14ac:dyDescent="0.25">
      <c r="A23">
        <f>BD_complete!B16</f>
        <v>673</v>
      </c>
    </row>
    <row r="24" spans="1:5" x14ac:dyDescent="0.25">
      <c r="A24">
        <f>BD_complete!B17</f>
        <v>262</v>
      </c>
    </row>
    <row r="25" spans="1:5" x14ac:dyDescent="0.25">
      <c r="A25">
        <f>BD_complete!B18</f>
        <v>284</v>
      </c>
    </row>
    <row r="26" spans="1:5" x14ac:dyDescent="0.25">
      <c r="A26">
        <f>BD_complete!B19</f>
        <v>284</v>
      </c>
    </row>
  </sheetData>
  <sortState ref="H17:H34">
    <sortCondition ref="H17:H34"/>
  </sortState>
  <pageMargins left="0.7" right="0.7" top="0.75" bottom="0.75" header="0.3" footer="0.3"/>
  <pageSetup paperSize="9"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G21"/>
  <sheetViews>
    <sheetView workbookViewId="0">
      <selection activeCell="C25" sqref="C25"/>
    </sheetView>
  </sheetViews>
  <sheetFormatPr baseColWidth="10" defaultRowHeight="15" x14ac:dyDescent="0.25"/>
  <cols>
    <col min="1" max="1" width="19" customWidth="1"/>
    <col min="2" max="3" width="30.5703125" customWidth="1"/>
    <col min="4" max="4" width="16.7109375" customWidth="1"/>
  </cols>
  <sheetData>
    <row r="1" spans="1:7" x14ac:dyDescent="0.25">
      <c r="A1" t="s">
        <v>31</v>
      </c>
      <c r="B1">
        <f>COUNT(B4:B109)</f>
        <v>15</v>
      </c>
    </row>
    <row r="3" spans="1:7" x14ac:dyDescent="0.25">
      <c r="A3" t="s">
        <v>30</v>
      </c>
      <c r="B3" t="s">
        <v>34</v>
      </c>
      <c r="C3" t="s">
        <v>45</v>
      </c>
      <c r="E3" s="2"/>
      <c r="G3" s="2"/>
    </row>
    <row r="4" spans="1:7" x14ac:dyDescent="0.25">
      <c r="A4">
        <f>BD_complete!D2</f>
        <v>706</v>
      </c>
      <c r="B4">
        <f>BD_complete!D13</f>
        <v>630</v>
      </c>
      <c r="C4" t="e">
        <f>LOOKUP(B4,BD_complete!$D$2:$D$19,BD_complete!$E$2:$E$19)</f>
        <v>#N/A</v>
      </c>
    </row>
    <row r="5" spans="1:7" x14ac:dyDescent="0.25">
      <c r="A5">
        <f>BD_complete!D3</f>
        <v>685</v>
      </c>
      <c r="B5">
        <f>BD_complete!D5</f>
        <v>631</v>
      </c>
      <c r="C5">
        <f>LOOKUP(B5,BD_complete!$D$2:$D$19,BD_complete!$E$2:$E$19)</f>
        <v>6676</v>
      </c>
    </row>
    <row r="6" spans="1:7" x14ac:dyDescent="0.25">
      <c r="A6">
        <f>BD_complete!D4</f>
        <v>689</v>
      </c>
      <c r="B6">
        <f>BD_complete!D6</f>
        <v>633</v>
      </c>
      <c r="C6">
        <f>LOOKUP(B6,BD_complete!$D$2:$D$19,BD_complete!$E$2:$E$19)</f>
        <v>6718</v>
      </c>
    </row>
    <row r="7" spans="1:7" x14ac:dyDescent="0.25">
      <c r="A7">
        <f>BD_complete!D5</f>
        <v>631</v>
      </c>
      <c r="B7">
        <f>BD_complete!D14</f>
        <v>635</v>
      </c>
      <c r="C7">
        <f>LOOKUP(B7,BD_complete!$D$2:$D$19,BD_complete!$E$2:$E$19)</f>
        <v>6718</v>
      </c>
    </row>
    <row r="8" spans="1:7" x14ac:dyDescent="0.25">
      <c r="A8">
        <f>BD_complete!D6</f>
        <v>633</v>
      </c>
      <c r="B8">
        <f>BD_complete!D10</f>
        <v>643</v>
      </c>
      <c r="C8">
        <f>LOOKUP(B8,BD_complete!$D$2:$D$19,BD_complete!$E$2:$E$19)</f>
        <v>6896</v>
      </c>
    </row>
    <row r="9" spans="1:7" x14ac:dyDescent="0.25">
      <c r="A9">
        <f>BD_complete!D7</f>
        <v>657</v>
      </c>
      <c r="B9">
        <f>BD_complete!D7</f>
        <v>657</v>
      </c>
      <c r="C9">
        <f>LOOKUP(B9,BD_complete!$D$2:$D$19,BD_complete!$E$2:$E$19)</f>
        <v>6896</v>
      </c>
    </row>
    <row r="10" spans="1:7" x14ac:dyDescent="0.25">
      <c r="A10">
        <f>BD_complete!D8</f>
        <v>3697</v>
      </c>
      <c r="B10">
        <f>BD_complete!D18</f>
        <v>683</v>
      </c>
      <c r="C10">
        <f>LOOKUP(B10,BD_complete!$D$2:$D$19,BD_complete!$E$2:$E$19)</f>
        <v>6896</v>
      </c>
    </row>
    <row r="11" spans="1:7" x14ac:dyDescent="0.25">
      <c r="A11">
        <f>BD_complete!D9</f>
        <v>694</v>
      </c>
      <c r="B11">
        <f>BD_complete!D3</f>
        <v>685</v>
      </c>
      <c r="C11">
        <f>LOOKUP(B11,BD_complete!$D$2:$D$19,BD_complete!$E$2:$E$19)</f>
        <v>6896</v>
      </c>
    </row>
    <row r="12" spans="1:7" x14ac:dyDescent="0.25">
      <c r="A12">
        <f>BD_complete!D10</f>
        <v>643</v>
      </c>
      <c r="B12">
        <f>BD_complete!D4</f>
        <v>689</v>
      </c>
      <c r="C12">
        <f>LOOKUP(B12,BD_complete!$D$2:$D$19,BD_complete!$E$2:$E$19)</f>
        <v>9320</v>
      </c>
    </row>
    <row r="13" spans="1:7" x14ac:dyDescent="0.25">
      <c r="A13">
        <f>BD_complete!D11</f>
        <v>3697</v>
      </c>
      <c r="B13">
        <f>BD_complete!D9</f>
        <v>694</v>
      </c>
      <c r="C13">
        <f>LOOKUP(B13,BD_complete!$D$2:$D$19,BD_complete!$E$2:$E$19)</f>
        <v>51096</v>
      </c>
    </row>
    <row r="14" spans="1:7" x14ac:dyDescent="0.25">
      <c r="A14">
        <f>BD_complete!D12</f>
        <v>689</v>
      </c>
      <c r="B14">
        <f>BD_complete!D2</f>
        <v>706</v>
      </c>
      <c r="C14">
        <f>LOOKUP(B14,BD_complete!$D$2:$D$19,BD_complete!$E$2:$E$19)</f>
        <v>51096</v>
      </c>
    </row>
    <row r="15" spans="1:7" x14ac:dyDescent="0.25">
      <c r="A15">
        <f>BD_complete!D13</f>
        <v>630</v>
      </c>
      <c r="B15">
        <f>BD_complete!D19</f>
        <v>3651</v>
      </c>
      <c r="C15">
        <f>LOOKUP(B15,BD_complete!$D$2:$D$19,BD_complete!$E$2:$E$19)</f>
        <v>51096</v>
      </c>
    </row>
    <row r="16" spans="1:7" x14ac:dyDescent="0.25">
      <c r="A16">
        <f>BD_complete!D14</f>
        <v>635</v>
      </c>
      <c r="B16">
        <f>BD_complete!D15</f>
        <v>3696</v>
      </c>
      <c r="C16">
        <f>LOOKUP(B16,BD_complete!$D$2:$D$19,BD_complete!$E$2:$E$19)</f>
        <v>10591</v>
      </c>
    </row>
    <row r="17" spans="1:3" x14ac:dyDescent="0.25">
      <c r="A17">
        <f>BD_complete!D15</f>
        <v>3696</v>
      </c>
      <c r="B17">
        <f>BD_complete!D8</f>
        <v>3697</v>
      </c>
      <c r="C17">
        <f>LOOKUP(B17,BD_complete!$D$2:$D$19,BD_complete!$E$2:$E$19)</f>
        <v>9320</v>
      </c>
    </row>
    <row r="18" spans="1:3" x14ac:dyDescent="0.25">
      <c r="A18">
        <f>BD_complete!D16</f>
        <v>689</v>
      </c>
      <c r="B18">
        <f>BD_complete!D17</f>
        <v>3829</v>
      </c>
      <c r="C18">
        <f>LOOKUP(B18,BD_complete!$D$2:$D$19,BD_complete!$E$2:$E$19)</f>
        <v>52216</v>
      </c>
    </row>
    <row r="19" spans="1:3" x14ac:dyDescent="0.25">
      <c r="A19">
        <f>BD_complete!D17</f>
        <v>3829</v>
      </c>
    </row>
    <row r="20" spans="1:3" x14ac:dyDescent="0.25">
      <c r="A20">
        <f>BD_complete!D18</f>
        <v>683</v>
      </c>
    </row>
    <row r="21" spans="1:3" x14ac:dyDescent="0.25">
      <c r="A21">
        <f>BD_complete!D19</f>
        <v>3651</v>
      </c>
    </row>
  </sheetData>
  <sortState ref="B4:B21">
    <sortCondition ref="B4:B21"/>
  </sortState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BD_complete</vt:lpstr>
      <vt:lpstr>détails_concessions</vt:lpstr>
      <vt:lpstr>détail_menages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Thibault</dc:creator>
  <cp:lastModifiedBy>Thibault</cp:lastModifiedBy>
  <dcterms:created xsi:type="dcterms:W3CDTF">2015-04-24T07:13:55Z</dcterms:created>
  <dcterms:modified xsi:type="dcterms:W3CDTF">2015-04-24T15:08:19Z</dcterms:modified>
</cp:coreProperties>
</file>