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icolas.benarroch\Downloads\"/>
    </mc:Choice>
  </mc:AlternateContent>
  <xr:revisionPtr revIDLastSave="0" documentId="8_{5BA2B929-FEC0-485A-9CED-5D794CE54059}" xr6:coauthVersionLast="45" xr6:coauthVersionMax="45" xr10:uidLastSave="{00000000-0000-0000-0000-000000000000}"/>
  <bookViews>
    <workbookView xWindow="28680" yWindow="-120" windowWidth="29040" windowHeight="15840" xr2:uid="{46F94DA2-419D-4B66-960E-F5BF0EC29DE0}"/>
  </bookViews>
  <sheets>
    <sheet name="proposal" sheetId="1" r:id="rId1"/>
  </sheets>
  <externalReferences>
    <externalReference r:id="rId2"/>
  </externalReferences>
  <definedNames>
    <definedName name="test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4" i="1" l="1"/>
  <c r="F35" i="1" s="1"/>
  <c r="CL27" i="1"/>
  <c r="CM27" i="1" s="1"/>
  <c r="CN27" i="1" s="1"/>
  <c r="CO27" i="1" s="1"/>
  <c r="CK27" i="1"/>
  <c r="CJ27" i="1"/>
  <c r="CI27" i="1"/>
  <c r="CH27" i="1"/>
  <c r="CG27" i="1"/>
  <c r="CF27" i="1"/>
  <c r="BL27" i="1"/>
  <c r="CN26" i="1"/>
  <c r="CO26" i="1" s="1"/>
  <c r="AQ26" i="1" s="1"/>
  <c r="CK26" i="1"/>
  <c r="CL26" i="1" s="1"/>
  <c r="CM26" i="1" s="1"/>
  <c r="CJ26" i="1"/>
  <c r="CI26" i="1"/>
  <c r="CH26" i="1"/>
  <c r="CG26" i="1"/>
  <c r="CF26" i="1"/>
  <c r="AH26" i="1" s="1"/>
  <c r="BS26" i="1"/>
  <c r="BR26" i="1"/>
  <c r="BO26" i="1"/>
  <c r="BN26" i="1"/>
  <c r="AP26" i="1"/>
  <c r="AM26" i="1"/>
  <c r="AL26" i="1"/>
  <c r="AI26" i="1"/>
  <c r="CM25" i="1"/>
  <c r="CN25" i="1" s="1"/>
  <c r="CO25" i="1" s="1"/>
  <c r="CL25" i="1"/>
  <c r="CK25" i="1"/>
  <c r="CJ25" i="1"/>
  <c r="CI25" i="1"/>
  <c r="CH25" i="1"/>
  <c r="CG25" i="1"/>
  <c r="CF25" i="1"/>
  <c r="BU25" i="1"/>
  <c r="BR25" i="1"/>
  <c r="BP25" i="1"/>
  <c r="BM25" i="1"/>
  <c r="AZ25" i="1"/>
  <c r="AX25" i="1"/>
  <c r="AU25" i="1"/>
  <c r="AR25" i="1"/>
  <c r="AP25" i="1"/>
  <c r="AM25" i="1"/>
  <c r="AJ25" i="1"/>
  <c r="AH25" i="1"/>
  <c r="BT25" i="1"/>
  <c r="CL24" i="1"/>
  <c r="CM24" i="1" s="1"/>
  <c r="CN24" i="1" s="1"/>
  <c r="CO24" i="1" s="1"/>
  <c r="CK24" i="1"/>
  <c r="CJ24" i="1"/>
  <c r="CI24" i="1"/>
  <c r="CH24" i="1"/>
  <c r="CG24" i="1"/>
  <c r="CF24" i="1"/>
  <c r="BL24" i="1"/>
  <c r="CN23" i="1"/>
  <c r="CO23" i="1" s="1"/>
  <c r="CL23" i="1"/>
  <c r="CM23" i="1" s="1"/>
  <c r="CK23" i="1"/>
  <c r="CJ23" i="1"/>
  <c r="CI23" i="1"/>
  <c r="CH23" i="1"/>
  <c r="CG23" i="1"/>
  <c r="CF23" i="1"/>
  <c r="BR23" i="1"/>
  <c r="BN23" i="1"/>
  <c r="AL23" i="1"/>
  <c r="AH23" i="1"/>
  <c r="CL22" i="1"/>
  <c r="CM22" i="1" s="1"/>
  <c r="CN22" i="1" s="1"/>
  <c r="CO22" i="1" s="1"/>
  <c r="CK22" i="1"/>
  <c r="CJ22" i="1"/>
  <c r="CI22" i="1"/>
  <c r="CH22" i="1"/>
  <c r="CG22" i="1"/>
  <c r="CF22" i="1"/>
  <c r="BS22" i="1"/>
  <c r="BN22" i="1"/>
  <c r="AN22" i="1"/>
  <c r="AI22" i="1"/>
  <c r="BT22" i="1"/>
  <c r="CL21" i="1"/>
  <c r="CM21" i="1" s="1"/>
  <c r="CK21" i="1"/>
  <c r="CJ21" i="1"/>
  <c r="CI21" i="1"/>
  <c r="CH21" i="1"/>
  <c r="CG21" i="1"/>
  <c r="CF21" i="1"/>
  <c r="BN21" i="1"/>
  <c r="AT21" i="1"/>
  <c r="AN21" i="1"/>
  <c r="AI21" i="1"/>
  <c r="CK20" i="1"/>
  <c r="BQ20" i="1" s="1"/>
  <c r="CJ20" i="1"/>
  <c r="CI20" i="1"/>
  <c r="CH20" i="1"/>
  <c r="CG20" i="1"/>
  <c r="BM20" i="1" s="1"/>
  <c r="CF20" i="1"/>
  <c r="BO20" i="1"/>
  <c r="AM20" i="1"/>
  <c r="AL20" i="1"/>
  <c r="AK20" i="1"/>
  <c r="AI20" i="1"/>
  <c r="AH20" i="1"/>
  <c r="AG20" i="1"/>
  <c r="DI20" i="1" s="1"/>
  <c r="CK19" i="1"/>
  <c r="CL19" i="1" s="1"/>
  <c r="CM19" i="1" s="1"/>
  <c r="CJ19" i="1"/>
  <c r="CI19" i="1"/>
  <c r="BO19" i="1" s="1"/>
  <c r="CH19" i="1"/>
  <c r="CG19" i="1"/>
  <c r="CF19" i="1"/>
  <c r="BQ19" i="1"/>
  <c r="BM19" i="1"/>
  <c r="AO19" i="1"/>
  <c r="AM19" i="1"/>
  <c r="AK19" i="1"/>
  <c r="AI19" i="1"/>
  <c r="AH19" i="1"/>
  <c r="AG19" i="1"/>
  <c r="CK18" i="1"/>
  <c r="CL18" i="1" s="1"/>
  <c r="CM18" i="1" s="1"/>
  <c r="CJ18" i="1"/>
  <c r="CI18" i="1"/>
  <c r="AK18" i="1" s="1"/>
  <c r="CH18" i="1"/>
  <c r="CG18" i="1"/>
  <c r="BM18" i="1" s="1"/>
  <c r="CF18" i="1"/>
  <c r="BQ18" i="1"/>
  <c r="AU18" i="1"/>
  <c r="AI18" i="1"/>
  <c r="AG18" i="1"/>
  <c r="CL17" i="1"/>
  <c r="CM17" i="1" s="1"/>
  <c r="CN17" i="1" s="1"/>
  <c r="CO17" i="1" s="1"/>
  <c r="CK17" i="1"/>
  <c r="CJ17" i="1"/>
  <c r="CI17" i="1"/>
  <c r="CH17" i="1"/>
  <c r="CG17" i="1"/>
  <c r="CF17" i="1"/>
  <c r="BT17" i="1"/>
  <c r="CK16" i="1"/>
  <c r="CL16" i="1" s="1"/>
  <c r="CJ16" i="1"/>
  <c r="CI16" i="1"/>
  <c r="CH16" i="1"/>
  <c r="CG16" i="1"/>
  <c r="CF16" i="1"/>
  <c r="BO16" i="1"/>
  <c r="BN16" i="1"/>
  <c r="AM16" i="1"/>
  <c r="AL16" i="1"/>
  <c r="AI16" i="1"/>
  <c r="AH16" i="1"/>
  <c r="CL15" i="1"/>
  <c r="CM15" i="1" s="1"/>
  <c r="CN15" i="1" s="1"/>
  <c r="CO15" i="1" s="1"/>
  <c r="CK15" i="1"/>
  <c r="CJ15" i="1"/>
  <c r="CI15" i="1"/>
  <c r="CH15" i="1"/>
  <c r="CG15" i="1"/>
  <c r="CF15" i="1"/>
  <c r="BT15" i="1"/>
  <c r="CK14" i="1"/>
  <c r="CL14" i="1" s="1"/>
  <c r="CJ14" i="1"/>
  <c r="CI14" i="1"/>
  <c r="CH14" i="1"/>
  <c r="CG14" i="1"/>
  <c r="CF14" i="1"/>
  <c r="BN14" i="1"/>
  <c r="AL14" i="1"/>
  <c r="AH14" i="1"/>
  <c r="CL13" i="1"/>
  <c r="CM13" i="1" s="1"/>
  <c r="CN13" i="1" s="1"/>
  <c r="CO13" i="1" s="1"/>
  <c r="CK13" i="1"/>
  <c r="CJ13" i="1"/>
  <c r="CI13" i="1"/>
  <c r="CH13" i="1"/>
  <c r="CG13" i="1"/>
  <c r="CF13" i="1"/>
  <c r="BP13" i="1"/>
  <c r="BL13" i="1"/>
  <c r="AX13" i="1"/>
  <c r="AT13" i="1"/>
  <c r="AP13" i="1"/>
  <c r="AL13" i="1"/>
  <c r="AH13" i="1"/>
  <c r="CK12" i="1"/>
  <c r="CL12" i="1" s="1"/>
  <c r="CM12" i="1" s="1"/>
  <c r="CJ12" i="1"/>
  <c r="CI12" i="1"/>
  <c r="CH12" i="1"/>
  <c r="CG12" i="1"/>
  <c r="AI12" i="1" s="1"/>
  <c r="CF12" i="1"/>
  <c r="BR12" i="1"/>
  <c r="BO12" i="1"/>
  <c r="BN12" i="1"/>
  <c r="BM12" i="1"/>
  <c r="AM12" i="1"/>
  <c r="AL12" i="1"/>
  <c r="AK12" i="1"/>
  <c r="AH12" i="1"/>
  <c r="AG12" i="1"/>
  <c r="DC12" i="1" s="1"/>
  <c r="CL11" i="1"/>
  <c r="CM11" i="1" s="1"/>
  <c r="CN11" i="1" s="1"/>
  <c r="CO11" i="1" s="1"/>
  <c r="CK11" i="1"/>
  <c r="CJ11" i="1"/>
  <c r="CI11" i="1"/>
  <c r="CH11" i="1"/>
  <c r="CG11" i="1"/>
  <c r="CF11" i="1"/>
  <c r="CK10" i="1"/>
  <c r="CL10" i="1" s="1"/>
  <c r="CJ10" i="1"/>
  <c r="CI10" i="1"/>
  <c r="CH10" i="1"/>
  <c r="CG10" i="1"/>
  <c r="BM10" i="1" s="1"/>
  <c r="CF10" i="1"/>
  <c r="BQ10" i="1"/>
  <c r="BO10" i="1"/>
  <c r="BN10" i="1"/>
  <c r="AM10" i="1"/>
  <c r="AL10" i="1"/>
  <c r="AK10" i="1"/>
  <c r="AI10" i="1"/>
  <c r="AH10" i="1"/>
  <c r="AG10" i="1"/>
  <c r="DH10" i="1" s="1"/>
  <c r="CL9" i="1"/>
  <c r="CM9" i="1" s="1"/>
  <c r="CN9" i="1" s="1"/>
  <c r="CO9" i="1" s="1"/>
  <c r="CK9" i="1"/>
  <c r="CJ9" i="1"/>
  <c r="CI9" i="1"/>
  <c r="CH9" i="1"/>
  <c r="CG9" i="1"/>
  <c r="CF9" i="1"/>
  <c r="CL8" i="1"/>
  <c r="CM8" i="1" s="1"/>
  <c r="CN8" i="1" s="1"/>
  <c r="CK8" i="1"/>
  <c r="CJ8" i="1"/>
  <c r="CI8" i="1"/>
  <c r="CH8" i="1"/>
  <c r="CG8" i="1"/>
  <c r="CF8" i="1"/>
  <c r="BP8" i="1"/>
  <c r="BL8" i="1"/>
  <c r="BH8" i="1"/>
  <c r="BD8" i="1"/>
  <c r="AL8" i="1"/>
  <c r="AH8" i="1"/>
  <c r="CK7" i="1"/>
  <c r="BQ7" i="1" s="1"/>
  <c r="CJ7" i="1"/>
  <c r="CI7" i="1"/>
  <c r="CH7" i="1"/>
  <c r="CG7" i="1"/>
  <c r="BM7" i="1" s="1"/>
  <c r="CF7" i="1"/>
  <c r="BO7" i="1"/>
  <c r="BN7" i="1"/>
  <c r="BG7" i="1"/>
  <c r="BF7" i="1"/>
  <c r="BE7" i="1"/>
  <c r="BC7" i="1"/>
  <c r="BB7" i="1"/>
  <c r="AU7" i="1"/>
  <c r="AT7" i="1"/>
  <c r="AM7" i="1"/>
  <c r="AL7" i="1"/>
  <c r="AK7" i="1"/>
  <c r="CS7" i="1" s="1"/>
  <c r="AI7" i="1"/>
  <c r="AH7" i="1"/>
  <c r="AG7" i="1"/>
  <c r="CK6" i="1"/>
  <c r="CL6" i="1" s="1"/>
  <c r="CM6" i="1" s="1"/>
  <c r="CJ6" i="1"/>
  <c r="CI6" i="1"/>
  <c r="CH6" i="1"/>
  <c r="CG6" i="1"/>
  <c r="BC6" i="1" s="1"/>
  <c r="CF6" i="1"/>
  <c r="BO6" i="1"/>
  <c r="BG6" i="1"/>
  <c r="DO6" i="1" s="1"/>
  <c r="AK6" i="1"/>
  <c r="AG6" i="1"/>
  <c r="DI6" i="1" s="1"/>
  <c r="BR6" i="1"/>
  <c r="DC5" i="1"/>
  <c r="CM5" i="1"/>
  <c r="BS5" i="1" s="1"/>
  <c r="CL5" i="1"/>
  <c r="CK5" i="1"/>
  <c r="CJ5" i="1"/>
  <c r="CI5" i="1"/>
  <c r="BO5" i="1" s="1"/>
  <c r="CH5" i="1"/>
  <c r="CG5" i="1"/>
  <c r="CF5" i="1"/>
  <c r="BQ5" i="1"/>
  <c r="BP5" i="1"/>
  <c r="BM5" i="1"/>
  <c r="BL5" i="1"/>
  <c r="BI5" i="1"/>
  <c r="DQ5" i="1" s="1"/>
  <c r="BH5" i="1"/>
  <c r="BG5" i="1"/>
  <c r="DO5" i="1" s="1"/>
  <c r="BD5" i="1"/>
  <c r="BC5" i="1"/>
  <c r="DK5" i="1" s="1"/>
  <c r="AM5" i="1"/>
  <c r="AL5" i="1"/>
  <c r="CT5" i="1" s="1"/>
  <c r="AI5" i="1"/>
  <c r="AH5" i="1"/>
  <c r="CP5" i="1" s="1"/>
  <c r="AG5" i="1"/>
  <c r="DI5" i="1" s="1"/>
  <c r="BR5" i="1"/>
  <c r="CK4" i="1"/>
  <c r="CL4" i="1" s="1"/>
  <c r="CM4" i="1" s="1"/>
  <c r="CN4" i="1" s="1"/>
  <c r="CO4" i="1" s="1"/>
  <c r="CJ4" i="1"/>
  <c r="CI4" i="1"/>
  <c r="CH4" i="1"/>
  <c r="CG4" i="1"/>
  <c r="CF4" i="1"/>
  <c r="BR4" i="1"/>
  <c r="CS12" i="1" l="1"/>
  <c r="DM7" i="1"/>
  <c r="CP10" i="1"/>
  <c r="CU10" i="1"/>
  <c r="CU5" i="1"/>
  <c r="DP5" i="1"/>
  <c r="DF5" i="1"/>
  <c r="CP7" i="1"/>
  <c r="CU7" i="1"/>
  <c r="DK7" i="1"/>
  <c r="CQ10" i="1"/>
  <c r="CU12" i="1"/>
  <c r="CQ18" i="1"/>
  <c r="CP20" i="1"/>
  <c r="CU20" i="1"/>
  <c r="DG5" i="1"/>
  <c r="CQ7" i="1"/>
  <c r="DB7" i="1"/>
  <c r="CS10" i="1"/>
  <c r="CP12" i="1"/>
  <c r="DC18" i="1"/>
  <c r="CQ20" i="1"/>
  <c r="CQ5" i="1"/>
  <c r="DL5" i="1"/>
  <c r="DB5" i="1"/>
  <c r="CS6" i="1"/>
  <c r="DK6" i="1"/>
  <c r="DC7" i="1"/>
  <c r="DN7" i="1"/>
  <c r="CT10" i="1"/>
  <c r="CQ12" i="1"/>
  <c r="CS18" i="1"/>
  <c r="CS20" i="1"/>
  <c r="CT7" i="1"/>
  <c r="DJ7" i="1"/>
  <c r="DO7" i="1"/>
  <c r="CT20" i="1"/>
  <c r="BS8" i="1"/>
  <c r="BT8" i="1"/>
  <c r="AP8" i="1"/>
  <c r="CO8" i="1"/>
  <c r="BR10" i="1"/>
  <c r="CM10" i="1"/>
  <c r="CN12" i="1"/>
  <c r="BS12" i="1"/>
  <c r="AO12" i="1"/>
  <c r="CW12" i="1" s="1"/>
  <c r="BT9" i="1"/>
  <c r="BT11" i="1"/>
  <c r="CN6" i="1"/>
  <c r="CO6" i="1" s="1"/>
  <c r="BK6" i="1" s="1"/>
  <c r="DS6" i="1" s="1"/>
  <c r="BS6" i="1"/>
  <c r="AO6" i="1"/>
  <c r="CW6" i="1" s="1"/>
  <c r="AH4" i="1"/>
  <c r="AL4" i="1"/>
  <c r="AP4" i="1"/>
  <c r="BD4" i="1"/>
  <c r="BH4" i="1"/>
  <c r="BL4" i="1"/>
  <c r="BP4" i="1"/>
  <c r="BT4" i="1"/>
  <c r="AJ5" i="1"/>
  <c r="CR5" i="1" s="1"/>
  <c r="AN5" i="1"/>
  <c r="CV5" i="1" s="1"/>
  <c r="BB5" i="1"/>
  <c r="DJ5" i="1" s="1"/>
  <c r="BF5" i="1"/>
  <c r="DN5" i="1" s="1"/>
  <c r="BN5" i="1"/>
  <c r="CN5" i="1"/>
  <c r="CZ5" i="1"/>
  <c r="DD5" i="1"/>
  <c r="DH5" i="1"/>
  <c r="AH6" i="1"/>
  <c r="CP6" i="1" s="1"/>
  <c r="AL6" i="1"/>
  <c r="CT6" i="1" s="1"/>
  <c r="AP6" i="1"/>
  <c r="CX6" i="1" s="1"/>
  <c r="BD6" i="1"/>
  <c r="DL6" i="1" s="1"/>
  <c r="BH6" i="1"/>
  <c r="DP6" i="1" s="1"/>
  <c r="BL6" i="1"/>
  <c r="BP6" i="1"/>
  <c r="BT6" i="1"/>
  <c r="DB6" i="1"/>
  <c r="DF6" i="1"/>
  <c r="AJ7" i="1"/>
  <c r="CR7" i="1" s="1"/>
  <c r="AR7" i="1"/>
  <c r="AV7" i="1"/>
  <c r="BD7" i="1"/>
  <c r="DL7" i="1" s="1"/>
  <c r="BH7" i="1"/>
  <c r="DP7" i="1" s="1"/>
  <c r="BL7" i="1"/>
  <c r="BP7" i="1"/>
  <c r="CL7" i="1"/>
  <c r="AI8" i="1"/>
  <c r="AM8" i="1"/>
  <c r="AQ8" i="1"/>
  <c r="BE8" i="1"/>
  <c r="BI8" i="1"/>
  <c r="BM8" i="1"/>
  <c r="BQ8" i="1"/>
  <c r="BU8" i="1"/>
  <c r="AG9" i="1"/>
  <c r="AK9" i="1"/>
  <c r="AO9" i="1"/>
  <c r="BM9" i="1"/>
  <c r="BQ9" i="1"/>
  <c r="BU9" i="1"/>
  <c r="DA10" i="1"/>
  <c r="DE10" i="1"/>
  <c r="DI10" i="1"/>
  <c r="AG11" i="1"/>
  <c r="AK11" i="1"/>
  <c r="AO11" i="1"/>
  <c r="BM11" i="1"/>
  <c r="BQ11" i="1"/>
  <c r="BU11" i="1"/>
  <c r="BR16" i="1"/>
  <c r="CM16" i="1"/>
  <c r="AG4" i="1"/>
  <c r="DW12" i="1" s="1"/>
  <c r="AK4" i="1"/>
  <c r="AO4" i="1"/>
  <c r="BC4" i="1"/>
  <c r="BG4" i="1"/>
  <c r="BK4" i="1"/>
  <c r="BO4" i="1"/>
  <c r="BS4" i="1"/>
  <c r="BE5" i="1"/>
  <c r="DM5" i="1" s="1"/>
  <c r="AI4" i="1"/>
  <c r="AM4" i="1"/>
  <c r="AQ4" i="1"/>
  <c r="BE4" i="1"/>
  <c r="BI4" i="1"/>
  <c r="BM4" i="1"/>
  <c r="BQ4" i="1"/>
  <c r="BU4" i="1"/>
  <c r="AK5" i="1"/>
  <c r="CS5" i="1" s="1"/>
  <c r="AO5" i="1"/>
  <c r="CW5" i="1" s="1"/>
  <c r="DA5" i="1"/>
  <c r="DE5" i="1"/>
  <c r="AI6" i="1"/>
  <c r="CQ6" i="1" s="1"/>
  <c r="AM6" i="1"/>
  <c r="CU6" i="1" s="1"/>
  <c r="AQ6" i="1"/>
  <c r="CY6" i="1" s="1"/>
  <c r="BE6" i="1"/>
  <c r="DM6" i="1" s="1"/>
  <c r="BI6" i="1"/>
  <c r="DQ6" i="1" s="1"/>
  <c r="BM6" i="1"/>
  <c r="BQ6" i="1"/>
  <c r="BU6" i="1"/>
  <c r="DC6" i="1"/>
  <c r="DG6" i="1"/>
  <c r="AS7" i="1"/>
  <c r="AW7" i="1"/>
  <c r="AJ8" i="1"/>
  <c r="AN8" i="1"/>
  <c r="BB8" i="1"/>
  <c r="BF8" i="1"/>
  <c r="BJ8" i="1"/>
  <c r="BN8" i="1"/>
  <c r="BR8" i="1"/>
  <c r="AH9" i="1"/>
  <c r="CP9" i="1" s="1"/>
  <c r="AL9" i="1"/>
  <c r="AP9" i="1"/>
  <c r="BN9" i="1"/>
  <c r="BR9" i="1"/>
  <c r="AJ10" i="1"/>
  <c r="CR10" i="1" s="1"/>
  <c r="AN10" i="1"/>
  <c r="CV10" i="1" s="1"/>
  <c r="BL10" i="1"/>
  <c r="BP10" i="1"/>
  <c r="DB10" i="1"/>
  <c r="DF10" i="1"/>
  <c r="AH11" i="1"/>
  <c r="AL11" i="1"/>
  <c r="CT11" i="1" s="1"/>
  <c r="AP11" i="1"/>
  <c r="BN11" i="1"/>
  <c r="BR11" i="1"/>
  <c r="BT12" i="1"/>
  <c r="AJ4" i="1"/>
  <c r="AN4" i="1"/>
  <c r="BB4" i="1"/>
  <c r="BF4" i="1"/>
  <c r="BJ4" i="1"/>
  <c r="BN4" i="1"/>
  <c r="DV4" i="1" s="1"/>
  <c r="AJ6" i="1"/>
  <c r="CR6" i="1" s="1"/>
  <c r="AN6" i="1"/>
  <c r="CV6" i="1" s="1"/>
  <c r="BB6" i="1"/>
  <c r="DJ6" i="1" s="1"/>
  <c r="BF6" i="1"/>
  <c r="DN6" i="1" s="1"/>
  <c r="BJ6" i="1"/>
  <c r="DR6" i="1" s="1"/>
  <c r="BN6" i="1"/>
  <c r="CZ6" i="1"/>
  <c r="DD6" i="1"/>
  <c r="DH6" i="1"/>
  <c r="AG8" i="1"/>
  <c r="DP8" i="1" s="1"/>
  <c r="AK8" i="1"/>
  <c r="AO8" i="1"/>
  <c r="BC8" i="1"/>
  <c r="BG8" i="1"/>
  <c r="DO8" i="1" s="1"/>
  <c r="BK8" i="1"/>
  <c r="BO8" i="1"/>
  <c r="DW8" i="1" s="1"/>
  <c r="AI9" i="1"/>
  <c r="CQ9" i="1" s="1"/>
  <c r="AM9" i="1"/>
  <c r="CU9" i="1" s="1"/>
  <c r="AQ9" i="1"/>
  <c r="BO9" i="1"/>
  <c r="DW9" i="1" s="1"/>
  <c r="BS9" i="1"/>
  <c r="DC10" i="1"/>
  <c r="DG10" i="1"/>
  <c r="AI11" i="1"/>
  <c r="AM11" i="1"/>
  <c r="AQ11" i="1"/>
  <c r="CY11" i="1" s="1"/>
  <c r="BO11" i="1"/>
  <c r="BS11" i="1"/>
  <c r="EA11" i="1" s="1"/>
  <c r="DF12" i="1"/>
  <c r="DB12" i="1"/>
  <c r="DI12" i="1"/>
  <c r="DE12" i="1"/>
  <c r="DA12" i="1"/>
  <c r="DH12" i="1"/>
  <c r="DD12" i="1"/>
  <c r="CZ12" i="1"/>
  <c r="CT12" i="1"/>
  <c r="BQ12" i="1"/>
  <c r="DG12" i="1"/>
  <c r="BS13" i="1"/>
  <c r="EA13" i="1" s="1"/>
  <c r="BT13" i="1"/>
  <c r="DA6" i="1"/>
  <c r="DE6" i="1"/>
  <c r="AJ9" i="1"/>
  <c r="AN9" i="1"/>
  <c r="CV9" i="1" s="1"/>
  <c r="BL9" i="1"/>
  <c r="BP9" i="1"/>
  <c r="DX9" i="1" s="1"/>
  <c r="CZ10" i="1"/>
  <c r="DD10" i="1"/>
  <c r="AJ11" i="1"/>
  <c r="CR11" i="1" s="1"/>
  <c r="AN11" i="1"/>
  <c r="BL11" i="1"/>
  <c r="BP11" i="1"/>
  <c r="BR14" i="1"/>
  <c r="DZ14" i="1" s="1"/>
  <c r="CM14" i="1"/>
  <c r="CN14" i="1" s="1"/>
  <c r="CN18" i="1"/>
  <c r="CO18" i="1" s="1"/>
  <c r="BS18" i="1"/>
  <c r="EA18" i="1" s="1"/>
  <c r="AY18" i="1"/>
  <c r="DG18" i="1" s="1"/>
  <c r="AO18" i="1"/>
  <c r="CW18" i="1" s="1"/>
  <c r="AI13" i="1"/>
  <c r="AM13" i="1"/>
  <c r="AQ13" i="1"/>
  <c r="AU13" i="1"/>
  <c r="AY13" i="1"/>
  <c r="BM13" i="1"/>
  <c r="DU13" i="1" s="1"/>
  <c r="BQ13" i="1"/>
  <c r="BU13" i="1"/>
  <c r="AI14" i="1"/>
  <c r="AM14" i="1"/>
  <c r="BO14" i="1"/>
  <c r="BS14" i="1"/>
  <c r="AG15" i="1"/>
  <c r="AK15" i="1"/>
  <c r="AO15" i="1"/>
  <c r="BM15" i="1"/>
  <c r="BQ15" i="1"/>
  <c r="BU15" i="1"/>
  <c r="EC15" i="1" s="1"/>
  <c r="AH17" i="1"/>
  <c r="AM17" i="1"/>
  <c r="BL17" i="1"/>
  <c r="BR17" i="1"/>
  <c r="DZ17" i="1" s="1"/>
  <c r="AW18" i="1"/>
  <c r="DE18" i="1" s="1"/>
  <c r="BO18" i="1"/>
  <c r="DG19" i="1"/>
  <c r="DC19" i="1"/>
  <c r="DF19" i="1"/>
  <c r="DB19" i="1"/>
  <c r="DI19" i="1"/>
  <c r="DE19" i="1"/>
  <c r="DA19" i="1"/>
  <c r="DH19" i="1"/>
  <c r="DD19" i="1"/>
  <c r="CZ19" i="1"/>
  <c r="CU19" i="1"/>
  <c r="DY20" i="1"/>
  <c r="AY21" i="1"/>
  <c r="CN21" i="1"/>
  <c r="AJ13" i="1"/>
  <c r="AN13" i="1"/>
  <c r="AR13" i="1"/>
  <c r="AV13" i="1"/>
  <c r="AZ13" i="1"/>
  <c r="BN13" i="1"/>
  <c r="BR13" i="1"/>
  <c r="AJ14" i="1"/>
  <c r="AN14" i="1"/>
  <c r="BL14" i="1"/>
  <c r="BP14" i="1"/>
  <c r="BT14" i="1"/>
  <c r="AH15" i="1"/>
  <c r="CP15" i="1" s="1"/>
  <c r="AL15" i="1"/>
  <c r="CT15" i="1" s="1"/>
  <c r="AP15" i="1"/>
  <c r="CX15" i="1" s="1"/>
  <c r="BN15" i="1"/>
  <c r="BR15" i="1"/>
  <c r="DZ15" i="1" s="1"/>
  <c r="AJ16" i="1"/>
  <c r="AN16" i="1"/>
  <c r="BL16" i="1"/>
  <c r="BP16" i="1"/>
  <c r="DX16" i="1" s="1"/>
  <c r="AI17" i="1"/>
  <c r="AN17" i="1"/>
  <c r="BN17" i="1"/>
  <c r="BS17" i="1"/>
  <c r="EA17" i="1" s="1"/>
  <c r="CP19" i="1"/>
  <c r="CW19" i="1"/>
  <c r="EB22" i="1"/>
  <c r="AJ12" i="1"/>
  <c r="CR12" i="1" s="1"/>
  <c r="AN12" i="1"/>
  <c r="CV12" i="1" s="1"/>
  <c r="BL12" i="1"/>
  <c r="DT12" i="1" s="1"/>
  <c r="BP12" i="1"/>
  <c r="AG13" i="1"/>
  <c r="CX13" i="1" s="1"/>
  <c r="AK13" i="1"/>
  <c r="AO13" i="1"/>
  <c r="AS13" i="1"/>
  <c r="AW13" i="1"/>
  <c r="DE13" i="1" s="1"/>
  <c r="BA13" i="1"/>
  <c r="BO13" i="1"/>
  <c r="DW13" i="1" s="1"/>
  <c r="AG14" i="1"/>
  <c r="AK14" i="1"/>
  <c r="AO14" i="1"/>
  <c r="BM14" i="1"/>
  <c r="DU14" i="1" s="1"/>
  <c r="BQ14" i="1"/>
  <c r="AI15" i="1"/>
  <c r="CQ15" i="1" s="1"/>
  <c r="AM15" i="1"/>
  <c r="CU15" i="1" s="1"/>
  <c r="AQ15" i="1"/>
  <c r="CY15" i="1" s="1"/>
  <c r="BO15" i="1"/>
  <c r="BS15" i="1"/>
  <c r="AG16" i="1"/>
  <c r="CQ16" i="1" s="1"/>
  <c r="AK16" i="1"/>
  <c r="AO16" i="1"/>
  <c r="CW16" i="1" s="1"/>
  <c r="BM16" i="1"/>
  <c r="BQ16" i="1"/>
  <c r="AJ17" i="1"/>
  <c r="AP17" i="1"/>
  <c r="BO17" i="1"/>
  <c r="AS18" i="1"/>
  <c r="DA18" i="1" s="1"/>
  <c r="CQ19" i="1"/>
  <c r="BS19" i="1"/>
  <c r="CN19" i="1"/>
  <c r="CO19" i="1" s="1"/>
  <c r="DW20" i="1"/>
  <c r="AJ15" i="1"/>
  <c r="CR15" i="1" s="1"/>
  <c r="AN15" i="1"/>
  <c r="CV15" i="1" s="1"/>
  <c r="BL15" i="1"/>
  <c r="DT15" i="1" s="1"/>
  <c r="BP15" i="1"/>
  <c r="BU17" i="1"/>
  <c r="BQ17" i="1"/>
  <c r="BM17" i="1"/>
  <c r="DU17" i="1" s="1"/>
  <c r="AO17" i="1"/>
  <c r="AK17" i="1"/>
  <c r="AG17" i="1"/>
  <c r="AL17" i="1"/>
  <c r="AQ17" i="1"/>
  <c r="BP17" i="1"/>
  <c r="BR18" i="1"/>
  <c r="AM18" i="1"/>
  <c r="CU18" i="1" s="1"/>
  <c r="BT19" i="1"/>
  <c r="CS19" i="1"/>
  <c r="BR20" i="1"/>
  <c r="DZ20" i="1" s="1"/>
  <c r="AH18" i="1"/>
  <c r="CP18" i="1" s="1"/>
  <c r="AL18" i="1"/>
  <c r="CT18" i="1" s="1"/>
  <c r="AP18" i="1"/>
  <c r="CX18" i="1" s="1"/>
  <c r="AT18" i="1"/>
  <c r="DB18" i="1" s="1"/>
  <c r="AX18" i="1"/>
  <c r="DF18" i="1" s="1"/>
  <c r="BL18" i="1"/>
  <c r="BP18" i="1"/>
  <c r="BT18" i="1"/>
  <c r="EB18" i="1" s="1"/>
  <c r="AL19" i="1"/>
  <c r="CT19" i="1" s="1"/>
  <c r="AP19" i="1"/>
  <c r="CX19" i="1" s="1"/>
  <c r="BN19" i="1"/>
  <c r="BR19" i="1"/>
  <c r="DZ19" i="1" s="1"/>
  <c r="AJ20" i="1"/>
  <c r="CR20" i="1" s="1"/>
  <c r="BL20" i="1"/>
  <c r="BP20" i="1"/>
  <c r="CL20" i="1"/>
  <c r="CM20" i="1" s="1"/>
  <c r="DB20" i="1"/>
  <c r="DF20" i="1"/>
  <c r="AJ21" i="1"/>
  <c r="AP21" i="1"/>
  <c r="AU21" i="1"/>
  <c r="AZ21" i="1"/>
  <c r="BP21" i="1"/>
  <c r="AJ22" i="1"/>
  <c r="AP22" i="1"/>
  <c r="CX22" i="1" s="1"/>
  <c r="BO22" i="1"/>
  <c r="BT23" i="1"/>
  <c r="DX25" i="1"/>
  <c r="DC20" i="1"/>
  <c r="DG20" i="1"/>
  <c r="BS21" i="1"/>
  <c r="EA21" i="1" s="1"/>
  <c r="BO21" i="1"/>
  <c r="AW21" i="1"/>
  <c r="AS21" i="1"/>
  <c r="AO21" i="1"/>
  <c r="AK21" i="1"/>
  <c r="AG21" i="1"/>
  <c r="DB21" i="1" s="1"/>
  <c r="AL21" i="1"/>
  <c r="AV21" i="1"/>
  <c r="BL21" i="1"/>
  <c r="BQ21" i="1"/>
  <c r="BU22" i="1"/>
  <c r="BQ22" i="1"/>
  <c r="DY22" i="1" s="1"/>
  <c r="BM22" i="1"/>
  <c r="AO22" i="1"/>
  <c r="CW22" i="1" s="1"/>
  <c r="AK22" i="1"/>
  <c r="CS22" i="1" s="1"/>
  <c r="AG22" i="1"/>
  <c r="AL22" i="1"/>
  <c r="CT22" i="1" s="1"/>
  <c r="AQ22" i="1"/>
  <c r="CY22" i="1" s="1"/>
  <c r="BP22" i="1"/>
  <c r="BR24" i="1"/>
  <c r="DZ24" i="1" s="1"/>
  <c r="BN24" i="1"/>
  <c r="AP24" i="1"/>
  <c r="AL24" i="1"/>
  <c r="AH24" i="1"/>
  <c r="BU24" i="1"/>
  <c r="BQ24" i="1"/>
  <c r="BM24" i="1"/>
  <c r="AO24" i="1"/>
  <c r="AK24" i="1"/>
  <c r="AG24" i="1"/>
  <c r="BS24" i="1"/>
  <c r="BO24" i="1"/>
  <c r="DW24" i="1" s="1"/>
  <c r="AQ24" i="1"/>
  <c r="AM24" i="1"/>
  <c r="CU24" i="1" s="1"/>
  <c r="AI24" i="1"/>
  <c r="BP24" i="1"/>
  <c r="DX24" i="1" s="1"/>
  <c r="AJ18" i="1"/>
  <c r="CR18" i="1" s="1"/>
  <c r="AN18" i="1"/>
  <c r="CV18" i="1" s="1"/>
  <c r="AR18" i="1"/>
  <c r="CZ18" i="1" s="1"/>
  <c r="AV18" i="1"/>
  <c r="DD18" i="1" s="1"/>
  <c r="AZ18" i="1"/>
  <c r="DH18" i="1" s="1"/>
  <c r="BN18" i="1"/>
  <c r="AJ19" i="1"/>
  <c r="CR19" i="1" s="1"/>
  <c r="AN19" i="1"/>
  <c r="CV19" i="1" s="1"/>
  <c r="BL19" i="1"/>
  <c r="BP19" i="1"/>
  <c r="BN20" i="1"/>
  <c r="DV20" i="1" s="1"/>
  <c r="CZ20" i="1"/>
  <c r="DD20" i="1"/>
  <c r="DH20" i="1"/>
  <c r="AH21" i="1"/>
  <c r="AM21" i="1"/>
  <c r="AR21" i="1"/>
  <c r="AX21" i="1"/>
  <c r="BM21" i="1"/>
  <c r="DU21" i="1" s="1"/>
  <c r="BR21" i="1"/>
  <c r="AH22" i="1"/>
  <c r="CP22" i="1" s="1"/>
  <c r="AM22" i="1"/>
  <c r="CU22" i="1" s="1"/>
  <c r="BL22" i="1"/>
  <c r="DT22" i="1" s="1"/>
  <c r="BR22" i="1"/>
  <c r="AJ24" i="1"/>
  <c r="CR24" i="1" s="1"/>
  <c r="BT24" i="1"/>
  <c r="EB25" i="1"/>
  <c r="DA20" i="1"/>
  <c r="DE20" i="1"/>
  <c r="CQ22" i="1"/>
  <c r="CV22" i="1"/>
  <c r="EA22" i="1"/>
  <c r="AP23" i="1"/>
  <c r="AN24" i="1"/>
  <c r="AG23" i="1"/>
  <c r="AK23" i="1"/>
  <c r="AO23" i="1"/>
  <c r="BM23" i="1"/>
  <c r="BQ23" i="1"/>
  <c r="DY23" i="1" s="1"/>
  <c r="BU23" i="1"/>
  <c r="AI25" i="1"/>
  <c r="AN25" i="1"/>
  <c r="AT25" i="1"/>
  <c r="AY25" i="1"/>
  <c r="BN25" i="1"/>
  <c r="AJ27" i="1"/>
  <c r="BT27" i="1"/>
  <c r="AN27" i="1"/>
  <c r="AI23" i="1"/>
  <c r="AM23" i="1"/>
  <c r="CU23" i="1" s="1"/>
  <c r="AQ23" i="1"/>
  <c r="CY23" i="1" s="1"/>
  <c r="BO23" i="1"/>
  <c r="BS23" i="1"/>
  <c r="BS25" i="1"/>
  <c r="EA25" i="1" s="1"/>
  <c r="BO25" i="1"/>
  <c r="BA25" i="1"/>
  <c r="AW25" i="1"/>
  <c r="AS25" i="1"/>
  <c r="AO25" i="1"/>
  <c r="AK25" i="1"/>
  <c r="AG25" i="1"/>
  <c r="CU25" i="1" s="1"/>
  <c r="AL25" i="1"/>
  <c r="AQ25" i="1"/>
  <c r="AV25" i="1"/>
  <c r="BL25" i="1"/>
  <c r="BQ25" i="1"/>
  <c r="DY25" i="1" s="1"/>
  <c r="BU26" i="1"/>
  <c r="AJ23" i="1"/>
  <c r="CR23" i="1" s="1"/>
  <c r="AN23" i="1"/>
  <c r="CV23" i="1" s="1"/>
  <c r="BL23" i="1"/>
  <c r="BP23" i="1"/>
  <c r="DZ25" i="1"/>
  <c r="BS27" i="1"/>
  <c r="BO27" i="1"/>
  <c r="AQ27" i="1"/>
  <c r="AM27" i="1"/>
  <c r="AI27" i="1"/>
  <c r="BR27" i="1"/>
  <c r="BN27" i="1"/>
  <c r="AP27" i="1"/>
  <c r="AL27" i="1"/>
  <c r="AH27" i="1"/>
  <c r="BU27" i="1"/>
  <c r="BQ27" i="1"/>
  <c r="DY27" i="1" s="1"/>
  <c r="BM27" i="1"/>
  <c r="AO27" i="1"/>
  <c r="AK27" i="1"/>
  <c r="AG27" i="1"/>
  <c r="BP27" i="1"/>
  <c r="AJ26" i="1"/>
  <c r="AN26" i="1"/>
  <c r="BL26" i="1"/>
  <c r="DT26" i="1" s="1"/>
  <c r="BP26" i="1"/>
  <c r="BT26" i="1"/>
  <c r="AG26" i="1"/>
  <c r="CP26" i="1" s="1"/>
  <c r="AK26" i="1"/>
  <c r="AO26" i="1"/>
  <c r="BM26" i="1"/>
  <c r="BQ26" i="1"/>
  <c r="CZ25" i="1" l="1"/>
  <c r="DD25" i="1"/>
  <c r="CS25" i="1"/>
  <c r="DI25" i="1"/>
  <c r="DG25" i="1"/>
  <c r="CU21" i="1"/>
  <c r="DF25" i="1"/>
  <c r="CY24" i="1"/>
  <c r="CS24" i="1"/>
  <c r="DA13" i="1"/>
  <c r="CU11" i="1"/>
  <c r="DK8" i="1"/>
  <c r="CP11" i="1"/>
  <c r="CP21" i="1"/>
  <c r="CR9" i="1"/>
  <c r="CQ11" i="1"/>
  <c r="CX9" i="1"/>
  <c r="CT25" i="1"/>
  <c r="DA25" i="1"/>
  <c r="CV24" i="1"/>
  <c r="CT21" i="1"/>
  <c r="DA21" i="1"/>
  <c r="CY17" i="1"/>
  <c r="CV11" i="1"/>
  <c r="CY9" i="1"/>
  <c r="CX11" i="1"/>
  <c r="CT9" i="1"/>
  <c r="DY26" i="1"/>
  <c r="EC27" i="1"/>
  <c r="DV27" i="1"/>
  <c r="DT25" i="1"/>
  <c r="EA23" i="1"/>
  <c r="EA26" i="1"/>
  <c r="DU23" i="1"/>
  <c r="DT27" i="1"/>
  <c r="DV22" i="1"/>
  <c r="EB24" i="1"/>
  <c r="DX19" i="1"/>
  <c r="DV18" i="1"/>
  <c r="EA24" i="1"/>
  <c r="DU24" i="1"/>
  <c r="DX22" i="1"/>
  <c r="EC22" i="1"/>
  <c r="EB23" i="1"/>
  <c r="DX21" i="1"/>
  <c r="DX20" i="1"/>
  <c r="DV19" i="1"/>
  <c r="DX18" i="1"/>
  <c r="DY19" i="1"/>
  <c r="DZ18" i="1"/>
  <c r="DY17" i="1"/>
  <c r="DY16" i="1"/>
  <c r="DV21" i="1"/>
  <c r="DV17" i="1"/>
  <c r="DT16" i="1"/>
  <c r="DV15" i="1"/>
  <c r="EB14" i="1"/>
  <c r="DV23" i="1"/>
  <c r="DU20" i="1"/>
  <c r="DT17" i="1"/>
  <c r="DY15" i="1"/>
  <c r="DZ12" i="1"/>
  <c r="DT9" i="1"/>
  <c r="DW11" i="1"/>
  <c r="DV14" i="1"/>
  <c r="DZ11" i="1"/>
  <c r="DT10" i="1"/>
  <c r="DV9" i="1"/>
  <c r="DZ8" i="1"/>
  <c r="EB12" i="1"/>
  <c r="DZ9" i="1"/>
  <c r="EC6" i="1"/>
  <c r="EC4" i="1"/>
  <c r="DU26" i="1"/>
  <c r="EB26" i="1"/>
  <c r="DZ27" i="1"/>
  <c r="DW27" i="1"/>
  <c r="DX23" i="1"/>
  <c r="DW26" i="1"/>
  <c r="DW23" i="1"/>
  <c r="DV25" i="1"/>
  <c r="DZ26" i="1"/>
  <c r="DT19" i="1"/>
  <c r="DY24" i="1"/>
  <c r="DY21" i="1"/>
  <c r="DW22" i="1"/>
  <c r="DT20" i="1"/>
  <c r="DT18" i="1"/>
  <c r="DX17" i="1"/>
  <c r="EC17" i="1"/>
  <c r="EA19" i="1"/>
  <c r="DW17" i="1"/>
  <c r="DU16" i="1"/>
  <c r="EA15" i="1"/>
  <c r="DX14" i="1"/>
  <c r="DZ13" i="1"/>
  <c r="DW19" i="1"/>
  <c r="DW18" i="1"/>
  <c r="DU15" i="1"/>
  <c r="EA14" i="1"/>
  <c r="EC13" i="1"/>
  <c r="DU18" i="1"/>
  <c r="DX11" i="1"/>
  <c r="DW16" i="1"/>
  <c r="DY12" i="1"/>
  <c r="DV6" i="1"/>
  <c r="DY18" i="1"/>
  <c r="DX13" i="1"/>
  <c r="DV11" i="1"/>
  <c r="DV8" i="1"/>
  <c r="DU6" i="1"/>
  <c r="DV16" i="1"/>
  <c r="DX10" i="1"/>
  <c r="DX26" i="1"/>
  <c r="DX27" i="1"/>
  <c r="DU27" i="1"/>
  <c r="EA27" i="1"/>
  <c r="DT23" i="1"/>
  <c r="EC26" i="1"/>
  <c r="DW25" i="1"/>
  <c r="EB27" i="1"/>
  <c r="EC23" i="1"/>
  <c r="EC25" i="1"/>
  <c r="DZ22" i="1"/>
  <c r="DZ21" i="1"/>
  <c r="EC24" i="1"/>
  <c r="DV24" i="1"/>
  <c r="DU22" i="1"/>
  <c r="DT21" i="1"/>
  <c r="DW21" i="1"/>
  <c r="DV26" i="1"/>
  <c r="EB19" i="1"/>
  <c r="DX15" i="1"/>
  <c r="DT24" i="1"/>
  <c r="DU19" i="1"/>
  <c r="DW15" i="1"/>
  <c r="DY14" i="1"/>
  <c r="DX12" i="1"/>
  <c r="DZ23" i="1"/>
  <c r="DT14" i="1"/>
  <c r="DV13" i="1"/>
  <c r="DW14" i="1"/>
  <c r="DY13" i="1"/>
  <c r="DT11" i="1"/>
  <c r="EB13" i="1"/>
  <c r="EA9" i="1"/>
  <c r="EB17" i="1"/>
  <c r="CV26" i="1"/>
  <c r="CS27" i="1"/>
  <c r="CY27" i="1"/>
  <c r="CR27" i="1"/>
  <c r="DB25" i="1"/>
  <c r="CW24" i="1"/>
  <c r="CP24" i="1"/>
  <c r="CT17" i="1"/>
  <c r="CS15" i="1"/>
  <c r="CP27" i="1"/>
  <c r="CW27" i="1"/>
  <c r="CY25" i="1"/>
  <c r="CW25" i="1"/>
  <c r="DH25" i="1"/>
  <c r="CS17" i="1"/>
  <c r="CS14" i="1"/>
  <c r="CV17" i="1"/>
  <c r="AU28" i="1"/>
  <c r="DC28" i="1" s="1"/>
  <c r="CW17" i="1"/>
  <c r="CX17" i="1"/>
  <c r="CW15" i="1"/>
  <c r="CI29" i="1"/>
  <c r="CX23" i="1"/>
  <c r="DE21" i="1"/>
  <c r="DC21" i="1"/>
  <c r="CQ21" i="1"/>
  <c r="DH14" i="1"/>
  <c r="DD14" i="1"/>
  <c r="CZ14" i="1"/>
  <c r="DG14" i="1"/>
  <c r="DC14" i="1"/>
  <c r="DF14" i="1"/>
  <c r="DB14" i="1"/>
  <c r="DI14" i="1"/>
  <c r="DE14" i="1"/>
  <c r="DA14" i="1"/>
  <c r="CR14" i="1"/>
  <c r="DD13" i="1"/>
  <c r="CY13" i="1"/>
  <c r="CT16" i="1"/>
  <c r="DF13" i="1"/>
  <c r="DB13" i="1"/>
  <c r="AT28" i="1"/>
  <c r="BF28" i="1"/>
  <c r="CJ30" i="1" s="1"/>
  <c r="DN4" i="1"/>
  <c r="DN8" i="1"/>
  <c r="AW28" i="1"/>
  <c r="DE7" i="1"/>
  <c r="BE28" i="1"/>
  <c r="CI30" i="1" s="1"/>
  <c r="DM4" i="1"/>
  <c r="BG28" i="1"/>
  <c r="CK30" i="1" s="1"/>
  <c r="DO4" i="1"/>
  <c r="DO30" i="1" s="1"/>
  <c r="EC29" i="1"/>
  <c r="DY29" i="1"/>
  <c r="DU29" i="1"/>
  <c r="EB29" i="1"/>
  <c r="DX29" i="1"/>
  <c r="DT29" i="1"/>
  <c r="EA29" i="1"/>
  <c r="DW29" i="1"/>
  <c r="DZ29" i="1"/>
  <c r="DV29" i="1"/>
  <c r="DU25" i="1"/>
  <c r="DH4" i="1"/>
  <c r="DD4" i="1"/>
  <c r="CZ4" i="1"/>
  <c r="DG4" i="1"/>
  <c r="DC4" i="1"/>
  <c r="DE4" i="1"/>
  <c r="DF4" i="1"/>
  <c r="DB4" i="1"/>
  <c r="DI4" i="1"/>
  <c r="DA4" i="1"/>
  <c r="CT13" i="1"/>
  <c r="DU11" i="1"/>
  <c r="DY9" i="1"/>
  <c r="DF9" i="1"/>
  <c r="DB9" i="1"/>
  <c r="DI9" i="1"/>
  <c r="DE9" i="1"/>
  <c r="DA9" i="1"/>
  <c r="DH9" i="1"/>
  <c r="DD9" i="1"/>
  <c r="CZ9" i="1"/>
  <c r="DG9" i="1"/>
  <c r="DC9" i="1"/>
  <c r="DQ8" i="1"/>
  <c r="CQ8" i="1"/>
  <c r="AR28" i="1"/>
  <c r="CZ7" i="1"/>
  <c r="BT5" i="1"/>
  <c r="EB5" i="1" s="1"/>
  <c r="AP5" i="1"/>
  <c r="CX5" i="1" s="1"/>
  <c r="CO5" i="1"/>
  <c r="DX4" i="1"/>
  <c r="CX4" i="1"/>
  <c r="DL8" i="1"/>
  <c r="EB11" i="1"/>
  <c r="DX8" i="1"/>
  <c r="DW5" i="1"/>
  <c r="CO12" i="1"/>
  <c r="AP12" i="1"/>
  <c r="CX12" i="1" s="1"/>
  <c r="DV10" i="1"/>
  <c r="DT8" i="1"/>
  <c r="DW6" i="1"/>
  <c r="DF23" i="1"/>
  <c r="DB23" i="1"/>
  <c r="DI23" i="1"/>
  <c r="DE23" i="1"/>
  <c r="DA23" i="1"/>
  <c r="DG23" i="1"/>
  <c r="DC23" i="1"/>
  <c r="DH23" i="1"/>
  <c r="DD23" i="1"/>
  <c r="CZ23" i="1"/>
  <c r="CW26" i="1"/>
  <c r="CT27" i="1"/>
  <c r="CQ27" i="1"/>
  <c r="DE25" i="1"/>
  <c r="CQ23" i="1"/>
  <c r="CR25" i="1"/>
  <c r="CQ26" i="1"/>
  <c r="CV25" i="1"/>
  <c r="DF21" i="1"/>
  <c r="CQ24" i="1"/>
  <c r="CT24" i="1"/>
  <c r="CP23" i="1"/>
  <c r="DH22" i="1"/>
  <c r="DD22" i="1"/>
  <c r="CZ22" i="1"/>
  <c r="DG22" i="1"/>
  <c r="DC22" i="1"/>
  <c r="DI22" i="1"/>
  <c r="DE22" i="1"/>
  <c r="DA22" i="1"/>
  <c r="DB22" i="1"/>
  <c r="DF22" i="1"/>
  <c r="DD21" i="1"/>
  <c r="CS21" i="1"/>
  <c r="DC25" i="1"/>
  <c r="CR22" i="1"/>
  <c r="CX21" i="1"/>
  <c r="BS20" i="1"/>
  <c r="EA20" i="1" s="1"/>
  <c r="CN20" i="1"/>
  <c r="AO20" i="1"/>
  <c r="CW20" i="1" s="1"/>
  <c r="AN20" i="1"/>
  <c r="CV20" i="1" s="1"/>
  <c r="DG17" i="1"/>
  <c r="DC17" i="1"/>
  <c r="DE17" i="1"/>
  <c r="CZ17" i="1"/>
  <c r="DI17" i="1"/>
  <c r="DD17" i="1"/>
  <c r="DH17" i="1"/>
  <c r="DB17" i="1"/>
  <c r="DF17" i="1"/>
  <c r="DA17" i="1"/>
  <c r="CR17" i="1"/>
  <c r="CS16" i="1"/>
  <c r="CW13" i="1"/>
  <c r="CQ17" i="1"/>
  <c r="CV16" i="1"/>
  <c r="CZ13" i="1"/>
  <c r="CO21" i="1"/>
  <c r="BT21" i="1"/>
  <c r="EB21" i="1" s="1"/>
  <c r="DF15" i="1"/>
  <c r="DB15" i="1"/>
  <c r="DI15" i="1"/>
  <c r="DE15" i="1"/>
  <c r="DA15" i="1"/>
  <c r="DH15" i="1"/>
  <c r="DD15" i="1"/>
  <c r="CZ15" i="1"/>
  <c r="DG15" i="1"/>
  <c r="DC15" i="1"/>
  <c r="CU14" i="1"/>
  <c r="CU13" i="1"/>
  <c r="AP14" i="1"/>
  <c r="CX14" i="1" s="1"/>
  <c r="CO14" i="1"/>
  <c r="CP13" i="1"/>
  <c r="CW8" i="1"/>
  <c r="BB28" i="1"/>
  <c r="CF30" i="1" s="1"/>
  <c r="DJ4" i="1"/>
  <c r="DJ8" i="1"/>
  <c r="AS28" i="1"/>
  <c r="DA7" i="1"/>
  <c r="DY6" i="1"/>
  <c r="DY4" i="1"/>
  <c r="CY4" i="1"/>
  <c r="EA4" i="1"/>
  <c r="BC28" i="1"/>
  <c r="CG30" i="1" s="1"/>
  <c r="DK4" i="1"/>
  <c r="CN16" i="1"/>
  <c r="BS16" i="1"/>
  <c r="EA16" i="1" s="1"/>
  <c r="EB15" i="1"/>
  <c r="DV12" i="1"/>
  <c r="CW11" i="1"/>
  <c r="DU9" i="1"/>
  <c r="EC8" i="1"/>
  <c r="DM8" i="1"/>
  <c r="BR7" i="1"/>
  <c r="DZ7" i="1" s="1"/>
  <c r="AX7" i="1"/>
  <c r="CM7" i="1"/>
  <c r="AN7" i="1"/>
  <c r="CV7" i="1" s="1"/>
  <c r="EB6" i="1"/>
  <c r="DV5" i="1"/>
  <c r="DT4" i="1"/>
  <c r="AL28" i="1"/>
  <c r="CJ28" i="1" s="1"/>
  <c r="BP28" i="1" s="1"/>
  <c r="DX28" i="1" s="1"/>
  <c r="CT4" i="1"/>
  <c r="DW7" i="1"/>
  <c r="DT5" i="1"/>
  <c r="DW10" i="1"/>
  <c r="CT8" i="1"/>
  <c r="DZ6" i="1"/>
  <c r="CN10" i="1"/>
  <c r="AO10" i="1"/>
  <c r="CW10" i="1" s="1"/>
  <c r="BS10" i="1"/>
  <c r="EA10" i="1" s="1"/>
  <c r="CP8" i="1"/>
  <c r="DU12" i="1"/>
  <c r="DU5" i="1"/>
  <c r="CR26" i="1"/>
  <c r="CS26" i="1"/>
  <c r="DI27" i="1"/>
  <c r="DE27" i="1"/>
  <c r="DA27" i="1"/>
  <c r="DH27" i="1"/>
  <c r="DD27" i="1"/>
  <c r="CZ27" i="1"/>
  <c r="DG27" i="1"/>
  <c r="DC27" i="1"/>
  <c r="DB27" i="1"/>
  <c r="DF27" i="1"/>
  <c r="CX27" i="1"/>
  <c r="CU27" i="1"/>
  <c r="CX26" i="1"/>
  <c r="CU26" i="1"/>
  <c r="CV27" i="1"/>
  <c r="CQ25" i="1"/>
  <c r="CW23" i="1"/>
  <c r="CP25" i="1"/>
  <c r="CX25" i="1"/>
  <c r="CT23" i="1"/>
  <c r="CZ21" i="1"/>
  <c r="DH24" i="1"/>
  <c r="DD24" i="1"/>
  <c r="CZ24" i="1"/>
  <c r="DG24" i="1"/>
  <c r="DC24" i="1"/>
  <c r="DF24" i="1"/>
  <c r="DB24" i="1"/>
  <c r="DI24" i="1"/>
  <c r="DE24" i="1"/>
  <c r="DA24" i="1"/>
  <c r="CX24" i="1"/>
  <c r="CW21" i="1"/>
  <c r="CR21" i="1"/>
  <c r="AQ19" i="1"/>
  <c r="CY19" i="1" s="1"/>
  <c r="BU19" i="1"/>
  <c r="EC19" i="1" s="1"/>
  <c r="DH16" i="1"/>
  <c r="DD16" i="1"/>
  <c r="CZ16" i="1"/>
  <c r="DG16" i="1"/>
  <c r="DC16" i="1"/>
  <c r="DF16" i="1"/>
  <c r="DB16" i="1"/>
  <c r="DI16" i="1"/>
  <c r="DE16" i="1"/>
  <c r="DA16" i="1"/>
  <c r="CW14" i="1"/>
  <c r="DI13" i="1"/>
  <c r="CS13" i="1"/>
  <c r="CR16" i="1"/>
  <c r="CV13" i="1"/>
  <c r="DG21" i="1"/>
  <c r="CU17" i="1"/>
  <c r="CQ14" i="1"/>
  <c r="DG13" i="1"/>
  <c r="CQ13" i="1"/>
  <c r="BU18" i="1"/>
  <c r="EC18" i="1" s="1"/>
  <c r="BA18" i="1"/>
  <c r="DI18" i="1" s="1"/>
  <c r="AQ18" i="1"/>
  <c r="CY18" i="1" s="1"/>
  <c r="DS8" i="1"/>
  <c r="CS8" i="1"/>
  <c r="AN28" i="1"/>
  <c r="CL28" i="1" s="1"/>
  <c r="BR28" i="1" s="1"/>
  <c r="DZ28" i="1" s="1"/>
  <c r="CV4" i="1"/>
  <c r="CV8" i="1"/>
  <c r="DU4" i="1"/>
  <c r="AM28" i="1"/>
  <c r="CK28" i="1" s="1"/>
  <c r="BQ28" i="1" s="1"/>
  <c r="DY28" i="1" s="1"/>
  <c r="CU4" i="1"/>
  <c r="DW4" i="1"/>
  <c r="CW4" i="1"/>
  <c r="DZ16" i="1"/>
  <c r="CT14" i="1"/>
  <c r="EC11" i="1"/>
  <c r="CS11" i="1"/>
  <c r="CW9" i="1"/>
  <c r="DY8" i="1"/>
  <c r="CY8" i="1"/>
  <c r="DX7" i="1"/>
  <c r="DX6" i="1"/>
  <c r="BJ5" i="1"/>
  <c r="DR5" i="1" s="1"/>
  <c r="BH28" i="1"/>
  <c r="CL30" i="1" s="1"/>
  <c r="DP4" i="1"/>
  <c r="DP30" i="1" s="1"/>
  <c r="AH28" i="1"/>
  <c r="CF28" i="1" s="1"/>
  <c r="CP4" i="1"/>
  <c r="DY5" i="1"/>
  <c r="DV7" i="1"/>
  <c r="DZ10" i="1"/>
  <c r="CX8" i="1"/>
  <c r="DY7" i="1"/>
  <c r="DZ5" i="1"/>
  <c r="DG26" i="1"/>
  <c r="DC26" i="1"/>
  <c r="DF26" i="1"/>
  <c r="DB26" i="1"/>
  <c r="DI26" i="1"/>
  <c r="DE26" i="1"/>
  <c r="DA26" i="1"/>
  <c r="DD26" i="1"/>
  <c r="CZ26" i="1"/>
  <c r="DH26" i="1"/>
  <c r="CT26" i="1"/>
  <c r="CS23" i="1"/>
  <c r="CY26" i="1"/>
  <c r="DH21" i="1"/>
  <c r="CV21" i="1"/>
  <c r="CV14" i="1"/>
  <c r="DH13" i="1"/>
  <c r="CR13" i="1"/>
  <c r="CP17" i="1"/>
  <c r="DC13" i="1"/>
  <c r="CP14" i="1"/>
  <c r="DF8" i="1"/>
  <c r="DB8" i="1"/>
  <c r="DI8" i="1"/>
  <c r="DE8" i="1"/>
  <c r="DA8" i="1"/>
  <c r="DH8" i="1"/>
  <c r="DD8" i="1"/>
  <c r="CZ8" i="1"/>
  <c r="DG8" i="1"/>
  <c r="DC8" i="1"/>
  <c r="DR4" i="1"/>
  <c r="AJ28" i="1"/>
  <c r="CH28" i="1" s="1"/>
  <c r="BN28" i="1" s="1"/>
  <c r="DV28" i="1" s="1"/>
  <c r="CR4" i="1"/>
  <c r="CP16" i="1"/>
  <c r="DR8" i="1"/>
  <c r="CR8" i="1"/>
  <c r="DQ4" i="1"/>
  <c r="AI28" i="1"/>
  <c r="CG28" i="1" s="1"/>
  <c r="BM28" i="1" s="1"/>
  <c r="DU28" i="1" s="1"/>
  <c r="CQ4" i="1"/>
  <c r="CQ28" i="1" s="1"/>
  <c r="DS4" i="1"/>
  <c r="AK28" i="1"/>
  <c r="CI28" i="1" s="1"/>
  <c r="BO28" i="1" s="1"/>
  <c r="DW28" i="1" s="1"/>
  <c r="CS4" i="1"/>
  <c r="CU16" i="1"/>
  <c r="DT13" i="1"/>
  <c r="DY11" i="1"/>
  <c r="DH11" i="1"/>
  <c r="DD11" i="1"/>
  <c r="CZ11" i="1"/>
  <c r="DG11" i="1"/>
  <c r="DB11" i="1"/>
  <c r="DF11" i="1"/>
  <c r="DA11" i="1"/>
  <c r="DE11" i="1"/>
  <c r="DI11" i="1"/>
  <c r="DC11" i="1"/>
  <c r="EC9" i="1"/>
  <c r="CS9" i="1"/>
  <c r="DU8" i="1"/>
  <c r="CU8" i="1"/>
  <c r="DT7" i="1"/>
  <c r="AV28" i="1"/>
  <c r="DD7" i="1"/>
  <c r="DT6" i="1"/>
  <c r="EB4" i="1"/>
  <c r="BD28" i="1"/>
  <c r="CH30" i="1" s="1"/>
  <c r="DL4" i="1"/>
  <c r="DL30" i="1" s="1"/>
  <c r="DY10" i="1"/>
  <c r="EA6" i="1"/>
  <c r="DZ4" i="1"/>
  <c r="EB9" i="1"/>
  <c r="EA5" i="1"/>
  <c r="EA12" i="1"/>
  <c r="DU10" i="1"/>
  <c r="EB8" i="1"/>
  <c r="DU7" i="1"/>
  <c r="EA8" i="1"/>
  <c r="DX5" i="1"/>
  <c r="CS28" i="1" l="1"/>
  <c r="DK30" i="1"/>
  <c r="DZ30" i="1"/>
  <c r="CL31" i="1" s="1"/>
  <c r="DV30" i="1"/>
  <c r="CH31" i="1" s="1"/>
  <c r="CP28" i="1"/>
  <c r="DW30" i="1"/>
  <c r="CI31" i="1" s="1"/>
  <c r="AP10" i="1"/>
  <c r="CX10" i="1" s="1"/>
  <c r="CO10" i="1"/>
  <c r="BT10" i="1"/>
  <c r="EB10" i="1" s="1"/>
  <c r="BS7" i="1"/>
  <c r="EA7" i="1" s="1"/>
  <c r="AY7" i="1"/>
  <c r="CN7" i="1"/>
  <c r="BI7" i="1"/>
  <c r="AO7" i="1"/>
  <c r="DY30" i="1"/>
  <c r="CK31" i="1" s="1"/>
  <c r="BU21" i="1"/>
  <c r="EC21" i="1" s="1"/>
  <c r="AQ21" i="1"/>
  <c r="CY21" i="1" s="1"/>
  <c r="BA21" i="1"/>
  <c r="DI21" i="1" s="1"/>
  <c r="CJ29" i="1"/>
  <c r="DD28" i="1"/>
  <c r="BL28" i="1"/>
  <c r="DT28" i="1" s="1"/>
  <c r="DT30" i="1" s="1"/>
  <c r="CF31" i="1" s="1"/>
  <c r="CU28" i="1"/>
  <c r="CV28" i="1"/>
  <c r="AX28" i="1"/>
  <c r="DF7" i="1"/>
  <c r="DJ30" i="1"/>
  <c r="BU14" i="1"/>
  <c r="EC14" i="1" s="1"/>
  <c r="AQ14" i="1"/>
  <c r="CY14" i="1" s="1"/>
  <c r="DX30" i="1"/>
  <c r="CJ31" i="1" s="1"/>
  <c r="DM30" i="1"/>
  <c r="CK29" i="1"/>
  <c r="DE28" i="1"/>
  <c r="DB28" i="1"/>
  <c r="DB29" i="1" s="1"/>
  <c r="CH29" i="1"/>
  <c r="CT28" i="1"/>
  <c r="AP16" i="1"/>
  <c r="CX16" i="1" s="1"/>
  <c r="CO16" i="1"/>
  <c r="BT16" i="1"/>
  <c r="EB16" i="1" s="1"/>
  <c r="AQ12" i="1"/>
  <c r="CY12" i="1" s="1"/>
  <c r="BU12" i="1"/>
  <c r="EC12" i="1" s="1"/>
  <c r="BK5" i="1"/>
  <c r="BU5" i="1"/>
  <c r="EC5" i="1" s="1"/>
  <c r="AQ5" i="1"/>
  <c r="CF29" i="1"/>
  <c r="CZ28" i="1"/>
  <c r="CZ29" i="1" s="1"/>
  <c r="DE29" i="1"/>
  <c r="DD29" i="1"/>
  <c r="CR28" i="1"/>
  <c r="DU30" i="1"/>
  <c r="CG31" i="1" s="1"/>
  <c r="CG29" i="1"/>
  <c r="DA28" i="1"/>
  <c r="DA29" i="1" s="1"/>
  <c r="CO20" i="1"/>
  <c r="AP20" i="1"/>
  <c r="CX20" i="1" s="1"/>
  <c r="BT20" i="1"/>
  <c r="EB20" i="1" s="1"/>
  <c r="DC29" i="1"/>
  <c r="DN30" i="1"/>
  <c r="CY5" i="1" l="1"/>
  <c r="AQ16" i="1"/>
  <c r="CY16" i="1" s="1"/>
  <c r="BU16" i="1"/>
  <c r="EC16" i="1" s="1"/>
  <c r="AY28" i="1"/>
  <c r="DG7" i="1"/>
  <c r="BU10" i="1"/>
  <c r="EC10" i="1" s="1"/>
  <c r="AQ10" i="1"/>
  <c r="CY10" i="1" s="1"/>
  <c r="AQ20" i="1"/>
  <c r="CY20" i="1" s="1"/>
  <c r="BU20" i="1"/>
  <c r="EC20" i="1" s="1"/>
  <c r="CW7" i="1"/>
  <c r="CW28" i="1" s="1"/>
  <c r="AO28" i="1"/>
  <c r="CM28" i="1" s="1"/>
  <c r="DS5" i="1"/>
  <c r="DQ7" i="1"/>
  <c r="DQ30" i="1" s="1"/>
  <c r="BI28" i="1"/>
  <c r="CM30" i="1" s="1"/>
  <c r="CL29" i="1"/>
  <c r="DF28" i="1"/>
  <c r="DF29" i="1" s="1"/>
  <c r="CO7" i="1"/>
  <c r="BJ7" i="1"/>
  <c r="AP7" i="1"/>
  <c r="AZ7" i="1"/>
  <c r="BT7" i="1"/>
  <c r="EB7" i="1" s="1"/>
  <c r="DR7" i="1" l="1"/>
  <c r="DR30" i="1" s="1"/>
  <c r="BJ28" i="1"/>
  <c r="CN30" i="1" s="1"/>
  <c r="BK7" i="1"/>
  <c r="AQ7" i="1"/>
  <c r="BU7" i="1"/>
  <c r="EC7" i="1" s="1"/>
  <c r="BA7" i="1"/>
  <c r="BS28" i="1"/>
  <c r="EA28" i="1" s="1"/>
  <c r="EA30" i="1" s="1"/>
  <c r="CM31" i="1" s="1"/>
  <c r="CM29" i="1"/>
  <c r="DG28" i="1"/>
  <c r="DG29" i="1" s="1"/>
  <c r="AZ28" i="1"/>
  <c r="DH7" i="1"/>
  <c r="CX7" i="1"/>
  <c r="CX28" i="1" s="1"/>
  <c r="AP28" i="1"/>
  <c r="CN28" i="1" s="1"/>
  <c r="BT28" i="1" s="1"/>
  <c r="EB28" i="1" s="1"/>
  <c r="EB30" i="1" s="1"/>
  <c r="CN31" i="1" s="1"/>
  <c r="DS7" i="1" l="1"/>
  <c r="DS30" i="1" s="1"/>
  <c r="BK28" i="1"/>
  <c r="CO30" i="1" s="1"/>
  <c r="B36" i="1" s="1"/>
  <c r="C36" i="1" s="1"/>
  <c r="BA28" i="1"/>
  <c r="DI7" i="1"/>
  <c r="CN29" i="1"/>
  <c r="DH28" i="1"/>
  <c r="DH29" i="1" s="1"/>
  <c r="CY7" i="1"/>
  <c r="CY28" i="1" s="1"/>
  <c r="EF7" i="1" s="1"/>
  <c r="AQ28" i="1"/>
  <c r="CO28" i="1" s="1"/>
  <c r="EF17" i="1" l="1"/>
  <c r="CO29" i="1"/>
  <c r="B35" i="1" s="1"/>
  <c r="C35" i="1" s="1"/>
  <c r="DI28" i="1"/>
  <c r="DI29" i="1" s="1"/>
  <c r="EF12" i="1" s="1"/>
  <c r="BU28" i="1"/>
  <c r="EC28" i="1" s="1"/>
  <c r="EC30" i="1" s="1"/>
  <c r="CO31" i="1" s="1"/>
  <c r="B34" i="1"/>
  <c r="C34" i="1" s="1"/>
</calcChain>
</file>

<file path=xl/sharedStrings.xml><?xml version="1.0" encoding="utf-8"?>
<sst xmlns="http://schemas.openxmlformats.org/spreadsheetml/2006/main" count="306" uniqueCount="208">
  <si>
    <t>Distributor View=[Manufacturing]</t>
  </si>
  <si>
    <t>Sales View=[Shipped COGS]</t>
  </si>
  <si>
    <t>Category=[ALL]</t>
  </si>
  <si>
    <t>Subcategory=[ALL]</t>
  </si>
  <si>
    <t>Brand=[ALL]</t>
  </si>
  <si>
    <t>Search for ASINs or Keywords=[ALL]</t>
  </si>
  <si>
    <t>Reporting Range=[Monthly]</t>
  </si>
  <si>
    <t>Viewing=[01/01/22 - 31/01/22]</t>
  </si>
  <si>
    <t>View by=[ASIN]</t>
  </si>
  <si>
    <t>Add=[EAN, Model/style number]</t>
  </si>
  <si>
    <t>Mean Forecast (from Amazon)</t>
  </si>
  <si>
    <t>Forecast from devolo</t>
  </si>
  <si>
    <t>All Range</t>
  </si>
  <si>
    <t>Exclu</t>
  </si>
  <si>
    <t>Top 5</t>
  </si>
  <si>
    <t>Products selection</t>
  </si>
  <si>
    <t>Products selction recherche x</t>
  </si>
  <si>
    <t>GP All range</t>
  </si>
  <si>
    <t>GP exclu</t>
  </si>
  <si>
    <t>GP Top 5</t>
  </si>
  <si>
    <t>GP Products selection</t>
  </si>
  <si>
    <t>ASIN</t>
  </si>
  <si>
    <t>EAN</t>
  </si>
  <si>
    <t>Product Title</t>
  </si>
  <si>
    <t>Model/style number</t>
  </si>
  <si>
    <t>name</t>
  </si>
  <si>
    <t>Shipped COGS 01-2022</t>
  </si>
  <si>
    <t>Shipped COGS - % of Total</t>
  </si>
  <si>
    <t>Shipped COGS - Prior Period</t>
  </si>
  <si>
    <t>Shipped COGS - Last Year</t>
  </si>
  <si>
    <t>Shipped Units</t>
  </si>
  <si>
    <t>Shipped Units - % of Total</t>
  </si>
  <si>
    <t>Shipped Units - Prior Period</t>
  </si>
  <si>
    <t>Shipped Units - Last Year</t>
  </si>
  <si>
    <t>Ordered Units</t>
  </si>
  <si>
    <t>Ordered Units - % of Total</t>
  </si>
  <si>
    <t>Ordered Units - Prior Period</t>
  </si>
  <si>
    <t>Ordered Units - Last Year</t>
  </si>
  <si>
    <t>Customer Returns</t>
  </si>
  <si>
    <t>Free Replacements</t>
  </si>
  <si>
    <t>Sub-category (Sales Rank)</t>
  </si>
  <si>
    <t>Average Sales Price</t>
  </si>
  <si>
    <t>Average Sales Price - Prior Period</t>
  </si>
  <si>
    <t>Glance views</t>
  </si>
  <si>
    <t>Change in Glance View - Prior Period</t>
  </si>
  <si>
    <t>Change in GV Last Year</t>
  </si>
  <si>
    <t>Conversion rate</t>
  </si>
  <si>
    <t>Rep OOS</t>
  </si>
  <si>
    <t>Rep OOS - % of Total</t>
  </si>
  <si>
    <t>Rep OOS - Prior Period</t>
  </si>
  <si>
    <t>LBB (Price)</t>
  </si>
  <si>
    <t>Amazon buying price</t>
  </si>
  <si>
    <t>Buying Price devolo</t>
  </si>
  <si>
    <t>gross profit</t>
  </si>
  <si>
    <t>Sell-In rebate amount March</t>
  </si>
  <si>
    <t>Sell-In rebate amount April</t>
  </si>
  <si>
    <t>Sell-In rebate amount May</t>
  </si>
  <si>
    <t>Sell-In rebate amount June</t>
  </si>
  <si>
    <t>Sell-In rebate amount july</t>
  </si>
  <si>
    <t>Sell-In rebate amount Aout</t>
  </si>
  <si>
    <t>Sell-In rebate amount sept</t>
  </si>
  <si>
    <t>Sell-In rebate amount oct</t>
  </si>
  <si>
    <t>Sell-In rebate amount nov</t>
  </si>
  <si>
    <t>Sell-In rebate amount dec</t>
  </si>
  <si>
    <t>March</t>
  </si>
  <si>
    <t>April</t>
  </si>
  <si>
    <t>May</t>
  </si>
  <si>
    <t>june</t>
  </si>
  <si>
    <t>July</t>
  </si>
  <si>
    <t>August</t>
  </si>
  <si>
    <t>Sept</t>
  </si>
  <si>
    <t>Oct</t>
  </si>
  <si>
    <t>nov</t>
  </si>
  <si>
    <t>dec</t>
  </si>
  <si>
    <t>GP 202203</t>
  </si>
  <si>
    <t>GP 202204</t>
  </si>
  <si>
    <t>GP 202205</t>
  </si>
  <si>
    <t>GP 202206</t>
  </si>
  <si>
    <t>GP 202207</t>
  </si>
  <si>
    <t>GP 202208</t>
  </si>
  <si>
    <t>GP 202209</t>
  </si>
  <si>
    <t>GP 202210</t>
  </si>
  <si>
    <t>GP 202211</t>
  </si>
  <si>
    <t>GP 202212</t>
  </si>
  <si>
    <t>DE Promo plan 04/2022</t>
  </si>
  <si>
    <t>B0876X46ML</t>
  </si>
  <si>
    <t>4250059686267</t>
  </si>
  <si>
    <t>devolo Magic 2 WiFi next : Kit CPL WiFi Multiroom le plus rapide du monde (2400 Mbits/s, 5 ports Ethernet Gigabit) idéal télétravail et streaming, prises françaises</t>
  </si>
  <si>
    <t>8626</t>
  </si>
  <si>
    <t>B0876X46ML'devolo Magic 2 WiFi next : Kit CPL WiFi Multiroom le plus rapide du monde (2400 Mbits/s, 5 ports Ethernet Gigabit) idéal télétravail et streaming, prises françaises'8626</t>
  </si>
  <si>
    <t>x</t>
  </si>
  <si>
    <t>All range</t>
  </si>
  <si>
    <t>B0876W727S</t>
  </si>
  <si>
    <t>4250059686182</t>
  </si>
  <si>
    <t>devolo Magic 2 WiFi next : Starter Kit CPL WiFi le plus rapide du monde (2400 Mbits/s, 3 ports Ethernet Gigabit) idéal télétravail et streaming, prises françaises</t>
  </si>
  <si>
    <t>8618</t>
  </si>
  <si>
    <t>B0876W727S'devolo Magic 2 WiFi next : Starter Kit CPL WiFi le plus rapide du monde (2400 Mbits/s, 3 ports Ethernet Gigabit) idéal télétravail et streaming, prises françaises'8618</t>
  </si>
  <si>
    <t>rebate</t>
  </si>
  <si>
    <t>B07H7YF96Q</t>
  </si>
  <si>
    <t>4250059682610</t>
  </si>
  <si>
    <t>Devolo Magic 2 LAN : Starter Kit CPL le plus Rapide du Monde, Internet dans Toute la Maison Via le Réseau électrique, Idéal pour les Jeux en Ligne, prises françaises</t>
  </si>
  <si>
    <t>8261</t>
  </si>
  <si>
    <t>B07H7YF96Q'Devolo Magic 2 LAN : Starter Kit CPL le plus Rapide du Monde, Internet dans Toute la Maison Via le Réseau électrique, Idéal pour les Jeux en Ligne, prises françaises'8261</t>
  </si>
  <si>
    <t>% quantity based on mean forecast</t>
  </si>
  <si>
    <t>B09HKX5VGS</t>
  </si>
  <si>
    <t>4250059689763</t>
  </si>
  <si>
    <t>Devolo Magic 2 WiFi 6 : Kit CPL Multiroom (2400 Mbps, Point d'accès WiFi Mesh, 5 Ports Ethernet Gigabit) CPL 2.0, Prises françaises Blanc</t>
  </si>
  <si>
    <t>UNKNOWN</t>
  </si>
  <si>
    <t>B09HKX5VGS'Devolo Magic 2 WiFi 6 : Kit CPL Multiroom (2400 Mbps, Point d'accès WiFi Mesh, 5 Ports Ethernet Gigabit) CPL 2.0, Prises françaises Blanc'UNKNOWN</t>
  </si>
  <si>
    <t>Average GP</t>
  </si>
  <si>
    <t>B07Z5KGCH5</t>
  </si>
  <si>
    <t>4250059685116</t>
  </si>
  <si>
    <t>Devolo Magic 2 LAN Triple : Starter Kit CPL, 3 ports Ethernet, idéal pour TV connectée, PC et console de jeux, prises françaises</t>
  </si>
  <si>
    <t>8511</t>
  </si>
  <si>
    <t>B07Z5KGCH5'Devolo Magic 2 LAN Triple : Starter Kit CPL, 3 ports Ethernet, idéal pour TV connectée, PC et console de jeux, prises françaises'8511</t>
  </si>
  <si>
    <t>B07Z5K6BLP</t>
  </si>
  <si>
    <t>4250059685628</t>
  </si>
  <si>
    <t>Devolo Magic 1 Wifi Mini : Starter Kit CPL compact, idéal pour le télétravail et le streaming, prises françaises</t>
  </si>
  <si>
    <t>8562</t>
  </si>
  <si>
    <t>B07Z5K6BLP'Devolo Magic 1 Wifi Mini : Starter Kit CPL compact, idéal pour le télétravail et le streaming, prises françaises'8562</t>
  </si>
  <si>
    <t>B07H7RYC3K</t>
  </si>
  <si>
    <t>4250059683600</t>
  </si>
  <si>
    <t>devolo Magic 1 WiFi : Starter Kit CPL pour un WiFi ac dans toute la Maison via le Réseau électrique, WiFi Mesh, Idéal pour le Télétravail et le Streaming, prises françaises</t>
  </si>
  <si>
    <t>8360</t>
  </si>
  <si>
    <t>B07H7RYC3K'devolo Magic 1 WiFi : Starter Kit CPL pour un WiFi ac dans toute la Maison via le Réseau électrique, WiFi Mesh, Idéal pour le Télétravail et le Streaming, prises françaises'8360</t>
  </si>
  <si>
    <t>B0876WR26T</t>
  </si>
  <si>
    <t>4250059686113</t>
  </si>
  <si>
    <t>devolo Magic 2 WiFi next : Adaptateur CPL WiFi le plus rapide du monde (2400 Mbits/s, 2 ports Ethernet Gigabit) idéal télétravail et streaming, prise française</t>
  </si>
  <si>
    <t>8611</t>
  </si>
  <si>
    <t>B0876WR26T'devolo Magic 2 WiFi next : Adaptateur CPL WiFi le plus rapide du monde (2400 Mbits/s, 2 ports Ethernet Gigabit) idéal télétravail et streaming, prise française'8611</t>
  </si>
  <si>
    <t>B08P7VM927</t>
  </si>
  <si>
    <t>4250059687585</t>
  </si>
  <si>
    <t>devolo Mesh WiFi 2 Starter Kit</t>
  </si>
  <si>
    <t>8758</t>
  </si>
  <si>
    <t>B08P7VM927'devolo Mesh WiFi 2 Starter Kit'8758</t>
  </si>
  <si>
    <t>B09HKYKM69</t>
  </si>
  <si>
    <t>4250059689756</t>
  </si>
  <si>
    <t>Devolo Magic 2 WiFi 6 : Starter Kit CPL (2400 Mbps, Point d'accès WiFi Mesh, 3 Ports Ethernet Gigabit) CPL 2.0, Prises françaises White</t>
  </si>
  <si>
    <t>B09HKYKM69'Devolo Magic 2 WiFi 6 : Starter Kit CPL (2400 Mbps, Point d'accès WiFi Mesh, 3 Ports Ethernet Gigabit) CPL 2.0, Prises françaises White'UNKNOWN</t>
  </si>
  <si>
    <t>B07YCX3856</t>
  </si>
  <si>
    <t>4250059685598</t>
  </si>
  <si>
    <t>Devolo Magic 1 Wifi Mini Adaptateur CPL Compact, Idéal pour le Télétravail et le Streaming, prise française</t>
  </si>
  <si>
    <t>8559</t>
  </si>
  <si>
    <t>B07YCX3856'Devolo Magic 1 Wifi Mini Adaptateur CPL Compact, Idéal pour le Télétravail et le Streaming, prise française'8559</t>
  </si>
  <si>
    <t>B08LTJT4QT</t>
  </si>
  <si>
    <t>4250059687639</t>
  </si>
  <si>
    <t>devolo Mesh WiFi 2 Multiroom Kit</t>
  </si>
  <si>
    <t>8763</t>
  </si>
  <si>
    <t>B08LTJT4QT'devolo Mesh WiFi 2 Multiroom Kit'8763</t>
  </si>
  <si>
    <t>B07H7XWZQK</t>
  </si>
  <si>
    <t>4250059683686</t>
  </si>
  <si>
    <t>devolo Magic 1 WiFi : Kit CPL Multiroom pour un WiFi ac dans toute la Maison via le Réseau électrique, WiFi Mesh, Idéal pour le Télétravail et le Streaming, prises françaises</t>
  </si>
  <si>
    <t>8368</t>
  </si>
  <si>
    <t>B07H7XWZQK'devolo Magic 1 WiFi : Kit CPL Multiroom pour un WiFi ac dans toute la Maison via le Réseau électrique, WiFi Mesh, Idéal pour le Télétravail et le Streaming, prises françaises'8368</t>
  </si>
  <si>
    <t>B07Z5KH5ST</t>
  </si>
  <si>
    <t>4250059685031</t>
  </si>
  <si>
    <t>Devolo Magic 2 LAN Triple : Adaptateur CPL avec 3 ports Ethernet, idéal pour TV connectée, PC et console de jeux</t>
  </si>
  <si>
    <t>8503</t>
  </si>
  <si>
    <t>B07Z5KH5ST'Devolo Magic 2 LAN Triple : Adaptateur CPL avec 3 ports Ethernet, idéal pour TV connectée, PC et console de jeux'8503</t>
  </si>
  <si>
    <t>B09MKJRQKM</t>
  </si>
  <si>
    <t>4250059689787</t>
  </si>
  <si>
    <t>Devolo Magic 2 WiFi 6 Mesh Multiroom Kit, Prise CPL WiFi -jusqu'à 2.400 Mbits/s, WiFi Mesh, Boitier CPL, 4X Ports Gigabit Ethernet, Point d'accès WiFi, Blanc (Prises françaises)</t>
  </si>
  <si>
    <t>B09MKJRQKM'Devolo Magic 2 WiFi 6 Mesh Multiroom Kit, Prise CPL WiFi -jusqu'à 2.400 Mbits/s, WiFi Mesh, Boitier CPL, 4X Ports Gigabit Ethernet, Point d'accès WiFi, Blanc (Prises françaises)'UNKNOWN</t>
  </si>
  <si>
    <t>B07Z5KFZ2X</t>
  </si>
  <si>
    <t>4250059685710</t>
  </si>
  <si>
    <t>Devolo Magic 1 Wifi Mini : Kit CPL Multiroom Compact, Idéal pour le Télétravail et le Streaming, prises françaises</t>
  </si>
  <si>
    <t>8571</t>
  </si>
  <si>
    <t>B07Z5KFZ2X'Devolo Magic 1 Wifi Mini : Kit CPL Multiroom Compact, Idéal pour le Télétravail et le Streaming, prises françaises'8571</t>
  </si>
  <si>
    <t>B00KXSYNSE</t>
  </si>
  <si>
    <t>4250059682535</t>
  </si>
  <si>
    <t>devolo Magic 2 LAN : Adaptateur CPL le plus rapide du monde, internet dans toute la maison via le réseau électrique, idéal pour les jeux en ligne, prise française</t>
  </si>
  <si>
    <t>8253</t>
  </si>
  <si>
    <t>B00KXSYNSE'devolo Magic 2 LAN : Adaptateur CPL le plus rapide du monde, internet dans toute la maison via le réseau électrique, idéal pour les jeux en ligne, prise française'8253</t>
  </si>
  <si>
    <t>B09HKXSPK9</t>
  </si>
  <si>
    <t>4250059689749</t>
  </si>
  <si>
    <t>Devolo Magic 2 WiFi 6 : Adaptateur CPL pour Extension WiFi (2400 Mbps, Point d'accès WiFi Mesh, 2 Ports Ethernet Gigabit) CPL 2.0, Prise française White</t>
  </si>
  <si>
    <t>B09HKXSPK9'Devolo Magic 2 WiFi 6 : Adaptateur CPL pour Extension WiFi (2400 Mbps, Point d'accès WiFi Mesh, 2 Ports Ethernet Gigabit) CPL 2.0, Prise française White'UNKNOWN</t>
  </si>
  <si>
    <t>B00KYS7TDO</t>
  </si>
  <si>
    <t>4250059682962</t>
  </si>
  <si>
    <t>devolo Magic 1 LAN : Starter Kit CPL pour un internet fiable dans toute la maison via le circuit électrique, idéal pour le télétravail, prises françaises</t>
  </si>
  <si>
    <t>8296</t>
  </si>
  <si>
    <t>B00KYS7TDO'devolo Magic 1 LAN : Starter Kit CPL pour un internet fiable dans toute la maison via le circuit électrique, idéal pour le télétravail, prises françaises'8296</t>
  </si>
  <si>
    <t>B00KXSZ5AE</t>
  </si>
  <si>
    <t>4250059682887</t>
  </si>
  <si>
    <t>devolo Magic 1 LAN : Adaptateur CPL pour un internet fiable dans toute la maison via le circuit électrique, idéal pour le télétravail prise française</t>
  </si>
  <si>
    <t>8288</t>
  </si>
  <si>
    <t>B00KXSZ5AE'devolo Magic 1 LAN : Adaptateur CPL pour un internet fiable dans toute la maison via le circuit électrique, idéal pour le télétravail prise française'8288</t>
  </si>
  <si>
    <t>B08CF27864</t>
  </si>
  <si>
    <t>4250059687028</t>
  </si>
  <si>
    <t>devolo Répéteur WiFi+ ac : Amplificateur WiFi avec prise intégrée, Internet rapide grâce au WiFi bi-bande, compatible avec toutes les box internet, (1200 Mbit/s, 2x ports Ethernet, mode Access Point)</t>
  </si>
  <si>
    <t>8702</t>
  </si>
  <si>
    <t>B08CF27864'devolo Répéteur WiFi+ ac : Amplificateur WiFi avec prise intégrée, Internet rapide grâce au WiFi bi-bande, compatible avec toutes les box internet, (1200 Mbit/s, 2x ports Ethernet, mode Access Point)'8702</t>
  </si>
  <si>
    <t>B09MKK49RT</t>
  </si>
  <si>
    <t>4250059689770</t>
  </si>
  <si>
    <t>Devolo Magic 2 WiFi 6 Mesh Starter Kit, Prise CPL WiFi -jusqu'à 2.400 Mbits/s, WiFi Mesh, Boitier CPL, 2X Ports Gigabit Ethernet, Point d'accès WiFi, Blanc (Prises françaises)</t>
  </si>
  <si>
    <t>B09MKK49RT'Devolo Magic 2 WiFi 6 Mesh Starter Kit, Prise CPL WiFi -jusqu'à 2.400 Mbits/s, WiFi Mesh, Boitier CPL, 2X Ports Gigabit Ethernet, Point d'accès WiFi, Blanc (Prises françaises)'UNKNOWN</t>
  </si>
  <si>
    <t>B00KYS6N3G</t>
  </si>
  <si>
    <t>4250059683525</t>
  </si>
  <si>
    <t>devolo Magic 1 WiFi : Adaptateur CPL pour un WiFi ac dans Toute la Maison via le Réseau électrique, WiFi Mesh, Idéal pour le Télétravail et le Streaming, prise française</t>
  </si>
  <si>
    <t>8352</t>
  </si>
  <si>
    <t>B00KYS6N3G'devolo Magic 1 WiFi : Adaptateur CPL pour un WiFi ac dans Toute la Maison via le Réseau électrique, WiFi Mesh, Idéal pour le Télétravail et le Streaming, prise française'8352</t>
  </si>
  <si>
    <t>B01FUK88KI</t>
  </si>
  <si>
    <t>4250059697904</t>
  </si>
  <si>
    <t>Devolo 9790 WiFi Repeater ac (1200 Mbit/s, 1x Port Gigabit, WPS, Répéteur WiFi, Amplificateur WiFi, Augmenter Portée Wifi, Affichage de l'Intensité du Signal, Access Point ), Blanc</t>
  </si>
  <si>
    <t>9790</t>
  </si>
  <si>
    <t>B01FUK88KI'Devolo 9790 WiFi Repeater ac (1200 Mbit/s, 1x Port Gigabit, WPS, Répéteur WiFi, Amplificateur WiFi, Augmenter Portée Wifi, Affichage de l'Intensité du Signal, Access Point ), Blanc'9790</t>
  </si>
  <si>
    <t>rebate value</t>
  </si>
  <si>
    <t xml:space="preserve">%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</si>
</sst>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\€#,##0.00"/>
    <numFmt numFmtId="165" formatCode="#,##0.00%"/>
    <numFmt numFmtId="166" formatCode="_-* #,##0\ &quot;€&quot;_-;\-* #,##0\ &quot;€&quot;_-;_-* &quot;-&quot;??\ &quot;€&quot;_-;_-@_-"/>
  </numFmts>
  <fonts count="9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i/>
      <sz val="11"/>
      <name val="Calibri"/>
    </font>
    <font>
      <b/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  <family val="2"/>
    </font>
    <font>
      <sz val="11"/>
      <color indexed="10"/>
      <name val="Calibri"/>
    </font>
    <font>
      <sz val="11"/>
      <color indexed="17"/>
      <name val="Calibri"/>
    </font>
    <font>
      <b/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164" fontId="0" fillId="0" borderId="0" xfId="0" applyNumberFormat="1"/>
    <xf numFmtId="165" fontId="0" fillId="0" borderId="0" xfId="0" applyNumberFormat="1"/>
    <xf numFmtId="165" fontId="6" fillId="0" borderId="0" xfId="0" applyNumberFormat="1" applyFont="1"/>
    <xf numFmtId="3" fontId="0" fillId="0" borderId="0" xfId="0" applyNumberFormat="1"/>
    <xf numFmtId="3" fontId="7" fillId="0" borderId="0" xfId="0" applyNumberFormat="1" applyFont="1"/>
    <xf numFmtId="165" fontId="7" fillId="0" borderId="0" xfId="0" applyNumberFormat="1" applyFont="1"/>
    <xf numFmtId="44" fontId="0" fillId="0" borderId="0" xfId="1" applyFont="1"/>
    <xf numFmtId="44" fontId="0" fillId="0" borderId="0" xfId="1" applyFont="1" applyFill="1"/>
    <xf numFmtId="9" fontId="0" fillId="0" borderId="0" xfId="2" applyFont="1" applyFill="1"/>
    <xf numFmtId="44" fontId="0" fillId="2" borderId="0" xfId="1" applyFont="1" applyFill="1"/>
    <xf numFmtId="44" fontId="0" fillId="3" borderId="0" xfId="1" applyFont="1" applyFill="1"/>
    <xf numFmtId="1" fontId="0" fillId="0" borderId="0" xfId="0" applyNumberFormat="1"/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/>
    </xf>
    <xf numFmtId="0" fontId="0" fillId="0" borderId="1" xfId="0" applyBorder="1"/>
    <xf numFmtId="9" fontId="0" fillId="0" borderId="1" xfId="0" applyNumberFormat="1" applyBorder="1"/>
    <xf numFmtId="0" fontId="0" fillId="4" borderId="0" xfId="0" applyFill="1"/>
    <xf numFmtId="164" fontId="0" fillId="4" borderId="0" xfId="0" applyNumberFormat="1" applyFill="1"/>
    <xf numFmtId="165" fontId="0" fillId="4" borderId="0" xfId="0" applyNumberFormat="1" applyFill="1"/>
    <xf numFmtId="165" fontId="7" fillId="4" borderId="0" xfId="0" applyNumberFormat="1" applyFont="1" applyFill="1"/>
    <xf numFmtId="3" fontId="0" fillId="4" borderId="0" xfId="0" applyNumberFormat="1" applyFill="1"/>
    <xf numFmtId="3" fontId="7" fillId="4" borderId="0" xfId="0" applyNumberFormat="1" applyFont="1" applyFill="1"/>
    <xf numFmtId="165" fontId="6" fillId="4" borderId="0" xfId="0" applyNumberFormat="1" applyFont="1" applyFill="1"/>
    <xf numFmtId="44" fontId="0" fillId="4" borderId="0" xfId="1" applyFont="1" applyFill="1"/>
    <xf numFmtId="9" fontId="0" fillId="4" borderId="0" xfId="2" applyFont="1" applyFill="1"/>
    <xf numFmtId="1" fontId="0" fillId="4" borderId="0" xfId="0" applyNumberFormat="1" applyFill="1"/>
    <xf numFmtId="9" fontId="3" fillId="0" borderId="1" xfId="0" applyNumberFormat="1" applyFont="1" applyBorder="1"/>
    <xf numFmtId="0" fontId="3" fillId="4" borderId="1" xfId="0" applyFont="1" applyFill="1" applyBorder="1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9" fontId="3" fillId="4" borderId="1" xfId="0" applyNumberFormat="1" applyFont="1" applyFill="1" applyBorder="1"/>
    <xf numFmtId="0" fontId="3" fillId="2" borderId="1" xfId="0" applyFont="1" applyFill="1" applyBorder="1" applyAlignment="1">
      <alignment horizontal="center"/>
    </xf>
    <xf numFmtId="0" fontId="0" fillId="2" borderId="1" xfId="0" applyFill="1" applyBorder="1"/>
    <xf numFmtId="9" fontId="0" fillId="2" borderId="1" xfId="0" applyNumberFormat="1" applyFill="1" applyBorder="1"/>
    <xf numFmtId="9" fontId="3" fillId="2" borderId="1" xfId="0" applyNumberFormat="1" applyFont="1" applyFill="1" applyBorder="1"/>
    <xf numFmtId="0" fontId="3" fillId="3" borderId="0" xfId="0" applyFont="1" applyFill="1" applyAlignment="1">
      <alignment horizontal="center"/>
    </xf>
    <xf numFmtId="0" fontId="3" fillId="3" borderId="0" xfId="0" applyFont="1" applyFill="1"/>
    <xf numFmtId="0" fontId="0" fillId="3" borderId="0" xfId="0" applyFill="1"/>
    <xf numFmtId="9" fontId="0" fillId="3" borderId="0" xfId="2" applyFont="1" applyFill="1"/>
    <xf numFmtId="166" fontId="0" fillId="0" borderId="0" xfId="1" applyNumberFormat="1" applyFont="1" applyFill="1"/>
    <xf numFmtId="44" fontId="3" fillId="0" borderId="0" xfId="1" applyFont="1"/>
    <xf numFmtId="44" fontId="0" fillId="4" borderId="0" xfId="0" applyNumberFormat="1" applyFill="1"/>
    <xf numFmtId="44" fontId="0" fillId="2" borderId="0" xfId="0" applyNumberFormat="1" applyFill="1"/>
    <xf numFmtId="166" fontId="0" fillId="0" borderId="0" xfId="1" applyNumberFormat="1" applyFont="1"/>
    <xf numFmtId="166" fontId="3" fillId="0" borderId="0" xfId="1" applyNumberFormat="1" applyFont="1"/>
    <xf numFmtId="166" fontId="3" fillId="0" borderId="0" xfId="1" applyNumberFormat="1" applyFont="1" applyFill="1"/>
    <xf numFmtId="44" fontId="0" fillId="0" borderId="0" xfId="0" applyNumberFormat="1"/>
    <xf numFmtId="166" fontId="0" fillId="4" borderId="0" xfId="1" applyNumberFormat="1" applyFont="1" applyFill="1"/>
    <xf numFmtId="166" fontId="0" fillId="2" borderId="0" xfId="0" applyNumberFormat="1" applyFill="1"/>
    <xf numFmtId="44" fontId="3" fillId="3" borderId="0" xfId="0" applyNumberFormat="1" applyFont="1" applyFill="1"/>
    <xf numFmtId="166" fontId="0" fillId="3" borderId="0" xfId="0" applyNumberFormat="1" applyFill="1"/>
    <xf numFmtId="166" fontId="0" fillId="0" borderId="0" xfId="0" applyNumberFormat="1"/>
    <xf numFmtId="9" fontId="0" fillId="0" borderId="0" xfId="2" applyFont="1"/>
    <xf numFmtId="166" fontId="8" fillId="5" borderId="1" xfId="1" applyNumberFormat="1" applyFont="1" applyFill="1" applyBorder="1" applyAlignment="1">
      <alignment horizontal="center" vertical="center"/>
    </xf>
    <xf numFmtId="166" fontId="0" fillId="4" borderId="0" xfId="0" applyNumberFormat="1" applyFill="1"/>
    <xf numFmtId="0" fontId="0" fillId="2" borderId="0" xfId="0" applyFill="1"/>
    <xf numFmtId="9" fontId="0" fillId="2" borderId="0" xfId="2" applyFont="1" applyFill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nicolas.benarroch/Desktop/Amazon%20compensation%20F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posal"/>
      <sheetName val="Insolvency claim"/>
      <sheetName val="project price list"/>
      <sheetName val="FR_Summary View_Sales Diagnosti"/>
      <sheetName val="devolo Amazon"/>
      <sheetName val="FR_Forecast and Inventory Plann"/>
    </sheetNames>
    <sheetDataSet>
      <sheetData sheetId="0"/>
      <sheetData sheetId="1"/>
      <sheetData sheetId="2"/>
      <sheetData sheetId="3"/>
      <sheetData sheetId="4"/>
      <sheetData sheetId="5">
        <row r="3">
          <cell r="A3" t="str">
            <v>B00NMJRLHG</v>
          </cell>
          <cell r="B3" t="str">
            <v>4250059693708</v>
          </cell>
          <cell r="C3" t="str">
            <v>Devolo 9370 dLAN 1200+, Prise Réseau CPL (1200 Mbit/s, 1x Adaptateur, 1 x Port Gigabit Ethernet, Courant Porteur, Prise Filtrée Intégrée, Boitier CPL) - Module Complémentaire, Blanc, prise française</v>
          </cell>
          <cell r="D3" t="str">
            <v>CPL</v>
          </cell>
          <cell r="E3">
            <v>0.63580246913580252</v>
          </cell>
          <cell r="F3">
            <v>0.29541108986615677</v>
          </cell>
          <cell r="G3">
            <v>1.7199228837242209</v>
          </cell>
          <cell r="H3">
            <v>1</v>
          </cell>
          <cell r="I3">
            <v>-0.95</v>
          </cell>
          <cell r="J3">
            <v>1</v>
          </cell>
          <cell r="K3">
            <v>0</v>
          </cell>
          <cell r="L3">
            <v>-1</v>
          </cell>
          <cell r="M3">
            <v>0</v>
          </cell>
          <cell r="N3">
            <v>0</v>
          </cell>
          <cell r="O3" t="str">
            <v>—</v>
          </cell>
          <cell r="P3">
            <v>1</v>
          </cell>
          <cell r="Q3">
            <v>3.5061873638344228</v>
          </cell>
          <cell r="R3" t="str">
            <v>Planned Replenishment</v>
          </cell>
          <cell r="S3">
            <v>28.305</v>
          </cell>
          <cell r="T3">
            <v>27.561</v>
          </cell>
          <cell r="U3">
            <v>27.204000000000001</v>
          </cell>
          <cell r="V3">
            <v>27.193999999999999</v>
          </cell>
          <cell r="W3">
            <v>110.264</v>
          </cell>
          <cell r="X3">
            <v>27.398</v>
          </cell>
          <cell r="Y3">
            <v>27.094000000000001</v>
          </cell>
          <cell r="Z3">
            <v>26.398</v>
          </cell>
          <cell r="AA3">
            <v>27.189</v>
          </cell>
          <cell r="AB3">
            <v>108.07900000000001</v>
          </cell>
          <cell r="AC3">
            <v>28.675999999999998</v>
          </cell>
          <cell r="AD3">
            <v>27.614000000000001</v>
          </cell>
          <cell r="AE3">
            <v>25.911999999999999</v>
          </cell>
          <cell r="AF3">
            <v>25.638000000000002</v>
          </cell>
          <cell r="AG3">
            <v>107.84</v>
          </cell>
          <cell r="AH3">
            <v>26.033999999999999</v>
          </cell>
          <cell r="AI3">
            <v>27.242999999999999</v>
          </cell>
          <cell r="AJ3">
            <v>26.42</v>
          </cell>
          <cell r="AK3">
            <v>25.728000000000002</v>
          </cell>
          <cell r="AL3">
            <v>27.324999999999999</v>
          </cell>
          <cell r="AM3">
            <v>132.75</v>
          </cell>
          <cell r="AN3">
            <v>27.260999999999999</v>
          </cell>
          <cell r="AO3">
            <v>31.634</v>
          </cell>
          <cell r="AP3">
            <v>27.11</v>
          </cell>
          <cell r="AQ3">
            <v>27.081</v>
          </cell>
          <cell r="AR3">
            <v>113.086</v>
          </cell>
          <cell r="AS3">
            <v>27.587</v>
          </cell>
          <cell r="AT3">
            <v>27.446000000000002</v>
          </cell>
          <cell r="AU3">
            <v>26.885999999999999</v>
          </cell>
          <cell r="AV3">
            <v>28.268000000000001</v>
          </cell>
          <cell r="AW3">
            <v>31.088999999999999</v>
          </cell>
          <cell r="AX3">
            <v>141.27600000000001</v>
          </cell>
        </row>
        <row r="4">
          <cell r="A4" t="str">
            <v>B0169PXEES</v>
          </cell>
          <cell r="B4" t="str">
            <v>4250059696259</v>
          </cell>
          <cell r="C4" t="str">
            <v>Devolo dLAN 550 WiFi CPL (Connexion Internet 500 Mbit/s via la Prise de Courant, 300 Mbit/s via le Réseau WiFi, 1 Port Ethernet, 1 Adaptateur CPL, Amplificateur WiFi, WiFi Booster, WiFi Move)</v>
          </cell>
          <cell r="D4" t="str">
            <v>9625</v>
          </cell>
          <cell r="E4">
            <v>1</v>
          </cell>
          <cell r="F4">
            <v>0.21797323135755259</v>
          </cell>
          <cell r="G4">
            <v>0</v>
          </cell>
          <cell r="H4">
            <v>0</v>
          </cell>
          <cell r="I4" t="str">
            <v>—</v>
          </cell>
          <cell r="J4">
            <v>0</v>
          </cell>
          <cell r="K4">
            <v>0</v>
          </cell>
          <cell r="L4" t="str">
            <v>—</v>
          </cell>
          <cell r="M4">
            <v>0</v>
          </cell>
          <cell r="N4">
            <v>0</v>
          </cell>
          <cell r="O4" t="str">
            <v>—</v>
          </cell>
          <cell r="P4">
            <v>0.9925373134328358</v>
          </cell>
          <cell r="Q4">
            <v>3.3901551378446104</v>
          </cell>
          <cell r="R4" t="str">
            <v>Planned Replenishment</v>
          </cell>
          <cell r="S4">
            <v>35.444000000000003</v>
          </cell>
          <cell r="T4">
            <v>33.954999999999998</v>
          </cell>
          <cell r="U4">
            <v>36.029000000000003</v>
          </cell>
          <cell r="V4">
            <v>35.344000000000001</v>
          </cell>
          <cell r="W4">
            <v>140.77199999999999</v>
          </cell>
          <cell r="X4">
            <v>34.436999999999998</v>
          </cell>
          <cell r="Y4">
            <v>22.449000000000002</v>
          </cell>
          <cell r="Z4">
            <v>24.071000000000002</v>
          </cell>
          <cell r="AA4">
            <v>24.965</v>
          </cell>
          <cell r="AB4">
            <v>105.922</v>
          </cell>
          <cell r="AC4">
            <v>25.114000000000001</v>
          </cell>
          <cell r="AD4">
            <v>24.55</v>
          </cell>
          <cell r="AE4">
            <v>23.986000000000001</v>
          </cell>
          <cell r="AF4">
            <v>23.824999999999999</v>
          </cell>
          <cell r="AG4">
            <v>97.475000000000009</v>
          </cell>
          <cell r="AH4">
            <v>23.809000000000001</v>
          </cell>
          <cell r="AI4">
            <v>24.779</v>
          </cell>
          <cell r="AJ4">
            <v>23.675000000000001</v>
          </cell>
          <cell r="AK4">
            <v>23.655000000000001</v>
          </cell>
          <cell r="AL4">
            <v>24.734999999999999</v>
          </cell>
          <cell r="AM4">
            <v>120.65300000000001</v>
          </cell>
          <cell r="AN4">
            <v>25.077999999999999</v>
          </cell>
          <cell r="AO4">
            <v>30.024999999999999</v>
          </cell>
          <cell r="AP4">
            <v>25.224</v>
          </cell>
          <cell r="AQ4">
            <v>24.87</v>
          </cell>
          <cell r="AR4">
            <v>105.197</v>
          </cell>
          <cell r="AS4">
            <v>25.879000000000001</v>
          </cell>
          <cell r="AT4">
            <v>25.690999999999999</v>
          </cell>
          <cell r="AU4">
            <v>24.763999999999999</v>
          </cell>
          <cell r="AV4">
            <v>25.960999999999999</v>
          </cell>
          <cell r="AW4">
            <v>26.908999999999999</v>
          </cell>
          <cell r="AX4">
            <v>129.20400000000001</v>
          </cell>
        </row>
        <row r="5">
          <cell r="A5" t="str">
            <v>B00P2R4I54</v>
          </cell>
          <cell r="B5" t="str">
            <v>4250059693845</v>
          </cell>
          <cell r="C5" t="str">
            <v>devolo dLAN 1200+ WiFi ac CPL Adaptateur CPL HomePlug avec Prise filtre intégrée 1200 Mbps Blanc, prise française</v>
          </cell>
          <cell r="D5" t="str">
            <v>ENTDEV0049</v>
          </cell>
          <cell r="E5">
            <v>1</v>
          </cell>
          <cell r="F5">
            <v>0.13479923518164436</v>
          </cell>
          <cell r="G5">
            <v>0</v>
          </cell>
          <cell r="H5">
            <v>0</v>
          </cell>
          <cell r="I5" t="str">
            <v>—</v>
          </cell>
          <cell r="J5">
            <v>0</v>
          </cell>
          <cell r="K5">
            <v>0</v>
          </cell>
          <cell r="L5" t="str">
            <v>—</v>
          </cell>
          <cell r="M5">
            <v>0</v>
          </cell>
          <cell r="N5">
            <v>103</v>
          </cell>
          <cell r="O5">
            <v>0</v>
          </cell>
          <cell r="P5">
            <v>1</v>
          </cell>
          <cell r="Q5">
            <v>7.1599444444444451</v>
          </cell>
          <cell r="R5" t="str">
            <v>Planned Replenishment</v>
          </cell>
          <cell r="S5">
            <v>5.4450000000000003</v>
          </cell>
          <cell r="T5">
            <v>5.2709999999999999</v>
          </cell>
          <cell r="U5">
            <v>5.2889999999999997</v>
          </cell>
          <cell r="V5">
            <v>5.806</v>
          </cell>
          <cell r="W5">
            <v>21.811000000000003</v>
          </cell>
          <cell r="X5">
            <v>5.7539999999999996</v>
          </cell>
          <cell r="Y5">
            <v>4.3419999999999996</v>
          </cell>
          <cell r="Z5">
            <v>4.7530000000000001</v>
          </cell>
          <cell r="AA5">
            <v>5.3</v>
          </cell>
          <cell r="AB5">
            <v>20.149000000000001</v>
          </cell>
          <cell r="AC5">
            <v>5.26</v>
          </cell>
          <cell r="AD5">
            <v>5.1260000000000003</v>
          </cell>
          <cell r="AE5">
            <v>5.3109999999999999</v>
          </cell>
          <cell r="AF5">
            <v>5.0209999999999999</v>
          </cell>
          <cell r="AG5">
            <v>20.718</v>
          </cell>
          <cell r="AH5">
            <v>5.3730000000000002</v>
          </cell>
          <cell r="AI5">
            <v>5.9379999999999997</v>
          </cell>
          <cell r="AJ5">
            <v>5.0279999999999996</v>
          </cell>
          <cell r="AK5">
            <v>5.1109999999999998</v>
          </cell>
          <cell r="AL5">
            <v>6.1509999999999998</v>
          </cell>
          <cell r="AM5">
            <v>27.600999999999999</v>
          </cell>
          <cell r="AN5">
            <v>5.9290000000000003</v>
          </cell>
          <cell r="AO5">
            <v>6.6059999999999999</v>
          </cell>
          <cell r="AP5">
            <v>5.8</v>
          </cell>
          <cell r="AQ5">
            <v>6.681</v>
          </cell>
          <cell r="AR5">
            <v>25.016000000000002</v>
          </cell>
          <cell r="AS5">
            <v>6.8440000000000003</v>
          </cell>
          <cell r="AT5">
            <v>7.3010000000000002</v>
          </cell>
          <cell r="AU5">
            <v>6.9889999999999999</v>
          </cell>
          <cell r="AV5">
            <v>7.8179999999999996</v>
          </cell>
          <cell r="AW5">
            <v>8.3940000000000001</v>
          </cell>
          <cell r="AX5">
            <v>37.345999999999997</v>
          </cell>
        </row>
        <row r="6">
          <cell r="A6" t="str">
            <v>B00M1WU5LY</v>
          </cell>
          <cell r="B6" t="str">
            <v>4250059692985</v>
          </cell>
          <cell r="C6" t="str">
            <v>devolo dLAN 550 Duo+, Prise Résau CPL (550 Mbit/s via CPL, 2x Adaptateurs, 2x Ports Fast Ethernet, Prise Electrique Intégrée, Boitiers CPL, Courant Porteur) - Kit de Démarrage, prises françaises</v>
          </cell>
          <cell r="D6" t="str">
            <v>9298</v>
          </cell>
          <cell r="E6">
            <v>1</v>
          </cell>
          <cell r="F6">
            <v>0.1022944550669216</v>
          </cell>
          <cell r="G6">
            <v>0</v>
          </cell>
          <cell r="H6">
            <v>0</v>
          </cell>
          <cell r="I6" t="str">
            <v>—</v>
          </cell>
          <cell r="J6">
            <v>0</v>
          </cell>
          <cell r="K6">
            <v>1</v>
          </cell>
          <cell r="L6">
            <v>0</v>
          </cell>
          <cell r="M6">
            <v>0</v>
          </cell>
          <cell r="N6">
            <v>0</v>
          </cell>
          <cell r="O6" t="str">
            <v>—</v>
          </cell>
          <cell r="P6">
            <v>1</v>
          </cell>
          <cell r="Q6">
            <v>1.6754958904109589</v>
          </cell>
          <cell r="R6" t="str">
            <v>Planned Replenishment</v>
          </cell>
          <cell r="S6">
            <v>9.8409999999999993</v>
          </cell>
          <cell r="T6">
            <v>9.4789999999999992</v>
          </cell>
          <cell r="U6">
            <v>10.574999999999999</v>
          </cell>
          <cell r="V6">
            <v>10.471</v>
          </cell>
          <cell r="W6">
            <v>40.366</v>
          </cell>
          <cell r="X6">
            <v>10.680999999999999</v>
          </cell>
          <cell r="Y6">
            <v>7.48</v>
          </cell>
          <cell r="Z6">
            <v>7.9480000000000004</v>
          </cell>
          <cell r="AA6">
            <v>8.8019999999999996</v>
          </cell>
          <cell r="AB6">
            <v>34.911000000000001</v>
          </cell>
          <cell r="AC6">
            <v>8.3450000000000006</v>
          </cell>
          <cell r="AD6">
            <v>8.3350000000000009</v>
          </cell>
          <cell r="AE6">
            <v>7.7489999999999997</v>
          </cell>
          <cell r="AF6">
            <v>7.71</v>
          </cell>
          <cell r="AG6">
            <v>32.138999999999996</v>
          </cell>
          <cell r="AH6">
            <v>7.71</v>
          </cell>
          <cell r="AI6">
            <v>7.9489999999999998</v>
          </cell>
          <cell r="AJ6">
            <v>7.657</v>
          </cell>
          <cell r="AK6">
            <v>7.5010000000000003</v>
          </cell>
          <cell r="AL6">
            <v>7.9260000000000002</v>
          </cell>
          <cell r="AM6">
            <v>38.743000000000002</v>
          </cell>
          <cell r="AN6">
            <v>7.8819999999999997</v>
          </cell>
          <cell r="AO6">
            <v>9.1820000000000004</v>
          </cell>
          <cell r="AP6">
            <v>7.726</v>
          </cell>
          <cell r="AQ6">
            <v>8.18</v>
          </cell>
          <cell r="AR6">
            <v>32.97</v>
          </cell>
          <cell r="AS6">
            <v>8.1750000000000007</v>
          </cell>
          <cell r="AT6">
            <v>8.2850000000000001</v>
          </cell>
          <cell r="AU6">
            <v>8.2850000000000001</v>
          </cell>
          <cell r="AV6">
            <v>8.9969999999999999</v>
          </cell>
          <cell r="AW6">
            <v>10.055999999999999</v>
          </cell>
          <cell r="AX6">
            <v>43.798000000000002</v>
          </cell>
        </row>
        <row r="7">
          <cell r="A7" t="str">
            <v>B01FUK88KI</v>
          </cell>
          <cell r="B7" t="str">
            <v>4250059697904</v>
          </cell>
          <cell r="C7" t="str">
            <v>Devolo 9790 WiFi Repeater ac (1200 Mbit/s, 1x Port Gigabit, WPS, Répéteur WiFi, Amplificateur WiFi, Augmenter Portée Wifi, Affichage de l'Intensité du Signal, Access Point ), Blanc</v>
          </cell>
          <cell r="D7" t="str">
            <v>9790</v>
          </cell>
          <cell r="E7">
            <v>1</v>
          </cell>
          <cell r="F7">
            <v>7.1223709369024862E-2</v>
          </cell>
          <cell r="G7">
            <v>0.12365591397849475</v>
          </cell>
          <cell r="H7">
            <v>0</v>
          </cell>
          <cell r="I7" t="str">
            <v>—</v>
          </cell>
          <cell r="J7">
            <v>0</v>
          </cell>
          <cell r="K7">
            <v>0</v>
          </cell>
          <cell r="L7" t="str">
            <v>—</v>
          </cell>
          <cell r="M7">
            <v>0</v>
          </cell>
          <cell r="N7">
            <v>0</v>
          </cell>
          <cell r="O7" t="str">
            <v>—</v>
          </cell>
          <cell r="P7">
            <v>1</v>
          </cell>
          <cell r="Q7">
            <v>9.9843375000000005</v>
          </cell>
          <cell r="R7" t="str">
            <v>Planned Replenishment</v>
          </cell>
          <cell r="S7">
            <v>3.4510000000000001</v>
          </cell>
          <cell r="T7">
            <v>3.49</v>
          </cell>
          <cell r="U7">
            <v>3.399</v>
          </cell>
          <cell r="V7">
            <v>3.3690000000000002</v>
          </cell>
          <cell r="W7">
            <v>13.709</v>
          </cell>
          <cell r="X7">
            <v>3.371</v>
          </cell>
          <cell r="Y7">
            <v>3.282</v>
          </cell>
          <cell r="Z7">
            <v>3.399</v>
          </cell>
          <cell r="AA7">
            <v>3.4910000000000001</v>
          </cell>
          <cell r="AB7">
            <v>13.542999999999999</v>
          </cell>
          <cell r="AC7">
            <v>3.3639999999999999</v>
          </cell>
          <cell r="AD7">
            <v>3.37</v>
          </cell>
          <cell r="AE7">
            <v>3.0510000000000002</v>
          </cell>
          <cell r="AF7">
            <v>2.9569999999999999</v>
          </cell>
          <cell r="AG7">
            <v>12.742000000000001</v>
          </cell>
          <cell r="AH7">
            <v>3.0630000000000002</v>
          </cell>
          <cell r="AI7">
            <v>3.1469999999999998</v>
          </cell>
          <cell r="AJ7">
            <v>2.8780000000000001</v>
          </cell>
          <cell r="AK7">
            <v>2.948</v>
          </cell>
          <cell r="AL7">
            <v>3.1949999999999998</v>
          </cell>
          <cell r="AM7">
            <v>15.231000000000002</v>
          </cell>
          <cell r="AN7">
            <v>3.0870000000000002</v>
          </cell>
          <cell r="AO7">
            <v>2.8959999999999999</v>
          </cell>
          <cell r="AP7">
            <v>2.919</v>
          </cell>
          <cell r="AQ7">
            <v>3.1080000000000001</v>
          </cell>
          <cell r="AR7">
            <v>12.010000000000002</v>
          </cell>
          <cell r="AS7">
            <v>3.0489999999999999</v>
          </cell>
          <cell r="AT7">
            <v>3.081</v>
          </cell>
          <cell r="AU7">
            <v>3.069</v>
          </cell>
          <cell r="AV7">
            <v>3.2639999999999998</v>
          </cell>
          <cell r="AW7">
            <v>3.4689999999999999</v>
          </cell>
          <cell r="AX7">
            <v>15.931999999999999</v>
          </cell>
        </row>
        <row r="8">
          <cell r="A8" t="str">
            <v>B00KXSZ5AE</v>
          </cell>
          <cell r="B8" t="str">
            <v>4250059682887</v>
          </cell>
          <cell r="C8" t="str">
            <v>devolo Magic 1 LAN : Adaptateur CPL pour un internet fiable dans toute la maison via le circuit électrique, idéal pour le télétravail prise française</v>
          </cell>
          <cell r="D8" t="str">
            <v>8288</v>
          </cell>
          <cell r="E8">
            <v>1</v>
          </cell>
          <cell r="F8">
            <v>6.5965583173996173E-2</v>
          </cell>
          <cell r="G8">
            <v>1.5507246376811596</v>
          </cell>
          <cell r="H8">
            <v>0</v>
          </cell>
          <cell r="I8">
            <v>-1</v>
          </cell>
          <cell r="J8">
            <v>0</v>
          </cell>
          <cell r="K8">
            <v>14</v>
          </cell>
          <cell r="L8">
            <v>0</v>
          </cell>
          <cell r="M8">
            <v>2</v>
          </cell>
          <cell r="N8">
            <v>0</v>
          </cell>
          <cell r="O8" t="str">
            <v>—</v>
          </cell>
          <cell r="P8">
            <v>0.99350649350649345</v>
          </cell>
          <cell r="Q8">
            <v>6.4885339869281058</v>
          </cell>
          <cell r="R8" t="str">
            <v>Planned Replenishment</v>
          </cell>
          <cell r="S8">
            <v>8.2159999999999993</v>
          </cell>
          <cell r="T8">
            <v>8.0359999999999996</v>
          </cell>
          <cell r="U8">
            <v>7.8659999999999997</v>
          </cell>
          <cell r="V8">
            <v>7.6669999999999998</v>
          </cell>
          <cell r="W8">
            <v>31.784999999999997</v>
          </cell>
          <cell r="X8">
            <v>7.5839999999999996</v>
          </cell>
          <cell r="Y8">
            <v>7.3760000000000003</v>
          </cell>
          <cell r="Z8">
            <v>7.2750000000000004</v>
          </cell>
          <cell r="AA8">
            <v>7.4640000000000004</v>
          </cell>
          <cell r="AB8">
            <v>29.698999999999998</v>
          </cell>
          <cell r="AC8">
            <v>7.266</v>
          </cell>
          <cell r="AD8">
            <v>7.0380000000000003</v>
          </cell>
          <cell r="AE8">
            <v>6.55</v>
          </cell>
          <cell r="AF8">
            <v>6.4390000000000001</v>
          </cell>
          <cell r="AG8">
            <v>27.292999999999999</v>
          </cell>
          <cell r="AH8">
            <v>6.5789999999999997</v>
          </cell>
          <cell r="AI8">
            <v>6.6029999999999998</v>
          </cell>
          <cell r="AJ8">
            <v>6.42</v>
          </cell>
          <cell r="AK8">
            <v>6.4279999999999999</v>
          </cell>
          <cell r="AL8">
            <v>6.7110000000000003</v>
          </cell>
          <cell r="AM8">
            <v>32.741</v>
          </cell>
          <cell r="AN8">
            <v>6.5650000000000004</v>
          </cell>
          <cell r="AO8">
            <v>6.4470000000000001</v>
          </cell>
          <cell r="AP8">
            <v>6.2859999999999996</v>
          </cell>
          <cell r="AQ8">
            <v>6.5250000000000004</v>
          </cell>
          <cell r="AR8">
            <v>25.823</v>
          </cell>
          <cell r="AS8">
            <v>6.4909999999999997</v>
          </cell>
          <cell r="AT8">
            <v>6.4589999999999996</v>
          </cell>
          <cell r="AU8">
            <v>6.4009999999999998</v>
          </cell>
          <cell r="AV8">
            <v>6.6180000000000003</v>
          </cell>
          <cell r="AW8">
            <v>7.1239999999999997</v>
          </cell>
          <cell r="AX8">
            <v>33.093000000000004</v>
          </cell>
        </row>
        <row r="9">
          <cell r="A9" t="str">
            <v>B08CF2BF4Y</v>
          </cell>
          <cell r="B9" t="str">
            <v>4250059685284</v>
          </cell>
          <cell r="C9" t="str">
            <v>Devolo Magic 2 LAN DINrail 8528</v>
          </cell>
          <cell r="D9" t="str">
            <v>8528</v>
          </cell>
          <cell r="E9">
            <v>1</v>
          </cell>
          <cell r="F9">
            <v>4.2065009560229447E-2</v>
          </cell>
          <cell r="G9">
            <v>0</v>
          </cell>
          <cell r="H9" t="str">
            <v>—</v>
          </cell>
          <cell r="I9" t="str">
            <v>—</v>
          </cell>
          <cell r="J9">
            <v>0</v>
          </cell>
          <cell r="K9">
            <v>0</v>
          </cell>
          <cell r="L9" t="str">
            <v>—</v>
          </cell>
          <cell r="M9">
            <v>0</v>
          </cell>
          <cell r="N9">
            <v>0</v>
          </cell>
          <cell r="O9" t="str">
            <v>—</v>
          </cell>
          <cell r="P9">
            <v>1</v>
          </cell>
          <cell r="Q9">
            <v>13.708299999999999</v>
          </cell>
          <cell r="R9" t="str">
            <v>Planned Replenishment</v>
          </cell>
          <cell r="S9">
            <v>0.68100000000000005</v>
          </cell>
          <cell r="T9">
            <v>0.625</v>
          </cell>
          <cell r="U9">
            <v>0.67900000000000005</v>
          </cell>
          <cell r="V9">
            <v>0.63</v>
          </cell>
          <cell r="W9">
            <v>2.6150000000000002</v>
          </cell>
          <cell r="X9">
            <v>0.70599999999999996</v>
          </cell>
          <cell r="Y9">
            <v>0.68400000000000005</v>
          </cell>
          <cell r="Z9">
            <v>0.65400000000000003</v>
          </cell>
          <cell r="AA9">
            <v>0.71399999999999997</v>
          </cell>
          <cell r="AB9">
            <v>2.758</v>
          </cell>
          <cell r="AC9">
            <v>0.75</v>
          </cell>
          <cell r="AD9">
            <v>0.69899999999999995</v>
          </cell>
          <cell r="AE9">
            <v>0.64100000000000001</v>
          </cell>
          <cell r="AF9">
            <v>0.63400000000000001</v>
          </cell>
          <cell r="AG9">
            <v>2.7239999999999998</v>
          </cell>
          <cell r="AH9">
            <v>0.71299999999999997</v>
          </cell>
          <cell r="AI9">
            <v>0.73599999999999999</v>
          </cell>
          <cell r="AJ9">
            <v>0.65</v>
          </cell>
          <cell r="AK9">
            <v>0.71599999999999997</v>
          </cell>
          <cell r="AL9">
            <v>0.81399999999999995</v>
          </cell>
          <cell r="AM9">
            <v>3.6289999999999996</v>
          </cell>
          <cell r="AN9">
            <v>0.79500000000000004</v>
          </cell>
          <cell r="AO9">
            <v>0.79600000000000004</v>
          </cell>
          <cell r="AP9">
            <v>0.80600000000000005</v>
          </cell>
          <cell r="AQ9">
            <v>0.876</v>
          </cell>
          <cell r="AR9">
            <v>3.2730000000000001</v>
          </cell>
          <cell r="AS9">
            <v>0.877</v>
          </cell>
          <cell r="AT9">
            <v>0.83299999999999996</v>
          </cell>
          <cell r="AU9">
            <v>0.749</v>
          </cell>
          <cell r="AV9">
            <v>0.85699999999999998</v>
          </cell>
          <cell r="AW9">
            <v>0.85</v>
          </cell>
          <cell r="AX9">
            <v>4.1659999999999995</v>
          </cell>
        </row>
        <row r="10">
          <cell r="A10" t="str">
            <v>B0169PXEEI</v>
          </cell>
          <cell r="B10" t="str">
            <v>4250059696327</v>
          </cell>
          <cell r="C10" t="str">
            <v>Devolo - 9632 - dLAN 500 WiFi, Prise Réseau CPL WiFi (500 Mbit/s, 2x Adaptateur, 2x Ports Fast Ethernet, Ampificateur WiFi, Augmenter Portée Wifi, Courant Porteur, WiFi Move) - Kit de Démarrage, Blanc</v>
          </cell>
          <cell r="D10" t="str">
            <v>9632</v>
          </cell>
          <cell r="E10">
            <v>1</v>
          </cell>
          <cell r="F10">
            <v>3.0592734225621414E-2</v>
          </cell>
          <cell r="G10">
            <v>0</v>
          </cell>
          <cell r="H10">
            <v>0</v>
          </cell>
          <cell r="I10" t="str">
            <v>—</v>
          </cell>
          <cell r="J10">
            <v>0</v>
          </cell>
          <cell r="K10">
            <v>0</v>
          </cell>
          <cell r="L10">
            <v>-1</v>
          </cell>
          <cell r="M10">
            <v>0</v>
          </cell>
          <cell r="N10">
            <v>0</v>
          </cell>
          <cell r="O10" t="str">
            <v>—</v>
          </cell>
          <cell r="P10">
            <v>1</v>
          </cell>
          <cell r="Q10">
            <v>7.3792033898305096</v>
          </cell>
          <cell r="R10" t="str">
            <v>Planned Replenishment</v>
          </cell>
          <cell r="S10">
            <v>4.202</v>
          </cell>
          <cell r="T10">
            <v>4.0549999999999997</v>
          </cell>
          <cell r="U10">
            <v>3.9540000000000002</v>
          </cell>
          <cell r="V10">
            <v>4.0759999999999996</v>
          </cell>
          <cell r="W10">
            <v>16.286999999999999</v>
          </cell>
          <cell r="X10">
            <v>4.0330000000000004</v>
          </cell>
          <cell r="Y10">
            <v>2.5830000000000002</v>
          </cell>
          <cell r="Z10">
            <v>2.6040000000000001</v>
          </cell>
          <cell r="AA10">
            <v>2.9020000000000001</v>
          </cell>
          <cell r="AB10">
            <v>12.122</v>
          </cell>
          <cell r="AC10">
            <v>2.6880000000000002</v>
          </cell>
          <cell r="AD10">
            <v>2.7890000000000001</v>
          </cell>
          <cell r="AE10">
            <v>2.5870000000000002</v>
          </cell>
          <cell r="AF10">
            <v>2.3610000000000002</v>
          </cell>
          <cell r="AG10">
            <v>10.425000000000001</v>
          </cell>
          <cell r="AH10">
            <v>2.8279999999999998</v>
          </cell>
          <cell r="AI10">
            <v>3.1640000000000001</v>
          </cell>
          <cell r="AJ10">
            <v>2.8610000000000002</v>
          </cell>
          <cell r="AK10">
            <v>2.8639999999999999</v>
          </cell>
          <cell r="AL10">
            <v>3.2450000000000001</v>
          </cell>
          <cell r="AM10">
            <v>14.962</v>
          </cell>
          <cell r="AN10">
            <v>2.9049999999999998</v>
          </cell>
          <cell r="AO10">
            <v>2.8039999999999998</v>
          </cell>
          <cell r="AP10">
            <v>2.9529999999999998</v>
          </cell>
          <cell r="AQ10">
            <v>3.2130000000000001</v>
          </cell>
          <cell r="AR10">
            <v>11.875</v>
          </cell>
          <cell r="AS10">
            <v>3.0569999999999999</v>
          </cell>
          <cell r="AT10">
            <v>3.0059999999999998</v>
          </cell>
          <cell r="AU10">
            <v>2.6480000000000001</v>
          </cell>
          <cell r="AV10">
            <v>3.0649999999999999</v>
          </cell>
          <cell r="AW10">
            <v>3.2570000000000001</v>
          </cell>
          <cell r="AX10">
            <v>15.032999999999999</v>
          </cell>
        </row>
        <row r="11">
          <cell r="A11" t="str">
            <v>B0876W727S</v>
          </cell>
          <cell r="B11" t="str">
            <v>4250059686182</v>
          </cell>
          <cell r="C11" t="str">
            <v>devolo Magic 2 WiFi next : Starter Kit CPL WiFi le plus rapide du monde (2400 Mbits/s, 3 ports Ethernet Gigabit) idéal télétravail et streaming, prises françaises</v>
          </cell>
          <cell r="D11" t="str">
            <v>8618</v>
          </cell>
          <cell r="E11">
            <v>1.4831717056474614E-2</v>
          </cell>
          <cell r="F11">
            <v>1.24282982791587E-2</v>
          </cell>
          <cell r="G11">
            <v>-0.16689160046192586</v>
          </cell>
          <cell r="H11">
            <v>15</v>
          </cell>
          <cell r="I11">
            <v>-0.25</v>
          </cell>
          <cell r="J11">
            <v>2</v>
          </cell>
          <cell r="K11">
            <v>142</v>
          </cell>
          <cell r="L11">
            <v>-4.0540540540540571E-2</v>
          </cell>
          <cell r="M11">
            <v>7</v>
          </cell>
          <cell r="N11">
            <v>0</v>
          </cell>
          <cell r="O11" t="str">
            <v>—</v>
          </cell>
          <cell r="P11">
            <v>0.99512195121951219</v>
          </cell>
          <cell r="Q11">
            <v>3.9776061497326194</v>
          </cell>
          <cell r="R11" t="str">
            <v>Planned Replenishment</v>
          </cell>
          <cell r="S11">
            <v>21.065000000000001</v>
          </cell>
          <cell r="T11">
            <v>21.687000000000001</v>
          </cell>
          <cell r="U11">
            <v>22.451000000000001</v>
          </cell>
          <cell r="V11">
            <v>23.251999999999999</v>
          </cell>
          <cell r="W11">
            <v>88.454999999999998</v>
          </cell>
          <cell r="X11">
            <v>23.466000000000001</v>
          </cell>
          <cell r="Y11">
            <v>23.03</v>
          </cell>
          <cell r="Z11">
            <v>23.375</v>
          </cell>
          <cell r="AA11">
            <v>23.812000000000001</v>
          </cell>
          <cell r="AB11">
            <v>93.683000000000007</v>
          </cell>
          <cell r="AC11">
            <v>23.053999999999998</v>
          </cell>
          <cell r="AD11">
            <v>22.835999999999999</v>
          </cell>
          <cell r="AE11">
            <v>20.841000000000001</v>
          </cell>
          <cell r="AF11">
            <v>21.117999999999999</v>
          </cell>
          <cell r="AG11">
            <v>87.84899999999999</v>
          </cell>
          <cell r="AH11">
            <v>21.423999999999999</v>
          </cell>
          <cell r="AI11">
            <v>21.425999999999998</v>
          </cell>
          <cell r="AJ11">
            <v>20.459</v>
          </cell>
          <cell r="AK11">
            <v>20.364999999999998</v>
          </cell>
          <cell r="AL11">
            <v>20.709</v>
          </cell>
          <cell r="AM11">
            <v>104.383</v>
          </cell>
          <cell r="AN11">
            <v>21.649000000000001</v>
          </cell>
          <cell r="AO11">
            <v>24.108000000000001</v>
          </cell>
          <cell r="AP11">
            <v>20.62</v>
          </cell>
          <cell r="AQ11">
            <v>21.616</v>
          </cell>
          <cell r="AR11">
            <v>87.993000000000009</v>
          </cell>
          <cell r="AS11">
            <v>21.579000000000001</v>
          </cell>
          <cell r="AT11">
            <v>21.524999999999999</v>
          </cell>
          <cell r="AU11">
            <v>20.46</v>
          </cell>
          <cell r="AV11">
            <v>22.216999999999999</v>
          </cell>
          <cell r="AW11">
            <v>23.021000000000001</v>
          </cell>
          <cell r="AX11">
            <v>108.80200000000001</v>
          </cell>
        </row>
        <row r="12">
          <cell r="A12" t="str">
            <v>B0194T2YEC</v>
          </cell>
          <cell r="B12" t="str">
            <v>4250059695689</v>
          </cell>
          <cell r="C12" t="str">
            <v>Devolo 9568 dLAN pro 1200 DINrail CPL</v>
          </cell>
          <cell r="D12" t="str">
            <v>9568</v>
          </cell>
          <cell r="E12">
            <v>8.9473684210526316E-2</v>
          </cell>
          <cell r="F12">
            <v>8.126195028680689E-3</v>
          </cell>
          <cell r="G12">
            <v>1.356140350877193</v>
          </cell>
          <cell r="H12">
            <v>3</v>
          </cell>
          <cell r="I12">
            <v>2</v>
          </cell>
          <cell r="J12">
            <v>0</v>
          </cell>
          <cell r="K12">
            <v>20</v>
          </cell>
          <cell r="L12">
            <v>-9.0909090909090939E-2</v>
          </cell>
          <cell r="M12">
            <v>17</v>
          </cell>
          <cell r="N12">
            <v>0</v>
          </cell>
          <cell r="O12" t="str">
            <v>—</v>
          </cell>
          <cell r="P12">
            <v>1</v>
          </cell>
          <cell r="Q12">
            <v>6.4528717391304351</v>
          </cell>
          <cell r="R12" t="str">
            <v>Planned Replenishment</v>
          </cell>
          <cell r="S12">
            <v>1.2170000000000001</v>
          </cell>
          <cell r="T12">
            <v>1.216</v>
          </cell>
          <cell r="U12">
            <v>1.1850000000000001</v>
          </cell>
          <cell r="V12">
            <v>1.208</v>
          </cell>
          <cell r="W12">
            <v>4.8259999999999996</v>
          </cell>
          <cell r="X12">
            <v>1.2110000000000001</v>
          </cell>
          <cell r="Y12">
            <v>1.1990000000000001</v>
          </cell>
          <cell r="Z12">
            <v>1.2250000000000001</v>
          </cell>
          <cell r="AA12">
            <v>1.2390000000000001</v>
          </cell>
          <cell r="AB12">
            <v>4.8740000000000006</v>
          </cell>
          <cell r="AC12">
            <v>1.2410000000000001</v>
          </cell>
          <cell r="AD12">
            <v>1.2370000000000001</v>
          </cell>
          <cell r="AE12">
            <v>1.2210000000000001</v>
          </cell>
          <cell r="AF12">
            <v>1.1990000000000001</v>
          </cell>
          <cell r="AG12">
            <v>4.8980000000000006</v>
          </cell>
          <cell r="AH12">
            <v>1.24</v>
          </cell>
          <cell r="AI12">
            <v>1.2390000000000001</v>
          </cell>
          <cell r="AJ12">
            <v>1.218</v>
          </cell>
          <cell r="AK12">
            <v>1.228</v>
          </cell>
          <cell r="AL12">
            <v>1.234</v>
          </cell>
          <cell r="AM12">
            <v>6.1589999999999998</v>
          </cell>
          <cell r="AN12">
            <v>1.2130000000000001</v>
          </cell>
          <cell r="AO12">
            <v>1.2869999999999999</v>
          </cell>
          <cell r="AP12">
            <v>1.2250000000000001</v>
          </cell>
          <cell r="AQ12">
            <v>1.2509999999999999</v>
          </cell>
          <cell r="AR12">
            <v>4.976</v>
          </cell>
          <cell r="AS12">
            <v>1.272</v>
          </cell>
          <cell r="AT12">
            <v>1.2470000000000001</v>
          </cell>
          <cell r="AU12">
            <v>1.2230000000000001</v>
          </cell>
          <cell r="AV12">
            <v>1.2430000000000001</v>
          </cell>
          <cell r="AW12">
            <v>1.2549999999999999</v>
          </cell>
          <cell r="AX12">
            <v>6.24</v>
          </cell>
        </row>
        <row r="13">
          <cell r="A13" t="str">
            <v>B00M1WU5EG</v>
          </cell>
          <cell r="B13" t="str">
            <v>4250059692916</v>
          </cell>
          <cell r="C13" t="str">
            <v>devolo 9291 dLAN 550 Duo+, Prise Réseau CPL (500 Mbit/s via CPL, 1x Adaptateur, 2x Ports Fast Ethernet, Prise Electrique Intégrée, Courant Porteur) - Module Complémentaire, Blanc, prise française</v>
          </cell>
          <cell r="D13" t="str">
            <v>9291</v>
          </cell>
          <cell r="E13">
            <v>1.8489984591679508E-2</v>
          </cell>
          <cell r="F13">
            <v>5.7361376673040155E-3</v>
          </cell>
          <cell r="G13">
            <v>3.6224961479198772</v>
          </cell>
          <cell r="H13">
            <v>38</v>
          </cell>
          <cell r="I13">
            <v>0.80952380952380953</v>
          </cell>
          <cell r="J13">
            <v>4</v>
          </cell>
          <cell r="K13">
            <v>0</v>
          </cell>
          <cell r="L13">
            <v>-1</v>
          </cell>
          <cell r="M13">
            <v>0</v>
          </cell>
          <cell r="N13">
            <v>36</v>
          </cell>
          <cell r="O13">
            <v>-5.2631578947368481E-2</v>
          </cell>
          <cell r="P13">
            <v>0.99831649831649827</v>
          </cell>
          <cell r="Q13">
            <v>5.4191011804384503</v>
          </cell>
          <cell r="R13" t="str">
            <v>Planned Replenishment</v>
          </cell>
          <cell r="S13">
            <v>26.885999999999999</v>
          </cell>
          <cell r="T13">
            <v>25.363</v>
          </cell>
          <cell r="U13">
            <v>24.323</v>
          </cell>
          <cell r="V13">
            <v>23.85</v>
          </cell>
          <cell r="W13">
            <v>100.422</v>
          </cell>
          <cell r="X13">
            <v>22.95</v>
          </cell>
          <cell r="Y13">
            <v>21.837</v>
          </cell>
          <cell r="Z13">
            <v>21.849</v>
          </cell>
          <cell r="AA13">
            <v>23.001000000000001</v>
          </cell>
          <cell r="AB13">
            <v>89.637</v>
          </cell>
          <cell r="AC13">
            <v>21.965</v>
          </cell>
          <cell r="AD13">
            <v>21.965</v>
          </cell>
          <cell r="AE13">
            <v>20.532</v>
          </cell>
          <cell r="AF13">
            <v>19.507999999999999</v>
          </cell>
          <cell r="AG13">
            <v>83.97</v>
          </cell>
          <cell r="AH13">
            <v>20.202999999999999</v>
          </cell>
          <cell r="AI13">
            <v>20.664999999999999</v>
          </cell>
          <cell r="AJ13">
            <v>19.414999999999999</v>
          </cell>
          <cell r="AK13">
            <v>19.684999999999999</v>
          </cell>
          <cell r="AL13">
            <v>21.814</v>
          </cell>
          <cell r="AM13">
            <v>101.78199999999998</v>
          </cell>
          <cell r="AN13">
            <v>21.420999999999999</v>
          </cell>
          <cell r="AO13">
            <v>24.597000000000001</v>
          </cell>
          <cell r="AP13">
            <v>19.984000000000002</v>
          </cell>
          <cell r="AQ13">
            <v>20.016999999999999</v>
          </cell>
          <cell r="AR13">
            <v>86.019000000000005</v>
          </cell>
          <cell r="AS13">
            <v>20.148</v>
          </cell>
          <cell r="AT13">
            <v>20.925000000000001</v>
          </cell>
          <cell r="AU13">
            <v>19.248000000000001</v>
          </cell>
          <cell r="AV13">
            <v>21.041</v>
          </cell>
          <cell r="AW13">
            <v>23.135999999999999</v>
          </cell>
          <cell r="AX13">
            <v>104.49799999999999</v>
          </cell>
        </row>
        <row r="14">
          <cell r="A14" t="str">
            <v>B08CF27864</v>
          </cell>
          <cell r="B14" t="str">
            <v>4250059687028</v>
          </cell>
          <cell r="C14" t="str">
            <v>devolo Répéteur WiFi+ ac : Amplificateur WiFi avec prise intégrée, Internet rapide grâce au WiFi bi-bande, compatible avec toutes les box internet, (1200 Mbit/s, 2x ports Ethernet, mode Access Point)</v>
          </cell>
          <cell r="D14" t="str">
            <v>8702</v>
          </cell>
          <cell r="E14">
            <v>1.9559902200488997E-2</v>
          </cell>
          <cell r="F14">
            <v>3.8240917782026767E-3</v>
          </cell>
          <cell r="G14">
            <v>-0.66356968215158929</v>
          </cell>
          <cell r="H14">
            <v>13</v>
          </cell>
          <cell r="I14">
            <v>1.6</v>
          </cell>
          <cell r="J14">
            <v>1</v>
          </cell>
          <cell r="K14">
            <v>53</v>
          </cell>
          <cell r="L14">
            <v>-0.15873015873015872</v>
          </cell>
          <cell r="M14">
            <v>8</v>
          </cell>
          <cell r="N14">
            <v>0</v>
          </cell>
          <cell r="O14" t="str">
            <v>—</v>
          </cell>
          <cell r="P14">
            <v>1</v>
          </cell>
          <cell r="Q14">
            <v>10.720863492063492</v>
          </cell>
          <cell r="R14" t="str">
            <v>Planned Replenishment</v>
          </cell>
          <cell r="S14">
            <v>7.6790000000000003</v>
          </cell>
          <cell r="T14">
            <v>7.399</v>
          </cell>
          <cell r="U14">
            <v>7.1319999999999997</v>
          </cell>
          <cell r="V14">
            <v>6.9169999999999998</v>
          </cell>
          <cell r="W14">
            <v>29.127000000000002</v>
          </cell>
          <cell r="X14">
            <v>6.6120000000000001</v>
          </cell>
          <cell r="Y14">
            <v>6.4180000000000001</v>
          </cell>
          <cell r="Z14">
            <v>6.3819999999999997</v>
          </cell>
          <cell r="AA14">
            <v>6.38</v>
          </cell>
          <cell r="AB14">
            <v>25.791999999999998</v>
          </cell>
          <cell r="AC14">
            <v>6.0460000000000003</v>
          </cell>
          <cell r="AD14">
            <v>5.8819999999999997</v>
          </cell>
          <cell r="AE14">
            <v>5.657</v>
          </cell>
          <cell r="AF14">
            <v>5.5510000000000002</v>
          </cell>
          <cell r="AG14">
            <v>23.136000000000003</v>
          </cell>
          <cell r="AH14">
            <v>5.5830000000000002</v>
          </cell>
          <cell r="AI14">
            <v>5.6139999999999999</v>
          </cell>
          <cell r="AJ14">
            <v>5.4740000000000002</v>
          </cell>
          <cell r="AK14">
            <v>5.6079999999999997</v>
          </cell>
          <cell r="AL14">
            <v>5.72</v>
          </cell>
          <cell r="AM14">
            <v>27.998999999999999</v>
          </cell>
          <cell r="AN14">
            <v>5.7</v>
          </cell>
          <cell r="AO14">
            <v>6.077</v>
          </cell>
          <cell r="AP14">
            <v>5.7290000000000001</v>
          </cell>
          <cell r="AQ14">
            <v>6.02</v>
          </cell>
          <cell r="AR14">
            <v>23.526</v>
          </cell>
          <cell r="AS14">
            <v>5.9459999999999997</v>
          </cell>
          <cell r="AT14">
            <v>6.08</v>
          </cell>
          <cell r="AU14">
            <v>5.9379999999999997</v>
          </cell>
          <cell r="AV14">
            <v>6.2329999999999997</v>
          </cell>
          <cell r="AW14">
            <v>6.6059999999999999</v>
          </cell>
          <cell r="AX14">
            <v>30.802999999999997</v>
          </cell>
        </row>
        <row r="15">
          <cell r="A15" t="str">
            <v>B07H7YF96Q</v>
          </cell>
          <cell r="B15" t="str">
            <v>4250059682610</v>
          </cell>
          <cell r="C15" t="str">
            <v>Devolo Magic 2 LAN : Starter Kit CPL le plus Rapide du Monde, Internet dans Toute la Maison Via le Réseau électrique, Idéal pour les Jeux en Ligne, prises françaises</v>
          </cell>
          <cell r="D15" t="str">
            <v>8261</v>
          </cell>
          <cell r="E15">
            <v>2.8169014084507044E-3</v>
          </cell>
          <cell r="F15">
            <v>2.8680688336520078E-3</v>
          </cell>
          <cell r="G15">
            <v>0.19671361502347406</v>
          </cell>
          <cell r="H15">
            <v>32</v>
          </cell>
          <cell r="I15">
            <v>1.2857142857142858</v>
          </cell>
          <cell r="J15">
            <v>2</v>
          </cell>
          <cell r="K15">
            <v>161</v>
          </cell>
          <cell r="L15">
            <v>-0.16145833333333337</v>
          </cell>
          <cell r="M15">
            <v>6</v>
          </cell>
          <cell r="N15">
            <v>0</v>
          </cell>
          <cell r="O15" t="str">
            <v>—</v>
          </cell>
          <cell r="P15">
            <v>1.0077469335054874</v>
          </cell>
          <cell r="Q15">
            <v>5.2940294682895557</v>
          </cell>
          <cell r="R15" t="str">
            <v>Planned Replenishment</v>
          </cell>
          <cell r="S15">
            <v>28.484000000000002</v>
          </cell>
          <cell r="T15">
            <v>28.196999999999999</v>
          </cell>
          <cell r="U15">
            <v>27.79</v>
          </cell>
          <cell r="V15">
            <v>27.396000000000001</v>
          </cell>
          <cell r="W15">
            <v>111.867</v>
          </cell>
          <cell r="X15">
            <v>27.434000000000001</v>
          </cell>
          <cell r="Y15">
            <v>26.846</v>
          </cell>
          <cell r="Z15">
            <v>27.353999999999999</v>
          </cell>
          <cell r="AA15">
            <v>28.401</v>
          </cell>
          <cell r="AB15">
            <v>110.035</v>
          </cell>
          <cell r="AC15">
            <v>28.044</v>
          </cell>
          <cell r="AD15">
            <v>27.552</v>
          </cell>
          <cell r="AE15">
            <v>25.748999999999999</v>
          </cell>
          <cell r="AF15">
            <v>25.747</v>
          </cell>
          <cell r="AG15">
            <v>107.092</v>
          </cell>
          <cell r="AH15">
            <v>25.698</v>
          </cell>
          <cell r="AI15">
            <v>25.733000000000001</v>
          </cell>
          <cell r="AJ15">
            <v>25.155000000000001</v>
          </cell>
          <cell r="AK15">
            <v>24.978999999999999</v>
          </cell>
          <cell r="AL15">
            <v>26.311</v>
          </cell>
          <cell r="AM15">
            <v>127.876</v>
          </cell>
          <cell r="AN15">
            <v>26.361999999999998</v>
          </cell>
          <cell r="AO15">
            <v>30.077999999999999</v>
          </cell>
          <cell r="AP15">
            <v>26.253</v>
          </cell>
          <cell r="AQ15">
            <v>27.050999999999998</v>
          </cell>
          <cell r="AR15">
            <v>109.744</v>
          </cell>
          <cell r="AS15">
            <v>27.082999999999998</v>
          </cell>
          <cell r="AT15">
            <v>27.428000000000001</v>
          </cell>
          <cell r="AU15">
            <v>26.713000000000001</v>
          </cell>
          <cell r="AV15">
            <v>27.663</v>
          </cell>
          <cell r="AW15">
            <v>28.452999999999999</v>
          </cell>
          <cell r="AX15">
            <v>137.33999999999997</v>
          </cell>
        </row>
        <row r="16">
          <cell r="A16" t="str">
            <v>B011GS6L7U</v>
          </cell>
          <cell r="B16" t="str">
            <v>4250059696129</v>
          </cell>
          <cell r="C16" t="str">
            <v>Devolo dLAN 500 Duo - Adapter Kit</v>
          </cell>
          <cell r="D16" t="str">
            <v>9612</v>
          </cell>
          <cell r="E16">
            <v>1</v>
          </cell>
          <cell r="F16">
            <v>2.8680688336520078E-3</v>
          </cell>
          <cell r="G16">
            <v>0</v>
          </cell>
          <cell r="H16" t="str">
            <v>—</v>
          </cell>
          <cell r="I16" t="str">
            <v>—</v>
          </cell>
          <cell r="J16">
            <v>0</v>
          </cell>
          <cell r="K16">
            <v>0</v>
          </cell>
          <cell r="M16">
            <v>0</v>
          </cell>
          <cell r="N16">
            <v>0</v>
          </cell>
          <cell r="O16" t="str">
            <v>—</v>
          </cell>
          <cell r="Q16" t="str">
            <v>—</v>
          </cell>
          <cell r="R16" t="str">
            <v>Planned Replenishment</v>
          </cell>
          <cell r="S16">
            <v>3.0000000000000001E-3</v>
          </cell>
          <cell r="T16">
            <v>3.0000000000000001E-3</v>
          </cell>
          <cell r="U16">
            <v>3.0000000000000001E-3</v>
          </cell>
          <cell r="V16">
            <v>3.0000000000000001E-3</v>
          </cell>
          <cell r="W16">
            <v>1.2E-2</v>
          </cell>
          <cell r="X16">
            <v>3.0000000000000001E-3</v>
          </cell>
          <cell r="Y16">
            <v>3.0000000000000001E-3</v>
          </cell>
          <cell r="Z16">
            <v>3.0000000000000001E-3</v>
          </cell>
          <cell r="AA16">
            <v>3.0000000000000001E-3</v>
          </cell>
          <cell r="AB16">
            <v>1.2E-2</v>
          </cell>
          <cell r="AC16">
            <v>3.0000000000000001E-3</v>
          </cell>
          <cell r="AD16">
            <v>3.0000000000000001E-3</v>
          </cell>
          <cell r="AE16">
            <v>3.0000000000000001E-3</v>
          </cell>
          <cell r="AF16">
            <v>3.0000000000000001E-3</v>
          </cell>
          <cell r="AG16">
            <v>1.2E-2</v>
          </cell>
          <cell r="AH16">
            <v>3.0000000000000001E-3</v>
          </cell>
          <cell r="AI16">
            <v>3.0000000000000001E-3</v>
          </cell>
          <cell r="AJ16">
            <v>3.0000000000000001E-3</v>
          </cell>
          <cell r="AK16">
            <v>3.0000000000000001E-3</v>
          </cell>
          <cell r="AL16">
            <v>3.0000000000000001E-3</v>
          </cell>
          <cell r="AM16">
            <v>1.4999999999999999E-2</v>
          </cell>
          <cell r="AN16">
            <v>3.0000000000000001E-3</v>
          </cell>
          <cell r="AO16">
            <v>3.0000000000000001E-3</v>
          </cell>
          <cell r="AP16">
            <v>3.0000000000000001E-3</v>
          </cell>
          <cell r="AQ16">
            <v>3.0000000000000001E-3</v>
          </cell>
          <cell r="AR16">
            <v>1.2E-2</v>
          </cell>
          <cell r="AS16">
            <v>3.0000000000000001E-3</v>
          </cell>
          <cell r="AT16">
            <v>3.0000000000000001E-3</v>
          </cell>
          <cell r="AU16">
            <v>3.0000000000000001E-3</v>
          </cell>
          <cell r="AV16">
            <v>3.0000000000000001E-3</v>
          </cell>
          <cell r="AW16">
            <v>3.0000000000000001E-3</v>
          </cell>
          <cell r="AX16">
            <v>1.4999999999999999E-2</v>
          </cell>
        </row>
        <row r="17">
          <cell r="A17" t="str">
            <v>B07Z5KGCH5</v>
          </cell>
          <cell r="B17" t="str">
            <v>4250059685116</v>
          </cell>
          <cell r="C17" t="str">
            <v>Devolo Magic 2 LAN Triple : Starter Kit CPL, 3 ports Ethernet, idéal pour TV connectée, PC et console de jeux, prises françaises</v>
          </cell>
          <cell r="D17" t="str">
            <v>8511</v>
          </cell>
          <cell r="E17">
            <v>3.952569169960474E-3</v>
          </cell>
          <cell r="F17">
            <v>9.5602294455066918E-4</v>
          </cell>
          <cell r="G17">
            <v>-0.84650856389986828</v>
          </cell>
          <cell r="H17">
            <v>14</v>
          </cell>
          <cell r="I17">
            <v>0.4</v>
          </cell>
          <cell r="J17">
            <v>2</v>
          </cell>
          <cell r="K17">
            <v>135</v>
          </cell>
          <cell r="L17">
            <v>-7.3529411764705621E-3</v>
          </cell>
          <cell r="M17">
            <v>10</v>
          </cell>
          <cell r="N17">
            <v>0</v>
          </cell>
          <cell r="O17">
            <v>-1</v>
          </cell>
          <cell r="P17">
            <v>1</v>
          </cell>
          <cell r="Q17">
            <v>5.2084072386058979</v>
          </cell>
          <cell r="R17" t="str">
            <v>Planned Replenishment</v>
          </cell>
          <cell r="S17">
            <v>17.091000000000001</v>
          </cell>
          <cell r="T17">
            <v>16.417999999999999</v>
          </cell>
          <cell r="U17">
            <v>16.041</v>
          </cell>
          <cell r="V17">
            <v>14.884</v>
          </cell>
          <cell r="W17">
            <v>64.433999999999997</v>
          </cell>
          <cell r="X17">
            <v>13.406000000000001</v>
          </cell>
          <cell r="Y17">
            <v>13.135999999999999</v>
          </cell>
          <cell r="Z17">
            <v>12.874000000000001</v>
          </cell>
          <cell r="AA17">
            <v>13.045</v>
          </cell>
          <cell r="AB17">
            <v>52.461000000000006</v>
          </cell>
          <cell r="AC17">
            <v>13.579000000000001</v>
          </cell>
          <cell r="AD17">
            <v>13.177</v>
          </cell>
          <cell r="AE17">
            <v>11.657</v>
          </cell>
          <cell r="AF17">
            <v>11.638</v>
          </cell>
          <cell r="AG17">
            <v>50.050999999999995</v>
          </cell>
          <cell r="AH17">
            <v>11.301</v>
          </cell>
          <cell r="AI17">
            <v>12.025</v>
          </cell>
          <cell r="AJ17">
            <v>10.618</v>
          </cell>
          <cell r="AK17">
            <v>11.997999999999999</v>
          </cell>
          <cell r="AL17">
            <v>11.992000000000001</v>
          </cell>
          <cell r="AM17">
            <v>57.933999999999997</v>
          </cell>
          <cell r="AN17">
            <v>12.643000000000001</v>
          </cell>
          <cell r="AO17">
            <v>15.234</v>
          </cell>
          <cell r="AP17">
            <v>12.552</v>
          </cell>
          <cell r="AQ17">
            <v>13.436999999999999</v>
          </cell>
          <cell r="AR17">
            <v>53.866</v>
          </cell>
          <cell r="AS17">
            <v>13.856999999999999</v>
          </cell>
          <cell r="AT17">
            <v>14.128</v>
          </cell>
          <cell r="AU17">
            <v>13.864000000000001</v>
          </cell>
          <cell r="AV17">
            <v>15.382999999999999</v>
          </cell>
          <cell r="AW17">
            <v>15.919</v>
          </cell>
          <cell r="AX17">
            <v>73.150999999999996</v>
          </cell>
        </row>
        <row r="18">
          <cell r="A18" t="str">
            <v>B07YCX3856</v>
          </cell>
          <cell r="B18" t="str">
            <v>4250059685598</v>
          </cell>
          <cell r="C18" t="str">
            <v>Devolo Magic 1 Wifi Mini Adaptateur CPL Compact, Idéal pour le Télétravail et le Streaming, prise française</v>
          </cell>
          <cell r="D18" t="str">
            <v>8559</v>
          </cell>
          <cell r="E18">
            <v>4.3478260869565218E-3</v>
          </cell>
          <cell r="F18">
            <v>9.5602294455066918E-4</v>
          </cell>
          <cell r="G18">
            <v>-0.18695652173913035</v>
          </cell>
          <cell r="H18">
            <v>33</v>
          </cell>
          <cell r="I18">
            <v>0.83333333333333326</v>
          </cell>
          <cell r="J18">
            <v>8</v>
          </cell>
          <cell r="K18">
            <v>45</v>
          </cell>
          <cell r="L18">
            <v>-0.4943820224719101</v>
          </cell>
          <cell r="M18">
            <v>3</v>
          </cell>
          <cell r="N18">
            <v>0</v>
          </cell>
          <cell r="O18" t="str">
            <v>—</v>
          </cell>
          <cell r="P18">
            <v>0.99186991869918695</v>
          </cell>
          <cell r="Q18">
            <v>5.713762568306012</v>
          </cell>
          <cell r="R18" t="str">
            <v>Planned Replenishment</v>
          </cell>
          <cell r="S18">
            <v>20.358000000000001</v>
          </cell>
          <cell r="T18">
            <v>19.850999999999999</v>
          </cell>
          <cell r="U18">
            <v>19.617000000000001</v>
          </cell>
          <cell r="V18">
            <v>19.311</v>
          </cell>
          <cell r="W18">
            <v>79.137</v>
          </cell>
          <cell r="X18">
            <v>19.329999999999998</v>
          </cell>
          <cell r="Y18">
            <v>18.927</v>
          </cell>
          <cell r="Z18">
            <v>19.207999999999998</v>
          </cell>
          <cell r="AA18">
            <v>19.786999999999999</v>
          </cell>
          <cell r="AB18">
            <v>77.251999999999995</v>
          </cell>
          <cell r="AC18">
            <v>19.565999999999999</v>
          </cell>
          <cell r="AD18">
            <v>19.335000000000001</v>
          </cell>
          <cell r="AE18">
            <v>18.698</v>
          </cell>
          <cell r="AF18">
            <v>18.57</v>
          </cell>
          <cell r="AG18">
            <v>76.168999999999997</v>
          </cell>
          <cell r="AH18">
            <v>19.138999999999999</v>
          </cell>
          <cell r="AI18">
            <v>19.329999999999998</v>
          </cell>
          <cell r="AJ18">
            <v>19.036000000000001</v>
          </cell>
          <cell r="AK18">
            <v>19.026</v>
          </cell>
          <cell r="AL18">
            <v>19.998999999999999</v>
          </cell>
          <cell r="AM18">
            <v>96.529999999999987</v>
          </cell>
          <cell r="AN18">
            <v>19.777999999999999</v>
          </cell>
          <cell r="AO18">
            <v>22.247</v>
          </cell>
          <cell r="AP18">
            <v>19.742999999999999</v>
          </cell>
          <cell r="AQ18">
            <v>20.228000000000002</v>
          </cell>
          <cell r="AR18">
            <v>81.996000000000009</v>
          </cell>
          <cell r="AS18">
            <v>20.268000000000001</v>
          </cell>
          <cell r="AT18">
            <v>20.364999999999998</v>
          </cell>
          <cell r="AU18">
            <v>19.802</v>
          </cell>
          <cell r="AV18">
            <v>20.54</v>
          </cell>
          <cell r="AW18">
            <v>21.437000000000001</v>
          </cell>
          <cell r="AX18">
            <v>102.41199999999999</v>
          </cell>
        </row>
        <row r="19">
          <cell r="A19" t="str">
            <v>B00KXSYNSE</v>
          </cell>
          <cell r="B19" t="str">
            <v>4250059682535</v>
          </cell>
          <cell r="C19" t="str">
            <v>devolo Magic 2 LAN : Adaptateur CPL le plus rapide du monde, internet dans toute la maison via le réseau électrique, idéal pour les jeux en ligne, prise française</v>
          </cell>
          <cell r="D19" t="str">
            <v>8253</v>
          </cell>
          <cell r="E19">
            <v>5.3763440860215058E-3</v>
          </cell>
          <cell r="F19">
            <v>9.5602294455066918E-4</v>
          </cell>
          <cell r="G19" t="str">
            <v>—</v>
          </cell>
          <cell r="H19">
            <v>16</v>
          </cell>
          <cell r="I19">
            <v>1</v>
          </cell>
          <cell r="J19">
            <v>2</v>
          </cell>
          <cell r="K19">
            <v>53</v>
          </cell>
          <cell r="L19">
            <v>-0.19696969696969702</v>
          </cell>
          <cell r="M19">
            <v>5</v>
          </cell>
          <cell r="N19">
            <v>0</v>
          </cell>
          <cell r="O19">
            <v>-1</v>
          </cell>
          <cell r="P19">
            <v>1</v>
          </cell>
          <cell r="Q19">
            <v>8.2917993814433011</v>
          </cell>
          <cell r="R19" t="str">
            <v>Planned Replenishment</v>
          </cell>
          <cell r="S19">
            <v>11.52</v>
          </cell>
          <cell r="T19">
            <v>11.275</v>
          </cell>
          <cell r="U19">
            <v>10.891</v>
          </cell>
          <cell r="V19">
            <v>11.016</v>
          </cell>
          <cell r="W19">
            <v>44.701999999999998</v>
          </cell>
          <cell r="X19">
            <v>11.036</v>
          </cell>
          <cell r="Y19">
            <v>10.768000000000001</v>
          </cell>
          <cell r="Z19">
            <v>11.042999999999999</v>
          </cell>
          <cell r="AA19">
            <v>11.311999999999999</v>
          </cell>
          <cell r="AB19">
            <v>44.158999999999999</v>
          </cell>
          <cell r="AC19">
            <v>11.055999999999999</v>
          </cell>
          <cell r="AD19">
            <v>10.742000000000001</v>
          </cell>
          <cell r="AE19">
            <v>9.9440000000000008</v>
          </cell>
          <cell r="AF19">
            <v>9.7479999999999993</v>
          </cell>
          <cell r="AG19">
            <v>41.49</v>
          </cell>
          <cell r="AH19">
            <v>9.9320000000000004</v>
          </cell>
          <cell r="AI19">
            <v>10.287000000000001</v>
          </cell>
          <cell r="AJ19">
            <v>9.6829999999999998</v>
          </cell>
          <cell r="AK19">
            <v>9.8059999999999992</v>
          </cell>
          <cell r="AL19">
            <v>10.333</v>
          </cell>
          <cell r="AM19">
            <v>50.040999999999997</v>
          </cell>
          <cell r="AN19">
            <v>10.284000000000001</v>
          </cell>
          <cell r="AO19">
            <v>10.513999999999999</v>
          </cell>
          <cell r="AP19">
            <v>10.128</v>
          </cell>
          <cell r="AQ19">
            <v>10.374000000000001</v>
          </cell>
          <cell r="AR19">
            <v>41.300000000000004</v>
          </cell>
          <cell r="AS19">
            <v>10.675000000000001</v>
          </cell>
          <cell r="AT19">
            <v>10.818</v>
          </cell>
          <cell r="AU19">
            <v>10.657999999999999</v>
          </cell>
          <cell r="AV19">
            <v>11.374000000000001</v>
          </cell>
          <cell r="AW19">
            <v>12.039</v>
          </cell>
          <cell r="AX19">
            <v>55.564000000000007</v>
          </cell>
        </row>
        <row r="20">
          <cell r="A20" t="str">
            <v>B07Z5KFZ2X</v>
          </cell>
          <cell r="B20" t="str">
            <v>4250059685710</v>
          </cell>
          <cell r="C20" t="str">
            <v>Devolo Magic 1 Wifi Mini : Kit CPL Multiroom Compact, Idéal pour le Télétravail et le Streaming, prises françaises</v>
          </cell>
          <cell r="D20" t="str">
            <v>8571</v>
          </cell>
          <cell r="E20">
            <v>4.4843049327354259E-3</v>
          </cell>
          <cell r="F20">
            <v>4.7801147227533459E-4</v>
          </cell>
          <cell r="G20">
            <v>-0.67982062780269059</v>
          </cell>
          <cell r="H20">
            <v>6</v>
          </cell>
          <cell r="I20">
            <v>-0.64705882352941169</v>
          </cell>
          <cell r="J20">
            <v>0</v>
          </cell>
          <cell r="K20">
            <v>36</v>
          </cell>
          <cell r="L20">
            <v>9.0909090909090828E-2</v>
          </cell>
          <cell r="M20">
            <v>3</v>
          </cell>
          <cell r="N20">
            <v>2</v>
          </cell>
          <cell r="O20">
            <v>-0.6</v>
          </cell>
          <cell r="P20">
            <v>1.0101265822784811</v>
          </cell>
          <cell r="Q20">
            <v>4.2493308270676717</v>
          </cell>
          <cell r="R20" t="str">
            <v>Planned Replenishment</v>
          </cell>
          <cell r="S20">
            <v>12.221</v>
          </cell>
          <cell r="T20">
            <v>11.972</v>
          </cell>
          <cell r="U20">
            <v>11.349</v>
          </cell>
          <cell r="V20">
            <v>11.595000000000001</v>
          </cell>
          <cell r="W20">
            <v>47.137</v>
          </cell>
          <cell r="X20">
            <v>11.552</v>
          </cell>
          <cell r="Y20">
            <v>11.448</v>
          </cell>
          <cell r="Z20">
            <v>11.643000000000001</v>
          </cell>
          <cell r="AA20">
            <v>12.032</v>
          </cell>
          <cell r="AB20">
            <v>46.674999999999997</v>
          </cell>
          <cell r="AC20">
            <v>12.035</v>
          </cell>
          <cell r="AD20">
            <v>11.635999999999999</v>
          </cell>
          <cell r="AE20">
            <v>10.598000000000001</v>
          </cell>
          <cell r="AF20">
            <v>10.83</v>
          </cell>
          <cell r="AG20">
            <v>45.098999999999997</v>
          </cell>
          <cell r="AH20">
            <v>11.144</v>
          </cell>
          <cell r="AI20">
            <v>11.22</v>
          </cell>
          <cell r="AJ20">
            <v>10.814</v>
          </cell>
          <cell r="AK20">
            <v>10.911</v>
          </cell>
          <cell r="AL20">
            <v>11.603</v>
          </cell>
          <cell r="AM20">
            <v>55.692</v>
          </cell>
          <cell r="AN20">
            <v>11.416</v>
          </cell>
          <cell r="AO20">
            <v>11.898999999999999</v>
          </cell>
          <cell r="AP20">
            <v>11.185</v>
          </cell>
          <cell r="AQ20">
            <v>11.433</v>
          </cell>
          <cell r="AR20">
            <v>45.933</v>
          </cell>
          <cell r="AS20">
            <v>11.548</v>
          </cell>
          <cell r="AT20">
            <v>11.186999999999999</v>
          </cell>
          <cell r="AU20">
            <v>10.824999999999999</v>
          </cell>
          <cell r="AV20">
            <v>11.13</v>
          </cell>
          <cell r="AW20">
            <v>11.526999999999999</v>
          </cell>
          <cell r="AX20">
            <v>56.217000000000006</v>
          </cell>
        </row>
        <row r="21">
          <cell r="A21" t="str">
            <v>B014GXRFHM</v>
          </cell>
          <cell r="B21" t="str">
            <v>4250059696235</v>
          </cell>
          <cell r="C21" t="str">
            <v>Devolo dLAN 550 WiFi Adaptateur Powerlan (500 Mbit/s, complément, 1 x Port LAN, Power Line WiFi, Blanc avec WLAN et Range+ Starter Kit Blanc</v>
          </cell>
          <cell r="D21" t="str">
            <v>4.25006E+12</v>
          </cell>
          <cell r="E21">
            <v>0.1111111111111111</v>
          </cell>
          <cell r="F21">
            <v>4.7801147227533459E-4</v>
          </cell>
          <cell r="G21" t="str">
            <v>—</v>
          </cell>
          <cell r="H21">
            <v>3</v>
          </cell>
          <cell r="I21" t="str">
            <v>—</v>
          </cell>
          <cell r="J21">
            <v>0</v>
          </cell>
          <cell r="K21">
            <v>0</v>
          </cell>
          <cell r="M21">
            <v>0</v>
          </cell>
          <cell r="N21">
            <v>0</v>
          </cell>
          <cell r="O21" t="str">
            <v>—</v>
          </cell>
          <cell r="Q21" t="str">
            <v>—</v>
          </cell>
          <cell r="R21" t="str">
            <v>Planned Replenishment</v>
          </cell>
          <cell r="S21">
            <v>2.9000000000000001E-2</v>
          </cell>
          <cell r="T21">
            <v>2.9000000000000001E-2</v>
          </cell>
          <cell r="U21">
            <v>2.9000000000000001E-2</v>
          </cell>
          <cell r="V21">
            <v>2.9000000000000001E-2</v>
          </cell>
          <cell r="W21">
            <v>0.11600000000000001</v>
          </cell>
          <cell r="X21">
            <v>2.9000000000000001E-2</v>
          </cell>
          <cell r="Y21">
            <v>2.9000000000000001E-2</v>
          </cell>
          <cell r="Z21">
            <v>2.9000000000000001E-2</v>
          </cell>
          <cell r="AA21">
            <v>2.9000000000000001E-2</v>
          </cell>
          <cell r="AB21">
            <v>0.11600000000000001</v>
          </cell>
          <cell r="AC21">
            <v>2.9000000000000001E-2</v>
          </cell>
          <cell r="AD21">
            <v>2.9000000000000001E-2</v>
          </cell>
          <cell r="AE21">
            <v>2.9000000000000001E-2</v>
          </cell>
          <cell r="AF21">
            <v>2.9000000000000001E-2</v>
          </cell>
          <cell r="AG21">
            <v>0.11600000000000001</v>
          </cell>
          <cell r="AH21">
            <v>2.9000000000000001E-2</v>
          </cell>
          <cell r="AI21">
            <v>2.9000000000000001E-2</v>
          </cell>
          <cell r="AJ21">
            <v>2.9000000000000001E-2</v>
          </cell>
          <cell r="AK21">
            <v>2.9000000000000001E-2</v>
          </cell>
          <cell r="AL21">
            <v>2.9000000000000001E-2</v>
          </cell>
          <cell r="AM21">
            <v>0.14500000000000002</v>
          </cell>
          <cell r="AN21">
            <v>2.9000000000000001E-2</v>
          </cell>
          <cell r="AO21">
            <v>2.9000000000000001E-2</v>
          </cell>
          <cell r="AP21">
            <v>2.9000000000000001E-2</v>
          </cell>
          <cell r="AQ21">
            <v>2.9000000000000001E-2</v>
          </cell>
          <cell r="AR21">
            <v>0.11600000000000001</v>
          </cell>
          <cell r="AS21">
            <v>2.9000000000000001E-2</v>
          </cell>
          <cell r="AT21">
            <v>2.9000000000000001E-2</v>
          </cell>
          <cell r="AU21">
            <v>2.9000000000000001E-2</v>
          </cell>
          <cell r="AV21">
            <v>2.9000000000000001E-2</v>
          </cell>
          <cell r="AW21">
            <v>2.9000000000000001E-2</v>
          </cell>
          <cell r="AX21">
            <v>0.14500000000000002</v>
          </cell>
        </row>
        <row r="22">
          <cell r="A22" t="str">
            <v>B09MKK49RT</v>
          </cell>
          <cell r="B22" t="str">
            <v>4250059689770</v>
          </cell>
          <cell r="C22" t="str">
            <v>Devolo Magic 2 WiFi 6 Mesh Starter Kit, Prise CPL WiFi -jusqu'à 2.400 Mbits/s, WiFi Mesh, Boitier CPL, 2X Ports Gigabit Ethernet, Point d'accès WiFi, Blanc (Prises françaises)</v>
          </cell>
          <cell r="D22" t="str">
            <v>UNKNOWN</v>
          </cell>
          <cell r="E22">
            <v>0</v>
          </cell>
          <cell r="F22">
            <v>0</v>
          </cell>
          <cell r="G22" t="str">
            <v>—</v>
          </cell>
          <cell r="H22">
            <v>1</v>
          </cell>
          <cell r="I22">
            <v>0</v>
          </cell>
          <cell r="J22">
            <v>0</v>
          </cell>
          <cell r="K22">
            <v>42</v>
          </cell>
          <cell r="L22">
            <v>0</v>
          </cell>
          <cell r="M22">
            <v>20</v>
          </cell>
          <cell r="N22">
            <v>0</v>
          </cell>
          <cell r="O22" t="str">
            <v>—</v>
          </cell>
          <cell r="P22">
            <v>1</v>
          </cell>
          <cell r="Q22">
            <v>4.9523517857142849</v>
          </cell>
          <cell r="R22" t="str">
            <v>New Product</v>
          </cell>
          <cell r="S22">
            <v>2.1040000000000001</v>
          </cell>
          <cell r="T22">
            <v>2.0009999999999999</v>
          </cell>
          <cell r="U22">
            <v>2.0979999999999999</v>
          </cell>
          <cell r="V22">
            <v>2.0310000000000001</v>
          </cell>
          <cell r="W22">
            <v>8.234</v>
          </cell>
          <cell r="X22">
            <v>2.12</v>
          </cell>
          <cell r="Y22">
            <v>2.2970000000000002</v>
          </cell>
          <cell r="Z22">
            <v>2.1349999999999998</v>
          </cell>
          <cell r="AA22">
            <v>2.2919999999999998</v>
          </cell>
          <cell r="AB22">
            <v>8.8439999999999994</v>
          </cell>
          <cell r="AC22">
            <v>2.2749999999999999</v>
          </cell>
          <cell r="AD22">
            <v>2.0299999999999998</v>
          </cell>
          <cell r="AE22">
            <v>2.1909999999999998</v>
          </cell>
          <cell r="AF22">
            <v>2.0659999999999998</v>
          </cell>
          <cell r="AG22">
            <v>8.5619999999999994</v>
          </cell>
          <cell r="AH22">
            <v>1.8240000000000001</v>
          </cell>
          <cell r="AI22">
            <v>2.1379999999999999</v>
          </cell>
          <cell r="AJ22">
            <v>1.7829999999999999</v>
          </cell>
          <cell r="AK22">
            <v>1.585</v>
          </cell>
          <cell r="AL22">
            <v>1.8480000000000001</v>
          </cell>
          <cell r="AM22">
            <v>9.177999999999999</v>
          </cell>
          <cell r="AN22">
            <v>2.31</v>
          </cell>
          <cell r="AO22">
            <v>2.3410000000000002</v>
          </cell>
          <cell r="AP22">
            <v>2.0550000000000002</v>
          </cell>
          <cell r="AQ22">
            <v>2.2879999999999998</v>
          </cell>
          <cell r="AR22">
            <v>8.9939999999999998</v>
          </cell>
          <cell r="AS22">
            <v>2.5739999999999998</v>
          </cell>
          <cell r="AT22">
            <v>2.5390000000000001</v>
          </cell>
          <cell r="AU22">
            <v>2.3210000000000002</v>
          </cell>
          <cell r="AV22">
            <v>2.9039999999999999</v>
          </cell>
          <cell r="AW22">
            <v>2.5720000000000001</v>
          </cell>
          <cell r="AX22">
            <v>12.91</v>
          </cell>
        </row>
        <row r="23">
          <cell r="A23" t="str">
            <v>B09MKJRQKM</v>
          </cell>
          <cell r="B23" t="str">
            <v>4250059689787</v>
          </cell>
          <cell r="C23" t="str">
            <v>Devolo Magic 2 WiFi 6 Mesh Multiroom Kit, Prise CPL WiFi -jusqu'à 2.400 Mbits/s, WiFi Mesh, Boitier CPL, 4X Ports Gigabit Ethernet, Point d'accès WiFi, Blanc (Prises françaises)</v>
          </cell>
          <cell r="D23" t="str">
            <v>UNKNOWN</v>
          </cell>
          <cell r="E23">
            <v>0</v>
          </cell>
          <cell r="F23">
            <v>0</v>
          </cell>
          <cell r="G23" t="str">
            <v>—</v>
          </cell>
          <cell r="H23">
            <v>2</v>
          </cell>
          <cell r="I23">
            <v>-0.5</v>
          </cell>
          <cell r="J23">
            <v>0</v>
          </cell>
          <cell r="K23">
            <v>43</v>
          </cell>
          <cell r="L23">
            <v>0.16216216216216206</v>
          </cell>
          <cell r="M23">
            <v>12</v>
          </cell>
          <cell r="N23">
            <v>1</v>
          </cell>
          <cell r="O23">
            <v>0</v>
          </cell>
          <cell r="P23">
            <v>1</v>
          </cell>
          <cell r="Q23">
            <v>8.3858260273972611</v>
          </cell>
          <cell r="R23" t="str">
            <v>New Product</v>
          </cell>
          <cell r="S23">
            <v>3.5579999999999998</v>
          </cell>
          <cell r="T23">
            <v>3.645</v>
          </cell>
          <cell r="U23">
            <v>3.6230000000000002</v>
          </cell>
          <cell r="V23">
            <v>3.7570000000000001</v>
          </cell>
          <cell r="W23">
            <v>14.583</v>
          </cell>
          <cell r="X23">
            <v>3.4710000000000001</v>
          </cell>
          <cell r="Y23">
            <v>3.871</v>
          </cell>
          <cell r="Z23">
            <v>3.4820000000000002</v>
          </cell>
          <cell r="AA23">
            <v>3.6139999999999999</v>
          </cell>
          <cell r="AB23">
            <v>14.438000000000002</v>
          </cell>
          <cell r="AC23">
            <v>3.9020000000000001</v>
          </cell>
          <cell r="AD23">
            <v>3.5649999999999999</v>
          </cell>
          <cell r="AE23">
            <v>3.71</v>
          </cell>
          <cell r="AF23">
            <v>3.149</v>
          </cell>
          <cell r="AG23">
            <v>14.326000000000001</v>
          </cell>
          <cell r="AH23">
            <v>3.105</v>
          </cell>
          <cell r="AI23">
            <v>3.4860000000000002</v>
          </cell>
          <cell r="AJ23">
            <v>3.056</v>
          </cell>
          <cell r="AK23">
            <v>2.7679999999999998</v>
          </cell>
          <cell r="AL23">
            <v>3.0720000000000001</v>
          </cell>
          <cell r="AM23">
            <v>15.486999999999998</v>
          </cell>
          <cell r="AN23">
            <v>3.5070000000000001</v>
          </cell>
          <cell r="AO23">
            <v>3.516</v>
          </cell>
          <cell r="AP23">
            <v>3.2959999999999998</v>
          </cell>
          <cell r="AQ23">
            <v>3.6240000000000001</v>
          </cell>
          <cell r="AR23">
            <v>13.943</v>
          </cell>
          <cell r="AS23">
            <v>3.9529999999999998</v>
          </cell>
          <cell r="AT23">
            <v>4.3780000000000001</v>
          </cell>
          <cell r="AU23">
            <v>3.5209999999999999</v>
          </cell>
          <cell r="AV23">
            <v>4.3949999999999996</v>
          </cell>
          <cell r="AW23">
            <v>3.6549999999999998</v>
          </cell>
          <cell r="AX23">
            <v>19.902000000000001</v>
          </cell>
        </row>
        <row r="24">
          <cell r="A24" t="str">
            <v>B09HV1Q9Q8</v>
          </cell>
          <cell r="B24" t="str">
            <v>4250059670358</v>
          </cell>
          <cell r="C24" t="str">
            <v>Devolo WiFi 5 Repeater 1200 : Amplificateur WiFi Mesh (jusqu'à 1200 Mbps, 1x Port Ethernet, Mode Access Point) Répéteur WiFi Compatible avec Toutes Les Box Internet</v>
          </cell>
          <cell r="D24" t="str">
            <v>UNKNOWN</v>
          </cell>
          <cell r="E24">
            <v>0</v>
          </cell>
          <cell r="F24">
            <v>0</v>
          </cell>
          <cell r="G24" t="str">
            <v>—</v>
          </cell>
          <cell r="H24">
            <v>4</v>
          </cell>
          <cell r="I24">
            <v>0</v>
          </cell>
          <cell r="J24">
            <v>0</v>
          </cell>
          <cell r="K24">
            <v>7</v>
          </cell>
          <cell r="L24">
            <v>6</v>
          </cell>
          <cell r="M24">
            <v>2</v>
          </cell>
          <cell r="N24">
            <v>8</v>
          </cell>
          <cell r="O24">
            <v>-0.11111111111111116</v>
          </cell>
          <cell r="P24">
            <v>1</v>
          </cell>
          <cell r="Q24">
            <v>6.5449599999999997</v>
          </cell>
          <cell r="R24" t="str">
            <v>New Product</v>
          </cell>
          <cell r="S24">
            <v>3.629</v>
          </cell>
          <cell r="T24">
            <v>3.46</v>
          </cell>
          <cell r="U24">
            <v>3.43</v>
          </cell>
          <cell r="V24">
            <v>3.4260000000000002</v>
          </cell>
          <cell r="W24">
            <v>13.945</v>
          </cell>
          <cell r="X24">
            <v>3.6520000000000001</v>
          </cell>
          <cell r="Y24">
            <v>3.4039999999999999</v>
          </cell>
          <cell r="Z24">
            <v>3.5230000000000001</v>
          </cell>
          <cell r="AA24">
            <v>3.5910000000000002</v>
          </cell>
          <cell r="AB24">
            <v>14.170000000000002</v>
          </cell>
          <cell r="AC24">
            <v>3.8740000000000001</v>
          </cell>
          <cell r="AD24">
            <v>3.7829999999999999</v>
          </cell>
          <cell r="AE24">
            <v>3.476</v>
          </cell>
          <cell r="AF24">
            <v>3.544</v>
          </cell>
          <cell r="AG24">
            <v>14.677</v>
          </cell>
          <cell r="AH24">
            <v>3.633</v>
          </cell>
          <cell r="AI24">
            <v>3.7090000000000001</v>
          </cell>
          <cell r="AJ24">
            <v>3.5579999999999998</v>
          </cell>
          <cell r="AK24">
            <v>3.4540000000000002</v>
          </cell>
          <cell r="AL24">
            <v>3.7509999999999999</v>
          </cell>
          <cell r="AM24">
            <v>18.105</v>
          </cell>
          <cell r="AN24">
            <v>3.6960000000000002</v>
          </cell>
          <cell r="AO24">
            <v>4.3070000000000004</v>
          </cell>
          <cell r="AP24">
            <v>3.5369999999999999</v>
          </cell>
          <cell r="AQ24">
            <v>3.7989999999999999</v>
          </cell>
          <cell r="AR24">
            <v>15.338999999999999</v>
          </cell>
          <cell r="AS24">
            <v>3.7519999999999998</v>
          </cell>
          <cell r="AT24">
            <v>3.7</v>
          </cell>
          <cell r="AU24">
            <v>3.53</v>
          </cell>
          <cell r="AV24">
            <v>4.0780000000000003</v>
          </cell>
          <cell r="AW24">
            <v>4.1269999999999998</v>
          </cell>
          <cell r="AX24">
            <v>19.186999999999998</v>
          </cell>
        </row>
        <row r="25">
          <cell r="A25" t="str">
            <v>B09HKYKM69</v>
          </cell>
          <cell r="B25" t="str">
            <v>4250059689756</v>
          </cell>
          <cell r="C25" t="str">
            <v>Devolo Magic 2 WiFi 6 : Starter Kit CPL (2400 Mbps, Point d'accès WiFi Mesh, 3 Ports Ethernet Gigabit) CPL 2.0, Prises françaises White</v>
          </cell>
          <cell r="D25" t="str">
            <v>UNKNOWN</v>
          </cell>
          <cell r="E25">
            <v>0</v>
          </cell>
          <cell r="F25">
            <v>0</v>
          </cell>
          <cell r="G25" t="str">
            <v>—</v>
          </cell>
          <cell r="H25">
            <v>8</v>
          </cell>
          <cell r="I25">
            <v>-0.1111111111111111</v>
          </cell>
          <cell r="J25">
            <v>0</v>
          </cell>
          <cell r="K25">
            <v>88</v>
          </cell>
          <cell r="L25">
            <v>0.12820512820512819</v>
          </cell>
          <cell r="M25">
            <v>8</v>
          </cell>
          <cell r="N25">
            <v>0</v>
          </cell>
          <cell r="O25" t="str">
            <v>—</v>
          </cell>
          <cell r="P25">
            <v>1</v>
          </cell>
          <cell r="Q25">
            <v>7.2724354368932049</v>
          </cell>
          <cell r="R25" t="str">
            <v>New Product</v>
          </cell>
          <cell r="S25">
            <v>12.692</v>
          </cell>
          <cell r="T25">
            <v>12.176</v>
          </cell>
          <cell r="U25">
            <v>11.956</v>
          </cell>
          <cell r="V25">
            <v>11.54</v>
          </cell>
          <cell r="W25">
            <v>48.363999999999997</v>
          </cell>
          <cell r="X25">
            <v>11.782</v>
          </cell>
          <cell r="Y25">
            <v>11.337</v>
          </cell>
          <cell r="Z25">
            <v>11.371</v>
          </cell>
          <cell r="AA25">
            <v>11.551</v>
          </cell>
          <cell r="AB25">
            <v>46.041000000000004</v>
          </cell>
          <cell r="AC25">
            <v>12.355</v>
          </cell>
          <cell r="AD25">
            <v>11.757</v>
          </cell>
          <cell r="AE25">
            <v>10.987</v>
          </cell>
          <cell r="AF25">
            <v>11.19</v>
          </cell>
          <cell r="AG25">
            <v>46.289000000000001</v>
          </cell>
          <cell r="AH25">
            <v>11.109</v>
          </cell>
          <cell r="AI25">
            <v>11.474</v>
          </cell>
          <cell r="AJ25">
            <v>10.726000000000001</v>
          </cell>
          <cell r="AK25">
            <v>10.911</v>
          </cell>
          <cell r="AL25">
            <v>11.914999999999999</v>
          </cell>
          <cell r="AM25">
            <v>56.134999999999998</v>
          </cell>
          <cell r="AN25">
            <v>11.66</v>
          </cell>
          <cell r="AO25">
            <v>12.52</v>
          </cell>
          <cell r="AP25">
            <v>11.05</v>
          </cell>
          <cell r="AQ25">
            <v>12.03</v>
          </cell>
          <cell r="AR25">
            <v>47.260000000000005</v>
          </cell>
          <cell r="AS25">
            <v>12.051</v>
          </cell>
          <cell r="AT25">
            <v>11.625</v>
          </cell>
          <cell r="AU25">
            <v>11.036</v>
          </cell>
          <cell r="AV25">
            <v>11.897</v>
          </cell>
          <cell r="AW25">
            <v>13.093999999999999</v>
          </cell>
          <cell r="AX25">
            <v>59.703000000000003</v>
          </cell>
        </row>
        <row r="26">
          <cell r="A26" t="str">
            <v>B09HKXSPK9</v>
          </cell>
          <cell r="B26" t="str">
            <v>4250059689749</v>
          </cell>
          <cell r="C26" t="str">
            <v>Devolo Magic 2 WiFi 6 : Adaptateur CPL pour Extension WiFi (2400 Mbps, Point d'accès WiFi Mesh, 2 Ports Ethernet Gigabit) CPL 2.0, Prise française White</v>
          </cell>
          <cell r="D26" t="str">
            <v>UNKNOWN</v>
          </cell>
          <cell r="E26">
            <v>0</v>
          </cell>
          <cell r="F26">
            <v>0</v>
          </cell>
          <cell r="G26" t="str">
            <v>—</v>
          </cell>
          <cell r="H26">
            <v>7</v>
          </cell>
          <cell r="I26">
            <v>2.5</v>
          </cell>
          <cell r="J26">
            <v>0</v>
          </cell>
          <cell r="K26">
            <v>81</v>
          </cell>
          <cell r="L26">
            <v>-0.11956521739130432</v>
          </cell>
          <cell r="M26">
            <v>26</v>
          </cell>
          <cell r="N26">
            <v>0</v>
          </cell>
          <cell r="O26" t="str">
            <v>—</v>
          </cell>
          <cell r="P26">
            <v>1</v>
          </cell>
          <cell r="Q26">
            <v>8.1148624277456669</v>
          </cell>
          <cell r="R26" t="str">
            <v>New Product</v>
          </cell>
          <cell r="S26">
            <v>3.7949999999999999</v>
          </cell>
          <cell r="T26">
            <v>3.5760000000000001</v>
          </cell>
          <cell r="U26">
            <v>3.3730000000000002</v>
          </cell>
          <cell r="V26">
            <v>3.0910000000000002</v>
          </cell>
          <cell r="W26">
            <v>13.835000000000001</v>
          </cell>
          <cell r="X26">
            <v>3.101</v>
          </cell>
          <cell r="Y26">
            <v>3.0830000000000002</v>
          </cell>
          <cell r="Z26">
            <v>3.093</v>
          </cell>
          <cell r="AA26">
            <v>3.0289999999999999</v>
          </cell>
          <cell r="AB26">
            <v>12.306000000000001</v>
          </cell>
          <cell r="AC26">
            <v>3.323</v>
          </cell>
          <cell r="AD26">
            <v>2.9550000000000001</v>
          </cell>
          <cell r="AE26">
            <v>2.6659999999999999</v>
          </cell>
          <cell r="AF26">
            <v>2.698</v>
          </cell>
          <cell r="AG26">
            <v>11.642000000000001</v>
          </cell>
          <cell r="AH26">
            <v>2.762</v>
          </cell>
          <cell r="AI26">
            <v>2.7189999999999999</v>
          </cell>
          <cell r="AJ26">
            <v>2.621</v>
          </cell>
          <cell r="AK26">
            <v>2.5760000000000001</v>
          </cell>
          <cell r="AL26">
            <v>2.9950000000000001</v>
          </cell>
          <cell r="AM26">
            <v>13.673000000000002</v>
          </cell>
          <cell r="AN26">
            <v>2.895</v>
          </cell>
          <cell r="AO26">
            <v>3.069</v>
          </cell>
          <cell r="AP26">
            <v>2.7120000000000002</v>
          </cell>
          <cell r="AQ26">
            <v>2.8660000000000001</v>
          </cell>
          <cell r="AR26">
            <v>11.542</v>
          </cell>
          <cell r="AS26">
            <v>2.9750000000000001</v>
          </cell>
          <cell r="AT26">
            <v>2.8530000000000002</v>
          </cell>
          <cell r="AU26">
            <v>2.609</v>
          </cell>
          <cell r="AV26">
            <v>2.8050000000000002</v>
          </cell>
          <cell r="AW26">
            <v>3.036</v>
          </cell>
          <cell r="AX26">
            <v>14.278</v>
          </cell>
        </row>
        <row r="27">
          <cell r="A27" t="str">
            <v>B09HKX5VGS</v>
          </cell>
          <cell r="B27" t="str">
            <v>4250059689763</v>
          </cell>
          <cell r="C27" t="str">
            <v>Devolo Magic 2 WiFi 6 : Kit CPL Multiroom (2400 Mbps, Point d'accès WiFi Mesh, 5 Ports Ethernet Gigabit) CPL 2.0, Prises françaises Blanc</v>
          </cell>
          <cell r="D27" t="str">
            <v>UNKNOWN</v>
          </cell>
          <cell r="E27">
            <v>0</v>
          </cell>
          <cell r="F27">
            <v>0</v>
          </cell>
          <cell r="G27" t="str">
            <v>—</v>
          </cell>
          <cell r="H27">
            <v>12</v>
          </cell>
          <cell r="I27">
            <v>9.0909090909090912E-2</v>
          </cell>
          <cell r="J27">
            <v>0</v>
          </cell>
          <cell r="K27">
            <v>101</v>
          </cell>
          <cell r="L27">
            <v>-0.12173913043478259</v>
          </cell>
          <cell r="M27">
            <v>10</v>
          </cell>
          <cell r="N27">
            <v>0</v>
          </cell>
          <cell r="O27" t="str">
            <v>—</v>
          </cell>
          <cell r="P27">
            <v>1</v>
          </cell>
          <cell r="Q27">
            <v>9.1746992700729937</v>
          </cell>
          <cell r="R27" t="str">
            <v>New Product</v>
          </cell>
          <cell r="S27">
            <v>11.281000000000001</v>
          </cell>
          <cell r="T27">
            <v>10.968999999999999</v>
          </cell>
          <cell r="U27">
            <v>10.95</v>
          </cell>
          <cell r="V27">
            <v>10.593</v>
          </cell>
          <cell r="W27">
            <v>43.793000000000006</v>
          </cell>
          <cell r="X27">
            <v>10.243</v>
          </cell>
          <cell r="Y27">
            <v>10.513</v>
          </cell>
          <cell r="Z27">
            <v>10.535</v>
          </cell>
          <cell r="AA27">
            <v>10.423</v>
          </cell>
          <cell r="AB27">
            <v>41.713999999999999</v>
          </cell>
          <cell r="AC27">
            <v>11.265000000000001</v>
          </cell>
          <cell r="AD27">
            <v>10.519</v>
          </cell>
          <cell r="AE27">
            <v>9.4290000000000003</v>
          </cell>
          <cell r="AF27">
            <v>9.5120000000000005</v>
          </cell>
          <cell r="AG27">
            <v>40.725000000000001</v>
          </cell>
          <cell r="AH27">
            <v>9.8879999999999999</v>
          </cell>
          <cell r="AI27">
            <v>10.166</v>
          </cell>
          <cell r="AJ27">
            <v>9.4770000000000003</v>
          </cell>
          <cell r="AK27">
            <v>9.6470000000000002</v>
          </cell>
          <cell r="AL27">
            <v>10.638</v>
          </cell>
          <cell r="AM27">
            <v>49.816000000000003</v>
          </cell>
          <cell r="AN27">
            <v>10.499000000000001</v>
          </cell>
          <cell r="AO27">
            <v>11.191000000000001</v>
          </cell>
          <cell r="AP27">
            <v>9.8409999999999993</v>
          </cell>
          <cell r="AQ27">
            <v>10.55</v>
          </cell>
          <cell r="AR27">
            <v>42.081000000000003</v>
          </cell>
          <cell r="AS27">
            <v>10.721</v>
          </cell>
          <cell r="AT27">
            <v>10.192</v>
          </cell>
          <cell r="AU27">
            <v>9.8320000000000007</v>
          </cell>
          <cell r="AV27">
            <v>10.701000000000001</v>
          </cell>
          <cell r="AW27">
            <v>11.295</v>
          </cell>
          <cell r="AX27">
            <v>52.741</v>
          </cell>
        </row>
        <row r="28">
          <cell r="A28" t="str">
            <v>B08P7VM927</v>
          </cell>
          <cell r="B28" t="str">
            <v>4250059687585</v>
          </cell>
          <cell r="C28" t="str">
            <v>devolo Mesh WiFi 2 Starter Kit</v>
          </cell>
          <cell r="D28" t="str">
            <v>8758</v>
          </cell>
          <cell r="E28">
            <v>0</v>
          </cell>
          <cell r="F28">
            <v>0</v>
          </cell>
          <cell r="G28" t="str">
            <v>—</v>
          </cell>
          <cell r="H28">
            <v>1</v>
          </cell>
          <cell r="I28">
            <v>-0.66666666666666674</v>
          </cell>
          <cell r="J28">
            <v>1</v>
          </cell>
          <cell r="K28">
            <v>149</v>
          </cell>
          <cell r="L28">
            <v>-1.9736842105263164E-2</v>
          </cell>
          <cell r="M28">
            <v>40</v>
          </cell>
          <cell r="N28">
            <v>0</v>
          </cell>
          <cell r="O28" t="str">
            <v>—</v>
          </cell>
          <cell r="P28">
            <v>1</v>
          </cell>
          <cell r="Q28">
            <v>5.4276052631578953</v>
          </cell>
          <cell r="R28" t="str">
            <v>New Product</v>
          </cell>
          <cell r="S28">
            <v>3.9279999999999999</v>
          </cell>
          <cell r="T28">
            <v>3.8460000000000001</v>
          </cell>
          <cell r="U28">
            <v>3.7349999999999999</v>
          </cell>
          <cell r="V28">
            <v>3.6459999999999999</v>
          </cell>
          <cell r="W28">
            <v>15.155000000000001</v>
          </cell>
          <cell r="X28">
            <v>3.7120000000000002</v>
          </cell>
          <cell r="Y28">
            <v>3.6360000000000001</v>
          </cell>
          <cell r="Z28">
            <v>3.782</v>
          </cell>
          <cell r="AA28">
            <v>3.9870000000000001</v>
          </cell>
          <cell r="AB28">
            <v>15.117000000000001</v>
          </cell>
          <cell r="AC28">
            <v>3.92</v>
          </cell>
          <cell r="AD28">
            <v>3.7749999999999999</v>
          </cell>
          <cell r="AE28">
            <v>3.456</v>
          </cell>
          <cell r="AF28">
            <v>3.383</v>
          </cell>
          <cell r="AG28">
            <v>14.533999999999999</v>
          </cell>
          <cell r="AH28">
            <v>3.6110000000000002</v>
          </cell>
          <cell r="AI28">
            <v>3.5870000000000002</v>
          </cell>
          <cell r="AJ28">
            <v>3.34</v>
          </cell>
          <cell r="AK28">
            <v>3.101</v>
          </cell>
          <cell r="AL28">
            <v>3.5760000000000001</v>
          </cell>
          <cell r="AM28">
            <v>17.215</v>
          </cell>
          <cell r="AN28">
            <v>3.59</v>
          </cell>
          <cell r="AO28">
            <v>3.6469999999999998</v>
          </cell>
          <cell r="AP28">
            <v>3.5859999999999999</v>
          </cell>
          <cell r="AQ28">
            <v>3.5539999999999998</v>
          </cell>
          <cell r="AR28">
            <v>14.377000000000001</v>
          </cell>
          <cell r="AS28">
            <v>3.72</v>
          </cell>
          <cell r="AT28">
            <v>3.6720000000000002</v>
          </cell>
          <cell r="AU28">
            <v>3.6179999999999999</v>
          </cell>
          <cell r="AV28">
            <v>3.9239999999999999</v>
          </cell>
          <cell r="AW28">
            <v>4.1859999999999999</v>
          </cell>
          <cell r="AX28">
            <v>19.119999999999997</v>
          </cell>
        </row>
        <row r="29">
          <cell r="A29" t="str">
            <v>B08LTJT4QT</v>
          </cell>
          <cell r="B29" t="str">
            <v>4250059687639</v>
          </cell>
          <cell r="C29" t="str">
            <v>devolo Mesh WiFi 2 Multiroom Kit</v>
          </cell>
          <cell r="D29" t="str">
            <v>8763</v>
          </cell>
          <cell r="E29">
            <v>0</v>
          </cell>
          <cell r="F29">
            <v>0</v>
          </cell>
          <cell r="G29" t="str">
            <v>—</v>
          </cell>
          <cell r="H29">
            <v>8</v>
          </cell>
          <cell r="I29">
            <v>1.6666666666666665</v>
          </cell>
          <cell r="J29">
            <v>4</v>
          </cell>
          <cell r="K29">
            <v>151</v>
          </cell>
          <cell r="L29">
            <v>-6.2111801242236024E-2</v>
          </cell>
          <cell r="M29">
            <v>32</v>
          </cell>
          <cell r="N29">
            <v>0</v>
          </cell>
          <cell r="O29" t="str">
            <v>—</v>
          </cell>
          <cell r="P29">
            <v>1</v>
          </cell>
          <cell r="Q29">
            <v>7.0294546153846174</v>
          </cell>
          <cell r="R29" t="str">
            <v>New Product</v>
          </cell>
          <cell r="S29">
            <v>4.9619999999999997</v>
          </cell>
          <cell r="T29">
            <v>4.8150000000000004</v>
          </cell>
          <cell r="U29">
            <v>4.8410000000000002</v>
          </cell>
          <cell r="V29">
            <v>4.8849999999999998</v>
          </cell>
          <cell r="W29">
            <v>19.503</v>
          </cell>
          <cell r="X29">
            <v>4.9349999999999996</v>
          </cell>
          <cell r="Y29">
            <v>4.6909999999999998</v>
          </cell>
          <cell r="Z29">
            <v>5.1989999999999998</v>
          </cell>
          <cell r="AA29">
            <v>5.351</v>
          </cell>
          <cell r="AB29">
            <v>20.175999999999998</v>
          </cell>
          <cell r="AC29">
            <v>5.444</v>
          </cell>
          <cell r="AD29">
            <v>5.1639999999999997</v>
          </cell>
          <cell r="AE29">
            <v>4.9139999999999997</v>
          </cell>
          <cell r="AF29">
            <v>5.008</v>
          </cell>
          <cell r="AG29">
            <v>20.53</v>
          </cell>
          <cell r="AH29">
            <v>5.3019999999999996</v>
          </cell>
          <cell r="AI29">
            <v>5.2229999999999999</v>
          </cell>
          <cell r="AJ29">
            <v>5.016</v>
          </cell>
          <cell r="AK29">
            <v>5.2560000000000002</v>
          </cell>
          <cell r="AL29">
            <v>5.6769999999999996</v>
          </cell>
          <cell r="AM29">
            <v>26.473999999999997</v>
          </cell>
          <cell r="AN29">
            <v>5.8719999999999999</v>
          </cell>
          <cell r="AO29">
            <v>5.8470000000000004</v>
          </cell>
          <cell r="AP29">
            <v>5.5670000000000002</v>
          </cell>
          <cell r="AQ29">
            <v>5.6319999999999997</v>
          </cell>
          <cell r="AR29">
            <v>22.917999999999999</v>
          </cell>
          <cell r="AS29">
            <v>6.0869999999999997</v>
          </cell>
          <cell r="AT29">
            <v>5.7839999999999998</v>
          </cell>
          <cell r="AU29">
            <v>5.5720000000000001</v>
          </cell>
          <cell r="AV29">
            <v>6.0179999999999998</v>
          </cell>
          <cell r="AW29">
            <v>6.1269999999999998</v>
          </cell>
          <cell r="AX29">
            <v>29.587999999999997</v>
          </cell>
        </row>
        <row r="30">
          <cell r="A30" t="str">
            <v>B0876X46ML</v>
          </cell>
          <cell r="B30" t="str">
            <v>4250059686267</v>
          </cell>
          <cell r="C30" t="str">
            <v>devolo Magic 2 WiFi next : Kit CPL WiFi Multiroom le plus rapide du monde (2400 Mbits/s, 5 ports Ethernet Gigabit) idéal télétravail et streaming, prises françaises</v>
          </cell>
          <cell r="D30" t="str">
            <v>8626</v>
          </cell>
          <cell r="E30">
            <v>0</v>
          </cell>
          <cell r="F30">
            <v>0</v>
          </cell>
          <cell r="G30" t="str">
            <v>—</v>
          </cell>
          <cell r="H30">
            <v>13</v>
          </cell>
          <cell r="I30">
            <v>-0.23529411764705885</v>
          </cell>
          <cell r="J30">
            <v>1</v>
          </cell>
          <cell r="K30">
            <v>202</v>
          </cell>
          <cell r="L30">
            <v>-6.481481481481477E-2</v>
          </cell>
          <cell r="M30">
            <v>9</v>
          </cell>
          <cell r="N30">
            <v>0</v>
          </cell>
          <cell r="O30" t="str">
            <v>—</v>
          </cell>
          <cell r="P30">
            <v>0.99124726477024072</v>
          </cell>
          <cell r="Q30">
            <v>4.5182289919058105</v>
          </cell>
          <cell r="R30" t="str">
            <v>New Product</v>
          </cell>
          <cell r="S30">
            <v>24.577999999999999</v>
          </cell>
          <cell r="T30">
            <v>24</v>
          </cell>
          <cell r="U30">
            <v>24.213000000000001</v>
          </cell>
          <cell r="V30">
            <v>23.882000000000001</v>
          </cell>
          <cell r="W30">
            <v>96.673000000000002</v>
          </cell>
          <cell r="X30">
            <v>23.262</v>
          </cell>
          <cell r="Y30">
            <v>22.463999999999999</v>
          </cell>
          <cell r="Z30">
            <v>22.571000000000002</v>
          </cell>
          <cell r="AA30">
            <v>22.667999999999999</v>
          </cell>
          <cell r="AB30">
            <v>90.965000000000003</v>
          </cell>
          <cell r="AC30">
            <v>22.542999999999999</v>
          </cell>
          <cell r="AD30">
            <v>21.474</v>
          </cell>
          <cell r="AE30">
            <v>19.632000000000001</v>
          </cell>
          <cell r="AF30">
            <v>19.861000000000001</v>
          </cell>
          <cell r="AG30">
            <v>83.51</v>
          </cell>
          <cell r="AH30">
            <v>19.974</v>
          </cell>
          <cell r="AI30">
            <v>19.899000000000001</v>
          </cell>
          <cell r="AJ30">
            <v>19.491</v>
          </cell>
          <cell r="AK30">
            <v>19.689</v>
          </cell>
          <cell r="AL30">
            <v>19.678999999999998</v>
          </cell>
          <cell r="AM30">
            <v>98.731999999999999</v>
          </cell>
          <cell r="AN30">
            <v>21.010999999999999</v>
          </cell>
          <cell r="AO30">
            <v>23.091999999999999</v>
          </cell>
          <cell r="AP30">
            <v>19.672000000000001</v>
          </cell>
          <cell r="AQ30">
            <v>19.73</v>
          </cell>
          <cell r="AR30">
            <v>83.504999999999995</v>
          </cell>
          <cell r="AS30">
            <v>20.003</v>
          </cell>
          <cell r="AT30">
            <v>20.431999999999999</v>
          </cell>
          <cell r="AU30">
            <v>19.920000000000002</v>
          </cell>
          <cell r="AV30">
            <v>22.08</v>
          </cell>
          <cell r="AW30">
            <v>22.533000000000001</v>
          </cell>
          <cell r="AX30">
            <v>104.968</v>
          </cell>
        </row>
        <row r="31">
          <cell r="A31" t="str">
            <v>B0876WR26T</v>
          </cell>
          <cell r="B31" t="str">
            <v>4250059686113</v>
          </cell>
          <cell r="C31" t="str">
            <v>devolo Magic 2 WiFi next : Adaptateur CPL WiFi le plus rapide du monde (2400 Mbits/s, 2 ports Ethernet Gigabit) idéal télétravail et streaming, prise française</v>
          </cell>
          <cell r="D31" t="str">
            <v>8611</v>
          </cell>
          <cell r="E31">
            <v>0</v>
          </cell>
          <cell r="F31">
            <v>0</v>
          </cell>
          <cell r="G31" t="str">
            <v>—</v>
          </cell>
          <cell r="H31">
            <v>15</v>
          </cell>
          <cell r="I31">
            <v>0.66666666666666674</v>
          </cell>
          <cell r="J31">
            <v>2</v>
          </cell>
          <cell r="K31">
            <v>193</v>
          </cell>
          <cell r="L31">
            <v>-6.7632850241545861E-2</v>
          </cell>
          <cell r="M31">
            <v>16</v>
          </cell>
          <cell r="N31">
            <v>0</v>
          </cell>
          <cell r="O31" t="str">
            <v>—</v>
          </cell>
          <cell r="P31">
            <v>0.99905571293673279</v>
          </cell>
          <cell r="Q31">
            <v>5.2963897920604879</v>
          </cell>
          <cell r="R31" t="str">
            <v>New Product</v>
          </cell>
          <cell r="S31">
            <v>12.19</v>
          </cell>
          <cell r="T31">
            <v>12.384</v>
          </cell>
          <cell r="U31">
            <v>12.992000000000001</v>
          </cell>
          <cell r="V31">
            <v>12.673999999999999</v>
          </cell>
          <cell r="W31">
            <v>50.24</v>
          </cell>
          <cell r="X31">
            <v>12.798</v>
          </cell>
          <cell r="Y31">
            <v>12.432</v>
          </cell>
          <cell r="Z31">
            <v>12.853999999999999</v>
          </cell>
          <cell r="AA31">
            <v>13.051</v>
          </cell>
          <cell r="AB31">
            <v>51.135000000000005</v>
          </cell>
          <cell r="AC31">
            <v>12.143000000000001</v>
          </cell>
          <cell r="AD31">
            <v>12.228999999999999</v>
          </cell>
          <cell r="AE31">
            <v>11.856999999999999</v>
          </cell>
          <cell r="AF31">
            <v>12.02</v>
          </cell>
          <cell r="AG31">
            <v>48.248999999999995</v>
          </cell>
          <cell r="AH31">
            <v>11.82</v>
          </cell>
          <cell r="AI31">
            <v>11.734999999999999</v>
          </cell>
          <cell r="AJ31">
            <v>11.709</v>
          </cell>
          <cell r="AK31">
            <v>11.776999999999999</v>
          </cell>
          <cell r="AL31">
            <v>12.474</v>
          </cell>
          <cell r="AM31">
            <v>59.515000000000001</v>
          </cell>
          <cell r="AN31">
            <v>12.358000000000001</v>
          </cell>
          <cell r="AO31">
            <v>13.756</v>
          </cell>
          <cell r="AP31">
            <v>13.224</v>
          </cell>
          <cell r="AQ31">
            <v>13.987</v>
          </cell>
          <cell r="AR31">
            <v>53.325000000000003</v>
          </cell>
          <cell r="AS31">
            <v>13.664</v>
          </cell>
          <cell r="AT31">
            <v>12.430999999999999</v>
          </cell>
          <cell r="AU31">
            <v>13.141</v>
          </cell>
          <cell r="AV31">
            <v>13.179</v>
          </cell>
          <cell r="AW31">
            <v>14.082000000000001</v>
          </cell>
          <cell r="AX31">
            <v>66.497</v>
          </cell>
        </row>
        <row r="32">
          <cell r="A32" t="str">
            <v>B07Z5KH5ST</v>
          </cell>
          <cell r="B32" t="str">
            <v>4250059685031</v>
          </cell>
          <cell r="C32" t="str">
            <v>Devolo Magic 2 LAN Triple : Adaptateur CPL avec 3 ports Ethernet, idéal pour TV connectée, PC et console de jeux</v>
          </cell>
          <cell r="D32" t="str">
            <v>8503</v>
          </cell>
          <cell r="E32">
            <v>0</v>
          </cell>
          <cell r="F32">
            <v>0</v>
          </cell>
          <cell r="G32" t="str">
            <v>—</v>
          </cell>
          <cell r="H32">
            <v>4</v>
          </cell>
          <cell r="I32">
            <v>-0.63636363636363635</v>
          </cell>
          <cell r="J32">
            <v>1</v>
          </cell>
          <cell r="K32">
            <v>64</v>
          </cell>
          <cell r="L32">
            <v>1.5873015873015817E-2</v>
          </cell>
          <cell r="M32">
            <v>6</v>
          </cell>
          <cell r="N32">
            <v>0</v>
          </cell>
          <cell r="O32" t="str">
            <v>—</v>
          </cell>
          <cell r="P32">
            <v>0.98491379310344829</v>
          </cell>
          <cell r="Q32">
            <v>6.7695641137855569</v>
          </cell>
          <cell r="R32" t="str">
            <v>New Product</v>
          </cell>
          <cell r="S32">
            <v>12.292</v>
          </cell>
          <cell r="T32">
            <v>12.096</v>
          </cell>
          <cell r="U32">
            <v>11.723000000000001</v>
          </cell>
          <cell r="V32">
            <v>11.51</v>
          </cell>
          <cell r="W32">
            <v>47.620999999999995</v>
          </cell>
          <cell r="X32">
            <v>11.398</v>
          </cell>
          <cell r="Y32">
            <v>11.098000000000001</v>
          </cell>
          <cell r="Z32">
            <v>11.141</v>
          </cell>
          <cell r="AA32">
            <v>11.385999999999999</v>
          </cell>
          <cell r="AB32">
            <v>45.022999999999996</v>
          </cell>
          <cell r="AC32">
            <v>11.214</v>
          </cell>
          <cell r="AD32">
            <v>10.961</v>
          </cell>
          <cell r="AE32">
            <v>10.473000000000001</v>
          </cell>
          <cell r="AF32">
            <v>10.377000000000001</v>
          </cell>
          <cell r="AG32">
            <v>43.025000000000006</v>
          </cell>
          <cell r="AH32">
            <v>10.739000000000001</v>
          </cell>
          <cell r="AI32">
            <v>10.856</v>
          </cell>
          <cell r="AJ32">
            <v>10.494999999999999</v>
          </cell>
          <cell r="AK32">
            <v>10.536</v>
          </cell>
          <cell r="AL32">
            <v>11.132999999999999</v>
          </cell>
          <cell r="AM32">
            <v>53.759</v>
          </cell>
          <cell r="AN32">
            <v>10.978</v>
          </cell>
          <cell r="AO32">
            <v>11.121</v>
          </cell>
          <cell r="AP32">
            <v>10.548999999999999</v>
          </cell>
          <cell r="AQ32">
            <v>10.917</v>
          </cell>
          <cell r="AR32">
            <v>43.564999999999998</v>
          </cell>
          <cell r="AS32">
            <v>10.776999999999999</v>
          </cell>
          <cell r="AT32">
            <v>10.676</v>
          </cell>
          <cell r="AU32">
            <v>10.433999999999999</v>
          </cell>
          <cell r="AV32">
            <v>10.673999999999999</v>
          </cell>
          <cell r="AW32">
            <v>11.129</v>
          </cell>
          <cell r="AX32">
            <v>53.69</v>
          </cell>
        </row>
        <row r="33">
          <cell r="A33" t="str">
            <v>B07Z5K6BLP</v>
          </cell>
          <cell r="B33" t="str">
            <v>4250059685628</v>
          </cell>
          <cell r="C33" t="str">
            <v>Devolo Magic 1 Wifi Mini : Starter Kit CPL compact, idéal pour le télétravail et le streaming, prises françaises</v>
          </cell>
          <cell r="D33" t="str">
            <v>8562</v>
          </cell>
          <cell r="E33">
            <v>0</v>
          </cell>
          <cell r="F33">
            <v>0</v>
          </cell>
          <cell r="G33" t="str">
            <v>—</v>
          </cell>
          <cell r="H33">
            <v>18</v>
          </cell>
          <cell r="I33">
            <v>0.125</v>
          </cell>
          <cell r="J33">
            <v>3</v>
          </cell>
          <cell r="K33">
            <v>83</v>
          </cell>
          <cell r="L33">
            <v>-0.15306122448979587</v>
          </cell>
          <cell r="M33">
            <v>5</v>
          </cell>
          <cell r="N33">
            <v>1</v>
          </cell>
          <cell r="O33" t="str">
            <v>—</v>
          </cell>
          <cell r="P33">
            <v>0.99818016378525942</v>
          </cell>
          <cell r="Q33">
            <v>4.5347513217866888</v>
          </cell>
          <cell r="R33" t="str">
            <v>New Product</v>
          </cell>
          <cell r="S33">
            <v>20.081</v>
          </cell>
          <cell r="T33">
            <v>19.484999999999999</v>
          </cell>
          <cell r="U33">
            <v>19.094000000000001</v>
          </cell>
          <cell r="V33">
            <v>19.102</v>
          </cell>
          <cell r="W33">
            <v>77.762</v>
          </cell>
          <cell r="X33">
            <v>19.010999999999999</v>
          </cell>
          <cell r="Y33">
            <v>18.497</v>
          </cell>
          <cell r="Z33">
            <v>18.887</v>
          </cell>
          <cell r="AA33">
            <v>19.725000000000001</v>
          </cell>
          <cell r="AB33">
            <v>76.12</v>
          </cell>
          <cell r="AC33">
            <v>19.405999999999999</v>
          </cell>
          <cell r="AD33">
            <v>18.986999999999998</v>
          </cell>
          <cell r="AE33">
            <v>17.558</v>
          </cell>
          <cell r="AF33">
            <v>17.474</v>
          </cell>
          <cell r="AG33">
            <v>73.424999999999997</v>
          </cell>
          <cell r="AH33">
            <v>18.222999999999999</v>
          </cell>
          <cell r="AI33">
            <v>18.565000000000001</v>
          </cell>
          <cell r="AJ33">
            <v>17.504000000000001</v>
          </cell>
          <cell r="AK33">
            <v>17.591000000000001</v>
          </cell>
          <cell r="AL33">
            <v>17.866</v>
          </cell>
          <cell r="AM33">
            <v>89.749000000000009</v>
          </cell>
          <cell r="AN33">
            <v>17.768000000000001</v>
          </cell>
          <cell r="AO33">
            <v>20.521000000000001</v>
          </cell>
          <cell r="AP33">
            <v>17.120999999999999</v>
          </cell>
          <cell r="AQ33">
            <v>17.908000000000001</v>
          </cell>
          <cell r="AR33">
            <v>73.317999999999998</v>
          </cell>
          <cell r="AS33">
            <v>17.919</v>
          </cell>
          <cell r="AT33">
            <v>17.87</v>
          </cell>
          <cell r="AU33">
            <v>17.57</v>
          </cell>
          <cell r="AV33">
            <v>19.315999999999999</v>
          </cell>
          <cell r="AW33">
            <v>21.414000000000001</v>
          </cell>
          <cell r="AX33">
            <v>94.088999999999999</v>
          </cell>
        </row>
        <row r="34">
          <cell r="A34" t="str">
            <v>B07PJK8PBB</v>
          </cell>
          <cell r="B34" t="str">
            <v>4250059684942</v>
          </cell>
          <cell r="C34" t="str">
            <v>Point D'ACCES Point d'accŠs Access Point One</v>
          </cell>
          <cell r="D34" t="str">
            <v>8494</v>
          </cell>
          <cell r="E34" t="str">
            <v>—</v>
          </cell>
          <cell r="F34">
            <v>0</v>
          </cell>
          <cell r="G34" t="str">
            <v>—</v>
          </cell>
          <cell r="H34">
            <v>0</v>
          </cell>
          <cell r="I34" t="str">
            <v>—</v>
          </cell>
          <cell r="J34">
            <v>0</v>
          </cell>
          <cell r="K34">
            <v>0</v>
          </cell>
          <cell r="M34">
            <v>0</v>
          </cell>
          <cell r="N34">
            <v>0</v>
          </cell>
          <cell r="O34" t="str">
            <v>—</v>
          </cell>
          <cell r="Q34" t="str">
            <v>—</v>
          </cell>
          <cell r="R34" t="str">
            <v>New Product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</row>
        <row r="35">
          <cell r="A35" t="str">
            <v>B07H7XX3HN</v>
          </cell>
          <cell r="B35" t="str">
            <v>4250059683846</v>
          </cell>
          <cell r="C35" t="str">
            <v>devolo Magic 2 WiFi : Starter Kit CPL le plus rapide du monde pour un WiFi ac dans toute la maison via le réseau électrique, WiFi Mesh, idéal pour le télétravail et le streaming</v>
          </cell>
          <cell r="D35" t="str">
            <v>8384</v>
          </cell>
          <cell r="E35" t="str">
            <v>—</v>
          </cell>
          <cell r="F35">
            <v>0</v>
          </cell>
          <cell r="G35" t="str">
            <v>—</v>
          </cell>
          <cell r="H35">
            <v>0</v>
          </cell>
          <cell r="I35" t="str">
            <v>—</v>
          </cell>
          <cell r="J35">
            <v>0</v>
          </cell>
          <cell r="K35">
            <v>0</v>
          </cell>
          <cell r="M35">
            <v>0</v>
          </cell>
          <cell r="N35">
            <v>0</v>
          </cell>
          <cell r="O35" t="str">
            <v>—</v>
          </cell>
          <cell r="Q35" t="str">
            <v>—</v>
          </cell>
          <cell r="R35" t="str">
            <v>Planned Replenishment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</row>
        <row r="36">
          <cell r="A36" t="str">
            <v>B07H7XWZQK</v>
          </cell>
          <cell r="B36" t="str">
            <v>4250059683686</v>
          </cell>
          <cell r="C36" t="str">
            <v>devolo Magic 1 WiFi : Kit CPL Multiroom pour un WiFi ac dans toute la Maison via le Réseau électrique, WiFi Mesh, Idéal pour le Télétravail et le Streaming, prises françaises</v>
          </cell>
          <cell r="D36" t="str">
            <v>8368</v>
          </cell>
          <cell r="E36">
            <v>0</v>
          </cell>
          <cell r="F36">
            <v>0</v>
          </cell>
          <cell r="G36">
            <v>-1</v>
          </cell>
          <cell r="H36">
            <v>3</v>
          </cell>
          <cell r="I36">
            <v>2</v>
          </cell>
          <cell r="J36">
            <v>3</v>
          </cell>
          <cell r="K36">
            <v>142</v>
          </cell>
          <cell r="L36">
            <v>-4.0540540540540571E-2</v>
          </cell>
          <cell r="M36">
            <v>49</v>
          </cell>
          <cell r="N36">
            <v>0</v>
          </cell>
          <cell r="O36" t="str">
            <v>—</v>
          </cell>
          <cell r="P36">
            <v>1</v>
          </cell>
          <cell r="Q36">
            <v>4.5061810666666675</v>
          </cell>
          <cell r="R36" t="str">
            <v>Planned Replenishment</v>
          </cell>
          <cell r="S36">
            <v>2.855</v>
          </cell>
          <cell r="T36">
            <v>3.0289999999999999</v>
          </cell>
          <cell r="U36">
            <v>2.97</v>
          </cell>
          <cell r="V36">
            <v>3.0049999999999999</v>
          </cell>
          <cell r="W36">
            <v>11.859000000000002</v>
          </cell>
          <cell r="X36">
            <v>3.028</v>
          </cell>
          <cell r="Y36">
            <v>2.9470000000000001</v>
          </cell>
          <cell r="Z36">
            <v>3.0249999999999999</v>
          </cell>
          <cell r="AA36">
            <v>3.097</v>
          </cell>
          <cell r="AB36">
            <v>12.097</v>
          </cell>
          <cell r="AC36">
            <v>3.2810000000000001</v>
          </cell>
          <cell r="AD36">
            <v>3.27</v>
          </cell>
          <cell r="AE36">
            <v>2.4769999999999999</v>
          </cell>
          <cell r="AF36">
            <v>2.5430000000000001</v>
          </cell>
          <cell r="AG36">
            <v>11.571000000000002</v>
          </cell>
          <cell r="AH36">
            <v>2.94</v>
          </cell>
          <cell r="AI36">
            <v>2.6589999999999998</v>
          </cell>
          <cell r="AJ36">
            <v>2.4569999999999999</v>
          </cell>
          <cell r="AK36">
            <v>2.5750000000000002</v>
          </cell>
          <cell r="AL36">
            <v>2.7440000000000002</v>
          </cell>
          <cell r="AM36">
            <v>13.375</v>
          </cell>
          <cell r="AN36">
            <v>2.9609999999999999</v>
          </cell>
          <cell r="AO36">
            <v>2.665</v>
          </cell>
          <cell r="AP36">
            <v>2.4319999999999999</v>
          </cell>
          <cell r="AQ36">
            <v>2.734</v>
          </cell>
          <cell r="AR36">
            <v>10.792</v>
          </cell>
          <cell r="AS36">
            <v>2.6320000000000001</v>
          </cell>
          <cell r="AT36">
            <v>2.573</v>
          </cell>
          <cell r="AU36">
            <v>2.4620000000000002</v>
          </cell>
          <cell r="AV36">
            <v>2.677</v>
          </cell>
          <cell r="AW36">
            <v>2.8780000000000001</v>
          </cell>
          <cell r="AX36">
            <v>13.222</v>
          </cell>
        </row>
        <row r="37">
          <cell r="A37" t="str">
            <v>B07H7RYC3K</v>
          </cell>
          <cell r="B37" t="str">
            <v>4250059683600</v>
          </cell>
          <cell r="C37" t="str">
            <v>devolo Magic 1 WiFi : Starter Kit CPL pour un WiFi ac dans toute la Maison via le Réseau électrique, WiFi Mesh, Idéal pour le Télétravail et le Streaming, prises françaises</v>
          </cell>
          <cell r="D37" t="str">
            <v>8360</v>
          </cell>
          <cell r="E37">
            <v>0</v>
          </cell>
          <cell r="F37">
            <v>0</v>
          </cell>
          <cell r="G37" t="str">
            <v>—</v>
          </cell>
          <cell r="H37">
            <v>8</v>
          </cell>
          <cell r="I37">
            <v>-0.2</v>
          </cell>
          <cell r="J37">
            <v>0</v>
          </cell>
          <cell r="K37">
            <v>108</v>
          </cell>
          <cell r="L37">
            <v>-5.2631578947368481E-2</v>
          </cell>
          <cell r="M37">
            <v>8</v>
          </cell>
          <cell r="N37">
            <v>0</v>
          </cell>
          <cell r="O37">
            <v>-1</v>
          </cell>
          <cell r="P37">
            <v>1</v>
          </cell>
          <cell r="Q37">
            <v>4.238998389982112</v>
          </cell>
          <cell r="R37" t="str">
            <v>New Product</v>
          </cell>
          <cell r="S37">
            <v>15.064</v>
          </cell>
          <cell r="T37">
            <v>14.59</v>
          </cell>
          <cell r="U37">
            <v>14.199</v>
          </cell>
          <cell r="V37">
            <v>14.308999999999999</v>
          </cell>
          <cell r="W37">
            <v>58.161999999999999</v>
          </cell>
          <cell r="X37">
            <v>13.749000000000001</v>
          </cell>
          <cell r="Y37">
            <v>13.664999999999999</v>
          </cell>
          <cell r="Z37">
            <v>13.532</v>
          </cell>
          <cell r="AA37">
            <v>13.862</v>
          </cell>
          <cell r="AB37">
            <v>54.808</v>
          </cell>
          <cell r="AC37">
            <v>13.916</v>
          </cell>
          <cell r="AD37">
            <v>13.333</v>
          </cell>
          <cell r="AE37">
            <v>12.368</v>
          </cell>
          <cell r="AF37">
            <v>12.316000000000001</v>
          </cell>
          <cell r="AG37">
            <v>51.933000000000007</v>
          </cell>
          <cell r="AH37">
            <v>12.417</v>
          </cell>
          <cell r="AI37">
            <v>12.634</v>
          </cell>
          <cell r="AJ37">
            <v>11.739000000000001</v>
          </cell>
          <cell r="AK37">
            <v>12.095000000000001</v>
          </cell>
          <cell r="AL37">
            <v>12.294</v>
          </cell>
          <cell r="AM37">
            <v>61.179000000000002</v>
          </cell>
          <cell r="AN37">
            <v>13.022</v>
          </cell>
          <cell r="AO37">
            <v>14.538</v>
          </cell>
          <cell r="AP37">
            <v>13.194000000000001</v>
          </cell>
          <cell r="AQ37">
            <v>13.596</v>
          </cell>
          <cell r="AR37">
            <v>54.350000000000009</v>
          </cell>
          <cell r="AS37">
            <v>13.680999999999999</v>
          </cell>
          <cell r="AT37">
            <v>14.294</v>
          </cell>
          <cell r="AU37">
            <v>13.772</v>
          </cell>
          <cell r="AV37">
            <v>14.928000000000001</v>
          </cell>
          <cell r="AW37">
            <v>16.007000000000001</v>
          </cell>
          <cell r="AX37">
            <v>72.682000000000002</v>
          </cell>
        </row>
        <row r="38">
          <cell r="A38" t="str">
            <v>B07FGCG2QY</v>
          </cell>
          <cell r="B38" t="str">
            <v>4250059683112</v>
          </cell>
          <cell r="C38" t="str">
            <v>devolo dLAN 1200+ WiFi ac Multiroom Kit, Prise Réseau CPL Wi-Fi (1200 Mbit/s, 3x Adaptateurs/4x Ports Gigabit/Amplificateur WiFi/Courant Porteur/Prise Filtrée Intégrée/Wifi Clone) prises françaises</v>
          </cell>
          <cell r="D38" t="str">
            <v>8311</v>
          </cell>
          <cell r="E38">
            <v>0</v>
          </cell>
          <cell r="F38">
            <v>0</v>
          </cell>
          <cell r="G38" t="str">
            <v>—</v>
          </cell>
          <cell r="H38">
            <v>0</v>
          </cell>
          <cell r="I38" t="str">
            <v>—</v>
          </cell>
          <cell r="J38">
            <v>0</v>
          </cell>
          <cell r="K38">
            <v>3</v>
          </cell>
          <cell r="L38">
            <v>0</v>
          </cell>
          <cell r="M38">
            <v>5</v>
          </cell>
          <cell r="N38">
            <v>0</v>
          </cell>
          <cell r="O38" t="str">
            <v>—</v>
          </cell>
          <cell r="P38">
            <v>1</v>
          </cell>
          <cell r="Q38">
            <v>6.9683551724137933</v>
          </cell>
          <cell r="R38" t="str">
            <v>Obsolete</v>
          </cell>
          <cell r="S38">
            <v>0.61899999999999999</v>
          </cell>
          <cell r="T38">
            <v>0.48799999999999999</v>
          </cell>
          <cell r="U38">
            <v>0.61899999999999999</v>
          </cell>
          <cell r="V38">
            <v>0.61699999999999999</v>
          </cell>
          <cell r="W38">
            <v>2.343</v>
          </cell>
          <cell r="X38">
            <v>0.61899999999999999</v>
          </cell>
          <cell r="Y38">
            <v>0.623</v>
          </cell>
          <cell r="Z38">
            <v>0.62</v>
          </cell>
          <cell r="AA38">
            <v>0.63600000000000001</v>
          </cell>
          <cell r="AB38">
            <v>2.4980000000000002</v>
          </cell>
          <cell r="AC38">
            <v>0.66200000000000003</v>
          </cell>
          <cell r="AD38">
            <v>0.627</v>
          </cell>
          <cell r="AE38">
            <v>0.61799999999999999</v>
          </cell>
          <cell r="AF38">
            <v>0.61899999999999999</v>
          </cell>
          <cell r="AG38">
            <v>2.5259999999999998</v>
          </cell>
          <cell r="AH38">
            <v>0.622</v>
          </cell>
          <cell r="AI38">
            <v>0.63</v>
          </cell>
          <cell r="AJ38">
            <v>0.62</v>
          </cell>
          <cell r="AK38">
            <v>0.61899999999999999</v>
          </cell>
          <cell r="AL38">
            <v>0.63500000000000001</v>
          </cell>
          <cell r="AM38">
            <v>3.1259999999999994</v>
          </cell>
          <cell r="AN38">
            <v>0.628</v>
          </cell>
          <cell r="AO38">
            <v>0.627</v>
          </cell>
          <cell r="AP38">
            <v>0.629</v>
          </cell>
          <cell r="AQ38">
            <v>0.71499999999999997</v>
          </cell>
          <cell r="AR38">
            <v>2.5989999999999998</v>
          </cell>
          <cell r="AS38">
            <v>0.71299999999999997</v>
          </cell>
          <cell r="AT38">
            <v>0.70899999999999996</v>
          </cell>
          <cell r="AU38">
            <v>0.67500000000000004</v>
          </cell>
          <cell r="AV38">
            <v>0.753</v>
          </cell>
          <cell r="AW38">
            <v>0.78100000000000003</v>
          </cell>
          <cell r="AX38">
            <v>3.6310000000000002</v>
          </cell>
        </row>
        <row r="39">
          <cell r="A39" t="str">
            <v>B07D7RN642</v>
          </cell>
          <cell r="B39" t="str">
            <v>4250059683105</v>
          </cell>
          <cell r="C39" t="str">
            <v>devolo 8310 dLAN 550+ WiFi Multiroom Kit, Prise Réseau CPL WiFi (500 Mbit/s Via CPL, 300 Mbit/s en WiFi, 3X Adaptateurs, 2X Ports Fast Ethernet, Amplifier WiFi, Courant Porteur, Access Point), Blanc</v>
          </cell>
          <cell r="D39" t="str">
            <v>8310</v>
          </cell>
          <cell r="E39" t="str">
            <v>—</v>
          </cell>
          <cell r="F39">
            <v>0</v>
          </cell>
          <cell r="G39" t="str">
            <v>—</v>
          </cell>
          <cell r="H39" t="str">
            <v>—</v>
          </cell>
          <cell r="I39" t="str">
            <v>—</v>
          </cell>
          <cell r="J39">
            <v>0</v>
          </cell>
          <cell r="K39">
            <v>0</v>
          </cell>
          <cell r="M39">
            <v>0</v>
          </cell>
          <cell r="N39">
            <v>0</v>
          </cell>
          <cell r="O39" t="str">
            <v>—</v>
          </cell>
          <cell r="Q39" t="str">
            <v>—</v>
          </cell>
          <cell r="R39" t="str">
            <v>Obsolete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</row>
        <row r="40">
          <cell r="A40" t="str">
            <v>B07CVHTRP6</v>
          </cell>
          <cell r="B40" t="str">
            <v>4250059682429</v>
          </cell>
          <cell r="C40" t="str">
            <v>Devolo WiFi Outdoor CPL, Internet sans fil via la prise de courant, boîtier renforcé de fibre de verre, cryptage automatique WPA/WPA2, technologie range+</v>
          </cell>
          <cell r="D40" t="str">
            <v>8242</v>
          </cell>
          <cell r="E40" t="str">
            <v>—</v>
          </cell>
          <cell r="F40">
            <v>0</v>
          </cell>
          <cell r="G40" t="str">
            <v>—</v>
          </cell>
          <cell r="H40" t="str">
            <v>—</v>
          </cell>
          <cell r="I40" t="str">
            <v>—</v>
          </cell>
          <cell r="J40">
            <v>0</v>
          </cell>
          <cell r="K40">
            <v>0</v>
          </cell>
          <cell r="M40">
            <v>0</v>
          </cell>
          <cell r="N40">
            <v>0</v>
          </cell>
          <cell r="O40" t="str">
            <v>—</v>
          </cell>
          <cell r="Q40" t="str">
            <v>—</v>
          </cell>
          <cell r="R40" t="str">
            <v>New Product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</row>
        <row r="41">
          <cell r="A41" t="str">
            <v>B076PG612K</v>
          </cell>
          <cell r="B41" t="str">
            <v>4250059681200</v>
          </cell>
          <cell r="C41" t="str">
            <v>Devolo 8120 dLAN 1000 Duo+ CPL (1000 Mbit/s, 2 Ports Ethernet, Boitier Compact, Réseau CPL, Connexion Internet Facile via la Prise de Courant) Blanc</v>
          </cell>
          <cell r="D41" t="str">
            <v>8120</v>
          </cell>
          <cell r="E41" t="str">
            <v>—</v>
          </cell>
          <cell r="F41">
            <v>0</v>
          </cell>
          <cell r="G41" t="str">
            <v>—</v>
          </cell>
          <cell r="H41" t="str">
            <v>—</v>
          </cell>
          <cell r="I41" t="str">
            <v>—</v>
          </cell>
          <cell r="J41">
            <v>0</v>
          </cell>
          <cell r="K41">
            <v>0</v>
          </cell>
          <cell r="M41">
            <v>0</v>
          </cell>
          <cell r="N41">
            <v>0</v>
          </cell>
          <cell r="O41" t="str">
            <v>—</v>
          </cell>
          <cell r="Q41" t="str">
            <v>—</v>
          </cell>
          <cell r="R41" t="str">
            <v>Obsolete</v>
          </cell>
          <cell r="S41">
            <v>0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</row>
        <row r="42">
          <cell r="A42" t="str">
            <v>B076PFG982</v>
          </cell>
          <cell r="B42" t="str">
            <v>4250059681125</v>
          </cell>
          <cell r="C42" t="str">
            <v>Devolo 8112 dLAN 1000 Duo+ kit de démarrage, CPL internet (1000 Mbit/s via la Prise de Courant, 2 Ports Ethernet, 2 Adaptateurs CPL, Prise de Courant Intégrée, Adaptateur Réseau CPL) Blanc</v>
          </cell>
          <cell r="D42" t="str">
            <v>8112</v>
          </cell>
          <cell r="E42">
            <v>0</v>
          </cell>
          <cell r="F42">
            <v>0</v>
          </cell>
          <cell r="G42" t="str">
            <v>—</v>
          </cell>
          <cell r="H42">
            <v>0</v>
          </cell>
          <cell r="I42" t="str">
            <v>—</v>
          </cell>
          <cell r="J42">
            <v>0</v>
          </cell>
          <cell r="K42">
            <v>2</v>
          </cell>
          <cell r="L42">
            <v>0</v>
          </cell>
          <cell r="M42">
            <v>2</v>
          </cell>
          <cell r="N42">
            <v>0</v>
          </cell>
          <cell r="O42" t="str">
            <v>—</v>
          </cell>
          <cell r="Q42" t="str">
            <v>—</v>
          </cell>
          <cell r="R42" t="str">
            <v>Obsolete</v>
          </cell>
          <cell r="S42">
            <v>0.85899999999999999</v>
          </cell>
          <cell r="T42">
            <v>0.81299999999999994</v>
          </cell>
          <cell r="U42">
            <v>0.97299999999999998</v>
          </cell>
          <cell r="V42">
            <v>0.90900000000000003</v>
          </cell>
          <cell r="W42">
            <v>3.5540000000000003</v>
          </cell>
          <cell r="X42">
            <v>1.1970000000000001</v>
          </cell>
          <cell r="Y42">
            <v>0.996</v>
          </cell>
          <cell r="Z42">
            <v>1.109</v>
          </cell>
          <cell r="AA42">
            <v>1.4179999999999999</v>
          </cell>
          <cell r="AB42">
            <v>4.72</v>
          </cell>
          <cell r="AC42">
            <v>1.4730000000000001</v>
          </cell>
          <cell r="AD42">
            <v>1.407</v>
          </cell>
          <cell r="AE42">
            <v>1.3160000000000001</v>
          </cell>
          <cell r="AF42">
            <v>1.048</v>
          </cell>
          <cell r="AG42">
            <v>5.2439999999999998</v>
          </cell>
          <cell r="AH42">
            <v>1.4690000000000001</v>
          </cell>
          <cell r="AI42">
            <v>1.718</v>
          </cell>
          <cell r="AJ42">
            <v>1.3360000000000001</v>
          </cell>
          <cell r="AK42">
            <v>1.5389999999999999</v>
          </cell>
          <cell r="AL42">
            <v>1.6140000000000001</v>
          </cell>
          <cell r="AM42">
            <v>7.6760000000000002</v>
          </cell>
          <cell r="AN42">
            <v>1.4059999999999999</v>
          </cell>
          <cell r="AO42">
            <v>1.0820000000000001</v>
          </cell>
          <cell r="AP42">
            <v>1.3080000000000001</v>
          </cell>
          <cell r="AQ42">
            <v>2.044</v>
          </cell>
          <cell r="AR42">
            <v>5.84</v>
          </cell>
          <cell r="AS42">
            <v>1.798</v>
          </cell>
          <cell r="AT42">
            <v>1.651</v>
          </cell>
          <cell r="AU42">
            <v>1.5660000000000001</v>
          </cell>
          <cell r="AV42">
            <v>1.9139999999999999</v>
          </cell>
          <cell r="AW42">
            <v>1.798</v>
          </cell>
          <cell r="AX42">
            <v>8.7270000000000003</v>
          </cell>
        </row>
        <row r="43">
          <cell r="A43" t="str">
            <v>B076MN4HD2</v>
          </cell>
          <cell r="B43" t="str">
            <v>4250059692916</v>
          </cell>
          <cell r="C43" t="str">
            <v>Devolo CPL dLAN 550 Duo+ -Single - Blanc</v>
          </cell>
          <cell r="D43" t="str">
            <v>9291</v>
          </cell>
          <cell r="E43" t="str">
            <v>—</v>
          </cell>
          <cell r="F43">
            <v>0</v>
          </cell>
          <cell r="G43" t="str">
            <v>—</v>
          </cell>
          <cell r="H43">
            <v>0</v>
          </cell>
          <cell r="I43" t="str">
            <v>—</v>
          </cell>
          <cell r="J43">
            <v>0</v>
          </cell>
          <cell r="K43">
            <v>0</v>
          </cell>
          <cell r="M43">
            <v>0</v>
          </cell>
          <cell r="N43">
            <v>0</v>
          </cell>
          <cell r="O43" t="str">
            <v>—</v>
          </cell>
          <cell r="Q43" t="str">
            <v>—</v>
          </cell>
          <cell r="R43" t="str">
            <v>Obsolete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</row>
        <row r="44">
          <cell r="A44" t="str">
            <v>B073XP8RRN</v>
          </cell>
          <cell r="B44" t="str">
            <v>4250059698970</v>
          </cell>
          <cell r="C44" t="str">
            <v>Devolo 9897 dLAN 1200 Triple+ adaptateur CPL (Internet à 1200 Mbps via la prise électrique, 3 ports Gigabit, 1 adaptateur CPL, prise de courant intégrée, adaptateur réseau, blanc</v>
          </cell>
          <cell r="D44" t="str">
            <v>9897</v>
          </cell>
          <cell r="E44" t="str">
            <v>—</v>
          </cell>
          <cell r="F44">
            <v>0</v>
          </cell>
          <cell r="G44" t="str">
            <v>—</v>
          </cell>
          <cell r="H44" t="str">
            <v>—</v>
          </cell>
          <cell r="I44" t="str">
            <v>—</v>
          </cell>
          <cell r="J44">
            <v>0</v>
          </cell>
          <cell r="K44">
            <v>0</v>
          </cell>
          <cell r="M44">
            <v>0</v>
          </cell>
          <cell r="N44">
            <v>0</v>
          </cell>
          <cell r="O44" t="str">
            <v>—</v>
          </cell>
          <cell r="Q44" t="str">
            <v>—</v>
          </cell>
          <cell r="R44" t="str">
            <v>Planned Replenishment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</row>
        <row r="45">
          <cell r="A45" t="str">
            <v>B073XMQB5W</v>
          </cell>
          <cell r="B45" t="str">
            <v>4250059699083</v>
          </cell>
          <cell r="C45" t="str">
            <v>Devolo 9908 dLAN 1200 Triple+ kit de démarrage CPL (Internet à 1200 Mbps via la prise électrique, 3 ports Gigabit Ethernet, 2 adaptateurs CPL, prise de courant intégrée, adaptateur réseau) blanc</v>
          </cell>
          <cell r="D45" t="str">
            <v>9908</v>
          </cell>
          <cell r="E45" t="str">
            <v>—</v>
          </cell>
          <cell r="F45">
            <v>0</v>
          </cell>
          <cell r="G45" t="str">
            <v>—</v>
          </cell>
          <cell r="H45" t="str">
            <v>—</v>
          </cell>
          <cell r="I45" t="str">
            <v>—</v>
          </cell>
          <cell r="J45">
            <v>0</v>
          </cell>
          <cell r="K45">
            <v>0</v>
          </cell>
          <cell r="M45">
            <v>0</v>
          </cell>
          <cell r="N45">
            <v>0</v>
          </cell>
          <cell r="O45" t="str">
            <v>—</v>
          </cell>
          <cell r="Q45" t="str">
            <v>—</v>
          </cell>
          <cell r="R45" t="str">
            <v>Obsolete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</row>
        <row r="46">
          <cell r="A46" t="str">
            <v>B06XPDL53Q</v>
          </cell>
          <cell r="B46" t="str">
            <v>4250059695092</v>
          </cell>
          <cell r="C46" t="str">
            <v>Devolo 9509 Box - unité centrale Devolo Home Control Blanc</v>
          </cell>
          <cell r="D46" t="str">
            <v>9509</v>
          </cell>
          <cell r="E46" t="str">
            <v>—</v>
          </cell>
          <cell r="F46">
            <v>0</v>
          </cell>
          <cell r="G46" t="str">
            <v>—</v>
          </cell>
          <cell r="H46" t="str">
            <v>—</v>
          </cell>
          <cell r="I46" t="str">
            <v>—</v>
          </cell>
          <cell r="J46">
            <v>0</v>
          </cell>
          <cell r="K46">
            <v>0</v>
          </cell>
          <cell r="M46">
            <v>0</v>
          </cell>
          <cell r="N46">
            <v>0</v>
          </cell>
          <cell r="O46" t="str">
            <v>—</v>
          </cell>
          <cell r="Q46" t="str">
            <v>—</v>
          </cell>
          <cell r="R46" t="str">
            <v>New Product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</row>
        <row r="47">
          <cell r="A47" t="str">
            <v>B01N9AZUD0</v>
          </cell>
          <cell r="B47" t="str">
            <v>4250059699687</v>
          </cell>
          <cell r="C47" t="str">
            <v>Devolo GigaGate, Bridge Wi-FI (2 Gbit/s, 1x Port Gigabit, 4X Ports Fast Ethernet, Connexion dans la Bande des 5 GHz, Expérience Multimédia Extrême, Cryptage AES) Noir</v>
          </cell>
          <cell r="D47" t="str">
            <v>9968</v>
          </cell>
          <cell r="E47">
            <v>0</v>
          </cell>
          <cell r="F47">
            <v>0</v>
          </cell>
          <cell r="G47">
            <v>-1</v>
          </cell>
          <cell r="H47">
            <v>4</v>
          </cell>
          <cell r="I47">
            <v>3</v>
          </cell>
          <cell r="J47">
            <v>0</v>
          </cell>
          <cell r="K47">
            <v>7</v>
          </cell>
          <cell r="L47">
            <v>-0.36363636363636365</v>
          </cell>
          <cell r="M47">
            <v>4</v>
          </cell>
          <cell r="N47">
            <v>0</v>
          </cell>
          <cell r="O47" t="str">
            <v>—</v>
          </cell>
          <cell r="P47">
            <v>1</v>
          </cell>
          <cell r="Q47">
            <v>4.4454059523809528</v>
          </cell>
          <cell r="R47" t="str">
            <v>Planned Replenishment</v>
          </cell>
          <cell r="S47">
            <v>2.3839999999999999</v>
          </cell>
          <cell r="T47">
            <v>2.3570000000000002</v>
          </cell>
          <cell r="U47">
            <v>2.2850000000000001</v>
          </cell>
          <cell r="V47">
            <v>2.3330000000000002</v>
          </cell>
          <cell r="W47">
            <v>9.359</v>
          </cell>
          <cell r="X47">
            <v>2.298</v>
          </cell>
          <cell r="Y47">
            <v>1.6020000000000001</v>
          </cell>
          <cell r="Z47">
            <v>1.621</v>
          </cell>
          <cell r="AA47">
            <v>1.6539999999999999</v>
          </cell>
          <cell r="AB47">
            <v>7.1750000000000007</v>
          </cell>
          <cell r="AC47">
            <v>1.681</v>
          </cell>
          <cell r="AD47">
            <v>1.5720000000000001</v>
          </cell>
          <cell r="AE47">
            <v>1.4890000000000001</v>
          </cell>
          <cell r="AF47">
            <v>1.4450000000000001</v>
          </cell>
          <cell r="AG47">
            <v>6.1870000000000003</v>
          </cell>
          <cell r="AH47">
            <v>1.5</v>
          </cell>
          <cell r="AI47">
            <v>1.506</v>
          </cell>
          <cell r="AJ47">
            <v>1.4770000000000001</v>
          </cell>
          <cell r="AK47">
            <v>1.4359999999999999</v>
          </cell>
          <cell r="AL47">
            <v>1.5580000000000001</v>
          </cell>
          <cell r="AM47">
            <v>7.4770000000000003</v>
          </cell>
          <cell r="AN47">
            <v>1.5760000000000001</v>
          </cell>
          <cell r="AO47">
            <v>1.5129999999999999</v>
          </cell>
          <cell r="AP47">
            <v>1.575</v>
          </cell>
          <cell r="AQ47">
            <v>1.6850000000000001</v>
          </cell>
          <cell r="AR47">
            <v>6.3490000000000002</v>
          </cell>
          <cell r="AS47">
            <v>1.694</v>
          </cell>
          <cell r="AT47">
            <v>1.7</v>
          </cell>
          <cell r="AU47">
            <v>1.6180000000000001</v>
          </cell>
          <cell r="AV47">
            <v>1.7669999999999999</v>
          </cell>
          <cell r="AW47">
            <v>1.869</v>
          </cell>
          <cell r="AX47">
            <v>8.6479999999999997</v>
          </cell>
        </row>
        <row r="48">
          <cell r="A48" t="str">
            <v>B01N6S5XZQ</v>
          </cell>
          <cell r="B48" t="str">
            <v>4250059698871</v>
          </cell>
          <cell r="C48" t="str">
            <v>Détecteur de fumée devolo Home Control (détecteur de fumée sans fil, mise en réseau possible, technique Z-Wave pour applications domotiques, pilotage via appli iOS/Android, capteur connecté) blanc</v>
          </cell>
          <cell r="D48" t="str">
            <v>9887</v>
          </cell>
          <cell r="E48" t="str">
            <v>—</v>
          </cell>
          <cell r="F48">
            <v>0</v>
          </cell>
          <cell r="G48" t="str">
            <v>—</v>
          </cell>
          <cell r="H48" t="str">
            <v>—</v>
          </cell>
          <cell r="I48" t="str">
            <v>—</v>
          </cell>
          <cell r="J48">
            <v>0</v>
          </cell>
          <cell r="K48">
            <v>0</v>
          </cell>
          <cell r="M48">
            <v>0</v>
          </cell>
          <cell r="N48">
            <v>0</v>
          </cell>
          <cell r="O48" t="str">
            <v>—</v>
          </cell>
          <cell r="Q48" t="str">
            <v>—</v>
          </cell>
          <cell r="R48" t="str">
            <v>New Product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</row>
        <row r="49">
          <cell r="A49" t="str">
            <v>B01N1LPP4O</v>
          </cell>
          <cell r="B49" t="str">
            <v>4250059699755</v>
          </cell>
          <cell r="C49" t="str">
            <v>Devolo GigaGate, Bridge Wi-Fi (2 Gbit/s, 1x Port Gigabit, 4x Ports Fast Ethernet, Connexion dans la Bande des 5 GHz, Expérience Multimédia Extrême, Cryptage AES) - Module Complémentaire</v>
          </cell>
          <cell r="D49" t="str">
            <v>9975</v>
          </cell>
          <cell r="E49" t="str">
            <v>—</v>
          </cell>
          <cell r="F49">
            <v>0</v>
          </cell>
          <cell r="G49" t="str">
            <v>—</v>
          </cell>
          <cell r="H49" t="str">
            <v>—</v>
          </cell>
          <cell r="I49" t="str">
            <v>—</v>
          </cell>
          <cell r="J49">
            <v>0</v>
          </cell>
          <cell r="K49">
            <v>0</v>
          </cell>
          <cell r="M49">
            <v>0</v>
          </cell>
          <cell r="N49">
            <v>0</v>
          </cell>
          <cell r="O49" t="str">
            <v>—</v>
          </cell>
          <cell r="Q49" t="str">
            <v>—</v>
          </cell>
          <cell r="R49" t="str">
            <v>Planned Replenishment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</row>
        <row r="50">
          <cell r="A50" t="str">
            <v>B01MZHXI8M</v>
          </cell>
          <cell r="B50" t="str">
            <v>4250059696730</v>
          </cell>
          <cell r="C50" t="str">
            <v>Devolo 9673 Détecteur d’eau Home Control (sécurité connectée, technique Z-Wave pour applications domotiques, pilotage via appli iOS/Android) blanc</v>
          </cell>
          <cell r="D50" t="str">
            <v>9673</v>
          </cell>
          <cell r="E50" t="str">
            <v>—</v>
          </cell>
          <cell r="F50">
            <v>0</v>
          </cell>
          <cell r="G50" t="str">
            <v>—</v>
          </cell>
          <cell r="H50" t="str">
            <v>—</v>
          </cell>
          <cell r="I50" t="str">
            <v>—</v>
          </cell>
          <cell r="J50">
            <v>0</v>
          </cell>
          <cell r="K50">
            <v>0</v>
          </cell>
          <cell r="M50">
            <v>0</v>
          </cell>
          <cell r="N50">
            <v>0</v>
          </cell>
          <cell r="O50" t="str">
            <v>—</v>
          </cell>
          <cell r="Q50" t="str">
            <v>—</v>
          </cell>
          <cell r="R50" t="str">
            <v>New Product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</row>
        <row r="51">
          <cell r="A51" t="str">
            <v>B01MZGZYO6</v>
          </cell>
          <cell r="B51" t="str">
            <v>4250059696808</v>
          </cell>
          <cell r="C51" t="str">
            <v>devolo Home Control Sirène d’alarme (système d’alarme connecté, batterie intégrée, 110 décibels, technique Z-Wave pour applications domotiques, pilotage via appli iOS/Android, installation facile)</v>
          </cell>
          <cell r="D51" t="str">
            <v>9680</v>
          </cell>
          <cell r="E51" t="str">
            <v>—</v>
          </cell>
          <cell r="F51">
            <v>0</v>
          </cell>
          <cell r="G51" t="str">
            <v>—</v>
          </cell>
          <cell r="H51" t="str">
            <v>—</v>
          </cell>
          <cell r="I51" t="str">
            <v>—</v>
          </cell>
          <cell r="J51">
            <v>0</v>
          </cell>
          <cell r="K51">
            <v>0</v>
          </cell>
          <cell r="M51">
            <v>0</v>
          </cell>
          <cell r="N51">
            <v>0</v>
          </cell>
          <cell r="O51" t="str">
            <v>—</v>
          </cell>
          <cell r="Q51" t="str">
            <v>—</v>
          </cell>
          <cell r="R51" t="str">
            <v>New Product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>
            <v>0</v>
          </cell>
        </row>
        <row r="52">
          <cell r="A52" t="str">
            <v>B01MG7SEGQ</v>
          </cell>
          <cell r="B52" t="str">
            <v>4250059699854</v>
          </cell>
          <cell r="C52" t="str">
            <v>Devolo multimédia Power Kit (DLAN 1200 + WiFi Adaptateur, 2 x Adaptateur Powerline, 4 x Gigabit, idéal pour la Diffusion de Jeux en Ligne et HD, WiFi dans Toute la Maison), Blanc</v>
          </cell>
          <cell r="D52" t="str">
            <v>9985</v>
          </cell>
          <cell r="E52" t="str">
            <v>—</v>
          </cell>
          <cell r="F52">
            <v>0</v>
          </cell>
          <cell r="G52" t="str">
            <v>—</v>
          </cell>
          <cell r="H52" t="str">
            <v>—</v>
          </cell>
          <cell r="I52" t="str">
            <v>—</v>
          </cell>
          <cell r="J52">
            <v>0</v>
          </cell>
          <cell r="K52">
            <v>0</v>
          </cell>
          <cell r="M52">
            <v>0</v>
          </cell>
          <cell r="N52">
            <v>0</v>
          </cell>
          <cell r="O52" t="str">
            <v>—</v>
          </cell>
          <cell r="Q52" t="str">
            <v>—</v>
          </cell>
          <cell r="R52" t="str">
            <v>Obsolete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</row>
        <row r="53">
          <cell r="A53" t="str">
            <v>B01KTNGSF8</v>
          </cell>
          <cell r="B53" t="str">
            <v>4250059698277</v>
          </cell>
          <cell r="C53" t="str">
            <v>Devolo 9827 dLAN 550+ WiFi, Prise Réseau CPL WiFi (500 Mbit/s Via CPL, 300 Mbit/s en WiFi, 1x Port Fast Ethernet, Amplificateur WiFi, WiFi Move) - Module Complémentaire, Blanc</v>
          </cell>
          <cell r="D53" t="str">
            <v>9827</v>
          </cell>
          <cell r="E53" t="str">
            <v>—</v>
          </cell>
          <cell r="F53">
            <v>0</v>
          </cell>
          <cell r="G53" t="str">
            <v>—</v>
          </cell>
          <cell r="H53" t="str">
            <v>—</v>
          </cell>
          <cell r="I53" t="str">
            <v>—</v>
          </cell>
          <cell r="J53">
            <v>0</v>
          </cell>
          <cell r="K53">
            <v>0</v>
          </cell>
          <cell r="M53">
            <v>0</v>
          </cell>
          <cell r="N53">
            <v>0</v>
          </cell>
          <cell r="O53" t="str">
            <v>—</v>
          </cell>
          <cell r="Q53" t="str">
            <v>—</v>
          </cell>
          <cell r="R53" t="str">
            <v>Planned Replenishment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>
            <v>0</v>
          </cell>
        </row>
        <row r="54">
          <cell r="A54" t="str">
            <v>B01KTNGS58</v>
          </cell>
          <cell r="B54" t="str">
            <v>4250059698352</v>
          </cell>
          <cell r="C54" t="str">
            <v>devolo dLAN 550+ WiFi, Prise Réseau CPL WiFi (500 Mbit/s via CPL, 300 Mbit/s en WiFi, 2x Adaptateurs, 2x Ports Fast Ethernet, Amplifier WiFi, Courant Porteur, Access Point) - Kit de Démarrage</v>
          </cell>
          <cell r="D54" t="str">
            <v>9835</v>
          </cell>
          <cell r="E54" t="str">
            <v>—</v>
          </cell>
          <cell r="F54">
            <v>0</v>
          </cell>
          <cell r="G54" t="str">
            <v>—</v>
          </cell>
          <cell r="H54" t="str">
            <v>—</v>
          </cell>
          <cell r="I54" t="str">
            <v>—</v>
          </cell>
          <cell r="J54">
            <v>0</v>
          </cell>
          <cell r="K54">
            <v>0</v>
          </cell>
          <cell r="M54">
            <v>0</v>
          </cell>
          <cell r="N54">
            <v>0</v>
          </cell>
          <cell r="O54" t="str">
            <v>—</v>
          </cell>
          <cell r="Q54" t="str">
            <v>—</v>
          </cell>
          <cell r="R54" t="str">
            <v>Obsolete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>
            <v>0</v>
          </cell>
        </row>
        <row r="55">
          <cell r="A55" t="str">
            <v>B01KQG528W</v>
          </cell>
          <cell r="B55" t="str">
            <v>4250059697546</v>
          </cell>
          <cell r="C55" t="str">
            <v>dLAN pro 1200+PoE Powerline</v>
          </cell>
          <cell r="D55" t="str">
            <v>9754</v>
          </cell>
          <cell r="E55" t="str">
            <v>—</v>
          </cell>
          <cell r="F55">
            <v>0</v>
          </cell>
          <cell r="G55" t="str">
            <v>—</v>
          </cell>
          <cell r="H55" t="str">
            <v>—</v>
          </cell>
          <cell r="I55" t="str">
            <v>—</v>
          </cell>
          <cell r="J55">
            <v>0</v>
          </cell>
          <cell r="K55">
            <v>0</v>
          </cell>
          <cell r="M55">
            <v>0</v>
          </cell>
          <cell r="N55">
            <v>0</v>
          </cell>
          <cell r="O55" t="str">
            <v>—</v>
          </cell>
          <cell r="Q55" t="str">
            <v>—</v>
          </cell>
          <cell r="R55" t="str">
            <v>Obsolete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>
            <v>0</v>
          </cell>
        </row>
        <row r="56">
          <cell r="A56" t="str">
            <v>B01KKB6T4E</v>
          </cell>
          <cell r="B56" t="str">
            <v>4250059698413</v>
          </cell>
          <cell r="C56" t="str">
            <v>Devolo dLAN 550 + – Adaptateur pour réseau CPL Powerline 500 Mbps, Port LAN, série, amplificateur de Signal WiFi, Range + Blanc</v>
          </cell>
          <cell r="D56" t="str">
            <v>9841</v>
          </cell>
          <cell r="E56" t="str">
            <v>—</v>
          </cell>
          <cell r="F56">
            <v>0</v>
          </cell>
          <cell r="G56" t="str">
            <v>—</v>
          </cell>
          <cell r="H56" t="str">
            <v>—</v>
          </cell>
          <cell r="I56" t="str">
            <v>—</v>
          </cell>
          <cell r="J56">
            <v>0</v>
          </cell>
          <cell r="K56">
            <v>0</v>
          </cell>
          <cell r="M56">
            <v>0</v>
          </cell>
          <cell r="N56">
            <v>0</v>
          </cell>
          <cell r="O56" t="str">
            <v>—</v>
          </cell>
          <cell r="Q56" t="str">
            <v>—</v>
          </cell>
          <cell r="R56" t="str">
            <v>Planned Replenishment</v>
          </cell>
          <cell r="S56">
            <v>0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>
            <v>0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</row>
        <row r="57">
          <cell r="A57" t="str">
            <v>B01KKB6T44</v>
          </cell>
          <cell r="B57" t="str">
            <v>4250059698338</v>
          </cell>
          <cell r="C57" t="str">
            <v>Devolo dLAN 550 + – Adaptateur pour réseau CPL Powerline 500 Mbps, Port LAN, série, amplificateur de Signal WiFi, Range + Blanc</v>
          </cell>
          <cell r="D57" t="str">
            <v>9833</v>
          </cell>
          <cell r="E57" t="str">
            <v>—</v>
          </cell>
          <cell r="F57">
            <v>0</v>
          </cell>
          <cell r="G57" t="str">
            <v>—</v>
          </cell>
          <cell r="H57" t="str">
            <v>—</v>
          </cell>
          <cell r="I57" t="str">
            <v>—</v>
          </cell>
          <cell r="J57">
            <v>0</v>
          </cell>
          <cell r="K57">
            <v>0</v>
          </cell>
          <cell r="M57">
            <v>0</v>
          </cell>
          <cell r="N57">
            <v>0</v>
          </cell>
          <cell r="O57" t="str">
            <v>—</v>
          </cell>
          <cell r="Q57" t="str">
            <v>—</v>
          </cell>
          <cell r="R57" t="str">
            <v>Planned Replenishment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</row>
        <row r="58">
          <cell r="A58" t="str">
            <v>B01J5KXP7K</v>
          </cell>
          <cell r="B58" t="str">
            <v>4250059698260</v>
          </cell>
          <cell r="C58" t="str">
            <v>devolo dLAN 550+ WiFi Powerline (Internet Via la Prise, Wi-FI, 1 Port LAN, 1 Adaptateur Powerlan, Prise intégrée, Adaptateur réseau PLC, portée Wi-FI, Move WiFi) Blanc.</v>
          </cell>
          <cell r="D58" t="str">
            <v>9826</v>
          </cell>
          <cell r="E58" t="str">
            <v>—</v>
          </cell>
          <cell r="F58">
            <v>0</v>
          </cell>
          <cell r="G58" t="str">
            <v>—</v>
          </cell>
          <cell r="H58" t="str">
            <v>—</v>
          </cell>
          <cell r="I58" t="str">
            <v>—</v>
          </cell>
          <cell r="J58">
            <v>0</v>
          </cell>
          <cell r="K58">
            <v>0</v>
          </cell>
          <cell r="M58">
            <v>0</v>
          </cell>
          <cell r="N58">
            <v>0</v>
          </cell>
          <cell r="O58" t="str">
            <v>—</v>
          </cell>
          <cell r="Q58" t="str">
            <v>—</v>
          </cell>
          <cell r="R58" t="str">
            <v>Obsolete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</row>
        <row r="59">
          <cell r="A59" t="str">
            <v>B01J5KXP5C</v>
          </cell>
          <cell r="B59" t="str">
            <v>4250059698345</v>
          </cell>
          <cell r="C59" t="str">
            <v>devolo Kit de démarrage dLAN 550+ WiFi Powerline WiFi Via la Prise, 1 Port LAN, 2 adaptateurs Powerlan, Adaptateur réseau PLC, amplificateur WiFi, Booster WiFi, Point d'accès Blanc</v>
          </cell>
          <cell r="D59" t="str">
            <v>9834</v>
          </cell>
          <cell r="E59" t="str">
            <v>—</v>
          </cell>
          <cell r="F59">
            <v>0</v>
          </cell>
          <cell r="G59" t="str">
            <v>—</v>
          </cell>
          <cell r="H59" t="str">
            <v>—</v>
          </cell>
          <cell r="I59" t="str">
            <v>—</v>
          </cell>
          <cell r="J59">
            <v>0</v>
          </cell>
          <cell r="K59">
            <v>0</v>
          </cell>
          <cell r="M59">
            <v>0</v>
          </cell>
          <cell r="N59">
            <v>0</v>
          </cell>
          <cell r="O59" t="str">
            <v>—</v>
          </cell>
          <cell r="Q59" t="str">
            <v>—</v>
          </cell>
          <cell r="R59" t="str">
            <v>Planned Replenishment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</row>
        <row r="60">
          <cell r="A60" t="str">
            <v>B01GJNOL38</v>
          </cell>
          <cell r="B60" t="str">
            <v>4250059697577</v>
          </cell>
          <cell r="C60" t="str">
            <v>Devolo 9757 dLAN pro 1200+ PoE Starter Kit CPL</v>
          </cell>
          <cell r="D60" t="str">
            <v>9757</v>
          </cell>
          <cell r="E60" t="str">
            <v>—</v>
          </cell>
          <cell r="F60">
            <v>0</v>
          </cell>
          <cell r="G60" t="str">
            <v>—</v>
          </cell>
          <cell r="H60" t="str">
            <v>—</v>
          </cell>
          <cell r="I60" t="str">
            <v>—</v>
          </cell>
          <cell r="J60">
            <v>0</v>
          </cell>
          <cell r="K60">
            <v>0</v>
          </cell>
          <cell r="M60">
            <v>0</v>
          </cell>
          <cell r="N60">
            <v>0</v>
          </cell>
          <cell r="O60" t="str">
            <v>—</v>
          </cell>
          <cell r="Q60" t="str">
            <v>—</v>
          </cell>
          <cell r="R60" t="str">
            <v>Obsolete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</row>
        <row r="61">
          <cell r="A61" t="str">
            <v>B01E610CE2</v>
          </cell>
          <cell r="B61" t="str">
            <v>4250059697898</v>
          </cell>
          <cell r="C61" t="str">
            <v>Devolo Répéteur Wi-FI AC (1200 Mbit/s, amplificateur WLAN, indicateur de la Force du Signal 5, Blanc</v>
          </cell>
          <cell r="D61" t="str">
            <v>9789</v>
          </cell>
          <cell r="E61" t="str">
            <v>—</v>
          </cell>
          <cell r="F61">
            <v>0</v>
          </cell>
          <cell r="G61" t="str">
            <v>—</v>
          </cell>
          <cell r="H61">
            <v>0</v>
          </cell>
          <cell r="I61" t="str">
            <v>—</v>
          </cell>
          <cell r="J61">
            <v>0</v>
          </cell>
          <cell r="K61">
            <v>0</v>
          </cell>
          <cell r="M61">
            <v>0</v>
          </cell>
          <cell r="N61">
            <v>0</v>
          </cell>
          <cell r="O61" t="str">
            <v>—</v>
          </cell>
          <cell r="Q61" t="str">
            <v>—</v>
          </cell>
          <cell r="R61" t="str">
            <v>Planned Replenishment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</row>
        <row r="62">
          <cell r="A62" t="str">
            <v>B01D3LYUI0</v>
          </cell>
          <cell r="B62" t="str">
            <v>4897034670394</v>
          </cell>
          <cell r="C62" t="str">
            <v>Pack de 2 x Devolo CPL dLan 1200+ Wi-Fi AC - Adaptateur CPL Wi-Fi 1200 Mbits/s</v>
          </cell>
          <cell r="D62" t="str">
            <v>ENTDEV0059D</v>
          </cell>
          <cell r="E62" t="str">
            <v>—</v>
          </cell>
          <cell r="F62">
            <v>0</v>
          </cell>
          <cell r="G62" t="str">
            <v>—</v>
          </cell>
          <cell r="H62" t="str">
            <v>—</v>
          </cell>
          <cell r="I62" t="str">
            <v>—</v>
          </cell>
          <cell r="J62">
            <v>0</v>
          </cell>
          <cell r="K62">
            <v>0</v>
          </cell>
          <cell r="M62">
            <v>0</v>
          </cell>
          <cell r="N62">
            <v>0</v>
          </cell>
          <cell r="O62" t="str">
            <v>—</v>
          </cell>
          <cell r="Q62" t="str">
            <v>—</v>
          </cell>
          <cell r="R62" t="str">
            <v>Off Season</v>
          </cell>
          <cell r="S62">
            <v>0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</row>
        <row r="63">
          <cell r="A63" t="str">
            <v>B01CG0DC06</v>
          </cell>
          <cell r="B63" t="str">
            <v>4250059697331</v>
          </cell>
          <cell r="C63" t="str">
            <v>Devolo WiFi Pro 1750i Point d'accès</v>
          </cell>
          <cell r="D63" t="str">
            <v>9733</v>
          </cell>
          <cell r="E63" t="str">
            <v>—</v>
          </cell>
          <cell r="F63">
            <v>0</v>
          </cell>
          <cell r="G63" t="str">
            <v>—</v>
          </cell>
          <cell r="H63" t="str">
            <v>—</v>
          </cell>
          <cell r="I63" t="str">
            <v>—</v>
          </cell>
          <cell r="J63">
            <v>0</v>
          </cell>
          <cell r="K63">
            <v>0</v>
          </cell>
          <cell r="M63">
            <v>0</v>
          </cell>
          <cell r="N63">
            <v>0</v>
          </cell>
          <cell r="O63" t="str">
            <v>—</v>
          </cell>
          <cell r="Q63" t="str">
            <v>—</v>
          </cell>
          <cell r="R63" t="str">
            <v>Obsolete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</row>
        <row r="64">
          <cell r="A64" t="str">
            <v>B01CCI1CEU</v>
          </cell>
          <cell r="B64" t="str">
            <v>4250059697560</v>
          </cell>
          <cell r="C64" t="str">
            <v>Devolo 9756 dLAN Pro 1200+ PoE Kit de démarrage Powerline</v>
          </cell>
          <cell r="D64" t="str">
            <v>9756</v>
          </cell>
          <cell r="E64" t="str">
            <v>—</v>
          </cell>
          <cell r="F64">
            <v>0</v>
          </cell>
          <cell r="G64" t="str">
            <v>—</v>
          </cell>
          <cell r="H64" t="str">
            <v>—</v>
          </cell>
          <cell r="I64" t="str">
            <v>—</v>
          </cell>
          <cell r="J64">
            <v>0</v>
          </cell>
          <cell r="K64">
            <v>0</v>
          </cell>
          <cell r="M64">
            <v>0</v>
          </cell>
          <cell r="N64">
            <v>0</v>
          </cell>
          <cell r="O64" t="str">
            <v>—</v>
          </cell>
          <cell r="Q64" t="str">
            <v>—</v>
          </cell>
          <cell r="R64" t="str">
            <v>Planned Replenishment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>
            <v>0</v>
          </cell>
        </row>
        <row r="65">
          <cell r="A65" t="str">
            <v>B01CCI1APQ</v>
          </cell>
          <cell r="B65" t="str">
            <v>4250059697539</v>
          </cell>
          <cell r="C65" t="str">
            <v>Devolo 9753 dLAN Pro 1200+ PoE Powerline Adaptateur</v>
          </cell>
          <cell r="D65" t="str">
            <v>9753</v>
          </cell>
          <cell r="E65" t="str">
            <v>—</v>
          </cell>
          <cell r="F65">
            <v>0</v>
          </cell>
          <cell r="G65" t="str">
            <v>—</v>
          </cell>
          <cell r="H65" t="str">
            <v>—</v>
          </cell>
          <cell r="I65" t="str">
            <v>—</v>
          </cell>
          <cell r="J65">
            <v>0</v>
          </cell>
          <cell r="K65">
            <v>0</v>
          </cell>
          <cell r="M65">
            <v>0</v>
          </cell>
          <cell r="N65">
            <v>0</v>
          </cell>
          <cell r="O65" t="str">
            <v>—</v>
          </cell>
          <cell r="Q65" t="str">
            <v>—</v>
          </cell>
          <cell r="R65" t="str">
            <v>Planned Replenishment</v>
          </cell>
          <cell r="S65">
            <v>0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>
            <v>0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>
            <v>0</v>
          </cell>
        </row>
        <row r="66">
          <cell r="A66" t="str">
            <v>B018RKYRL2</v>
          </cell>
          <cell r="B66" t="str">
            <v>4250059697072</v>
          </cell>
          <cell r="C66" t="str">
            <v>Devolo 9707 - Bâton WiFi</v>
          </cell>
          <cell r="D66" t="str">
            <v>9707</v>
          </cell>
          <cell r="E66" t="str">
            <v>—</v>
          </cell>
          <cell r="F66">
            <v>0</v>
          </cell>
          <cell r="G66" t="str">
            <v>—</v>
          </cell>
          <cell r="H66" t="str">
            <v>—</v>
          </cell>
          <cell r="I66" t="str">
            <v>—</v>
          </cell>
          <cell r="J66">
            <v>0</v>
          </cell>
          <cell r="K66">
            <v>0</v>
          </cell>
          <cell r="M66">
            <v>0</v>
          </cell>
          <cell r="N66">
            <v>0</v>
          </cell>
          <cell r="O66" t="str">
            <v>—</v>
          </cell>
          <cell r="Q66" t="str">
            <v>—</v>
          </cell>
          <cell r="R66" t="str">
            <v>New Product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</row>
        <row r="67">
          <cell r="A67" t="str">
            <v>B018QGS8F8</v>
          </cell>
          <cell r="B67" t="str">
            <v>4250059697126</v>
          </cell>
          <cell r="C67" t="str">
            <v>devolo WiFi Stick ac (433 Mbit/s, bande 5 GHz, Carte Réseau et Adaptateurs USB, WiFi ac, Amplifier WiFi, Ultracompact, Compatible norme Wifi 802.11a, Antenne Intégrée, Compatible WPS), noir</v>
          </cell>
          <cell r="D67" t="str">
            <v>9712</v>
          </cell>
          <cell r="E67" t="str">
            <v>—</v>
          </cell>
          <cell r="F67">
            <v>0</v>
          </cell>
          <cell r="G67" t="str">
            <v>—</v>
          </cell>
          <cell r="H67" t="str">
            <v>—</v>
          </cell>
          <cell r="I67" t="str">
            <v>—</v>
          </cell>
          <cell r="J67">
            <v>0</v>
          </cell>
          <cell r="K67">
            <v>0</v>
          </cell>
          <cell r="M67">
            <v>0</v>
          </cell>
          <cell r="N67">
            <v>0</v>
          </cell>
          <cell r="O67" t="str">
            <v>—</v>
          </cell>
          <cell r="Q67" t="str">
            <v>—</v>
          </cell>
          <cell r="R67" t="str">
            <v>Planned Replenishment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</row>
        <row r="68">
          <cell r="A68" t="str">
            <v>B018LMI0DC</v>
          </cell>
          <cell r="B68" t="str">
            <v>4250059696587</v>
          </cell>
          <cell r="C68" t="str">
            <v>Devolo Premium Power Line Basic WLAN Kit de démarrage V2</v>
          </cell>
          <cell r="D68" t="str">
            <v>9658</v>
          </cell>
          <cell r="E68" t="str">
            <v>—</v>
          </cell>
          <cell r="F68">
            <v>0</v>
          </cell>
          <cell r="G68" t="str">
            <v>—</v>
          </cell>
          <cell r="H68" t="str">
            <v>—</v>
          </cell>
          <cell r="I68" t="str">
            <v>—</v>
          </cell>
          <cell r="J68">
            <v>0</v>
          </cell>
          <cell r="K68">
            <v>0</v>
          </cell>
          <cell r="M68">
            <v>0</v>
          </cell>
          <cell r="N68">
            <v>0</v>
          </cell>
          <cell r="O68" t="str">
            <v>—</v>
          </cell>
          <cell r="Q68" t="str">
            <v>—</v>
          </cell>
          <cell r="R68" t="str">
            <v>Off Season</v>
          </cell>
          <cell r="S68">
            <v>0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>
            <v>0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>
            <v>0</v>
          </cell>
        </row>
        <row r="69">
          <cell r="A69" t="str">
            <v>B0186DE7EW</v>
          </cell>
          <cell r="B69" t="str">
            <v>4250059696419</v>
          </cell>
          <cell r="C69" t="str">
            <v>Devolo dLAN 550 WiFi Network Kit Powerline (500 Mbit/s Internet Via la Prise, 300 Mbit/s Via WiFi, 1 Port LAN, 3 adaptateurs Powerlan, Adaptateur réseau PLC, WiFi Move Blanc)</v>
          </cell>
          <cell r="D69" t="str">
            <v>9641</v>
          </cell>
          <cell r="E69" t="str">
            <v>—</v>
          </cell>
          <cell r="F69">
            <v>0</v>
          </cell>
          <cell r="G69" t="str">
            <v>—</v>
          </cell>
          <cell r="H69" t="str">
            <v>—</v>
          </cell>
          <cell r="I69" t="str">
            <v>—</v>
          </cell>
          <cell r="J69">
            <v>0</v>
          </cell>
          <cell r="K69">
            <v>0</v>
          </cell>
          <cell r="M69">
            <v>0</v>
          </cell>
          <cell r="N69">
            <v>0</v>
          </cell>
          <cell r="O69" t="str">
            <v>—</v>
          </cell>
          <cell r="Q69" t="str">
            <v>—</v>
          </cell>
          <cell r="R69" t="str">
            <v>Obsolete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</row>
        <row r="70">
          <cell r="A70" t="str">
            <v>B017EUNH5S</v>
          </cell>
          <cell r="B70" t="str">
            <v>4250059695511</v>
          </cell>
          <cell r="C70" t="str">
            <v>Devolo 9551 dLAN pro 1200+ WiFi ac Starter Kit CPL</v>
          </cell>
          <cell r="D70" t="str">
            <v>9551</v>
          </cell>
          <cell r="E70" t="str">
            <v>—</v>
          </cell>
          <cell r="F70">
            <v>0</v>
          </cell>
          <cell r="G70" t="str">
            <v>—</v>
          </cell>
          <cell r="H70" t="str">
            <v>—</v>
          </cell>
          <cell r="I70" t="str">
            <v>—</v>
          </cell>
          <cell r="J70">
            <v>0</v>
          </cell>
          <cell r="K70">
            <v>0</v>
          </cell>
          <cell r="M70">
            <v>0</v>
          </cell>
          <cell r="N70">
            <v>0</v>
          </cell>
          <cell r="O70" t="str">
            <v>—</v>
          </cell>
          <cell r="Q70" t="str">
            <v>—</v>
          </cell>
          <cell r="R70" t="str">
            <v>Obsolete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>
            <v>0</v>
          </cell>
        </row>
        <row r="71">
          <cell r="A71" t="str">
            <v>B0171KDQM0</v>
          </cell>
          <cell r="B71" t="str">
            <v>4250059697065</v>
          </cell>
          <cell r="C71" t="str">
            <v>Devolo Clé USB WiFi AC (433 Mbit/s, Ruban de 5 GHz, Petite Forme de Construction, pour connecteur USB, antenne intégrée avec Bouton WPS Compatible PC et Mac, Design Compact Noir</v>
          </cell>
          <cell r="D71" t="str">
            <v>9706</v>
          </cell>
          <cell r="E71" t="str">
            <v>—</v>
          </cell>
          <cell r="F71">
            <v>0</v>
          </cell>
          <cell r="G71" t="str">
            <v>—</v>
          </cell>
          <cell r="H71" t="str">
            <v>—</v>
          </cell>
          <cell r="I71" t="str">
            <v>—</v>
          </cell>
          <cell r="J71">
            <v>0</v>
          </cell>
          <cell r="K71">
            <v>0</v>
          </cell>
          <cell r="M71">
            <v>0</v>
          </cell>
          <cell r="N71">
            <v>0</v>
          </cell>
          <cell r="O71" t="str">
            <v>—</v>
          </cell>
          <cell r="Q71" t="str">
            <v>—</v>
          </cell>
          <cell r="R71" t="str">
            <v>Planned Replenishment</v>
          </cell>
          <cell r="S71">
            <v>0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>
            <v>0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</row>
        <row r="72">
          <cell r="A72" t="str">
            <v>B016TGHZQU</v>
          </cell>
          <cell r="B72" t="str">
            <v>4250059695696</v>
          </cell>
          <cell r="C72" t="str">
            <v>Devolo dLAN PLC pro Point d'Accès</v>
          </cell>
          <cell r="D72" t="str">
            <v>9569</v>
          </cell>
          <cell r="E72" t="str">
            <v>—</v>
          </cell>
          <cell r="F72">
            <v>0</v>
          </cell>
          <cell r="G72" t="str">
            <v>—</v>
          </cell>
          <cell r="H72" t="str">
            <v>—</v>
          </cell>
          <cell r="I72" t="str">
            <v>—</v>
          </cell>
          <cell r="J72">
            <v>0</v>
          </cell>
          <cell r="K72">
            <v>0</v>
          </cell>
          <cell r="M72">
            <v>0</v>
          </cell>
          <cell r="N72">
            <v>0</v>
          </cell>
          <cell r="O72" t="str">
            <v>—</v>
          </cell>
          <cell r="Q72" t="str">
            <v>—</v>
          </cell>
          <cell r="R72" t="str">
            <v>Off Season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>
            <v>0</v>
          </cell>
        </row>
        <row r="73">
          <cell r="A73" t="str">
            <v>B016KCIL5W</v>
          </cell>
          <cell r="B73" t="str">
            <v>4250059695177</v>
          </cell>
          <cell r="C73" t="str">
            <v>Devolo Thermostat d’ambiance Home Control (thermostat sans fil, régulation du chauffage, Z-Wave pour applications domotiques, pilotage via appli iOS/Android, capteur connecté, montage apparent) blanc</v>
          </cell>
          <cell r="D73" t="str">
            <v>9517</v>
          </cell>
          <cell r="E73" t="str">
            <v>—</v>
          </cell>
          <cell r="F73">
            <v>0</v>
          </cell>
          <cell r="G73" t="str">
            <v>—</v>
          </cell>
          <cell r="H73" t="str">
            <v>—</v>
          </cell>
          <cell r="I73" t="str">
            <v>—</v>
          </cell>
          <cell r="J73">
            <v>0</v>
          </cell>
          <cell r="K73">
            <v>0</v>
          </cell>
          <cell r="L73" t="str">
            <v>—</v>
          </cell>
          <cell r="M73">
            <v>0</v>
          </cell>
          <cell r="N73">
            <v>0</v>
          </cell>
          <cell r="O73" t="str">
            <v>—</v>
          </cell>
          <cell r="P73">
            <v>1</v>
          </cell>
          <cell r="Q73">
            <v>6.9235833333333341</v>
          </cell>
          <cell r="R73" t="str">
            <v>Planned Replenishment</v>
          </cell>
          <cell r="S73">
            <v>3.4000000000000002E-2</v>
          </cell>
          <cell r="T73">
            <v>3.4000000000000002E-2</v>
          </cell>
          <cell r="U73">
            <v>3.4000000000000002E-2</v>
          </cell>
          <cell r="V73">
            <v>3.4000000000000002E-2</v>
          </cell>
          <cell r="W73">
            <v>0.13600000000000001</v>
          </cell>
          <cell r="X73">
            <v>3.4000000000000002E-2</v>
          </cell>
          <cell r="Y73">
            <v>3.4000000000000002E-2</v>
          </cell>
          <cell r="Z73">
            <v>3.4000000000000002E-2</v>
          </cell>
          <cell r="AA73">
            <v>3.4000000000000002E-2</v>
          </cell>
          <cell r="AB73">
            <v>0.13600000000000001</v>
          </cell>
          <cell r="AC73">
            <v>3.4000000000000002E-2</v>
          </cell>
          <cell r="AD73">
            <v>3.4000000000000002E-2</v>
          </cell>
          <cell r="AE73">
            <v>3.4000000000000002E-2</v>
          </cell>
          <cell r="AF73">
            <v>3.4000000000000002E-2</v>
          </cell>
          <cell r="AG73">
            <v>0.13600000000000001</v>
          </cell>
          <cell r="AH73">
            <v>3.4000000000000002E-2</v>
          </cell>
          <cell r="AI73">
            <v>3.4000000000000002E-2</v>
          </cell>
          <cell r="AJ73">
            <v>3.4000000000000002E-2</v>
          </cell>
          <cell r="AK73">
            <v>3.4000000000000002E-2</v>
          </cell>
          <cell r="AL73">
            <v>3.4000000000000002E-2</v>
          </cell>
          <cell r="AM73">
            <v>0.17</v>
          </cell>
          <cell r="AN73">
            <v>3.4000000000000002E-2</v>
          </cell>
          <cell r="AO73">
            <v>3.4000000000000002E-2</v>
          </cell>
          <cell r="AP73">
            <v>3.4000000000000002E-2</v>
          </cell>
          <cell r="AQ73">
            <v>3.4000000000000002E-2</v>
          </cell>
          <cell r="AR73">
            <v>0.13600000000000001</v>
          </cell>
          <cell r="AS73">
            <v>3.4000000000000002E-2</v>
          </cell>
          <cell r="AT73">
            <v>3.4000000000000002E-2</v>
          </cell>
          <cell r="AU73">
            <v>3.4000000000000002E-2</v>
          </cell>
          <cell r="AV73">
            <v>3.4000000000000002E-2</v>
          </cell>
          <cell r="AW73">
            <v>3.4000000000000002E-2</v>
          </cell>
          <cell r="AX73">
            <v>0.17</v>
          </cell>
        </row>
        <row r="74">
          <cell r="A74" t="str">
            <v>B016KCIL1Q</v>
          </cell>
          <cell r="B74" t="str">
            <v>6941377716559</v>
          </cell>
          <cell r="C74" t="str">
            <v>Devolo Home Control Thermostat de radiateur (régulation du chauffage sans fil, thermostat connecté, Z-Wave, pilotage via par appli iOS/Android, actionneur connecté, installation facile)</v>
          </cell>
          <cell r="D74" t="str">
            <v>9512</v>
          </cell>
          <cell r="E74" t="str">
            <v>—</v>
          </cell>
          <cell r="F74">
            <v>0</v>
          </cell>
          <cell r="G74" t="str">
            <v>—</v>
          </cell>
          <cell r="H74" t="str">
            <v>—</v>
          </cell>
          <cell r="I74" t="str">
            <v>—</v>
          </cell>
          <cell r="J74">
            <v>0</v>
          </cell>
          <cell r="K74">
            <v>0</v>
          </cell>
          <cell r="M74">
            <v>0</v>
          </cell>
          <cell r="N74">
            <v>0</v>
          </cell>
          <cell r="O74" t="str">
            <v>—</v>
          </cell>
          <cell r="Q74" t="str">
            <v>—</v>
          </cell>
          <cell r="R74" t="str">
            <v>Planned Replenishment</v>
          </cell>
          <cell r="S74">
            <v>0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</row>
        <row r="75">
          <cell r="A75" t="str">
            <v>B016KCIDLO</v>
          </cell>
          <cell r="B75" t="str">
            <v>3700379532177</v>
          </cell>
          <cell r="C75" t="str">
            <v>Devolo 9518 Kit de démarrage Devolo Home Control (Z-Wave, kit cpl, détecteur d’ouverture de porte, détecteur d’ouverture de fenêtre)</v>
          </cell>
          <cell r="D75" t="str">
            <v>9518</v>
          </cell>
          <cell r="E75" t="str">
            <v>—</v>
          </cell>
          <cell r="F75">
            <v>0</v>
          </cell>
          <cell r="G75" t="str">
            <v>—</v>
          </cell>
          <cell r="H75" t="str">
            <v>—</v>
          </cell>
          <cell r="I75" t="str">
            <v>—</v>
          </cell>
          <cell r="J75">
            <v>0</v>
          </cell>
          <cell r="K75">
            <v>0</v>
          </cell>
          <cell r="M75">
            <v>0</v>
          </cell>
          <cell r="N75">
            <v>0</v>
          </cell>
          <cell r="O75" t="str">
            <v>—</v>
          </cell>
          <cell r="Q75" t="str">
            <v>—</v>
          </cell>
          <cell r="R75" t="str">
            <v>Planned Replenishment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</row>
        <row r="76">
          <cell r="A76" t="str">
            <v>B016KCIDK0</v>
          </cell>
          <cell r="B76" t="str">
            <v>3700379532184</v>
          </cell>
          <cell r="C76" t="str">
            <v>devolo Home Control Prise de courant intelligente (prise de courant connectée, Smart Meter, prise cpl wifi, Z-Wave pour applications domotiques, pilotage via appli iOS/Android, actionneur connecté)</v>
          </cell>
          <cell r="D76" t="str">
            <v>9510</v>
          </cell>
          <cell r="E76" t="str">
            <v>—</v>
          </cell>
          <cell r="F76">
            <v>0</v>
          </cell>
          <cell r="G76" t="str">
            <v>—</v>
          </cell>
          <cell r="H76" t="str">
            <v>—</v>
          </cell>
          <cell r="I76" t="str">
            <v>—</v>
          </cell>
          <cell r="J76">
            <v>0</v>
          </cell>
          <cell r="K76">
            <v>0</v>
          </cell>
          <cell r="M76">
            <v>0</v>
          </cell>
          <cell r="N76">
            <v>0</v>
          </cell>
          <cell r="O76" t="str">
            <v>—</v>
          </cell>
          <cell r="Q76" t="str">
            <v>—</v>
          </cell>
          <cell r="R76" t="str">
            <v>Off Season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</row>
        <row r="77">
          <cell r="A77" t="str">
            <v>B016KCIDCS</v>
          </cell>
          <cell r="B77" t="str">
            <v>4250059695115</v>
          </cell>
          <cell r="C77" t="str">
            <v>devolo Détecteur d’ouverture de porte/fenêtre Devolo Home Control (technique Z-Wave pour applications domotiques, pilotage via appli iOS/Android, capteur connecté, contact magnétique sans fil)</v>
          </cell>
          <cell r="D77" t="str">
            <v>9511</v>
          </cell>
          <cell r="E77" t="str">
            <v>—</v>
          </cell>
          <cell r="F77">
            <v>0</v>
          </cell>
          <cell r="G77" t="str">
            <v>—</v>
          </cell>
          <cell r="H77" t="str">
            <v>—</v>
          </cell>
          <cell r="I77" t="str">
            <v>—</v>
          </cell>
          <cell r="J77">
            <v>0</v>
          </cell>
          <cell r="K77">
            <v>0</v>
          </cell>
          <cell r="M77">
            <v>0</v>
          </cell>
          <cell r="N77">
            <v>0</v>
          </cell>
          <cell r="O77" t="str">
            <v>—</v>
          </cell>
          <cell r="Q77" t="str">
            <v>—</v>
          </cell>
          <cell r="R77" t="str">
            <v>Planned Replenishment</v>
          </cell>
          <cell r="S77">
            <v>0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>
            <v>0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</row>
        <row r="78">
          <cell r="A78" t="str">
            <v>B016KCIDCI</v>
          </cell>
          <cell r="B78" t="str">
            <v>4250059695153</v>
          </cell>
          <cell r="C78" t="str">
            <v>Devolo 9515 Interrupteur sans fil Home Control (technique Z-Wave pour applications domotiques, pilotage via appli iOS/Android, actionneur connecté, montage apparent, installation facile) blanc</v>
          </cell>
          <cell r="D78" t="str">
            <v>9515</v>
          </cell>
          <cell r="E78" t="str">
            <v>—</v>
          </cell>
          <cell r="F78">
            <v>0</v>
          </cell>
          <cell r="G78" t="str">
            <v>—</v>
          </cell>
          <cell r="H78" t="str">
            <v>—</v>
          </cell>
          <cell r="I78" t="str">
            <v>—</v>
          </cell>
          <cell r="J78">
            <v>0</v>
          </cell>
          <cell r="K78">
            <v>0</v>
          </cell>
          <cell r="M78">
            <v>0</v>
          </cell>
          <cell r="N78">
            <v>0</v>
          </cell>
          <cell r="O78" t="str">
            <v>—</v>
          </cell>
          <cell r="Q78" t="str">
            <v>—</v>
          </cell>
          <cell r="R78" t="str">
            <v>Off Season</v>
          </cell>
          <cell r="S78">
            <v>0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>
            <v>0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</row>
        <row r="79">
          <cell r="A79" t="str">
            <v>B016KCICYW</v>
          </cell>
          <cell r="B79" t="str">
            <v>4250059695139</v>
          </cell>
          <cell r="C79" t="str">
            <v>devolo Home Control Détecteur de mouvement (capteur infrarouge connecté, capteur d’éclairage ambiant et de température, technique Z-Wave pour applications domotiques, pilotage via appli iOS/Android)</v>
          </cell>
          <cell r="D79" t="str">
            <v>9513</v>
          </cell>
          <cell r="E79" t="str">
            <v>—</v>
          </cell>
          <cell r="F79">
            <v>0</v>
          </cell>
          <cell r="G79" t="str">
            <v>—</v>
          </cell>
          <cell r="H79" t="str">
            <v>—</v>
          </cell>
          <cell r="I79" t="str">
            <v>—</v>
          </cell>
          <cell r="J79">
            <v>0</v>
          </cell>
          <cell r="K79">
            <v>0</v>
          </cell>
          <cell r="M79">
            <v>0</v>
          </cell>
          <cell r="N79">
            <v>0</v>
          </cell>
          <cell r="O79" t="str">
            <v>—</v>
          </cell>
          <cell r="Q79" t="str">
            <v>—</v>
          </cell>
          <cell r="R79" t="str">
            <v>Obsolete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</row>
        <row r="80">
          <cell r="A80" t="str">
            <v>B016KCIC6A</v>
          </cell>
          <cell r="B80" t="str">
            <v>4250059695160</v>
          </cell>
          <cell r="C80" t="str">
            <v>Devolo 9516 Télécommande Devolo Home Control (télécommande à 4 touches, technique Z-Wave pour applications domotiques, pilotage via appli iOS/Android) noir</v>
          </cell>
          <cell r="D80" t="str">
            <v>9516</v>
          </cell>
          <cell r="E80" t="str">
            <v>—</v>
          </cell>
          <cell r="F80">
            <v>0</v>
          </cell>
          <cell r="G80" t="str">
            <v>—</v>
          </cell>
          <cell r="H80" t="str">
            <v>—</v>
          </cell>
          <cell r="I80" t="str">
            <v>—</v>
          </cell>
          <cell r="J80">
            <v>0</v>
          </cell>
          <cell r="K80">
            <v>0</v>
          </cell>
          <cell r="M80">
            <v>0</v>
          </cell>
          <cell r="N80">
            <v>0</v>
          </cell>
          <cell r="O80" t="str">
            <v>—</v>
          </cell>
          <cell r="Q80" t="str">
            <v>—</v>
          </cell>
          <cell r="R80" t="str">
            <v>Planned Replenishment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</row>
        <row r="81">
          <cell r="A81" t="str">
            <v>B016BXTO88</v>
          </cell>
          <cell r="B81" t="str">
            <v>4250059696440</v>
          </cell>
          <cell r="C81" t="str">
            <v>Devolo dLAN 550 WiFi Réseau Kit PLC - adaptateur Powerline (550 Mbits, 3 plug, 2x 550 WiFi, réseau</v>
          </cell>
          <cell r="D81" t="str">
            <v>9644</v>
          </cell>
          <cell r="E81" t="str">
            <v>—</v>
          </cell>
          <cell r="F81">
            <v>0</v>
          </cell>
          <cell r="G81" t="str">
            <v>—</v>
          </cell>
          <cell r="H81" t="str">
            <v>—</v>
          </cell>
          <cell r="I81" t="str">
            <v>—</v>
          </cell>
          <cell r="J81">
            <v>0</v>
          </cell>
          <cell r="K81">
            <v>0</v>
          </cell>
          <cell r="M81">
            <v>0</v>
          </cell>
          <cell r="N81">
            <v>0</v>
          </cell>
          <cell r="O81" t="str">
            <v>—</v>
          </cell>
          <cell r="Q81" t="str">
            <v>—</v>
          </cell>
          <cell r="R81" t="str">
            <v>Planned Replenishment</v>
          </cell>
          <cell r="S81">
            <v>0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>
            <v>0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</row>
        <row r="82">
          <cell r="A82" t="str">
            <v>B0169PXEIO</v>
          </cell>
          <cell r="B82" t="str">
            <v>4250059696396</v>
          </cell>
          <cell r="C82" t="str">
            <v>devolo dLAN 550 WiFi Kit Réseau CPL (Connexion Internet 500 Mbit/s via la Prise de Courant, 300 Mbit/s via le Réseau WiFi 1 port Ethernet, 3 Adaptateurs CPL, Amplificateur WiFi) prises françaises</v>
          </cell>
          <cell r="D82" t="str">
            <v>9639</v>
          </cell>
          <cell r="E82">
            <v>0</v>
          </cell>
          <cell r="F82">
            <v>0</v>
          </cell>
          <cell r="G82">
            <v>-1</v>
          </cell>
          <cell r="H82">
            <v>1</v>
          </cell>
          <cell r="I82" t="str">
            <v>—</v>
          </cell>
          <cell r="J82">
            <v>0</v>
          </cell>
          <cell r="K82">
            <v>1</v>
          </cell>
          <cell r="L82">
            <v>-0.5</v>
          </cell>
          <cell r="M82">
            <v>1</v>
          </cell>
          <cell r="N82">
            <v>0</v>
          </cell>
          <cell r="O82" t="str">
            <v>—</v>
          </cell>
          <cell r="P82">
            <v>1</v>
          </cell>
          <cell r="Q82">
            <v>9.2823866666666675</v>
          </cell>
          <cell r="R82" t="str">
            <v>Planned Replenishment</v>
          </cell>
          <cell r="S82">
            <v>1.2270000000000001</v>
          </cell>
          <cell r="T82">
            <v>1.258</v>
          </cell>
          <cell r="U82">
            <v>1.2410000000000001</v>
          </cell>
          <cell r="V82">
            <v>1.268</v>
          </cell>
          <cell r="W82">
            <v>4.9940000000000007</v>
          </cell>
          <cell r="X82">
            <v>1.2849999999999999</v>
          </cell>
          <cell r="Y82">
            <v>1.258</v>
          </cell>
          <cell r="Z82">
            <v>1.302</v>
          </cell>
          <cell r="AA82">
            <v>1.3440000000000001</v>
          </cell>
          <cell r="AB82">
            <v>5.1890000000000001</v>
          </cell>
          <cell r="AC82">
            <v>1.343</v>
          </cell>
          <cell r="AD82">
            <v>1.331</v>
          </cell>
          <cell r="AE82">
            <v>1.3069999999999999</v>
          </cell>
          <cell r="AF82">
            <v>1.2869999999999999</v>
          </cell>
          <cell r="AG82">
            <v>5.2679999999999998</v>
          </cell>
          <cell r="AH82">
            <v>1.3240000000000001</v>
          </cell>
          <cell r="AI82">
            <v>1.355</v>
          </cell>
          <cell r="AJ82">
            <v>1.319</v>
          </cell>
          <cell r="AK82">
            <v>1.3160000000000001</v>
          </cell>
          <cell r="AL82">
            <v>1.3580000000000001</v>
          </cell>
          <cell r="AM82">
            <v>6.6720000000000006</v>
          </cell>
          <cell r="AN82">
            <v>1.341</v>
          </cell>
          <cell r="AO82">
            <v>1.369</v>
          </cell>
          <cell r="AP82">
            <v>1.333</v>
          </cell>
          <cell r="AQ82">
            <v>1.385</v>
          </cell>
          <cell r="AR82">
            <v>5.4279999999999999</v>
          </cell>
          <cell r="AS82">
            <v>1.405</v>
          </cell>
          <cell r="AT82">
            <v>1.3859999999999999</v>
          </cell>
          <cell r="AU82">
            <v>1.3620000000000001</v>
          </cell>
          <cell r="AV82">
            <v>1.407</v>
          </cell>
          <cell r="AW82">
            <v>1.4390000000000001</v>
          </cell>
          <cell r="AX82">
            <v>6.9990000000000006</v>
          </cell>
        </row>
        <row r="83">
          <cell r="A83" t="str">
            <v>B014GXRFN6</v>
          </cell>
          <cell r="B83" t="str">
            <v>4250059696228</v>
          </cell>
          <cell r="C83" t="str">
            <v>Devolo dLAN 550 WiFi Adaptateur Powerlan (500 Mbit/s, complément, 1 x Port LAN, Power Line WiFi, répéteur WiFi, amplificateur, Range+, WiFi)</v>
          </cell>
          <cell r="D83" t="str">
            <v>9622</v>
          </cell>
          <cell r="E83" t="str">
            <v>—</v>
          </cell>
          <cell r="F83">
            <v>0</v>
          </cell>
          <cell r="G83" t="str">
            <v>—</v>
          </cell>
          <cell r="H83">
            <v>0</v>
          </cell>
          <cell r="I83" t="str">
            <v>—</v>
          </cell>
          <cell r="J83">
            <v>0</v>
          </cell>
          <cell r="K83">
            <v>0</v>
          </cell>
          <cell r="M83">
            <v>0</v>
          </cell>
          <cell r="N83">
            <v>0</v>
          </cell>
          <cell r="O83" t="str">
            <v>—</v>
          </cell>
          <cell r="Q83" t="str">
            <v>—</v>
          </cell>
          <cell r="R83" t="str">
            <v>Planned Replenishment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</row>
        <row r="84">
          <cell r="A84" t="str">
            <v>B014GTG3UG</v>
          </cell>
          <cell r="B84" t="str">
            <v>4250059695672</v>
          </cell>
          <cell r="C84" t="str">
            <v>Adaptateur de rails Powerline Devolo dLAN pro 1200&amp;nbsp;DINrail</v>
          </cell>
          <cell r="D84" t="str">
            <v>9567</v>
          </cell>
          <cell r="E84" t="str">
            <v>—</v>
          </cell>
          <cell r="F84">
            <v>0</v>
          </cell>
          <cell r="G84" t="str">
            <v>—</v>
          </cell>
          <cell r="H84" t="str">
            <v>—</v>
          </cell>
          <cell r="I84" t="str">
            <v>—</v>
          </cell>
          <cell r="J84">
            <v>0</v>
          </cell>
          <cell r="K84">
            <v>0</v>
          </cell>
          <cell r="M84">
            <v>0</v>
          </cell>
          <cell r="N84">
            <v>0</v>
          </cell>
          <cell r="O84" t="str">
            <v>—</v>
          </cell>
          <cell r="Q84" t="str">
            <v>—</v>
          </cell>
          <cell r="R84" t="str">
            <v>Planned Replenishment</v>
          </cell>
          <cell r="S84">
            <v>0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</row>
        <row r="85">
          <cell r="A85" t="str">
            <v>B014F3Q91Q</v>
          </cell>
          <cell r="B85" t="str">
            <v>4250059695597</v>
          </cell>
          <cell r="C85" t="str">
            <v>Devolo 9559 dLAN pro 1200+ Starter Kit CPL</v>
          </cell>
          <cell r="D85" t="str">
            <v>9559</v>
          </cell>
          <cell r="E85" t="str">
            <v>—</v>
          </cell>
          <cell r="F85">
            <v>0</v>
          </cell>
          <cell r="G85" t="str">
            <v>—</v>
          </cell>
          <cell r="H85" t="str">
            <v>—</v>
          </cell>
          <cell r="I85" t="str">
            <v>—</v>
          </cell>
          <cell r="J85">
            <v>0</v>
          </cell>
          <cell r="K85">
            <v>0</v>
          </cell>
          <cell r="M85">
            <v>0</v>
          </cell>
          <cell r="N85">
            <v>0</v>
          </cell>
          <cell r="O85" t="str">
            <v>—</v>
          </cell>
          <cell r="Q85" t="str">
            <v>—</v>
          </cell>
          <cell r="R85" t="str">
            <v>Obsolete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</row>
        <row r="86">
          <cell r="A86" t="str">
            <v>B014F3Q63W</v>
          </cell>
          <cell r="B86" t="str">
            <v>4250059695559</v>
          </cell>
          <cell r="C86" t="str">
            <v>Devolo 9555 dLAN pro 1200+ CPL</v>
          </cell>
          <cell r="D86" t="str">
            <v>9555</v>
          </cell>
          <cell r="E86" t="str">
            <v>—</v>
          </cell>
          <cell r="F86">
            <v>0</v>
          </cell>
          <cell r="G86" t="str">
            <v>—</v>
          </cell>
          <cell r="H86" t="str">
            <v>—</v>
          </cell>
          <cell r="I86" t="str">
            <v>—</v>
          </cell>
          <cell r="J86">
            <v>0</v>
          </cell>
          <cell r="K86">
            <v>0</v>
          </cell>
          <cell r="M86">
            <v>0</v>
          </cell>
          <cell r="N86">
            <v>0</v>
          </cell>
          <cell r="O86" t="str">
            <v>—</v>
          </cell>
          <cell r="Q86" t="str">
            <v>—</v>
          </cell>
          <cell r="R86" t="str">
            <v>Obsolete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</row>
        <row r="87">
          <cell r="A87" t="str">
            <v>B014F3Q3A8</v>
          </cell>
          <cell r="B87" t="str">
            <v>4250059695474</v>
          </cell>
          <cell r="C87" t="str">
            <v>Devolo 9547 dLAN pro 1200+ WiFi ac CPL</v>
          </cell>
          <cell r="D87" t="str">
            <v>9547</v>
          </cell>
          <cell r="E87" t="str">
            <v>—</v>
          </cell>
          <cell r="F87">
            <v>0</v>
          </cell>
          <cell r="G87" t="str">
            <v>—</v>
          </cell>
          <cell r="H87" t="str">
            <v>—</v>
          </cell>
          <cell r="I87" t="str">
            <v>—</v>
          </cell>
          <cell r="J87">
            <v>0</v>
          </cell>
          <cell r="K87">
            <v>0</v>
          </cell>
          <cell r="M87">
            <v>0</v>
          </cell>
          <cell r="N87">
            <v>0</v>
          </cell>
          <cell r="O87" t="str">
            <v>—</v>
          </cell>
          <cell r="Q87" t="str">
            <v>—</v>
          </cell>
          <cell r="R87" t="str">
            <v>Obsolete</v>
          </cell>
          <cell r="S87">
            <v>0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</row>
        <row r="88">
          <cell r="A88" t="str">
            <v>B0145EW93W</v>
          </cell>
          <cell r="B88" t="str">
            <v>4250059695443</v>
          </cell>
          <cell r="C88" t="str">
            <v>DEVOLO dLAN 500 AVpro UNI CPL</v>
          </cell>
          <cell r="D88" t="str">
            <v>9544</v>
          </cell>
          <cell r="E88" t="str">
            <v>—</v>
          </cell>
          <cell r="F88">
            <v>0</v>
          </cell>
          <cell r="G88" t="str">
            <v>—</v>
          </cell>
          <cell r="H88" t="str">
            <v>—</v>
          </cell>
          <cell r="I88" t="str">
            <v>—</v>
          </cell>
          <cell r="J88">
            <v>0</v>
          </cell>
          <cell r="K88">
            <v>0</v>
          </cell>
          <cell r="M88">
            <v>0</v>
          </cell>
          <cell r="N88">
            <v>0</v>
          </cell>
          <cell r="O88" t="str">
            <v>—</v>
          </cell>
          <cell r="Q88" t="str">
            <v>—</v>
          </cell>
          <cell r="R88" t="str">
            <v>Planned Replenishment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</row>
        <row r="89">
          <cell r="A89" t="str">
            <v>B011GTSDX4</v>
          </cell>
          <cell r="B89" t="str">
            <v>4250059696112</v>
          </cell>
          <cell r="C89" t="str">
            <v>Devolo dLAN 500 - Adaptateur Double</v>
          </cell>
          <cell r="D89" t="str">
            <v>9611</v>
          </cell>
          <cell r="E89" t="str">
            <v>—</v>
          </cell>
          <cell r="F89">
            <v>0</v>
          </cell>
          <cell r="G89" t="str">
            <v>—</v>
          </cell>
          <cell r="H89" t="str">
            <v>—</v>
          </cell>
          <cell r="I89" t="str">
            <v>—</v>
          </cell>
          <cell r="J89">
            <v>0</v>
          </cell>
          <cell r="K89">
            <v>0</v>
          </cell>
          <cell r="M89">
            <v>0</v>
          </cell>
          <cell r="N89">
            <v>0</v>
          </cell>
          <cell r="O89" t="str">
            <v>—</v>
          </cell>
          <cell r="Q89" t="str">
            <v>—</v>
          </cell>
          <cell r="R89" t="str">
            <v>Planned Replenishment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</row>
        <row r="90">
          <cell r="A90" t="str">
            <v>B00YGX9HS8</v>
          </cell>
          <cell r="B90" t="str">
            <v>4250059694200</v>
          </cell>
          <cell r="C90" t="str">
            <v>Devolo 9420 dLAN 500 Duo+, Prise Réseau CPL (500 Mbit/s, 2x Adaptateurs, 2x Ports Fast Ethernet, Prise Filtrée Intégrée, Courant Porteur, Prise Internet) - Kit de Démarrage, Blanc</v>
          </cell>
          <cell r="D90" t="str">
            <v>9420</v>
          </cell>
          <cell r="E90" t="str">
            <v>—</v>
          </cell>
          <cell r="F90">
            <v>0</v>
          </cell>
          <cell r="G90" t="str">
            <v>—</v>
          </cell>
          <cell r="H90" t="str">
            <v>—</v>
          </cell>
          <cell r="I90" t="str">
            <v>—</v>
          </cell>
          <cell r="J90">
            <v>0</v>
          </cell>
          <cell r="K90">
            <v>0</v>
          </cell>
          <cell r="M90">
            <v>0</v>
          </cell>
          <cell r="N90">
            <v>0</v>
          </cell>
          <cell r="O90" t="str">
            <v>—</v>
          </cell>
          <cell r="Q90" t="str">
            <v>—</v>
          </cell>
          <cell r="R90" t="str">
            <v>Obsolete</v>
          </cell>
          <cell r="S90">
            <v>0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</row>
        <row r="91">
          <cell r="A91" t="str">
            <v>B00XJ5P9AE</v>
          </cell>
          <cell r="B91" t="str">
            <v>4250059695580</v>
          </cell>
          <cell r="C91" t="str">
            <v>Devolo dLAN Pro 1200+ 1200Mbit/s Ethernet/LAN Noir 2pièce(s) Adaptateur réseau CPL - Adaptateurs réseau CPL (0-40 °C, -25-70 °C, 10-90%, LAN (RJ-45))</v>
          </cell>
          <cell r="D91" t="str">
            <v>9558</v>
          </cell>
          <cell r="E91" t="str">
            <v>—</v>
          </cell>
          <cell r="F91">
            <v>0</v>
          </cell>
          <cell r="G91" t="str">
            <v>—</v>
          </cell>
          <cell r="H91" t="str">
            <v>—</v>
          </cell>
          <cell r="I91" t="str">
            <v>—</v>
          </cell>
          <cell r="J91">
            <v>0</v>
          </cell>
          <cell r="K91">
            <v>0</v>
          </cell>
          <cell r="M91">
            <v>0</v>
          </cell>
          <cell r="N91">
            <v>0</v>
          </cell>
          <cell r="O91" t="str">
            <v>—</v>
          </cell>
          <cell r="Q91" t="str">
            <v>—</v>
          </cell>
          <cell r="R91" t="str">
            <v>Off Season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</row>
        <row r="92">
          <cell r="A92" t="str">
            <v>B00SIT4ZZ6</v>
          </cell>
          <cell r="B92" t="str">
            <v>4250059694903</v>
          </cell>
          <cell r="C92" t="str">
            <v>Devolo dLAN 550 duo + - PLC Powerline LAN Adapter</v>
          </cell>
          <cell r="D92" t="str">
            <v>9490</v>
          </cell>
          <cell r="E92" t="str">
            <v>—</v>
          </cell>
          <cell r="F92">
            <v>0</v>
          </cell>
          <cell r="G92" t="str">
            <v>—</v>
          </cell>
          <cell r="H92" t="str">
            <v>—</v>
          </cell>
          <cell r="I92" t="str">
            <v>—</v>
          </cell>
          <cell r="J92">
            <v>0</v>
          </cell>
          <cell r="K92">
            <v>0</v>
          </cell>
          <cell r="M92">
            <v>0</v>
          </cell>
          <cell r="N92">
            <v>0</v>
          </cell>
          <cell r="O92" t="str">
            <v>—</v>
          </cell>
          <cell r="Q92" t="str">
            <v>—</v>
          </cell>
          <cell r="R92" t="str">
            <v>Planned Replenishment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</row>
        <row r="93">
          <cell r="A93" t="str">
            <v>B00SIT4ZXS</v>
          </cell>
          <cell r="B93" t="str">
            <v>4250059694910</v>
          </cell>
          <cell r="C93" t="str">
            <v>Devolo dLAN 550 duo + - PLC Powerline adaptateurs LAN (500 Mbps, 2 adaptateurs, 2x LAN Port, prise LAN), blanc - Produit pour le marché espagnol</v>
          </cell>
          <cell r="D93" t="str">
            <v>9491</v>
          </cell>
          <cell r="E93" t="str">
            <v>—</v>
          </cell>
          <cell r="F93">
            <v>0</v>
          </cell>
          <cell r="G93" t="str">
            <v>—</v>
          </cell>
          <cell r="H93" t="str">
            <v>—</v>
          </cell>
          <cell r="I93" t="str">
            <v>—</v>
          </cell>
          <cell r="J93">
            <v>0</v>
          </cell>
          <cell r="K93">
            <v>0</v>
          </cell>
          <cell r="M93">
            <v>0</v>
          </cell>
          <cell r="N93">
            <v>0</v>
          </cell>
          <cell r="O93" t="str">
            <v>—</v>
          </cell>
          <cell r="Q93" t="str">
            <v>—</v>
          </cell>
          <cell r="R93" t="str">
            <v>Unknown</v>
          </cell>
          <cell r="S93">
            <v>0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</row>
        <row r="94">
          <cell r="A94" t="str">
            <v>B00RMXW3C6</v>
          </cell>
          <cell r="B94" t="str">
            <v>4250059691933</v>
          </cell>
          <cell r="C94" t="str">
            <v>Devolo dLAN Pro 500 Adaptateur CPL Wi-FI Noir</v>
          </cell>
          <cell r="D94" t="str">
            <v>9193</v>
          </cell>
          <cell r="E94" t="str">
            <v>—</v>
          </cell>
          <cell r="F94">
            <v>0</v>
          </cell>
          <cell r="G94" t="str">
            <v>—</v>
          </cell>
          <cell r="H94" t="str">
            <v>—</v>
          </cell>
          <cell r="I94" t="str">
            <v>—</v>
          </cell>
          <cell r="J94">
            <v>0</v>
          </cell>
          <cell r="K94">
            <v>0</v>
          </cell>
          <cell r="M94">
            <v>0</v>
          </cell>
          <cell r="N94">
            <v>0</v>
          </cell>
          <cell r="O94" t="str">
            <v>—</v>
          </cell>
          <cell r="Q94" t="str">
            <v>—</v>
          </cell>
          <cell r="R94" t="str">
            <v>Obsolete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</row>
        <row r="95">
          <cell r="A95" t="str">
            <v>B00R32SMLW</v>
          </cell>
          <cell r="B95" t="str">
            <v>4250059693722</v>
          </cell>
          <cell r="C95" t="str">
            <v>Devolo dLAN 1200+ 1200 Mbit/s Ethernet/LAN Blanc 1 pièce(s) - Adaptateurs réseau CPL (1200 Mbit/s, IEEE 802.1p,IEEE 802.3,IEEE 802.3ab,IEEE 802.3az,IEEE 802.3u,IEEE 802.3x, Type J, Gigabit Ethernet)</v>
          </cell>
          <cell r="D95" t="str">
            <v>9732</v>
          </cell>
          <cell r="E95" t="str">
            <v>—</v>
          </cell>
          <cell r="F95">
            <v>0</v>
          </cell>
          <cell r="G95" t="str">
            <v>—</v>
          </cell>
          <cell r="H95" t="str">
            <v>—</v>
          </cell>
          <cell r="I95" t="str">
            <v>—</v>
          </cell>
          <cell r="J95">
            <v>0</v>
          </cell>
          <cell r="K95">
            <v>0</v>
          </cell>
          <cell r="M95">
            <v>0</v>
          </cell>
          <cell r="N95">
            <v>0</v>
          </cell>
          <cell r="O95" t="str">
            <v>—</v>
          </cell>
          <cell r="Q95" t="str">
            <v>—</v>
          </cell>
          <cell r="R95" t="str">
            <v>Planned Replenishment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</row>
        <row r="96">
          <cell r="A96" t="str">
            <v>B00P2R4HT6</v>
          </cell>
          <cell r="B96" t="str">
            <v>4250059693913</v>
          </cell>
          <cell r="C96" t="str">
            <v>devolo dLAN 1200+ WiFi ac, Prise Réseau CPL WiFi (1200 Mbit/s, 2x Adaptateurs, 2x Ports Gigabit, Amplificateur WiFi, Courant Porteur, Prise Filtrée Intégrée, WiFi Move, Wifi Clone) - Kit de Démarrage</v>
          </cell>
          <cell r="D96" t="str">
            <v>9391</v>
          </cell>
          <cell r="E96">
            <v>0</v>
          </cell>
          <cell r="F96">
            <v>0</v>
          </cell>
          <cell r="G96" t="str">
            <v>—</v>
          </cell>
          <cell r="H96">
            <v>0</v>
          </cell>
          <cell r="I96" t="str">
            <v>—</v>
          </cell>
          <cell r="J96">
            <v>0</v>
          </cell>
          <cell r="K96">
            <v>9</v>
          </cell>
          <cell r="L96">
            <v>0</v>
          </cell>
          <cell r="M96">
            <v>14</v>
          </cell>
          <cell r="N96">
            <v>0</v>
          </cell>
          <cell r="O96" t="str">
            <v>—</v>
          </cell>
          <cell r="P96">
            <v>1</v>
          </cell>
          <cell r="Q96">
            <v>7.2838375000000006</v>
          </cell>
          <cell r="R96" t="str">
            <v>Obsolete</v>
          </cell>
          <cell r="S96">
            <v>0.63900000000000001</v>
          </cell>
          <cell r="T96">
            <v>0.66100000000000003</v>
          </cell>
          <cell r="U96">
            <v>0.67500000000000004</v>
          </cell>
          <cell r="V96">
            <v>0.68899999999999995</v>
          </cell>
          <cell r="W96">
            <v>2.6640000000000001</v>
          </cell>
          <cell r="X96">
            <v>0.67300000000000004</v>
          </cell>
          <cell r="Y96">
            <v>0.66200000000000003</v>
          </cell>
          <cell r="Z96">
            <v>0.68500000000000005</v>
          </cell>
          <cell r="AA96">
            <v>0.76100000000000001</v>
          </cell>
          <cell r="AB96">
            <v>2.7810000000000001</v>
          </cell>
          <cell r="AC96">
            <v>0.77100000000000002</v>
          </cell>
          <cell r="AD96">
            <v>0.69</v>
          </cell>
          <cell r="AE96">
            <v>0.65300000000000002</v>
          </cell>
          <cell r="AF96">
            <v>0.63</v>
          </cell>
          <cell r="AG96">
            <v>2.7439999999999998</v>
          </cell>
          <cell r="AH96">
            <v>0.63500000000000001</v>
          </cell>
          <cell r="AI96">
            <v>0.69</v>
          </cell>
          <cell r="AJ96">
            <v>0.629</v>
          </cell>
          <cell r="AK96">
            <v>0.63100000000000001</v>
          </cell>
          <cell r="AL96">
            <v>0.71</v>
          </cell>
          <cell r="AM96">
            <v>3.2949999999999999</v>
          </cell>
          <cell r="AN96">
            <v>0.73499999999999999</v>
          </cell>
          <cell r="AO96">
            <v>0.628</v>
          </cell>
          <cell r="AP96">
            <v>0.72399999999999998</v>
          </cell>
          <cell r="AQ96">
            <v>0.77200000000000002</v>
          </cell>
          <cell r="AR96">
            <v>2.859</v>
          </cell>
          <cell r="AS96">
            <v>0.72699999999999998</v>
          </cell>
          <cell r="AT96">
            <v>0.77</v>
          </cell>
          <cell r="AU96">
            <v>0.76</v>
          </cell>
          <cell r="AV96">
            <v>0.81599999999999995</v>
          </cell>
          <cell r="AW96">
            <v>0.92400000000000004</v>
          </cell>
          <cell r="AX96">
            <v>3.9969999999999994</v>
          </cell>
        </row>
        <row r="97">
          <cell r="A97" t="str">
            <v>B00OHOBCNY</v>
          </cell>
          <cell r="B97" t="str">
            <v>4250059693746</v>
          </cell>
          <cell r="C97" t="str">
            <v>Devolo dLAN 1200+ 1200Mbit/s Ethernet/LAN Blanc 1pièce(s) - Adaptateurs réseau CPL (1200 Mbit/s, IEEE 802.1p,IEEE 802.3,IEEE 802.3ab,IEEE 802.3az,IEEE 802.3u,IEEE 802.3x, Type F, Gigabit Ethernet</v>
          </cell>
          <cell r="D97" t="str">
            <v>9374</v>
          </cell>
          <cell r="E97" t="str">
            <v>—</v>
          </cell>
          <cell r="F97">
            <v>0</v>
          </cell>
          <cell r="G97" t="str">
            <v>—</v>
          </cell>
          <cell r="H97" t="str">
            <v>—</v>
          </cell>
          <cell r="I97" t="str">
            <v>—</v>
          </cell>
          <cell r="J97">
            <v>0</v>
          </cell>
          <cell r="K97">
            <v>0</v>
          </cell>
          <cell r="M97">
            <v>0</v>
          </cell>
          <cell r="N97">
            <v>0</v>
          </cell>
          <cell r="O97" t="str">
            <v>—</v>
          </cell>
          <cell r="Q97" t="str">
            <v>—</v>
          </cell>
          <cell r="R97" t="str">
            <v>Planned Replenishment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</row>
        <row r="98">
          <cell r="A98" t="str">
            <v>B00NOMLMIK</v>
          </cell>
          <cell r="B98" t="str">
            <v>4250059693944</v>
          </cell>
          <cell r="C98" t="str">
            <v>Devolo dLAN 1200+ WiFi ac - PLC Adaptateur réseau Powerline</v>
          </cell>
          <cell r="D98" t="str">
            <v>9447</v>
          </cell>
          <cell r="E98" t="str">
            <v>—</v>
          </cell>
          <cell r="F98">
            <v>0</v>
          </cell>
          <cell r="G98" t="str">
            <v>—</v>
          </cell>
          <cell r="H98" t="str">
            <v>—</v>
          </cell>
          <cell r="I98" t="str">
            <v>—</v>
          </cell>
          <cell r="J98">
            <v>0</v>
          </cell>
          <cell r="K98">
            <v>0</v>
          </cell>
          <cell r="M98">
            <v>0</v>
          </cell>
          <cell r="N98">
            <v>0</v>
          </cell>
          <cell r="O98" t="str">
            <v>—</v>
          </cell>
          <cell r="Q98" t="str">
            <v>—</v>
          </cell>
          <cell r="R98" t="str">
            <v>Planned Replenishment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</row>
        <row r="99">
          <cell r="A99" t="str">
            <v>B00NOIADD4</v>
          </cell>
          <cell r="B99" t="str">
            <v>8717278766621</v>
          </cell>
          <cell r="C99" t="str">
            <v>Devolo 9422 Répéteur WiFi, Prise WiFi, Augmentez votre Portée WiFi (300 Mbit/s, 1x Port Fast Ethernet, Amplificateur WiFi, Augmenter Portée Wifi, WiFi Move), Blanc</v>
          </cell>
          <cell r="D99" t="str">
            <v>ENTDEV0048</v>
          </cell>
          <cell r="E99" t="str">
            <v>—</v>
          </cell>
          <cell r="F99">
            <v>0</v>
          </cell>
          <cell r="G99" t="str">
            <v>—</v>
          </cell>
          <cell r="H99" t="str">
            <v>—</v>
          </cell>
          <cell r="I99" t="str">
            <v>—</v>
          </cell>
          <cell r="J99">
            <v>0</v>
          </cell>
          <cell r="K99">
            <v>0</v>
          </cell>
          <cell r="M99">
            <v>0</v>
          </cell>
          <cell r="N99">
            <v>0</v>
          </cell>
          <cell r="O99" t="str">
            <v>—</v>
          </cell>
          <cell r="Q99" t="str">
            <v>—</v>
          </cell>
          <cell r="R99" t="str">
            <v>Obsolete</v>
          </cell>
          <cell r="S99">
            <v>0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</row>
        <row r="100">
          <cell r="A100" t="str">
            <v>B00NMJRLEO</v>
          </cell>
          <cell r="B100" t="str">
            <v>4250059693777</v>
          </cell>
          <cell r="C100" t="str">
            <v>Devolo 9377 dLAN 1200+, kit de démarrage CPL (1200 Mbit/s avec Prise Gigogne, 2x Adaptateurs, 1 x Port Gigabit Ethernet, Prise Electrique Intégrée, Boiters CPL, Courant Porteur) Blanc</v>
          </cell>
          <cell r="D100" t="str">
            <v>9377</v>
          </cell>
          <cell r="E100">
            <v>0</v>
          </cell>
          <cell r="F100">
            <v>0</v>
          </cell>
          <cell r="G100" t="str">
            <v>—</v>
          </cell>
          <cell r="H100">
            <v>0</v>
          </cell>
          <cell r="I100" t="str">
            <v>—</v>
          </cell>
          <cell r="J100">
            <v>0</v>
          </cell>
          <cell r="K100">
            <v>0</v>
          </cell>
          <cell r="M100">
            <v>0</v>
          </cell>
          <cell r="N100">
            <v>0</v>
          </cell>
          <cell r="O100" t="str">
            <v>—</v>
          </cell>
          <cell r="Q100" t="str">
            <v>—</v>
          </cell>
          <cell r="R100" t="str">
            <v>Obsolete</v>
          </cell>
          <cell r="S100">
            <v>0.20200000000000001</v>
          </cell>
          <cell r="T100">
            <v>0.20200000000000001</v>
          </cell>
          <cell r="U100">
            <v>0.20200000000000001</v>
          </cell>
          <cell r="V100">
            <v>0.20200000000000001</v>
          </cell>
          <cell r="W100">
            <v>0.80800000000000005</v>
          </cell>
          <cell r="X100">
            <v>0.20200000000000001</v>
          </cell>
          <cell r="Y100">
            <v>0.20200000000000001</v>
          </cell>
          <cell r="Z100">
            <v>0.20200000000000001</v>
          </cell>
          <cell r="AA100">
            <v>0.20200000000000001</v>
          </cell>
          <cell r="AB100">
            <v>0.80800000000000005</v>
          </cell>
          <cell r="AC100">
            <v>0.20200000000000001</v>
          </cell>
          <cell r="AD100">
            <v>0.20200000000000001</v>
          </cell>
          <cell r="AE100">
            <v>0.20200000000000001</v>
          </cell>
          <cell r="AF100">
            <v>0.20200000000000001</v>
          </cell>
          <cell r="AG100">
            <v>0.80800000000000005</v>
          </cell>
          <cell r="AH100">
            <v>0.20200000000000001</v>
          </cell>
          <cell r="AI100">
            <v>0.20200000000000001</v>
          </cell>
          <cell r="AJ100">
            <v>0.20200000000000001</v>
          </cell>
          <cell r="AK100">
            <v>0.20200000000000001</v>
          </cell>
          <cell r="AL100">
            <v>0.20200000000000001</v>
          </cell>
          <cell r="AM100">
            <v>1.01</v>
          </cell>
          <cell r="AN100">
            <v>0.20200000000000001</v>
          </cell>
          <cell r="AO100">
            <v>0.20200000000000001</v>
          </cell>
          <cell r="AP100">
            <v>0.20200000000000001</v>
          </cell>
          <cell r="AQ100">
            <v>0.20200000000000001</v>
          </cell>
          <cell r="AR100">
            <v>0.80800000000000005</v>
          </cell>
          <cell r="AS100">
            <v>0.20200000000000001</v>
          </cell>
          <cell r="AT100">
            <v>0.20200000000000001</v>
          </cell>
          <cell r="AU100">
            <v>0.20200000000000001</v>
          </cell>
          <cell r="AV100">
            <v>0.20200000000000001</v>
          </cell>
          <cell r="AW100">
            <v>0.20200000000000001</v>
          </cell>
          <cell r="AX100">
            <v>1.01</v>
          </cell>
        </row>
        <row r="101">
          <cell r="A101" t="str">
            <v>B00NHDALJC</v>
          </cell>
          <cell r="B101" t="str">
            <v>4250059693838</v>
          </cell>
          <cell r="C101" t="str">
            <v>Devolo dLAN 1200+ WiFi (Prise Allemande )</v>
          </cell>
          <cell r="D101" t="str">
            <v>9383</v>
          </cell>
          <cell r="E101" t="str">
            <v>—</v>
          </cell>
          <cell r="F101">
            <v>0</v>
          </cell>
          <cell r="G101" t="str">
            <v>—</v>
          </cell>
          <cell r="H101" t="str">
            <v>—</v>
          </cell>
          <cell r="I101" t="str">
            <v>—</v>
          </cell>
          <cell r="J101">
            <v>0</v>
          </cell>
          <cell r="K101">
            <v>0</v>
          </cell>
          <cell r="M101">
            <v>0</v>
          </cell>
          <cell r="N101">
            <v>0</v>
          </cell>
          <cell r="O101" t="str">
            <v>—</v>
          </cell>
          <cell r="Q101" t="str">
            <v>—</v>
          </cell>
          <cell r="R101" t="str">
            <v>Planned Replenishment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</row>
        <row r="102">
          <cell r="A102" t="str">
            <v>B00NB0BLIQ</v>
          </cell>
          <cell r="B102" t="str">
            <v>4250059694446</v>
          </cell>
          <cell r="C102" t="str">
            <v>Devolo dLAN 1200+ - PLC Adaptateur réseau Powerline</v>
          </cell>
          <cell r="D102" t="str">
            <v>dLAN 1200+</v>
          </cell>
          <cell r="E102" t="str">
            <v>—</v>
          </cell>
          <cell r="F102">
            <v>0</v>
          </cell>
          <cell r="G102" t="str">
            <v>—</v>
          </cell>
          <cell r="H102" t="str">
            <v>—</v>
          </cell>
          <cell r="I102" t="str">
            <v>—</v>
          </cell>
          <cell r="J102">
            <v>0</v>
          </cell>
          <cell r="K102">
            <v>0</v>
          </cell>
          <cell r="M102">
            <v>0</v>
          </cell>
          <cell r="N102">
            <v>0</v>
          </cell>
          <cell r="O102" t="str">
            <v>—</v>
          </cell>
          <cell r="Q102" t="str">
            <v>—</v>
          </cell>
          <cell r="R102" t="str">
            <v>Planned Replenishment</v>
          </cell>
          <cell r="S102">
            <v>0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>
            <v>0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</row>
        <row r="103">
          <cell r="A103" t="str">
            <v>B00NB0BLH2</v>
          </cell>
          <cell r="B103" t="str">
            <v>4250059694453</v>
          </cell>
          <cell r="C103" t="str">
            <v>Devolo dLAN 1200+ - Adaptateur réseau Kit PLC Powerline (1200 Mbps, 2 adaptateurs, 1x Go LAN Port, branchez ...</v>
          </cell>
          <cell r="D103" t="str">
            <v>dLAN 1200+</v>
          </cell>
          <cell r="E103" t="str">
            <v>—</v>
          </cell>
          <cell r="F103">
            <v>0</v>
          </cell>
          <cell r="G103" t="str">
            <v>—</v>
          </cell>
          <cell r="H103" t="str">
            <v>—</v>
          </cell>
          <cell r="I103" t="str">
            <v>—</v>
          </cell>
          <cell r="J103">
            <v>0</v>
          </cell>
          <cell r="K103">
            <v>0</v>
          </cell>
          <cell r="M103">
            <v>0</v>
          </cell>
          <cell r="N103">
            <v>0</v>
          </cell>
          <cell r="O103" t="str">
            <v>—</v>
          </cell>
          <cell r="Q103" t="str">
            <v>—</v>
          </cell>
          <cell r="R103" t="str">
            <v>Planned Replenishment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</row>
        <row r="104">
          <cell r="A104" t="str">
            <v>B00MYYTL0A</v>
          </cell>
          <cell r="B104" t="str">
            <v>4250059693036</v>
          </cell>
          <cell r="C104" t="str">
            <v>Devolo dLAN 550 Duo + - Kit adaptateur réseau</v>
          </cell>
          <cell r="D104" t="str">
            <v>9303</v>
          </cell>
          <cell r="E104" t="str">
            <v>—</v>
          </cell>
          <cell r="F104">
            <v>0</v>
          </cell>
          <cell r="G104" t="str">
            <v>—</v>
          </cell>
          <cell r="H104" t="str">
            <v>—</v>
          </cell>
          <cell r="I104" t="str">
            <v>—</v>
          </cell>
          <cell r="J104">
            <v>0</v>
          </cell>
          <cell r="K104">
            <v>0</v>
          </cell>
          <cell r="M104">
            <v>0</v>
          </cell>
          <cell r="N104">
            <v>0</v>
          </cell>
          <cell r="O104" t="str">
            <v>—</v>
          </cell>
          <cell r="Q104" t="str">
            <v>—</v>
          </cell>
          <cell r="R104" t="str">
            <v>Planned Replenishment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</row>
        <row r="105">
          <cell r="A105" t="str">
            <v>B00MMKU204</v>
          </cell>
          <cell r="B105" t="str">
            <v>4250059694460</v>
          </cell>
          <cell r="C105" t="str">
            <v>Devolo PLC Powerline Repeater - ligne électrique WiFi Repeater (300 Mbps, 1x LAN Port, WPS WiFi Repeater</v>
          </cell>
          <cell r="D105" t="str">
            <v>9446</v>
          </cell>
          <cell r="E105" t="str">
            <v>—</v>
          </cell>
          <cell r="F105">
            <v>0</v>
          </cell>
          <cell r="G105" t="str">
            <v>—</v>
          </cell>
          <cell r="H105" t="str">
            <v>—</v>
          </cell>
          <cell r="I105" t="str">
            <v>—</v>
          </cell>
          <cell r="J105">
            <v>0</v>
          </cell>
          <cell r="K105">
            <v>0</v>
          </cell>
          <cell r="M105">
            <v>0</v>
          </cell>
          <cell r="N105">
            <v>0</v>
          </cell>
          <cell r="O105" t="str">
            <v>—</v>
          </cell>
          <cell r="Q105" t="str">
            <v>—</v>
          </cell>
          <cell r="R105" t="str">
            <v>Planned Replenishment</v>
          </cell>
          <cell r="S105">
            <v>0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>
            <v>0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</row>
        <row r="106">
          <cell r="A106" t="str">
            <v>B00M2JK2A0</v>
          </cell>
          <cell r="B106" t="str">
            <v>4250059694217</v>
          </cell>
          <cell r="C106" t="str">
            <v>Devolo Répéteur Wi-FI 300 Mbit/s, Port Fast Ethernet (100/10), WPS</v>
          </cell>
          <cell r="D106" t="str">
            <v>9421</v>
          </cell>
          <cell r="E106" t="str">
            <v>—</v>
          </cell>
          <cell r="F106">
            <v>0</v>
          </cell>
          <cell r="G106" t="str">
            <v>—</v>
          </cell>
          <cell r="H106" t="str">
            <v>—</v>
          </cell>
          <cell r="I106" t="str">
            <v>—</v>
          </cell>
          <cell r="J106">
            <v>0</v>
          </cell>
          <cell r="K106">
            <v>0</v>
          </cell>
          <cell r="M106">
            <v>0</v>
          </cell>
          <cell r="N106">
            <v>0</v>
          </cell>
          <cell r="O106" t="str">
            <v>—</v>
          </cell>
          <cell r="Q106" t="str">
            <v>—</v>
          </cell>
          <cell r="R106" t="str">
            <v>New Product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</row>
        <row r="107">
          <cell r="A107" t="str">
            <v>B00L10XNW0</v>
          </cell>
          <cell r="B107" t="str">
            <v>4250059683921</v>
          </cell>
          <cell r="C107" t="str">
            <v>devolo Magic 2 WiFi : Kit CPL Multiroom le plus rapide du monde pour un WiFi ac dans toute la maison via le réseau électrique, WiFi Mesh, idéal pour le télétravail et le streaming</v>
          </cell>
          <cell r="D107" t="str">
            <v>8392</v>
          </cell>
          <cell r="E107" t="str">
            <v>—</v>
          </cell>
          <cell r="F107">
            <v>0</v>
          </cell>
          <cell r="G107" t="str">
            <v>—</v>
          </cell>
          <cell r="H107" t="str">
            <v>—</v>
          </cell>
          <cell r="I107" t="str">
            <v>—</v>
          </cell>
          <cell r="J107">
            <v>0</v>
          </cell>
          <cell r="K107">
            <v>0</v>
          </cell>
          <cell r="M107">
            <v>0</v>
          </cell>
          <cell r="N107">
            <v>0</v>
          </cell>
          <cell r="O107" t="str">
            <v>—</v>
          </cell>
          <cell r="Q107" t="str">
            <v>—</v>
          </cell>
          <cell r="R107" t="str">
            <v>Planned Replenishment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</row>
        <row r="108">
          <cell r="A108" t="str">
            <v>B00KYS7VZU</v>
          </cell>
          <cell r="B108" t="str">
            <v>4250059683761</v>
          </cell>
          <cell r="C108" t="str">
            <v>devolo Magic 2 WiFi : Adaptateur CPL le plus rapide au monde pour un WiFi ac dans toute la maison via le réseau électrique, WiFi Mesh, idéal pour le télétravail et le streaming</v>
          </cell>
          <cell r="D108" t="str">
            <v>8376</v>
          </cell>
          <cell r="E108" t="str">
            <v>—</v>
          </cell>
          <cell r="F108">
            <v>0</v>
          </cell>
          <cell r="G108" t="str">
            <v>—</v>
          </cell>
          <cell r="H108" t="str">
            <v>—</v>
          </cell>
          <cell r="I108" t="str">
            <v>—</v>
          </cell>
          <cell r="J108">
            <v>0</v>
          </cell>
          <cell r="K108">
            <v>0</v>
          </cell>
          <cell r="M108">
            <v>0</v>
          </cell>
          <cell r="N108">
            <v>0</v>
          </cell>
          <cell r="O108" t="str">
            <v>—</v>
          </cell>
          <cell r="Q108" t="str">
            <v>—</v>
          </cell>
          <cell r="R108" t="str">
            <v>Planned Replenishment</v>
          </cell>
          <cell r="S108">
            <v>0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>
            <v>0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</row>
        <row r="109">
          <cell r="A109" t="str">
            <v>B00KYS7TDO</v>
          </cell>
          <cell r="B109" t="str">
            <v>4250059682962</v>
          </cell>
          <cell r="C109" t="str">
            <v>devolo Magic 1 LAN : Starter Kit CPL pour un internet fiable dans toute la maison via le circuit électrique, idéal pour le télétravail, prises françaises</v>
          </cell>
          <cell r="D109" t="str">
            <v>8296</v>
          </cell>
          <cell r="E109">
            <v>0</v>
          </cell>
          <cell r="F109">
            <v>0</v>
          </cell>
          <cell r="G109">
            <v>-1</v>
          </cell>
          <cell r="H109">
            <v>8</v>
          </cell>
          <cell r="I109">
            <v>0.33333333333333337</v>
          </cell>
          <cell r="J109">
            <v>0</v>
          </cell>
          <cell r="K109">
            <v>47</v>
          </cell>
          <cell r="L109">
            <v>-0.1454545454545455</v>
          </cell>
          <cell r="M109">
            <v>7</v>
          </cell>
          <cell r="N109">
            <v>0</v>
          </cell>
          <cell r="O109" t="str">
            <v>—</v>
          </cell>
          <cell r="P109">
            <v>0.95483870967741935</v>
          </cell>
          <cell r="Q109">
            <v>7.0954067567567574</v>
          </cell>
          <cell r="R109" t="str">
            <v>Planned Replenishment</v>
          </cell>
          <cell r="S109">
            <v>7.2350000000000003</v>
          </cell>
          <cell r="T109">
            <v>7.1029999999999998</v>
          </cell>
          <cell r="U109">
            <v>6.9770000000000003</v>
          </cell>
          <cell r="V109">
            <v>6.7930000000000001</v>
          </cell>
          <cell r="W109">
            <v>28.108000000000001</v>
          </cell>
          <cell r="X109">
            <v>6.5549999999999997</v>
          </cell>
          <cell r="Y109">
            <v>6.4260000000000002</v>
          </cell>
          <cell r="Z109">
            <v>6.5220000000000002</v>
          </cell>
          <cell r="AA109">
            <v>6.524</v>
          </cell>
          <cell r="AB109">
            <v>26.027000000000001</v>
          </cell>
          <cell r="AC109">
            <v>6.31</v>
          </cell>
          <cell r="AD109">
            <v>6.1639999999999997</v>
          </cell>
          <cell r="AE109">
            <v>5.8</v>
          </cell>
          <cell r="AF109">
            <v>5.5720000000000001</v>
          </cell>
          <cell r="AG109">
            <v>23.846</v>
          </cell>
          <cell r="AH109">
            <v>5.7309999999999999</v>
          </cell>
          <cell r="AI109">
            <v>5.7060000000000004</v>
          </cell>
          <cell r="AJ109">
            <v>5.4630000000000001</v>
          </cell>
          <cell r="AK109">
            <v>5.5190000000000001</v>
          </cell>
          <cell r="AL109">
            <v>5.7270000000000003</v>
          </cell>
          <cell r="AM109">
            <v>28.146000000000004</v>
          </cell>
          <cell r="AN109">
            <v>5.7439999999999998</v>
          </cell>
          <cell r="AO109">
            <v>5.8559999999999999</v>
          </cell>
          <cell r="AP109">
            <v>5.5119999999999996</v>
          </cell>
          <cell r="AQ109">
            <v>5.6580000000000004</v>
          </cell>
          <cell r="AR109">
            <v>22.77</v>
          </cell>
          <cell r="AS109">
            <v>5.6120000000000001</v>
          </cell>
          <cell r="AT109">
            <v>5.7560000000000002</v>
          </cell>
          <cell r="AU109">
            <v>5.5579999999999998</v>
          </cell>
          <cell r="AV109">
            <v>5.7649999999999997</v>
          </cell>
          <cell r="AW109">
            <v>6.0119999999999996</v>
          </cell>
          <cell r="AX109">
            <v>28.703000000000003</v>
          </cell>
        </row>
        <row r="110">
          <cell r="A110" t="str">
            <v>B00KYS6N3G</v>
          </cell>
          <cell r="B110" t="str">
            <v>4250059683525</v>
          </cell>
          <cell r="C110" t="str">
            <v>devolo Magic 1 WiFi : Adaptateur CPL pour un WiFi ac dans Toute la Maison via le Réseau électrique, WiFi Mesh, Idéal pour le Télétravail et le Streaming, prise française</v>
          </cell>
          <cell r="D110" t="str">
            <v>8352</v>
          </cell>
          <cell r="E110">
            <v>0</v>
          </cell>
          <cell r="F110">
            <v>0</v>
          </cell>
          <cell r="G110" t="str">
            <v>—</v>
          </cell>
          <cell r="H110">
            <v>2</v>
          </cell>
          <cell r="I110">
            <v>0</v>
          </cell>
          <cell r="J110">
            <v>1</v>
          </cell>
          <cell r="K110">
            <v>25</v>
          </cell>
          <cell r="L110">
            <v>-3.8461538461538436E-2</v>
          </cell>
          <cell r="M110">
            <v>5</v>
          </cell>
          <cell r="N110">
            <v>0</v>
          </cell>
          <cell r="O110" t="str">
            <v>—</v>
          </cell>
          <cell r="P110">
            <v>0.99649122807017543</v>
          </cell>
          <cell r="Q110">
            <v>4.3890440140845088</v>
          </cell>
          <cell r="R110" t="str">
            <v>Planned Replenishment</v>
          </cell>
          <cell r="S110">
            <v>5.1719999999999997</v>
          </cell>
          <cell r="T110">
            <v>5.1989999999999998</v>
          </cell>
          <cell r="U110">
            <v>5.0819999999999999</v>
          </cell>
          <cell r="V110">
            <v>5.1120000000000001</v>
          </cell>
          <cell r="W110">
            <v>20.564999999999998</v>
          </cell>
          <cell r="X110">
            <v>5.1029999999999998</v>
          </cell>
          <cell r="Y110">
            <v>4.9550000000000001</v>
          </cell>
          <cell r="Z110">
            <v>5.1740000000000004</v>
          </cell>
          <cell r="AA110">
            <v>5.335</v>
          </cell>
          <cell r="AB110">
            <v>20.567</v>
          </cell>
          <cell r="AC110">
            <v>5.3680000000000003</v>
          </cell>
          <cell r="AD110">
            <v>5.2489999999999997</v>
          </cell>
          <cell r="AE110">
            <v>4.8600000000000003</v>
          </cell>
          <cell r="AF110">
            <v>4.7939999999999996</v>
          </cell>
          <cell r="AG110">
            <v>20.271000000000001</v>
          </cell>
          <cell r="AH110">
            <v>4.9560000000000004</v>
          </cell>
          <cell r="AI110">
            <v>5.09</v>
          </cell>
          <cell r="AJ110">
            <v>4.8019999999999996</v>
          </cell>
          <cell r="AK110">
            <v>4.8120000000000003</v>
          </cell>
          <cell r="AL110">
            <v>5.3259999999999996</v>
          </cell>
          <cell r="AM110">
            <v>24.986000000000001</v>
          </cell>
          <cell r="AN110">
            <v>5.226</v>
          </cell>
          <cell r="AO110">
            <v>4.9569999999999999</v>
          </cell>
          <cell r="AP110">
            <v>4.931</v>
          </cell>
          <cell r="AQ110">
            <v>5.1529999999999996</v>
          </cell>
          <cell r="AR110">
            <v>20.266999999999999</v>
          </cell>
          <cell r="AS110">
            <v>5.194</v>
          </cell>
          <cell r="AT110">
            <v>5.157</v>
          </cell>
          <cell r="AU110">
            <v>4.9720000000000004</v>
          </cell>
          <cell r="AV110">
            <v>5.2990000000000004</v>
          </cell>
          <cell r="AW110">
            <v>5.5819999999999999</v>
          </cell>
          <cell r="AX110">
            <v>26.204000000000001</v>
          </cell>
        </row>
        <row r="111">
          <cell r="A111" t="str">
            <v>B00KIHXAAW</v>
          </cell>
          <cell r="B111" t="str">
            <v>4250059693043</v>
          </cell>
          <cell r="C111" t="str">
            <v>devolo dLAN 550 Duo+ Kit réseau réseau LAN (3 adaptateurs en lot, 2 Ports LAN, boîtier Compact, réseau, Powerline, réseau LAN Simple à partir de la Prise de Courant) Blanc</v>
          </cell>
          <cell r="D111" t="str">
            <v>9304</v>
          </cell>
          <cell r="E111" t="str">
            <v>—</v>
          </cell>
          <cell r="F111">
            <v>0</v>
          </cell>
          <cell r="G111" t="str">
            <v>—</v>
          </cell>
          <cell r="H111" t="str">
            <v>—</v>
          </cell>
          <cell r="I111" t="str">
            <v>—</v>
          </cell>
          <cell r="J111">
            <v>0</v>
          </cell>
          <cell r="K111">
            <v>0</v>
          </cell>
          <cell r="M111">
            <v>0</v>
          </cell>
          <cell r="N111">
            <v>0</v>
          </cell>
          <cell r="O111" t="str">
            <v>—</v>
          </cell>
          <cell r="Q111" t="str">
            <v>—</v>
          </cell>
          <cell r="R111" t="str">
            <v>Planned Replenishment</v>
          </cell>
          <cell r="S111">
            <v>0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>
            <v>0</v>
          </cell>
          <cell r="AF111">
            <v>0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</row>
        <row r="112">
          <cell r="A112" t="str">
            <v>B00FPNBS3A</v>
          </cell>
          <cell r="B112" t="str">
            <v>4250059692763</v>
          </cell>
          <cell r="C112" t="str">
            <v>Devolo dLAN 500 WiFi - secteur Ethernet Adapter Kit PLC Powerline (Branchement mural, 500 Mbps.</v>
          </cell>
          <cell r="D112" t="str">
            <v>9276</v>
          </cell>
          <cell r="E112" t="str">
            <v>—</v>
          </cell>
          <cell r="F112">
            <v>0</v>
          </cell>
          <cell r="G112" t="str">
            <v>—</v>
          </cell>
          <cell r="H112" t="str">
            <v>—</v>
          </cell>
          <cell r="I112" t="str">
            <v>—</v>
          </cell>
          <cell r="J112">
            <v>0</v>
          </cell>
          <cell r="K112">
            <v>0</v>
          </cell>
          <cell r="M112">
            <v>0</v>
          </cell>
          <cell r="N112">
            <v>0</v>
          </cell>
          <cell r="O112" t="str">
            <v>—</v>
          </cell>
          <cell r="Q112" t="str">
            <v>—</v>
          </cell>
          <cell r="R112" t="str">
            <v>Planned Replenishment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</row>
        <row r="113">
          <cell r="A113" t="str">
            <v>B00FDS46QI</v>
          </cell>
          <cell r="B113" t="str">
            <v>4250059692374</v>
          </cell>
          <cell r="C113" t="str">
            <v>Devolo dLAN 650 triple+, Prise Réseau CPL (600 Mbit/s, 2x Adaptateur, 3x Ports Fast Ethernet, Prise Filtrée Intégrée, Boitier CPL, Courant Porteur) - Kit de Démarrage, Blanc</v>
          </cell>
          <cell r="D113" t="str">
            <v>9237</v>
          </cell>
          <cell r="E113" t="str">
            <v>—</v>
          </cell>
          <cell r="F113">
            <v>0</v>
          </cell>
          <cell r="G113" t="str">
            <v>—</v>
          </cell>
          <cell r="H113" t="str">
            <v>—</v>
          </cell>
          <cell r="I113" t="str">
            <v>—</v>
          </cell>
          <cell r="J113">
            <v>0</v>
          </cell>
          <cell r="K113">
            <v>0</v>
          </cell>
          <cell r="M113">
            <v>0</v>
          </cell>
          <cell r="N113">
            <v>0</v>
          </cell>
          <cell r="O113" t="str">
            <v>—</v>
          </cell>
          <cell r="Q113" t="str">
            <v>—</v>
          </cell>
          <cell r="R113" t="str">
            <v>Obsolete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</row>
        <row r="114">
          <cell r="A114" t="str">
            <v>B00FDS46P4</v>
          </cell>
          <cell r="B114" t="str">
            <v>4250059692244</v>
          </cell>
          <cell r="C114" t="str">
            <v>Devolo dLAN 650+ Starter Kit Pack de 2 Adaptateurs CPL 600 Mbps Gigabit Ethernet/Prise gigogne</v>
          </cell>
          <cell r="D114" t="str">
            <v>9224</v>
          </cell>
          <cell r="E114" t="str">
            <v>—</v>
          </cell>
          <cell r="F114">
            <v>0</v>
          </cell>
          <cell r="G114" t="str">
            <v>—</v>
          </cell>
          <cell r="H114" t="str">
            <v>—</v>
          </cell>
          <cell r="I114" t="str">
            <v>—</v>
          </cell>
          <cell r="J114">
            <v>0</v>
          </cell>
          <cell r="K114">
            <v>0</v>
          </cell>
          <cell r="M114">
            <v>0</v>
          </cell>
          <cell r="N114">
            <v>0</v>
          </cell>
          <cell r="O114" t="str">
            <v>—</v>
          </cell>
          <cell r="Q114" t="str">
            <v>—</v>
          </cell>
          <cell r="R114" t="str">
            <v>Obsolete</v>
          </cell>
          <cell r="S114">
            <v>0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</row>
        <row r="115">
          <cell r="A115" t="str">
            <v>B00C0PNFW8</v>
          </cell>
          <cell r="B115" t="str">
            <v>4250059691049</v>
          </cell>
          <cell r="C115" t="str">
            <v>Devolo 9104 dLAN 500 Duo Prise Réseau CPL 500 Mbit/s sans Prise Gigogne - Module Complémentaire (x1)</v>
          </cell>
          <cell r="D115" t="str">
            <v>9104</v>
          </cell>
          <cell r="E115" t="str">
            <v>—</v>
          </cell>
          <cell r="F115">
            <v>0</v>
          </cell>
          <cell r="G115" t="str">
            <v>—</v>
          </cell>
          <cell r="H115" t="str">
            <v>—</v>
          </cell>
          <cell r="I115" t="str">
            <v>—</v>
          </cell>
          <cell r="J115">
            <v>0</v>
          </cell>
          <cell r="K115">
            <v>0</v>
          </cell>
          <cell r="M115">
            <v>0</v>
          </cell>
          <cell r="N115">
            <v>0</v>
          </cell>
          <cell r="O115" t="str">
            <v>—</v>
          </cell>
          <cell r="Q115" t="str">
            <v>—</v>
          </cell>
          <cell r="R115" t="str">
            <v>Obsolete</v>
          </cell>
          <cell r="S115">
            <v>0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>
            <v>0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</row>
        <row r="116">
          <cell r="A116" t="str">
            <v>B00C0PHP9M</v>
          </cell>
          <cell r="B116" t="str">
            <v>4250059690844</v>
          </cell>
          <cell r="C116" t="str">
            <v>Devolo 9084 dLAN 500 WiFi, Prise Réseau CPL WiFi (500 Mbit/s, 2x Adaptateurs, 2x Ports Fast Ethernet, Ampificateur WiFi, Augmenter Portée Wifi, Courant Porteur, WiFi Move) - Kit de Démarrage, Blanc</v>
          </cell>
          <cell r="D116" t="str">
            <v>9084</v>
          </cell>
          <cell r="E116" t="str">
            <v>—</v>
          </cell>
          <cell r="F116">
            <v>0</v>
          </cell>
          <cell r="G116" t="str">
            <v>—</v>
          </cell>
          <cell r="H116" t="str">
            <v>—</v>
          </cell>
          <cell r="I116" t="str">
            <v>—</v>
          </cell>
          <cell r="J116">
            <v>0</v>
          </cell>
          <cell r="K116">
            <v>0</v>
          </cell>
          <cell r="M116">
            <v>0</v>
          </cell>
          <cell r="N116">
            <v>0</v>
          </cell>
          <cell r="O116" t="str">
            <v>—</v>
          </cell>
          <cell r="Q116" t="str">
            <v>—</v>
          </cell>
          <cell r="R116" t="str">
            <v>Obsolete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>
            <v>0</v>
          </cell>
          <cell r="AF116">
            <v>0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>
            <v>0</v>
          </cell>
        </row>
        <row r="117">
          <cell r="A117" t="str">
            <v>B00C0PHOX4</v>
          </cell>
          <cell r="B117" t="str">
            <v>4250059690776</v>
          </cell>
          <cell r="C117" t="str">
            <v>devolo dLAN 500 WiFi, Prise Réseau CPL WiFi (500 Mbit/s, 1x Adaptateur, 2x Ports Fast Ethernet, Amplificateur WiFi, Augmenter Portée Wifi, Courant Porteur,WiFi Move) - Module Complémentaire</v>
          </cell>
          <cell r="D117" t="str">
            <v>9077</v>
          </cell>
          <cell r="E117" t="str">
            <v>—</v>
          </cell>
          <cell r="F117">
            <v>0</v>
          </cell>
          <cell r="G117" t="str">
            <v>—</v>
          </cell>
          <cell r="H117" t="str">
            <v>—</v>
          </cell>
          <cell r="I117" t="str">
            <v>—</v>
          </cell>
          <cell r="J117">
            <v>0</v>
          </cell>
          <cell r="K117">
            <v>0</v>
          </cell>
          <cell r="M117">
            <v>0</v>
          </cell>
          <cell r="N117">
            <v>0</v>
          </cell>
          <cell r="O117" t="str">
            <v>—</v>
          </cell>
          <cell r="Q117" t="str">
            <v>—</v>
          </cell>
          <cell r="R117" t="str">
            <v>Obsolete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</row>
        <row r="118">
          <cell r="A118" t="str">
            <v>B00C0PHMR2</v>
          </cell>
          <cell r="B118" t="str">
            <v>4250059691377</v>
          </cell>
          <cell r="C118" t="str">
            <v>devolo 9137 - Pack de 3 adaptateurs CPL (dLAN 500 duo+ Network Kit) : 2 ports Fast Ethernet / prise gigogne intégrée</v>
          </cell>
          <cell r="D118" t="str">
            <v>9137</v>
          </cell>
          <cell r="E118" t="str">
            <v>—</v>
          </cell>
          <cell r="F118">
            <v>0</v>
          </cell>
          <cell r="G118" t="str">
            <v>—</v>
          </cell>
          <cell r="H118" t="str">
            <v>—</v>
          </cell>
          <cell r="I118" t="str">
            <v>—</v>
          </cell>
          <cell r="J118">
            <v>0</v>
          </cell>
          <cell r="K118">
            <v>0</v>
          </cell>
          <cell r="M118">
            <v>0</v>
          </cell>
          <cell r="N118">
            <v>0</v>
          </cell>
          <cell r="O118" t="str">
            <v>—</v>
          </cell>
          <cell r="Q118" t="str">
            <v>—</v>
          </cell>
          <cell r="R118" t="str">
            <v>Planned Replenishment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</row>
        <row r="119">
          <cell r="A119" t="str">
            <v>B00C0PHMKE</v>
          </cell>
          <cell r="B119" t="str">
            <v>4250059691056</v>
          </cell>
          <cell r="C119" t="str">
            <v>Devolo 9105 dLAN 500 Duo Prise Réseau CPL500 Mbit/s sans Prise Gigogne - Kit de Démarrage (x2)</v>
          </cell>
          <cell r="D119" t="str">
            <v>9105</v>
          </cell>
          <cell r="E119" t="str">
            <v>—</v>
          </cell>
          <cell r="F119">
            <v>0</v>
          </cell>
          <cell r="G119" t="str">
            <v>—</v>
          </cell>
          <cell r="H119" t="str">
            <v>—</v>
          </cell>
          <cell r="I119" t="str">
            <v>—</v>
          </cell>
          <cell r="J119">
            <v>0</v>
          </cell>
          <cell r="K119">
            <v>0</v>
          </cell>
          <cell r="M119">
            <v>0</v>
          </cell>
          <cell r="N119">
            <v>0</v>
          </cell>
          <cell r="O119" t="str">
            <v>—</v>
          </cell>
          <cell r="Q119" t="str">
            <v>—</v>
          </cell>
          <cell r="R119" t="str">
            <v>Planned Replenishment</v>
          </cell>
          <cell r="S119">
            <v>0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>
            <v>0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</row>
        <row r="120">
          <cell r="A120" t="str">
            <v>B00C0PHMD6</v>
          </cell>
          <cell r="B120" t="str">
            <v>4250059691063</v>
          </cell>
          <cell r="C120" t="str">
            <v>Devolo 9106 dLAN 500 duo Prise Réseau CPL 500 Mbit/s sans Prise Gigogne - Network Kit (x3 )</v>
          </cell>
          <cell r="D120" t="str">
            <v>9106</v>
          </cell>
          <cell r="E120" t="str">
            <v>—</v>
          </cell>
          <cell r="F120">
            <v>0</v>
          </cell>
          <cell r="G120" t="str">
            <v>—</v>
          </cell>
          <cell r="H120" t="str">
            <v>—</v>
          </cell>
          <cell r="I120" t="str">
            <v>—</v>
          </cell>
          <cell r="J120">
            <v>0</v>
          </cell>
          <cell r="K120">
            <v>0</v>
          </cell>
          <cell r="M120">
            <v>0</v>
          </cell>
          <cell r="N120">
            <v>0</v>
          </cell>
          <cell r="O120" t="str">
            <v>—</v>
          </cell>
          <cell r="Q120" t="str">
            <v>—</v>
          </cell>
          <cell r="R120" t="str">
            <v>Planned Replenishment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</row>
        <row r="121">
          <cell r="A121" t="str">
            <v>B00BY7EUY0</v>
          </cell>
          <cell r="B121" t="str">
            <v>4250059690912</v>
          </cell>
          <cell r="C121" t="str">
            <v>Devolo 9091 dLAN 500 WiFi, Prise Réseau CPL WiFi, Augmentez votre Portée WiFi (500 Mbit/s, 3x Adaptateurs, 2x Ports Fast Ethernet, Amplificateur WiFi, Courant Porteur, WiFi Move) - Kit Réseau, Blanc</v>
          </cell>
          <cell r="D121" t="str">
            <v>9091</v>
          </cell>
          <cell r="E121" t="str">
            <v>—</v>
          </cell>
          <cell r="F121">
            <v>0</v>
          </cell>
          <cell r="G121" t="str">
            <v>—</v>
          </cell>
          <cell r="H121" t="str">
            <v>—</v>
          </cell>
          <cell r="I121" t="str">
            <v>—</v>
          </cell>
          <cell r="J121">
            <v>0</v>
          </cell>
          <cell r="K121">
            <v>0</v>
          </cell>
          <cell r="M121">
            <v>0</v>
          </cell>
          <cell r="N121">
            <v>0</v>
          </cell>
          <cell r="O121" t="str">
            <v>—</v>
          </cell>
          <cell r="Q121" t="str">
            <v>—</v>
          </cell>
          <cell r="R121" t="str">
            <v>Obsolete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</row>
        <row r="122">
          <cell r="A122" t="str">
            <v>B00BXX742K</v>
          </cell>
          <cell r="B122" t="str">
            <v>4250059691117</v>
          </cell>
          <cell r="C122" t="str">
            <v>devolo dLAN 500 Duo Kit de démarrage Powerline (500 Mbit/s Internet Via la Prise, 2 Ports LAN, 2 adaptateurs Power Line, Adaptateur réseau PLC) Blanc – Fiche Suisse</v>
          </cell>
          <cell r="D122" t="str">
            <v>9111</v>
          </cell>
          <cell r="E122" t="str">
            <v>—</v>
          </cell>
          <cell r="F122">
            <v>0</v>
          </cell>
          <cell r="G122" t="str">
            <v>—</v>
          </cell>
          <cell r="H122" t="str">
            <v>—</v>
          </cell>
          <cell r="I122" t="str">
            <v>—</v>
          </cell>
          <cell r="J122">
            <v>0</v>
          </cell>
          <cell r="K122">
            <v>0</v>
          </cell>
          <cell r="M122">
            <v>0</v>
          </cell>
          <cell r="N122">
            <v>0</v>
          </cell>
          <cell r="O122" t="str">
            <v>—</v>
          </cell>
          <cell r="Q122" t="str">
            <v>—</v>
          </cell>
          <cell r="R122" t="str">
            <v>Planned Replenishment</v>
          </cell>
          <cell r="S122">
            <v>0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>
            <v>0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</row>
        <row r="123">
          <cell r="A123" t="str">
            <v>B00BSN6DUY</v>
          </cell>
          <cell r="B123" t="str">
            <v>4250059690950</v>
          </cell>
          <cell r="C123" t="str">
            <v>Devolo 9095 dLAN 500 WiFi Network Kit Powerline</v>
          </cell>
          <cell r="D123" t="str">
            <v>9095</v>
          </cell>
          <cell r="E123" t="str">
            <v>—</v>
          </cell>
          <cell r="F123">
            <v>0</v>
          </cell>
          <cell r="G123" t="str">
            <v>—</v>
          </cell>
          <cell r="H123" t="str">
            <v>—</v>
          </cell>
          <cell r="I123" t="str">
            <v>—</v>
          </cell>
          <cell r="J123">
            <v>0</v>
          </cell>
          <cell r="K123">
            <v>0</v>
          </cell>
          <cell r="M123">
            <v>0</v>
          </cell>
          <cell r="N123">
            <v>0</v>
          </cell>
          <cell r="O123" t="str">
            <v>—</v>
          </cell>
          <cell r="Q123" t="str">
            <v>—</v>
          </cell>
          <cell r="R123" t="str">
            <v>Planned Replenishment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</row>
        <row r="124">
          <cell r="A124" t="str">
            <v>B00BBI1MMU</v>
          </cell>
          <cell r="B124" t="str">
            <v>4250059691148</v>
          </cell>
          <cell r="C124" t="str">
            <v>Devolo dLAN 500 Duo Starter Kit Ethernet 500 Mbit/s avec câble, Prise Ethernet, 500 Mbit/s, Blanc</v>
          </cell>
          <cell r="D124" t="str">
            <v>9114</v>
          </cell>
          <cell r="E124" t="str">
            <v>—</v>
          </cell>
          <cell r="F124">
            <v>0</v>
          </cell>
          <cell r="G124" t="str">
            <v>—</v>
          </cell>
          <cell r="H124" t="str">
            <v>—</v>
          </cell>
          <cell r="I124" t="str">
            <v>—</v>
          </cell>
          <cell r="J124">
            <v>0</v>
          </cell>
          <cell r="K124">
            <v>0</v>
          </cell>
          <cell r="M124">
            <v>0</v>
          </cell>
          <cell r="N124">
            <v>0</v>
          </cell>
          <cell r="O124" t="str">
            <v>—</v>
          </cell>
          <cell r="Q124" t="str">
            <v>—</v>
          </cell>
          <cell r="R124" t="str">
            <v>Planned Replenishment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</row>
        <row r="125">
          <cell r="A125" t="str">
            <v>B00BBI1FZ4</v>
          </cell>
          <cell r="B125" t="str">
            <v>4250059690790</v>
          </cell>
          <cell r="C125" t="str">
            <v>Devolo dLAN 500 WiFi Carte et réseau - Adaptateurs de réseau (avec Fil, Prise de Courant, Ethernet, 500 Mbit/s, Blanc)</v>
          </cell>
          <cell r="D125" t="str">
            <v>9079</v>
          </cell>
          <cell r="E125" t="str">
            <v>—</v>
          </cell>
          <cell r="F125">
            <v>0</v>
          </cell>
          <cell r="G125" t="str">
            <v>—</v>
          </cell>
          <cell r="H125" t="str">
            <v>—</v>
          </cell>
          <cell r="I125" t="str">
            <v>—</v>
          </cell>
          <cell r="J125">
            <v>0</v>
          </cell>
          <cell r="K125">
            <v>0</v>
          </cell>
          <cell r="M125">
            <v>0</v>
          </cell>
          <cell r="N125">
            <v>0</v>
          </cell>
          <cell r="O125" t="str">
            <v>—</v>
          </cell>
          <cell r="Q125" t="str">
            <v>—</v>
          </cell>
          <cell r="R125" t="str">
            <v>Obsolete</v>
          </cell>
          <cell r="S125">
            <v>0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>
            <v>0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</row>
        <row r="126">
          <cell r="A126" t="str">
            <v>B00B4D3V3U</v>
          </cell>
          <cell r="B126" t="str">
            <v>4250059690998</v>
          </cell>
          <cell r="C126" t="str">
            <v>Devolo 9099</v>
          </cell>
          <cell r="D126" t="str">
            <v>9099</v>
          </cell>
          <cell r="E126" t="str">
            <v>—</v>
          </cell>
          <cell r="F126">
            <v>0</v>
          </cell>
          <cell r="G126" t="str">
            <v>—</v>
          </cell>
          <cell r="H126" t="str">
            <v>—</v>
          </cell>
          <cell r="I126" t="str">
            <v>—</v>
          </cell>
          <cell r="J126">
            <v>0</v>
          </cell>
          <cell r="K126">
            <v>0</v>
          </cell>
          <cell r="M126">
            <v>0</v>
          </cell>
          <cell r="N126">
            <v>0</v>
          </cell>
          <cell r="O126" t="str">
            <v>—</v>
          </cell>
          <cell r="Q126" t="str">
            <v>—</v>
          </cell>
          <cell r="R126" t="str">
            <v>Planned Replenishment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</row>
        <row r="127">
          <cell r="A127" t="str">
            <v>B00AQZWUO8</v>
          </cell>
          <cell r="B127" t="str">
            <v>4250059619807</v>
          </cell>
          <cell r="C127" t="str">
            <v>Devolo dLAN LiveCam Ethernet 200Mbit/s carte et adaptateur réseau - Cartes et adaptateurs réseau (Avec fil, Prise d'alimenation, Ethernet, 200 Mbit/s, Blanc)</v>
          </cell>
          <cell r="D127" t="str">
            <v>1980</v>
          </cell>
          <cell r="E127" t="str">
            <v>—</v>
          </cell>
          <cell r="F127">
            <v>0</v>
          </cell>
          <cell r="G127" t="str">
            <v>—</v>
          </cell>
          <cell r="H127" t="str">
            <v>—</v>
          </cell>
          <cell r="I127" t="str">
            <v>—</v>
          </cell>
          <cell r="J127">
            <v>0</v>
          </cell>
          <cell r="K127">
            <v>0</v>
          </cell>
          <cell r="M127">
            <v>0</v>
          </cell>
          <cell r="N127">
            <v>0</v>
          </cell>
          <cell r="O127" t="str">
            <v>—</v>
          </cell>
          <cell r="Q127" t="str">
            <v>—</v>
          </cell>
          <cell r="R127" t="str">
            <v>Unknown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</row>
        <row r="128">
          <cell r="A128" t="str">
            <v>B009VBA7Y8</v>
          </cell>
          <cell r="B128" t="str">
            <v>4250059618299</v>
          </cell>
          <cell r="C128" t="str">
            <v>Devolo - 1829 - dLAN 500 AV Wireless+, Prise Réseau CPL Wi-Fi - Kit de Démarrage (x2), Blanc</v>
          </cell>
          <cell r="D128" t="str">
            <v>1829</v>
          </cell>
          <cell r="E128" t="str">
            <v>—</v>
          </cell>
          <cell r="F128">
            <v>0</v>
          </cell>
          <cell r="G128" t="str">
            <v>—</v>
          </cell>
          <cell r="H128" t="str">
            <v>—</v>
          </cell>
          <cell r="I128" t="str">
            <v>—</v>
          </cell>
          <cell r="J128">
            <v>0</v>
          </cell>
          <cell r="K128">
            <v>0</v>
          </cell>
          <cell r="M128">
            <v>0</v>
          </cell>
          <cell r="N128">
            <v>0</v>
          </cell>
          <cell r="O128" t="str">
            <v>—</v>
          </cell>
          <cell r="Q128" t="str">
            <v>—</v>
          </cell>
          <cell r="R128" t="str">
            <v>Obsolete</v>
          </cell>
          <cell r="S128">
            <v>0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>
            <v>0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</row>
        <row r="129">
          <cell r="A129" t="str">
            <v>B009T5U6M4</v>
          </cell>
          <cell r="B129" t="str">
            <v>3700379518218</v>
          </cell>
          <cell r="C129" t="str">
            <v>Devolo dLAN 500 AV Wireless+, Prise Réseau CPL WiFi (500 Mbit/s, 1x Adaptateur, 3x Ports Fast Ethernet, Prise Filtrée Intégrée, Amplificateur WiFi, WiFi Move) - Module Complémentaire, Blanc</v>
          </cell>
          <cell r="D129" t="str">
            <v>1828</v>
          </cell>
          <cell r="E129" t="str">
            <v>—</v>
          </cell>
          <cell r="F129">
            <v>0</v>
          </cell>
          <cell r="G129" t="str">
            <v>—</v>
          </cell>
          <cell r="H129" t="str">
            <v>—</v>
          </cell>
          <cell r="I129" t="str">
            <v>—</v>
          </cell>
          <cell r="J129">
            <v>0</v>
          </cell>
          <cell r="K129">
            <v>0</v>
          </cell>
          <cell r="M129">
            <v>0</v>
          </cell>
          <cell r="N129">
            <v>0</v>
          </cell>
          <cell r="O129" t="str">
            <v>—</v>
          </cell>
          <cell r="Q129" t="str">
            <v>—</v>
          </cell>
          <cell r="R129" t="str">
            <v>Obsolete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</v>
          </cell>
          <cell r="AJ129">
            <v>0</v>
          </cell>
          <cell r="AK129">
            <v>0</v>
          </cell>
          <cell r="AL129">
            <v>0</v>
          </cell>
          <cell r="AM129">
            <v>0</v>
          </cell>
          <cell r="AN129">
            <v>0</v>
          </cell>
          <cell r="AO129">
            <v>0</v>
          </cell>
          <cell r="AP129">
            <v>0</v>
          </cell>
          <cell r="AQ129">
            <v>0</v>
          </cell>
          <cell r="AR129">
            <v>0</v>
          </cell>
          <cell r="AS129">
            <v>0</v>
          </cell>
          <cell r="AT129">
            <v>0</v>
          </cell>
          <cell r="AU129">
            <v>0</v>
          </cell>
          <cell r="AV129">
            <v>0</v>
          </cell>
          <cell r="AW129">
            <v>0</v>
          </cell>
          <cell r="AX129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3C128-6468-4A9D-83F2-0C5E38C95006}">
  <dimension ref="A1:EG36"/>
  <sheetViews>
    <sheetView tabSelected="1" topLeftCell="CD1" zoomScale="80" zoomScaleNormal="80" workbookViewId="0">
      <selection activeCell="CO34" sqref="CO34"/>
    </sheetView>
  </sheetViews>
  <sheetFormatPr baseColWidth="10" defaultColWidth="9.109375" defaultRowHeight="14.4" x14ac:dyDescent="0.3"/>
  <cols>
    <col min="1" max="1" width="17" customWidth="1"/>
    <col min="2" max="2" width="18" customWidth="1"/>
    <col min="3" max="3" width="17.88671875" customWidth="1"/>
    <col min="4" max="4" width="10.5546875" customWidth="1"/>
    <col min="5" max="5" width="14.88671875" customWidth="1"/>
    <col min="6" max="6" width="15" customWidth="1"/>
    <col min="7" max="30" width="0" hidden="1" customWidth="1"/>
    <col min="31" max="31" width="11.6640625" customWidth="1"/>
    <col min="32" max="33" width="11.88671875" customWidth="1"/>
    <col min="34" max="43" width="14.33203125" hidden="1" customWidth="1"/>
    <col min="44" max="44" width="11.33203125" hidden="1" customWidth="1"/>
    <col min="45" max="52" width="9.109375" hidden="1" customWidth="1"/>
    <col min="53" max="63" width="13.6640625" hidden="1" customWidth="1"/>
    <col min="64" max="83" width="13.6640625" customWidth="1"/>
    <col min="84" max="89" width="11.88671875" bestFit="1" customWidth="1"/>
    <col min="90" max="93" width="11.88671875" customWidth="1"/>
    <col min="94" max="123" width="11.88671875" hidden="1" customWidth="1"/>
    <col min="124" max="133" width="11.88671875" customWidth="1"/>
    <col min="134" max="134" width="11" customWidth="1"/>
    <col min="135" max="135" width="36.109375" customWidth="1"/>
  </cols>
  <sheetData>
    <row r="1" spans="1:136" x14ac:dyDescent="0.3">
      <c r="A1" s="1"/>
      <c r="B1" s="1" t="s">
        <v>0</v>
      </c>
      <c r="C1" s="1" t="s">
        <v>1</v>
      </c>
      <c r="D1" s="1" t="s">
        <v>2</v>
      </c>
      <c r="E1" s="1"/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AF1" s="2"/>
      <c r="AG1" s="2"/>
      <c r="CF1" s="3" t="s">
        <v>10</v>
      </c>
      <c r="CG1" s="3"/>
      <c r="CH1" s="3"/>
      <c r="CI1" s="3"/>
      <c r="CJ1" s="3"/>
      <c r="CK1" s="3"/>
      <c r="CL1" s="3" t="s">
        <v>11</v>
      </c>
      <c r="CM1" s="3"/>
      <c r="CN1" s="3"/>
      <c r="CO1" s="3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</row>
    <row r="2" spans="1:136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AF2" s="2"/>
      <c r="AG2" s="2"/>
      <c r="AH2" s="3" t="s">
        <v>12</v>
      </c>
      <c r="AI2" s="3"/>
      <c r="AJ2" s="3"/>
      <c r="AK2" s="3"/>
      <c r="AL2" s="3"/>
      <c r="AM2" s="3"/>
      <c r="AN2" s="3"/>
      <c r="AO2" s="3"/>
      <c r="AP2" s="3"/>
      <c r="AQ2" s="3"/>
      <c r="AR2" s="3" t="s">
        <v>13</v>
      </c>
      <c r="AS2" s="3"/>
      <c r="AT2" s="3"/>
      <c r="AU2" s="3"/>
      <c r="AV2" s="3"/>
      <c r="AW2" s="3"/>
      <c r="AX2" s="3"/>
      <c r="AY2" s="3"/>
      <c r="AZ2" s="3"/>
      <c r="BA2" s="3"/>
      <c r="BB2" s="3" t="s">
        <v>14</v>
      </c>
      <c r="BC2" s="3"/>
      <c r="BD2" s="3"/>
      <c r="BE2" s="3"/>
      <c r="BF2" s="3"/>
      <c r="BG2" s="3"/>
      <c r="BH2" s="3"/>
      <c r="BI2" s="3"/>
      <c r="BJ2" s="3"/>
      <c r="BK2" s="3"/>
      <c r="BL2" s="3" t="s">
        <v>15</v>
      </c>
      <c r="BM2" s="3"/>
      <c r="BN2" s="3"/>
      <c r="BO2" s="3"/>
      <c r="BP2" s="3"/>
      <c r="BQ2" s="3"/>
      <c r="BR2" s="3"/>
      <c r="BS2" s="3"/>
      <c r="BT2" s="3"/>
      <c r="BU2" s="3"/>
      <c r="BV2" s="3" t="s">
        <v>16</v>
      </c>
      <c r="BW2" s="3"/>
      <c r="BX2" s="3"/>
      <c r="BY2" s="3"/>
      <c r="BZ2" s="3"/>
      <c r="CA2" s="3"/>
      <c r="CB2" s="3"/>
      <c r="CC2" s="3"/>
      <c r="CD2" s="3"/>
      <c r="CE2" s="3"/>
      <c r="CF2" s="2"/>
      <c r="CG2" s="2"/>
      <c r="CH2" s="2"/>
      <c r="CI2" s="2"/>
      <c r="CJ2" s="2"/>
      <c r="CK2" s="2"/>
      <c r="CL2" s="2"/>
      <c r="CM2" s="2"/>
      <c r="CN2" s="2"/>
      <c r="CO2" s="2"/>
      <c r="CP2" s="3" t="s">
        <v>17</v>
      </c>
      <c r="CQ2" s="3"/>
      <c r="CR2" s="3"/>
      <c r="CS2" s="3"/>
      <c r="CT2" s="3"/>
      <c r="CU2" s="3"/>
      <c r="CV2" s="3"/>
      <c r="CW2" s="3"/>
      <c r="CX2" s="3"/>
      <c r="CY2" s="3"/>
      <c r="CZ2" s="3" t="s">
        <v>18</v>
      </c>
      <c r="DA2" s="3"/>
      <c r="DB2" s="3"/>
      <c r="DC2" s="3"/>
      <c r="DD2" s="3"/>
      <c r="DE2" s="3"/>
      <c r="DF2" s="3"/>
      <c r="DG2" s="3"/>
      <c r="DH2" s="3"/>
      <c r="DI2" s="3"/>
      <c r="DJ2" s="3" t="s">
        <v>19</v>
      </c>
      <c r="DK2" s="3"/>
      <c r="DL2" s="3"/>
      <c r="DM2" s="3"/>
      <c r="DN2" s="3"/>
      <c r="DO2" s="3"/>
      <c r="DP2" s="3"/>
      <c r="DQ2" s="3"/>
      <c r="DR2" s="3"/>
      <c r="DS2" s="3"/>
      <c r="DT2" s="3" t="s">
        <v>20</v>
      </c>
      <c r="DU2" s="3"/>
      <c r="DV2" s="3"/>
      <c r="DW2" s="3"/>
      <c r="DX2" s="3"/>
      <c r="DY2" s="3"/>
      <c r="DZ2" s="3"/>
      <c r="EA2" s="3"/>
      <c r="EB2" s="3"/>
      <c r="EC2" s="3"/>
    </row>
    <row r="3" spans="1:136" x14ac:dyDescent="0.3">
      <c r="A3" s="4" t="s">
        <v>21</v>
      </c>
      <c r="B3" s="4" t="s">
        <v>22</v>
      </c>
      <c r="C3" s="4" t="s">
        <v>23</v>
      </c>
      <c r="D3" s="4" t="s">
        <v>24</v>
      </c>
      <c r="E3" s="5" t="s">
        <v>25</v>
      </c>
      <c r="F3" s="4" t="s">
        <v>26</v>
      </c>
      <c r="G3" s="4" t="s">
        <v>27</v>
      </c>
      <c r="H3" s="4" t="s">
        <v>28</v>
      </c>
      <c r="I3" s="4" t="s">
        <v>29</v>
      </c>
      <c r="J3" s="4" t="s">
        <v>30</v>
      </c>
      <c r="K3" s="4" t="s">
        <v>31</v>
      </c>
      <c r="L3" s="4" t="s">
        <v>32</v>
      </c>
      <c r="M3" s="4" t="s">
        <v>33</v>
      </c>
      <c r="N3" s="4" t="s">
        <v>34</v>
      </c>
      <c r="O3" s="4" t="s">
        <v>35</v>
      </c>
      <c r="P3" s="4" t="s">
        <v>36</v>
      </c>
      <c r="Q3" s="4" t="s">
        <v>37</v>
      </c>
      <c r="R3" s="4" t="s">
        <v>38</v>
      </c>
      <c r="S3" s="4" t="s">
        <v>39</v>
      </c>
      <c r="T3" s="4" t="s">
        <v>40</v>
      </c>
      <c r="U3" s="4" t="s">
        <v>41</v>
      </c>
      <c r="V3" s="4" t="s">
        <v>42</v>
      </c>
      <c r="W3" s="4" t="s">
        <v>43</v>
      </c>
      <c r="X3" s="4" t="s">
        <v>44</v>
      </c>
      <c r="Y3" s="4" t="s">
        <v>45</v>
      </c>
      <c r="Z3" s="4" t="s">
        <v>46</v>
      </c>
      <c r="AA3" s="4" t="s">
        <v>47</v>
      </c>
      <c r="AB3" s="4" t="s">
        <v>48</v>
      </c>
      <c r="AC3" s="4" t="s">
        <v>49</v>
      </c>
      <c r="AD3" s="4" t="s">
        <v>50</v>
      </c>
      <c r="AE3" s="4" t="s">
        <v>51</v>
      </c>
      <c r="AF3" s="5" t="s">
        <v>52</v>
      </c>
      <c r="AG3" s="5" t="s">
        <v>53</v>
      </c>
      <c r="AH3" s="5" t="s">
        <v>54</v>
      </c>
      <c r="AI3" s="5" t="s">
        <v>55</v>
      </c>
      <c r="AJ3" s="5" t="s">
        <v>56</v>
      </c>
      <c r="AK3" s="5" t="s">
        <v>57</v>
      </c>
      <c r="AL3" s="5" t="s">
        <v>58</v>
      </c>
      <c r="AM3" s="5" t="s">
        <v>59</v>
      </c>
      <c r="AN3" s="5" t="s">
        <v>60</v>
      </c>
      <c r="AO3" s="5" t="s">
        <v>61</v>
      </c>
      <c r="AP3" s="5" t="s">
        <v>62</v>
      </c>
      <c r="AQ3" s="5" t="s">
        <v>63</v>
      </c>
      <c r="AR3" s="5" t="s">
        <v>54</v>
      </c>
      <c r="AS3" s="5" t="s">
        <v>55</v>
      </c>
      <c r="AT3" s="5" t="s">
        <v>56</v>
      </c>
      <c r="AU3" s="5" t="s">
        <v>57</v>
      </c>
      <c r="AV3" s="5" t="s">
        <v>58</v>
      </c>
      <c r="AW3" s="5" t="s">
        <v>59</v>
      </c>
      <c r="AX3" s="5" t="s">
        <v>60</v>
      </c>
      <c r="AY3" s="5" t="s">
        <v>61</v>
      </c>
      <c r="AZ3" s="5" t="s">
        <v>62</v>
      </c>
      <c r="BA3" s="5" t="s">
        <v>63</v>
      </c>
      <c r="BB3" s="5" t="s">
        <v>54</v>
      </c>
      <c r="BC3" s="5" t="s">
        <v>55</v>
      </c>
      <c r="BD3" s="5" t="s">
        <v>56</v>
      </c>
      <c r="BE3" s="5" t="s">
        <v>57</v>
      </c>
      <c r="BF3" s="5" t="s">
        <v>58</v>
      </c>
      <c r="BG3" s="5" t="s">
        <v>59</v>
      </c>
      <c r="BH3" s="5" t="s">
        <v>60</v>
      </c>
      <c r="BI3" s="5" t="s">
        <v>61</v>
      </c>
      <c r="BJ3" s="5" t="s">
        <v>62</v>
      </c>
      <c r="BK3" s="5" t="s">
        <v>63</v>
      </c>
      <c r="BL3" s="5" t="s">
        <v>54</v>
      </c>
      <c r="BM3" s="5" t="s">
        <v>55</v>
      </c>
      <c r="BN3" s="5" t="s">
        <v>56</v>
      </c>
      <c r="BO3" s="5" t="s">
        <v>57</v>
      </c>
      <c r="BP3" s="5" t="s">
        <v>58</v>
      </c>
      <c r="BQ3" s="5" t="s">
        <v>59</v>
      </c>
      <c r="BR3" s="5" t="s">
        <v>60</v>
      </c>
      <c r="BS3" s="5" t="s">
        <v>61</v>
      </c>
      <c r="BT3" s="5" t="s">
        <v>62</v>
      </c>
      <c r="BU3" s="5" t="s">
        <v>63</v>
      </c>
      <c r="BV3" s="5" t="s">
        <v>54</v>
      </c>
      <c r="BW3" s="5" t="s">
        <v>55</v>
      </c>
      <c r="BX3" s="5" t="s">
        <v>56</v>
      </c>
      <c r="BY3" s="5" t="s">
        <v>57</v>
      </c>
      <c r="BZ3" s="5" t="s">
        <v>58</v>
      </c>
      <c r="CA3" s="5" t="s">
        <v>59</v>
      </c>
      <c r="CB3" s="5" t="s">
        <v>60</v>
      </c>
      <c r="CC3" s="5" t="s">
        <v>61</v>
      </c>
      <c r="CD3" s="5" t="s">
        <v>62</v>
      </c>
      <c r="CE3" s="5" t="s">
        <v>63</v>
      </c>
      <c r="CF3" s="5" t="s">
        <v>64</v>
      </c>
      <c r="CG3" s="5" t="s">
        <v>65</v>
      </c>
      <c r="CH3" s="5" t="s">
        <v>66</v>
      </c>
      <c r="CI3" s="5" t="s">
        <v>67</v>
      </c>
      <c r="CJ3" s="5" t="s">
        <v>68</v>
      </c>
      <c r="CK3" s="5" t="s">
        <v>69</v>
      </c>
      <c r="CL3" s="5" t="s">
        <v>70</v>
      </c>
      <c r="CM3" s="5" t="s">
        <v>71</v>
      </c>
      <c r="CN3" s="5" t="s">
        <v>72</v>
      </c>
      <c r="CO3" s="5" t="s">
        <v>73</v>
      </c>
      <c r="CP3" s="5" t="s">
        <v>74</v>
      </c>
      <c r="CQ3" s="5" t="s">
        <v>75</v>
      </c>
      <c r="CR3" s="5" t="s">
        <v>76</v>
      </c>
      <c r="CS3" s="5" t="s">
        <v>77</v>
      </c>
      <c r="CT3" s="5" t="s">
        <v>78</v>
      </c>
      <c r="CU3" s="5" t="s">
        <v>79</v>
      </c>
      <c r="CV3" s="5" t="s">
        <v>80</v>
      </c>
      <c r="CW3" s="5" t="s">
        <v>81</v>
      </c>
      <c r="CX3" s="5" t="s">
        <v>82</v>
      </c>
      <c r="CY3" s="5" t="s">
        <v>83</v>
      </c>
      <c r="CZ3" s="5" t="s">
        <v>74</v>
      </c>
      <c r="DA3" s="5" t="s">
        <v>75</v>
      </c>
      <c r="DB3" s="5" t="s">
        <v>76</v>
      </c>
      <c r="DC3" s="5" t="s">
        <v>77</v>
      </c>
      <c r="DD3" s="5" t="s">
        <v>78</v>
      </c>
      <c r="DE3" s="5" t="s">
        <v>79</v>
      </c>
      <c r="DF3" s="5" t="s">
        <v>80</v>
      </c>
      <c r="DG3" s="5" t="s">
        <v>81</v>
      </c>
      <c r="DH3" s="5" t="s">
        <v>82</v>
      </c>
      <c r="DI3" s="5" t="s">
        <v>83</v>
      </c>
      <c r="DJ3" s="5" t="s">
        <v>74</v>
      </c>
      <c r="DK3" s="5" t="s">
        <v>75</v>
      </c>
      <c r="DL3" s="5" t="s">
        <v>76</v>
      </c>
      <c r="DM3" s="5" t="s">
        <v>77</v>
      </c>
      <c r="DN3" s="5" t="s">
        <v>78</v>
      </c>
      <c r="DO3" s="5" t="s">
        <v>79</v>
      </c>
      <c r="DP3" s="5" t="s">
        <v>80</v>
      </c>
      <c r="DQ3" s="5" t="s">
        <v>81</v>
      </c>
      <c r="DR3" s="5" t="s">
        <v>82</v>
      </c>
      <c r="DS3" s="5" t="s">
        <v>83</v>
      </c>
      <c r="DT3" s="5" t="s">
        <v>74</v>
      </c>
      <c r="DU3" s="5" t="s">
        <v>75</v>
      </c>
      <c r="DV3" s="5" t="s">
        <v>76</v>
      </c>
      <c r="DW3" s="5" t="s">
        <v>77</v>
      </c>
      <c r="DX3" s="5" t="s">
        <v>78</v>
      </c>
      <c r="DY3" s="5" t="s">
        <v>79</v>
      </c>
      <c r="DZ3" s="5" t="s">
        <v>80</v>
      </c>
      <c r="EA3" s="5" t="s">
        <v>81</v>
      </c>
      <c r="EB3" s="5" t="s">
        <v>82</v>
      </c>
      <c r="EC3" s="5" t="s">
        <v>83</v>
      </c>
      <c r="ED3" s="5" t="s">
        <v>84</v>
      </c>
    </row>
    <row r="4" spans="1:136" x14ac:dyDescent="0.3">
      <c r="A4" t="s">
        <v>85</v>
      </c>
      <c r="B4" t="s">
        <v>86</v>
      </c>
      <c r="C4" t="s">
        <v>87</v>
      </c>
      <c r="D4" t="s">
        <v>88</v>
      </c>
      <c r="E4" t="s">
        <v>89</v>
      </c>
      <c r="F4" s="6">
        <v>100</v>
      </c>
      <c r="G4" s="7">
        <v>0.23824725355173493</v>
      </c>
      <c r="H4" s="8">
        <v>-7.1174377224199267E-2</v>
      </c>
      <c r="I4" s="8">
        <v>-0.17613108410223868</v>
      </c>
      <c r="J4" s="9">
        <v>257</v>
      </c>
      <c r="K4" s="7">
        <v>0.12960161371659104</v>
      </c>
      <c r="L4" s="8">
        <v>-7.2202166064981949E-2</v>
      </c>
      <c r="M4" s="8">
        <v>-0.13758389261744966</v>
      </c>
      <c r="N4" s="9">
        <v>239</v>
      </c>
      <c r="O4" s="7">
        <v>0.12559117183394641</v>
      </c>
      <c r="P4" s="8">
        <v>-0.18983050847457628</v>
      </c>
      <c r="Q4" s="8">
        <v>-0.20333333333333331</v>
      </c>
      <c r="R4" s="9">
        <v>29</v>
      </c>
      <c r="S4" s="9">
        <v>5</v>
      </c>
      <c r="T4" s="10">
        <v>3</v>
      </c>
      <c r="U4" s="6">
        <v>211.51350194552529</v>
      </c>
      <c r="V4" s="11">
        <v>4.7426942210396339E-2</v>
      </c>
      <c r="W4" s="9">
        <v>7098</v>
      </c>
      <c r="X4" s="8">
        <v>-0.24287999999999996</v>
      </c>
      <c r="Y4" s="11">
        <v>3.1236379485689379E-2</v>
      </c>
      <c r="Z4" s="7">
        <v>3.3671456748379826E-2</v>
      </c>
      <c r="AA4" s="7">
        <v>0</v>
      </c>
      <c r="AB4" s="7">
        <v>0</v>
      </c>
      <c r="AC4" s="7">
        <v>0</v>
      </c>
      <c r="AD4" s="7">
        <v>9.5963872424499001E-3</v>
      </c>
      <c r="AE4" s="12">
        <v>10</v>
      </c>
      <c r="AF4" s="13">
        <v>5</v>
      </c>
      <c r="AG4" s="14">
        <f t="shared" ref="AG4:AG27" si="0">AF4/(AE4*0.94)</f>
        <v>0.53191489361702138</v>
      </c>
      <c r="AH4" s="12">
        <f t="shared" ref="AH4:AQ19" si="1">($AE4*($EF$5)*($EF$6*CF4))</f>
        <v>48.336500000000001</v>
      </c>
      <c r="AI4" s="12">
        <f t="shared" si="1"/>
        <v>45.482500000000002</v>
      </c>
      <c r="AJ4" s="12">
        <f t="shared" si="1"/>
        <v>41.755000000000003</v>
      </c>
      <c r="AK4" s="12">
        <f t="shared" si="1"/>
        <v>49.366</v>
      </c>
      <c r="AL4" s="12">
        <f t="shared" si="1"/>
        <v>41.752499999999998</v>
      </c>
      <c r="AM4" s="12">
        <f t="shared" si="1"/>
        <v>52.484000000000002</v>
      </c>
      <c r="AN4" s="12">
        <f t="shared" si="1"/>
        <v>54.058520000000001</v>
      </c>
      <c r="AO4" s="12">
        <f t="shared" si="1"/>
        <v>56.761446000000007</v>
      </c>
      <c r="AP4" s="12">
        <f t="shared" si="1"/>
        <v>60.73474722000001</v>
      </c>
      <c r="AQ4" s="12">
        <f t="shared" si="1"/>
        <v>63.164137108800013</v>
      </c>
      <c r="BB4" s="15">
        <f t="shared" ref="BB4:BK8" si="2">($AE4*($EF$15)*($EF$16*CF4))</f>
        <v>60.420625000000001</v>
      </c>
      <c r="BC4" s="15">
        <f t="shared" si="2"/>
        <v>56.853125000000006</v>
      </c>
      <c r="BD4" s="15">
        <f t="shared" si="2"/>
        <v>52.193750000000001</v>
      </c>
      <c r="BE4" s="15">
        <f t="shared" si="2"/>
        <v>61.707499999999996</v>
      </c>
      <c r="BF4" s="15">
        <f t="shared" si="2"/>
        <v>52.190624999999997</v>
      </c>
      <c r="BG4" s="15">
        <f t="shared" si="2"/>
        <v>65.605000000000004</v>
      </c>
      <c r="BH4" s="15">
        <f t="shared" si="2"/>
        <v>67.573149999999998</v>
      </c>
      <c r="BI4" s="15">
        <f t="shared" si="2"/>
        <v>70.951807500000001</v>
      </c>
      <c r="BJ4" s="15">
        <f t="shared" si="2"/>
        <v>75.91843402500001</v>
      </c>
      <c r="BK4" s="15">
        <f t="shared" si="2"/>
        <v>78.955171386000018</v>
      </c>
      <c r="BL4" s="16">
        <f t="shared" ref="BL4:BU19" si="3">($AE4*($EF$20)*($EG$20*CF4))</f>
        <v>60.420625000000001</v>
      </c>
      <c r="BM4" s="16">
        <f t="shared" si="3"/>
        <v>56.853125000000006</v>
      </c>
      <c r="BN4" s="16">
        <f t="shared" si="3"/>
        <v>52.193750000000001</v>
      </c>
      <c r="BO4" s="16">
        <f t="shared" si="3"/>
        <v>61.707499999999996</v>
      </c>
      <c r="BP4" s="16">
        <f t="shared" si="3"/>
        <v>52.190624999999997</v>
      </c>
      <c r="BQ4" s="16">
        <f t="shared" si="3"/>
        <v>65.605000000000004</v>
      </c>
      <c r="BR4" s="16">
        <f t="shared" si="3"/>
        <v>67.573149999999998</v>
      </c>
      <c r="BS4" s="16">
        <f t="shared" si="3"/>
        <v>70.951807500000001</v>
      </c>
      <c r="BT4" s="16">
        <f t="shared" si="3"/>
        <v>75.91843402500001</v>
      </c>
      <c r="BU4" s="16">
        <f t="shared" si="3"/>
        <v>78.955171386000018</v>
      </c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7">
        <f>VLOOKUP(A4,'[1]FR_Forecast and Inventory Plann'!$A$3:$AX$129,23,0)</f>
        <v>96.673000000000002</v>
      </c>
      <c r="CG4" s="17">
        <f>VLOOKUP($A4,'[1]FR_Forecast and Inventory Plann'!$A$3:$AX$129,28,0)</f>
        <v>90.965000000000003</v>
      </c>
      <c r="CH4" s="17">
        <f>VLOOKUP($A4,'[1]FR_Forecast and Inventory Plann'!$A$3:$AX$129,33,0)</f>
        <v>83.51</v>
      </c>
      <c r="CI4" s="17">
        <f>VLOOKUP($A4,'[1]FR_Forecast and Inventory Plann'!$A$3:$AX$129,39,0)</f>
        <v>98.731999999999999</v>
      </c>
      <c r="CJ4" s="17">
        <f>VLOOKUP($A4,'[1]FR_Forecast and Inventory Plann'!$A$3:$AX$129,44,0)</f>
        <v>83.504999999999995</v>
      </c>
      <c r="CK4" s="17">
        <f>VLOOKUP($A4,'[1]FR_Forecast and Inventory Plann'!$A$3:$AX$129,50,0)</f>
        <v>104.968</v>
      </c>
      <c r="CL4" s="17">
        <f>CK4*1.03</f>
        <v>108.11704</v>
      </c>
      <c r="CM4" s="17">
        <f>CL4*1.05</f>
        <v>113.52289200000001</v>
      </c>
      <c r="CN4" s="17">
        <f>CM4*1.07</f>
        <v>121.46949444000002</v>
      </c>
      <c r="CO4" s="17">
        <f>CN4*1.04</f>
        <v>126.32827421760003</v>
      </c>
      <c r="CP4" s="12">
        <f t="shared" ref="CP4:DS14" si="4">AH4*$AG4</f>
        <v>25.710904255319154</v>
      </c>
      <c r="CQ4" s="12">
        <f t="shared" si="4"/>
        <v>24.192819148936177</v>
      </c>
      <c r="CR4" s="12">
        <f t="shared" si="4"/>
        <v>22.210106382978729</v>
      </c>
      <c r="CS4" s="12">
        <f t="shared" si="4"/>
        <v>26.258510638297878</v>
      </c>
      <c r="CT4" s="12">
        <f t="shared" si="4"/>
        <v>22.208776595744684</v>
      </c>
      <c r="CU4" s="12">
        <f t="shared" si="4"/>
        <v>27.917021276595751</v>
      </c>
      <c r="CV4" s="12">
        <f t="shared" si="4"/>
        <v>28.754531914893622</v>
      </c>
      <c r="CW4" s="12">
        <f t="shared" si="4"/>
        <v>30.192258510638307</v>
      </c>
      <c r="CX4" s="12">
        <f t="shared" si="4"/>
        <v>32.305716606382987</v>
      </c>
      <c r="CY4" s="12">
        <f t="shared" si="4"/>
        <v>33.597945270638313</v>
      </c>
      <c r="CZ4" s="12">
        <f t="shared" si="4"/>
        <v>0</v>
      </c>
      <c r="DA4" s="12">
        <f t="shared" si="4"/>
        <v>0</v>
      </c>
      <c r="DB4" s="12">
        <f t="shared" si="4"/>
        <v>0</v>
      </c>
      <c r="DC4" s="12">
        <f t="shared" si="4"/>
        <v>0</v>
      </c>
      <c r="DD4" s="12">
        <f t="shared" si="4"/>
        <v>0</v>
      </c>
      <c r="DE4" s="12">
        <f t="shared" si="4"/>
        <v>0</v>
      </c>
      <c r="DF4" s="12">
        <f t="shared" si="4"/>
        <v>0</v>
      </c>
      <c r="DG4" s="12">
        <f t="shared" si="4"/>
        <v>0</v>
      </c>
      <c r="DH4" s="12">
        <f t="shared" si="4"/>
        <v>0</v>
      </c>
      <c r="DI4" s="12">
        <f t="shared" si="4"/>
        <v>0</v>
      </c>
      <c r="DJ4" s="15">
        <f t="shared" si="4"/>
        <v>32.138630319148945</v>
      </c>
      <c r="DK4" s="15">
        <f t="shared" si="4"/>
        <v>30.241023936170222</v>
      </c>
      <c r="DL4" s="15">
        <f t="shared" si="4"/>
        <v>27.76263297872341</v>
      </c>
      <c r="DM4" s="15">
        <f t="shared" si="4"/>
        <v>32.823138297872347</v>
      </c>
      <c r="DN4" s="15">
        <f t="shared" si="4"/>
        <v>27.760970744680854</v>
      </c>
      <c r="DO4" s="15">
        <f t="shared" si="4"/>
        <v>34.896276595744688</v>
      </c>
      <c r="DP4" s="15">
        <f t="shared" si="4"/>
        <v>35.94316489361703</v>
      </c>
      <c r="DQ4" s="15">
        <f t="shared" si="4"/>
        <v>37.740323138297882</v>
      </c>
      <c r="DR4" s="15">
        <f t="shared" si="4"/>
        <v>40.382145757978734</v>
      </c>
      <c r="DS4" s="15">
        <f t="shared" si="4"/>
        <v>41.997431588297893</v>
      </c>
      <c r="DT4" s="16">
        <f t="shared" ref="DT4:EC19" si="5">BL4*$AG$4</f>
        <v>32.138630319148945</v>
      </c>
      <c r="DU4" s="16">
        <f t="shared" si="5"/>
        <v>30.241023936170222</v>
      </c>
      <c r="DV4" s="16">
        <f t="shared" si="5"/>
        <v>27.76263297872341</v>
      </c>
      <c r="DW4" s="16">
        <f t="shared" si="5"/>
        <v>32.823138297872347</v>
      </c>
      <c r="DX4" s="16">
        <f t="shared" si="5"/>
        <v>27.760970744680854</v>
      </c>
      <c r="DY4" s="16">
        <f t="shared" si="5"/>
        <v>34.896276595744688</v>
      </c>
      <c r="DZ4" s="16">
        <f t="shared" si="5"/>
        <v>35.94316489361703</v>
      </c>
      <c r="EA4" s="16">
        <f t="shared" si="5"/>
        <v>37.740323138297882</v>
      </c>
      <c r="EB4" s="16">
        <f t="shared" si="5"/>
        <v>40.382145757978734</v>
      </c>
      <c r="EC4" s="16">
        <f t="shared" si="5"/>
        <v>41.997431588297893</v>
      </c>
      <c r="ED4" s="18" t="s">
        <v>90</v>
      </c>
      <c r="EE4" s="19" t="s">
        <v>91</v>
      </c>
    </row>
    <row r="5" spans="1:136" x14ac:dyDescent="0.3">
      <c r="A5" t="s">
        <v>92</v>
      </c>
      <c r="B5" t="s">
        <v>93</v>
      </c>
      <c r="C5" t="s">
        <v>94</v>
      </c>
      <c r="D5" t="s">
        <v>95</v>
      </c>
      <c r="E5" t="s">
        <v>96</v>
      </c>
      <c r="F5" s="6">
        <v>99</v>
      </c>
      <c r="G5" s="7">
        <v>0.17040590469243916</v>
      </c>
      <c r="H5" s="8">
        <v>-3.7471795961059205E-4</v>
      </c>
      <c r="I5" s="8">
        <v>-0.19186969282527286</v>
      </c>
      <c r="J5" s="9">
        <v>280</v>
      </c>
      <c r="K5" s="7">
        <v>0.14120020171457387</v>
      </c>
      <c r="L5" s="11">
        <v>7.1942446043165463E-3</v>
      </c>
      <c r="M5" s="8">
        <v>-0.14634146341463417</v>
      </c>
      <c r="N5" s="9">
        <v>256</v>
      </c>
      <c r="O5" s="7">
        <v>0.13452443510246978</v>
      </c>
      <c r="P5" s="8">
        <v>-7.2463768115942018E-2</v>
      </c>
      <c r="Q5" s="8">
        <v>-0.24926686217008798</v>
      </c>
      <c r="R5" s="9">
        <v>39</v>
      </c>
      <c r="S5" s="9">
        <v>0</v>
      </c>
      <c r="T5" s="10">
        <v>9</v>
      </c>
      <c r="U5" s="6">
        <v>141.32482142857143</v>
      </c>
      <c r="V5" s="11">
        <v>2.2776714387278352E-2</v>
      </c>
      <c r="W5" s="9">
        <v>12997</v>
      </c>
      <c r="X5" s="8">
        <v>-7.8488372093023284E-2</v>
      </c>
      <c r="Y5" s="8">
        <v>-0.33739485087942905</v>
      </c>
      <c r="Z5" s="7">
        <v>1.9696853119950758E-2</v>
      </c>
      <c r="AA5" s="7">
        <v>8.2781456953642391E-3</v>
      </c>
      <c r="AB5" s="7">
        <v>5.0925925925925923E-2</v>
      </c>
      <c r="AC5" s="8">
        <v>0.18869254475116404</v>
      </c>
      <c r="AD5" s="7">
        <v>0</v>
      </c>
      <c r="AE5" s="12">
        <v>10</v>
      </c>
      <c r="AF5" s="13">
        <v>5</v>
      </c>
      <c r="AG5" s="14">
        <f t="shared" si="0"/>
        <v>0.53191489361702138</v>
      </c>
      <c r="AH5" s="12">
        <f t="shared" si="1"/>
        <v>44.227499999999999</v>
      </c>
      <c r="AI5" s="12">
        <f t="shared" si="1"/>
        <v>46.841500000000003</v>
      </c>
      <c r="AJ5" s="12">
        <f t="shared" si="1"/>
        <v>43.924499999999995</v>
      </c>
      <c r="AK5" s="12">
        <f t="shared" si="1"/>
        <v>52.191499999999998</v>
      </c>
      <c r="AL5" s="12">
        <f t="shared" si="1"/>
        <v>43.996500000000005</v>
      </c>
      <c r="AM5" s="12">
        <f t="shared" si="1"/>
        <v>54.401000000000003</v>
      </c>
      <c r="AN5" s="12">
        <f t="shared" si="1"/>
        <v>56.033030000000004</v>
      </c>
      <c r="AO5" s="12">
        <f t="shared" si="1"/>
        <v>58.834681500000009</v>
      </c>
      <c r="AP5" s="12">
        <f t="shared" si="1"/>
        <v>62.953109205000011</v>
      </c>
      <c r="AQ5" s="12">
        <f t="shared" si="1"/>
        <v>65.47123357320001</v>
      </c>
      <c r="BB5" s="15">
        <f t="shared" si="2"/>
        <v>55.284374999999997</v>
      </c>
      <c r="BC5" s="15">
        <f t="shared" si="2"/>
        <v>58.551875000000003</v>
      </c>
      <c r="BD5" s="15">
        <f t="shared" si="2"/>
        <v>54.905624999999993</v>
      </c>
      <c r="BE5" s="15">
        <f t="shared" si="2"/>
        <v>65.239374999999995</v>
      </c>
      <c r="BF5" s="15">
        <f t="shared" si="2"/>
        <v>54.995625000000004</v>
      </c>
      <c r="BG5" s="15">
        <f t="shared" si="2"/>
        <v>68.001249999999999</v>
      </c>
      <c r="BH5" s="15">
        <f t="shared" si="2"/>
        <v>70.04128750000001</v>
      </c>
      <c r="BI5" s="15">
        <f t="shared" si="2"/>
        <v>73.543351875000013</v>
      </c>
      <c r="BJ5" s="15">
        <f t="shared" si="2"/>
        <v>78.691386506250012</v>
      </c>
      <c r="BK5" s="15">
        <f t="shared" si="2"/>
        <v>81.839041966500019</v>
      </c>
      <c r="BL5" s="16">
        <f t="shared" si="3"/>
        <v>55.284374999999997</v>
      </c>
      <c r="BM5" s="16">
        <f t="shared" si="3"/>
        <v>58.551875000000003</v>
      </c>
      <c r="BN5" s="16">
        <f t="shared" si="3"/>
        <v>54.905624999999993</v>
      </c>
      <c r="BO5" s="16">
        <f t="shared" si="3"/>
        <v>65.239374999999995</v>
      </c>
      <c r="BP5" s="16">
        <f t="shared" si="3"/>
        <v>54.995625000000004</v>
      </c>
      <c r="BQ5" s="16">
        <f t="shared" si="3"/>
        <v>68.001249999999999</v>
      </c>
      <c r="BR5" s="16">
        <f t="shared" si="3"/>
        <v>70.04128750000001</v>
      </c>
      <c r="BS5" s="16">
        <f t="shared" si="3"/>
        <v>73.543351875000013</v>
      </c>
      <c r="BT5" s="16">
        <f t="shared" si="3"/>
        <v>78.691386506250012</v>
      </c>
      <c r="BU5" s="16">
        <f t="shared" si="3"/>
        <v>81.839041966500019</v>
      </c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7">
        <f>VLOOKUP(A5,'[1]FR_Forecast and Inventory Plann'!$A$3:$AX$129,23,0)</f>
        <v>88.454999999999998</v>
      </c>
      <c r="CG5" s="17">
        <f>VLOOKUP($A5,'[1]FR_Forecast and Inventory Plann'!$A$3:$AX$129,28,0)</f>
        <v>93.683000000000007</v>
      </c>
      <c r="CH5" s="17">
        <f>VLOOKUP($A5,'[1]FR_Forecast and Inventory Plann'!$A$3:$AX$129,33,0)</f>
        <v>87.84899999999999</v>
      </c>
      <c r="CI5" s="17">
        <f>VLOOKUP($A5,'[1]FR_Forecast and Inventory Plann'!$A$3:$AX$129,39,0)</f>
        <v>104.383</v>
      </c>
      <c r="CJ5" s="17">
        <f>VLOOKUP($A5,'[1]FR_Forecast and Inventory Plann'!$A$3:$AX$129,44,0)</f>
        <v>87.993000000000009</v>
      </c>
      <c r="CK5" s="17">
        <f>VLOOKUP($A5,'[1]FR_Forecast and Inventory Plann'!$A$3:$AX$129,50,0)</f>
        <v>108.80200000000001</v>
      </c>
      <c r="CL5" s="17">
        <f t="shared" ref="CL5:CL27" si="6">CK5*1.03</f>
        <v>112.06606000000001</v>
      </c>
      <c r="CM5" s="17">
        <f t="shared" ref="CM5:CM27" si="7">CL5*1.05</f>
        <v>117.66936300000002</v>
      </c>
      <c r="CN5" s="17">
        <f t="shared" ref="CN5:CN27" si="8">CM5*1.07</f>
        <v>125.90621841000002</v>
      </c>
      <c r="CO5" s="17">
        <f t="shared" ref="CO5:CO27" si="9">CN5*1.04</f>
        <v>130.94246714640002</v>
      </c>
      <c r="CP5" s="12">
        <f t="shared" si="4"/>
        <v>23.525265957446813</v>
      </c>
      <c r="CQ5" s="12">
        <f t="shared" si="4"/>
        <v>24.915691489361709</v>
      </c>
      <c r="CR5" s="12">
        <f t="shared" si="4"/>
        <v>23.364095744680853</v>
      </c>
      <c r="CS5" s="12">
        <f t="shared" si="4"/>
        <v>27.761436170212772</v>
      </c>
      <c r="CT5" s="12">
        <f t="shared" si="4"/>
        <v>23.402393617021282</v>
      </c>
      <c r="CU5" s="12">
        <f t="shared" si="4"/>
        <v>28.936702127659583</v>
      </c>
      <c r="CV5" s="12">
        <f t="shared" si="4"/>
        <v>29.80480319148937</v>
      </c>
      <c r="CW5" s="12">
        <f t="shared" si="4"/>
        <v>31.295043351063839</v>
      </c>
      <c r="CX5" s="12">
        <f t="shared" si="4"/>
        <v>33.485696385638313</v>
      </c>
      <c r="CY5" s="12">
        <f t="shared" si="4"/>
        <v>34.82512424106384</v>
      </c>
      <c r="CZ5" s="12">
        <f t="shared" si="4"/>
        <v>0</v>
      </c>
      <c r="DA5" s="12">
        <f t="shared" si="4"/>
        <v>0</v>
      </c>
      <c r="DB5" s="12">
        <f t="shared" si="4"/>
        <v>0</v>
      </c>
      <c r="DC5" s="12">
        <f t="shared" si="4"/>
        <v>0</v>
      </c>
      <c r="DD5" s="12">
        <f t="shared" si="4"/>
        <v>0</v>
      </c>
      <c r="DE5" s="12">
        <f t="shared" si="4"/>
        <v>0</v>
      </c>
      <c r="DF5" s="12">
        <f t="shared" si="4"/>
        <v>0</v>
      </c>
      <c r="DG5" s="12">
        <f t="shared" si="4"/>
        <v>0</v>
      </c>
      <c r="DH5" s="12">
        <f t="shared" si="4"/>
        <v>0</v>
      </c>
      <c r="DI5" s="12">
        <f t="shared" si="4"/>
        <v>0</v>
      </c>
      <c r="DJ5" s="15">
        <f t="shared" si="4"/>
        <v>29.406582446808514</v>
      </c>
      <c r="DK5" s="15">
        <f t="shared" si="4"/>
        <v>31.144614361702136</v>
      </c>
      <c r="DL5" s="15">
        <f t="shared" si="4"/>
        <v>29.205119680851066</v>
      </c>
      <c r="DM5" s="15">
        <f t="shared" si="4"/>
        <v>34.701795212765958</v>
      </c>
      <c r="DN5" s="15">
        <f t="shared" si="4"/>
        <v>29.252992021276604</v>
      </c>
      <c r="DO5" s="15">
        <f t="shared" si="4"/>
        <v>36.170877659574472</v>
      </c>
      <c r="DP5" s="15">
        <f t="shared" si="4"/>
        <v>37.256003989361716</v>
      </c>
      <c r="DQ5" s="15">
        <f t="shared" si="4"/>
        <v>39.118804188829799</v>
      </c>
      <c r="DR5" s="15">
        <f t="shared" si="4"/>
        <v>41.85712048204789</v>
      </c>
      <c r="DS5" s="15">
        <f t="shared" si="4"/>
        <v>43.531405301329805</v>
      </c>
      <c r="DT5" s="16">
        <f t="shared" si="5"/>
        <v>29.406582446808514</v>
      </c>
      <c r="DU5" s="16">
        <f t="shared" si="5"/>
        <v>31.144614361702136</v>
      </c>
      <c r="DV5" s="16">
        <f t="shared" si="5"/>
        <v>29.205119680851066</v>
      </c>
      <c r="DW5" s="16">
        <f t="shared" si="5"/>
        <v>34.701795212765958</v>
      </c>
      <c r="DX5" s="16">
        <f t="shared" si="5"/>
        <v>29.252992021276604</v>
      </c>
      <c r="DY5" s="16">
        <f t="shared" si="5"/>
        <v>36.170877659574472</v>
      </c>
      <c r="DZ5" s="16">
        <f t="shared" si="5"/>
        <v>37.256003989361716</v>
      </c>
      <c r="EA5" s="16">
        <f t="shared" si="5"/>
        <v>39.118804188829799</v>
      </c>
      <c r="EB5" s="16">
        <f t="shared" si="5"/>
        <v>41.85712048204789</v>
      </c>
      <c r="EC5" s="16">
        <f t="shared" si="5"/>
        <v>43.531405301329805</v>
      </c>
      <c r="ED5" s="18" t="s">
        <v>90</v>
      </c>
      <c r="EE5" s="20" t="s">
        <v>97</v>
      </c>
      <c r="EF5" s="21">
        <v>0.2</v>
      </c>
    </row>
    <row r="6" spans="1:136" x14ac:dyDescent="0.3">
      <c r="A6" t="s">
        <v>98</v>
      </c>
      <c r="B6" t="s">
        <v>99</v>
      </c>
      <c r="C6" t="s">
        <v>100</v>
      </c>
      <c r="D6" t="s">
        <v>101</v>
      </c>
      <c r="E6" t="s">
        <v>102</v>
      </c>
      <c r="F6" s="6">
        <v>98</v>
      </c>
      <c r="G6" s="7">
        <v>9.0989982711497636E-2</v>
      </c>
      <c r="H6" s="11">
        <v>0.36904761904761896</v>
      </c>
      <c r="I6" s="11">
        <v>0.13014050983208197</v>
      </c>
      <c r="J6" s="9">
        <v>229</v>
      </c>
      <c r="K6" s="7">
        <v>0.11548159354513363</v>
      </c>
      <c r="L6" s="11">
        <v>0.37125748502994016</v>
      </c>
      <c r="M6" s="11">
        <v>0.15075376884422112</v>
      </c>
      <c r="N6" s="9">
        <v>217</v>
      </c>
      <c r="O6" s="7">
        <v>0.11403047819232791</v>
      </c>
      <c r="P6" s="11">
        <v>0.22598870056497167</v>
      </c>
      <c r="Q6" s="8">
        <v>-2.2522522522522525E-2</v>
      </c>
      <c r="R6" s="9">
        <v>17</v>
      </c>
      <c r="S6" s="9">
        <v>1</v>
      </c>
      <c r="T6" s="10">
        <v>26</v>
      </c>
      <c r="U6" s="6">
        <v>88.93266375545852</v>
      </c>
      <c r="V6" s="11">
        <v>7.7257810441099251E-2</v>
      </c>
      <c r="W6" s="9">
        <v>6867</v>
      </c>
      <c r="X6" s="8">
        <v>-1.3787160706592028E-2</v>
      </c>
      <c r="Y6" s="11">
        <v>0.61159352264726596</v>
      </c>
      <c r="Z6" s="7">
        <v>3.1600407747196739E-2</v>
      </c>
      <c r="AA6" s="7">
        <v>9.0830449826989623E-3</v>
      </c>
      <c r="AB6" s="7">
        <v>2.9166666666666664E-2</v>
      </c>
      <c r="AC6" s="8">
        <v>0.48222620101392133</v>
      </c>
      <c r="AD6" s="7">
        <v>8.8131609870740297E-4</v>
      </c>
      <c r="AE6" s="12">
        <v>10</v>
      </c>
      <c r="AF6" s="13">
        <v>5</v>
      </c>
      <c r="AG6" s="14">
        <f t="shared" si="0"/>
        <v>0.53191489361702138</v>
      </c>
      <c r="AH6" s="12">
        <f t="shared" si="1"/>
        <v>55.933500000000002</v>
      </c>
      <c r="AI6" s="12">
        <f t="shared" si="1"/>
        <v>55.017499999999998</v>
      </c>
      <c r="AJ6" s="12">
        <f t="shared" si="1"/>
        <v>53.545999999999999</v>
      </c>
      <c r="AK6" s="12">
        <f t="shared" si="1"/>
        <v>63.938000000000002</v>
      </c>
      <c r="AL6" s="12">
        <f t="shared" si="1"/>
        <v>54.872</v>
      </c>
      <c r="AM6" s="12">
        <f t="shared" si="1"/>
        <v>68.669999999999987</v>
      </c>
      <c r="AN6" s="12">
        <f t="shared" si="1"/>
        <v>70.730099999999993</v>
      </c>
      <c r="AO6" s="12">
        <f t="shared" si="1"/>
        <v>74.266604999999998</v>
      </c>
      <c r="AP6" s="12">
        <f t="shared" si="1"/>
        <v>79.465267350000005</v>
      </c>
      <c r="AQ6" s="12">
        <f t="shared" si="1"/>
        <v>82.643878044000004</v>
      </c>
      <c r="BB6" s="15">
        <f t="shared" si="2"/>
        <v>69.916875000000005</v>
      </c>
      <c r="BC6" s="15">
        <f t="shared" si="2"/>
        <v>68.771874999999994</v>
      </c>
      <c r="BD6" s="15">
        <f t="shared" si="2"/>
        <v>66.932500000000005</v>
      </c>
      <c r="BE6" s="15">
        <f t="shared" si="2"/>
        <v>79.922499999999999</v>
      </c>
      <c r="BF6" s="15">
        <f t="shared" si="2"/>
        <v>68.59</v>
      </c>
      <c r="BG6" s="15">
        <f t="shared" si="2"/>
        <v>85.837499999999977</v>
      </c>
      <c r="BH6" s="15">
        <f t="shared" si="2"/>
        <v>88.412624999999991</v>
      </c>
      <c r="BI6" s="15">
        <f t="shared" si="2"/>
        <v>92.833256250000005</v>
      </c>
      <c r="BJ6" s="15">
        <f t="shared" si="2"/>
        <v>99.331584187499999</v>
      </c>
      <c r="BK6" s="15">
        <f t="shared" si="2"/>
        <v>103.30484755500001</v>
      </c>
      <c r="BL6" s="16">
        <f t="shared" si="3"/>
        <v>69.916875000000005</v>
      </c>
      <c r="BM6" s="16">
        <f t="shared" si="3"/>
        <v>68.771874999999994</v>
      </c>
      <c r="BN6" s="16">
        <f t="shared" si="3"/>
        <v>66.932500000000005</v>
      </c>
      <c r="BO6" s="16">
        <f t="shared" si="3"/>
        <v>79.922499999999999</v>
      </c>
      <c r="BP6" s="16">
        <f t="shared" si="3"/>
        <v>68.59</v>
      </c>
      <c r="BQ6" s="16">
        <f t="shared" si="3"/>
        <v>85.837499999999977</v>
      </c>
      <c r="BR6" s="16">
        <f t="shared" si="3"/>
        <v>88.412624999999991</v>
      </c>
      <c r="BS6" s="16">
        <f t="shared" si="3"/>
        <v>92.833256250000005</v>
      </c>
      <c r="BT6" s="16">
        <f t="shared" si="3"/>
        <v>99.331584187499999</v>
      </c>
      <c r="BU6" s="16">
        <f t="shared" si="3"/>
        <v>103.30484755500001</v>
      </c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7">
        <f>VLOOKUP(A6,'[1]FR_Forecast and Inventory Plann'!$A$3:$AX$129,23,0)</f>
        <v>111.867</v>
      </c>
      <c r="CG6" s="17">
        <f>VLOOKUP($A6,'[1]FR_Forecast and Inventory Plann'!$A$3:$AX$129,28,0)</f>
        <v>110.035</v>
      </c>
      <c r="CH6" s="17">
        <f>VLOOKUP($A6,'[1]FR_Forecast and Inventory Plann'!$A$3:$AX$129,33,0)</f>
        <v>107.092</v>
      </c>
      <c r="CI6" s="17">
        <f>VLOOKUP($A6,'[1]FR_Forecast and Inventory Plann'!$A$3:$AX$129,39,0)</f>
        <v>127.876</v>
      </c>
      <c r="CJ6" s="17">
        <f>VLOOKUP($A6,'[1]FR_Forecast and Inventory Plann'!$A$3:$AX$129,44,0)</f>
        <v>109.744</v>
      </c>
      <c r="CK6" s="17">
        <f>VLOOKUP($A6,'[1]FR_Forecast and Inventory Plann'!$A$3:$AX$129,50,0)</f>
        <v>137.33999999999997</v>
      </c>
      <c r="CL6" s="17">
        <f t="shared" si="6"/>
        <v>141.46019999999999</v>
      </c>
      <c r="CM6" s="17">
        <f t="shared" si="7"/>
        <v>148.53321</v>
      </c>
      <c r="CN6" s="17">
        <f t="shared" si="8"/>
        <v>158.93053470000001</v>
      </c>
      <c r="CO6" s="17">
        <f t="shared" si="9"/>
        <v>165.28775608800001</v>
      </c>
      <c r="CP6" s="12">
        <f t="shared" si="4"/>
        <v>29.751861702127666</v>
      </c>
      <c r="CQ6" s="12">
        <f t="shared" si="4"/>
        <v>29.264627659574472</v>
      </c>
      <c r="CR6" s="12">
        <f t="shared" si="4"/>
        <v>28.481914893617027</v>
      </c>
      <c r="CS6" s="12">
        <f t="shared" si="4"/>
        <v>34.009574468085113</v>
      </c>
      <c r="CT6" s="12">
        <f t="shared" si="4"/>
        <v>29.187234042553197</v>
      </c>
      <c r="CU6" s="12">
        <f t="shared" si="4"/>
        <v>36.526595744680854</v>
      </c>
      <c r="CV6" s="12">
        <f t="shared" si="4"/>
        <v>37.622393617021281</v>
      </c>
      <c r="CW6" s="12">
        <f t="shared" si="4"/>
        <v>39.503513297872345</v>
      </c>
      <c r="CX6" s="12">
        <f t="shared" si="4"/>
        <v>42.268759228723418</v>
      </c>
      <c r="CY6" s="12">
        <f t="shared" si="4"/>
        <v>43.959509597872348</v>
      </c>
      <c r="CZ6" s="12">
        <f t="shared" si="4"/>
        <v>0</v>
      </c>
      <c r="DA6" s="12">
        <f t="shared" si="4"/>
        <v>0</v>
      </c>
      <c r="DB6" s="12">
        <f t="shared" si="4"/>
        <v>0</v>
      </c>
      <c r="DC6" s="12">
        <f t="shared" si="4"/>
        <v>0</v>
      </c>
      <c r="DD6" s="12">
        <f t="shared" si="4"/>
        <v>0</v>
      </c>
      <c r="DE6" s="12">
        <f t="shared" si="4"/>
        <v>0</v>
      </c>
      <c r="DF6" s="12">
        <f t="shared" si="4"/>
        <v>0</v>
      </c>
      <c r="DG6" s="12">
        <f t="shared" si="4"/>
        <v>0</v>
      </c>
      <c r="DH6" s="12">
        <f t="shared" si="4"/>
        <v>0</v>
      </c>
      <c r="DI6" s="12">
        <f t="shared" si="4"/>
        <v>0</v>
      </c>
      <c r="DJ6" s="15">
        <f t="shared" si="4"/>
        <v>37.189827127659584</v>
      </c>
      <c r="DK6" s="15">
        <f t="shared" si="4"/>
        <v>36.58078457446809</v>
      </c>
      <c r="DL6" s="15">
        <f t="shared" si="4"/>
        <v>35.602393617021285</v>
      </c>
      <c r="DM6" s="15">
        <f t="shared" si="4"/>
        <v>42.511968085106389</v>
      </c>
      <c r="DN6" s="15">
        <f t="shared" si="4"/>
        <v>36.4840425531915</v>
      </c>
      <c r="DO6" s="15">
        <f t="shared" si="4"/>
        <v>45.658244680851062</v>
      </c>
      <c r="DP6" s="15">
        <f t="shared" si="4"/>
        <v>47.027992021276603</v>
      </c>
      <c r="DQ6" s="15">
        <f t="shared" si="4"/>
        <v>49.379391622340435</v>
      </c>
      <c r="DR6" s="15">
        <f t="shared" si="4"/>
        <v>52.835949035904264</v>
      </c>
      <c r="DS6" s="15">
        <f t="shared" si="4"/>
        <v>54.94938699734044</v>
      </c>
      <c r="DT6" s="16">
        <f t="shared" si="5"/>
        <v>37.189827127659584</v>
      </c>
      <c r="DU6" s="16">
        <f t="shared" si="5"/>
        <v>36.58078457446809</v>
      </c>
      <c r="DV6" s="16">
        <f t="shared" si="5"/>
        <v>35.602393617021285</v>
      </c>
      <c r="DW6" s="16">
        <f t="shared" si="5"/>
        <v>42.511968085106389</v>
      </c>
      <c r="DX6" s="16">
        <f t="shared" si="5"/>
        <v>36.4840425531915</v>
      </c>
      <c r="DY6" s="16">
        <f t="shared" si="5"/>
        <v>45.658244680851062</v>
      </c>
      <c r="DZ6" s="16">
        <f t="shared" si="5"/>
        <v>47.027992021276603</v>
      </c>
      <c r="EA6" s="16">
        <f t="shared" si="5"/>
        <v>49.379391622340435</v>
      </c>
      <c r="EB6" s="16">
        <f t="shared" si="5"/>
        <v>52.835949035904264</v>
      </c>
      <c r="EC6" s="16">
        <f t="shared" si="5"/>
        <v>54.94938699734044</v>
      </c>
      <c r="ED6" s="18" t="s">
        <v>90</v>
      </c>
      <c r="EE6" s="20" t="s">
        <v>103</v>
      </c>
      <c r="EF6" s="21">
        <v>0.25</v>
      </c>
    </row>
    <row r="7" spans="1:136" x14ac:dyDescent="0.3">
      <c r="A7" s="22" t="s">
        <v>104</v>
      </c>
      <c r="B7" s="22" t="s">
        <v>105</v>
      </c>
      <c r="C7" s="22" t="s">
        <v>106</v>
      </c>
      <c r="D7" s="22" t="s">
        <v>107</v>
      </c>
      <c r="E7" t="s">
        <v>108</v>
      </c>
      <c r="F7" s="6">
        <v>99</v>
      </c>
      <c r="G7" s="24">
        <v>7.9905682464153652E-2</v>
      </c>
      <c r="H7" s="25">
        <v>0.23076923076923073</v>
      </c>
      <c r="I7" s="24">
        <v>0</v>
      </c>
      <c r="J7" s="26">
        <v>62</v>
      </c>
      <c r="K7" s="24">
        <v>3.1265758951084216E-2</v>
      </c>
      <c r="L7" s="25">
        <v>0.19230769230769229</v>
      </c>
      <c r="M7" s="24">
        <v>0</v>
      </c>
      <c r="N7" s="26">
        <v>59</v>
      </c>
      <c r="O7" s="24">
        <v>3.1003678402522335E-2</v>
      </c>
      <c r="P7" s="25">
        <v>0.1132075471698113</v>
      </c>
      <c r="Q7" s="24">
        <v>0</v>
      </c>
      <c r="R7" s="26">
        <v>5</v>
      </c>
      <c r="S7" s="26">
        <v>2</v>
      </c>
      <c r="T7" s="27">
        <v>23</v>
      </c>
      <c r="U7" s="23">
        <v>333.25</v>
      </c>
      <c r="V7" s="24">
        <v>0</v>
      </c>
      <c r="W7" s="26">
        <v>1932</v>
      </c>
      <c r="X7" s="28">
        <v>-5.9854014598540124E-2</v>
      </c>
      <c r="Y7" s="24">
        <v>0</v>
      </c>
      <c r="Z7" s="24">
        <v>3.0538302277432715E-2</v>
      </c>
      <c r="AA7" s="24">
        <v>0</v>
      </c>
      <c r="AB7" s="24">
        <v>0</v>
      </c>
      <c r="AC7" s="24">
        <v>0</v>
      </c>
      <c r="AD7" s="24">
        <v>0</v>
      </c>
      <c r="AE7" s="12">
        <v>10</v>
      </c>
      <c r="AF7" s="13">
        <v>5</v>
      </c>
      <c r="AG7" s="30">
        <f t="shared" si="0"/>
        <v>0.53191489361702138</v>
      </c>
      <c r="AH7" s="29">
        <f t="shared" si="1"/>
        <v>21.896500000000003</v>
      </c>
      <c r="AI7" s="29">
        <f t="shared" si="1"/>
        <v>20.856999999999999</v>
      </c>
      <c r="AJ7" s="29">
        <f t="shared" si="1"/>
        <v>20.362500000000001</v>
      </c>
      <c r="AK7" s="29">
        <f t="shared" si="1"/>
        <v>24.908000000000001</v>
      </c>
      <c r="AL7" s="29">
        <f t="shared" si="1"/>
        <v>21.040500000000002</v>
      </c>
      <c r="AM7" s="29">
        <f t="shared" si="1"/>
        <v>26.3705</v>
      </c>
      <c r="AN7" s="29">
        <f t="shared" si="1"/>
        <v>27.161615000000001</v>
      </c>
      <c r="AO7" s="29">
        <f t="shared" si="1"/>
        <v>28.519695750000004</v>
      </c>
      <c r="AP7" s="29">
        <f t="shared" si="1"/>
        <v>30.516074452500007</v>
      </c>
      <c r="AQ7" s="29">
        <f t="shared" si="1"/>
        <v>31.736717430600009</v>
      </c>
      <c r="AR7" s="29">
        <f t="shared" ref="AR7:BA7" si="10">($AE7*($EF$10)*($EF$11*CF7))</f>
        <v>21.896500000000003</v>
      </c>
      <c r="AS7" s="29">
        <f t="shared" si="10"/>
        <v>20.856999999999999</v>
      </c>
      <c r="AT7" s="29">
        <f t="shared" si="10"/>
        <v>20.362500000000001</v>
      </c>
      <c r="AU7" s="29">
        <f t="shared" si="10"/>
        <v>24.908000000000001</v>
      </c>
      <c r="AV7" s="29">
        <f t="shared" si="10"/>
        <v>21.040500000000002</v>
      </c>
      <c r="AW7" s="29">
        <f t="shared" si="10"/>
        <v>26.3705</v>
      </c>
      <c r="AX7" s="29">
        <f t="shared" si="10"/>
        <v>27.161615000000001</v>
      </c>
      <c r="AY7" s="29">
        <f t="shared" si="10"/>
        <v>28.519695750000004</v>
      </c>
      <c r="AZ7" s="29">
        <f t="shared" si="10"/>
        <v>30.516074452500007</v>
      </c>
      <c r="BA7" s="29">
        <f t="shared" si="10"/>
        <v>31.736717430600009</v>
      </c>
      <c r="BB7" s="15">
        <f t="shared" si="2"/>
        <v>27.370625000000004</v>
      </c>
      <c r="BC7" s="15">
        <f t="shared" si="2"/>
        <v>26.071249999999999</v>
      </c>
      <c r="BD7" s="15">
        <f t="shared" si="2"/>
        <v>25.453125</v>
      </c>
      <c r="BE7" s="15">
        <f t="shared" si="2"/>
        <v>31.135000000000002</v>
      </c>
      <c r="BF7" s="15">
        <f t="shared" si="2"/>
        <v>26.300625000000004</v>
      </c>
      <c r="BG7" s="15">
        <f t="shared" si="2"/>
        <v>32.963124999999998</v>
      </c>
      <c r="BH7" s="15">
        <f t="shared" si="2"/>
        <v>33.952018750000001</v>
      </c>
      <c r="BI7" s="15">
        <f t="shared" si="2"/>
        <v>35.649619687500007</v>
      </c>
      <c r="BJ7" s="15">
        <f t="shared" si="2"/>
        <v>38.145093065625005</v>
      </c>
      <c r="BK7" s="15">
        <f t="shared" si="2"/>
        <v>39.670896788250012</v>
      </c>
      <c r="BL7" s="16">
        <f t="shared" si="3"/>
        <v>27.370625000000004</v>
      </c>
      <c r="BM7" s="16">
        <f t="shared" si="3"/>
        <v>26.071249999999999</v>
      </c>
      <c r="BN7" s="16">
        <f t="shared" si="3"/>
        <v>25.453125</v>
      </c>
      <c r="BO7" s="16">
        <f t="shared" si="3"/>
        <v>31.135000000000002</v>
      </c>
      <c r="BP7" s="16">
        <f t="shared" si="3"/>
        <v>26.300625000000004</v>
      </c>
      <c r="BQ7" s="16">
        <f t="shared" si="3"/>
        <v>32.963124999999998</v>
      </c>
      <c r="BR7" s="16">
        <f t="shared" si="3"/>
        <v>33.952018750000001</v>
      </c>
      <c r="BS7" s="16">
        <f t="shared" si="3"/>
        <v>35.649619687500007</v>
      </c>
      <c r="BT7" s="16">
        <f t="shared" si="3"/>
        <v>38.145093065625005</v>
      </c>
      <c r="BU7" s="16">
        <f t="shared" si="3"/>
        <v>39.670896788250012</v>
      </c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31">
        <f>VLOOKUP(A7,'[1]FR_Forecast and Inventory Plann'!$A$3:$AX$129,23,0)</f>
        <v>43.793000000000006</v>
      </c>
      <c r="CG7" s="31">
        <f>VLOOKUP($A7,'[1]FR_Forecast and Inventory Plann'!$A$3:$AX$129,28,0)</f>
        <v>41.713999999999999</v>
      </c>
      <c r="CH7" s="31">
        <f>VLOOKUP($A7,'[1]FR_Forecast and Inventory Plann'!$A$3:$AX$129,33,0)</f>
        <v>40.725000000000001</v>
      </c>
      <c r="CI7" s="31">
        <f>VLOOKUP($A7,'[1]FR_Forecast and Inventory Plann'!$A$3:$AX$129,39,0)</f>
        <v>49.816000000000003</v>
      </c>
      <c r="CJ7" s="31">
        <f>VLOOKUP($A7,'[1]FR_Forecast and Inventory Plann'!$A$3:$AX$129,44,0)</f>
        <v>42.081000000000003</v>
      </c>
      <c r="CK7" s="31">
        <f>VLOOKUP($A7,'[1]FR_Forecast and Inventory Plann'!$A$3:$AX$129,50,0)</f>
        <v>52.741</v>
      </c>
      <c r="CL7" s="31">
        <f t="shared" si="6"/>
        <v>54.323230000000002</v>
      </c>
      <c r="CM7" s="31">
        <f t="shared" si="7"/>
        <v>57.039391500000008</v>
      </c>
      <c r="CN7" s="31">
        <f t="shared" si="8"/>
        <v>61.032148905000014</v>
      </c>
      <c r="CO7" s="31">
        <f t="shared" si="9"/>
        <v>63.473434861200019</v>
      </c>
      <c r="CP7" s="13">
        <f t="shared" si="4"/>
        <v>11.64707446808511</v>
      </c>
      <c r="CQ7" s="13">
        <f t="shared" si="4"/>
        <v>11.094148936170214</v>
      </c>
      <c r="CR7" s="13">
        <f t="shared" si="4"/>
        <v>10.831117021276599</v>
      </c>
      <c r="CS7" s="13">
        <f t="shared" si="4"/>
        <v>13.248936170212769</v>
      </c>
      <c r="CT7" s="13">
        <f t="shared" si="4"/>
        <v>11.191755319148939</v>
      </c>
      <c r="CU7" s="13">
        <f t="shared" si="4"/>
        <v>14.026861702127663</v>
      </c>
      <c r="CV7" s="13">
        <f t="shared" si="4"/>
        <v>14.447667553191494</v>
      </c>
      <c r="CW7" s="13">
        <f t="shared" si="4"/>
        <v>15.170050930851069</v>
      </c>
      <c r="CX7" s="13">
        <f t="shared" si="4"/>
        <v>16.231954496010644</v>
      </c>
      <c r="CY7" s="13">
        <f t="shared" si="4"/>
        <v>16.881232675851074</v>
      </c>
      <c r="CZ7" s="29">
        <f t="shared" si="4"/>
        <v>11.64707446808511</v>
      </c>
      <c r="DA7" s="29">
        <f t="shared" si="4"/>
        <v>11.094148936170214</v>
      </c>
      <c r="DB7" s="29">
        <f t="shared" si="4"/>
        <v>10.831117021276599</v>
      </c>
      <c r="DC7" s="29">
        <f t="shared" si="4"/>
        <v>13.248936170212769</v>
      </c>
      <c r="DD7" s="29">
        <f t="shared" si="4"/>
        <v>11.191755319148939</v>
      </c>
      <c r="DE7" s="29">
        <f t="shared" si="4"/>
        <v>14.026861702127663</v>
      </c>
      <c r="DF7" s="29">
        <f t="shared" si="4"/>
        <v>14.447667553191494</v>
      </c>
      <c r="DG7" s="29">
        <f t="shared" si="4"/>
        <v>15.170050930851069</v>
      </c>
      <c r="DH7" s="29">
        <f t="shared" si="4"/>
        <v>16.231954496010644</v>
      </c>
      <c r="DI7" s="29">
        <f t="shared" si="4"/>
        <v>16.881232675851074</v>
      </c>
      <c r="DJ7" s="15">
        <f t="shared" si="4"/>
        <v>14.558843085106387</v>
      </c>
      <c r="DK7" s="15">
        <f t="shared" si="4"/>
        <v>13.867686170212767</v>
      </c>
      <c r="DL7" s="15">
        <f t="shared" si="4"/>
        <v>13.538896276595747</v>
      </c>
      <c r="DM7" s="15">
        <f t="shared" si="4"/>
        <v>16.561170212765962</v>
      </c>
      <c r="DN7" s="15">
        <f t="shared" si="4"/>
        <v>13.989694148936175</v>
      </c>
      <c r="DO7" s="15">
        <f t="shared" si="4"/>
        <v>17.533577127659576</v>
      </c>
      <c r="DP7" s="15">
        <f t="shared" si="4"/>
        <v>18.059584441489367</v>
      </c>
      <c r="DQ7" s="15">
        <f t="shared" si="4"/>
        <v>18.962563663563838</v>
      </c>
      <c r="DR7" s="15">
        <f t="shared" si="4"/>
        <v>20.289943120013305</v>
      </c>
      <c r="DS7" s="15">
        <f t="shared" si="4"/>
        <v>21.10154084481384</v>
      </c>
      <c r="DT7" s="16">
        <f t="shared" si="5"/>
        <v>14.558843085106387</v>
      </c>
      <c r="DU7" s="16">
        <f t="shared" si="5"/>
        <v>13.867686170212767</v>
      </c>
      <c r="DV7" s="16">
        <f t="shared" si="5"/>
        <v>13.538896276595747</v>
      </c>
      <c r="DW7" s="16">
        <f t="shared" si="5"/>
        <v>16.561170212765962</v>
      </c>
      <c r="DX7" s="16">
        <f t="shared" si="5"/>
        <v>13.989694148936175</v>
      </c>
      <c r="DY7" s="16">
        <f t="shared" si="5"/>
        <v>17.533577127659576</v>
      </c>
      <c r="DZ7" s="16">
        <f t="shared" si="5"/>
        <v>18.059584441489367</v>
      </c>
      <c r="EA7" s="16">
        <f t="shared" si="5"/>
        <v>18.962563663563838</v>
      </c>
      <c r="EB7" s="16">
        <f t="shared" si="5"/>
        <v>20.289943120013305</v>
      </c>
      <c r="EC7" s="16">
        <f t="shared" si="5"/>
        <v>21.10154084481384</v>
      </c>
      <c r="ED7" s="18" t="s">
        <v>90</v>
      </c>
      <c r="EE7" s="20" t="s">
        <v>109</v>
      </c>
      <c r="EF7" s="32">
        <f>(SUM(CP28:CY28))/(SUM(CF28:CO28))</f>
        <v>0.53191489361702149</v>
      </c>
    </row>
    <row r="8" spans="1:136" x14ac:dyDescent="0.3">
      <c r="A8" t="s">
        <v>110</v>
      </c>
      <c r="B8" t="s">
        <v>111</v>
      </c>
      <c r="C8" t="s">
        <v>112</v>
      </c>
      <c r="D8" t="s">
        <v>113</v>
      </c>
      <c r="E8" t="s">
        <v>114</v>
      </c>
      <c r="F8" s="6">
        <v>100</v>
      </c>
      <c r="G8" s="7">
        <v>4.6621782061196493E-2</v>
      </c>
      <c r="H8" s="8">
        <v>-0.44793176152939929</v>
      </c>
      <c r="I8" s="8">
        <v>-0.78158884700153353</v>
      </c>
      <c r="J8" s="9">
        <v>108</v>
      </c>
      <c r="K8" s="7">
        <v>5.4462934947049922E-2</v>
      </c>
      <c r="L8" s="8">
        <v>-0.44615384615384612</v>
      </c>
      <c r="M8" s="8">
        <v>-0.77167019027484141</v>
      </c>
      <c r="N8" s="9">
        <v>102</v>
      </c>
      <c r="O8" s="7">
        <v>5.3599579611140306E-2</v>
      </c>
      <c r="P8" s="8">
        <v>-0.48223350253807107</v>
      </c>
      <c r="Q8" s="8">
        <v>-0.78881987577639745</v>
      </c>
      <c r="R8" s="9">
        <v>12</v>
      </c>
      <c r="S8" s="9">
        <v>0</v>
      </c>
      <c r="T8" s="10">
        <v>56</v>
      </c>
      <c r="U8" s="6">
        <v>107.90620370370371</v>
      </c>
      <c r="V8" s="11">
        <v>0.26514395087396814</v>
      </c>
      <c r="W8" s="9">
        <v>2555</v>
      </c>
      <c r="X8" s="8">
        <v>-0.43196976433970652</v>
      </c>
      <c r="Y8" s="8">
        <v>-0.70783304745568898</v>
      </c>
      <c r="Z8" s="7">
        <v>3.9921722113502936E-2</v>
      </c>
      <c r="AA8" s="7">
        <v>7.6394194041252859E-3</v>
      </c>
      <c r="AB8" s="7">
        <v>9.2592592592592587E-3</v>
      </c>
      <c r="AC8" s="8">
        <v>0.18054494525082768</v>
      </c>
      <c r="AD8" s="7">
        <v>0</v>
      </c>
      <c r="AE8" s="12">
        <v>10</v>
      </c>
      <c r="AF8" s="13">
        <v>5</v>
      </c>
      <c r="AG8" s="14">
        <f t="shared" si="0"/>
        <v>0.53191489361702138</v>
      </c>
      <c r="AH8" s="12">
        <f t="shared" si="1"/>
        <v>32.216999999999999</v>
      </c>
      <c r="AI8" s="12">
        <f t="shared" si="1"/>
        <v>26.230500000000003</v>
      </c>
      <c r="AJ8" s="12">
        <f t="shared" si="1"/>
        <v>25.025499999999997</v>
      </c>
      <c r="AK8" s="12">
        <f t="shared" si="1"/>
        <v>28.966999999999999</v>
      </c>
      <c r="AL8" s="12">
        <f t="shared" si="1"/>
        <v>26.933</v>
      </c>
      <c r="AM8" s="12">
        <f t="shared" si="1"/>
        <v>36.575499999999998</v>
      </c>
      <c r="AN8" s="12">
        <f t="shared" si="1"/>
        <v>37.672764999999998</v>
      </c>
      <c r="AO8" s="12">
        <f t="shared" si="1"/>
        <v>39.556403250000002</v>
      </c>
      <c r="AP8" s="12">
        <f t="shared" si="1"/>
        <v>42.325351477500007</v>
      </c>
      <c r="AQ8" s="12">
        <f t="shared" si="1"/>
        <v>44.018365536600008</v>
      </c>
      <c r="BB8" s="15">
        <f t="shared" si="2"/>
        <v>40.271249999999995</v>
      </c>
      <c r="BC8" s="15">
        <f t="shared" si="2"/>
        <v>32.788125000000001</v>
      </c>
      <c r="BD8" s="15">
        <f t="shared" si="2"/>
        <v>31.281874999999996</v>
      </c>
      <c r="BE8" s="15">
        <f t="shared" si="2"/>
        <v>36.208749999999995</v>
      </c>
      <c r="BF8" s="15">
        <f t="shared" si="2"/>
        <v>33.666249999999998</v>
      </c>
      <c r="BG8" s="15">
        <f t="shared" si="2"/>
        <v>45.719374999999999</v>
      </c>
      <c r="BH8" s="15">
        <f t="shared" si="2"/>
        <v>47.090956249999998</v>
      </c>
      <c r="BI8" s="15">
        <f t="shared" si="2"/>
        <v>49.445504062500007</v>
      </c>
      <c r="BJ8" s="15">
        <f t="shared" si="2"/>
        <v>52.906689346875012</v>
      </c>
      <c r="BK8" s="15">
        <f t="shared" si="2"/>
        <v>55.022956920750012</v>
      </c>
      <c r="BL8" s="16">
        <f t="shared" si="3"/>
        <v>40.271249999999995</v>
      </c>
      <c r="BM8" s="16">
        <f t="shared" si="3"/>
        <v>32.788125000000001</v>
      </c>
      <c r="BN8" s="16">
        <f t="shared" si="3"/>
        <v>31.281874999999996</v>
      </c>
      <c r="BO8" s="16">
        <f t="shared" si="3"/>
        <v>36.208749999999995</v>
      </c>
      <c r="BP8" s="16">
        <f t="shared" si="3"/>
        <v>33.666249999999998</v>
      </c>
      <c r="BQ8" s="16">
        <f t="shared" si="3"/>
        <v>45.719374999999999</v>
      </c>
      <c r="BR8" s="16">
        <f t="shared" si="3"/>
        <v>47.090956249999998</v>
      </c>
      <c r="BS8" s="16">
        <f t="shared" si="3"/>
        <v>49.445504062500007</v>
      </c>
      <c r="BT8" s="16">
        <f t="shared" si="3"/>
        <v>52.906689346875012</v>
      </c>
      <c r="BU8" s="16">
        <f t="shared" si="3"/>
        <v>55.022956920750012</v>
      </c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7">
        <f>VLOOKUP(A8,'[1]FR_Forecast and Inventory Plann'!$A$3:$AX$129,23,0)</f>
        <v>64.433999999999997</v>
      </c>
      <c r="CG8" s="17">
        <f>VLOOKUP($A8,'[1]FR_Forecast and Inventory Plann'!$A$3:$AX$129,28,0)</f>
        <v>52.461000000000006</v>
      </c>
      <c r="CH8" s="17">
        <f>VLOOKUP($A8,'[1]FR_Forecast and Inventory Plann'!$A$3:$AX$129,33,0)</f>
        <v>50.050999999999995</v>
      </c>
      <c r="CI8" s="17">
        <f>VLOOKUP($A8,'[1]FR_Forecast and Inventory Plann'!$A$3:$AX$129,39,0)</f>
        <v>57.933999999999997</v>
      </c>
      <c r="CJ8" s="17">
        <f>VLOOKUP($A8,'[1]FR_Forecast and Inventory Plann'!$A$3:$AX$129,44,0)</f>
        <v>53.866</v>
      </c>
      <c r="CK8" s="17">
        <f>VLOOKUP($A8,'[1]FR_Forecast and Inventory Plann'!$A$3:$AX$129,50,0)</f>
        <v>73.150999999999996</v>
      </c>
      <c r="CL8" s="17">
        <f t="shared" si="6"/>
        <v>75.345529999999997</v>
      </c>
      <c r="CM8" s="17">
        <f t="shared" si="7"/>
        <v>79.112806500000005</v>
      </c>
      <c r="CN8" s="17">
        <f t="shared" si="8"/>
        <v>84.650702955000014</v>
      </c>
      <c r="CO8" s="17">
        <f t="shared" si="9"/>
        <v>88.036731073200016</v>
      </c>
      <c r="CP8" s="13">
        <f t="shared" si="4"/>
        <v>17.136702127659579</v>
      </c>
      <c r="CQ8" s="13">
        <f t="shared" si="4"/>
        <v>13.952393617021281</v>
      </c>
      <c r="CR8" s="13">
        <f t="shared" si="4"/>
        <v>13.311436170212767</v>
      </c>
      <c r="CS8" s="13">
        <f t="shared" si="4"/>
        <v>15.407978723404257</v>
      </c>
      <c r="CT8" s="13">
        <f t="shared" si="4"/>
        <v>14.326063829787236</v>
      </c>
      <c r="CU8" s="13">
        <f t="shared" si="4"/>
        <v>19.455053191489366</v>
      </c>
      <c r="CV8" s="13">
        <f t="shared" si="4"/>
        <v>20.038704787234046</v>
      </c>
      <c r="CW8" s="13">
        <f t="shared" si="4"/>
        <v>21.040640026595749</v>
      </c>
      <c r="CX8" s="13">
        <f t="shared" si="4"/>
        <v>22.513484828457454</v>
      </c>
      <c r="CY8" s="13">
        <f t="shared" si="4"/>
        <v>23.414024221595753</v>
      </c>
      <c r="CZ8" s="12">
        <f t="shared" si="4"/>
        <v>0</v>
      </c>
      <c r="DA8" s="12">
        <f t="shared" si="4"/>
        <v>0</v>
      </c>
      <c r="DB8" s="12">
        <f t="shared" si="4"/>
        <v>0</v>
      </c>
      <c r="DC8" s="12">
        <f t="shared" si="4"/>
        <v>0</v>
      </c>
      <c r="DD8" s="12">
        <f t="shared" si="4"/>
        <v>0</v>
      </c>
      <c r="DE8" s="12">
        <f t="shared" si="4"/>
        <v>0</v>
      </c>
      <c r="DF8" s="12">
        <f t="shared" si="4"/>
        <v>0</v>
      </c>
      <c r="DG8" s="12">
        <f t="shared" si="4"/>
        <v>0</v>
      </c>
      <c r="DH8" s="12">
        <f t="shared" si="4"/>
        <v>0</v>
      </c>
      <c r="DI8" s="12">
        <f t="shared" si="4"/>
        <v>0</v>
      </c>
      <c r="DJ8" s="15">
        <f t="shared" si="4"/>
        <v>21.420877659574469</v>
      </c>
      <c r="DK8" s="15">
        <f t="shared" si="4"/>
        <v>17.440492021276601</v>
      </c>
      <c r="DL8" s="15">
        <f t="shared" si="4"/>
        <v>16.639295212765958</v>
      </c>
      <c r="DM8" s="15">
        <f t="shared" si="4"/>
        <v>19.259973404255319</v>
      </c>
      <c r="DN8" s="15">
        <f t="shared" si="4"/>
        <v>17.907579787234045</v>
      </c>
      <c r="DO8" s="15">
        <f t="shared" si="4"/>
        <v>24.318816489361705</v>
      </c>
      <c r="DP8" s="15">
        <f t="shared" si="4"/>
        <v>25.048380984042556</v>
      </c>
      <c r="DQ8" s="15">
        <f t="shared" si="4"/>
        <v>26.300800033244688</v>
      </c>
      <c r="DR8" s="15">
        <f t="shared" si="4"/>
        <v>28.14185603557182</v>
      </c>
      <c r="DS8" s="15">
        <f t="shared" si="4"/>
        <v>29.267530276994695</v>
      </c>
      <c r="DT8" s="16">
        <f t="shared" si="5"/>
        <v>21.420877659574469</v>
      </c>
      <c r="DU8" s="16">
        <f t="shared" si="5"/>
        <v>17.440492021276601</v>
      </c>
      <c r="DV8" s="16">
        <f t="shared" si="5"/>
        <v>16.639295212765958</v>
      </c>
      <c r="DW8" s="16">
        <f t="shared" si="5"/>
        <v>19.259973404255319</v>
      </c>
      <c r="DX8" s="16">
        <f t="shared" si="5"/>
        <v>17.907579787234045</v>
      </c>
      <c r="DY8" s="16">
        <f t="shared" si="5"/>
        <v>24.318816489361705</v>
      </c>
      <c r="DZ8" s="16">
        <f t="shared" si="5"/>
        <v>25.048380984042556</v>
      </c>
      <c r="EA8" s="16">
        <f t="shared" si="5"/>
        <v>26.300800033244688</v>
      </c>
      <c r="EB8" s="16">
        <f t="shared" si="5"/>
        <v>28.14185603557182</v>
      </c>
      <c r="EC8" s="16">
        <f t="shared" si="5"/>
        <v>29.267530276994695</v>
      </c>
      <c r="ED8" s="18"/>
    </row>
    <row r="9" spans="1:136" x14ac:dyDescent="0.3">
      <c r="A9" t="s">
        <v>115</v>
      </c>
      <c r="B9" t="s">
        <v>116</v>
      </c>
      <c r="C9" t="s">
        <v>117</v>
      </c>
      <c r="D9" t="s">
        <v>118</v>
      </c>
      <c r="E9" t="s">
        <v>119</v>
      </c>
      <c r="F9" s="6">
        <v>101</v>
      </c>
      <c r="G9" s="7">
        <v>4.626276670436584E-2</v>
      </c>
      <c r="H9" s="8">
        <v>-3.1847133757961756E-2</v>
      </c>
      <c r="I9" s="8">
        <v>-0.30203856820297426</v>
      </c>
      <c r="J9" s="9">
        <v>152</v>
      </c>
      <c r="K9" s="7">
        <v>7.6651538073625819E-2</v>
      </c>
      <c r="L9" s="8">
        <v>-2.5641025641025644E-2</v>
      </c>
      <c r="M9" s="8">
        <v>-0.27272727272727271</v>
      </c>
      <c r="N9" s="9">
        <v>155</v>
      </c>
      <c r="O9" s="7">
        <v>8.1450341565948492E-2</v>
      </c>
      <c r="P9" s="7">
        <v>0</v>
      </c>
      <c r="Q9" s="8">
        <v>-0.29864253393665158</v>
      </c>
      <c r="R9" s="9">
        <v>10</v>
      </c>
      <c r="S9" s="9">
        <v>0</v>
      </c>
      <c r="T9" s="10">
        <v>63</v>
      </c>
      <c r="U9" s="6">
        <v>69.359210526315792</v>
      </c>
      <c r="V9" s="11">
        <v>4.3502611843932781E-2</v>
      </c>
      <c r="W9" s="9">
        <v>3722</v>
      </c>
      <c r="X9" s="8">
        <v>-0.12134088762983952</v>
      </c>
      <c r="Y9" s="8">
        <v>-0.28669988501341509</v>
      </c>
      <c r="Z9" s="7">
        <v>4.1644277270284788E-2</v>
      </c>
      <c r="AA9" s="7">
        <v>0</v>
      </c>
      <c r="AB9" s="7">
        <v>0</v>
      </c>
      <c r="AC9" s="7">
        <v>0</v>
      </c>
      <c r="AD9" s="7">
        <v>0</v>
      </c>
      <c r="AE9" s="12">
        <v>10</v>
      </c>
      <c r="AF9" s="13">
        <v>5</v>
      </c>
      <c r="AG9" s="14">
        <f t="shared" si="0"/>
        <v>0.53191489361702138</v>
      </c>
      <c r="AH9" s="12">
        <f t="shared" si="1"/>
        <v>38.881</v>
      </c>
      <c r="AI9" s="12">
        <f t="shared" si="1"/>
        <v>38.06</v>
      </c>
      <c r="AJ9" s="12">
        <f t="shared" si="1"/>
        <v>36.712499999999999</v>
      </c>
      <c r="AK9" s="12">
        <f t="shared" si="1"/>
        <v>44.874500000000005</v>
      </c>
      <c r="AL9" s="12">
        <f t="shared" si="1"/>
        <v>36.658999999999999</v>
      </c>
      <c r="AM9" s="12">
        <f t="shared" si="1"/>
        <v>47.044499999999999</v>
      </c>
      <c r="AN9" s="12">
        <f t="shared" si="1"/>
        <v>48.455835</v>
      </c>
      <c r="AO9" s="12">
        <f t="shared" si="1"/>
        <v>50.878626750000002</v>
      </c>
      <c r="AP9" s="12">
        <f t="shared" si="1"/>
        <v>54.440130622500007</v>
      </c>
      <c r="AQ9" s="12">
        <f t="shared" si="1"/>
        <v>56.617735847400006</v>
      </c>
      <c r="BL9" s="16">
        <f t="shared" si="3"/>
        <v>48.60125</v>
      </c>
      <c r="BM9" s="16">
        <f t="shared" si="3"/>
        <v>47.575000000000003</v>
      </c>
      <c r="BN9" s="16">
        <f t="shared" si="3"/>
        <v>45.890625</v>
      </c>
      <c r="BO9" s="16">
        <f t="shared" si="3"/>
        <v>56.093125000000008</v>
      </c>
      <c r="BP9" s="16">
        <f t="shared" si="3"/>
        <v>45.823749999999997</v>
      </c>
      <c r="BQ9" s="16">
        <f t="shared" si="3"/>
        <v>58.805624999999999</v>
      </c>
      <c r="BR9" s="16">
        <f t="shared" si="3"/>
        <v>60.569793750000002</v>
      </c>
      <c r="BS9" s="16">
        <f t="shared" si="3"/>
        <v>63.598283437500001</v>
      </c>
      <c r="BT9" s="16">
        <f t="shared" si="3"/>
        <v>68.050163278125012</v>
      </c>
      <c r="BU9" s="16">
        <f t="shared" si="3"/>
        <v>70.772169809250002</v>
      </c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7">
        <f>VLOOKUP(A9,'[1]FR_Forecast and Inventory Plann'!$A$3:$AX$129,23,0)</f>
        <v>77.762</v>
      </c>
      <c r="CG9" s="17">
        <f>VLOOKUP($A9,'[1]FR_Forecast and Inventory Plann'!$A$3:$AX$129,28,0)</f>
        <v>76.12</v>
      </c>
      <c r="CH9" s="17">
        <f>VLOOKUP($A9,'[1]FR_Forecast and Inventory Plann'!$A$3:$AX$129,33,0)</f>
        <v>73.424999999999997</v>
      </c>
      <c r="CI9" s="17">
        <f>VLOOKUP($A9,'[1]FR_Forecast and Inventory Plann'!$A$3:$AX$129,39,0)</f>
        <v>89.749000000000009</v>
      </c>
      <c r="CJ9" s="17">
        <f>VLOOKUP($A9,'[1]FR_Forecast and Inventory Plann'!$A$3:$AX$129,44,0)</f>
        <v>73.317999999999998</v>
      </c>
      <c r="CK9" s="17">
        <f>VLOOKUP($A9,'[1]FR_Forecast and Inventory Plann'!$A$3:$AX$129,50,0)</f>
        <v>94.088999999999999</v>
      </c>
      <c r="CL9" s="17">
        <f t="shared" si="6"/>
        <v>96.911670000000001</v>
      </c>
      <c r="CM9" s="17">
        <f t="shared" si="7"/>
        <v>101.7572535</v>
      </c>
      <c r="CN9" s="17">
        <f t="shared" si="8"/>
        <v>108.88026124500001</v>
      </c>
      <c r="CO9" s="17">
        <f t="shared" si="9"/>
        <v>113.23547169480001</v>
      </c>
      <c r="CP9" s="13">
        <f t="shared" si="4"/>
        <v>20.681382978723409</v>
      </c>
      <c r="CQ9" s="13">
        <f t="shared" si="4"/>
        <v>20.244680851063833</v>
      </c>
      <c r="CR9" s="13">
        <f t="shared" si="4"/>
        <v>19.527925531914896</v>
      </c>
      <c r="CS9" s="13">
        <f t="shared" si="4"/>
        <v>23.86941489361703</v>
      </c>
      <c r="CT9" s="13">
        <f t="shared" si="4"/>
        <v>19.499468085106386</v>
      </c>
      <c r="CU9" s="13">
        <f t="shared" si="4"/>
        <v>25.02367021276596</v>
      </c>
      <c r="CV9" s="13">
        <f t="shared" si="4"/>
        <v>25.774380319148943</v>
      </c>
      <c r="CW9" s="13">
        <f t="shared" si="4"/>
        <v>27.06309933510639</v>
      </c>
      <c r="CX9" s="13">
        <f t="shared" si="4"/>
        <v>28.957516288563838</v>
      </c>
      <c r="CY9" s="13">
        <f t="shared" si="4"/>
        <v>30.115816940106392</v>
      </c>
      <c r="CZ9" s="12">
        <f t="shared" si="4"/>
        <v>0</v>
      </c>
      <c r="DA9" s="12">
        <f t="shared" si="4"/>
        <v>0</v>
      </c>
      <c r="DB9" s="12">
        <f t="shared" si="4"/>
        <v>0</v>
      </c>
      <c r="DC9" s="12">
        <f t="shared" si="4"/>
        <v>0</v>
      </c>
      <c r="DD9" s="12">
        <f t="shared" si="4"/>
        <v>0</v>
      </c>
      <c r="DE9" s="12">
        <f t="shared" si="4"/>
        <v>0</v>
      </c>
      <c r="DF9" s="12">
        <f t="shared" si="4"/>
        <v>0</v>
      </c>
      <c r="DG9" s="12">
        <f t="shared" si="4"/>
        <v>0</v>
      </c>
      <c r="DH9" s="12">
        <f t="shared" si="4"/>
        <v>0</v>
      </c>
      <c r="DI9" s="12">
        <f t="shared" si="4"/>
        <v>0</v>
      </c>
      <c r="DJ9" s="13"/>
      <c r="DK9" s="13"/>
      <c r="DL9" s="13"/>
      <c r="DM9" s="13"/>
      <c r="DN9" s="13"/>
      <c r="DO9" s="13"/>
      <c r="DP9" s="13"/>
      <c r="DQ9" s="13"/>
      <c r="DR9" s="13"/>
      <c r="DS9" s="13"/>
      <c r="DT9" s="16">
        <f t="shared" si="5"/>
        <v>25.851728723404261</v>
      </c>
      <c r="DU9" s="16">
        <f t="shared" si="5"/>
        <v>25.305851063829795</v>
      </c>
      <c r="DV9" s="16">
        <f t="shared" si="5"/>
        <v>24.409906914893622</v>
      </c>
      <c r="DW9" s="16">
        <f t="shared" si="5"/>
        <v>29.836768617021285</v>
      </c>
      <c r="DX9" s="16">
        <f t="shared" si="5"/>
        <v>24.374335106382983</v>
      </c>
      <c r="DY9" s="16">
        <f t="shared" si="5"/>
        <v>31.279587765957451</v>
      </c>
      <c r="DZ9" s="16">
        <f t="shared" si="5"/>
        <v>32.217975398936176</v>
      </c>
      <c r="EA9" s="16">
        <f t="shared" si="5"/>
        <v>33.828874168882983</v>
      </c>
      <c r="EB9" s="16">
        <f t="shared" si="5"/>
        <v>36.196895360704801</v>
      </c>
      <c r="EC9" s="16">
        <f t="shared" si="5"/>
        <v>37.644771175132988</v>
      </c>
      <c r="ED9" s="18" t="s">
        <v>90</v>
      </c>
      <c r="EE9" s="33" t="s">
        <v>13</v>
      </c>
    </row>
    <row r="10" spans="1:136" x14ac:dyDescent="0.3">
      <c r="A10" t="s">
        <v>120</v>
      </c>
      <c r="B10" t="s">
        <v>121</v>
      </c>
      <c r="C10" t="s">
        <v>122</v>
      </c>
      <c r="D10" t="s">
        <v>123</v>
      </c>
      <c r="E10" t="s">
        <v>124</v>
      </c>
      <c r="F10" s="6">
        <v>102</v>
      </c>
      <c r="G10" s="7">
        <v>3.8798680302589143E-2</v>
      </c>
      <c r="H10" s="8">
        <v>-0.31451612903225812</v>
      </c>
      <c r="I10" s="8">
        <v>-0.42313064235560011</v>
      </c>
      <c r="J10" s="9">
        <v>84</v>
      </c>
      <c r="K10" s="7">
        <v>4.2360060514372161E-2</v>
      </c>
      <c r="L10" s="8">
        <v>-0.31707317073170732</v>
      </c>
      <c r="M10" s="8">
        <v>-0.37777777777777777</v>
      </c>
      <c r="N10" s="9">
        <v>76</v>
      </c>
      <c r="O10" s="7">
        <v>3.9936941671045716E-2</v>
      </c>
      <c r="P10" s="8">
        <v>-0.4242424242424242</v>
      </c>
      <c r="Q10" s="8">
        <v>-0.4242424242424242</v>
      </c>
      <c r="R10" s="9">
        <v>6</v>
      </c>
      <c r="S10" s="9">
        <v>1</v>
      </c>
      <c r="T10" s="10">
        <v>69</v>
      </c>
      <c r="U10" s="6">
        <v>100.48333333333333</v>
      </c>
      <c r="V10" s="11">
        <v>0.11064632428002487</v>
      </c>
      <c r="W10" s="9">
        <v>2608</v>
      </c>
      <c r="X10" s="8">
        <v>-0.42932166301969366</v>
      </c>
      <c r="Y10" s="8">
        <v>-0.45655344863513231</v>
      </c>
      <c r="Z10" s="7">
        <v>2.9141104294478522E-2</v>
      </c>
      <c r="AA10" s="7">
        <v>0</v>
      </c>
      <c r="AB10" s="7">
        <v>0</v>
      </c>
      <c r="AC10" s="7">
        <v>0</v>
      </c>
      <c r="AD10" s="7">
        <v>0</v>
      </c>
      <c r="AE10" s="12">
        <v>10</v>
      </c>
      <c r="AF10" s="13">
        <v>5</v>
      </c>
      <c r="AG10" s="14">
        <f t="shared" si="0"/>
        <v>0.53191489361702138</v>
      </c>
      <c r="AH10" s="12">
        <f t="shared" si="1"/>
        <v>29.081</v>
      </c>
      <c r="AI10" s="12">
        <f t="shared" si="1"/>
        <v>27.404</v>
      </c>
      <c r="AJ10" s="12">
        <f t="shared" si="1"/>
        <v>25.966500000000003</v>
      </c>
      <c r="AK10" s="12">
        <f t="shared" si="1"/>
        <v>30.589500000000001</v>
      </c>
      <c r="AL10" s="12">
        <f t="shared" si="1"/>
        <v>27.175000000000004</v>
      </c>
      <c r="AM10" s="12">
        <f t="shared" si="1"/>
        <v>36.341000000000001</v>
      </c>
      <c r="AN10" s="12">
        <f t="shared" si="1"/>
        <v>37.431229999999999</v>
      </c>
      <c r="AO10" s="12">
        <f t="shared" si="1"/>
        <v>39.302791499999998</v>
      </c>
      <c r="AP10" s="12">
        <f t="shared" si="1"/>
        <v>42.053986905000002</v>
      </c>
      <c r="AQ10" s="12">
        <f t="shared" si="1"/>
        <v>43.736146381200001</v>
      </c>
      <c r="BL10" s="16">
        <f t="shared" si="3"/>
        <v>36.35125</v>
      </c>
      <c r="BM10" s="16">
        <f t="shared" si="3"/>
        <v>34.255000000000003</v>
      </c>
      <c r="BN10" s="16">
        <f t="shared" si="3"/>
        <v>32.458125000000003</v>
      </c>
      <c r="BO10" s="16">
        <f t="shared" si="3"/>
        <v>38.236874999999998</v>
      </c>
      <c r="BP10" s="16">
        <f t="shared" si="3"/>
        <v>33.968750000000007</v>
      </c>
      <c r="BQ10" s="16">
        <f t="shared" si="3"/>
        <v>45.426250000000003</v>
      </c>
      <c r="BR10" s="16">
        <f t="shared" si="3"/>
        <v>46.789037499999999</v>
      </c>
      <c r="BS10" s="16">
        <f t="shared" si="3"/>
        <v>49.128489375000001</v>
      </c>
      <c r="BT10" s="16">
        <f t="shared" si="3"/>
        <v>52.567483631249999</v>
      </c>
      <c r="BU10" s="16">
        <f t="shared" si="3"/>
        <v>54.670182976500001</v>
      </c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7">
        <f>VLOOKUP(A10,'[1]FR_Forecast and Inventory Plann'!$A$3:$AX$129,23,0)</f>
        <v>58.161999999999999</v>
      </c>
      <c r="CG10" s="17">
        <f>VLOOKUP($A10,'[1]FR_Forecast and Inventory Plann'!$A$3:$AX$129,28,0)</f>
        <v>54.808</v>
      </c>
      <c r="CH10" s="17">
        <f>VLOOKUP($A10,'[1]FR_Forecast and Inventory Plann'!$A$3:$AX$129,33,0)</f>
        <v>51.933000000000007</v>
      </c>
      <c r="CI10" s="17">
        <f>VLOOKUP($A10,'[1]FR_Forecast and Inventory Plann'!$A$3:$AX$129,39,0)</f>
        <v>61.179000000000002</v>
      </c>
      <c r="CJ10" s="17">
        <f>VLOOKUP($A10,'[1]FR_Forecast and Inventory Plann'!$A$3:$AX$129,44,0)</f>
        <v>54.350000000000009</v>
      </c>
      <c r="CK10" s="17">
        <f>VLOOKUP($A10,'[1]FR_Forecast and Inventory Plann'!$A$3:$AX$129,50,0)</f>
        <v>72.682000000000002</v>
      </c>
      <c r="CL10" s="17">
        <f t="shared" si="6"/>
        <v>74.862459999999999</v>
      </c>
      <c r="CM10" s="17">
        <f t="shared" si="7"/>
        <v>78.605582999999996</v>
      </c>
      <c r="CN10" s="17">
        <f t="shared" si="8"/>
        <v>84.107973810000004</v>
      </c>
      <c r="CO10" s="17">
        <f t="shared" si="9"/>
        <v>87.472292762400002</v>
      </c>
      <c r="CP10" s="13">
        <f t="shared" si="4"/>
        <v>15.468617021276598</v>
      </c>
      <c r="CQ10" s="13">
        <f t="shared" si="4"/>
        <v>14.576595744680853</v>
      </c>
      <c r="CR10" s="13">
        <f t="shared" si="4"/>
        <v>13.811968085106388</v>
      </c>
      <c r="CS10" s="13">
        <f t="shared" si="4"/>
        <v>16.271010638297877</v>
      </c>
      <c r="CT10" s="13">
        <f t="shared" si="4"/>
        <v>14.454787234042557</v>
      </c>
      <c r="CU10" s="13">
        <f t="shared" si="4"/>
        <v>19.330319148936173</v>
      </c>
      <c r="CV10" s="13">
        <f t="shared" si="4"/>
        <v>19.910228723404259</v>
      </c>
      <c r="CW10" s="13">
        <f t="shared" si="4"/>
        <v>20.905740159574471</v>
      </c>
      <c r="CX10" s="13">
        <f t="shared" si="4"/>
        <v>22.369141970744685</v>
      </c>
      <c r="CY10" s="13">
        <f t="shared" si="4"/>
        <v>23.263907649574474</v>
      </c>
      <c r="CZ10" s="12">
        <f t="shared" si="4"/>
        <v>0</v>
      </c>
      <c r="DA10" s="12">
        <f t="shared" si="4"/>
        <v>0</v>
      </c>
      <c r="DB10" s="12">
        <f t="shared" si="4"/>
        <v>0</v>
      </c>
      <c r="DC10" s="12">
        <f t="shared" si="4"/>
        <v>0</v>
      </c>
      <c r="DD10" s="12">
        <f t="shared" si="4"/>
        <v>0</v>
      </c>
      <c r="DE10" s="12">
        <f t="shared" si="4"/>
        <v>0</v>
      </c>
      <c r="DF10" s="12">
        <f t="shared" si="4"/>
        <v>0</v>
      </c>
      <c r="DG10" s="12">
        <f t="shared" si="4"/>
        <v>0</v>
      </c>
      <c r="DH10" s="12">
        <f t="shared" si="4"/>
        <v>0</v>
      </c>
      <c r="DI10" s="12">
        <f t="shared" si="4"/>
        <v>0</v>
      </c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6">
        <f t="shared" si="5"/>
        <v>19.33577127659575</v>
      </c>
      <c r="DU10" s="16">
        <f t="shared" si="5"/>
        <v>18.22074468085107</v>
      </c>
      <c r="DV10" s="16">
        <f t="shared" si="5"/>
        <v>17.264960106382983</v>
      </c>
      <c r="DW10" s="16">
        <f t="shared" si="5"/>
        <v>20.338763297872344</v>
      </c>
      <c r="DX10" s="16">
        <f t="shared" si="5"/>
        <v>18.068484042553198</v>
      </c>
      <c r="DY10" s="16">
        <f t="shared" si="5"/>
        <v>24.162898936170219</v>
      </c>
      <c r="DZ10" s="16">
        <f t="shared" si="5"/>
        <v>24.887785904255324</v>
      </c>
      <c r="EA10" s="16">
        <f t="shared" si="5"/>
        <v>26.13217519946809</v>
      </c>
      <c r="EB10" s="16">
        <f t="shared" si="5"/>
        <v>27.961427463430855</v>
      </c>
      <c r="EC10" s="16">
        <f t="shared" si="5"/>
        <v>29.07988456196809</v>
      </c>
      <c r="ED10" s="18"/>
      <c r="EE10" s="34" t="s">
        <v>97</v>
      </c>
      <c r="EF10" s="35">
        <v>0.2</v>
      </c>
    </row>
    <row r="11" spans="1:136" x14ac:dyDescent="0.3">
      <c r="A11" t="s">
        <v>125</v>
      </c>
      <c r="B11" t="s">
        <v>126</v>
      </c>
      <c r="C11" t="s">
        <v>127</v>
      </c>
      <c r="D11" t="s">
        <v>128</v>
      </c>
      <c r="E11" t="s">
        <v>129</v>
      </c>
      <c r="F11" s="6">
        <v>103</v>
      </c>
      <c r="G11" s="7">
        <v>3.1652361774924448E-2</v>
      </c>
      <c r="H11" s="11">
        <v>0.38021523795337742</v>
      </c>
      <c r="I11" s="8">
        <v>-0.64746093842886254</v>
      </c>
      <c r="J11" s="9">
        <v>77</v>
      </c>
      <c r="K11" s="7">
        <v>3.8830055471507821E-2</v>
      </c>
      <c r="L11" s="11">
        <v>0.32758620689655177</v>
      </c>
      <c r="M11" s="8">
        <v>-0.64351851851851849</v>
      </c>
      <c r="N11" s="9">
        <v>79</v>
      </c>
      <c r="O11" s="7">
        <v>4.1513399894902783E-2</v>
      </c>
      <c r="P11" s="11">
        <v>0.36206896551724133</v>
      </c>
      <c r="Q11" s="8">
        <v>-0.63084112149532712</v>
      </c>
      <c r="R11" s="9">
        <v>10</v>
      </c>
      <c r="S11" s="9">
        <v>3</v>
      </c>
      <c r="T11" s="10">
        <v>92</v>
      </c>
      <c r="U11" s="6">
        <v>99.211038961038966</v>
      </c>
      <c r="V11" s="8">
        <v>-8.3531448380278817E-2</v>
      </c>
      <c r="W11" s="9">
        <v>1419</v>
      </c>
      <c r="X11" s="11">
        <v>3.125E-2</v>
      </c>
      <c r="Y11" s="8">
        <v>-0.74427824833303302</v>
      </c>
      <c r="Z11" s="7">
        <v>5.5673009161381251E-2</v>
      </c>
      <c r="AA11" s="7">
        <v>0</v>
      </c>
      <c r="AB11" s="7">
        <v>0</v>
      </c>
      <c r="AC11" s="7">
        <v>0</v>
      </c>
      <c r="AD11" s="7">
        <v>0</v>
      </c>
      <c r="AE11" s="12">
        <v>10</v>
      </c>
      <c r="AF11" s="13">
        <v>5</v>
      </c>
      <c r="AG11" s="14">
        <f t="shared" si="0"/>
        <v>0.53191489361702138</v>
      </c>
      <c r="AH11" s="12">
        <f t="shared" si="1"/>
        <v>25.12</v>
      </c>
      <c r="AI11" s="12">
        <f t="shared" si="1"/>
        <v>25.567500000000003</v>
      </c>
      <c r="AJ11" s="12">
        <f t="shared" si="1"/>
        <v>24.124499999999998</v>
      </c>
      <c r="AK11" s="12">
        <f t="shared" si="1"/>
        <v>29.7575</v>
      </c>
      <c r="AL11" s="12">
        <f t="shared" si="1"/>
        <v>26.662500000000001</v>
      </c>
      <c r="AM11" s="12">
        <f t="shared" si="1"/>
        <v>33.2485</v>
      </c>
      <c r="AN11" s="12">
        <f t="shared" si="1"/>
        <v>34.245955000000002</v>
      </c>
      <c r="AO11" s="12">
        <f t="shared" si="1"/>
        <v>35.958252750000007</v>
      </c>
      <c r="AP11" s="12">
        <f t="shared" si="1"/>
        <v>38.47533044250001</v>
      </c>
      <c r="AQ11" s="12">
        <f t="shared" si="1"/>
        <v>40.014343660200012</v>
      </c>
      <c r="BL11" s="16">
        <f t="shared" si="3"/>
        <v>31.400000000000002</v>
      </c>
      <c r="BM11" s="16">
        <f t="shared" si="3"/>
        <v>31.959375000000001</v>
      </c>
      <c r="BN11" s="16">
        <f t="shared" si="3"/>
        <v>30.155624999999997</v>
      </c>
      <c r="BO11" s="16">
        <f t="shared" si="3"/>
        <v>37.196874999999999</v>
      </c>
      <c r="BP11" s="16">
        <f t="shared" si="3"/>
        <v>33.328125</v>
      </c>
      <c r="BQ11" s="16">
        <f t="shared" si="3"/>
        <v>41.560625000000002</v>
      </c>
      <c r="BR11" s="16">
        <f t="shared" si="3"/>
        <v>42.807443750000004</v>
      </c>
      <c r="BS11" s="16">
        <f t="shared" si="3"/>
        <v>44.94781593750001</v>
      </c>
      <c r="BT11" s="16">
        <f t="shared" si="3"/>
        <v>48.094163053125015</v>
      </c>
      <c r="BU11" s="16">
        <f t="shared" si="3"/>
        <v>50.017929575250015</v>
      </c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7">
        <f>VLOOKUP(A11,'[1]FR_Forecast and Inventory Plann'!$A$3:$AX$129,23,0)</f>
        <v>50.24</v>
      </c>
      <c r="CG11" s="17">
        <f>VLOOKUP($A11,'[1]FR_Forecast and Inventory Plann'!$A$3:$AX$129,28,0)</f>
        <v>51.135000000000005</v>
      </c>
      <c r="CH11" s="17">
        <f>VLOOKUP($A11,'[1]FR_Forecast and Inventory Plann'!$A$3:$AX$129,33,0)</f>
        <v>48.248999999999995</v>
      </c>
      <c r="CI11" s="17">
        <f>VLOOKUP($A11,'[1]FR_Forecast and Inventory Plann'!$A$3:$AX$129,39,0)</f>
        <v>59.515000000000001</v>
      </c>
      <c r="CJ11" s="17">
        <f>VLOOKUP($A11,'[1]FR_Forecast and Inventory Plann'!$A$3:$AX$129,44,0)</f>
        <v>53.325000000000003</v>
      </c>
      <c r="CK11" s="17">
        <f>VLOOKUP($A11,'[1]FR_Forecast and Inventory Plann'!$A$3:$AX$129,50,0)</f>
        <v>66.497</v>
      </c>
      <c r="CL11" s="17">
        <f t="shared" si="6"/>
        <v>68.491910000000004</v>
      </c>
      <c r="CM11" s="17">
        <f t="shared" si="7"/>
        <v>71.916505500000014</v>
      </c>
      <c r="CN11" s="17">
        <f t="shared" si="8"/>
        <v>76.950660885000019</v>
      </c>
      <c r="CO11" s="17">
        <f t="shared" si="9"/>
        <v>80.028687320400024</v>
      </c>
      <c r="CP11" s="13">
        <f t="shared" si="4"/>
        <v>13.361702127659578</v>
      </c>
      <c r="CQ11" s="13">
        <f t="shared" si="4"/>
        <v>13.599734042553196</v>
      </c>
      <c r="CR11" s="13">
        <f t="shared" si="4"/>
        <v>12.83218085106383</v>
      </c>
      <c r="CS11" s="13">
        <f t="shared" si="4"/>
        <v>15.828457446808514</v>
      </c>
      <c r="CT11" s="13">
        <f t="shared" si="4"/>
        <v>14.182180851063833</v>
      </c>
      <c r="CU11" s="13">
        <f t="shared" si="4"/>
        <v>17.685372340425534</v>
      </c>
      <c r="CV11" s="13">
        <f t="shared" si="4"/>
        <v>18.215933510638301</v>
      </c>
      <c r="CW11" s="13">
        <f t="shared" si="4"/>
        <v>19.126730186170221</v>
      </c>
      <c r="CX11" s="13">
        <f t="shared" si="4"/>
        <v>20.465601299202138</v>
      </c>
      <c r="CY11" s="13">
        <f t="shared" si="4"/>
        <v>21.284225351170225</v>
      </c>
      <c r="CZ11" s="12">
        <f t="shared" si="4"/>
        <v>0</v>
      </c>
      <c r="DA11" s="12">
        <f t="shared" si="4"/>
        <v>0</v>
      </c>
      <c r="DB11" s="12">
        <f t="shared" si="4"/>
        <v>0</v>
      </c>
      <c r="DC11" s="12">
        <f t="shared" si="4"/>
        <v>0</v>
      </c>
      <c r="DD11" s="12">
        <f t="shared" si="4"/>
        <v>0</v>
      </c>
      <c r="DE11" s="12">
        <f t="shared" si="4"/>
        <v>0</v>
      </c>
      <c r="DF11" s="12">
        <f t="shared" si="4"/>
        <v>0</v>
      </c>
      <c r="DG11" s="12">
        <f t="shared" si="4"/>
        <v>0</v>
      </c>
      <c r="DH11" s="12">
        <f t="shared" si="4"/>
        <v>0</v>
      </c>
      <c r="DI11" s="12">
        <f t="shared" si="4"/>
        <v>0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6">
        <f t="shared" si="5"/>
        <v>16.702127659574472</v>
      </c>
      <c r="DU11" s="16">
        <f t="shared" si="5"/>
        <v>16.999667553191493</v>
      </c>
      <c r="DV11" s="16">
        <f t="shared" si="5"/>
        <v>16.040226063829788</v>
      </c>
      <c r="DW11" s="16">
        <f t="shared" si="5"/>
        <v>19.785571808510642</v>
      </c>
      <c r="DX11" s="16">
        <f t="shared" si="5"/>
        <v>17.727726063829792</v>
      </c>
      <c r="DY11" s="16">
        <f t="shared" si="5"/>
        <v>22.10671542553192</v>
      </c>
      <c r="DZ11" s="16">
        <f t="shared" si="5"/>
        <v>22.769916888297878</v>
      </c>
      <c r="EA11" s="16">
        <f t="shared" si="5"/>
        <v>23.908412732712776</v>
      </c>
      <c r="EB11" s="16">
        <f t="shared" si="5"/>
        <v>25.582001624002672</v>
      </c>
      <c r="EC11" s="16">
        <f t="shared" si="5"/>
        <v>26.60528168896278</v>
      </c>
      <c r="ED11" s="18"/>
      <c r="EE11" s="34" t="s">
        <v>103</v>
      </c>
      <c r="EF11" s="35">
        <v>0.25</v>
      </c>
    </row>
    <row r="12" spans="1:136" x14ac:dyDescent="0.3">
      <c r="A12" t="s">
        <v>130</v>
      </c>
      <c r="B12" t="s">
        <v>131</v>
      </c>
      <c r="C12" t="s">
        <v>132</v>
      </c>
      <c r="D12" t="s">
        <v>133</v>
      </c>
      <c r="E12" t="s">
        <v>134</v>
      </c>
      <c r="F12" s="6">
        <v>104</v>
      </c>
      <c r="G12" s="7">
        <v>2.5178898146514903E-2</v>
      </c>
      <c r="H12" s="11">
        <v>2.0036368822648507</v>
      </c>
      <c r="I12" s="11">
        <v>0.85378581870196024</v>
      </c>
      <c r="J12" s="9">
        <v>34</v>
      </c>
      <c r="K12" s="7">
        <v>1.7145738779626829E-2</v>
      </c>
      <c r="L12" s="11">
        <v>1.8333333333333335</v>
      </c>
      <c r="M12" s="11">
        <v>1</v>
      </c>
      <c r="N12" s="9">
        <v>34</v>
      </c>
      <c r="O12" s="7">
        <v>1.7866526537046769E-2</v>
      </c>
      <c r="P12" s="11">
        <v>1.8333333333333335</v>
      </c>
      <c r="Q12" s="11">
        <v>0.7</v>
      </c>
      <c r="R12" s="9">
        <v>2</v>
      </c>
      <c r="S12" s="9">
        <v>0</v>
      </c>
      <c r="T12" s="10">
        <v>93</v>
      </c>
      <c r="U12" s="6">
        <v>168.79499999999999</v>
      </c>
      <c r="V12" s="8">
        <v>-8.6075503878067505E-2</v>
      </c>
      <c r="W12" s="9">
        <v>770</v>
      </c>
      <c r="X12" s="11">
        <v>0.44465290806754232</v>
      </c>
      <c r="Y12" s="11">
        <v>0.52173913043478259</v>
      </c>
      <c r="Z12" s="7">
        <v>4.4155844155844157E-2</v>
      </c>
      <c r="AA12" s="7">
        <v>0</v>
      </c>
      <c r="AB12" s="7">
        <v>0</v>
      </c>
      <c r="AC12" s="7">
        <v>0</v>
      </c>
      <c r="AD12" s="7">
        <v>0</v>
      </c>
      <c r="AE12" s="12">
        <v>10</v>
      </c>
      <c r="AF12" s="13">
        <v>5</v>
      </c>
      <c r="AG12" s="14">
        <f t="shared" si="0"/>
        <v>0.53191489361702138</v>
      </c>
      <c r="AH12" s="12">
        <f t="shared" si="1"/>
        <v>7.5775000000000006</v>
      </c>
      <c r="AI12" s="12">
        <f t="shared" si="1"/>
        <v>7.5585000000000004</v>
      </c>
      <c r="AJ12" s="12">
        <f t="shared" si="1"/>
        <v>7.2669999999999995</v>
      </c>
      <c r="AK12" s="12">
        <f t="shared" si="1"/>
        <v>8.6074999999999999</v>
      </c>
      <c r="AL12" s="12">
        <f t="shared" si="1"/>
        <v>7.1885000000000003</v>
      </c>
      <c r="AM12" s="12">
        <f t="shared" si="1"/>
        <v>9.5599999999999987</v>
      </c>
      <c r="AN12" s="12">
        <f t="shared" si="1"/>
        <v>9.8467999999999982</v>
      </c>
      <c r="AO12" s="12">
        <f t="shared" si="1"/>
        <v>10.339139999999999</v>
      </c>
      <c r="AP12" s="12">
        <f t="shared" si="1"/>
        <v>11.062879799999999</v>
      </c>
      <c r="AQ12" s="12">
        <f t="shared" si="1"/>
        <v>11.505394991999999</v>
      </c>
      <c r="BL12" s="16">
        <f t="shared" si="3"/>
        <v>9.4718750000000007</v>
      </c>
      <c r="BM12" s="16">
        <f t="shared" si="3"/>
        <v>9.448125000000001</v>
      </c>
      <c r="BN12" s="16">
        <f t="shared" si="3"/>
        <v>9.0837499999999984</v>
      </c>
      <c r="BO12" s="16">
        <f t="shared" si="3"/>
        <v>10.759375</v>
      </c>
      <c r="BP12" s="16">
        <f t="shared" si="3"/>
        <v>8.9856250000000006</v>
      </c>
      <c r="BQ12" s="16">
        <f t="shared" si="3"/>
        <v>11.95</v>
      </c>
      <c r="BR12" s="16">
        <f t="shared" si="3"/>
        <v>12.308499999999999</v>
      </c>
      <c r="BS12" s="16">
        <f t="shared" si="3"/>
        <v>12.923924999999999</v>
      </c>
      <c r="BT12" s="16">
        <f t="shared" si="3"/>
        <v>13.828599749999999</v>
      </c>
      <c r="BU12" s="16">
        <f t="shared" si="3"/>
        <v>14.381743739999999</v>
      </c>
      <c r="BV12" s="16"/>
      <c r="BW12" s="16"/>
      <c r="BX12" s="16"/>
      <c r="BY12" s="16"/>
      <c r="BZ12" s="16"/>
      <c r="CA12" s="16"/>
      <c r="CB12" s="16"/>
      <c r="CC12" s="16"/>
      <c r="CD12" s="16"/>
      <c r="CE12" s="16"/>
      <c r="CF12" s="17">
        <f>VLOOKUP(A12,'[1]FR_Forecast and Inventory Plann'!$A$3:$AX$129,23,0)</f>
        <v>15.155000000000001</v>
      </c>
      <c r="CG12" s="17">
        <f>VLOOKUP($A12,'[1]FR_Forecast and Inventory Plann'!$A$3:$AX$129,28,0)</f>
        <v>15.117000000000001</v>
      </c>
      <c r="CH12" s="17">
        <f>VLOOKUP($A12,'[1]FR_Forecast and Inventory Plann'!$A$3:$AX$129,33,0)</f>
        <v>14.533999999999999</v>
      </c>
      <c r="CI12" s="17">
        <f>VLOOKUP($A12,'[1]FR_Forecast and Inventory Plann'!$A$3:$AX$129,39,0)</f>
        <v>17.215</v>
      </c>
      <c r="CJ12" s="17">
        <f>VLOOKUP($A12,'[1]FR_Forecast and Inventory Plann'!$A$3:$AX$129,44,0)</f>
        <v>14.377000000000001</v>
      </c>
      <c r="CK12" s="17">
        <f>VLOOKUP($A12,'[1]FR_Forecast and Inventory Plann'!$A$3:$AX$129,50,0)</f>
        <v>19.119999999999997</v>
      </c>
      <c r="CL12" s="17">
        <f t="shared" si="6"/>
        <v>19.693599999999996</v>
      </c>
      <c r="CM12" s="17">
        <f t="shared" si="7"/>
        <v>20.678279999999997</v>
      </c>
      <c r="CN12" s="17">
        <f t="shared" si="8"/>
        <v>22.125759599999999</v>
      </c>
      <c r="CO12" s="17">
        <f t="shared" si="9"/>
        <v>23.010789983999999</v>
      </c>
      <c r="CP12" s="13">
        <f t="shared" si="4"/>
        <v>4.0305851063829801</v>
      </c>
      <c r="CQ12" s="13">
        <f t="shared" si="4"/>
        <v>4.0204787234042563</v>
      </c>
      <c r="CR12" s="13">
        <f t="shared" si="4"/>
        <v>3.865425531914894</v>
      </c>
      <c r="CS12" s="13">
        <f t="shared" si="4"/>
        <v>4.5784574468085113</v>
      </c>
      <c r="CT12" s="13">
        <f t="shared" si="4"/>
        <v>3.8236702127659585</v>
      </c>
      <c r="CU12" s="13">
        <f t="shared" si="4"/>
        <v>5.085106382978724</v>
      </c>
      <c r="CV12" s="13">
        <f t="shared" si="4"/>
        <v>5.2376595744680854</v>
      </c>
      <c r="CW12" s="13">
        <f t="shared" si="4"/>
        <v>5.4995425531914899</v>
      </c>
      <c r="CX12" s="13">
        <f t="shared" si="4"/>
        <v>5.884510531914894</v>
      </c>
      <c r="CY12" s="13">
        <f t="shared" si="4"/>
        <v>6.11989095319149</v>
      </c>
      <c r="CZ12" s="12">
        <f t="shared" si="4"/>
        <v>0</v>
      </c>
      <c r="DA12" s="12">
        <f t="shared" si="4"/>
        <v>0</v>
      </c>
      <c r="DB12" s="12">
        <f t="shared" si="4"/>
        <v>0</v>
      </c>
      <c r="DC12" s="12">
        <f t="shared" si="4"/>
        <v>0</v>
      </c>
      <c r="DD12" s="12">
        <f t="shared" si="4"/>
        <v>0</v>
      </c>
      <c r="DE12" s="12">
        <f t="shared" si="4"/>
        <v>0</v>
      </c>
      <c r="DF12" s="12">
        <f t="shared" si="4"/>
        <v>0</v>
      </c>
      <c r="DG12" s="12">
        <f t="shared" si="4"/>
        <v>0</v>
      </c>
      <c r="DH12" s="12">
        <f t="shared" si="4"/>
        <v>0</v>
      </c>
      <c r="DI12" s="12">
        <f t="shared" si="4"/>
        <v>0</v>
      </c>
      <c r="DJ12" s="13"/>
      <c r="DK12" s="13"/>
      <c r="DL12" s="13"/>
      <c r="DM12" s="13"/>
      <c r="DN12" s="13"/>
      <c r="DO12" s="13"/>
      <c r="DP12" s="13"/>
      <c r="DQ12" s="13"/>
      <c r="DR12" s="13"/>
      <c r="DS12" s="13"/>
      <c r="DT12" s="16">
        <f t="shared" si="5"/>
        <v>5.0382313829787249</v>
      </c>
      <c r="DU12" s="16">
        <f t="shared" si="5"/>
        <v>5.0255984042553203</v>
      </c>
      <c r="DV12" s="16">
        <f t="shared" si="5"/>
        <v>4.8317819148936172</v>
      </c>
      <c r="DW12" s="16">
        <f t="shared" si="5"/>
        <v>5.7230718085106398</v>
      </c>
      <c r="DX12" s="16">
        <f t="shared" si="5"/>
        <v>4.7795877659574479</v>
      </c>
      <c r="DY12" s="16">
        <f t="shared" si="5"/>
        <v>6.3563829787234054</v>
      </c>
      <c r="DZ12" s="16">
        <f t="shared" si="5"/>
        <v>6.547074468085107</v>
      </c>
      <c r="EA12" s="16">
        <f t="shared" si="5"/>
        <v>6.8744281914893621</v>
      </c>
      <c r="EB12" s="16">
        <f t="shared" si="5"/>
        <v>7.3556381648936178</v>
      </c>
      <c r="EC12" s="16">
        <f t="shared" si="5"/>
        <v>7.6498636914893625</v>
      </c>
      <c r="ED12" s="18"/>
      <c r="EE12" s="34" t="s">
        <v>109</v>
      </c>
      <c r="EF12" s="36">
        <f>(SUM(CZ29:DI29))/(SUM(CF29:CO29))</f>
        <v>0.53191489361702149</v>
      </c>
    </row>
    <row r="13" spans="1:136" x14ac:dyDescent="0.3">
      <c r="A13" s="22" t="s">
        <v>135</v>
      </c>
      <c r="B13" s="22" t="s">
        <v>136</v>
      </c>
      <c r="C13" s="22" t="s">
        <v>137</v>
      </c>
      <c r="D13" s="22" t="s">
        <v>107</v>
      </c>
      <c r="E13" t="s">
        <v>138</v>
      </c>
      <c r="F13" s="6">
        <v>105</v>
      </c>
      <c r="G13" s="24">
        <v>2.4472011939053986E-2</v>
      </c>
      <c r="H13" s="28">
        <v>-0.125</v>
      </c>
      <c r="I13" s="24">
        <v>0</v>
      </c>
      <c r="J13" s="26">
        <v>35</v>
      </c>
      <c r="K13" s="24">
        <v>1.7650025214321734E-2</v>
      </c>
      <c r="L13" s="28">
        <v>-0.125</v>
      </c>
      <c r="M13" s="24">
        <v>0</v>
      </c>
      <c r="N13" s="26">
        <v>32</v>
      </c>
      <c r="O13" s="24">
        <v>1.6815554387808723E-2</v>
      </c>
      <c r="P13" s="28">
        <v>-0.2558139534883721</v>
      </c>
      <c r="Q13" s="24">
        <v>0</v>
      </c>
      <c r="R13" s="26">
        <v>6</v>
      </c>
      <c r="S13" s="26">
        <v>0</v>
      </c>
      <c r="T13" s="27">
        <v>82</v>
      </c>
      <c r="U13" s="23">
        <v>199.92</v>
      </c>
      <c r="V13" s="24">
        <v>0</v>
      </c>
      <c r="W13" s="26">
        <v>1107</v>
      </c>
      <c r="X13" s="28">
        <v>-0.44843049327354256</v>
      </c>
      <c r="Y13" s="24">
        <v>0</v>
      </c>
      <c r="Z13" s="24">
        <v>2.8906955736224028E-2</v>
      </c>
      <c r="AA13" s="24">
        <v>0</v>
      </c>
      <c r="AB13" s="24">
        <v>0</v>
      </c>
      <c r="AC13" s="24">
        <v>0</v>
      </c>
      <c r="AD13" s="24">
        <v>0</v>
      </c>
      <c r="AE13" s="12">
        <v>10</v>
      </c>
      <c r="AF13" s="13">
        <v>5</v>
      </c>
      <c r="AG13" s="30">
        <f t="shared" si="0"/>
        <v>0.53191489361702138</v>
      </c>
      <c r="AH13" s="29">
        <f t="shared" si="1"/>
        <v>24.181999999999999</v>
      </c>
      <c r="AI13" s="29">
        <f t="shared" si="1"/>
        <v>23.020500000000002</v>
      </c>
      <c r="AJ13" s="29">
        <f t="shared" si="1"/>
        <v>23.144500000000001</v>
      </c>
      <c r="AK13" s="29">
        <f t="shared" si="1"/>
        <v>28.067499999999999</v>
      </c>
      <c r="AL13" s="29">
        <f t="shared" si="1"/>
        <v>23.630000000000003</v>
      </c>
      <c r="AM13" s="29">
        <f t="shared" si="1"/>
        <v>29.851500000000001</v>
      </c>
      <c r="AN13" s="29">
        <f t="shared" si="1"/>
        <v>30.747045000000004</v>
      </c>
      <c r="AO13" s="29">
        <f t="shared" si="1"/>
        <v>32.284397250000005</v>
      </c>
      <c r="AP13" s="29">
        <f t="shared" si="1"/>
        <v>34.544305057500004</v>
      </c>
      <c r="AQ13" s="29">
        <f t="shared" si="1"/>
        <v>35.926077259800003</v>
      </c>
      <c r="AR13" s="29">
        <f t="shared" ref="AR13:BA13" si="11">($AE13*($EF$10)*($EF$11*CF13))</f>
        <v>24.181999999999999</v>
      </c>
      <c r="AS13" s="29">
        <f t="shared" si="11"/>
        <v>23.020500000000002</v>
      </c>
      <c r="AT13" s="29">
        <f t="shared" si="11"/>
        <v>23.144500000000001</v>
      </c>
      <c r="AU13" s="29">
        <f t="shared" si="11"/>
        <v>28.067499999999999</v>
      </c>
      <c r="AV13" s="29">
        <f t="shared" si="11"/>
        <v>23.630000000000003</v>
      </c>
      <c r="AW13" s="29">
        <f t="shared" si="11"/>
        <v>29.851500000000001</v>
      </c>
      <c r="AX13" s="29">
        <f t="shared" si="11"/>
        <v>30.747045000000004</v>
      </c>
      <c r="AY13" s="29">
        <f t="shared" si="11"/>
        <v>32.284397250000005</v>
      </c>
      <c r="AZ13" s="29">
        <f t="shared" si="11"/>
        <v>34.544305057500004</v>
      </c>
      <c r="BA13" s="29">
        <f t="shared" si="11"/>
        <v>35.926077259800003</v>
      </c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6">
        <f t="shared" si="3"/>
        <v>30.227499999999999</v>
      </c>
      <c r="BM13" s="16">
        <f t="shared" si="3"/>
        <v>28.775625000000002</v>
      </c>
      <c r="BN13" s="16">
        <f t="shared" si="3"/>
        <v>28.930624999999999</v>
      </c>
      <c r="BO13" s="16">
        <f t="shared" si="3"/>
        <v>35.084375000000001</v>
      </c>
      <c r="BP13" s="16">
        <f t="shared" si="3"/>
        <v>29.537500000000001</v>
      </c>
      <c r="BQ13" s="16">
        <f t="shared" si="3"/>
        <v>37.314374999999998</v>
      </c>
      <c r="BR13" s="16">
        <f t="shared" si="3"/>
        <v>38.433806250000004</v>
      </c>
      <c r="BS13" s="16">
        <f t="shared" si="3"/>
        <v>40.355496562500008</v>
      </c>
      <c r="BT13" s="16">
        <f t="shared" si="3"/>
        <v>43.180381321875004</v>
      </c>
      <c r="BU13" s="16">
        <f t="shared" si="3"/>
        <v>44.907596574750002</v>
      </c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31">
        <f>VLOOKUP(A13,'[1]FR_Forecast and Inventory Plann'!$A$3:$AX$129,23,0)</f>
        <v>48.363999999999997</v>
      </c>
      <c r="CG13" s="31">
        <f>VLOOKUP($A13,'[1]FR_Forecast and Inventory Plann'!$A$3:$AX$129,28,0)</f>
        <v>46.041000000000004</v>
      </c>
      <c r="CH13" s="31">
        <f>VLOOKUP($A13,'[1]FR_Forecast and Inventory Plann'!$A$3:$AX$129,33,0)</f>
        <v>46.289000000000001</v>
      </c>
      <c r="CI13" s="31">
        <f>VLOOKUP($A13,'[1]FR_Forecast and Inventory Plann'!$A$3:$AX$129,39,0)</f>
        <v>56.134999999999998</v>
      </c>
      <c r="CJ13" s="31">
        <f>VLOOKUP($A13,'[1]FR_Forecast and Inventory Plann'!$A$3:$AX$129,44,0)</f>
        <v>47.260000000000005</v>
      </c>
      <c r="CK13" s="31">
        <f>VLOOKUP($A13,'[1]FR_Forecast and Inventory Plann'!$A$3:$AX$129,50,0)</f>
        <v>59.703000000000003</v>
      </c>
      <c r="CL13" s="31">
        <f t="shared" si="6"/>
        <v>61.494090000000007</v>
      </c>
      <c r="CM13" s="31">
        <f t="shared" si="7"/>
        <v>64.56879450000001</v>
      </c>
      <c r="CN13" s="31">
        <f t="shared" si="8"/>
        <v>69.088610115000009</v>
      </c>
      <c r="CO13" s="31">
        <f t="shared" si="9"/>
        <v>71.852154519600006</v>
      </c>
      <c r="CP13" s="13">
        <f t="shared" si="4"/>
        <v>12.862765957446809</v>
      </c>
      <c r="CQ13" s="13">
        <f t="shared" si="4"/>
        <v>12.244946808510642</v>
      </c>
      <c r="CR13" s="13">
        <f t="shared" si="4"/>
        <v>12.310904255319151</v>
      </c>
      <c r="CS13" s="13">
        <f t="shared" si="4"/>
        <v>14.929521276595747</v>
      </c>
      <c r="CT13" s="13">
        <f t="shared" si="4"/>
        <v>12.569148936170217</v>
      </c>
      <c r="CU13" s="13">
        <f t="shared" si="4"/>
        <v>15.878457446808515</v>
      </c>
      <c r="CV13" s="13">
        <f t="shared" si="4"/>
        <v>16.35481117021277</v>
      </c>
      <c r="CW13" s="13">
        <f t="shared" si="4"/>
        <v>17.172551728723409</v>
      </c>
      <c r="CX13" s="13">
        <f t="shared" si="4"/>
        <v>18.374630349734048</v>
      </c>
      <c r="CY13" s="13">
        <f t="shared" si="4"/>
        <v>19.109615563723409</v>
      </c>
      <c r="CZ13" s="29">
        <f t="shared" si="4"/>
        <v>12.862765957446809</v>
      </c>
      <c r="DA13" s="29">
        <f t="shared" si="4"/>
        <v>12.244946808510642</v>
      </c>
      <c r="DB13" s="29">
        <f t="shared" si="4"/>
        <v>12.310904255319151</v>
      </c>
      <c r="DC13" s="29">
        <f t="shared" si="4"/>
        <v>14.929521276595747</v>
      </c>
      <c r="DD13" s="29">
        <f t="shared" si="4"/>
        <v>12.569148936170217</v>
      </c>
      <c r="DE13" s="29">
        <f t="shared" si="4"/>
        <v>15.878457446808515</v>
      </c>
      <c r="DF13" s="29">
        <f t="shared" si="4"/>
        <v>16.35481117021277</v>
      </c>
      <c r="DG13" s="29">
        <f t="shared" si="4"/>
        <v>17.172551728723409</v>
      </c>
      <c r="DH13" s="29">
        <f t="shared" si="4"/>
        <v>18.374630349734048</v>
      </c>
      <c r="DI13" s="29">
        <f t="shared" si="4"/>
        <v>19.109615563723409</v>
      </c>
      <c r="DJ13" s="13"/>
      <c r="DK13" s="13"/>
      <c r="DL13" s="13"/>
      <c r="DM13" s="13"/>
      <c r="DN13" s="13"/>
      <c r="DO13" s="13"/>
      <c r="DP13" s="13"/>
      <c r="DQ13" s="13"/>
      <c r="DR13" s="13"/>
      <c r="DS13" s="13"/>
      <c r="DT13" s="16">
        <f t="shared" si="5"/>
        <v>16.078457446808514</v>
      </c>
      <c r="DU13" s="16">
        <f t="shared" si="5"/>
        <v>15.306183510638302</v>
      </c>
      <c r="DV13" s="16">
        <f t="shared" si="5"/>
        <v>15.388630319148939</v>
      </c>
      <c r="DW13" s="16">
        <f t="shared" si="5"/>
        <v>18.661901595744684</v>
      </c>
      <c r="DX13" s="16">
        <f t="shared" si="5"/>
        <v>15.711436170212769</v>
      </c>
      <c r="DY13" s="16">
        <f t="shared" si="5"/>
        <v>19.848071808510642</v>
      </c>
      <c r="DZ13" s="16">
        <f t="shared" si="5"/>
        <v>20.443513962765962</v>
      </c>
      <c r="EA13" s="16">
        <f t="shared" si="5"/>
        <v>21.465689660904264</v>
      </c>
      <c r="EB13" s="16">
        <f t="shared" si="5"/>
        <v>22.96828793716756</v>
      </c>
      <c r="EC13" s="16">
        <f t="shared" si="5"/>
        <v>23.887019454654261</v>
      </c>
      <c r="ED13" s="18" t="s">
        <v>90</v>
      </c>
    </row>
    <row r="14" spans="1:136" x14ac:dyDescent="0.3">
      <c r="A14" t="s">
        <v>139</v>
      </c>
      <c r="B14" t="s">
        <v>140</v>
      </c>
      <c r="C14" t="s">
        <v>141</v>
      </c>
      <c r="D14" t="s">
        <v>142</v>
      </c>
      <c r="E14" t="s">
        <v>143</v>
      </c>
      <c r="F14" s="6">
        <v>106</v>
      </c>
      <c r="G14" s="7">
        <v>2.0199908529650642E-2</v>
      </c>
      <c r="H14" s="11">
        <v>1.4621189647186179</v>
      </c>
      <c r="I14" s="11">
        <v>0.85678680906347016</v>
      </c>
      <c r="J14" s="9">
        <v>96</v>
      </c>
      <c r="K14" s="7">
        <v>4.8411497730711045E-2</v>
      </c>
      <c r="L14" s="11">
        <v>1.4</v>
      </c>
      <c r="M14" s="11">
        <v>0.84615384615384615</v>
      </c>
      <c r="N14" s="9">
        <v>95</v>
      </c>
      <c r="O14" s="7">
        <v>4.9921177088807146E-2</v>
      </c>
      <c r="P14" s="11">
        <v>1.2619047619047619</v>
      </c>
      <c r="Q14" s="11">
        <v>0.86274509803921573</v>
      </c>
      <c r="R14" s="9">
        <v>8</v>
      </c>
      <c r="S14" s="9">
        <v>0</v>
      </c>
      <c r="T14" s="10">
        <v>125</v>
      </c>
      <c r="U14" s="6">
        <v>51.825104166666669</v>
      </c>
      <c r="V14" s="8">
        <v>-0.10896782891758218</v>
      </c>
      <c r="W14" s="9">
        <v>951</v>
      </c>
      <c r="X14" s="11">
        <v>0.49528301886792447</v>
      </c>
      <c r="Y14" s="8">
        <v>-7.7594568380213391E-2</v>
      </c>
      <c r="Z14" s="7">
        <v>9.9894847528916933E-2</v>
      </c>
      <c r="AA14" s="7">
        <v>9.2748735244519397E-3</v>
      </c>
      <c r="AB14" s="7">
        <v>5.092592592592593E-3</v>
      </c>
      <c r="AC14" s="7">
        <v>0</v>
      </c>
      <c r="AD14" s="7">
        <v>0</v>
      </c>
      <c r="AE14" s="12">
        <v>10</v>
      </c>
      <c r="AF14" s="13">
        <v>5</v>
      </c>
      <c r="AG14" s="14">
        <f t="shared" si="0"/>
        <v>0.53191489361702138</v>
      </c>
      <c r="AH14" s="12">
        <f t="shared" si="1"/>
        <v>39.5685</v>
      </c>
      <c r="AI14" s="12">
        <f t="shared" si="1"/>
        <v>38.625999999999998</v>
      </c>
      <c r="AJ14" s="12">
        <f t="shared" si="1"/>
        <v>38.084499999999998</v>
      </c>
      <c r="AK14" s="12">
        <f t="shared" si="1"/>
        <v>48.264999999999993</v>
      </c>
      <c r="AL14" s="12">
        <f t="shared" si="1"/>
        <v>40.998000000000005</v>
      </c>
      <c r="AM14" s="12">
        <f t="shared" si="1"/>
        <v>51.205999999999996</v>
      </c>
      <c r="AN14" s="12">
        <f t="shared" si="1"/>
        <v>52.742179999999998</v>
      </c>
      <c r="AO14" s="12">
        <f t="shared" si="1"/>
        <v>55.379289</v>
      </c>
      <c r="AP14" s="12">
        <f t="shared" si="1"/>
        <v>59.255839230000007</v>
      </c>
      <c r="AQ14" s="12">
        <f t="shared" si="1"/>
        <v>61.62607279920001</v>
      </c>
      <c r="BL14" s="16">
        <f t="shared" si="3"/>
        <v>49.460625</v>
      </c>
      <c r="BM14" s="16">
        <f t="shared" si="3"/>
        <v>48.282499999999999</v>
      </c>
      <c r="BN14" s="16">
        <f t="shared" si="3"/>
        <v>47.605624999999996</v>
      </c>
      <c r="BO14" s="16">
        <f t="shared" si="3"/>
        <v>60.33124999999999</v>
      </c>
      <c r="BP14" s="16">
        <f t="shared" si="3"/>
        <v>51.247500000000002</v>
      </c>
      <c r="BQ14" s="16">
        <f t="shared" si="3"/>
        <v>64.007499999999993</v>
      </c>
      <c r="BR14" s="16">
        <f t="shared" si="3"/>
        <v>65.927724999999995</v>
      </c>
      <c r="BS14" s="16">
        <f t="shared" si="3"/>
        <v>69.224111249999993</v>
      </c>
      <c r="BT14" s="16">
        <f t="shared" si="3"/>
        <v>74.069799037500005</v>
      </c>
      <c r="BU14" s="16">
        <f t="shared" si="3"/>
        <v>77.032590999000007</v>
      </c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7">
        <f>VLOOKUP(A14,'[1]FR_Forecast and Inventory Plann'!$A$3:$AX$129,23,0)</f>
        <v>79.137</v>
      </c>
      <c r="CG14" s="17">
        <f>VLOOKUP($A14,'[1]FR_Forecast and Inventory Plann'!$A$3:$AX$129,28,0)</f>
        <v>77.251999999999995</v>
      </c>
      <c r="CH14" s="17">
        <f>VLOOKUP($A14,'[1]FR_Forecast and Inventory Plann'!$A$3:$AX$129,33,0)</f>
        <v>76.168999999999997</v>
      </c>
      <c r="CI14" s="17">
        <f>VLOOKUP($A14,'[1]FR_Forecast and Inventory Plann'!$A$3:$AX$129,39,0)</f>
        <v>96.529999999999987</v>
      </c>
      <c r="CJ14" s="17">
        <f>VLOOKUP($A14,'[1]FR_Forecast and Inventory Plann'!$A$3:$AX$129,44,0)</f>
        <v>81.996000000000009</v>
      </c>
      <c r="CK14" s="17">
        <f>VLOOKUP($A14,'[1]FR_Forecast and Inventory Plann'!$A$3:$AX$129,50,0)</f>
        <v>102.41199999999999</v>
      </c>
      <c r="CL14" s="17">
        <f t="shared" si="6"/>
        <v>105.48436</v>
      </c>
      <c r="CM14" s="17">
        <f t="shared" si="7"/>
        <v>110.758578</v>
      </c>
      <c r="CN14" s="17">
        <f t="shared" si="8"/>
        <v>118.51167846000001</v>
      </c>
      <c r="CO14" s="17">
        <f t="shared" si="9"/>
        <v>123.25214559840002</v>
      </c>
      <c r="CP14" s="13">
        <f t="shared" si="4"/>
        <v>21.047074468085111</v>
      </c>
      <c r="CQ14" s="13">
        <f t="shared" si="4"/>
        <v>20.545744680851065</v>
      </c>
      <c r="CR14" s="13">
        <f t="shared" si="4"/>
        <v>20.25771276595745</v>
      </c>
      <c r="CS14" s="13">
        <f t="shared" si="4"/>
        <v>25.672872340425535</v>
      </c>
      <c r="CT14" s="13">
        <f t="shared" si="4"/>
        <v>21.807446808510644</v>
      </c>
      <c r="CU14" s="13">
        <f t="shared" ref="CU14:DI36" si="12">AM14*$AG14</f>
        <v>27.237234042553194</v>
      </c>
      <c r="CV14" s="13">
        <f t="shared" si="12"/>
        <v>28.054351063829792</v>
      </c>
      <c r="CW14" s="13">
        <f t="shared" si="12"/>
        <v>29.457068617021282</v>
      </c>
      <c r="CX14" s="13">
        <f t="shared" si="12"/>
        <v>31.519063420212774</v>
      </c>
      <c r="CY14" s="13">
        <f t="shared" si="12"/>
        <v>32.779825957021288</v>
      </c>
      <c r="CZ14" s="12">
        <f t="shared" si="12"/>
        <v>0</v>
      </c>
      <c r="DA14" s="12">
        <f t="shared" si="12"/>
        <v>0</v>
      </c>
      <c r="DB14" s="12">
        <f t="shared" si="12"/>
        <v>0</v>
      </c>
      <c r="DC14" s="12">
        <f t="shared" si="12"/>
        <v>0</v>
      </c>
      <c r="DD14" s="12">
        <f t="shared" si="12"/>
        <v>0</v>
      </c>
      <c r="DE14" s="12">
        <f t="shared" si="12"/>
        <v>0</v>
      </c>
      <c r="DF14" s="12">
        <f t="shared" si="12"/>
        <v>0</v>
      </c>
      <c r="DG14" s="12">
        <f t="shared" si="12"/>
        <v>0</v>
      </c>
      <c r="DH14" s="12">
        <f t="shared" si="12"/>
        <v>0</v>
      </c>
      <c r="DI14" s="12">
        <f t="shared" si="12"/>
        <v>0</v>
      </c>
      <c r="DJ14" s="13"/>
      <c r="DK14" s="13"/>
      <c r="DL14" s="13"/>
      <c r="DM14" s="13"/>
      <c r="DN14" s="13"/>
      <c r="DO14" s="13"/>
      <c r="DP14" s="13"/>
      <c r="DQ14" s="13"/>
      <c r="DR14" s="13"/>
      <c r="DS14" s="13"/>
      <c r="DT14" s="16">
        <f t="shared" si="5"/>
        <v>26.308843085106389</v>
      </c>
      <c r="DU14" s="16">
        <f t="shared" si="5"/>
        <v>25.682180851063833</v>
      </c>
      <c r="DV14" s="16">
        <f t="shared" si="5"/>
        <v>25.322140957446813</v>
      </c>
      <c r="DW14" s="16">
        <f t="shared" si="5"/>
        <v>32.091090425531917</v>
      </c>
      <c r="DX14" s="16">
        <f t="shared" si="5"/>
        <v>27.259308510638306</v>
      </c>
      <c r="DY14" s="16">
        <f t="shared" si="5"/>
        <v>34.046542553191493</v>
      </c>
      <c r="DZ14" s="16">
        <f t="shared" si="5"/>
        <v>35.067938829787238</v>
      </c>
      <c r="EA14" s="16">
        <f t="shared" si="5"/>
        <v>36.821335771276601</v>
      </c>
      <c r="EB14" s="16">
        <f t="shared" si="5"/>
        <v>39.398829275265967</v>
      </c>
      <c r="EC14" s="16">
        <f t="shared" si="5"/>
        <v>40.974782446276606</v>
      </c>
      <c r="ED14" s="18" t="s">
        <v>90</v>
      </c>
      <c r="EE14" s="37" t="s">
        <v>14</v>
      </c>
    </row>
    <row r="15" spans="1:136" x14ac:dyDescent="0.3">
      <c r="A15" t="s">
        <v>144</v>
      </c>
      <c r="B15" t="s">
        <v>145</v>
      </c>
      <c r="C15" t="s">
        <v>146</v>
      </c>
      <c r="D15" t="s">
        <v>147</v>
      </c>
      <c r="E15" t="s">
        <v>148</v>
      </c>
      <c r="F15" s="6">
        <v>107</v>
      </c>
      <c r="G15" s="7">
        <v>1.7349562296316536E-2</v>
      </c>
      <c r="H15" s="8">
        <v>-0.42307692307692307</v>
      </c>
      <c r="I15" s="8">
        <v>-0.17904205409206081</v>
      </c>
      <c r="J15" s="9">
        <v>12</v>
      </c>
      <c r="K15" s="7">
        <v>6.0514372163388806E-3</v>
      </c>
      <c r="L15" s="8">
        <v>-0.52</v>
      </c>
      <c r="M15" s="8">
        <v>-0.33333333333333337</v>
      </c>
      <c r="N15" s="9">
        <v>9</v>
      </c>
      <c r="O15" s="7">
        <v>4.7293746715712029E-3</v>
      </c>
      <c r="P15" s="8">
        <v>-0.6785714285714286</v>
      </c>
      <c r="Q15" s="8">
        <v>-0.5</v>
      </c>
      <c r="R15" s="9">
        <v>4</v>
      </c>
      <c r="S15" s="9">
        <v>3</v>
      </c>
      <c r="T15" s="10">
        <v>179</v>
      </c>
      <c r="U15" s="6">
        <v>283.58</v>
      </c>
      <c r="V15" s="8">
        <v>-5.781365455869613E-2</v>
      </c>
      <c r="W15" s="9">
        <v>587</v>
      </c>
      <c r="X15" s="8">
        <v>-0.63987730061349701</v>
      </c>
      <c r="Y15" s="11">
        <v>0.10964083175803402</v>
      </c>
      <c r="Z15" s="7">
        <v>1.5332197614991484E-2</v>
      </c>
      <c r="AA15" s="7">
        <v>0</v>
      </c>
      <c r="AB15" s="7">
        <v>0</v>
      </c>
      <c r="AC15" s="7">
        <v>0</v>
      </c>
      <c r="AD15" s="7">
        <v>0</v>
      </c>
      <c r="AE15" s="12">
        <v>10</v>
      </c>
      <c r="AF15" s="13">
        <v>5</v>
      </c>
      <c r="AG15" s="14">
        <f t="shared" si="0"/>
        <v>0.53191489361702138</v>
      </c>
      <c r="AH15" s="12">
        <f t="shared" si="1"/>
        <v>9.7515000000000001</v>
      </c>
      <c r="AI15" s="12">
        <f t="shared" si="1"/>
        <v>10.087999999999999</v>
      </c>
      <c r="AJ15" s="12">
        <f t="shared" si="1"/>
        <v>10.265000000000001</v>
      </c>
      <c r="AK15" s="12">
        <f t="shared" si="1"/>
        <v>13.236999999999998</v>
      </c>
      <c r="AL15" s="12">
        <f t="shared" si="1"/>
        <v>11.459</v>
      </c>
      <c r="AM15" s="12">
        <f t="shared" si="1"/>
        <v>14.793999999999999</v>
      </c>
      <c r="AN15" s="12">
        <f t="shared" si="1"/>
        <v>15.237819999999999</v>
      </c>
      <c r="AO15" s="12">
        <f t="shared" si="1"/>
        <v>15.999711</v>
      </c>
      <c r="AP15" s="12">
        <f t="shared" si="1"/>
        <v>17.119690770000002</v>
      </c>
      <c r="AQ15" s="12">
        <f t="shared" si="1"/>
        <v>17.804478400800001</v>
      </c>
      <c r="BL15" s="16">
        <f t="shared" si="3"/>
        <v>12.189375</v>
      </c>
      <c r="BM15" s="16">
        <f t="shared" si="3"/>
        <v>12.61</v>
      </c>
      <c r="BN15" s="16">
        <f t="shared" si="3"/>
        <v>12.831250000000001</v>
      </c>
      <c r="BO15" s="16">
        <f t="shared" si="3"/>
        <v>16.546249999999997</v>
      </c>
      <c r="BP15" s="16">
        <f t="shared" si="3"/>
        <v>14.32375</v>
      </c>
      <c r="BQ15" s="16">
        <f t="shared" si="3"/>
        <v>18.4925</v>
      </c>
      <c r="BR15" s="16">
        <f t="shared" si="3"/>
        <v>19.047274999999999</v>
      </c>
      <c r="BS15" s="16">
        <f t="shared" si="3"/>
        <v>19.999638749999999</v>
      </c>
      <c r="BT15" s="16">
        <f t="shared" si="3"/>
        <v>21.399613462500003</v>
      </c>
      <c r="BU15" s="16">
        <f t="shared" si="3"/>
        <v>22.255598001000003</v>
      </c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7">
        <f>VLOOKUP(A15,'[1]FR_Forecast and Inventory Plann'!$A$3:$AX$129,23,0)</f>
        <v>19.503</v>
      </c>
      <c r="CG15" s="17">
        <f>VLOOKUP($A15,'[1]FR_Forecast and Inventory Plann'!$A$3:$AX$129,28,0)</f>
        <v>20.175999999999998</v>
      </c>
      <c r="CH15" s="17">
        <f>VLOOKUP($A15,'[1]FR_Forecast and Inventory Plann'!$A$3:$AX$129,33,0)</f>
        <v>20.53</v>
      </c>
      <c r="CI15" s="17">
        <f>VLOOKUP($A15,'[1]FR_Forecast and Inventory Plann'!$A$3:$AX$129,39,0)</f>
        <v>26.473999999999997</v>
      </c>
      <c r="CJ15" s="17">
        <f>VLOOKUP($A15,'[1]FR_Forecast and Inventory Plann'!$A$3:$AX$129,44,0)</f>
        <v>22.917999999999999</v>
      </c>
      <c r="CK15" s="17">
        <f>VLOOKUP($A15,'[1]FR_Forecast and Inventory Plann'!$A$3:$AX$129,50,0)</f>
        <v>29.587999999999997</v>
      </c>
      <c r="CL15" s="17">
        <f t="shared" si="6"/>
        <v>30.475639999999999</v>
      </c>
      <c r="CM15" s="17">
        <f t="shared" si="7"/>
        <v>31.999421999999999</v>
      </c>
      <c r="CN15" s="17">
        <f t="shared" si="8"/>
        <v>34.239381540000004</v>
      </c>
      <c r="CO15" s="17">
        <f t="shared" si="9"/>
        <v>35.608956801600002</v>
      </c>
      <c r="CP15" s="13">
        <f t="shared" ref="CP15:CT37" si="13">AH15*$AG15</f>
        <v>5.1869680851063844</v>
      </c>
      <c r="CQ15" s="13">
        <f t="shared" si="13"/>
        <v>5.3659574468085109</v>
      </c>
      <c r="CR15" s="13">
        <f t="shared" si="13"/>
        <v>5.4601063829787249</v>
      </c>
      <c r="CS15" s="13">
        <f t="shared" si="13"/>
        <v>7.0409574468085108</v>
      </c>
      <c r="CT15" s="13">
        <f t="shared" si="13"/>
        <v>6.0952127659574478</v>
      </c>
      <c r="CU15" s="13">
        <f t="shared" si="12"/>
        <v>7.8691489361702134</v>
      </c>
      <c r="CV15" s="13">
        <f t="shared" si="12"/>
        <v>8.1052234042553195</v>
      </c>
      <c r="CW15" s="13">
        <f t="shared" si="12"/>
        <v>8.5104845744680873</v>
      </c>
      <c r="CX15" s="13">
        <f t="shared" si="12"/>
        <v>9.1062184946808546</v>
      </c>
      <c r="CY15" s="13">
        <f t="shared" si="12"/>
        <v>9.4704672344680869</v>
      </c>
      <c r="CZ15" s="12">
        <f t="shared" si="12"/>
        <v>0</v>
      </c>
      <c r="DA15" s="12">
        <f t="shared" si="12"/>
        <v>0</v>
      </c>
      <c r="DB15" s="12">
        <f t="shared" si="12"/>
        <v>0</v>
      </c>
      <c r="DC15" s="12">
        <f t="shared" si="12"/>
        <v>0</v>
      </c>
      <c r="DD15" s="12">
        <f t="shared" si="12"/>
        <v>0</v>
      </c>
      <c r="DE15" s="12">
        <f t="shared" si="12"/>
        <v>0</v>
      </c>
      <c r="DF15" s="12">
        <f t="shared" si="12"/>
        <v>0</v>
      </c>
      <c r="DG15" s="12">
        <f t="shared" si="12"/>
        <v>0</v>
      </c>
      <c r="DH15" s="12">
        <f t="shared" si="12"/>
        <v>0</v>
      </c>
      <c r="DI15" s="12">
        <f t="shared" si="12"/>
        <v>0</v>
      </c>
      <c r="DJ15" s="13"/>
      <c r="DK15" s="13"/>
      <c r="DL15" s="13"/>
      <c r="DM15" s="13"/>
      <c r="DN15" s="13"/>
      <c r="DO15" s="13"/>
      <c r="DP15" s="13"/>
      <c r="DQ15" s="13"/>
      <c r="DR15" s="13"/>
      <c r="DS15" s="13"/>
      <c r="DT15" s="16">
        <f t="shared" si="5"/>
        <v>6.4837101063829801</v>
      </c>
      <c r="DU15" s="16">
        <f t="shared" si="5"/>
        <v>6.7074468085106389</v>
      </c>
      <c r="DV15" s="16">
        <f t="shared" si="5"/>
        <v>6.8251329787234063</v>
      </c>
      <c r="DW15" s="16">
        <f t="shared" si="5"/>
        <v>8.8011968085106389</v>
      </c>
      <c r="DX15" s="16">
        <f t="shared" si="5"/>
        <v>7.6190159574468099</v>
      </c>
      <c r="DY15" s="16">
        <f t="shared" si="5"/>
        <v>9.8364361702127674</v>
      </c>
      <c r="DZ15" s="16">
        <f t="shared" si="5"/>
        <v>10.131529255319151</v>
      </c>
      <c r="EA15" s="16">
        <f t="shared" si="5"/>
        <v>10.638105718085107</v>
      </c>
      <c r="EB15" s="16">
        <f t="shared" si="5"/>
        <v>11.382773118351068</v>
      </c>
      <c r="EC15" s="16">
        <f t="shared" si="5"/>
        <v>11.838084043085111</v>
      </c>
      <c r="ED15" s="18"/>
      <c r="EE15" s="38" t="s">
        <v>97</v>
      </c>
      <c r="EF15" s="39">
        <v>0.25</v>
      </c>
    </row>
    <row r="16" spans="1:136" x14ac:dyDescent="0.3">
      <c r="A16" t="s">
        <v>149</v>
      </c>
      <c r="B16" t="s">
        <v>150</v>
      </c>
      <c r="C16" t="s">
        <v>151</v>
      </c>
      <c r="D16" t="s">
        <v>152</v>
      </c>
      <c r="E16" t="s">
        <v>153</v>
      </c>
      <c r="F16" s="6">
        <v>108</v>
      </c>
      <c r="G16" s="7">
        <v>1.3989942019105271E-2</v>
      </c>
      <c r="H16" s="11">
        <v>0.58175787888150765</v>
      </c>
      <c r="I16" s="8">
        <v>-0.92125086617341356</v>
      </c>
      <c r="J16" s="9">
        <v>18</v>
      </c>
      <c r="K16" s="7">
        <v>9.0771558245083209E-3</v>
      </c>
      <c r="L16" s="11">
        <v>0.5</v>
      </c>
      <c r="M16" s="8">
        <v>-0.92035398230088494</v>
      </c>
      <c r="N16" s="9">
        <v>18</v>
      </c>
      <c r="O16" s="7">
        <v>9.4587493431424058E-3</v>
      </c>
      <c r="P16" s="11">
        <v>0.5</v>
      </c>
      <c r="Q16" s="8">
        <v>-0.92274678111587993</v>
      </c>
      <c r="R16" s="9">
        <v>2</v>
      </c>
      <c r="S16" s="9">
        <v>1</v>
      </c>
      <c r="T16" s="10">
        <v>183</v>
      </c>
      <c r="U16" s="6">
        <v>184.02666666666667</v>
      </c>
      <c r="V16" s="8">
        <v>-9.826211943028873E-2</v>
      </c>
      <c r="W16" s="9">
        <v>728</v>
      </c>
      <c r="X16" s="11">
        <v>4.5977011494252817E-2</v>
      </c>
      <c r="Y16" s="8">
        <v>-0.92864843673429376</v>
      </c>
      <c r="Z16" s="7">
        <v>2.4725274725274728E-2</v>
      </c>
      <c r="AA16" s="7">
        <v>1.2211668928086838E-2</v>
      </c>
      <c r="AB16" s="7">
        <v>4.1666666666666666E-3</v>
      </c>
      <c r="AC16" s="8">
        <v>7.511533242876526</v>
      </c>
      <c r="AD16" s="7">
        <v>0</v>
      </c>
      <c r="AE16" s="12">
        <v>10</v>
      </c>
      <c r="AF16" s="13">
        <v>5</v>
      </c>
      <c r="AG16" s="14">
        <f t="shared" si="0"/>
        <v>0.53191489361702138</v>
      </c>
      <c r="AH16" s="12">
        <f t="shared" si="1"/>
        <v>5.9295000000000009</v>
      </c>
      <c r="AI16" s="12">
        <f t="shared" si="1"/>
        <v>6.0484999999999998</v>
      </c>
      <c r="AJ16" s="12">
        <f t="shared" si="1"/>
        <v>5.7855000000000008</v>
      </c>
      <c r="AK16" s="12">
        <f t="shared" si="1"/>
        <v>6.6875</v>
      </c>
      <c r="AL16" s="12">
        <f t="shared" si="1"/>
        <v>5.3959999999999999</v>
      </c>
      <c r="AM16" s="12">
        <f t="shared" si="1"/>
        <v>6.6109999999999998</v>
      </c>
      <c r="AN16" s="12">
        <f t="shared" si="1"/>
        <v>6.8093300000000001</v>
      </c>
      <c r="AO16" s="12">
        <f t="shared" si="1"/>
        <v>7.1497965000000008</v>
      </c>
      <c r="AP16" s="12">
        <f t="shared" si="1"/>
        <v>7.6502822550000014</v>
      </c>
      <c r="AQ16" s="12">
        <f t="shared" si="1"/>
        <v>7.9562935452000021</v>
      </c>
      <c r="BL16" s="16">
        <f t="shared" si="3"/>
        <v>7.4118750000000011</v>
      </c>
      <c r="BM16" s="16">
        <f t="shared" si="3"/>
        <v>7.5606249999999999</v>
      </c>
      <c r="BN16" s="16">
        <f t="shared" si="3"/>
        <v>7.2318750000000005</v>
      </c>
      <c r="BO16" s="16">
        <f t="shared" si="3"/>
        <v>8.359375</v>
      </c>
      <c r="BP16" s="16">
        <f t="shared" si="3"/>
        <v>6.7450000000000001</v>
      </c>
      <c r="BQ16" s="16">
        <f t="shared" si="3"/>
        <v>8.2637499999999999</v>
      </c>
      <c r="BR16" s="16">
        <f t="shared" si="3"/>
        <v>8.5116624999999999</v>
      </c>
      <c r="BS16" s="16">
        <f t="shared" si="3"/>
        <v>8.937245625000001</v>
      </c>
      <c r="BT16" s="16">
        <f t="shared" si="3"/>
        <v>9.5628528187500024</v>
      </c>
      <c r="BU16" s="16">
        <f t="shared" si="3"/>
        <v>9.9453669315000024</v>
      </c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7">
        <f>VLOOKUP(A16,'[1]FR_Forecast and Inventory Plann'!$A$3:$AX$129,23,0)</f>
        <v>11.859000000000002</v>
      </c>
      <c r="CG16" s="17">
        <f>VLOOKUP($A16,'[1]FR_Forecast and Inventory Plann'!$A$3:$AX$129,28,0)</f>
        <v>12.097</v>
      </c>
      <c r="CH16" s="17">
        <f>VLOOKUP($A16,'[1]FR_Forecast and Inventory Plann'!$A$3:$AX$129,33,0)</f>
        <v>11.571000000000002</v>
      </c>
      <c r="CI16" s="17">
        <f>VLOOKUP($A16,'[1]FR_Forecast and Inventory Plann'!$A$3:$AX$129,39,0)</f>
        <v>13.375</v>
      </c>
      <c r="CJ16" s="17">
        <f>VLOOKUP($A16,'[1]FR_Forecast and Inventory Plann'!$A$3:$AX$129,44,0)</f>
        <v>10.792</v>
      </c>
      <c r="CK16" s="17">
        <f>VLOOKUP($A16,'[1]FR_Forecast and Inventory Plann'!$A$3:$AX$129,50,0)</f>
        <v>13.222</v>
      </c>
      <c r="CL16" s="17">
        <f t="shared" si="6"/>
        <v>13.61866</v>
      </c>
      <c r="CM16" s="17">
        <f t="shared" si="7"/>
        <v>14.299593000000002</v>
      </c>
      <c r="CN16" s="17">
        <f t="shared" si="8"/>
        <v>15.300564510000003</v>
      </c>
      <c r="CO16" s="17">
        <f t="shared" si="9"/>
        <v>15.912587090400004</v>
      </c>
      <c r="CP16" s="13">
        <f t="shared" si="13"/>
        <v>3.1539893617021288</v>
      </c>
      <c r="CQ16" s="13">
        <f t="shared" si="13"/>
        <v>3.2172872340425536</v>
      </c>
      <c r="CR16" s="13">
        <f t="shared" si="13"/>
        <v>3.0773936170212774</v>
      </c>
      <c r="CS16" s="13">
        <f t="shared" si="13"/>
        <v>3.5571808510638303</v>
      </c>
      <c r="CT16" s="13">
        <f t="shared" si="13"/>
        <v>2.8702127659574472</v>
      </c>
      <c r="CU16" s="13">
        <f t="shared" si="12"/>
        <v>3.5164893617021282</v>
      </c>
      <c r="CV16" s="13">
        <f t="shared" si="12"/>
        <v>3.6219840425531924</v>
      </c>
      <c r="CW16" s="13">
        <f t="shared" si="12"/>
        <v>3.803083244680852</v>
      </c>
      <c r="CX16" s="13">
        <f t="shared" si="12"/>
        <v>4.069299071808512</v>
      </c>
      <c r="CY16" s="13">
        <f t="shared" si="12"/>
        <v>4.2320710346808532</v>
      </c>
      <c r="CZ16" s="12">
        <f t="shared" si="12"/>
        <v>0</v>
      </c>
      <c r="DA16" s="12">
        <f t="shared" si="12"/>
        <v>0</v>
      </c>
      <c r="DB16" s="12">
        <f t="shared" si="12"/>
        <v>0</v>
      </c>
      <c r="DC16" s="12">
        <f t="shared" si="12"/>
        <v>0</v>
      </c>
      <c r="DD16" s="12">
        <f t="shared" si="12"/>
        <v>0</v>
      </c>
      <c r="DE16" s="12">
        <f t="shared" si="12"/>
        <v>0</v>
      </c>
      <c r="DF16" s="12">
        <f t="shared" si="12"/>
        <v>0</v>
      </c>
      <c r="DG16" s="12">
        <f t="shared" si="12"/>
        <v>0</v>
      </c>
      <c r="DH16" s="12">
        <f t="shared" si="12"/>
        <v>0</v>
      </c>
      <c r="DI16" s="12">
        <f t="shared" si="12"/>
        <v>0</v>
      </c>
      <c r="DJ16" s="13"/>
      <c r="DK16" s="13"/>
      <c r="DL16" s="13"/>
      <c r="DM16" s="13"/>
      <c r="DN16" s="13"/>
      <c r="DO16" s="13"/>
      <c r="DP16" s="13"/>
      <c r="DQ16" s="13"/>
      <c r="DR16" s="13"/>
      <c r="DS16" s="13"/>
      <c r="DT16" s="16">
        <f t="shared" si="5"/>
        <v>3.9424867021276611</v>
      </c>
      <c r="DU16" s="16">
        <f t="shared" si="5"/>
        <v>4.0216090425531918</v>
      </c>
      <c r="DV16" s="16">
        <f t="shared" si="5"/>
        <v>3.8467420212765968</v>
      </c>
      <c r="DW16" s="16">
        <f t="shared" si="5"/>
        <v>4.4464760638297882</v>
      </c>
      <c r="DX16" s="16">
        <f t="shared" si="5"/>
        <v>3.587765957446809</v>
      </c>
      <c r="DY16" s="16">
        <f t="shared" si="5"/>
        <v>4.3956117021276606</v>
      </c>
      <c r="DZ16" s="16">
        <f t="shared" si="5"/>
        <v>4.5274800531914901</v>
      </c>
      <c r="EA16" s="16">
        <f t="shared" si="5"/>
        <v>4.7538540558510656</v>
      </c>
      <c r="EB16" s="16">
        <f t="shared" si="5"/>
        <v>5.0866238397606409</v>
      </c>
      <c r="EC16" s="16">
        <f t="shared" si="5"/>
        <v>5.2900887933510665</v>
      </c>
      <c r="ED16" s="18"/>
      <c r="EE16" s="38" t="s">
        <v>103</v>
      </c>
      <c r="EF16" s="39">
        <v>0.25</v>
      </c>
    </row>
    <row r="17" spans="1:137" x14ac:dyDescent="0.3">
      <c r="A17" t="s">
        <v>154</v>
      </c>
      <c r="B17" t="s">
        <v>155</v>
      </c>
      <c r="C17" t="s">
        <v>156</v>
      </c>
      <c r="D17" t="s">
        <v>157</v>
      </c>
      <c r="E17" t="s">
        <v>158</v>
      </c>
      <c r="F17" s="6">
        <v>109</v>
      </c>
      <c r="G17" s="7">
        <v>1.3959070455952493E-2</v>
      </c>
      <c r="H17" s="11">
        <v>5.8823529411764677E-2</v>
      </c>
      <c r="I17" s="8">
        <v>-0.32626589452424626</v>
      </c>
      <c r="J17" s="9">
        <v>53</v>
      </c>
      <c r="K17" s="7">
        <v>2.6727181038830053E-2</v>
      </c>
      <c r="L17" s="11">
        <v>0.06</v>
      </c>
      <c r="M17" s="8">
        <v>-0.35365853658536589</v>
      </c>
      <c r="N17" s="9">
        <v>56</v>
      </c>
      <c r="O17" s="7">
        <v>2.9427220178665264E-2</v>
      </c>
      <c r="P17" s="11">
        <v>0.16666666666666674</v>
      </c>
      <c r="Q17" s="8">
        <v>-0.31707317073170732</v>
      </c>
      <c r="R17" s="9">
        <v>3</v>
      </c>
      <c r="S17" s="9">
        <v>1</v>
      </c>
      <c r="T17" s="10">
        <v>172</v>
      </c>
      <c r="U17" s="6">
        <v>66.66</v>
      </c>
      <c r="V17" s="11">
        <v>7.5452533826676493E-3</v>
      </c>
      <c r="W17" s="9">
        <v>841</v>
      </c>
      <c r="X17" s="8">
        <v>-0.43783422459893051</v>
      </c>
      <c r="Y17" s="8">
        <v>-0.33987441130298274</v>
      </c>
      <c r="Z17" s="7">
        <v>6.6587395957193818E-2</v>
      </c>
      <c r="AA17" s="7">
        <v>0</v>
      </c>
      <c r="AB17" s="7">
        <v>0</v>
      </c>
      <c r="AC17" s="7">
        <v>0</v>
      </c>
      <c r="AD17" s="7">
        <v>0</v>
      </c>
      <c r="AE17" s="12">
        <v>10</v>
      </c>
      <c r="AF17" s="13">
        <v>5</v>
      </c>
      <c r="AG17" s="14">
        <f t="shared" si="0"/>
        <v>0.53191489361702138</v>
      </c>
      <c r="AH17" s="12">
        <f t="shared" si="1"/>
        <v>23.810499999999998</v>
      </c>
      <c r="AI17" s="12">
        <f t="shared" si="1"/>
        <v>22.511499999999998</v>
      </c>
      <c r="AJ17" s="12">
        <f t="shared" si="1"/>
        <v>21.512500000000003</v>
      </c>
      <c r="AK17" s="12">
        <f t="shared" si="1"/>
        <v>26.8795</v>
      </c>
      <c r="AL17" s="12">
        <f t="shared" si="1"/>
        <v>21.782499999999999</v>
      </c>
      <c r="AM17" s="12">
        <f t="shared" si="1"/>
        <v>26.844999999999999</v>
      </c>
      <c r="AN17" s="12">
        <f t="shared" si="1"/>
        <v>27.65035</v>
      </c>
      <c r="AO17" s="12">
        <f t="shared" si="1"/>
        <v>29.032867500000002</v>
      </c>
      <c r="AP17" s="12">
        <f t="shared" si="1"/>
        <v>31.065168225000004</v>
      </c>
      <c r="AQ17" s="12">
        <f t="shared" si="1"/>
        <v>32.307774954000003</v>
      </c>
      <c r="BL17" s="16">
        <f t="shared" si="3"/>
        <v>29.763124999999995</v>
      </c>
      <c r="BM17" s="16">
        <f t="shared" si="3"/>
        <v>28.139374999999998</v>
      </c>
      <c r="BN17" s="16">
        <f t="shared" si="3"/>
        <v>26.890625000000004</v>
      </c>
      <c r="BO17" s="16">
        <f t="shared" si="3"/>
        <v>33.599375000000002</v>
      </c>
      <c r="BP17" s="16">
        <f t="shared" si="3"/>
        <v>27.228124999999999</v>
      </c>
      <c r="BQ17" s="16">
        <f t="shared" si="3"/>
        <v>33.556249999999999</v>
      </c>
      <c r="BR17" s="16">
        <f t="shared" si="3"/>
        <v>34.562937499999997</v>
      </c>
      <c r="BS17" s="16">
        <f t="shared" si="3"/>
        <v>36.291084375000004</v>
      </c>
      <c r="BT17" s="16">
        <f t="shared" si="3"/>
        <v>38.831460281250003</v>
      </c>
      <c r="BU17" s="16">
        <f t="shared" si="3"/>
        <v>40.384718692500002</v>
      </c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7">
        <f>VLOOKUP(A17,'[1]FR_Forecast and Inventory Plann'!$A$3:$AX$129,23,0)</f>
        <v>47.620999999999995</v>
      </c>
      <c r="CG17" s="17">
        <f>VLOOKUP($A17,'[1]FR_Forecast and Inventory Plann'!$A$3:$AX$129,28,0)</f>
        <v>45.022999999999996</v>
      </c>
      <c r="CH17" s="17">
        <f>VLOOKUP($A17,'[1]FR_Forecast and Inventory Plann'!$A$3:$AX$129,33,0)</f>
        <v>43.025000000000006</v>
      </c>
      <c r="CI17" s="17">
        <f>VLOOKUP($A17,'[1]FR_Forecast and Inventory Plann'!$A$3:$AX$129,39,0)</f>
        <v>53.759</v>
      </c>
      <c r="CJ17" s="17">
        <f>VLOOKUP($A17,'[1]FR_Forecast and Inventory Plann'!$A$3:$AX$129,44,0)</f>
        <v>43.564999999999998</v>
      </c>
      <c r="CK17" s="17">
        <f>VLOOKUP($A17,'[1]FR_Forecast and Inventory Plann'!$A$3:$AX$129,50,0)</f>
        <v>53.69</v>
      </c>
      <c r="CL17" s="17">
        <f t="shared" si="6"/>
        <v>55.300699999999999</v>
      </c>
      <c r="CM17" s="17">
        <f t="shared" si="7"/>
        <v>58.065735000000004</v>
      </c>
      <c r="CN17" s="17">
        <f t="shared" si="8"/>
        <v>62.130336450000009</v>
      </c>
      <c r="CO17" s="17">
        <f t="shared" si="9"/>
        <v>64.615549908000006</v>
      </c>
      <c r="CP17" s="13">
        <f t="shared" si="13"/>
        <v>12.665159574468086</v>
      </c>
      <c r="CQ17" s="13">
        <f t="shared" si="13"/>
        <v>11.974202127659575</v>
      </c>
      <c r="CR17" s="13">
        <f t="shared" si="13"/>
        <v>11.442819148936174</v>
      </c>
      <c r="CS17" s="13">
        <f t="shared" si="13"/>
        <v>14.297606382978726</v>
      </c>
      <c r="CT17" s="13">
        <f t="shared" si="13"/>
        <v>11.586436170212767</v>
      </c>
      <c r="CU17" s="13">
        <f t="shared" si="12"/>
        <v>14.279255319148938</v>
      </c>
      <c r="CV17" s="13">
        <f t="shared" si="12"/>
        <v>14.707632978723407</v>
      </c>
      <c r="CW17" s="13">
        <f t="shared" si="12"/>
        <v>15.443014627659579</v>
      </c>
      <c r="CX17" s="13">
        <f t="shared" si="12"/>
        <v>16.52402565159575</v>
      </c>
      <c r="CY17" s="13">
        <f t="shared" si="12"/>
        <v>17.18498667765958</v>
      </c>
      <c r="CZ17" s="12">
        <f t="shared" si="12"/>
        <v>0</v>
      </c>
      <c r="DA17" s="12">
        <f t="shared" si="12"/>
        <v>0</v>
      </c>
      <c r="DB17" s="12">
        <f t="shared" si="12"/>
        <v>0</v>
      </c>
      <c r="DC17" s="12">
        <f t="shared" si="12"/>
        <v>0</v>
      </c>
      <c r="DD17" s="12">
        <f t="shared" si="12"/>
        <v>0</v>
      </c>
      <c r="DE17" s="12">
        <f t="shared" si="12"/>
        <v>0</v>
      </c>
      <c r="DF17" s="12">
        <f t="shared" si="12"/>
        <v>0</v>
      </c>
      <c r="DG17" s="12">
        <f t="shared" si="12"/>
        <v>0</v>
      </c>
      <c r="DH17" s="12">
        <f t="shared" si="12"/>
        <v>0</v>
      </c>
      <c r="DI17" s="12">
        <f t="shared" si="12"/>
        <v>0</v>
      </c>
      <c r="DJ17" s="13"/>
      <c r="DK17" s="13"/>
      <c r="DL17" s="13"/>
      <c r="DM17" s="13"/>
      <c r="DN17" s="13"/>
      <c r="DO17" s="13"/>
      <c r="DP17" s="13"/>
      <c r="DQ17" s="13"/>
      <c r="DR17" s="13"/>
      <c r="DS17" s="13"/>
      <c r="DT17" s="16">
        <f t="shared" si="5"/>
        <v>15.831449468085108</v>
      </c>
      <c r="DU17" s="16">
        <f t="shared" si="5"/>
        <v>14.967752659574471</v>
      </c>
      <c r="DV17" s="16">
        <f t="shared" si="5"/>
        <v>14.303523936170217</v>
      </c>
      <c r="DW17" s="16">
        <f t="shared" si="5"/>
        <v>17.87200797872341</v>
      </c>
      <c r="DX17" s="16">
        <f t="shared" si="5"/>
        <v>14.48304521276596</v>
      </c>
      <c r="DY17" s="16">
        <f t="shared" si="5"/>
        <v>17.849069148936174</v>
      </c>
      <c r="DZ17" s="16">
        <f t="shared" si="5"/>
        <v>18.384541223404256</v>
      </c>
      <c r="EA17" s="16">
        <f t="shared" si="5"/>
        <v>19.303768284574474</v>
      </c>
      <c r="EB17" s="16">
        <f t="shared" si="5"/>
        <v>20.655032064494687</v>
      </c>
      <c r="EC17" s="16">
        <f t="shared" si="5"/>
        <v>21.481233347074472</v>
      </c>
      <c r="ED17" s="18"/>
      <c r="EE17" s="38" t="s">
        <v>109</v>
      </c>
      <c r="EF17" s="40">
        <f>(SUM(DJ30:DS30)/SUM(CF30:CO30))</f>
        <v>0.53191489361702127</v>
      </c>
    </row>
    <row r="18" spans="1:137" x14ac:dyDescent="0.3">
      <c r="A18" s="22" t="s">
        <v>159</v>
      </c>
      <c r="B18" s="22" t="s">
        <v>160</v>
      </c>
      <c r="C18" s="22" t="s">
        <v>161</v>
      </c>
      <c r="D18" s="22" t="s">
        <v>107</v>
      </c>
      <c r="E18" t="s">
        <v>162</v>
      </c>
      <c r="F18" s="6">
        <v>110</v>
      </c>
      <c r="G18" s="24">
        <v>1.3695445240315905E-2</v>
      </c>
      <c r="H18" s="24">
        <v>0</v>
      </c>
      <c r="I18" s="24">
        <v>0</v>
      </c>
      <c r="J18" s="26">
        <v>9</v>
      </c>
      <c r="K18" s="24">
        <v>4.5385779122541605E-3</v>
      </c>
      <c r="L18" s="24">
        <v>0</v>
      </c>
      <c r="M18" s="24">
        <v>0</v>
      </c>
      <c r="N18" s="26">
        <v>6</v>
      </c>
      <c r="O18" s="24">
        <v>3.1529164477141357E-3</v>
      </c>
      <c r="P18" s="25">
        <v>1</v>
      </c>
      <c r="Q18" s="24">
        <v>0</v>
      </c>
      <c r="R18" s="26">
        <v>1</v>
      </c>
      <c r="S18" s="26">
        <v>0</v>
      </c>
      <c r="T18" s="27">
        <v>130</v>
      </c>
      <c r="U18" s="23">
        <v>416.58</v>
      </c>
      <c r="V18" s="24">
        <v>0</v>
      </c>
      <c r="W18" s="26">
        <v>160</v>
      </c>
      <c r="X18" s="25">
        <v>1.2535211267605635</v>
      </c>
      <c r="Y18" s="24">
        <v>0</v>
      </c>
      <c r="Z18" s="24">
        <v>3.7499999999999999E-2</v>
      </c>
      <c r="AA18" s="24">
        <v>0</v>
      </c>
      <c r="AB18" s="24">
        <v>0</v>
      </c>
      <c r="AC18" s="24">
        <v>0</v>
      </c>
      <c r="AD18" s="24">
        <v>0</v>
      </c>
      <c r="AE18" s="12">
        <v>10</v>
      </c>
      <c r="AF18" s="13">
        <v>5</v>
      </c>
      <c r="AG18" s="30">
        <f t="shared" si="0"/>
        <v>0.53191489361702138</v>
      </c>
      <c r="AH18" s="29">
        <f t="shared" si="1"/>
        <v>7.2915000000000001</v>
      </c>
      <c r="AI18" s="29">
        <f t="shared" si="1"/>
        <v>7.2190000000000012</v>
      </c>
      <c r="AJ18" s="29">
        <f t="shared" si="1"/>
        <v>7.1630000000000003</v>
      </c>
      <c r="AK18" s="29">
        <f t="shared" si="1"/>
        <v>7.7434999999999992</v>
      </c>
      <c r="AL18" s="29">
        <f t="shared" si="1"/>
        <v>6.9714999999999998</v>
      </c>
      <c r="AM18" s="29">
        <f t="shared" si="1"/>
        <v>9.9510000000000005</v>
      </c>
      <c r="AN18" s="29">
        <f t="shared" si="1"/>
        <v>10.24953</v>
      </c>
      <c r="AO18" s="29">
        <f t="shared" si="1"/>
        <v>10.7620065</v>
      </c>
      <c r="AP18" s="29">
        <f t="shared" si="1"/>
        <v>11.515346955</v>
      </c>
      <c r="AQ18" s="29">
        <f t="shared" si="1"/>
        <v>11.9759608332</v>
      </c>
      <c r="AR18" s="29">
        <f t="shared" ref="AR18:BA18" si="14">($AE18*($EF$10)*($EF$11*CF18))</f>
        <v>7.2915000000000001</v>
      </c>
      <c r="AS18" s="29">
        <f t="shared" si="14"/>
        <v>7.2190000000000012</v>
      </c>
      <c r="AT18" s="29">
        <f t="shared" si="14"/>
        <v>7.1630000000000003</v>
      </c>
      <c r="AU18" s="29">
        <f t="shared" si="14"/>
        <v>7.7434999999999992</v>
      </c>
      <c r="AV18" s="29">
        <f t="shared" si="14"/>
        <v>6.9714999999999998</v>
      </c>
      <c r="AW18" s="29">
        <f t="shared" si="14"/>
        <v>9.9510000000000005</v>
      </c>
      <c r="AX18" s="29">
        <f t="shared" si="14"/>
        <v>10.24953</v>
      </c>
      <c r="AY18" s="29">
        <f t="shared" si="14"/>
        <v>10.7620065</v>
      </c>
      <c r="AZ18" s="29">
        <f t="shared" si="14"/>
        <v>11.515346955</v>
      </c>
      <c r="BA18" s="29">
        <f t="shared" si="14"/>
        <v>11.9759608332</v>
      </c>
      <c r="BB18" s="13"/>
      <c r="BC18" s="13"/>
      <c r="BD18" s="13"/>
      <c r="BE18" s="13"/>
      <c r="BF18" s="13"/>
      <c r="BG18" s="13"/>
      <c r="BH18" s="13"/>
      <c r="BI18" s="13"/>
      <c r="BJ18" s="13"/>
      <c r="BK18" s="13"/>
      <c r="BL18" s="16">
        <f t="shared" si="3"/>
        <v>9.1143750000000008</v>
      </c>
      <c r="BM18" s="16">
        <f t="shared" si="3"/>
        <v>9.0237500000000015</v>
      </c>
      <c r="BN18" s="16">
        <f t="shared" si="3"/>
        <v>8.9537499999999994</v>
      </c>
      <c r="BO18" s="16">
        <f t="shared" si="3"/>
        <v>9.6793749999999985</v>
      </c>
      <c r="BP18" s="16">
        <f t="shared" si="3"/>
        <v>8.7143750000000004</v>
      </c>
      <c r="BQ18" s="16">
        <f t="shared" si="3"/>
        <v>12.438750000000001</v>
      </c>
      <c r="BR18" s="16">
        <f t="shared" si="3"/>
        <v>12.8119125</v>
      </c>
      <c r="BS18" s="16">
        <f t="shared" si="3"/>
        <v>13.452508125</v>
      </c>
      <c r="BT18" s="16">
        <f t="shared" si="3"/>
        <v>14.39418369375</v>
      </c>
      <c r="BU18" s="16">
        <f t="shared" si="3"/>
        <v>14.9699510415</v>
      </c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31">
        <f>VLOOKUP(A18,'[1]FR_Forecast and Inventory Plann'!$A$3:$AX$129,23,0)</f>
        <v>14.583</v>
      </c>
      <c r="CG18" s="31">
        <f>VLOOKUP($A18,'[1]FR_Forecast and Inventory Plann'!$A$3:$AX$129,28,0)</f>
        <v>14.438000000000002</v>
      </c>
      <c r="CH18" s="31">
        <f>VLOOKUP($A18,'[1]FR_Forecast and Inventory Plann'!$A$3:$AX$129,33,0)</f>
        <v>14.326000000000001</v>
      </c>
      <c r="CI18" s="31">
        <f>VLOOKUP($A18,'[1]FR_Forecast and Inventory Plann'!$A$3:$AX$129,39,0)</f>
        <v>15.486999999999998</v>
      </c>
      <c r="CJ18" s="31">
        <f>VLOOKUP($A18,'[1]FR_Forecast and Inventory Plann'!$A$3:$AX$129,44,0)</f>
        <v>13.943</v>
      </c>
      <c r="CK18" s="31">
        <f>VLOOKUP($A18,'[1]FR_Forecast and Inventory Plann'!$A$3:$AX$129,50,0)</f>
        <v>19.902000000000001</v>
      </c>
      <c r="CL18" s="31">
        <f t="shared" si="6"/>
        <v>20.49906</v>
      </c>
      <c r="CM18" s="31">
        <f t="shared" si="7"/>
        <v>21.524013</v>
      </c>
      <c r="CN18" s="31">
        <f t="shared" si="8"/>
        <v>23.03069391</v>
      </c>
      <c r="CO18" s="31">
        <f t="shared" si="9"/>
        <v>23.951921666400001</v>
      </c>
      <c r="CP18" s="13">
        <f t="shared" si="13"/>
        <v>3.8784574468085116</v>
      </c>
      <c r="CQ18" s="13">
        <f t="shared" si="13"/>
        <v>3.8398936170212781</v>
      </c>
      <c r="CR18" s="13">
        <f t="shared" si="13"/>
        <v>3.8101063829787241</v>
      </c>
      <c r="CS18" s="13">
        <f t="shared" si="13"/>
        <v>4.1188829787234047</v>
      </c>
      <c r="CT18" s="13">
        <f t="shared" si="13"/>
        <v>3.7082446808510645</v>
      </c>
      <c r="CU18" s="13">
        <f t="shared" si="12"/>
        <v>5.2930851063829802</v>
      </c>
      <c r="CV18" s="13">
        <f t="shared" si="12"/>
        <v>5.4518776595744693</v>
      </c>
      <c r="CW18" s="13">
        <f t="shared" si="12"/>
        <v>5.7244715425531929</v>
      </c>
      <c r="CX18" s="13">
        <f t="shared" si="12"/>
        <v>6.125184550531916</v>
      </c>
      <c r="CY18" s="13">
        <f t="shared" si="12"/>
        <v>6.370191932553193</v>
      </c>
      <c r="CZ18" s="29">
        <f t="shared" si="12"/>
        <v>3.8784574468085116</v>
      </c>
      <c r="DA18" s="29">
        <f t="shared" si="12"/>
        <v>3.8398936170212781</v>
      </c>
      <c r="DB18" s="29">
        <f t="shared" si="12"/>
        <v>3.8101063829787241</v>
      </c>
      <c r="DC18" s="29">
        <f t="shared" si="12"/>
        <v>4.1188829787234047</v>
      </c>
      <c r="DD18" s="29">
        <f t="shared" si="12"/>
        <v>3.7082446808510645</v>
      </c>
      <c r="DE18" s="29">
        <f t="shared" si="12"/>
        <v>5.2930851063829802</v>
      </c>
      <c r="DF18" s="29">
        <f t="shared" si="12"/>
        <v>5.4518776595744693</v>
      </c>
      <c r="DG18" s="29">
        <f t="shared" si="12"/>
        <v>5.7244715425531929</v>
      </c>
      <c r="DH18" s="29">
        <f t="shared" si="12"/>
        <v>6.125184550531916</v>
      </c>
      <c r="DI18" s="29">
        <f t="shared" si="12"/>
        <v>6.370191932553193</v>
      </c>
      <c r="DJ18" s="13"/>
      <c r="DK18" s="13"/>
      <c r="DL18" s="13"/>
      <c r="DM18" s="13"/>
      <c r="DN18" s="13"/>
      <c r="DO18" s="13"/>
      <c r="DP18" s="13"/>
      <c r="DQ18" s="13"/>
      <c r="DR18" s="13"/>
      <c r="DS18" s="13"/>
      <c r="DT18" s="16">
        <f t="shared" si="5"/>
        <v>4.8480718085106398</v>
      </c>
      <c r="DU18" s="16">
        <f t="shared" si="5"/>
        <v>4.7998670212765973</v>
      </c>
      <c r="DV18" s="16">
        <f t="shared" si="5"/>
        <v>4.7626329787234045</v>
      </c>
      <c r="DW18" s="16">
        <f t="shared" si="5"/>
        <v>5.1486037234042552</v>
      </c>
      <c r="DX18" s="16">
        <f t="shared" si="5"/>
        <v>4.6353058510638308</v>
      </c>
      <c r="DY18" s="16">
        <f t="shared" si="5"/>
        <v>6.6163563829787249</v>
      </c>
      <c r="DZ18" s="16">
        <f t="shared" si="5"/>
        <v>6.8148470744680862</v>
      </c>
      <c r="EA18" s="16">
        <f t="shared" si="5"/>
        <v>7.1555894281914902</v>
      </c>
      <c r="EB18" s="16">
        <f t="shared" si="5"/>
        <v>7.656480688164895</v>
      </c>
      <c r="EC18" s="16">
        <f t="shared" si="5"/>
        <v>7.9627399156914906</v>
      </c>
      <c r="ED18" s="18"/>
    </row>
    <row r="19" spans="1:137" x14ac:dyDescent="0.3">
      <c r="A19" t="s">
        <v>163</v>
      </c>
      <c r="B19" t="s">
        <v>164</v>
      </c>
      <c r="C19" t="s">
        <v>165</v>
      </c>
      <c r="D19" t="s">
        <v>166</v>
      </c>
      <c r="E19" t="s">
        <v>167</v>
      </c>
      <c r="F19" s="6">
        <v>111</v>
      </c>
      <c r="G19" s="7">
        <v>1.3556715352787029E-2</v>
      </c>
      <c r="H19" s="8">
        <v>-0.60869565217391308</v>
      </c>
      <c r="I19" s="8">
        <v>-0.45622003791985449</v>
      </c>
      <c r="J19" s="9">
        <v>28</v>
      </c>
      <c r="K19" s="7">
        <v>1.4120020171457389E-2</v>
      </c>
      <c r="L19" s="8">
        <v>-0.59420289855072461</v>
      </c>
      <c r="M19" s="8">
        <v>-0.42857142857142855</v>
      </c>
      <c r="N19" s="9">
        <v>25</v>
      </c>
      <c r="O19" s="7">
        <v>1.3137151865475564E-2</v>
      </c>
      <c r="P19" s="8">
        <v>-0.59677419354838712</v>
      </c>
      <c r="Q19" s="8">
        <v>-0.46808510638297873</v>
      </c>
      <c r="R19" s="9">
        <v>2</v>
      </c>
      <c r="S19" s="9">
        <v>1</v>
      </c>
      <c r="T19" s="10">
        <v>180</v>
      </c>
      <c r="U19" s="6">
        <v>121.22857142857143</v>
      </c>
      <c r="V19" s="11">
        <v>0.18738167429953623</v>
      </c>
      <c r="W19" s="9">
        <v>331</v>
      </c>
      <c r="X19" s="8">
        <v>-0.72114574557708511</v>
      </c>
      <c r="Y19" s="8">
        <v>-0.68416030534351147</v>
      </c>
      <c r="Z19" s="7">
        <v>7.5528700906344406E-2</v>
      </c>
      <c r="AA19" s="7">
        <v>0.44793388429752062</v>
      </c>
      <c r="AB19" s="7">
        <v>0.12546296296296297</v>
      </c>
      <c r="AC19" s="8">
        <v>7.2773134675823545</v>
      </c>
      <c r="AD19" s="7">
        <v>0</v>
      </c>
      <c r="AE19" s="12">
        <v>10</v>
      </c>
      <c r="AF19" s="13">
        <v>5</v>
      </c>
      <c r="AG19" s="14">
        <f t="shared" si="0"/>
        <v>0.53191489361702138</v>
      </c>
      <c r="AH19" s="12">
        <f t="shared" si="1"/>
        <v>23.5685</v>
      </c>
      <c r="AI19" s="12">
        <f t="shared" si="1"/>
        <v>23.337499999999999</v>
      </c>
      <c r="AJ19" s="12">
        <f t="shared" si="1"/>
        <v>22.549499999999998</v>
      </c>
      <c r="AK19" s="12">
        <f t="shared" si="1"/>
        <v>27.846</v>
      </c>
      <c r="AL19" s="12">
        <f t="shared" si="1"/>
        <v>22.9665</v>
      </c>
      <c r="AM19" s="12">
        <f t="shared" si="1"/>
        <v>28.108500000000003</v>
      </c>
      <c r="AN19" s="12">
        <f t="shared" si="1"/>
        <v>28.951755000000002</v>
      </c>
      <c r="AO19" s="12">
        <f t="shared" si="1"/>
        <v>30.399342750000002</v>
      </c>
      <c r="AP19" s="12">
        <f t="shared" si="1"/>
        <v>32.527296742500006</v>
      </c>
      <c r="AQ19" s="12">
        <f t="shared" si="1"/>
        <v>33.828388612200008</v>
      </c>
      <c r="BL19" s="16">
        <f t="shared" si="3"/>
        <v>29.460625</v>
      </c>
      <c r="BM19" s="16">
        <f t="shared" si="3"/>
        <v>29.171875</v>
      </c>
      <c r="BN19" s="16">
        <f t="shared" si="3"/>
        <v>28.186874999999997</v>
      </c>
      <c r="BO19" s="16">
        <f t="shared" si="3"/>
        <v>34.807499999999997</v>
      </c>
      <c r="BP19" s="16">
        <f t="shared" si="3"/>
        <v>28.708124999999999</v>
      </c>
      <c r="BQ19" s="16">
        <f t="shared" si="3"/>
        <v>35.135625000000005</v>
      </c>
      <c r="BR19" s="16">
        <f t="shared" si="3"/>
        <v>36.189693750000004</v>
      </c>
      <c r="BS19" s="16">
        <f t="shared" si="3"/>
        <v>37.999178437500007</v>
      </c>
      <c r="BT19" s="16">
        <f t="shared" si="3"/>
        <v>40.659120928125006</v>
      </c>
      <c r="BU19" s="16">
        <f t="shared" si="3"/>
        <v>42.285485765250009</v>
      </c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7">
        <f>VLOOKUP(A19,'[1]FR_Forecast and Inventory Plann'!$A$3:$AX$129,23,0)</f>
        <v>47.137</v>
      </c>
      <c r="CG19" s="17">
        <f>VLOOKUP($A19,'[1]FR_Forecast and Inventory Plann'!$A$3:$AX$129,28,0)</f>
        <v>46.674999999999997</v>
      </c>
      <c r="CH19" s="17">
        <f>VLOOKUP($A19,'[1]FR_Forecast and Inventory Plann'!$A$3:$AX$129,33,0)</f>
        <v>45.098999999999997</v>
      </c>
      <c r="CI19" s="17">
        <f>VLOOKUP($A19,'[1]FR_Forecast and Inventory Plann'!$A$3:$AX$129,39,0)</f>
        <v>55.692</v>
      </c>
      <c r="CJ19" s="17">
        <f>VLOOKUP($A19,'[1]FR_Forecast and Inventory Plann'!$A$3:$AX$129,44,0)</f>
        <v>45.933</v>
      </c>
      <c r="CK19" s="17">
        <f>VLOOKUP($A19,'[1]FR_Forecast and Inventory Plann'!$A$3:$AX$129,50,0)</f>
        <v>56.217000000000006</v>
      </c>
      <c r="CL19" s="17">
        <f t="shared" si="6"/>
        <v>57.903510000000004</v>
      </c>
      <c r="CM19" s="17">
        <f t="shared" si="7"/>
        <v>60.798685500000005</v>
      </c>
      <c r="CN19" s="17">
        <f t="shared" si="8"/>
        <v>65.054593485000012</v>
      </c>
      <c r="CO19" s="17">
        <f t="shared" si="9"/>
        <v>67.656777224400017</v>
      </c>
      <c r="CP19" s="13">
        <f t="shared" si="13"/>
        <v>12.536436170212768</v>
      </c>
      <c r="CQ19" s="13">
        <f t="shared" si="13"/>
        <v>12.413563829787236</v>
      </c>
      <c r="CR19" s="13">
        <f t="shared" si="13"/>
        <v>11.994414893617023</v>
      </c>
      <c r="CS19" s="13">
        <f t="shared" si="13"/>
        <v>14.811702127659577</v>
      </c>
      <c r="CT19" s="13">
        <f t="shared" si="13"/>
        <v>12.216223404255322</v>
      </c>
      <c r="CU19" s="13">
        <f t="shared" si="12"/>
        <v>14.951329787234046</v>
      </c>
      <c r="CV19" s="13">
        <f t="shared" si="12"/>
        <v>15.399869680851069</v>
      </c>
      <c r="CW19" s="13">
        <f t="shared" si="12"/>
        <v>16.16986316489362</v>
      </c>
      <c r="CX19" s="13">
        <f t="shared" si="12"/>
        <v>17.301753586436178</v>
      </c>
      <c r="CY19" s="13">
        <f t="shared" si="12"/>
        <v>17.993823729893624</v>
      </c>
      <c r="CZ19" s="12">
        <f t="shared" si="12"/>
        <v>0</v>
      </c>
      <c r="DA19" s="12">
        <f t="shared" si="12"/>
        <v>0</v>
      </c>
      <c r="DB19" s="12">
        <f t="shared" si="12"/>
        <v>0</v>
      </c>
      <c r="DC19" s="12">
        <f t="shared" si="12"/>
        <v>0</v>
      </c>
      <c r="DD19" s="12">
        <f t="shared" si="12"/>
        <v>0</v>
      </c>
      <c r="DE19" s="12">
        <f t="shared" si="12"/>
        <v>0</v>
      </c>
      <c r="DF19" s="12">
        <f t="shared" si="12"/>
        <v>0</v>
      </c>
      <c r="DG19" s="12">
        <f t="shared" si="12"/>
        <v>0</v>
      </c>
      <c r="DH19" s="12">
        <f t="shared" si="12"/>
        <v>0</v>
      </c>
      <c r="DI19" s="12">
        <f t="shared" si="12"/>
        <v>0</v>
      </c>
      <c r="DJ19" s="13"/>
      <c r="DK19" s="13"/>
      <c r="DL19" s="13"/>
      <c r="DM19" s="13"/>
      <c r="DN19" s="13"/>
      <c r="DO19" s="13"/>
      <c r="DP19" s="13"/>
      <c r="DQ19" s="13"/>
      <c r="DR19" s="13"/>
      <c r="DS19" s="13"/>
      <c r="DT19" s="16">
        <f t="shared" si="5"/>
        <v>15.67054521276596</v>
      </c>
      <c r="DU19" s="16">
        <f t="shared" si="5"/>
        <v>15.516954787234045</v>
      </c>
      <c r="DV19" s="16">
        <f t="shared" si="5"/>
        <v>14.993018617021278</v>
      </c>
      <c r="DW19" s="16">
        <f t="shared" si="5"/>
        <v>18.514627659574469</v>
      </c>
      <c r="DX19" s="16">
        <f t="shared" si="5"/>
        <v>15.270279255319151</v>
      </c>
      <c r="DY19" s="16">
        <f t="shared" si="5"/>
        <v>18.689162234042559</v>
      </c>
      <c r="DZ19" s="16">
        <f t="shared" si="5"/>
        <v>19.249837101063836</v>
      </c>
      <c r="EA19" s="16">
        <f t="shared" si="5"/>
        <v>20.21232895611703</v>
      </c>
      <c r="EB19" s="16">
        <f t="shared" si="5"/>
        <v>21.627191983045218</v>
      </c>
      <c r="EC19" s="16">
        <f t="shared" si="5"/>
        <v>22.492279662367029</v>
      </c>
      <c r="ED19" s="18"/>
      <c r="EE19" s="41" t="s">
        <v>15</v>
      </c>
      <c r="EF19" s="42" t="s">
        <v>97</v>
      </c>
      <c r="EG19" s="42" t="s">
        <v>103</v>
      </c>
    </row>
    <row r="20" spans="1:137" x14ac:dyDescent="0.3">
      <c r="A20" t="s">
        <v>168</v>
      </c>
      <c r="B20" t="s">
        <v>169</v>
      </c>
      <c r="C20" t="s">
        <v>170</v>
      </c>
      <c r="D20" t="s">
        <v>171</v>
      </c>
      <c r="E20" t="s">
        <v>172</v>
      </c>
      <c r="F20" s="6">
        <v>112</v>
      </c>
      <c r="G20" s="7">
        <v>1.2984203708592769E-2</v>
      </c>
      <c r="H20" s="11">
        <v>0.10909090909090907</v>
      </c>
      <c r="I20" s="8">
        <v>-0.59612360475803405</v>
      </c>
      <c r="J20" s="9">
        <v>61</v>
      </c>
      <c r="K20" s="7">
        <v>3.0761472516389308E-2</v>
      </c>
      <c r="L20" s="11">
        <v>0.10909090909090909</v>
      </c>
      <c r="M20" s="8">
        <v>-0.58503401360544216</v>
      </c>
      <c r="N20" s="9">
        <v>59</v>
      </c>
      <c r="O20" s="7">
        <v>3.1003678402522335E-2</v>
      </c>
      <c r="P20" s="11">
        <v>5.3571428571428603E-2</v>
      </c>
      <c r="Q20" s="8">
        <v>-0.59863945578231292</v>
      </c>
      <c r="R20" s="9">
        <v>8</v>
      </c>
      <c r="S20" s="9">
        <v>0</v>
      </c>
      <c r="T20" s="10">
        <v>168</v>
      </c>
      <c r="U20" s="6">
        <v>58.25</v>
      </c>
      <c r="V20" s="7">
        <v>0</v>
      </c>
      <c r="W20" s="9">
        <v>1091</v>
      </c>
      <c r="X20" s="8">
        <v>-5.9482758620689635E-2</v>
      </c>
      <c r="Y20" s="8">
        <v>-0.40054945054945057</v>
      </c>
      <c r="Z20" s="7">
        <v>5.4078826764436295E-2</v>
      </c>
      <c r="AA20" s="7">
        <v>8.9206066012488851E-3</v>
      </c>
      <c r="AB20" s="7">
        <v>4.6296296296296294E-3</v>
      </c>
      <c r="AC20" s="8">
        <v>0.74695212607790684</v>
      </c>
      <c r="AD20" s="7">
        <v>3.7002775208140608E-3</v>
      </c>
      <c r="AE20" s="12">
        <v>10</v>
      </c>
      <c r="AF20" s="13">
        <v>5</v>
      </c>
      <c r="AG20" s="14">
        <f t="shared" si="0"/>
        <v>0.53191489361702138</v>
      </c>
      <c r="AH20" s="12">
        <f t="shared" ref="AH20:AQ42" si="15">($AE20*($EF$5)*($EF$6*CF20))</f>
        <v>22.350999999999999</v>
      </c>
      <c r="AI20" s="12">
        <f t="shared" si="15"/>
        <v>22.079499999999999</v>
      </c>
      <c r="AJ20" s="12">
        <f t="shared" si="15"/>
        <v>20.745000000000001</v>
      </c>
      <c r="AK20" s="12">
        <f t="shared" si="15"/>
        <v>25.020499999999998</v>
      </c>
      <c r="AL20" s="12">
        <f t="shared" si="15"/>
        <v>20.650000000000002</v>
      </c>
      <c r="AM20" s="12">
        <f t="shared" si="15"/>
        <v>27.782000000000004</v>
      </c>
      <c r="AN20" s="12">
        <f t="shared" si="15"/>
        <v>28.615460000000006</v>
      </c>
      <c r="AO20" s="12">
        <f t="shared" si="15"/>
        <v>30.046233000000008</v>
      </c>
      <c r="AP20" s="12">
        <f t="shared" si="15"/>
        <v>32.149469310000008</v>
      </c>
      <c r="AQ20" s="12">
        <f t="shared" si="15"/>
        <v>33.435448082400008</v>
      </c>
      <c r="BL20" s="16">
        <f t="shared" ref="BL20:BU42" si="16">($AE20*($EF$20)*($EG$20*CF20))</f>
        <v>27.938749999999999</v>
      </c>
      <c r="BM20" s="16">
        <f t="shared" si="16"/>
        <v>27.599374999999998</v>
      </c>
      <c r="BN20" s="16">
        <f t="shared" si="16"/>
        <v>25.931250000000002</v>
      </c>
      <c r="BO20" s="16">
        <f t="shared" si="16"/>
        <v>31.275624999999998</v>
      </c>
      <c r="BP20" s="16">
        <f t="shared" si="16"/>
        <v>25.812500000000004</v>
      </c>
      <c r="BQ20" s="16">
        <f t="shared" si="16"/>
        <v>34.727500000000006</v>
      </c>
      <c r="BR20" s="16">
        <f t="shared" si="16"/>
        <v>35.769325000000009</v>
      </c>
      <c r="BS20" s="16">
        <f t="shared" si="16"/>
        <v>37.557791250000008</v>
      </c>
      <c r="BT20" s="16">
        <f t="shared" si="16"/>
        <v>40.186836637500008</v>
      </c>
      <c r="BU20" s="16">
        <f t="shared" si="16"/>
        <v>41.794310103000008</v>
      </c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7">
        <f>VLOOKUP(A20,'[1]FR_Forecast and Inventory Plann'!$A$3:$AX$129,23,0)</f>
        <v>44.701999999999998</v>
      </c>
      <c r="CG20" s="17">
        <f>VLOOKUP($A20,'[1]FR_Forecast and Inventory Plann'!$A$3:$AX$129,28,0)</f>
        <v>44.158999999999999</v>
      </c>
      <c r="CH20" s="17">
        <f>VLOOKUP($A20,'[1]FR_Forecast and Inventory Plann'!$A$3:$AX$129,33,0)</f>
        <v>41.49</v>
      </c>
      <c r="CI20" s="17">
        <f>VLOOKUP($A20,'[1]FR_Forecast and Inventory Plann'!$A$3:$AX$129,39,0)</f>
        <v>50.040999999999997</v>
      </c>
      <c r="CJ20" s="17">
        <f>VLOOKUP($A20,'[1]FR_Forecast and Inventory Plann'!$A$3:$AX$129,44,0)</f>
        <v>41.300000000000004</v>
      </c>
      <c r="CK20" s="17">
        <f>VLOOKUP($A20,'[1]FR_Forecast and Inventory Plann'!$A$3:$AX$129,50,0)</f>
        <v>55.564000000000007</v>
      </c>
      <c r="CL20" s="17">
        <f t="shared" si="6"/>
        <v>57.230920000000012</v>
      </c>
      <c r="CM20" s="17">
        <f t="shared" si="7"/>
        <v>60.092466000000016</v>
      </c>
      <c r="CN20" s="17">
        <f t="shared" si="8"/>
        <v>64.298938620000015</v>
      </c>
      <c r="CO20" s="17">
        <f t="shared" si="9"/>
        <v>66.870896164800016</v>
      </c>
      <c r="CP20" s="13">
        <f t="shared" si="13"/>
        <v>11.888829787234044</v>
      </c>
      <c r="CQ20" s="13">
        <f t="shared" si="13"/>
        <v>11.744414893617023</v>
      </c>
      <c r="CR20" s="13">
        <f t="shared" si="13"/>
        <v>11.034574468085109</v>
      </c>
      <c r="CS20" s="13">
        <f t="shared" si="13"/>
        <v>13.308776595744682</v>
      </c>
      <c r="CT20" s="13">
        <f t="shared" si="13"/>
        <v>10.984042553191493</v>
      </c>
      <c r="CU20" s="13">
        <f t="shared" si="12"/>
        <v>14.777659574468089</v>
      </c>
      <c r="CV20" s="13">
        <f t="shared" si="12"/>
        <v>15.220989361702134</v>
      </c>
      <c r="CW20" s="13">
        <f t="shared" si="12"/>
        <v>15.982038829787241</v>
      </c>
      <c r="CX20" s="13">
        <f t="shared" si="12"/>
        <v>17.100781547872348</v>
      </c>
      <c r="CY20" s="13">
        <f t="shared" si="12"/>
        <v>17.78481280978724</v>
      </c>
      <c r="CZ20" s="12">
        <f t="shared" si="12"/>
        <v>0</v>
      </c>
      <c r="DA20" s="12">
        <f t="shared" si="12"/>
        <v>0</v>
      </c>
      <c r="DB20" s="12">
        <f t="shared" si="12"/>
        <v>0</v>
      </c>
      <c r="DC20" s="12">
        <f t="shared" si="12"/>
        <v>0</v>
      </c>
      <c r="DD20" s="12">
        <f t="shared" si="12"/>
        <v>0</v>
      </c>
      <c r="DE20" s="12">
        <f t="shared" si="12"/>
        <v>0</v>
      </c>
      <c r="DF20" s="12">
        <f t="shared" si="12"/>
        <v>0</v>
      </c>
      <c r="DG20" s="12">
        <f t="shared" si="12"/>
        <v>0</v>
      </c>
      <c r="DH20" s="12">
        <f t="shared" si="12"/>
        <v>0</v>
      </c>
      <c r="DI20" s="12">
        <f t="shared" si="12"/>
        <v>0</v>
      </c>
      <c r="DJ20" s="13"/>
      <c r="DK20" s="13"/>
      <c r="DL20" s="13"/>
      <c r="DM20" s="13"/>
      <c r="DN20" s="13"/>
      <c r="DO20" s="13"/>
      <c r="DP20" s="13"/>
      <c r="DQ20" s="13"/>
      <c r="DR20" s="13"/>
      <c r="DS20" s="13"/>
      <c r="DT20" s="16">
        <f t="shared" ref="DT20:EC44" si="17">BL20*$AG$4</f>
        <v>14.861037234042556</v>
      </c>
      <c r="DU20" s="16">
        <f t="shared" si="17"/>
        <v>14.680518617021278</v>
      </c>
      <c r="DV20" s="16">
        <f t="shared" si="17"/>
        <v>13.793218085106387</v>
      </c>
      <c r="DW20" s="16">
        <f t="shared" si="17"/>
        <v>16.635970744680854</v>
      </c>
      <c r="DX20" s="16">
        <f t="shared" si="17"/>
        <v>13.730053191489366</v>
      </c>
      <c r="DY20" s="16">
        <f t="shared" si="17"/>
        <v>18.472074468085115</v>
      </c>
      <c r="DZ20" s="16">
        <f t="shared" si="17"/>
        <v>19.026236702127669</v>
      </c>
      <c r="EA20" s="16">
        <f t="shared" si="17"/>
        <v>19.97754853723405</v>
      </c>
      <c r="EB20" s="16">
        <f t="shared" si="17"/>
        <v>21.375976934840434</v>
      </c>
      <c r="EC20" s="16">
        <f t="shared" si="17"/>
        <v>22.231016012234051</v>
      </c>
      <c r="ED20" s="18"/>
      <c r="EE20" s="43" t="s">
        <v>108</v>
      </c>
      <c r="EF20" s="44">
        <v>0.25</v>
      </c>
      <c r="EG20" s="44">
        <v>0.25</v>
      </c>
    </row>
    <row r="21" spans="1:137" x14ac:dyDescent="0.3">
      <c r="A21" s="22" t="s">
        <v>173</v>
      </c>
      <c r="B21" s="22" t="s">
        <v>174</v>
      </c>
      <c r="C21" s="22" t="s">
        <v>175</v>
      </c>
      <c r="D21" s="22" t="s">
        <v>107</v>
      </c>
      <c r="E21" t="s">
        <v>176</v>
      </c>
      <c r="F21" s="6">
        <v>113</v>
      </c>
      <c r="G21" s="24">
        <v>1.0407175422341559E-2</v>
      </c>
      <c r="H21" s="24">
        <v>0</v>
      </c>
      <c r="I21" s="24">
        <v>0</v>
      </c>
      <c r="J21" s="26">
        <v>18</v>
      </c>
      <c r="K21" s="24">
        <v>9.0771558245083209E-3</v>
      </c>
      <c r="L21" s="28">
        <v>-5.2631578947368425E-2</v>
      </c>
      <c r="M21" s="24">
        <v>0</v>
      </c>
      <c r="N21" s="26">
        <v>19</v>
      </c>
      <c r="O21" s="24">
        <v>9.9842354177614289E-3</v>
      </c>
      <c r="P21" s="25">
        <v>5.555555555555558E-2</v>
      </c>
      <c r="Q21" s="24">
        <v>0</v>
      </c>
      <c r="R21" s="26">
        <v>0</v>
      </c>
      <c r="S21" s="26">
        <v>1</v>
      </c>
      <c r="T21" s="27">
        <v>155</v>
      </c>
      <c r="U21" s="23">
        <v>149.91999999999999</v>
      </c>
      <c r="V21" s="24">
        <v>0</v>
      </c>
      <c r="W21" s="26">
        <v>480</v>
      </c>
      <c r="X21" s="28">
        <v>-2.2403258655804503E-2</v>
      </c>
      <c r="Y21" s="24">
        <v>0</v>
      </c>
      <c r="Z21" s="24">
        <v>3.9583333333333331E-2</v>
      </c>
      <c r="AA21" s="24">
        <v>0</v>
      </c>
      <c r="AB21" s="24">
        <v>0</v>
      </c>
      <c r="AC21" s="24">
        <v>0</v>
      </c>
      <c r="AD21" s="24">
        <v>0</v>
      </c>
      <c r="AE21" s="12">
        <v>10</v>
      </c>
      <c r="AF21" s="13">
        <v>5</v>
      </c>
      <c r="AG21" s="30">
        <f t="shared" si="0"/>
        <v>0.53191489361702138</v>
      </c>
      <c r="AH21" s="29">
        <f t="shared" si="15"/>
        <v>6.9175000000000004</v>
      </c>
      <c r="AI21" s="29">
        <f t="shared" si="15"/>
        <v>6.1530000000000005</v>
      </c>
      <c r="AJ21" s="29">
        <f t="shared" si="15"/>
        <v>5.8210000000000006</v>
      </c>
      <c r="AK21" s="29">
        <f t="shared" si="15"/>
        <v>6.8365000000000009</v>
      </c>
      <c r="AL21" s="29">
        <f t="shared" si="15"/>
        <v>5.7709999999999999</v>
      </c>
      <c r="AM21" s="29">
        <f t="shared" si="15"/>
        <v>7.1390000000000002</v>
      </c>
      <c r="AN21" s="29">
        <f t="shared" si="15"/>
        <v>7.3531700000000004</v>
      </c>
      <c r="AO21" s="29">
        <f t="shared" si="15"/>
        <v>7.7208285000000005</v>
      </c>
      <c r="AP21" s="29">
        <f t="shared" si="15"/>
        <v>8.2612864950000002</v>
      </c>
      <c r="AQ21" s="29">
        <f t="shared" si="15"/>
        <v>8.591737954800001</v>
      </c>
      <c r="AR21" s="29">
        <f t="shared" ref="AR21:BA21" si="18">($AE21*($EF$10)*($EF$11*CF21))</f>
        <v>6.9175000000000004</v>
      </c>
      <c r="AS21" s="29">
        <f t="shared" si="18"/>
        <v>6.1530000000000005</v>
      </c>
      <c r="AT21" s="29">
        <f t="shared" si="18"/>
        <v>5.8210000000000006</v>
      </c>
      <c r="AU21" s="29">
        <f t="shared" si="18"/>
        <v>6.8365000000000009</v>
      </c>
      <c r="AV21" s="29">
        <f t="shared" si="18"/>
        <v>5.7709999999999999</v>
      </c>
      <c r="AW21" s="29">
        <f t="shared" si="18"/>
        <v>7.1390000000000002</v>
      </c>
      <c r="AX21" s="29">
        <f t="shared" si="18"/>
        <v>7.3531700000000004</v>
      </c>
      <c r="AY21" s="29">
        <f t="shared" si="18"/>
        <v>7.7208285000000005</v>
      </c>
      <c r="AZ21" s="29">
        <f t="shared" si="18"/>
        <v>8.2612864950000002</v>
      </c>
      <c r="BA21" s="29">
        <f t="shared" si="18"/>
        <v>8.591737954800001</v>
      </c>
      <c r="BB21" s="13"/>
      <c r="BC21" s="13"/>
      <c r="BD21" s="13"/>
      <c r="BE21" s="13"/>
      <c r="BF21" s="13"/>
      <c r="BG21" s="13"/>
      <c r="BH21" s="13"/>
      <c r="BI21" s="13"/>
      <c r="BJ21" s="13"/>
      <c r="BK21" s="13"/>
      <c r="BL21" s="16">
        <f t="shared" si="16"/>
        <v>8.6468750000000014</v>
      </c>
      <c r="BM21" s="16">
        <f t="shared" si="16"/>
        <v>7.6912500000000001</v>
      </c>
      <c r="BN21" s="16">
        <f t="shared" si="16"/>
        <v>7.276250000000001</v>
      </c>
      <c r="BO21" s="16">
        <f t="shared" si="16"/>
        <v>8.5456250000000011</v>
      </c>
      <c r="BP21" s="16">
        <f t="shared" si="16"/>
        <v>7.2137500000000001</v>
      </c>
      <c r="BQ21" s="16">
        <f t="shared" si="16"/>
        <v>8.9237500000000001</v>
      </c>
      <c r="BR21" s="16">
        <f t="shared" si="16"/>
        <v>9.1914625000000001</v>
      </c>
      <c r="BS21" s="16">
        <f t="shared" si="16"/>
        <v>9.6510356250000005</v>
      </c>
      <c r="BT21" s="16">
        <f t="shared" si="16"/>
        <v>10.32660811875</v>
      </c>
      <c r="BU21" s="16">
        <f t="shared" si="16"/>
        <v>10.739672443500002</v>
      </c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31">
        <f>VLOOKUP(A21,'[1]FR_Forecast and Inventory Plann'!$A$3:$AX$129,23,0)</f>
        <v>13.835000000000001</v>
      </c>
      <c r="CG21" s="31">
        <f>VLOOKUP($A21,'[1]FR_Forecast and Inventory Plann'!$A$3:$AX$129,28,0)</f>
        <v>12.306000000000001</v>
      </c>
      <c r="CH21" s="31">
        <f>VLOOKUP($A21,'[1]FR_Forecast and Inventory Plann'!$A$3:$AX$129,33,0)</f>
        <v>11.642000000000001</v>
      </c>
      <c r="CI21" s="31">
        <f>VLOOKUP($A21,'[1]FR_Forecast and Inventory Plann'!$A$3:$AX$129,39,0)</f>
        <v>13.673000000000002</v>
      </c>
      <c r="CJ21" s="31">
        <f>VLOOKUP($A21,'[1]FR_Forecast and Inventory Plann'!$A$3:$AX$129,44,0)</f>
        <v>11.542</v>
      </c>
      <c r="CK21" s="31">
        <f>VLOOKUP($A21,'[1]FR_Forecast and Inventory Plann'!$A$3:$AX$129,50,0)</f>
        <v>14.278</v>
      </c>
      <c r="CL21" s="31">
        <f t="shared" si="6"/>
        <v>14.706340000000001</v>
      </c>
      <c r="CM21" s="31">
        <f t="shared" si="7"/>
        <v>15.441657000000001</v>
      </c>
      <c r="CN21" s="31">
        <f t="shared" si="8"/>
        <v>16.52257299</v>
      </c>
      <c r="CO21" s="31">
        <f t="shared" si="9"/>
        <v>17.183475909600002</v>
      </c>
      <c r="CP21" s="13">
        <f t="shared" si="13"/>
        <v>3.6795212765957457</v>
      </c>
      <c r="CQ21" s="13">
        <f t="shared" si="13"/>
        <v>3.2728723404255327</v>
      </c>
      <c r="CR21" s="13">
        <f t="shared" si="13"/>
        <v>3.0962765957446816</v>
      </c>
      <c r="CS21" s="13">
        <f t="shared" si="13"/>
        <v>3.6364361702127672</v>
      </c>
      <c r="CT21" s="13">
        <f t="shared" si="13"/>
        <v>3.0696808510638305</v>
      </c>
      <c r="CU21" s="13">
        <f t="shared" si="12"/>
        <v>3.7973404255319156</v>
      </c>
      <c r="CV21" s="13">
        <f t="shared" si="12"/>
        <v>3.9112606382978732</v>
      </c>
      <c r="CW21" s="13">
        <f t="shared" si="12"/>
        <v>4.1068236702127674</v>
      </c>
      <c r="CX21" s="13">
        <f t="shared" si="12"/>
        <v>4.3943013271276605</v>
      </c>
      <c r="CY21" s="13">
        <f t="shared" si="12"/>
        <v>4.5700733802127678</v>
      </c>
      <c r="CZ21" s="29">
        <f t="shared" si="12"/>
        <v>3.6795212765957457</v>
      </c>
      <c r="DA21" s="29">
        <f t="shared" si="12"/>
        <v>3.2728723404255327</v>
      </c>
      <c r="DB21" s="29">
        <f t="shared" si="12"/>
        <v>3.0962765957446816</v>
      </c>
      <c r="DC21" s="29">
        <f t="shared" si="12"/>
        <v>3.6364361702127672</v>
      </c>
      <c r="DD21" s="29">
        <f t="shared" si="12"/>
        <v>3.0696808510638305</v>
      </c>
      <c r="DE21" s="29">
        <f t="shared" si="12"/>
        <v>3.7973404255319156</v>
      </c>
      <c r="DF21" s="29">
        <f t="shared" si="12"/>
        <v>3.9112606382978732</v>
      </c>
      <c r="DG21" s="29">
        <f t="shared" si="12"/>
        <v>4.1068236702127674</v>
      </c>
      <c r="DH21" s="29">
        <f t="shared" si="12"/>
        <v>4.3943013271276605</v>
      </c>
      <c r="DI21" s="29">
        <f t="shared" si="12"/>
        <v>4.5700733802127678</v>
      </c>
      <c r="DJ21" s="13"/>
      <c r="DK21" s="13"/>
      <c r="DL21" s="13"/>
      <c r="DM21" s="13"/>
      <c r="DN21" s="13"/>
      <c r="DO21" s="13"/>
      <c r="DP21" s="13"/>
      <c r="DQ21" s="13"/>
      <c r="DR21" s="13"/>
      <c r="DS21" s="13"/>
      <c r="DT21" s="16">
        <f t="shared" si="17"/>
        <v>4.5994015957446823</v>
      </c>
      <c r="DU21" s="16">
        <f t="shared" si="17"/>
        <v>4.0910904255319158</v>
      </c>
      <c r="DV21" s="16">
        <f t="shared" si="17"/>
        <v>3.8703457446808525</v>
      </c>
      <c r="DW21" s="16">
        <f t="shared" si="17"/>
        <v>4.5455452127659592</v>
      </c>
      <c r="DX21" s="16">
        <f t="shared" si="17"/>
        <v>3.8371010638297882</v>
      </c>
      <c r="DY21" s="16">
        <f t="shared" si="17"/>
        <v>4.746675531914895</v>
      </c>
      <c r="DZ21" s="16">
        <f t="shared" si="17"/>
        <v>4.8890757978723416</v>
      </c>
      <c r="EA21" s="16">
        <f t="shared" si="17"/>
        <v>5.1335295877659588</v>
      </c>
      <c r="EB21" s="16">
        <f t="shared" si="17"/>
        <v>5.4928766589095757</v>
      </c>
      <c r="EC21" s="16">
        <f t="shared" si="17"/>
        <v>5.712591725265959</v>
      </c>
      <c r="ED21" s="18"/>
      <c r="EE21" s="43"/>
      <c r="EF21" s="44">
        <v>0.25</v>
      </c>
      <c r="EG21" s="44">
        <v>0.25</v>
      </c>
    </row>
    <row r="22" spans="1:137" x14ac:dyDescent="0.3">
      <c r="A22" t="s">
        <v>177</v>
      </c>
      <c r="B22" t="s">
        <v>178</v>
      </c>
      <c r="C22" t="s">
        <v>179</v>
      </c>
      <c r="D22" t="s">
        <v>180</v>
      </c>
      <c r="E22" t="s">
        <v>181</v>
      </c>
      <c r="F22" s="6">
        <v>114</v>
      </c>
      <c r="G22" s="7">
        <v>8.522088603435814E-3</v>
      </c>
      <c r="H22" s="8">
        <v>-0.49941560363379167</v>
      </c>
      <c r="I22" s="8">
        <v>-3.4450061682107472E-2</v>
      </c>
      <c r="J22" s="9">
        <v>28</v>
      </c>
      <c r="K22" s="7">
        <v>1.4120020171457389E-2</v>
      </c>
      <c r="L22" s="8">
        <v>-0.48148148148148145</v>
      </c>
      <c r="M22" s="7">
        <v>0</v>
      </c>
      <c r="N22" s="9">
        <v>30</v>
      </c>
      <c r="O22" s="7">
        <v>1.5764582238570676E-2</v>
      </c>
      <c r="P22" s="8">
        <v>-0.42307692307692313</v>
      </c>
      <c r="Q22" s="11">
        <v>0.1111111111111111</v>
      </c>
      <c r="R22" s="9">
        <v>2</v>
      </c>
      <c r="S22" s="9">
        <v>0</v>
      </c>
      <c r="T22" s="10">
        <v>332</v>
      </c>
      <c r="U22" s="6">
        <v>57.520357142857144</v>
      </c>
      <c r="V22" s="8">
        <v>-2.5286729224683446E-2</v>
      </c>
      <c r="W22" s="9">
        <v>525</v>
      </c>
      <c r="X22" s="8">
        <v>-0.643342391304348</v>
      </c>
      <c r="Y22" s="8">
        <v>-0.58791208791208793</v>
      </c>
      <c r="Z22" s="7">
        <v>5.7142857142857141E-2</v>
      </c>
      <c r="AA22" s="7">
        <v>0.15654952076677317</v>
      </c>
      <c r="AB22" s="7">
        <v>4.5370370370370373E-2</v>
      </c>
      <c r="AC22" s="8">
        <v>3.7609471903777489</v>
      </c>
      <c r="AD22" s="7">
        <v>0</v>
      </c>
      <c r="AE22" s="12">
        <v>10</v>
      </c>
      <c r="AF22" s="13">
        <v>5</v>
      </c>
      <c r="AG22" s="14">
        <f t="shared" si="0"/>
        <v>0.53191489361702138</v>
      </c>
      <c r="AH22" s="12">
        <f t="shared" si="15"/>
        <v>14.054</v>
      </c>
      <c r="AI22" s="12">
        <f t="shared" si="15"/>
        <v>13.013500000000001</v>
      </c>
      <c r="AJ22" s="12">
        <f t="shared" si="15"/>
        <v>11.923</v>
      </c>
      <c r="AK22" s="12">
        <f t="shared" si="15"/>
        <v>14.073000000000002</v>
      </c>
      <c r="AL22" s="12">
        <f t="shared" si="15"/>
        <v>11.385</v>
      </c>
      <c r="AM22" s="12">
        <f t="shared" si="15"/>
        <v>14.351500000000001</v>
      </c>
      <c r="AN22" s="12">
        <f t="shared" si="15"/>
        <v>14.782045000000002</v>
      </c>
      <c r="AO22" s="12">
        <f t="shared" si="15"/>
        <v>15.521147250000002</v>
      </c>
      <c r="AP22" s="12">
        <f t="shared" si="15"/>
        <v>16.607627557500003</v>
      </c>
      <c r="AQ22" s="12">
        <f t="shared" si="15"/>
        <v>17.271932659800004</v>
      </c>
      <c r="BL22" s="16">
        <f t="shared" si="16"/>
        <v>17.567499999999999</v>
      </c>
      <c r="BM22" s="16">
        <f t="shared" si="16"/>
        <v>16.266874999999999</v>
      </c>
      <c r="BN22" s="16">
        <f t="shared" si="16"/>
        <v>14.90375</v>
      </c>
      <c r="BO22" s="16">
        <f t="shared" si="16"/>
        <v>17.591250000000002</v>
      </c>
      <c r="BP22" s="16">
        <f t="shared" si="16"/>
        <v>14.231249999999999</v>
      </c>
      <c r="BQ22" s="16">
        <f t="shared" si="16"/>
        <v>17.939375000000002</v>
      </c>
      <c r="BR22" s="16">
        <f t="shared" si="16"/>
        <v>18.477556250000003</v>
      </c>
      <c r="BS22" s="16">
        <f t="shared" si="16"/>
        <v>19.401434062500002</v>
      </c>
      <c r="BT22" s="16">
        <f t="shared" si="16"/>
        <v>20.759534446875001</v>
      </c>
      <c r="BU22" s="16">
        <f t="shared" si="16"/>
        <v>21.589915824750005</v>
      </c>
      <c r="BV22" s="16"/>
      <c r="BW22" s="16"/>
      <c r="BX22" s="16"/>
      <c r="BY22" s="16"/>
      <c r="BZ22" s="16"/>
      <c r="CA22" s="16"/>
      <c r="CB22" s="16"/>
      <c r="CC22" s="16"/>
      <c r="CD22" s="16"/>
      <c r="CE22" s="16"/>
      <c r="CF22" s="17">
        <f>VLOOKUP(A22,'[1]FR_Forecast and Inventory Plann'!$A$3:$AX$129,23,0)</f>
        <v>28.108000000000001</v>
      </c>
      <c r="CG22" s="17">
        <f>VLOOKUP($A22,'[1]FR_Forecast and Inventory Plann'!$A$3:$AX$129,28,0)</f>
        <v>26.027000000000001</v>
      </c>
      <c r="CH22" s="17">
        <f>VLOOKUP($A22,'[1]FR_Forecast and Inventory Plann'!$A$3:$AX$129,33,0)</f>
        <v>23.846</v>
      </c>
      <c r="CI22" s="17">
        <f>VLOOKUP($A22,'[1]FR_Forecast and Inventory Plann'!$A$3:$AX$129,39,0)</f>
        <v>28.146000000000004</v>
      </c>
      <c r="CJ22" s="17">
        <f>VLOOKUP($A22,'[1]FR_Forecast and Inventory Plann'!$A$3:$AX$129,44,0)</f>
        <v>22.77</v>
      </c>
      <c r="CK22" s="17">
        <f>VLOOKUP($A22,'[1]FR_Forecast and Inventory Plann'!$A$3:$AX$129,50,0)</f>
        <v>28.703000000000003</v>
      </c>
      <c r="CL22" s="17">
        <f t="shared" si="6"/>
        <v>29.564090000000004</v>
      </c>
      <c r="CM22" s="17">
        <f t="shared" si="7"/>
        <v>31.042294500000004</v>
      </c>
      <c r="CN22" s="17">
        <f t="shared" si="8"/>
        <v>33.215255115000005</v>
      </c>
      <c r="CO22" s="17">
        <f t="shared" si="9"/>
        <v>34.543865319600009</v>
      </c>
      <c r="CP22" s="13">
        <f t="shared" si="13"/>
        <v>7.4755319148936188</v>
      </c>
      <c r="CQ22" s="13">
        <f t="shared" si="13"/>
        <v>6.9220744680851078</v>
      </c>
      <c r="CR22" s="13">
        <f t="shared" si="13"/>
        <v>6.3420212765957462</v>
      </c>
      <c r="CS22" s="13">
        <f t="shared" si="13"/>
        <v>7.4856382978723426</v>
      </c>
      <c r="CT22" s="13">
        <f t="shared" si="13"/>
        <v>6.0558510638297882</v>
      </c>
      <c r="CU22" s="13">
        <f t="shared" si="12"/>
        <v>7.633776595744683</v>
      </c>
      <c r="CV22" s="13">
        <f t="shared" si="12"/>
        <v>7.8627898936170242</v>
      </c>
      <c r="CW22" s="13">
        <f t="shared" si="12"/>
        <v>8.2559293882978757</v>
      </c>
      <c r="CX22" s="13">
        <f t="shared" si="12"/>
        <v>8.8338444454787268</v>
      </c>
      <c r="CY22" s="13">
        <f t="shared" si="12"/>
        <v>9.1871982232978766</v>
      </c>
      <c r="CZ22" s="12">
        <f t="shared" si="12"/>
        <v>0</v>
      </c>
      <c r="DA22" s="12">
        <f t="shared" si="12"/>
        <v>0</v>
      </c>
      <c r="DB22" s="12">
        <f t="shared" si="12"/>
        <v>0</v>
      </c>
      <c r="DC22" s="12">
        <f t="shared" si="12"/>
        <v>0</v>
      </c>
      <c r="DD22" s="12">
        <f t="shared" si="12"/>
        <v>0</v>
      </c>
      <c r="DE22" s="12">
        <f t="shared" si="12"/>
        <v>0</v>
      </c>
      <c r="DF22" s="12">
        <f t="shared" si="12"/>
        <v>0</v>
      </c>
      <c r="DG22" s="12">
        <f t="shared" si="12"/>
        <v>0</v>
      </c>
      <c r="DH22" s="12">
        <f t="shared" si="12"/>
        <v>0</v>
      </c>
      <c r="DI22" s="12">
        <f t="shared" si="12"/>
        <v>0</v>
      </c>
      <c r="DJ22" s="13"/>
      <c r="DK22" s="13"/>
      <c r="DL22" s="13"/>
      <c r="DM22" s="13"/>
      <c r="DN22" s="13"/>
      <c r="DO22" s="13"/>
      <c r="DP22" s="13"/>
      <c r="DQ22" s="13"/>
      <c r="DR22" s="13"/>
      <c r="DS22" s="13"/>
      <c r="DT22" s="16">
        <f t="shared" si="17"/>
        <v>9.3444148936170226</v>
      </c>
      <c r="DU22" s="16">
        <f t="shared" si="17"/>
        <v>8.6525930851063837</v>
      </c>
      <c r="DV22" s="16">
        <f t="shared" si="17"/>
        <v>7.9275265957446823</v>
      </c>
      <c r="DW22" s="16">
        <f t="shared" si="17"/>
        <v>9.3570478723404289</v>
      </c>
      <c r="DX22" s="16">
        <f t="shared" si="17"/>
        <v>7.5698138297872353</v>
      </c>
      <c r="DY22" s="16">
        <f t="shared" si="17"/>
        <v>9.5422207446808542</v>
      </c>
      <c r="DZ22" s="16">
        <f t="shared" si="17"/>
        <v>9.82848736702128</v>
      </c>
      <c r="EA22" s="16">
        <f t="shared" si="17"/>
        <v>10.319911735372344</v>
      </c>
      <c r="EB22" s="16">
        <f t="shared" si="17"/>
        <v>11.042305556848406</v>
      </c>
      <c r="EC22" s="16">
        <f t="shared" si="17"/>
        <v>11.483997779122346</v>
      </c>
      <c r="ED22" s="18"/>
      <c r="EE22" s="43"/>
      <c r="EF22" s="44">
        <v>0.25</v>
      </c>
      <c r="EG22" s="44">
        <v>0.25</v>
      </c>
    </row>
    <row r="23" spans="1:137" x14ac:dyDescent="0.3">
      <c r="A23" t="s">
        <v>182</v>
      </c>
      <c r="B23" t="s">
        <v>183</v>
      </c>
      <c r="C23" t="s">
        <v>184</v>
      </c>
      <c r="D23" t="s">
        <v>185</v>
      </c>
      <c r="E23" t="s">
        <v>186</v>
      </c>
      <c r="F23" s="6">
        <v>115</v>
      </c>
      <c r="G23" s="7">
        <v>7.3685254635527464E-3</v>
      </c>
      <c r="H23" s="11">
        <v>0.12846334429745693</v>
      </c>
      <c r="I23" s="8">
        <v>-0.29145315990014448</v>
      </c>
      <c r="J23" s="9">
        <v>44</v>
      </c>
      <c r="K23" s="7">
        <v>2.2188603126575893E-2</v>
      </c>
      <c r="L23" s="11">
        <v>0.12820512820512822</v>
      </c>
      <c r="M23" s="8">
        <v>-0.25423728813559321</v>
      </c>
      <c r="N23" s="9">
        <v>45</v>
      </c>
      <c r="O23" s="7">
        <v>2.3646873357856014E-2</v>
      </c>
      <c r="P23" s="11">
        <v>0.28571428571428581</v>
      </c>
      <c r="Q23" s="8">
        <v>-0.15094339622641509</v>
      </c>
      <c r="R23" s="9">
        <v>5</v>
      </c>
      <c r="S23" s="9">
        <v>0</v>
      </c>
      <c r="T23" s="10">
        <v>307</v>
      </c>
      <c r="U23" s="6">
        <v>42.31818181818182</v>
      </c>
      <c r="V23" s="11">
        <v>0.20567262845200118</v>
      </c>
      <c r="W23" s="9">
        <v>408</v>
      </c>
      <c r="X23" s="8">
        <v>-0.2243346007604563</v>
      </c>
      <c r="Y23" s="8">
        <v>-0.52447552447552448</v>
      </c>
      <c r="Z23" s="7">
        <v>0.11029411764705882</v>
      </c>
      <c r="AA23" s="7">
        <v>0.13559322033898305</v>
      </c>
      <c r="AB23" s="7">
        <v>2.9629629629629627E-2</v>
      </c>
      <c r="AC23" s="8">
        <v>0.34718425369054118</v>
      </c>
      <c r="AD23" s="7">
        <v>0</v>
      </c>
      <c r="AE23" s="12">
        <v>10</v>
      </c>
      <c r="AF23" s="13">
        <v>5</v>
      </c>
      <c r="AG23" s="14">
        <f t="shared" si="0"/>
        <v>0.53191489361702138</v>
      </c>
      <c r="AH23" s="12">
        <f t="shared" si="15"/>
        <v>15.892499999999998</v>
      </c>
      <c r="AI23" s="12">
        <f t="shared" si="15"/>
        <v>14.849499999999999</v>
      </c>
      <c r="AJ23" s="12">
        <f t="shared" si="15"/>
        <v>13.6465</v>
      </c>
      <c r="AK23" s="12">
        <f t="shared" si="15"/>
        <v>16.3705</v>
      </c>
      <c r="AL23" s="12">
        <f t="shared" si="15"/>
        <v>12.9115</v>
      </c>
      <c r="AM23" s="12">
        <f t="shared" si="15"/>
        <v>16.546500000000002</v>
      </c>
      <c r="AN23" s="12">
        <f t="shared" si="15"/>
        <v>17.042895000000001</v>
      </c>
      <c r="AO23" s="12">
        <f t="shared" si="15"/>
        <v>17.895039750000002</v>
      </c>
      <c r="AP23" s="12">
        <f t="shared" si="15"/>
        <v>19.147692532500002</v>
      </c>
      <c r="AQ23" s="12">
        <f t="shared" si="15"/>
        <v>19.913600233800004</v>
      </c>
      <c r="BL23" s="16">
        <f t="shared" si="16"/>
        <v>19.865624999999998</v>
      </c>
      <c r="BM23" s="16">
        <f t="shared" si="16"/>
        <v>18.561875000000001</v>
      </c>
      <c r="BN23" s="16">
        <f t="shared" si="16"/>
        <v>17.058125</v>
      </c>
      <c r="BO23" s="16">
        <f t="shared" si="16"/>
        <v>20.463124999999998</v>
      </c>
      <c r="BP23" s="16">
        <f t="shared" si="16"/>
        <v>16.139375000000001</v>
      </c>
      <c r="BQ23" s="16">
        <f t="shared" si="16"/>
        <v>20.683125000000004</v>
      </c>
      <c r="BR23" s="16">
        <f t="shared" si="16"/>
        <v>21.303618750000002</v>
      </c>
      <c r="BS23" s="16">
        <f t="shared" si="16"/>
        <v>22.368799687500001</v>
      </c>
      <c r="BT23" s="16">
        <f t="shared" si="16"/>
        <v>23.934615665625003</v>
      </c>
      <c r="BU23" s="16">
        <f t="shared" si="16"/>
        <v>24.892000292250003</v>
      </c>
      <c r="BV23" s="16"/>
      <c r="BW23" s="16"/>
      <c r="BX23" s="16"/>
      <c r="BY23" s="16"/>
      <c r="BZ23" s="16"/>
      <c r="CA23" s="16"/>
      <c r="CB23" s="16"/>
      <c r="CC23" s="16"/>
      <c r="CD23" s="16"/>
      <c r="CE23" s="16"/>
      <c r="CF23" s="17">
        <f>VLOOKUP(A23,'[1]FR_Forecast and Inventory Plann'!$A$3:$AX$129,23,0)</f>
        <v>31.784999999999997</v>
      </c>
      <c r="CG23" s="17">
        <f>VLOOKUP($A23,'[1]FR_Forecast and Inventory Plann'!$A$3:$AX$129,28,0)</f>
        <v>29.698999999999998</v>
      </c>
      <c r="CH23" s="17">
        <f>VLOOKUP($A23,'[1]FR_Forecast and Inventory Plann'!$A$3:$AX$129,33,0)</f>
        <v>27.292999999999999</v>
      </c>
      <c r="CI23" s="17">
        <f>VLOOKUP($A23,'[1]FR_Forecast and Inventory Plann'!$A$3:$AX$129,39,0)</f>
        <v>32.741</v>
      </c>
      <c r="CJ23" s="17">
        <f>VLOOKUP($A23,'[1]FR_Forecast and Inventory Plann'!$A$3:$AX$129,44,0)</f>
        <v>25.823</v>
      </c>
      <c r="CK23" s="17">
        <f>VLOOKUP($A23,'[1]FR_Forecast and Inventory Plann'!$A$3:$AX$129,50,0)</f>
        <v>33.093000000000004</v>
      </c>
      <c r="CL23" s="17">
        <f t="shared" si="6"/>
        <v>34.085790000000003</v>
      </c>
      <c r="CM23" s="17">
        <f t="shared" si="7"/>
        <v>35.790079500000004</v>
      </c>
      <c r="CN23" s="17">
        <f t="shared" si="8"/>
        <v>38.295385065000005</v>
      </c>
      <c r="CO23" s="17">
        <f t="shared" si="9"/>
        <v>39.827200467600008</v>
      </c>
      <c r="CP23" s="13">
        <f t="shared" si="13"/>
        <v>8.4534574468085122</v>
      </c>
      <c r="CQ23" s="13">
        <f t="shared" si="13"/>
        <v>7.8986702127659587</v>
      </c>
      <c r="CR23" s="13">
        <f t="shared" si="13"/>
        <v>7.2587765957446821</v>
      </c>
      <c r="CS23" s="13">
        <f t="shared" si="13"/>
        <v>8.7077127659574476</v>
      </c>
      <c r="CT23" s="13">
        <f t="shared" si="13"/>
        <v>6.8678191489361717</v>
      </c>
      <c r="CU23" s="13">
        <f t="shared" si="12"/>
        <v>8.8013297872340459</v>
      </c>
      <c r="CV23" s="13">
        <f t="shared" si="12"/>
        <v>9.0653696808510666</v>
      </c>
      <c r="CW23" s="13">
        <f t="shared" si="12"/>
        <v>9.5186381648936198</v>
      </c>
      <c r="CX23" s="13">
        <f t="shared" si="12"/>
        <v>10.184942836436173</v>
      </c>
      <c r="CY23" s="13">
        <f t="shared" si="12"/>
        <v>10.592340549893621</v>
      </c>
      <c r="CZ23" s="12">
        <f t="shared" si="12"/>
        <v>0</v>
      </c>
      <c r="DA23" s="12">
        <f t="shared" si="12"/>
        <v>0</v>
      </c>
      <c r="DB23" s="12">
        <f t="shared" si="12"/>
        <v>0</v>
      </c>
      <c r="DC23" s="12">
        <f t="shared" si="12"/>
        <v>0</v>
      </c>
      <c r="DD23" s="12">
        <f t="shared" si="12"/>
        <v>0</v>
      </c>
      <c r="DE23" s="12">
        <f t="shared" si="12"/>
        <v>0</v>
      </c>
      <c r="DF23" s="12">
        <f t="shared" si="12"/>
        <v>0</v>
      </c>
      <c r="DG23" s="12">
        <f t="shared" si="12"/>
        <v>0</v>
      </c>
      <c r="DH23" s="12">
        <f t="shared" si="12"/>
        <v>0</v>
      </c>
      <c r="DI23" s="12">
        <f t="shared" si="12"/>
        <v>0</v>
      </c>
      <c r="DJ23" s="13"/>
      <c r="DK23" s="13"/>
      <c r="DL23" s="13"/>
      <c r="DM23" s="13"/>
      <c r="DN23" s="13"/>
      <c r="DO23" s="13"/>
      <c r="DP23" s="13"/>
      <c r="DQ23" s="13"/>
      <c r="DR23" s="13"/>
      <c r="DS23" s="13"/>
      <c r="DT23" s="16">
        <f t="shared" si="17"/>
        <v>10.566821808510639</v>
      </c>
      <c r="DU23" s="16">
        <f t="shared" si="17"/>
        <v>9.8733377659574497</v>
      </c>
      <c r="DV23" s="16">
        <f t="shared" si="17"/>
        <v>9.0734707446808525</v>
      </c>
      <c r="DW23" s="16">
        <f t="shared" si="17"/>
        <v>10.884640957446809</v>
      </c>
      <c r="DX23" s="16">
        <f t="shared" si="17"/>
        <v>8.5847739361702153</v>
      </c>
      <c r="DY23" s="16">
        <f t="shared" si="17"/>
        <v>11.001662234042557</v>
      </c>
      <c r="DZ23" s="16">
        <f t="shared" si="17"/>
        <v>11.331712101063832</v>
      </c>
      <c r="EA23" s="16">
        <f t="shared" si="17"/>
        <v>11.898297706117024</v>
      </c>
      <c r="EB23" s="16">
        <f t="shared" si="17"/>
        <v>12.731178545545216</v>
      </c>
      <c r="EC23" s="16">
        <f t="shared" si="17"/>
        <v>13.240425687367026</v>
      </c>
      <c r="ED23" s="18"/>
      <c r="EE23" s="43"/>
      <c r="EF23" s="44">
        <v>0.25</v>
      </c>
      <c r="EG23" s="44">
        <v>0.25</v>
      </c>
    </row>
    <row r="24" spans="1:137" x14ac:dyDescent="0.3">
      <c r="A24" t="s">
        <v>187</v>
      </c>
      <c r="B24" t="s">
        <v>188</v>
      </c>
      <c r="C24" t="s">
        <v>189</v>
      </c>
      <c r="D24" t="s">
        <v>190</v>
      </c>
      <c r="E24" t="s">
        <v>191</v>
      </c>
      <c r="F24" s="6">
        <v>116</v>
      </c>
      <c r="G24" s="7">
        <v>6.2343477865622965E-3</v>
      </c>
      <c r="H24" s="8">
        <v>-0.43734344532050839</v>
      </c>
      <c r="I24" s="8">
        <v>-0.66059166205617215</v>
      </c>
      <c r="J24" s="9">
        <v>28</v>
      </c>
      <c r="K24" s="7">
        <v>1.4120020171457389E-2</v>
      </c>
      <c r="L24" s="8">
        <v>-0.41666666666666663</v>
      </c>
      <c r="M24" s="8">
        <v>-0.65853658536585369</v>
      </c>
      <c r="N24" s="9">
        <v>28</v>
      </c>
      <c r="O24" s="7">
        <v>1.4713610089332632E-2</v>
      </c>
      <c r="P24" s="8">
        <v>-0.34883720930232553</v>
      </c>
      <c r="Q24" s="8">
        <v>-0.67058823529411771</v>
      </c>
      <c r="R24" s="9">
        <v>18</v>
      </c>
      <c r="S24" s="9">
        <v>0</v>
      </c>
      <c r="T24" s="10">
        <v>316</v>
      </c>
      <c r="U24" s="6">
        <v>62.49</v>
      </c>
      <c r="V24" s="7">
        <v>0</v>
      </c>
      <c r="W24" s="9">
        <v>569</v>
      </c>
      <c r="X24" s="8">
        <v>-0.75335934113567404</v>
      </c>
      <c r="Y24" s="8">
        <v>-0.75568913696865603</v>
      </c>
      <c r="Z24" s="7">
        <v>4.9209138840070298E-2</v>
      </c>
      <c r="AA24" s="7">
        <v>0.27805486284289277</v>
      </c>
      <c r="AB24" s="7">
        <v>0.10324074074074074</v>
      </c>
      <c r="AC24" s="8">
        <v>36.058534220005541</v>
      </c>
      <c r="AD24" s="7">
        <v>0</v>
      </c>
      <c r="AE24" s="12">
        <v>10</v>
      </c>
      <c r="AF24" s="13">
        <v>5</v>
      </c>
      <c r="AG24" s="14">
        <f t="shared" si="0"/>
        <v>0.53191489361702138</v>
      </c>
      <c r="AH24" s="12">
        <f t="shared" si="15"/>
        <v>14.563500000000001</v>
      </c>
      <c r="AI24" s="12">
        <f t="shared" si="15"/>
        <v>12.895999999999999</v>
      </c>
      <c r="AJ24" s="12">
        <f t="shared" si="15"/>
        <v>11.568000000000001</v>
      </c>
      <c r="AK24" s="12">
        <f t="shared" si="15"/>
        <v>13.999499999999999</v>
      </c>
      <c r="AL24" s="12">
        <f t="shared" si="15"/>
        <v>11.763</v>
      </c>
      <c r="AM24" s="12">
        <f t="shared" si="15"/>
        <v>15.401499999999999</v>
      </c>
      <c r="AN24" s="12">
        <f t="shared" si="15"/>
        <v>15.863544999999998</v>
      </c>
      <c r="AO24" s="12">
        <f t="shared" si="15"/>
        <v>16.656722249999998</v>
      </c>
      <c r="AP24" s="12">
        <f t="shared" si="15"/>
        <v>17.822692807499998</v>
      </c>
      <c r="AQ24" s="12">
        <f t="shared" si="15"/>
        <v>18.535600519799999</v>
      </c>
      <c r="BL24" s="16">
        <f t="shared" si="16"/>
        <v>18.204375000000002</v>
      </c>
      <c r="BM24" s="16">
        <f t="shared" si="16"/>
        <v>16.119999999999997</v>
      </c>
      <c r="BN24" s="16">
        <f t="shared" si="16"/>
        <v>14.46</v>
      </c>
      <c r="BO24" s="16">
        <f t="shared" si="16"/>
        <v>17.499375000000001</v>
      </c>
      <c r="BP24" s="16">
        <f t="shared" si="16"/>
        <v>14.703749999999999</v>
      </c>
      <c r="BQ24" s="16">
        <f t="shared" si="16"/>
        <v>19.251874999999998</v>
      </c>
      <c r="BR24" s="16">
        <f t="shared" si="16"/>
        <v>19.829431249999999</v>
      </c>
      <c r="BS24" s="16">
        <f t="shared" si="16"/>
        <v>20.820902812499998</v>
      </c>
      <c r="BT24" s="16">
        <f t="shared" si="16"/>
        <v>22.278366009374999</v>
      </c>
      <c r="BU24" s="16">
        <f t="shared" si="16"/>
        <v>23.169500649749999</v>
      </c>
      <c r="BV24" s="16"/>
      <c r="BW24" s="16"/>
      <c r="BX24" s="16"/>
      <c r="BY24" s="16"/>
      <c r="BZ24" s="16"/>
      <c r="CA24" s="16"/>
      <c r="CB24" s="16"/>
      <c r="CC24" s="16"/>
      <c r="CD24" s="16"/>
      <c r="CE24" s="16"/>
      <c r="CF24" s="17">
        <f>VLOOKUP(A24,'[1]FR_Forecast and Inventory Plann'!$A$3:$AX$129,23,0)</f>
        <v>29.127000000000002</v>
      </c>
      <c r="CG24" s="17">
        <f>VLOOKUP($A24,'[1]FR_Forecast and Inventory Plann'!$A$3:$AX$129,28,0)</f>
        <v>25.791999999999998</v>
      </c>
      <c r="CH24" s="17">
        <f>VLOOKUP($A24,'[1]FR_Forecast and Inventory Plann'!$A$3:$AX$129,33,0)</f>
        <v>23.136000000000003</v>
      </c>
      <c r="CI24" s="17">
        <f>VLOOKUP($A24,'[1]FR_Forecast and Inventory Plann'!$A$3:$AX$129,39,0)</f>
        <v>27.998999999999999</v>
      </c>
      <c r="CJ24" s="17">
        <f>VLOOKUP($A24,'[1]FR_Forecast and Inventory Plann'!$A$3:$AX$129,44,0)</f>
        <v>23.526</v>
      </c>
      <c r="CK24" s="17">
        <f>VLOOKUP($A24,'[1]FR_Forecast and Inventory Plann'!$A$3:$AX$129,50,0)</f>
        <v>30.802999999999997</v>
      </c>
      <c r="CL24" s="17">
        <f t="shared" si="6"/>
        <v>31.727089999999997</v>
      </c>
      <c r="CM24" s="17">
        <f t="shared" si="7"/>
        <v>33.313444499999996</v>
      </c>
      <c r="CN24" s="17">
        <f t="shared" si="8"/>
        <v>35.645385614999995</v>
      </c>
      <c r="CO24" s="17">
        <f t="shared" si="9"/>
        <v>37.071201039599998</v>
      </c>
      <c r="CP24" s="13">
        <f t="shared" si="13"/>
        <v>7.7465425531914915</v>
      </c>
      <c r="CQ24" s="13">
        <f t="shared" si="13"/>
        <v>6.859574468085107</v>
      </c>
      <c r="CR24" s="13">
        <f t="shared" si="13"/>
        <v>6.1531914893617037</v>
      </c>
      <c r="CS24" s="13">
        <f t="shared" si="13"/>
        <v>7.4465425531914908</v>
      </c>
      <c r="CT24" s="13">
        <f t="shared" si="13"/>
        <v>6.2569148936170222</v>
      </c>
      <c r="CU24" s="13">
        <f t="shared" si="12"/>
        <v>8.1922872340425545</v>
      </c>
      <c r="CV24" s="13">
        <f t="shared" si="12"/>
        <v>8.4380558510638313</v>
      </c>
      <c r="CW24" s="13">
        <f t="shared" si="12"/>
        <v>8.8599586436170217</v>
      </c>
      <c r="CX24" s="13">
        <f t="shared" si="12"/>
        <v>9.4801557486702137</v>
      </c>
      <c r="CY24" s="13">
        <f t="shared" si="12"/>
        <v>9.8593619786170219</v>
      </c>
      <c r="CZ24" s="12">
        <f t="shared" si="12"/>
        <v>0</v>
      </c>
      <c r="DA24" s="12">
        <f t="shared" si="12"/>
        <v>0</v>
      </c>
      <c r="DB24" s="12">
        <f t="shared" si="12"/>
        <v>0</v>
      </c>
      <c r="DC24" s="12">
        <f t="shared" si="12"/>
        <v>0</v>
      </c>
      <c r="DD24" s="12">
        <f t="shared" si="12"/>
        <v>0</v>
      </c>
      <c r="DE24" s="12">
        <f t="shared" si="12"/>
        <v>0</v>
      </c>
      <c r="DF24" s="12">
        <f t="shared" si="12"/>
        <v>0</v>
      </c>
      <c r="DG24" s="12">
        <f t="shared" si="12"/>
        <v>0</v>
      </c>
      <c r="DH24" s="12">
        <f t="shared" si="12"/>
        <v>0</v>
      </c>
      <c r="DI24" s="12">
        <f t="shared" si="12"/>
        <v>0</v>
      </c>
      <c r="DJ24" s="13"/>
      <c r="DK24" s="13"/>
      <c r="DL24" s="13"/>
      <c r="DM24" s="13"/>
      <c r="DN24" s="13"/>
      <c r="DO24" s="13"/>
      <c r="DP24" s="13"/>
      <c r="DQ24" s="13"/>
      <c r="DR24" s="13"/>
      <c r="DS24" s="13"/>
      <c r="DT24" s="16">
        <f t="shared" si="17"/>
        <v>9.6831781914893647</v>
      </c>
      <c r="DU24" s="16">
        <f t="shared" si="17"/>
        <v>8.5744680851063837</v>
      </c>
      <c r="DV24" s="16">
        <f t="shared" si="17"/>
        <v>7.6914893617021294</v>
      </c>
      <c r="DW24" s="16">
        <f t="shared" si="17"/>
        <v>9.3081781914893647</v>
      </c>
      <c r="DX24" s="16">
        <f t="shared" si="17"/>
        <v>7.8211436170212778</v>
      </c>
      <c r="DY24" s="16">
        <f t="shared" si="17"/>
        <v>10.240359042553193</v>
      </c>
      <c r="DZ24" s="16">
        <f t="shared" si="17"/>
        <v>10.547569813829789</v>
      </c>
      <c r="EA24" s="16">
        <f t="shared" si="17"/>
        <v>11.074948304521278</v>
      </c>
      <c r="EB24" s="16">
        <f t="shared" si="17"/>
        <v>11.850194685837767</v>
      </c>
      <c r="EC24" s="16">
        <f t="shared" si="17"/>
        <v>12.324202473271278</v>
      </c>
      <c r="ED24" s="18" t="s">
        <v>90</v>
      </c>
      <c r="EE24" s="43"/>
      <c r="EF24" s="44">
        <v>0.25</v>
      </c>
      <c r="EG24" s="44">
        <v>0.25</v>
      </c>
    </row>
    <row r="25" spans="1:137" x14ac:dyDescent="0.3">
      <c r="A25" s="22" t="s">
        <v>192</v>
      </c>
      <c r="B25" s="22" t="s">
        <v>193</v>
      </c>
      <c r="C25" s="22" t="s">
        <v>194</v>
      </c>
      <c r="D25" s="22" t="s">
        <v>107</v>
      </c>
      <c r="E25" t="s">
        <v>195</v>
      </c>
      <c r="F25" s="6">
        <v>117</v>
      </c>
      <c r="G25" s="24">
        <v>5.3245974068484745E-3</v>
      </c>
      <c r="H25" s="24">
        <v>0</v>
      </c>
      <c r="I25" s="24">
        <v>0</v>
      </c>
      <c r="J25" s="26">
        <v>5</v>
      </c>
      <c r="K25" s="24">
        <v>2.5214321734745339E-3</v>
      </c>
      <c r="L25" s="24">
        <v>0</v>
      </c>
      <c r="M25" s="24">
        <v>0</v>
      </c>
      <c r="N25" s="26">
        <v>5</v>
      </c>
      <c r="O25" s="24">
        <v>2.627430373095113E-3</v>
      </c>
      <c r="P25" s="24">
        <v>0</v>
      </c>
      <c r="Q25" s="24">
        <v>0</v>
      </c>
      <c r="R25" s="26">
        <v>0</v>
      </c>
      <c r="S25" s="26">
        <v>0</v>
      </c>
      <c r="T25" s="27">
        <v>230</v>
      </c>
      <c r="U25" s="23">
        <v>291.58000000000004</v>
      </c>
      <c r="V25" s="24">
        <v>0</v>
      </c>
      <c r="W25" s="26">
        <v>140</v>
      </c>
      <c r="X25" s="24">
        <v>0</v>
      </c>
      <c r="Y25" s="24">
        <v>0</v>
      </c>
      <c r="Z25" s="24">
        <v>3.5714285714285712E-2</v>
      </c>
      <c r="AA25" s="24">
        <v>0</v>
      </c>
      <c r="AB25" s="24">
        <v>0</v>
      </c>
      <c r="AC25" s="24">
        <v>0</v>
      </c>
      <c r="AD25" s="24">
        <v>0</v>
      </c>
      <c r="AE25" s="12">
        <v>10</v>
      </c>
      <c r="AF25" s="13">
        <v>5</v>
      </c>
      <c r="AG25" s="30">
        <f t="shared" si="0"/>
        <v>0.53191489361702138</v>
      </c>
      <c r="AH25" s="29">
        <f t="shared" si="15"/>
        <v>4.117</v>
      </c>
      <c r="AI25" s="29">
        <f t="shared" si="15"/>
        <v>4.4219999999999997</v>
      </c>
      <c r="AJ25" s="29">
        <f t="shared" si="15"/>
        <v>4.2809999999999997</v>
      </c>
      <c r="AK25" s="29">
        <f t="shared" si="15"/>
        <v>4.5889999999999995</v>
      </c>
      <c r="AL25" s="29">
        <f t="shared" si="15"/>
        <v>4.4969999999999999</v>
      </c>
      <c r="AM25" s="29">
        <f t="shared" si="15"/>
        <v>6.4550000000000001</v>
      </c>
      <c r="AN25" s="29">
        <f t="shared" si="15"/>
        <v>6.6486499999999999</v>
      </c>
      <c r="AO25" s="29">
        <f t="shared" si="15"/>
        <v>6.9810825000000003</v>
      </c>
      <c r="AP25" s="29">
        <f t="shared" si="15"/>
        <v>7.4697582750000011</v>
      </c>
      <c r="AQ25" s="29">
        <f t="shared" si="15"/>
        <v>7.7685486060000013</v>
      </c>
      <c r="AR25" s="29">
        <f t="shared" ref="AR25:BA25" si="19">($AE25*($EF$10)*($EF$11*CF25))</f>
        <v>4.117</v>
      </c>
      <c r="AS25" s="29">
        <f t="shared" si="19"/>
        <v>4.4219999999999997</v>
      </c>
      <c r="AT25" s="29">
        <f t="shared" si="19"/>
        <v>4.2809999999999997</v>
      </c>
      <c r="AU25" s="29">
        <f t="shared" si="19"/>
        <v>4.5889999999999995</v>
      </c>
      <c r="AV25" s="29">
        <f t="shared" si="19"/>
        <v>4.4969999999999999</v>
      </c>
      <c r="AW25" s="29">
        <f t="shared" si="19"/>
        <v>6.4550000000000001</v>
      </c>
      <c r="AX25" s="29">
        <f t="shared" si="19"/>
        <v>6.6486499999999999</v>
      </c>
      <c r="AY25" s="29">
        <f t="shared" si="19"/>
        <v>6.9810825000000003</v>
      </c>
      <c r="AZ25" s="29">
        <f t="shared" si="19"/>
        <v>7.4697582750000011</v>
      </c>
      <c r="BA25" s="29">
        <f t="shared" si="19"/>
        <v>7.7685486060000013</v>
      </c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6">
        <f t="shared" si="16"/>
        <v>5.1462500000000002</v>
      </c>
      <c r="BM25" s="16">
        <f t="shared" si="16"/>
        <v>5.5274999999999999</v>
      </c>
      <c r="BN25" s="16">
        <f t="shared" si="16"/>
        <v>5.3512499999999994</v>
      </c>
      <c r="BO25" s="16">
        <f t="shared" si="16"/>
        <v>5.7362499999999992</v>
      </c>
      <c r="BP25" s="16">
        <f t="shared" si="16"/>
        <v>5.6212499999999999</v>
      </c>
      <c r="BQ25" s="16">
        <f t="shared" si="16"/>
        <v>8.0687499999999996</v>
      </c>
      <c r="BR25" s="16">
        <f t="shared" si="16"/>
        <v>8.3108125000000008</v>
      </c>
      <c r="BS25" s="16">
        <f t="shared" si="16"/>
        <v>8.726353125000001</v>
      </c>
      <c r="BT25" s="16">
        <f t="shared" si="16"/>
        <v>9.3371978437500012</v>
      </c>
      <c r="BU25" s="16">
        <f t="shared" si="16"/>
        <v>9.7106857575000021</v>
      </c>
      <c r="BV25" s="16"/>
      <c r="BW25" s="16"/>
      <c r="BX25" s="16"/>
      <c r="BY25" s="16"/>
      <c r="BZ25" s="16"/>
      <c r="CA25" s="16"/>
      <c r="CB25" s="16"/>
      <c r="CC25" s="16"/>
      <c r="CD25" s="16"/>
      <c r="CE25" s="16"/>
      <c r="CF25" s="31">
        <f>VLOOKUP(A25,'[1]FR_Forecast and Inventory Plann'!$A$3:$AX$129,23,0)</f>
        <v>8.234</v>
      </c>
      <c r="CG25" s="31">
        <f>VLOOKUP($A25,'[1]FR_Forecast and Inventory Plann'!$A$3:$AX$129,28,0)</f>
        <v>8.8439999999999994</v>
      </c>
      <c r="CH25" s="31">
        <f>VLOOKUP($A25,'[1]FR_Forecast and Inventory Plann'!$A$3:$AX$129,33,0)</f>
        <v>8.5619999999999994</v>
      </c>
      <c r="CI25" s="31">
        <f>VLOOKUP($A25,'[1]FR_Forecast and Inventory Plann'!$A$3:$AX$129,39,0)</f>
        <v>9.177999999999999</v>
      </c>
      <c r="CJ25" s="31">
        <f>VLOOKUP($A25,'[1]FR_Forecast and Inventory Plann'!$A$3:$AX$129,44,0)</f>
        <v>8.9939999999999998</v>
      </c>
      <c r="CK25" s="31">
        <f>VLOOKUP($A25,'[1]FR_Forecast and Inventory Plann'!$A$3:$AX$129,50,0)</f>
        <v>12.91</v>
      </c>
      <c r="CL25" s="31">
        <f t="shared" si="6"/>
        <v>13.2973</v>
      </c>
      <c r="CM25" s="31">
        <f t="shared" si="7"/>
        <v>13.962165000000001</v>
      </c>
      <c r="CN25" s="31">
        <f t="shared" si="8"/>
        <v>14.939516550000002</v>
      </c>
      <c r="CO25" s="31">
        <f t="shared" si="9"/>
        <v>15.537097212000003</v>
      </c>
      <c r="CP25" s="13">
        <f t="shared" si="13"/>
        <v>2.1898936170212768</v>
      </c>
      <c r="CQ25" s="13">
        <f t="shared" si="13"/>
        <v>2.3521276595744682</v>
      </c>
      <c r="CR25" s="13">
        <f t="shared" si="13"/>
        <v>2.2771276595744685</v>
      </c>
      <c r="CS25" s="13">
        <f t="shared" si="13"/>
        <v>2.4409574468085107</v>
      </c>
      <c r="CT25" s="13">
        <f t="shared" si="13"/>
        <v>2.3920212765957451</v>
      </c>
      <c r="CU25" s="13">
        <f t="shared" si="12"/>
        <v>3.4335106382978728</v>
      </c>
      <c r="CV25" s="13">
        <f t="shared" si="12"/>
        <v>3.536515957446809</v>
      </c>
      <c r="CW25" s="13">
        <f t="shared" si="12"/>
        <v>3.7133417553191497</v>
      </c>
      <c r="CX25" s="13">
        <f t="shared" si="12"/>
        <v>3.9732756781914906</v>
      </c>
      <c r="CY25" s="13">
        <f t="shared" si="12"/>
        <v>4.1322067053191507</v>
      </c>
      <c r="CZ25" s="29">
        <f t="shared" si="12"/>
        <v>2.1898936170212768</v>
      </c>
      <c r="DA25" s="29">
        <f t="shared" si="12"/>
        <v>2.3521276595744682</v>
      </c>
      <c r="DB25" s="29">
        <f t="shared" si="12"/>
        <v>2.2771276595744685</v>
      </c>
      <c r="DC25" s="29">
        <f t="shared" si="12"/>
        <v>2.4409574468085107</v>
      </c>
      <c r="DD25" s="29">
        <f t="shared" si="12"/>
        <v>2.3920212765957451</v>
      </c>
      <c r="DE25" s="29">
        <f t="shared" si="12"/>
        <v>3.4335106382978728</v>
      </c>
      <c r="DF25" s="29">
        <f t="shared" si="12"/>
        <v>3.536515957446809</v>
      </c>
      <c r="DG25" s="29">
        <f t="shared" si="12"/>
        <v>3.7133417553191497</v>
      </c>
      <c r="DH25" s="29">
        <f t="shared" si="12"/>
        <v>3.9732756781914906</v>
      </c>
      <c r="DI25" s="29">
        <f t="shared" si="12"/>
        <v>4.1322067053191507</v>
      </c>
      <c r="DJ25" s="13"/>
      <c r="DK25" s="13"/>
      <c r="DL25" s="13"/>
      <c r="DM25" s="13"/>
      <c r="DN25" s="13"/>
      <c r="DO25" s="13"/>
      <c r="DP25" s="13"/>
      <c r="DQ25" s="13"/>
      <c r="DR25" s="13"/>
      <c r="DS25" s="13"/>
      <c r="DT25" s="16">
        <f t="shared" si="17"/>
        <v>2.7373670212765964</v>
      </c>
      <c r="DU25" s="16">
        <f t="shared" si="17"/>
        <v>2.9401595744680855</v>
      </c>
      <c r="DV25" s="16">
        <f t="shared" si="17"/>
        <v>2.8464095744680855</v>
      </c>
      <c r="DW25" s="16">
        <f t="shared" si="17"/>
        <v>3.0511968085106385</v>
      </c>
      <c r="DX25" s="16">
        <f t="shared" si="17"/>
        <v>2.9900265957446814</v>
      </c>
      <c r="DY25" s="16">
        <f t="shared" si="17"/>
        <v>4.2918882978723412</v>
      </c>
      <c r="DZ25" s="16">
        <f t="shared" si="17"/>
        <v>4.4206449468085118</v>
      </c>
      <c r="EA25" s="16">
        <f t="shared" si="17"/>
        <v>4.6416771941489374</v>
      </c>
      <c r="EB25" s="16">
        <f t="shared" si="17"/>
        <v>4.9665945977393635</v>
      </c>
      <c r="EC25" s="16">
        <f t="shared" si="17"/>
        <v>5.1652583816489379</v>
      </c>
      <c r="ED25" s="18"/>
      <c r="EE25" s="43"/>
      <c r="EF25" s="44">
        <v>0.25</v>
      </c>
      <c r="EG25" s="44">
        <v>0.25</v>
      </c>
    </row>
    <row r="26" spans="1:137" x14ac:dyDescent="0.3">
      <c r="A26" t="s">
        <v>196</v>
      </c>
      <c r="B26" t="s">
        <v>197</v>
      </c>
      <c r="C26" t="s">
        <v>198</v>
      </c>
      <c r="D26" t="s">
        <v>199</v>
      </c>
      <c r="E26" t="s">
        <v>200</v>
      </c>
      <c r="F26" s="6">
        <v>118</v>
      </c>
      <c r="G26" s="7">
        <v>4.5654046089834716E-3</v>
      </c>
      <c r="H26" s="8">
        <v>-0.58333333333333337</v>
      </c>
      <c r="I26" s="8">
        <v>-0.8170694150738087</v>
      </c>
      <c r="J26" s="9">
        <v>15</v>
      </c>
      <c r="K26" s="7">
        <v>7.5642965204235999E-3</v>
      </c>
      <c r="L26" s="8">
        <v>-0.55882352941176472</v>
      </c>
      <c r="M26" s="8">
        <v>-0.80769230769230771</v>
      </c>
      <c r="N26" s="9">
        <v>16</v>
      </c>
      <c r="O26" s="7">
        <v>8.4077771939043613E-3</v>
      </c>
      <c r="P26" s="8">
        <v>-0.52941176470588236</v>
      </c>
      <c r="Q26" s="8">
        <v>-0.78947368421052633</v>
      </c>
      <c r="R26" s="9">
        <v>3</v>
      </c>
      <c r="S26" s="9">
        <v>0</v>
      </c>
      <c r="T26" s="10">
        <v>401</v>
      </c>
      <c r="U26" s="6">
        <v>83.294000000000011</v>
      </c>
      <c r="V26" s="11">
        <v>2.9528532474332181E-4</v>
      </c>
      <c r="W26" s="9">
        <v>216</v>
      </c>
      <c r="X26" s="8">
        <v>-0.49650349650349646</v>
      </c>
      <c r="Y26" s="8">
        <v>-0.80662488809310662</v>
      </c>
      <c r="Z26" s="7">
        <v>7.407407407407407E-2</v>
      </c>
      <c r="AA26" s="7">
        <v>1.7777777777777778E-2</v>
      </c>
      <c r="AB26" s="7">
        <v>1.8518518518518517E-3</v>
      </c>
      <c r="AC26" s="8">
        <v>0.29777777777777792</v>
      </c>
      <c r="AD26" s="7">
        <v>0</v>
      </c>
      <c r="AE26" s="12">
        <v>10</v>
      </c>
      <c r="AF26" s="13">
        <v>5</v>
      </c>
      <c r="AG26" s="14">
        <f t="shared" si="0"/>
        <v>0.53191489361702138</v>
      </c>
      <c r="AH26" s="12">
        <f t="shared" si="15"/>
        <v>10.282499999999999</v>
      </c>
      <c r="AI26" s="12">
        <f t="shared" si="15"/>
        <v>10.2835</v>
      </c>
      <c r="AJ26" s="12">
        <f t="shared" si="15"/>
        <v>10.1355</v>
      </c>
      <c r="AK26" s="12">
        <f t="shared" si="15"/>
        <v>12.493</v>
      </c>
      <c r="AL26" s="12">
        <f t="shared" si="15"/>
        <v>10.1335</v>
      </c>
      <c r="AM26" s="12">
        <f t="shared" si="15"/>
        <v>13.102</v>
      </c>
      <c r="AN26" s="12">
        <f t="shared" si="15"/>
        <v>13.49506</v>
      </c>
      <c r="AO26" s="12">
        <f t="shared" si="15"/>
        <v>14.169813000000001</v>
      </c>
      <c r="AP26" s="12">
        <f t="shared" si="15"/>
        <v>15.161699910000003</v>
      </c>
      <c r="AQ26" s="12">
        <f t="shared" si="15"/>
        <v>15.768167906400004</v>
      </c>
      <c r="BL26" s="16">
        <f t="shared" si="16"/>
        <v>12.853124999999999</v>
      </c>
      <c r="BM26" s="16">
        <f t="shared" si="16"/>
        <v>12.854375000000001</v>
      </c>
      <c r="BN26" s="16">
        <f t="shared" si="16"/>
        <v>12.669375</v>
      </c>
      <c r="BO26" s="16">
        <f t="shared" si="16"/>
        <v>15.616250000000001</v>
      </c>
      <c r="BP26" s="16">
        <f t="shared" si="16"/>
        <v>12.666874999999999</v>
      </c>
      <c r="BQ26" s="16">
        <f t="shared" si="16"/>
        <v>16.377500000000001</v>
      </c>
      <c r="BR26" s="16">
        <f t="shared" si="16"/>
        <v>16.868825000000001</v>
      </c>
      <c r="BS26" s="16">
        <f t="shared" si="16"/>
        <v>17.712266250000003</v>
      </c>
      <c r="BT26" s="16">
        <f t="shared" si="16"/>
        <v>18.952124887500005</v>
      </c>
      <c r="BU26" s="16">
        <f t="shared" si="16"/>
        <v>19.710209883000005</v>
      </c>
      <c r="BV26" s="16"/>
      <c r="BW26" s="16"/>
      <c r="BX26" s="16"/>
      <c r="BY26" s="16"/>
      <c r="BZ26" s="16"/>
      <c r="CA26" s="16"/>
      <c r="CB26" s="16"/>
      <c r="CC26" s="16"/>
      <c r="CD26" s="16"/>
      <c r="CE26" s="16"/>
      <c r="CF26" s="17">
        <f>VLOOKUP(A26,'[1]FR_Forecast and Inventory Plann'!$A$3:$AX$129,23,0)</f>
        <v>20.564999999999998</v>
      </c>
      <c r="CG26" s="17">
        <f>VLOOKUP($A26,'[1]FR_Forecast and Inventory Plann'!$A$3:$AX$129,28,0)</f>
        <v>20.567</v>
      </c>
      <c r="CH26" s="17">
        <f>VLOOKUP($A26,'[1]FR_Forecast and Inventory Plann'!$A$3:$AX$129,33,0)</f>
        <v>20.271000000000001</v>
      </c>
      <c r="CI26" s="17">
        <f>VLOOKUP($A26,'[1]FR_Forecast and Inventory Plann'!$A$3:$AX$129,39,0)</f>
        <v>24.986000000000001</v>
      </c>
      <c r="CJ26" s="17">
        <f>VLOOKUP($A26,'[1]FR_Forecast and Inventory Plann'!$A$3:$AX$129,44,0)</f>
        <v>20.266999999999999</v>
      </c>
      <c r="CK26" s="17">
        <f>VLOOKUP($A26,'[1]FR_Forecast and Inventory Plann'!$A$3:$AX$129,50,0)</f>
        <v>26.204000000000001</v>
      </c>
      <c r="CL26" s="17">
        <f t="shared" si="6"/>
        <v>26.990120000000001</v>
      </c>
      <c r="CM26" s="17">
        <f t="shared" si="7"/>
        <v>28.339626000000003</v>
      </c>
      <c r="CN26" s="17">
        <f t="shared" si="8"/>
        <v>30.323399820000006</v>
      </c>
      <c r="CO26" s="17">
        <f t="shared" si="9"/>
        <v>31.536335812800008</v>
      </c>
      <c r="CP26" s="13">
        <f t="shared" si="13"/>
        <v>5.4694148936170217</v>
      </c>
      <c r="CQ26" s="13">
        <f t="shared" si="13"/>
        <v>5.4699468085106391</v>
      </c>
      <c r="CR26" s="13">
        <f t="shared" si="13"/>
        <v>5.39122340425532</v>
      </c>
      <c r="CS26" s="13">
        <f t="shared" si="13"/>
        <v>6.6452127659574485</v>
      </c>
      <c r="CT26" s="13">
        <f t="shared" si="13"/>
        <v>5.3901595744680861</v>
      </c>
      <c r="CU26" s="13">
        <f t="shared" si="12"/>
        <v>6.9691489361702139</v>
      </c>
      <c r="CV26" s="13">
        <f t="shared" si="12"/>
        <v>7.1782234042553208</v>
      </c>
      <c r="CW26" s="13">
        <f t="shared" si="12"/>
        <v>7.5371345744680873</v>
      </c>
      <c r="CX26" s="13">
        <f t="shared" si="12"/>
        <v>8.0647339946808536</v>
      </c>
      <c r="CY26" s="13">
        <f t="shared" si="12"/>
        <v>8.387323354468089</v>
      </c>
      <c r="CZ26" s="12">
        <f t="shared" si="12"/>
        <v>0</v>
      </c>
      <c r="DA26" s="12">
        <f t="shared" si="12"/>
        <v>0</v>
      </c>
      <c r="DB26" s="12">
        <f t="shared" si="12"/>
        <v>0</v>
      </c>
      <c r="DC26" s="12">
        <f t="shared" si="12"/>
        <v>0</v>
      </c>
      <c r="DD26" s="12">
        <f t="shared" si="12"/>
        <v>0</v>
      </c>
      <c r="DE26" s="12">
        <f t="shared" si="12"/>
        <v>0</v>
      </c>
      <c r="DF26" s="12">
        <f t="shared" si="12"/>
        <v>0</v>
      </c>
      <c r="DG26" s="12">
        <f t="shared" si="12"/>
        <v>0</v>
      </c>
      <c r="DH26" s="12">
        <f t="shared" si="12"/>
        <v>0</v>
      </c>
      <c r="DI26" s="12">
        <f t="shared" si="12"/>
        <v>0</v>
      </c>
      <c r="DJ26" s="13"/>
      <c r="DK26" s="13"/>
      <c r="DL26" s="13"/>
      <c r="DM26" s="13"/>
      <c r="DN26" s="13"/>
      <c r="DO26" s="13"/>
      <c r="DP26" s="13"/>
      <c r="DQ26" s="13"/>
      <c r="DR26" s="13"/>
      <c r="DS26" s="13"/>
      <c r="DT26" s="16">
        <f t="shared" si="17"/>
        <v>6.8367686170212769</v>
      </c>
      <c r="DU26" s="16">
        <f t="shared" si="17"/>
        <v>6.8374335106382995</v>
      </c>
      <c r="DV26" s="16">
        <f t="shared" si="17"/>
        <v>6.7390292553191502</v>
      </c>
      <c r="DW26" s="16">
        <f t="shared" si="17"/>
        <v>8.3065159574468108</v>
      </c>
      <c r="DX26" s="16">
        <f t="shared" si="17"/>
        <v>6.7376994680851077</v>
      </c>
      <c r="DY26" s="16">
        <f t="shared" si="17"/>
        <v>8.7114361702127692</v>
      </c>
      <c r="DZ26" s="16">
        <f t="shared" si="17"/>
        <v>8.9727792553191517</v>
      </c>
      <c r="EA26" s="16">
        <f t="shared" si="17"/>
        <v>9.42141821808511</v>
      </c>
      <c r="EB26" s="16">
        <f t="shared" si="17"/>
        <v>10.080917493351068</v>
      </c>
      <c r="EC26" s="16">
        <f t="shared" si="17"/>
        <v>10.484154193085111</v>
      </c>
      <c r="ED26" s="18"/>
      <c r="EE26" s="43"/>
      <c r="EF26" s="44">
        <v>0.25</v>
      </c>
      <c r="EG26" s="44">
        <v>0.25</v>
      </c>
    </row>
    <row r="27" spans="1:137" x14ac:dyDescent="0.3">
      <c r="A27" t="s">
        <v>201</v>
      </c>
      <c r="B27" t="s">
        <v>202</v>
      </c>
      <c r="C27" t="s">
        <v>203</v>
      </c>
      <c r="D27" t="s">
        <v>204</v>
      </c>
      <c r="E27" t="s">
        <v>205</v>
      </c>
      <c r="F27" s="6">
        <v>119</v>
      </c>
      <c r="G27" s="7">
        <v>4.0408015316736054E-3</v>
      </c>
      <c r="H27" s="11">
        <v>2.8630434782608728E-2</v>
      </c>
      <c r="I27" s="8">
        <v>-0.79364902847100016</v>
      </c>
      <c r="J27" s="9">
        <v>19</v>
      </c>
      <c r="K27" s="7">
        <v>9.5814422592032274E-3</v>
      </c>
      <c r="L27" s="8">
        <v>-0.05</v>
      </c>
      <c r="M27" s="8">
        <v>-0.81372549019607843</v>
      </c>
      <c r="N27" s="9">
        <v>20</v>
      </c>
      <c r="O27" s="7">
        <v>1.0509721492380452E-2</v>
      </c>
      <c r="P27" s="11">
        <v>5.2631578947368363E-2</v>
      </c>
      <c r="Q27" s="8">
        <v>-0.81981981981981988</v>
      </c>
      <c r="R27" s="9">
        <v>1</v>
      </c>
      <c r="S27" s="9">
        <v>0</v>
      </c>
      <c r="T27" s="10">
        <v>280</v>
      </c>
      <c r="U27" s="6">
        <v>49.110526315789478</v>
      </c>
      <c r="V27" s="11">
        <v>6.3228541151536533E-2</v>
      </c>
      <c r="W27" s="9">
        <v>430</v>
      </c>
      <c r="X27" s="8">
        <v>-0.28925619834710747</v>
      </c>
      <c r="Y27" s="8">
        <v>-0.84454085321764283</v>
      </c>
      <c r="Z27" s="7">
        <v>4.6511627906976744E-2</v>
      </c>
      <c r="AA27" s="7">
        <v>9.6078431372549011E-2</v>
      </c>
      <c r="AB27" s="7">
        <v>2.2685185185185187E-2</v>
      </c>
      <c r="AC27" s="8">
        <v>8.783986928104575</v>
      </c>
      <c r="AD27" s="7">
        <v>6.9351230425055921E-2</v>
      </c>
      <c r="AE27" s="12">
        <v>10</v>
      </c>
      <c r="AF27" s="13">
        <v>5</v>
      </c>
      <c r="AG27" s="14">
        <f t="shared" si="0"/>
        <v>0.53191489361702138</v>
      </c>
      <c r="AH27" s="12">
        <f t="shared" si="15"/>
        <v>6.8544999999999998</v>
      </c>
      <c r="AI27" s="12">
        <f t="shared" si="15"/>
        <v>6.7714999999999996</v>
      </c>
      <c r="AJ27" s="12">
        <f t="shared" si="15"/>
        <v>6.3710000000000004</v>
      </c>
      <c r="AK27" s="12">
        <f t="shared" si="15"/>
        <v>7.6155000000000008</v>
      </c>
      <c r="AL27" s="12">
        <f t="shared" si="15"/>
        <v>6.0050000000000008</v>
      </c>
      <c r="AM27" s="12">
        <f t="shared" si="15"/>
        <v>7.9659999999999993</v>
      </c>
      <c r="AN27" s="12">
        <f t="shared" si="15"/>
        <v>8.2049799999999991</v>
      </c>
      <c r="AO27" s="12">
        <f t="shared" si="15"/>
        <v>8.6152289999999994</v>
      </c>
      <c r="AP27" s="12">
        <f t="shared" si="15"/>
        <v>9.2182950300000002</v>
      </c>
      <c r="AQ27" s="12">
        <f t="shared" si="15"/>
        <v>9.5870268312000011</v>
      </c>
      <c r="BL27" s="16">
        <f t="shared" si="16"/>
        <v>8.5681250000000002</v>
      </c>
      <c r="BM27" s="16">
        <f t="shared" si="16"/>
        <v>8.4643750000000004</v>
      </c>
      <c r="BN27" s="16">
        <f t="shared" si="16"/>
        <v>7.963750000000001</v>
      </c>
      <c r="BO27" s="16">
        <f t="shared" si="16"/>
        <v>9.5193750000000001</v>
      </c>
      <c r="BP27" s="16">
        <f t="shared" si="16"/>
        <v>7.5062500000000014</v>
      </c>
      <c r="BQ27" s="16">
        <f t="shared" si="16"/>
        <v>9.9574999999999996</v>
      </c>
      <c r="BR27" s="16">
        <f t="shared" si="16"/>
        <v>10.256224999999999</v>
      </c>
      <c r="BS27" s="16">
        <f t="shared" si="16"/>
        <v>10.769036249999999</v>
      </c>
      <c r="BT27" s="16">
        <f t="shared" si="16"/>
        <v>11.5228687875</v>
      </c>
      <c r="BU27" s="16">
        <f t="shared" si="16"/>
        <v>11.983783539000001</v>
      </c>
      <c r="BV27" s="16"/>
      <c r="BW27" s="16"/>
      <c r="BX27" s="16"/>
      <c r="BY27" s="16"/>
      <c r="BZ27" s="16"/>
      <c r="CA27" s="16"/>
      <c r="CB27" s="16"/>
      <c r="CC27" s="16"/>
      <c r="CD27" s="16"/>
      <c r="CE27" s="16"/>
      <c r="CF27" s="17">
        <f>VLOOKUP(A27,'[1]FR_Forecast and Inventory Plann'!$A$3:$AX$129,23,0)</f>
        <v>13.709</v>
      </c>
      <c r="CG27" s="17">
        <f>VLOOKUP($A27,'[1]FR_Forecast and Inventory Plann'!$A$3:$AX$129,28,0)</f>
        <v>13.542999999999999</v>
      </c>
      <c r="CH27" s="17">
        <f>VLOOKUP($A27,'[1]FR_Forecast and Inventory Plann'!$A$3:$AX$129,33,0)</f>
        <v>12.742000000000001</v>
      </c>
      <c r="CI27" s="17">
        <f>VLOOKUP($A27,'[1]FR_Forecast and Inventory Plann'!$A$3:$AX$129,39,0)</f>
        <v>15.231000000000002</v>
      </c>
      <c r="CJ27" s="17">
        <f>VLOOKUP($A27,'[1]FR_Forecast and Inventory Plann'!$A$3:$AX$129,44,0)</f>
        <v>12.010000000000002</v>
      </c>
      <c r="CK27" s="17">
        <f>VLOOKUP($A27,'[1]FR_Forecast and Inventory Plann'!$A$3:$AX$129,50,0)</f>
        <v>15.931999999999999</v>
      </c>
      <c r="CL27" s="17">
        <f t="shared" si="6"/>
        <v>16.409959999999998</v>
      </c>
      <c r="CM27" s="17">
        <f t="shared" si="7"/>
        <v>17.230457999999999</v>
      </c>
      <c r="CN27" s="17">
        <f t="shared" si="8"/>
        <v>18.43659006</v>
      </c>
      <c r="CO27" s="17">
        <f t="shared" si="9"/>
        <v>19.174053662400002</v>
      </c>
      <c r="CP27" s="13">
        <f t="shared" si="13"/>
        <v>3.6460106382978728</v>
      </c>
      <c r="CQ27" s="13">
        <f t="shared" si="13"/>
        <v>3.60186170212766</v>
      </c>
      <c r="CR27" s="13">
        <f t="shared" si="13"/>
        <v>3.3888297872340436</v>
      </c>
      <c r="CS27" s="13">
        <f t="shared" si="13"/>
        <v>4.0507978723404268</v>
      </c>
      <c r="CT27" s="13">
        <f t="shared" si="13"/>
        <v>3.194148936170214</v>
      </c>
      <c r="CU27" s="13">
        <f t="shared" si="12"/>
        <v>4.237234042553192</v>
      </c>
      <c r="CV27" s="13">
        <f t="shared" si="12"/>
        <v>4.3643510638297878</v>
      </c>
      <c r="CW27" s="13">
        <f t="shared" si="12"/>
        <v>4.5825686170212769</v>
      </c>
      <c r="CX27" s="13">
        <f t="shared" si="12"/>
        <v>4.9033484202127671</v>
      </c>
      <c r="CY27" s="13">
        <f t="shared" si="12"/>
        <v>5.0994823570212784</v>
      </c>
      <c r="CZ27" s="12">
        <f t="shared" si="12"/>
        <v>0</v>
      </c>
      <c r="DA27" s="12">
        <f t="shared" si="12"/>
        <v>0</v>
      </c>
      <c r="DB27" s="12">
        <f t="shared" si="12"/>
        <v>0</v>
      </c>
      <c r="DC27" s="12">
        <f t="shared" si="12"/>
        <v>0</v>
      </c>
      <c r="DD27" s="12">
        <f t="shared" si="12"/>
        <v>0</v>
      </c>
      <c r="DE27" s="12">
        <f t="shared" si="12"/>
        <v>0</v>
      </c>
      <c r="DF27" s="12">
        <f t="shared" si="12"/>
        <v>0</v>
      </c>
      <c r="DG27" s="12">
        <f t="shared" si="12"/>
        <v>0</v>
      </c>
      <c r="DH27" s="12">
        <f t="shared" si="12"/>
        <v>0</v>
      </c>
      <c r="DI27" s="12">
        <f t="shared" si="12"/>
        <v>0</v>
      </c>
      <c r="DJ27" s="13"/>
      <c r="DK27" s="13"/>
      <c r="DL27" s="13"/>
      <c r="DM27" s="13"/>
      <c r="DN27" s="13"/>
      <c r="DO27" s="13"/>
      <c r="DP27" s="13"/>
      <c r="DQ27" s="13"/>
      <c r="DR27" s="13"/>
      <c r="DS27" s="13"/>
      <c r="DT27" s="16">
        <f t="shared" si="17"/>
        <v>4.5575132978723412</v>
      </c>
      <c r="DU27" s="16">
        <f t="shared" si="17"/>
        <v>4.5023271276595755</v>
      </c>
      <c r="DV27" s="16">
        <f t="shared" si="17"/>
        <v>4.2360372340425547</v>
      </c>
      <c r="DW27" s="16">
        <f t="shared" si="17"/>
        <v>5.063497340425533</v>
      </c>
      <c r="DX27" s="16">
        <f t="shared" si="17"/>
        <v>3.9926861702127674</v>
      </c>
      <c r="DY27" s="16">
        <f t="shared" si="17"/>
        <v>5.2965425531914905</v>
      </c>
      <c r="DZ27" s="16">
        <f t="shared" si="17"/>
        <v>5.4554388297872345</v>
      </c>
      <c r="EA27" s="16">
        <f t="shared" si="17"/>
        <v>5.7282107712765962</v>
      </c>
      <c r="EB27" s="16">
        <f t="shared" si="17"/>
        <v>6.1291855252659584</v>
      </c>
      <c r="EC27" s="16">
        <f t="shared" si="17"/>
        <v>6.3743529462765975</v>
      </c>
      <c r="ED27" s="18" t="s">
        <v>90</v>
      </c>
      <c r="EE27" s="43"/>
      <c r="EF27" s="44">
        <v>0.25</v>
      </c>
      <c r="EG27" s="44">
        <v>0.25</v>
      </c>
    </row>
    <row r="28" spans="1:137" x14ac:dyDescent="0.3">
      <c r="AF28" s="45"/>
      <c r="AG28" s="14"/>
      <c r="AH28" s="46">
        <f>SUM(AH4:AH27)</f>
        <v>532.40499999999997</v>
      </c>
      <c r="AI28" s="46">
        <f t="shared" ref="AI28:AQ28" si="20">SUM(AI4:AI27)</f>
        <v>514.33850000000007</v>
      </c>
      <c r="AJ28" s="46">
        <f t="shared" si="20"/>
        <v>491.67949999999996</v>
      </c>
      <c r="AK28" s="46">
        <f t="shared" si="20"/>
        <v>592.92300000000012</v>
      </c>
      <c r="AL28" s="46">
        <f t="shared" si="20"/>
        <v>502.59899999999993</v>
      </c>
      <c r="AM28" s="46">
        <f t="shared" si="20"/>
        <v>640.80550000000005</v>
      </c>
      <c r="AN28" s="46">
        <f t="shared" si="20"/>
        <v>660.02966500000002</v>
      </c>
      <c r="AO28" s="46">
        <f t="shared" si="20"/>
        <v>693.03114825</v>
      </c>
      <c r="AP28" s="46">
        <f t="shared" si="20"/>
        <v>741.54332862750016</v>
      </c>
      <c r="AQ28" s="46">
        <f t="shared" si="20"/>
        <v>771.20506177260017</v>
      </c>
      <c r="AR28" s="47">
        <f>SUM(AR7:AR25)</f>
        <v>64.404500000000013</v>
      </c>
      <c r="AS28" s="47">
        <f t="shared" ref="AS28:BA28" si="21">SUM(AS7:AS25)</f>
        <v>61.671499999999995</v>
      </c>
      <c r="AT28" s="47">
        <f t="shared" si="21"/>
        <v>60.771999999999998</v>
      </c>
      <c r="AU28" s="47">
        <f t="shared" si="21"/>
        <v>72.144499999999994</v>
      </c>
      <c r="AV28" s="47">
        <f t="shared" si="21"/>
        <v>61.910000000000004</v>
      </c>
      <c r="AW28" s="47">
        <f t="shared" si="21"/>
        <v>79.766999999999996</v>
      </c>
      <c r="AX28" s="47">
        <f t="shared" si="21"/>
        <v>82.160010000000014</v>
      </c>
      <c r="AY28" s="47">
        <f t="shared" si="21"/>
        <v>86.268010500000003</v>
      </c>
      <c r="AZ28" s="47">
        <f t="shared" si="21"/>
        <v>92.306771235000014</v>
      </c>
      <c r="BA28" s="47">
        <f t="shared" si="21"/>
        <v>95.999042084400003</v>
      </c>
      <c r="BB28" s="48">
        <f>SUM(BB4:BB8)</f>
        <v>253.26375000000002</v>
      </c>
      <c r="BC28" s="48">
        <f t="shared" ref="BC28:BK28" si="22">SUM(BC4:BC8)</f>
        <v>243.03625</v>
      </c>
      <c r="BD28" s="48">
        <f t="shared" si="22"/>
        <v>230.766875</v>
      </c>
      <c r="BE28" s="48">
        <f t="shared" si="22"/>
        <v>274.21312499999999</v>
      </c>
      <c r="BF28" s="48">
        <f t="shared" si="22"/>
        <v>235.74312499999999</v>
      </c>
      <c r="BG28" s="48">
        <f t="shared" si="22"/>
        <v>298.12624999999997</v>
      </c>
      <c r="BH28" s="48">
        <f t="shared" si="22"/>
        <v>307.07003749999996</v>
      </c>
      <c r="BI28" s="48">
        <f t="shared" si="22"/>
        <v>322.42353937500002</v>
      </c>
      <c r="BJ28" s="48">
        <f t="shared" si="22"/>
        <v>344.99318713125001</v>
      </c>
      <c r="BK28" s="48">
        <f t="shared" si="22"/>
        <v>358.79291461650007</v>
      </c>
      <c r="BL28" s="16">
        <f t="shared" ref="BL28:BU28" si="23">IF($E28=$EE44,($AE28*($EF$20)*($EG$20*CF28)),0)</f>
        <v>0</v>
      </c>
      <c r="BM28" s="16">
        <f t="shared" si="23"/>
        <v>0</v>
      </c>
      <c r="BN28" s="16">
        <f t="shared" si="23"/>
        <v>0</v>
      </c>
      <c r="BO28" s="16">
        <f t="shared" si="23"/>
        <v>0</v>
      </c>
      <c r="BP28" s="16">
        <f t="shared" si="23"/>
        <v>0</v>
      </c>
      <c r="BQ28" s="16">
        <f t="shared" si="23"/>
        <v>0</v>
      </c>
      <c r="BR28" s="16">
        <f t="shared" si="23"/>
        <v>0</v>
      </c>
      <c r="BS28" s="16">
        <f t="shared" si="23"/>
        <v>0</v>
      </c>
      <c r="BT28" s="16">
        <f t="shared" si="23"/>
        <v>0</v>
      </c>
      <c r="BU28" s="16">
        <f t="shared" si="23"/>
        <v>0</v>
      </c>
      <c r="BV28" s="16"/>
      <c r="BW28" s="16"/>
      <c r="BX28" s="16"/>
      <c r="BY28" s="16"/>
      <c r="BZ28" s="16"/>
      <c r="CA28" s="16"/>
      <c r="CB28" s="16"/>
      <c r="CC28" s="16"/>
      <c r="CD28" s="16"/>
      <c r="CE28" s="16"/>
      <c r="CF28" s="49">
        <f t="shared" ref="CF28:CO28" si="24">AH28</f>
        <v>532.40499999999997</v>
      </c>
      <c r="CG28" s="49">
        <f t="shared" si="24"/>
        <v>514.33850000000007</v>
      </c>
      <c r="CH28" s="49">
        <f t="shared" si="24"/>
        <v>491.67949999999996</v>
      </c>
      <c r="CI28" s="49">
        <f t="shared" si="24"/>
        <v>592.92300000000012</v>
      </c>
      <c r="CJ28" s="49">
        <f t="shared" si="24"/>
        <v>502.59899999999993</v>
      </c>
      <c r="CK28" s="49">
        <f t="shared" si="24"/>
        <v>640.80550000000005</v>
      </c>
      <c r="CL28" s="49">
        <f t="shared" si="24"/>
        <v>660.02966500000002</v>
      </c>
      <c r="CM28" s="49">
        <f t="shared" si="24"/>
        <v>693.03114825</v>
      </c>
      <c r="CN28" s="49">
        <f t="shared" si="24"/>
        <v>741.54332862750016</v>
      </c>
      <c r="CO28" s="49">
        <f t="shared" si="24"/>
        <v>771.20506177260017</v>
      </c>
      <c r="CP28" s="50">
        <f>SUM(CP4:CP27)</f>
        <v>283.19414893617017</v>
      </c>
      <c r="CQ28" s="50">
        <f t="shared" ref="CQ28:CY28" si="25">SUM(CQ4:CQ27)</f>
        <v>273.58430851063844</v>
      </c>
      <c r="CR28" s="50">
        <f t="shared" si="25"/>
        <v>261.53164893617026</v>
      </c>
      <c r="CS28" s="50">
        <f t="shared" si="25"/>
        <v>315.38457446808519</v>
      </c>
      <c r="CT28" s="50">
        <f t="shared" si="25"/>
        <v>267.33989361702135</v>
      </c>
      <c r="CU28" s="50">
        <f t="shared" si="25"/>
        <v>340.85398936170225</v>
      </c>
      <c r="CV28" s="50">
        <f t="shared" si="25"/>
        <v>351.07960904255327</v>
      </c>
      <c r="CW28" s="50">
        <f t="shared" si="25"/>
        <v>368.63358949468096</v>
      </c>
      <c r="CX28" s="50">
        <f t="shared" si="25"/>
        <v>394.43794075930867</v>
      </c>
      <c r="CY28" s="50">
        <f t="shared" si="25"/>
        <v>410.21545838968092</v>
      </c>
      <c r="CZ28" s="12">
        <f t="shared" si="12"/>
        <v>0</v>
      </c>
      <c r="DA28" s="12">
        <f t="shared" si="12"/>
        <v>0</v>
      </c>
      <c r="DB28" s="12">
        <f t="shared" si="12"/>
        <v>0</v>
      </c>
      <c r="DC28" s="12">
        <f t="shared" si="12"/>
        <v>0</v>
      </c>
      <c r="DD28" s="12">
        <f t="shared" si="12"/>
        <v>0</v>
      </c>
      <c r="DE28" s="12">
        <f t="shared" si="12"/>
        <v>0</v>
      </c>
      <c r="DF28" s="12">
        <f t="shared" si="12"/>
        <v>0</v>
      </c>
      <c r="DG28" s="12">
        <f t="shared" si="12"/>
        <v>0</v>
      </c>
      <c r="DH28" s="12">
        <f t="shared" si="12"/>
        <v>0</v>
      </c>
      <c r="DI28" s="12">
        <f t="shared" si="12"/>
        <v>0</v>
      </c>
      <c r="DJ28" s="51"/>
      <c r="DK28" s="51"/>
      <c r="DL28" s="51"/>
      <c r="DM28" s="51"/>
      <c r="DN28" s="51"/>
      <c r="DO28" s="51"/>
      <c r="DP28" s="51"/>
      <c r="DQ28" s="51"/>
      <c r="DR28" s="51"/>
      <c r="DS28" s="51"/>
      <c r="DT28" s="16">
        <f t="shared" si="17"/>
        <v>0</v>
      </c>
      <c r="DU28" s="16">
        <f t="shared" si="17"/>
        <v>0</v>
      </c>
      <c r="DV28" s="16">
        <f t="shared" si="17"/>
        <v>0</v>
      </c>
      <c r="DW28" s="16">
        <f t="shared" si="17"/>
        <v>0</v>
      </c>
      <c r="DX28" s="16">
        <f t="shared" si="17"/>
        <v>0</v>
      </c>
      <c r="DY28" s="16">
        <f t="shared" si="17"/>
        <v>0</v>
      </c>
      <c r="DZ28" s="16">
        <f t="shared" si="17"/>
        <v>0</v>
      </c>
      <c r="EA28" s="16">
        <f t="shared" si="17"/>
        <v>0</v>
      </c>
      <c r="EB28" s="16">
        <f t="shared" si="17"/>
        <v>0</v>
      </c>
      <c r="EC28" s="16">
        <f t="shared" si="17"/>
        <v>0</v>
      </c>
      <c r="EE28" s="43"/>
      <c r="EF28" s="44">
        <v>0.25</v>
      </c>
      <c r="EG28" s="44">
        <v>0.25</v>
      </c>
    </row>
    <row r="29" spans="1:137" x14ac:dyDescent="0.3">
      <c r="AF29" s="45"/>
      <c r="AG29" s="14"/>
      <c r="AH29" s="52"/>
      <c r="AI29" s="52"/>
      <c r="AJ29" s="52"/>
      <c r="AK29" s="52"/>
      <c r="AL29" s="52"/>
      <c r="AM29" s="52"/>
      <c r="AN29" s="52"/>
      <c r="AO29" s="52"/>
      <c r="AP29" s="52"/>
      <c r="AQ29" s="52"/>
      <c r="CF29" s="53">
        <f t="shared" ref="CF29:CO29" si="26">AR28</f>
        <v>64.404500000000013</v>
      </c>
      <c r="CG29" s="53">
        <f t="shared" si="26"/>
        <v>61.671499999999995</v>
      </c>
      <c r="CH29" s="53">
        <f t="shared" si="26"/>
        <v>60.771999999999998</v>
      </c>
      <c r="CI29" s="53">
        <f t="shared" si="26"/>
        <v>72.144499999999994</v>
      </c>
      <c r="CJ29" s="53">
        <f t="shared" si="26"/>
        <v>61.910000000000004</v>
      </c>
      <c r="CK29" s="53">
        <f t="shared" si="26"/>
        <v>79.766999999999996</v>
      </c>
      <c r="CL29" s="53">
        <f t="shared" si="26"/>
        <v>82.160010000000014</v>
      </c>
      <c r="CM29" s="53">
        <f t="shared" si="26"/>
        <v>86.268010500000003</v>
      </c>
      <c r="CN29" s="53">
        <f t="shared" si="26"/>
        <v>92.306771235000014</v>
      </c>
      <c r="CO29" s="53">
        <f t="shared" si="26"/>
        <v>95.999042084400003</v>
      </c>
      <c r="CP29" s="45"/>
      <c r="CQ29" s="45"/>
      <c r="CR29" s="45"/>
      <c r="CS29" s="45"/>
      <c r="CT29" s="45"/>
      <c r="CU29" s="45"/>
      <c r="CV29" s="45"/>
      <c r="CW29" s="45"/>
      <c r="CX29" s="45"/>
      <c r="CY29" s="45"/>
      <c r="CZ29" s="53">
        <f>SUM(CZ4:CZ28)</f>
        <v>34.25771276595745</v>
      </c>
      <c r="DA29" s="53">
        <f t="shared" ref="DA29:DI29" si="27">SUM(DA4:DA28)</f>
        <v>32.803989361702136</v>
      </c>
      <c r="DB29" s="53">
        <f t="shared" si="27"/>
        <v>32.325531914893624</v>
      </c>
      <c r="DC29" s="53">
        <f t="shared" si="27"/>
        <v>38.3747340425532</v>
      </c>
      <c r="DD29" s="53">
        <f t="shared" si="27"/>
        <v>32.930851063829792</v>
      </c>
      <c r="DE29" s="53">
        <f t="shared" si="27"/>
        <v>42.42925531914895</v>
      </c>
      <c r="DF29" s="53">
        <f t="shared" si="27"/>
        <v>43.702132978723419</v>
      </c>
      <c r="DG29" s="53">
        <f t="shared" si="27"/>
        <v>45.887239627659589</v>
      </c>
      <c r="DH29" s="53">
        <f t="shared" si="27"/>
        <v>49.09934640159576</v>
      </c>
      <c r="DI29" s="53">
        <f t="shared" si="27"/>
        <v>51.063320257659591</v>
      </c>
      <c r="DJ29" s="45"/>
      <c r="DK29" s="45"/>
      <c r="DL29" s="45"/>
      <c r="DM29" s="45"/>
      <c r="DN29" s="45"/>
      <c r="DO29" s="45"/>
      <c r="DP29" s="45"/>
      <c r="DQ29" s="45"/>
      <c r="DR29" s="45"/>
      <c r="DS29" s="45"/>
      <c r="DT29" s="16">
        <f t="shared" si="17"/>
        <v>0</v>
      </c>
      <c r="DU29" s="16">
        <f t="shared" si="17"/>
        <v>0</v>
      </c>
      <c r="DV29" s="16">
        <f t="shared" si="17"/>
        <v>0</v>
      </c>
      <c r="DW29" s="16">
        <f t="shared" si="17"/>
        <v>0</v>
      </c>
      <c r="DX29" s="16">
        <f t="shared" si="17"/>
        <v>0</v>
      </c>
      <c r="DY29" s="16">
        <f t="shared" si="17"/>
        <v>0</v>
      </c>
      <c r="DZ29" s="16">
        <f t="shared" si="17"/>
        <v>0</v>
      </c>
      <c r="EA29" s="16">
        <f t="shared" si="17"/>
        <v>0</v>
      </c>
      <c r="EB29" s="16">
        <f t="shared" si="17"/>
        <v>0</v>
      </c>
      <c r="EC29" s="16">
        <f t="shared" si="17"/>
        <v>0</v>
      </c>
      <c r="EE29" s="43"/>
      <c r="EF29" s="44">
        <v>0.25</v>
      </c>
      <c r="EG29" s="44">
        <v>0.25</v>
      </c>
    </row>
    <row r="30" spans="1:137" x14ac:dyDescent="0.3">
      <c r="CF30" s="54">
        <f t="shared" ref="CF30:CO30" si="28">BB28</f>
        <v>253.26375000000002</v>
      </c>
      <c r="CG30" s="54">
        <f t="shared" si="28"/>
        <v>243.03625</v>
      </c>
      <c r="CH30" s="54">
        <f t="shared" si="28"/>
        <v>230.766875</v>
      </c>
      <c r="CI30" s="54">
        <f t="shared" si="28"/>
        <v>274.21312499999999</v>
      </c>
      <c r="CJ30" s="54">
        <f t="shared" si="28"/>
        <v>235.74312499999999</v>
      </c>
      <c r="CK30" s="54">
        <f t="shared" si="28"/>
        <v>298.12624999999997</v>
      </c>
      <c r="CL30" s="54">
        <f t="shared" si="28"/>
        <v>307.07003749999996</v>
      </c>
      <c r="CM30" s="54">
        <f t="shared" si="28"/>
        <v>322.42353937500002</v>
      </c>
      <c r="CN30" s="54">
        <f t="shared" si="28"/>
        <v>344.99318713125001</v>
      </c>
      <c r="CO30" s="54">
        <f t="shared" si="28"/>
        <v>358.79291461650007</v>
      </c>
      <c r="CP30" s="52"/>
      <c r="CQ30" s="52"/>
      <c r="CR30" s="52"/>
      <c r="CS30" s="52"/>
      <c r="CT30" s="52"/>
      <c r="CU30" s="52"/>
      <c r="CV30" s="52"/>
      <c r="CW30" s="52"/>
      <c r="CX30" s="52"/>
      <c r="CY30" s="52"/>
      <c r="CZ30" s="52"/>
      <c r="DA30" s="52"/>
      <c r="DB30" s="52"/>
      <c r="DC30" s="52"/>
      <c r="DD30" s="52"/>
      <c r="DE30" s="52"/>
      <c r="DF30" s="52"/>
      <c r="DG30" s="52"/>
      <c r="DH30" s="52"/>
      <c r="DI30" s="52"/>
      <c r="DJ30" s="48">
        <f>SUM(DJ4:DJ29)</f>
        <v>134.71476063829789</v>
      </c>
      <c r="DK30" s="48">
        <f t="shared" ref="DK30:DS30" si="29">SUM(DK4:DK29)</f>
        <v>129.27460106382981</v>
      </c>
      <c r="DL30" s="48">
        <f t="shared" si="29"/>
        <v>122.74833776595746</v>
      </c>
      <c r="DM30" s="48">
        <f t="shared" si="29"/>
        <v>145.85804521276597</v>
      </c>
      <c r="DN30" s="48">
        <f t="shared" si="29"/>
        <v>125.39527925531918</v>
      </c>
      <c r="DO30" s="48">
        <f t="shared" si="29"/>
        <v>158.5777925531915</v>
      </c>
      <c r="DP30" s="48">
        <f t="shared" si="29"/>
        <v>163.33512632978727</v>
      </c>
      <c r="DQ30" s="48">
        <f t="shared" si="29"/>
        <v>171.50188264627664</v>
      </c>
      <c r="DR30" s="48">
        <f t="shared" si="29"/>
        <v>183.50701443151598</v>
      </c>
      <c r="DS30" s="48">
        <f t="shared" si="29"/>
        <v>190.84729500877665</v>
      </c>
      <c r="DT30" s="55">
        <f>SUM(DT4:DT29)</f>
        <v>353.99268617021283</v>
      </c>
      <c r="DU30" s="55">
        <f t="shared" ref="DU30:EC30" si="30">SUM(DU4:DU29)</f>
        <v>341.98038563829795</v>
      </c>
      <c r="DV30" s="55">
        <f t="shared" si="30"/>
        <v>326.91456117021278</v>
      </c>
      <c r="DW30" s="55">
        <f t="shared" si="30"/>
        <v>394.23071808510645</v>
      </c>
      <c r="DX30" s="55">
        <f t="shared" si="30"/>
        <v>334.17486702127673</v>
      </c>
      <c r="DY30" s="55">
        <f t="shared" si="30"/>
        <v>426.06748670212772</v>
      </c>
      <c r="DZ30" s="55">
        <f t="shared" si="30"/>
        <v>438.84951130319166</v>
      </c>
      <c r="EA30" s="55">
        <f t="shared" si="30"/>
        <v>460.79198686835127</v>
      </c>
      <c r="EB30" s="55">
        <f t="shared" si="30"/>
        <v>493.04742594913563</v>
      </c>
      <c r="EC30" s="55">
        <f t="shared" si="30"/>
        <v>512.76932298710108</v>
      </c>
      <c r="EE30" t="s">
        <v>109</v>
      </c>
    </row>
    <row r="31" spans="1:137" x14ac:dyDescent="0.3">
      <c r="CF31" s="56">
        <f>DT30</f>
        <v>353.99268617021283</v>
      </c>
      <c r="CG31" s="56">
        <f t="shared" ref="CG31:CO31" si="31">DU30</f>
        <v>341.98038563829795</v>
      </c>
      <c r="CH31" s="56">
        <f t="shared" si="31"/>
        <v>326.91456117021278</v>
      </c>
      <c r="CI31" s="56">
        <f t="shared" si="31"/>
        <v>394.23071808510645</v>
      </c>
      <c r="CJ31" s="56">
        <f t="shared" si="31"/>
        <v>334.17486702127673</v>
      </c>
      <c r="CK31" s="56">
        <f t="shared" si="31"/>
        <v>426.06748670212772</v>
      </c>
      <c r="CL31" s="56">
        <f t="shared" si="31"/>
        <v>438.84951130319166</v>
      </c>
      <c r="CM31" s="56">
        <f t="shared" si="31"/>
        <v>460.79198686835127</v>
      </c>
      <c r="CN31" s="56">
        <f t="shared" si="31"/>
        <v>493.04742594913563</v>
      </c>
      <c r="CO31" s="56">
        <f t="shared" si="31"/>
        <v>512.76932298710108</v>
      </c>
    </row>
    <row r="33" spans="1:85" x14ac:dyDescent="0.3">
      <c r="B33" t="s">
        <v>206</v>
      </c>
      <c r="C33" t="s">
        <v>207</v>
      </c>
      <c r="F33" s="19"/>
    </row>
    <row r="34" spans="1:85" x14ac:dyDescent="0.3">
      <c r="A34" t="s">
        <v>12</v>
      </c>
      <c r="B34" s="57">
        <f>SUM(CF28:CO28)</f>
        <v>6140.5597036500994</v>
      </c>
      <c r="C34" s="58">
        <f>B34/F35</f>
        <v>8.3342603836913345E-2</v>
      </c>
      <c r="F34" s="59">
        <f>SUBTOTAL(109,[1]!Tableau1[[Open Balance ]])</f>
        <v>147357.04000000007</v>
      </c>
    </row>
    <row r="35" spans="1:85" x14ac:dyDescent="0.3">
      <c r="A35" s="22" t="s">
        <v>13</v>
      </c>
      <c r="B35" s="60">
        <f>SUM(CF29:CO29)</f>
        <v>757.40333381940002</v>
      </c>
      <c r="C35" s="30">
        <f>B35/F35</f>
        <v>1.0279839141983304E-2</v>
      </c>
      <c r="F35" s="59">
        <f>F34/2</f>
        <v>73678.520000000033</v>
      </c>
    </row>
    <row r="36" spans="1:85" x14ac:dyDescent="0.3">
      <c r="A36" s="61" t="s">
        <v>14</v>
      </c>
      <c r="B36" s="54">
        <f>SUM(CF30:CO30)</f>
        <v>2868.4290536227504</v>
      </c>
      <c r="C36" s="62">
        <f>B36/F35</f>
        <v>3.8931686651995034E-2</v>
      </c>
      <c r="CG36" s="52"/>
    </row>
  </sheetData>
  <mergeCells count="11">
    <mergeCell ref="CP2:CY2"/>
    <mergeCell ref="CZ2:DI2"/>
    <mergeCell ref="DJ2:DS2"/>
    <mergeCell ref="DT2:EC2"/>
    <mergeCell ref="CF1:CK1"/>
    <mergeCell ref="CL1:CO1"/>
    <mergeCell ref="AH2:AQ2"/>
    <mergeCell ref="AR2:BA2"/>
    <mergeCell ref="BB2:BK2"/>
    <mergeCell ref="BL2:BU2"/>
    <mergeCell ref="BV2:CE2"/>
  </mergeCells>
  <dataValidations count="1">
    <dataValidation type="list" allowBlank="1" showInputMessage="1" showErrorMessage="1" sqref="EE20:EE29" xr:uid="{B32A52FE-6F21-4E65-8218-131A35E1D3C6}">
      <formula1>$E$4:$E$27</formula1>
    </dataValidation>
  </dataValidation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proposal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Benarroch</dc:creator>
  <cp:lastModifiedBy>Nicolas Benarroch</cp:lastModifiedBy>
  <dcterms:created xsi:type="dcterms:W3CDTF">2022-03-03T09:25:11Z</dcterms:created>
  <dcterms:modified xsi:type="dcterms:W3CDTF">2022-03-03T09:37:02Z</dcterms:modified>
</cp:coreProperties>
</file>