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85" windowWidth="14805" windowHeight="7830" activeTab="3"/>
  </bookViews>
  <sheets>
    <sheet name="CYCLES" sheetId="10" r:id="rId1"/>
    <sheet name="calendrier" sheetId="9" r:id="rId2"/>
    <sheet name="TRAME" sheetId="2" r:id="rId3"/>
    <sheet name="Affectations" sheetId="3" r:id="rId4"/>
    <sheet name="mois" sheetId="4" state="hidden" r:id="rId5"/>
  </sheets>
  <externalReferences>
    <externalReference r:id="rId6"/>
  </externalReferences>
  <definedNames>
    <definedName name="ASDjour">TRAME!$B$29:$AF$52</definedName>
    <definedName name="ASDnuit" localSheetId="1">#REF!</definedName>
    <definedName name="ASDnuit">TRAME!$B$70:$AF$81</definedName>
    <definedName name="Cycles">OFFSET([1]Validation!$A$2,0,0,COUNTA([1]Validation!$A:$A)-1,1)</definedName>
    <definedName name="dates">TRAME!$B$5:$AF$6</definedName>
    <definedName name="IDEjour">TRAME!$B$8:$AF$27</definedName>
    <definedName name="IDEnuit" localSheetId="1">#REF!</definedName>
    <definedName name="IDEnuit">TRAME!$B$54:$AF$68</definedName>
  </definedNames>
  <calcPr calcId="145621"/>
</workbook>
</file>

<file path=xl/calcChain.xml><?xml version="1.0" encoding="utf-8"?>
<calcChain xmlns="http://schemas.openxmlformats.org/spreadsheetml/2006/main">
  <c r="A20" i="2" l="1"/>
  <c r="A11" i="2"/>
  <c r="A14" i="2"/>
  <c r="A8" i="2"/>
  <c r="A22" i="2" l="1"/>
  <c r="A21" i="2"/>
  <c r="A16" i="2"/>
  <c r="A15" i="2"/>
  <c r="H2" i="9"/>
  <c r="H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J3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J311" i="9"/>
  <c r="J312" i="9"/>
  <c r="J313" i="9"/>
  <c r="J314" i="9"/>
  <c r="J315" i="9"/>
  <c r="J316" i="9"/>
  <c r="J317" i="9"/>
  <c r="J318" i="9"/>
  <c r="J319" i="9"/>
  <c r="J320" i="9"/>
  <c r="J321" i="9"/>
  <c r="J322" i="9"/>
  <c r="J323" i="9"/>
  <c r="J324" i="9"/>
  <c r="J325" i="9"/>
  <c r="J326" i="9"/>
  <c r="J327" i="9"/>
  <c r="J328" i="9"/>
  <c r="J329" i="9"/>
  <c r="J330" i="9"/>
  <c r="J331" i="9"/>
  <c r="J332" i="9"/>
  <c r="J333" i="9"/>
  <c r="J334" i="9"/>
  <c r="J335" i="9"/>
  <c r="J336" i="9"/>
  <c r="J337" i="9"/>
  <c r="J338" i="9"/>
  <c r="J339" i="9"/>
  <c r="J340" i="9"/>
  <c r="J341" i="9"/>
  <c r="J342" i="9"/>
  <c r="J343" i="9"/>
  <c r="J344" i="9"/>
  <c r="J345" i="9"/>
  <c r="J346" i="9"/>
  <c r="J347" i="9"/>
  <c r="J348" i="9"/>
  <c r="J349" i="9"/>
  <c r="J350" i="9"/>
  <c r="J351" i="9"/>
  <c r="J352" i="9"/>
  <c r="J353" i="9"/>
  <c r="J354" i="9"/>
  <c r="J355" i="9"/>
  <c r="J356" i="9"/>
  <c r="J357" i="9"/>
  <c r="J358" i="9"/>
  <c r="J359" i="9"/>
  <c r="J360" i="9"/>
  <c r="J361" i="9"/>
  <c r="J362" i="9"/>
  <c r="J363" i="9"/>
  <c r="J364" i="9"/>
  <c r="J365" i="9"/>
  <c r="J366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" i="9"/>
  <c r="D2" i="9"/>
  <c r="E2" i="9"/>
  <c r="F2" i="9"/>
  <c r="G2" i="9"/>
  <c r="J2" i="9"/>
  <c r="AG20" i="2"/>
  <c r="AG14" i="2"/>
  <c r="AG11" i="2"/>
  <c r="A17" i="2" l="1"/>
  <c r="AG17" i="2"/>
  <c r="AG8" i="2"/>
  <c r="A19" i="2" l="1"/>
  <c r="A18" i="2"/>
  <c r="B53" i="2"/>
  <c r="A53" i="2" s="1"/>
  <c r="AG19" i="2"/>
  <c r="AG18" i="2"/>
  <c r="C366" i="9" l="1"/>
  <c r="B366" i="9"/>
  <c r="B365" i="9"/>
  <c r="C365" i="9" s="1"/>
  <c r="B364" i="9"/>
  <c r="C364" i="9" s="1"/>
  <c r="B363" i="9"/>
  <c r="C363" i="9" s="1"/>
  <c r="B362" i="9"/>
  <c r="C362" i="9" s="1"/>
  <c r="B361" i="9"/>
  <c r="C361" i="9" s="1"/>
  <c r="B360" i="9"/>
  <c r="C360" i="9" s="1"/>
  <c r="B359" i="9"/>
  <c r="C359" i="9" s="1"/>
  <c r="C358" i="9"/>
  <c r="B358" i="9"/>
  <c r="B357" i="9"/>
  <c r="C357" i="9" s="1"/>
  <c r="B356" i="9"/>
  <c r="C356" i="9" s="1"/>
  <c r="B355" i="9"/>
  <c r="C355" i="9" s="1"/>
  <c r="B354" i="9"/>
  <c r="C354" i="9" s="1"/>
  <c r="B353" i="9"/>
  <c r="C353" i="9" s="1"/>
  <c r="C352" i="9"/>
  <c r="B352" i="9"/>
  <c r="B351" i="9"/>
  <c r="C351" i="9" s="1"/>
  <c r="C350" i="9"/>
  <c r="B350" i="9"/>
  <c r="B349" i="9"/>
  <c r="C349" i="9" s="1"/>
  <c r="B348" i="9"/>
  <c r="C348" i="9" s="1"/>
  <c r="B347" i="9"/>
  <c r="C347" i="9" s="1"/>
  <c r="B346" i="9"/>
  <c r="C346" i="9" s="1"/>
  <c r="B345" i="9"/>
  <c r="C345" i="9" s="1"/>
  <c r="B344" i="9"/>
  <c r="C344" i="9" s="1"/>
  <c r="B343" i="9"/>
  <c r="C343" i="9" s="1"/>
  <c r="C342" i="9"/>
  <c r="B342" i="9"/>
  <c r="B341" i="9"/>
  <c r="C341" i="9" s="1"/>
  <c r="B340" i="9"/>
  <c r="C340" i="9" s="1"/>
  <c r="B339" i="9"/>
  <c r="C339" i="9" s="1"/>
  <c r="B338" i="9"/>
  <c r="C338" i="9" s="1"/>
  <c r="B337" i="9"/>
  <c r="C337" i="9" s="1"/>
  <c r="C336" i="9"/>
  <c r="B336" i="9"/>
  <c r="B335" i="9"/>
  <c r="C335" i="9" s="1"/>
  <c r="C334" i="9"/>
  <c r="B334" i="9"/>
  <c r="B333" i="9"/>
  <c r="C333" i="9" s="1"/>
  <c r="B332" i="9"/>
  <c r="C332" i="9" s="1"/>
  <c r="B331" i="9"/>
  <c r="C331" i="9" s="1"/>
  <c r="B330" i="9"/>
  <c r="C330" i="9" s="1"/>
  <c r="B329" i="9"/>
  <c r="C329" i="9" s="1"/>
  <c r="B328" i="9"/>
  <c r="C328" i="9" s="1"/>
  <c r="B327" i="9"/>
  <c r="C327" i="9" s="1"/>
  <c r="C326" i="9"/>
  <c r="B326" i="9"/>
  <c r="B325" i="9"/>
  <c r="C325" i="9" s="1"/>
  <c r="B324" i="9"/>
  <c r="C324" i="9" s="1"/>
  <c r="B323" i="9"/>
  <c r="C323" i="9" s="1"/>
  <c r="B322" i="9"/>
  <c r="C322" i="9" s="1"/>
  <c r="B321" i="9"/>
  <c r="C321" i="9" s="1"/>
  <c r="C320" i="9"/>
  <c r="B320" i="9"/>
  <c r="B319" i="9"/>
  <c r="C319" i="9" s="1"/>
  <c r="C318" i="9"/>
  <c r="B318" i="9"/>
  <c r="B317" i="9"/>
  <c r="C317" i="9" s="1"/>
  <c r="B316" i="9"/>
  <c r="C316" i="9" s="1"/>
  <c r="B315" i="9"/>
  <c r="C315" i="9" s="1"/>
  <c r="B314" i="9"/>
  <c r="C314" i="9" s="1"/>
  <c r="B313" i="9"/>
  <c r="C313" i="9" s="1"/>
  <c r="B312" i="9"/>
  <c r="C312" i="9" s="1"/>
  <c r="B311" i="9"/>
  <c r="C311" i="9" s="1"/>
  <c r="C310" i="9"/>
  <c r="B310" i="9"/>
  <c r="B309" i="9"/>
  <c r="C309" i="9" s="1"/>
  <c r="B308" i="9"/>
  <c r="C308" i="9" s="1"/>
  <c r="B307" i="9"/>
  <c r="C307" i="9" s="1"/>
  <c r="B306" i="9"/>
  <c r="C306" i="9" s="1"/>
  <c r="B305" i="9"/>
  <c r="C305" i="9" s="1"/>
  <c r="C304" i="9"/>
  <c r="B304" i="9"/>
  <c r="B303" i="9"/>
  <c r="C303" i="9" s="1"/>
  <c r="C302" i="9"/>
  <c r="B302" i="9"/>
  <c r="B301" i="9"/>
  <c r="C301" i="9" s="1"/>
  <c r="B300" i="9"/>
  <c r="C300" i="9" s="1"/>
  <c r="B299" i="9"/>
  <c r="C299" i="9" s="1"/>
  <c r="B298" i="9"/>
  <c r="C298" i="9" s="1"/>
  <c r="B297" i="9"/>
  <c r="C297" i="9" s="1"/>
  <c r="B296" i="9"/>
  <c r="C296" i="9" s="1"/>
  <c r="B295" i="9"/>
  <c r="C295" i="9" s="1"/>
  <c r="C294" i="9"/>
  <c r="B294" i="9"/>
  <c r="B293" i="9"/>
  <c r="C293" i="9" s="1"/>
  <c r="B292" i="9"/>
  <c r="C292" i="9" s="1"/>
  <c r="B291" i="9"/>
  <c r="C291" i="9" s="1"/>
  <c r="B290" i="9"/>
  <c r="C290" i="9" s="1"/>
  <c r="B289" i="9"/>
  <c r="C289" i="9" s="1"/>
  <c r="C288" i="9"/>
  <c r="B288" i="9"/>
  <c r="B287" i="9"/>
  <c r="C287" i="9" s="1"/>
  <c r="C286" i="9"/>
  <c r="B286" i="9"/>
  <c r="B285" i="9"/>
  <c r="C285" i="9" s="1"/>
  <c r="B284" i="9"/>
  <c r="C284" i="9" s="1"/>
  <c r="B283" i="9"/>
  <c r="C283" i="9" s="1"/>
  <c r="B282" i="9"/>
  <c r="C282" i="9" s="1"/>
  <c r="B281" i="9"/>
  <c r="C281" i="9" s="1"/>
  <c r="B280" i="9"/>
  <c r="C280" i="9" s="1"/>
  <c r="B279" i="9"/>
  <c r="C279" i="9" s="1"/>
  <c r="C278" i="9"/>
  <c r="B278" i="9"/>
  <c r="B277" i="9"/>
  <c r="C277" i="9" s="1"/>
  <c r="B276" i="9"/>
  <c r="C276" i="9" s="1"/>
  <c r="B275" i="9"/>
  <c r="C275" i="9" s="1"/>
  <c r="B274" i="9"/>
  <c r="C274" i="9" s="1"/>
  <c r="B273" i="9"/>
  <c r="C273" i="9" s="1"/>
  <c r="C272" i="9"/>
  <c r="B272" i="9"/>
  <c r="B271" i="9"/>
  <c r="C271" i="9" s="1"/>
  <c r="C270" i="9"/>
  <c r="B270" i="9"/>
  <c r="B269" i="9"/>
  <c r="C269" i="9" s="1"/>
  <c r="B268" i="9"/>
  <c r="C268" i="9" s="1"/>
  <c r="B267" i="9"/>
  <c r="C267" i="9" s="1"/>
  <c r="B266" i="9"/>
  <c r="C266" i="9" s="1"/>
  <c r="B265" i="9"/>
  <c r="C265" i="9" s="1"/>
  <c r="B264" i="9"/>
  <c r="C264" i="9" s="1"/>
  <c r="B263" i="9"/>
  <c r="C263" i="9" s="1"/>
  <c r="C262" i="9"/>
  <c r="B262" i="9"/>
  <c r="B261" i="9"/>
  <c r="C261" i="9" s="1"/>
  <c r="B260" i="9"/>
  <c r="C260" i="9" s="1"/>
  <c r="B259" i="9"/>
  <c r="C259" i="9" s="1"/>
  <c r="B258" i="9"/>
  <c r="C258" i="9" s="1"/>
  <c r="B257" i="9"/>
  <c r="C257" i="9" s="1"/>
  <c r="C256" i="9"/>
  <c r="B256" i="9"/>
  <c r="B255" i="9"/>
  <c r="C255" i="9" s="1"/>
  <c r="C254" i="9"/>
  <c r="B254" i="9"/>
  <c r="B253" i="9"/>
  <c r="C253" i="9" s="1"/>
  <c r="B252" i="9"/>
  <c r="C252" i="9" s="1"/>
  <c r="B251" i="9"/>
  <c r="C251" i="9" s="1"/>
  <c r="B250" i="9"/>
  <c r="C250" i="9" s="1"/>
  <c r="B249" i="9"/>
  <c r="C249" i="9" s="1"/>
  <c r="B248" i="9"/>
  <c r="C248" i="9" s="1"/>
  <c r="B247" i="9"/>
  <c r="C247" i="9" s="1"/>
  <c r="C246" i="9"/>
  <c r="B246" i="9"/>
  <c r="B245" i="9"/>
  <c r="C245" i="9" s="1"/>
  <c r="B244" i="9"/>
  <c r="C244" i="9" s="1"/>
  <c r="B243" i="9"/>
  <c r="C243" i="9" s="1"/>
  <c r="B242" i="9"/>
  <c r="C242" i="9" s="1"/>
  <c r="B241" i="9"/>
  <c r="C241" i="9" s="1"/>
  <c r="C240" i="9"/>
  <c r="B240" i="9"/>
  <c r="B239" i="9"/>
  <c r="C239" i="9" s="1"/>
  <c r="B238" i="9"/>
  <c r="C238" i="9" s="1"/>
  <c r="B237" i="9"/>
  <c r="C237" i="9" s="1"/>
  <c r="B236" i="9"/>
  <c r="C236" i="9" s="1"/>
  <c r="B235" i="9"/>
  <c r="C235" i="9" s="1"/>
  <c r="B234" i="9"/>
  <c r="C234" i="9" s="1"/>
  <c r="B233" i="9"/>
  <c r="C233" i="9" s="1"/>
  <c r="B232" i="9"/>
  <c r="C232" i="9" s="1"/>
  <c r="B231" i="9"/>
  <c r="C231" i="9" s="1"/>
  <c r="C230" i="9"/>
  <c r="B230" i="9"/>
  <c r="B229" i="9"/>
  <c r="C229" i="9" s="1"/>
  <c r="B228" i="9"/>
  <c r="C228" i="9" s="1"/>
  <c r="B227" i="9"/>
  <c r="C227" i="9" s="1"/>
  <c r="B226" i="9"/>
  <c r="C226" i="9" s="1"/>
  <c r="B225" i="9"/>
  <c r="C225" i="9" s="1"/>
  <c r="C224" i="9"/>
  <c r="B224" i="9"/>
  <c r="B223" i="9"/>
  <c r="C223" i="9" s="1"/>
  <c r="B222" i="9"/>
  <c r="C222" i="9" s="1"/>
  <c r="B221" i="9"/>
  <c r="C221" i="9" s="1"/>
  <c r="B220" i="9"/>
  <c r="C220" i="9" s="1"/>
  <c r="B219" i="9"/>
  <c r="C219" i="9" s="1"/>
  <c r="B218" i="9"/>
  <c r="C218" i="9" s="1"/>
  <c r="B217" i="9"/>
  <c r="C217" i="9" s="1"/>
  <c r="B216" i="9"/>
  <c r="C216" i="9" s="1"/>
  <c r="B215" i="9"/>
  <c r="C215" i="9" s="1"/>
  <c r="C214" i="9"/>
  <c r="B214" i="9"/>
  <c r="B213" i="9"/>
  <c r="C213" i="9" s="1"/>
  <c r="B212" i="9"/>
  <c r="C212" i="9" s="1"/>
  <c r="B211" i="9"/>
  <c r="C211" i="9" s="1"/>
  <c r="B210" i="9"/>
  <c r="C210" i="9" s="1"/>
  <c r="B209" i="9"/>
  <c r="C209" i="9" s="1"/>
  <c r="C208" i="9"/>
  <c r="B208" i="9"/>
  <c r="B207" i="9"/>
  <c r="C207" i="9" s="1"/>
  <c r="B206" i="9"/>
  <c r="C206" i="9" s="1"/>
  <c r="B205" i="9"/>
  <c r="C205" i="9" s="1"/>
  <c r="B204" i="9"/>
  <c r="C204" i="9" s="1"/>
  <c r="B203" i="9"/>
  <c r="C203" i="9" s="1"/>
  <c r="B202" i="9"/>
  <c r="C202" i="9" s="1"/>
  <c r="B201" i="9"/>
  <c r="C201" i="9" s="1"/>
  <c r="B200" i="9"/>
  <c r="C200" i="9" s="1"/>
  <c r="B199" i="9"/>
  <c r="C199" i="9" s="1"/>
  <c r="B198" i="9"/>
  <c r="C198" i="9" s="1"/>
  <c r="B197" i="9"/>
  <c r="C197" i="9" s="1"/>
  <c r="B196" i="9"/>
  <c r="C196" i="9" s="1"/>
  <c r="B195" i="9"/>
  <c r="C195" i="9" s="1"/>
  <c r="B194" i="9"/>
  <c r="C194" i="9" s="1"/>
  <c r="B193" i="9"/>
  <c r="C193" i="9" s="1"/>
  <c r="B192" i="9"/>
  <c r="C192" i="9" s="1"/>
  <c r="B191" i="9"/>
  <c r="C191" i="9" s="1"/>
  <c r="B190" i="9"/>
  <c r="C190" i="9" s="1"/>
  <c r="B189" i="9"/>
  <c r="C189" i="9" s="1"/>
  <c r="B188" i="9"/>
  <c r="C188" i="9" s="1"/>
  <c r="B187" i="9"/>
  <c r="C187" i="9" s="1"/>
  <c r="B186" i="9"/>
  <c r="C186" i="9" s="1"/>
  <c r="B185" i="9"/>
  <c r="C185" i="9" s="1"/>
  <c r="C184" i="9"/>
  <c r="B184" i="9"/>
  <c r="B183" i="9"/>
  <c r="C183" i="9" s="1"/>
  <c r="B182" i="9"/>
  <c r="C182" i="9" s="1"/>
  <c r="B181" i="9"/>
  <c r="C181" i="9" s="1"/>
  <c r="B180" i="9"/>
  <c r="C180" i="9" s="1"/>
  <c r="B179" i="9"/>
  <c r="C179" i="9" s="1"/>
  <c r="B178" i="9"/>
  <c r="C178" i="9" s="1"/>
  <c r="B177" i="9"/>
  <c r="C177" i="9" s="1"/>
  <c r="C176" i="9"/>
  <c r="B176" i="9"/>
  <c r="B175" i="9"/>
  <c r="C175" i="9" s="1"/>
  <c r="B174" i="9"/>
  <c r="C174" i="9" s="1"/>
  <c r="B173" i="9"/>
  <c r="C173" i="9" s="1"/>
  <c r="B172" i="9"/>
  <c r="C172" i="9" s="1"/>
  <c r="B171" i="9"/>
  <c r="C171" i="9" s="1"/>
  <c r="B170" i="9"/>
  <c r="C170" i="9" s="1"/>
  <c r="B169" i="9"/>
  <c r="C169" i="9" s="1"/>
  <c r="B168" i="9"/>
  <c r="C168" i="9" s="1"/>
  <c r="B167" i="9"/>
  <c r="C167" i="9" s="1"/>
  <c r="B166" i="9"/>
  <c r="C166" i="9" s="1"/>
  <c r="B165" i="9"/>
  <c r="C165" i="9" s="1"/>
  <c r="B164" i="9"/>
  <c r="C164" i="9" s="1"/>
  <c r="B163" i="9"/>
  <c r="C163" i="9" s="1"/>
  <c r="B162" i="9"/>
  <c r="C162" i="9" s="1"/>
  <c r="B161" i="9"/>
  <c r="C161" i="9" s="1"/>
  <c r="B160" i="9"/>
  <c r="C160" i="9" s="1"/>
  <c r="B159" i="9"/>
  <c r="C159" i="9" s="1"/>
  <c r="B158" i="9"/>
  <c r="C158" i="9" s="1"/>
  <c r="B157" i="9"/>
  <c r="C157" i="9" s="1"/>
  <c r="B156" i="9"/>
  <c r="C156" i="9" s="1"/>
  <c r="B155" i="9"/>
  <c r="C155" i="9" s="1"/>
  <c r="B154" i="9"/>
  <c r="C154" i="9" s="1"/>
  <c r="B153" i="9"/>
  <c r="C153" i="9" s="1"/>
  <c r="C152" i="9"/>
  <c r="B152" i="9"/>
  <c r="B151" i="9"/>
  <c r="C151" i="9" s="1"/>
  <c r="B150" i="9"/>
  <c r="C150" i="9" s="1"/>
  <c r="B149" i="9"/>
  <c r="C149" i="9" s="1"/>
  <c r="B148" i="9"/>
  <c r="C148" i="9" s="1"/>
  <c r="B147" i="9"/>
  <c r="C147" i="9" s="1"/>
  <c r="B146" i="9"/>
  <c r="C146" i="9" s="1"/>
  <c r="B145" i="9"/>
  <c r="C145" i="9" s="1"/>
  <c r="C144" i="9"/>
  <c r="B144" i="9"/>
  <c r="B143" i="9"/>
  <c r="C143" i="9" s="1"/>
  <c r="B142" i="9"/>
  <c r="C142" i="9" s="1"/>
  <c r="B141" i="9"/>
  <c r="C141" i="9" s="1"/>
  <c r="B140" i="9"/>
  <c r="C140" i="9" s="1"/>
  <c r="B139" i="9"/>
  <c r="C139" i="9" s="1"/>
  <c r="B138" i="9"/>
  <c r="C138" i="9" s="1"/>
  <c r="B137" i="9"/>
  <c r="C137" i="9" s="1"/>
  <c r="B136" i="9"/>
  <c r="C136" i="9" s="1"/>
  <c r="B135" i="9"/>
  <c r="C135" i="9" s="1"/>
  <c r="B134" i="9"/>
  <c r="C134" i="9" s="1"/>
  <c r="B133" i="9"/>
  <c r="C133" i="9" s="1"/>
  <c r="B132" i="9"/>
  <c r="C132" i="9" s="1"/>
  <c r="B131" i="9"/>
  <c r="C131" i="9" s="1"/>
  <c r="B130" i="9"/>
  <c r="C130" i="9" s="1"/>
  <c r="B129" i="9"/>
  <c r="C129" i="9" s="1"/>
  <c r="B128" i="9"/>
  <c r="C128" i="9" s="1"/>
  <c r="B127" i="9"/>
  <c r="C127" i="9" s="1"/>
  <c r="B126" i="9"/>
  <c r="C126" i="9" s="1"/>
  <c r="B125" i="9"/>
  <c r="C125" i="9" s="1"/>
  <c r="B124" i="9"/>
  <c r="C124" i="9" s="1"/>
  <c r="B123" i="9"/>
  <c r="C123" i="9" s="1"/>
  <c r="B122" i="9"/>
  <c r="C122" i="9" s="1"/>
  <c r="B121" i="9"/>
  <c r="C121" i="9" s="1"/>
  <c r="C120" i="9"/>
  <c r="B120" i="9"/>
  <c r="B119" i="9"/>
  <c r="C119" i="9" s="1"/>
  <c r="B118" i="9"/>
  <c r="C118" i="9" s="1"/>
  <c r="B117" i="9"/>
  <c r="C117" i="9" s="1"/>
  <c r="B116" i="9"/>
  <c r="C116" i="9" s="1"/>
  <c r="B115" i="9"/>
  <c r="C115" i="9" s="1"/>
  <c r="B114" i="9"/>
  <c r="C114" i="9" s="1"/>
  <c r="B113" i="9"/>
  <c r="C113" i="9" s="1"/>
  <c r="C112" i="9"/>
  <c r="B112" i="9"/>
  <c r="B111" i="9"/>
  <c r="C111" i="9" s="1"/>
  <c r="B110" i="9"/>
  <c r="C110" i="9" s="1"/>
  <c r="B109" i="9"/>
  <c r="C109" i="9" s="1"/>
  <c r="B108" i="9"/>
  <c r="C108" i="9" s="1"/>
  <c r="B107" i="9"/>
  <c r="C107" i="9" s="1"/>
  <c r="B106" i="9"/>
  <c r="C106" i="9" s="1"/>
  <c r="B105" i="9"/>
  <c r="C105" i="9" s="1"/>
  <c r="B104" i="9"/>
  <c r="C104" i="9" s="1"/>
  <c r="B103" i="9"/>
  <c r="C103" i="9" s="1"/>
  <c r="B102" i="9"/>
  <c r="C102" i="9" s="1"/>
  <c r="B101" i="9"/>
  <c r="C101" i="9" s="1"/>
  <c r="B100" i="9"/>
  <c r="C100" i="9" s="1"/>
  <c r="B99" i="9"/>
  <c r="C99" i="9" s="1"/>
  <c r="B98" i="9"/>
  <c r="C98" i="9" s="1"/>
  <c r="B97" i="9"/>
  <c r="C97" i="9" s="1"/>
  <c r="B96" i="9"/>
  <c r="C96" i="9" s="1"/>
  <c r="B95" i="9"/>
  <c r="C95" i="9" s="1"/>
  <c r="B94" i="9"/>
  <c r="C94" i="9" s="1"/>
  <c r="B93" i="9"/>
  <c r="C93" i="9" s="1"/>
  <c r="B92" i="9"/>
  <c r="C92" i="9" s="1"/>
  <c r="B91" i="9"/>
  <c r="C91" i="9" s="1"/>
  <c r="B90" i="9"/>
  <c r="C90" i="9" s="1"/>
  <c r="B89" i="9"/>
  <c r="C89" i="9" s="1"/>
  <c r="C88" i="9"/>
  <c r="B88" i="9"/>
  <c r="B87" i="9"/>
  <c r="C87" i="9" s="1"/>
  <c r="B86" i="9"/>
  <c r="C86" i="9" s="1"/>
  <c r="B85" i="9"/>
  <c r="C85" i="9" s="1"/>
  <c r="B84" i="9"/>
  <c r="C84" i="9" s="1"/>
  <c r="B83" i="9"/>
  <c r="C83" i="9" s="1"/>
  <c r="B82" i="9"/>
  <c r="C82" i="9" s="1"/>
  <c r="B81" i="9"/>
  <c r="C81" i="9" s="1"/>
  <c r="C80" i="9"/>
  <c r="B80" i="9"/>
  <c r="B79" i="9"/>
  <c r="C79" i="9" s="1"/>
  <c r="B78" i="9"/>
  <c r="C78" i="9" s="1"/>
  <c r="B77" i="9"/>
  <c r="C77" i="9" s="1"/>
  <c r="B76" i="9"/>
  <c r="C76" i="9" s="1"/>
  <c r="B75" i="9"/>
  <c r="C75" i="9" s="1"/>
  <c r="B74" i="9"/>
  <c r="C74" i="9" s="1"/>
  <c r="B73" i="9"/>
  <c r="C73" i="9" s="1"/>
  <c r="B72" i="9"/>
  <c r="C72" i="9" s="1"/>
  <c r="B71" i="9"/>
  <c r="C71" i="9" s="1"/>
  <c r="B70" i="9"/>
  <c r="C70" i="9" s="1"/>
  <c r="B69" i="9"/>
  <c r="C69" i="9" s="1"/>
  <c r="B68" i="9"/>
  <c r="C68" i="9" s="1"/>
  <c r="B67" i="9"/>
  <c r="C67" i="9" s="1"/>
  <c r="B66" i="9"/>
  <c r="C66" i="9" s="1"/>
  <c r="B65" i="9"/>
  <c r="C65" i="9" s="1"/>
  <c r="B64" i="9"/>
  <c r="C64" i="9" s="1"/>
  <c r="B63" i="9"/>
  <c r="C63" i="9" s="1"/>
  <c r="B62" i="9"/>
  <c r="C62" i="9" s="1"/>
  <c r="B61" i="9"/>
  <c r="C61" i="9" s="1"/>
  <c r="B60" i="9"/>
  <c r="C60" i="9" s="1"/>
  <c r="B59" i="9"/>
  <c r="C59" i="9" s="1"/>
  <c r="B58" i="9"/>
  <c r="C58" i="9" s="1"/>
  <c r="B57" i="9"/>
  <c r="C57" i="9" s="1"/>
  <c r="C56" i="9"/>
  <c r="B56" i="9"/>
  <c r="B55" i="9"/>
  <c r="C55" i="9" s="1"/>
  <c r="B54" i="9"/>
  <c r="C54" i="9" s="1"/>
  <c r="B53" i="9"/>
  <c r="C53" i="9" s="1"/>
  <c r="C52" i="9"/>
  <c r="B52" i="9"/>
  <c r="B51" i="9"/>
  <c r="C51" i="9" s="1"/>
  <c r="B50" i="9"/>
  <c r="C50" i="9" s="1"/>
  <c r="B49" i="9"/>
  <c r="C49" i="9" s="1"/>
  <c r="B48" i="9"/>
  <c r="C48" i="9" s="1"/>
  <c r="B47" i="9"/>
  <c r="C47" i="9" s="1"/>
  <c r="C46" i="9"/>
  <c r="B46" i="9"/>
  <c r="B45" i="9"/>
  <c r="C45" i="9" s="1"/>
  <c r="B44" i="9"/>
  <c r="C44" i="9" s="1"/>
  <c r="B43" i="9"/>
  <c r="C43" i="9" s="1"/>
  <c r="B42" i="9"/>
  <c r="C42" i="9" s="1"/>
  <c r="B41" i="9"/>
  <c r="C41" i="9" s="1"/>
  <c r="C40" i="9"/>
  <c r="B40" i="9"/>
  <c r="B39" i="9"/>
  <c r="C39" i="9" s="1"/>
  <c r="B38" i="9"/>
  <c r="C38" i="9" s="1"/>
  <c r="B37" i="9"/>
  <c r="C37" i="9" s="1"/>
  <c r="C36" i="9"/>
  <c r="B36" i="9"/>
  <c r="B35" i="9"/>
  <c r="C35" i="9" s="1"/>
  <c r="B34" i="9"/>
  <c r="C34" i="9" s="1"/>
  <c r="B33" i="9"/>
  <c r="C33" i="9" s="1"/>
  <c r="B32" i="9"/>
  <c r="C32" i="9" s="1"/>
  <c r="B31" i="9"/>
  <c r="C31" i="9" s="1"/>
  <c r="C30" i="9"/>
  <c r="B30" i="9"/>
  <c r="B29" i="9"/>
  <c r="C29" i="9" s="1"/>
  <c r="B28" i="9"/>
  <c r="C28" i="9" s="1"/>
  <c r="B27" i="9"/>
  <c r="C27" i="9" s="1"/>
  <c r="B26" i="9"/>
  <c r="C26" i="9" s="1"/>
  <c r="B25" i="9"/>
  <c r="C25" i="9" s="1"/>
  <c r="C24" i="9"/>
  <c r="B24" i="9"/>
  <c r="B23" i="9"/>
  <c r="C23" i="9" s="1"/>
  <c r="B22" i="9"/>
  <c r="C22" i="9" s="1"/>
  <c r="B21" i="9"/>
  <c r="C21" i="9" s="1"/>
  <c r="C20" i="9"/>
  <c r="B20" i="9"/>
  <c r="B19" i="9"/>
  <c r="C19" i="9" s="1"/>
  <c r="B18" i="9"/>
  <c r="C18" i="9" s="1"/>
  <c r="B17" i="9"/>
  <c r="C17" i="9" s="1"/>
  <c r="B16" i="9"/>
  <c r="C16" i="9" s="1"/>
  <c r="B15" i="9"/>
  <c r="C15" i="9" s="1"/>
  <c r="C14" i="9"/>
  <c r="B14" i="9"/>
  <c r="B13" i="9"/>
  <c r="C13" i="9" s="1"/>
  <c r="B12" i="9"/>
  <c r="C12" i="9" s="1"/>
  <c r="B11" i="9"/>
  <c r="C11" i="9" s="1"/>
  <c r="B10" i="9"/>
  <c r="C10" i="9" s="1"/>
  <c r="B9" i="9"/>
  <c r="C9" i="9" s="1"/>
  <c r="C8" i="9"/>
  <c r="B8" i="9"/>
  <c r="B7" i="9"/>
  <c r="C7" i="9" s="1"/>
  <c r="B6" i="9"/>
  <c r="C6" i="9" s="1"/>
  <c r="B5" i="9"/>
  <c r="C5" i="9" s="1"/>
  <c r="C4" i="9"/>
  <c r="B4" i="9"/>
  <c r="B3" i="9"/>
  <c r="C3" i="9" s="1"/>
  <c r="B2" i="9"/>
  <c r="C2" i="9" s="1"/>
  <c r="A60" i="2"/>
  <c r="A54" i="2"/>
  <c r="A57" i="2"/>
  <c r="AG54" i="2"/>
  <c r="AG57" i="2"/>
  <c r="AG60" i="2"/>
  <c r="A66" i="2" l="1"/>
  <c r="A68" i="2" s="1"/>
  <c r="A65" i="2"/>
  <c r="A64" i="2"/>
  <c r="A63" i="2"/>
  <c r="A61" i="2"/>
  <c r="A62" i="2"/>
  <c r="A58" i="2"/>
  <c r="A59" i="2"/>
  <c r="A55" i="2"/>
  <c r="A56" i="2"/>
  <c r="B28" i="2"/>
  <c r="A28" i="2" s="1"/>
  <c r="B69" i="2"/>
  <c r="A69" i="2" s="1"/>
  <c r="A73" i="2"/>
  <c r="A32" i="2"/>
  <c r="A70" i="2"/>
  <c r="A29" i="2"/>
  <c r="AG29" i="2"/>
  <c r="AG32" i="2"/>
  <c r="A34" i="2" l="1"/>
  <c r="A33" i="2"/>
  <c r="A74" i="2"/>
  <c r="A75" i="2"/>
  <c r="A50" i="2"/>
  <c r="A47" i="2"/>
  <c r="A71" i="2"/>
  <c r="A79" i="2"/>
  <c r="A76" i="2"/>
  <c r="A72" i="2"/>
  <c r="A30" i="2"/>
  <c r="A31" i="2"/>
  <c r="A67" i="2"/>
  <c r="A82" i="2"/>
  <c r="B82" i="2"/>
  <c r="AG73" i="2"/>
  <c r="AG70" i="2"/>
  <c r="A51" i="2" l="1"/>
  <c r="A52" i="2"/>
  <c r="A48" i="2"/>
  <c r="A49" i="2"/>
  <c r="A77" i="2"/>
  <c r="A78" i="2"/>
  <c r="A86" i="2"/>
  <c r="A84" i="2"/>
  <c r="A85" i="2"/>
  <c r="A83" i="2"/>
  <c r="AG85" i="2"/>
  <c r="AG83" i="2"/>
  <c r="A44" i="2" l="1"/>
  <c r="A41" i="2"/>
  <c r="A38" i="2"/>
  <c r="A35" i="2"/>
  <c r="AG44" i="2"/>
  <c r="AG41" i="2"/>
  <c r="AG38" i="2"/>
  <c r="AG35" i="2"/>
  <c r="A46" i="2" l="1"/>
  <c r="A45" i="2"/>
  <c r="A43" i="2"/>
  <c r="A42" i="2"/>
  <c r="A40" i="2"/>
  <c r="A39" i="2"/>
  <c r="A37" i="2"/>
  <c r="A36" i="2"/>
  <c r="AG36" i="2"/>
  <c r="AG40" i="2"/>
  <c r="AG45" i="2"/>
  <c r="AG39" i="2"/>
  <c r="AG43" i="2"/>
  <c r="AG37" i="2"/>
  <c r="AG42" i="2"/>
  <c r="AG46" i="2"/>
  <c r="A4" i="2" l="1"/>
  <c r="A80" i="2" l="1"/>
  <c r="A81" i="2"/>
  <c r="B5" i="2"/>
  <c r="B11" i="2"/>
  <c r="B32" i="2"/>
  <c r="B29" i="2"/>
  <c r="B20" i="2"/>
  <c r="B57" i="2"/>
  <c r="B54" i="2"/>
  <c r="B70" i="2"/>
  <c r="B73" i="2"/>
  <c r="B60" i="2"/>
  <c r="B44" i="2"/>
  <c r="B85" i="2"/>
  <c r="B83" i="2"/>
  <c r="B35" i="2"/>
  <c r="B38" i="2"/>
  <c r="B8" i="2"/>
  <c r="B41" i="2"/>
  <c r="B17" i="2"/>
  <c r="B14" i="2"/>
  <c r="B6" i="2" l="1"/>
  <c r="C6" i="2" s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C5" i="2"/>
  <c r="C11" i="2"/>
  <c r="C32" i="2"/>
  <c r="C29" i="2"/>
  <c r="C20" i="2"/>
  <c r="C70" i="2"/>
  <c r="C73" i="2"/>
  <c r="C57" i="2"/>
  <c r="C54" i="2"/>
  <c r="C44" i="2"/>
  <c r="C60" i="2"/>
  <c r="C83" i="2"/>
  <c r="C85" i="2"/>
  <c r="C8" i="2"/>
  <c r="C35" i="2"/>
  <c r="C14" i="2"/>
  <c r="D5" i="2" l="1"/>
  <c r="D11" i="2"/>
  <c r="D32" i="2"/>
  <c r="D29" i="2"/>
  <c r="D20" i="2"/>
  <c r="D70" i="2"/>
  <c r="D73" i="2"/>
  <c r="D57" i="2"/>
  <c r="D54" i="2"/>
  <c r="D44" i="2"/>
  <c r="D60" i="2"/>
  <c r="D83" i="2"/>
  <c r="D85" i="2"/>
  <c r="D8" i="2"/>
  <c r="C38" i="2"/>
  <c r="D14" i="2"/>
  <c r="C41" i="2"/>
  <c r="C17" i="2"/>
  <c r="D17" i="2"/>
  <c r="D35" i="2"/>
  <c r="E5" i="2" l="1"/>
  <c r="E11" i="2"/>
  <c r="E32" i="2"/>
  <c r="E29" i="2"/>
  <c r="E20" i="2"/>
  <c r="E73" i="2"/>
  <c r="E70" i="2"/>
  <c r="E54" i="2"/>
  <c r="E57" i="2"/>
  <c r="E44" i="2"/>
  <c r="E60" i="2"/>
  <c r="E83" i="2"/>
  <c r="E85" i="2"/>
  <c r="E41" i="2"/>
  <c r="D38" i="2"/>
  <c r="E14" i="2"/>
  <c r="E38" i="2"/>
  <c r="D41" i="2"/>
  <c r="E8" i="2"/>
  <c r="F5" i="2" l="1"/>
  <c r="F11" i="2"/>
  <c r="F32" i="2"/>
  <c r="F29" i="2"/>
  <c r="F20" i="2"/>
  <c r="F70" i="2"/>
  <c r="F54" i="2"/>
  <c r="F57" i="2"/>
  <c r="F73" i="2"/>
  <c r="F60" i="2"/>
  <c r="F44" i="2"/>
  <c r="F83" i="2"/>
  <c r="F85" i="2"/>
  <c r="F8" i="2"/>
  <c r="F35" i="2"/>
  <c r="F14" i="2"/>
  <c r="E35" i="2"/>
  <c r="F41" i="2"/>
  <c r="E17" i="2"/>
  <c r="G5" i="2" l="1"/>
  <c r="G11" i="2"/>
  <c r="G32" i="2"/>
  <c r="G29" i="2"/>
  <c r="G20" i="2"/>
  <c r="G54" i="2"/>
  <c r="G70" i="2"/>
  <c r="G73" i="2"/>
  <c r="G57" i="2"/>
  <c r="G44" i="2"/>
  <c r="G60" i="2"/>
  <c r="G83" i="2"/>
  <c r="G85" i="2"/>
  <c r="G17" i="2"/>
  <c r="F38" i="2"/>
  <c r="G41" i="2"/>
  <c r="G14" i="2"/>
  <c r="G35" i="2"/>
  <c r="F17" i="2"/>
  <c r="G8" i="2"/>
  <c r="H5" i="2" l="1"/>
  <c r="H11" i="2"/>
  <c r="H32" i="2"/>
  <c r="H29" i="2"/>
  <c r="H20" i="2"/>
  <c r="H54" i="2"/>
  <c r="H70" i="2"/>
  <c r="H73" i="2"/>
  <c r="H57" i="2"/>
  <c r="H44" i="2"/>
  <c r="H60" i="2"/>
  <c r="H85" i="2"/>
  <c r="H83" i="2"/>
  <c r="H17" i="2"/>
  <c r="H38" i="2"/>
  <c r="H41" i="2"/>
  <c r="H14" i="2"/>
  <c r="H35" i="2"/>
  <c r="H8" i="2"/>
  <c r="G38" i="2"/>
  <c r="I5" i="2" l="1"/>
  <c r="I11" i="2"/>
  <c r="I32" i="2"/>
  <c r="I29" i="2"/>
  <c r="I20" i="2"/>
  <c r="I73" i="2"/>
  <c r="I70" i="2"/>
  <c r="I54" i="2"/>
  <c r="I57" i="2"/>
  <c r="I60" i="2"/>
  <c r="I44" i="2"/>
  <c r="I83" i="2"/>
  <c r="I85" i="2"/>
  <c r="I8" i="2"/>
  <c r="I14" i="2"/>
  <c r="I35" i="2"/>
  <c r="I17" i="2"/>
  <c r="I38" i="2"/>
  <c r="J5" i="2" l="1"/>
  <c r="J11" i="2"/>
  <c r="J32" i="2"/>
  <c r="J29" i="2"/>
  <c r="J20" i="2"/>
  <c r="J73" i="2"/>
  <c r="J70" i="2"/>
  <c r="J54" i="2"/>
  <c r="J57" i="2"/>
  <c r="J44" i="2"/>
  <c r="J60" i="2"/>
  <c r="J83" i="2"/>
  <c r="J85" i="2"/>
  <c r="J35" i="2"/>
  <c r="J41" i="2"/>
  <c r="J38" i="2"/>
  <c r="J14" i="2"/>
  <c r="J17" i="2"/>
  <c r="I41" i="2"/>
  <c r="J8" i="2"/>
  <c r="K5" i="2" l="1"/>
  <c r="K11" i="2"/>
  <c r="K32" i="2"/>
  <c r="K29" i="2"/>
  <c r="K20" i="2"/>
  <c r="K73" i="2"/>
  <c r="K57" i="2"/>
  <c r="K54" i="2"/>
  <c r="K70" i="2"/>
  <c r="K44" i="2"/>
  <c r="K60" i="2"/>
  <c r="K83" i="2"/>
  <c r="K85" i="2"/>
  <c r="K38" i="2"/>
  <c r="K17" i="2"/>
  <c r="K14" i="2"/>
  <c r="K35" i="2"/>
  <c r="K41" i="2"/>
  <c r="K8" i="2"/>
  <c r="L5" i="2" l="1"/>
  <c r="L11" i="2"/>
  <c r="L32" i="2"/>
  <c r="L29" i="2"/>
  <c r="L20" i="2"/>
  <c r="L73" i="2"/>
  <c r="L57" i="2"/>
  <c r="L54" i="2"/>
  <c r="L70" i="2"/>
  <c r="L44" i="2"/>
  <c r="L60" i="2"/>
  <c r="L85" i="2"/>
  <c r="L83" i="2"/>
  <c r="L38" i="2"/>
  <c r="L41" i="2"/>
  <c r="L14" i="2"/>
  <c r="L17" i="2"/>
  <c r="L35" i="2"/>
  <c r="L8" i="2"/>
  <c r="M5" i="2" l="1"/>
  <c r="M11" i="2"/>
  <c r="M32" i="2"/>
  <c r="M29" i="2"/>
  <c r="M20" i="2"/>
  <c r="M54" i="2"/>
  <c r="M57" i="2"/>
  <c r="M73" i="2"/>
  <c r="M70" i="2"/>
  <c r="M60" i="2"/>
  <c r="M44" i="2"/>
  <c r="M85" i="2"/>
  <c r="M83" i="2"/>
  <c r="M14" i="2"/>
  <c r="M41" i="2"/>
  <c r="M17" i="2"/>
  <c r="M35" i="2"/>
  <c r="M8" i="2"/>
  <c r="M38" i="2"/>
  <c r="N5" i="2" l="1"/>
  <c r="N11" i="2"/>
  <c r="N32" i="2"/>
  <c r="N29" i="2"/>
  <c r="N20" i="2"/>
  <c r="N73" i="2"/>
  <c r="N70" i="2"/>
  <c r="N54" i="2"/>
  <c r="N57" i="2"/>
  <c r="N60" i="2"/>
  <c r="N44" i="2"/>
  <c r="N85" i="2"/>
  <c r="N83" i="2"/>
  <c r="N17" i="2"/>
  <c r="N41" i="2"/>
  <c r="N14" i="2"/>
  <c r="N38" i="2"/>
  <c r="N8" i="2"/>
  <c r="N35" i="2"/>
  <c r="O5" i="2" l="1"/>
  <c r="O11" i="2"/>
  <c r="O32" i="2"/>
  <c r="O29" i="2"/>
  <c r="O20" i="2"/>
  <c r="O73" i="2"/>
  <c r="O57" i="2"/>
  <c r="O54" i="2"/>
  <c r="O70" i="2"/>
  <c r="O60" i="2"/>
  <c r="O44" i="2"/>
  <c r="O83" i="2"/>
  <c r="O85" i="2"/>
  <c r="O17" i="2"/>
  <c r="O41" i="2"/>
  <c r="O14" i="2"/>
  <c r="O35" i="2"/>
  <c r="O8" i="2"/>
  <c r="O38" i="2"/>
  <c r="P5" i="2" l="1"/>
  <c r="P11" i="2"/>
  <c r="P32" i="2"/>
  <c r="P29" i="2"/>
  <c r="P20" i="2"/>
  <c r="P73" i="2"/>
  <c r="P57" i="2"/>
  <c r="P54" i="2"/>
  <c r="P70" i="2"/>
  <c r="P60" i="2"/>
  <c r="P44" i="2"/>
  <c r="P83" i="2"/>
  <c r="P85" i="2"/>
  <c r="P41" i="2"/>
  <c r="P35" i="2"/>
  <c r="P14" i="2"/>
  <c r="P38" i="2"/>
  <c r="P8" i="2"/>
  <c r="P17" i="2"/>
  <c r="Q5" i="2" l="1"/>
  <c r="Q11" i="2"/>
  <c r="Q32" i="2"/>
  <c r="Q29" i="2"/>
  <c r="Q20" i="2"/>
  <c r="Q70" i="2"/>
  <c r="Q54" i="2"/>
  <c r="Q57" i="2"/>
  <c r="Q73" i="2"/>
  <c r="Q60" i="2"/>
  <c r="Q44" i="2"/>
  <c r="Q85" i="2"/>
  <c r="Q83" i="2"/>
  <c r="Q41" i="2"/>
  <c r="Q35" i="2"/>
  <c r="Q14" i="2"/>
  <c r="Q17" i="2"/>
  <c r="Q8" i="2"/>
  <c r="Q38" i="2"/>
  <c r="R5" i="2" l="1"/>
  <c r="R11" i="2"/>
  <c r="R32" i="2"/>
  <c r="R29" i="2"/>
  <c r="R20" i="2"/>
  <c r="R70" i="2"/>
  <c r="R54" i="2"/>
  <c r="R57" i="2"/>
  <c r="R73" i="2"/>
  <c r="R60" i="2"/>
  <c r="R44" i="2"/>
  <c r="R83" i="2"/>
  <c r="R85" i="2"/>
  <c r="R35" i="2"/>
  <c r="R14" i="2"/>
  <c r="R41" i="2"/>
  <c r="R8" i="2"/>
  <c r="R38" i="2"/>
  <c r="S5" i="2" l="1"/>
  <c r="S11" i="2"/>
  <c r="S32" i="2"/>
  <c r="S29" i="2"/>
  <c r="S20" i="2"/>
  <c r="S73" i="2"/>
  <c r="S57" i="2"/>
  <c r="S70" i="2"/>
  <c r="S54" i="2"/>
  <c r="S44" i="2"/>
  <c r="S60" i="2"/>
  <c r="S83" i="2"/>
  <c r="S85" i="2"/>
  <c r="S35" i="2"/>
  <c r="R17" i="2"/>
  <c r="S17" i="2"/>
  <c r="S38" i="2"/>
  <c r="S14" i="2"/>
  <c r="S41" i="2"/>
  <c r="S8" i="2"/>
  <c r="T5" i="2" l="1"/>
  <c r="T11" i="2"/>
  <c r="T32" i="2"/>
  <c r="T29" i="2"/>
  <c r="T20" i="2"/>
  <c r="T70" i="2"/>
  <c r="T73" i="2"/>
  <c r="T57" i="2"/>
  <c r="T54" i="2"/>
  <c r="T44" i="2"/>
  <c r="T60" i="2"/>
  <c r="T83" i="2"/>
  <c r="T85" i="2"/>
  <c r="T35" i="2"/>
  <c r="T14" i="2"/>
  <c r="T8" i="2"/>
  <c r="T17" i="2"/>
  <c r="T41" i="2"/>
  <c r="T38" i="2"/>
  <c r="U5" i="2" l="1"/>
  <c r="U11" i="2"/>
  <c r="U32" i="2"/>
  <c r="U29" i="2"/>
  <c r="U20" i="2"/>
  <c r="U73" i="2"/>
  <c r="U70" i="2"/>
  <c r="U54" i="2"/>
  <c r="U57" i="2"/>
  <c r="U44" i="2"/>
  <c r="U60" i="2"/>
  <c r="U83" i="2"/>
  <c r="U85" i="2"/>
  <c r="U8" i="2"/>
  <c r="U14" i="2"/>
  <c r="V5" i="2" l="1"/>
  <c r="V11" i="2"/>
  <c r="V32" i="2"/>
  <c r="V29" i="2"/>
  <c r="V20" i="2"/>
  <c r="V70" i="2"/>
  <c r="V54" i="2"/>
  <c r="V57" i="2"/>
  <c r="V73" i="2"/>
  <c r="V60" i="2"/>
  <c r="V44" i="2"/>
  <c r="V83" i="2"/>
  <c r="V85" i="2"/>
  <c r="V8" i="2"/>
  <c r="U41" i="2"/>
  <c r="V17" i="2"/>
  <c r="V14" i="2"/>
  <c r="V41" i="2"/>
  <c r="U38" i="2"/>
  <c r="V35" i="2"/>
  <c r="V38" i="2"/>
  <c r="U17" i="2"/>
  <c r="U35" i="2"/>
  <c r="W5" i="2" l="1"/>
  <c r="W11" i="2"/>
  <c r="W32" i="2"/>
  <c r="W29" i="2"/>
  <c r="W20" i="2"/>
  <c r="W54" i="2"/>
  <c r="W70" i="2"/>
  <c r="W73" i="2"/>
  <c r="W57" i="2"/>
  <c r="W44" i="2"/>
  <c r="W60" i="2"/>
  <c r="W85" i="2"/>
  <c r="W83" i="2"/>
  <c r="W38" i="2"/>
  <c r="W41" i="2"/>
  <c r="W14" i="2"/>
  <c r="W35" i="2"/>
  <c r="W8" i="2"/>
  <c r="W17" i="2"/>
  <c r="X5" i="2" l="1"/>
  <c r="X11" i="2"/>
  <c r="X32" i="2"/>
  <c r="X29" i="2"/>
  <c r="X20" i="2"/>
  <c r="X54" i="2"/>
  <c r="X70" i="2"/>
  <c r="X73" i="2"/>
  <c r="X57" i="2"/>
  <c r="X44" i="2"/>
  <c r="X60" i="2"/>
  <c r="X85" i="2"/>
  <c r="X83" i="2"/>
  <c r="X38" i="2"/>
  <c r="X35" i="2"/>
  <c r="X17" i="2"/>
  <c r="X14" i="2"/>
  <c r="X8" i="2"/>
  <c r="X41" i="2"/>
  <c r="Y5" i="2" l="1"/>
  <c r="Y11" i="2"/>
  <c r="Y32" i="2"/>
  <c r="Y29" i="2"/>
  <c r="Y20" i="2"/>
  <c r="Y73" i="2"/>
  <c r="Y70" i="2"/>
  <c r="Y54" i="2"/>
  <c r="Y57" i="2"/>
  <c r="Y60" i="2"/>
  <c r="Y44" i="2"/>
  <c r="Y83" i="2"/>
  <c r="Y85" i="2"/>
  <c r="Y17" i="2"/>
  <c r="Y35" i="2"/>
  <c r="Y14" i="2"/>
  <c r="Y41" i="2"/>
  <c r="Y8" i="2"/>
  <c r="Y38" i="2"/>
  <c r="Z5" i="2" l="1"/>
  <c r="Z11" i="2"/>
  <c r="Z32" i="2"/>
  <c r="Z29" i="2"/>
  <c r="Z20" i="2"/>
  <c r="Z73" i="2"/>
  <c r="Z70" i="2"/>
  <c r="Z54" i="2"/>
  <c r="Z57" i="2"/>
  <c r="Z44" i="2"/>
  <c r="Z60" i="2"/>
  <c r="Z83" i="2"/>
  <c r="Z85" i="2"/>
  <c r="Z17" i="2"/>
  <c r="Z14" i="2"/>
  <c r="Z38" i="2"/>
  <c r="Z35" i="2"/>
  <c r="Z41" i="2"/>
  <c r="Z8" i="2"/>
  <c r="AA5" i="2" l="1"/>
  <c r="AA11" i="2"/>
  <c r="AA32" i="2"/>
  <c r="AA29" i="2"/>
  <c r="AA20" i="2"/>
  <c r="AA73" i="2"/>
  <c r="AA57" i="2"/>
  <c r="AA54" i="2"/>
  <c r="AA70" i="2"/>
  <c r="AA44" i="2"/>
  <c r="AA60" i="2"/>
  <c r="AA83" i="2"/>
  <c r="AA85" i="2"/>
  <c r="AA8" i="2"/>
  <c r="AA35" i="2"/>
  <c r="AA14" i="2"/>
  <c r="AA38" i="2"/>
  <c r="AA41" i="2"/>
  <c r="AA17" i="2"/>
  <c r="AB5" i="2" l="1"/>
  <c r="AB11" i="2"/>
  <c r="AB32" i="2"/>
  <c r="AB29" i="2"/>
  <c r="AB20" i="2"/>
  <c r="AB73" i="2"/>
  <c r="AB54" i="2"/>
  <c r="AB57" i="2"/>
  <c r="AB70" i="2"/>
  <c r="AB14" i="2"/>
  <c r="AB44" i="2"/>
  <c r="AB60" i="2"/>
  <c r="AB83" i="2"/>
  <c r="AB85" i="2"/>
  <c r="AB8" i="2"/>
  <c r="AB17" i="2"/>
  <c r="AB38" i="2"/>
  <c r="AB35" i="2"/>
  <c r="AB41" i="2"/>
  <c r="AC5" i="2" l="1"/>
  <c r="AC11" i="2"/>
  <c r="AC32" i="2"/>
  <c r="AC29" i="2"/>
  <c r="AC20" i="2"/>
  <c r="AC54" i="2"/>
  <c r="AC57" i="2"/>
  <c r="AC70" i="2"/>
  <c r="AC14" i="2"/>
  <c r="AC73" i="2"/>
  <c r="AC60" i="2"/>
  <c r="AC44" i="2"/>
  <c r="AC85" i="2"/>
  <c r="AC83" i="2"/>
  <c r="AC8" i="2"/>
  <c r="AC41" i="2"/>
  <c r="AC38" i="2"/>
  <c r="AC17" i="2"/>
  <c r="AC35" i="2"/>
  <c r="AD5" i="2" l="1"/>
  <c r="AD11" i="2"/>
  <c r="AD32" i="2"/>
  <c r="AD29" i="2"/>
  <c r="AD20" i="2"/>
  <c r="AD14" i="2"/>
  <c r="AD73" i="2"/>
  <c r="AD70" i="2"/>
  <c r="AD54" i="2"/>
  <c r="AD57" i="2"/>
  <c r="AD60" i="2"/>
  <c r="AD44" i="2"/>
  <c r="AD83" i="2"/>
  <c r="AD85" i="2"/>
  <c r="AD8" i="2"/>
  <c r="AE5" i="2" l="1"/>
  <c r="AE11" i="2"/>
  <c r="AE32" i="2"/>
  <c r="AE29" i="2"/>
  <c r="AE20" i="2"/>
  <c r="AE73" i="2"/>
  <c r="AE57" i="2"/>
  <c r="AE14" i="2"/>
  <c r="AE54" i="2"/>
  <c r="AE70" i="2"/>
  <c r="AE60" i="2"/>
  <c r="AE44" i="2"/>
  <c r="AE83" i="2"/>
  <c r="AE85" i="2"/>
  <c r="AD35" i="2"/>
  <c r="AE35" i="2"/>
  <c r="AE8" i="2"/>
  <c r="AD17" i="2"/>
  <c r="AE17" i="2"/>
  <c r="AD41" i="2"/>
  <c r="AD38" i="2"/>
  <c r="AF5" i="2" l="1"/>
  <c r="AF11" i="2"/>
  <c r="AF32" i="2"/>
  <c r="AF29" i="2"/>
  <c r="AF20" i="2"/>
  <c r="AF73" i="2"/>
  <c r="AF54" i="2"/>
  <c r="AF57" i="2"/>
  <c r="AF14" i="2"/>
  <c r="AF70" i="2"/>
  <c r="AF60" i="2"/>
  <c r="AF44" i="2"/>
  <c r="AF83" i="2"/>
  <c r="AF85" i="2"/>
  <c r="AE38" i="2"/>
  <c r="AF17" i="2"/>
  <c r="AF38" i="2"/>
  <c r="AF8" i="2"/>
  <c r="AF35" i="2"/>
  <c r="AF41" i="2"/>
  <c r="AE41" i="2"/>
</calcChain>
</file>

<file path=xl/sharedStrings.xml><?xml version="1.0" encoding="utf-8"?>
<sst xmlns="http://schemas.openxmlformats.org/spreadsheetml/2006/main" count="1137" uniqueCount="139">
  <si>
    <t>ASD JOUR</t>
  </si>
  <si>
    <t>IDE NUIT</t>
  </si>
  <si>
    <t>ASD NUIT</t>
  </si>
  <si>
    <t>Date</t>
  </si>
  <si>
    <t>date =</t>
  </si>
  <si>
    <t xml:space="preserve">service = </t>
  </si>
  <si>
    <t>DVO</t>
  </si>
  <si>
    <t>REMPLACANT</t>
  </si>
  <si>
    <t>service</t>
  </si>
  <si>
    <t>médecine + chimio</t>
  </si>
  <si>
    <t>SSR</t>
  </si>
  <si>
    <t>SOMMEIL + SAS</t>
  </si>
  <si>
    <t>ORTHOPEDIE</t>
  </si>
  <si>
    <t>PEDIATRIE</t>
  </si>
  <si>
    <t>AMBULATOIRE</t>
  </si>
  <si>
    <t>IDE JOUR</t>
  </si>
  <si>
    <t>RENFORT</t>
  </si>
  <si>
    <t>Dimanche</t>
  </si>
  <si>
    <t>Lundi</t>
  </si>
  <si>
    <t>Mardi</t>
  </si>
  <si>
    <t>Mercredi</t>
  </si>
  <si>
    <t>Jeudi</t>
  </si>
  <si>
    <t>Vendredi</t>
  </si>
  <si>
    <t>Samedi</t>
  </si>
  <si>
    <t>BERTHELEMY</t>
  </si>
  <si>
    <t>19H-7H15</t>
  </si>
  <si>
    <t>BESSE</t>
  </si>
  <si>
    <t>FREYCHET</t>
  </si>
  <si>
    <t>ORTHO</t>
  </si>
  <si>
    <t>JESUS</t>
  </si>
  <si>
    <t>CHAYRON</t>
  </si>
  <si>
    <t>ERTLE</t>
  </si>
  <si>
    <t>GRABOT</t>
  </si>
  <si>
    <t>DIALLO</t>
  </si>
  <si>
    <t>HAINAUT</t>
  </si>
  <si>
    <t>ALCAMO</t>
  </si>
  <si>
    <t>CORDEIRO</t>
  </si>
  <si>
    <t>SUPERVILLE</t>
  </si>
  <si>
    <t>IMBERT</t>
  </si>
  <si>
    <t>RENAUDET</t>
  </si>
  <si>
    <t>TALON</t>
  </si>
  <si>
    <t>7H-19H15</t>
  </si>
  <si>
    <t>GARIN</t>
  </si>
  <si>
    <t>QAOUSS</t>
  </si>
  <si>
    <t>DE OLIVEIRA</t>
  </si>
  <si>
    <t>LANDROZ</t>
  </si>
  <si>
    <t>VANIANBOURG</t>
  </si>
  <si>
    <t>FAUCHERIE</t>
  </si>
  <si>
    <t>ROSSI</t>
  </si>
  <si>
    <t>BONAMY</t>
  </si>
  <si>
    <t>WACK</t>
  </si>
  <si>
    <t>ZUMETA</t>
  </si>
  <si>
    <t>7H15-19H15</t>
  </si>
  <si>
    <t>15H-20H</t>
  </si>
  <si>
    <t>7H15-16H30</t>
  </si>
  <si>
    <t>ROUQUAT</t>
  </si>
  <si>
    <t>RODRIGUER</t>
  </si>
  <si>
    <t>19H45-8H</t>
  </si>
  <si>
    <t>MASSIAS</t>
  </si>
  <si>
    <t>MED 
19H-7H15</t>
  </si>
  <si>
    <t>MARCHAL</t>
  </si>
  <si>
    <t>9H-20H</t>
  </si>
  <si>
    <t>CASANOVAS</t>
  </si>
  <si>
    <t>HAFFAF</t>
  </si>
  <si>
    <t>CHAZEAU</t>
  </si>
  <si>
    <t>chimio</t>
  </si>
  <si>
    <t>LASSALE-BAREILLE</t>
  </si>
  <si>
    <t>GABRIEL</t>
  </si>
  <si>
    <t/>
  </si>
  <si>
    <t xml:space="preserve">dates </t>
  </si>
  <si>
    <t>jour</t>
  </si>
  <si>
    <t>jour de semaine</t>
  </si>
  <si>
    <t>LANGLOIS</t>
  </si>
  <si>
    <t>PLANTEY</t>
  </si>
  <si>
    <t>GALLAIS</t>
  </si>
  <si>
    <t>CAZEAU</t>
  </si>
  <si>
    <t>BOULOGNE</t>
  </si>
  <si>
    <t>BOUNECHAR</t>
  </si>
  <si>
    <t>BARNETCHE</t>
  </si>
  <si>
    <t>PASCAL</t>
  </si>
  <si>
    <t>CAVENA</t>
  </si>
  <si>
    <t>DECORBIN</t>
  </si>
  <si>
    <t>GOUX</t>
  </si>
  <si>
    <t>CANTELAUBE</t>
  </si>
  <si>
    <t>REY</t>
  </si>
  <si>
    <t>VIDEAU</t>
  </si>
  <si>
    <t>JOUBERT</t>
  </si>
  <si>
    <t>DELFORNO</t>
  </si>
  <si>
    <t>AUBERTIN</t>
  </si>
  <si>
    <t>DA SILVA</t>
  </si>
  <si>
    <t>semaineA</t>
  </si>
  <si>
    <t>semaineB</t>
  </si>
  <si>
    <t>semaineC</t>
  </si>
  <si>
    <t>semaineD</t>
  </si>
  <si>
    <t>semaineE</t>
  </si>
  <si>
    <t>semaineF</t>
  </si>
  <si>
    <t>semaineG</t>
  </si>
  <si>
    <t>sem3</t>
  </si>
  <si>
    <t>sem4</t>
  </si>
  <si>
    <t>sem5</t>
  </si>
  <si>
    <t>sem6</t>
  </si>
  <si>
    <t>sem7</t>
  </si>
  <si>
    <t>sem1</t>
  </si>
  <si>
    <t>sem2</t>
  </si>
  <si>
    <t>7h-19h15</t>
  </si>
  <si>
    <t>7H-16H55</t>
  </si>
  <si>
    <t>7H30-19H45</t>
  </si>
  <si>
    <t>CLOUTE</t>
  </si>
  <si>
    <t>BINOT</t>
  </si>
  <si>
    <t>PEDIA</t>
  </si>
  <si>
    <t>BELKADI</t>
  </si>
  <si>
    <t>LEREBOURG</t>
  </si>
  <si>
    <t>GIRAUDEAU</t>
  </si>
  <si>
    <t>7H-14H30</t>
  </si>
  <si>
    <t>MORASSIN</t>
  </si>
  <si>
    <t>MED</t>
  </si>
  <si>
    <t xml:space="preserve">MED </t>
  </si>
  <si>
    <t>FRAGA</t>
  </si>
  <si>
    <t>8h-14h</t>
  </si>
  <si>
    <t>8h-15h</t>
  </si>
  <si>
    <t>8h-13h</t>
  </si>
  <si>
    <t>SSR/ 5,83</t>
  </si>
  <si>
    <t>SSR /5,83</t>
  </si>
  <si>
    <t>7H-12H50</t>
  </si>
  <si>
    <t>GABA</t>
  </si>
  <si>
    <t>MULLER</t>
  </si>
  <si>
    <t>19h-7h15</t>
  </si>
  <si>
    <t>19h7h15</t>
  </si>
  <si>
    <t>cycles1</t>
  </si>
  <si>
    <t>cycles2</t>
  </si>
  <si>
    <t>cycles3</t>
  </si>
  <si>
    <t>cycles4</t>
  </si>
  <si>
    <t>cycles5</t>
  </si>
  <si>
    <t>cycles7</t>
  </si>
  <si>
    <t>CYCLES</t>
  </si>
  <si>
    <t>postes vacants</t>
  </si>
  <si>
    <t>S.A.S</t>
  </si>
  <si>
    <t>titi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</si>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</sst>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mmmm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D86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2" fillId="0" borderId="0"/>
    <xf numFmtId="0" fontId="14" fillId="0" borderId="0"/>
  </cellStyleXfs>
  <cellXfs count="155">
    <xf numFmtId="0" fontId="0" fillId="0" borderId="0" xfId="0"/>
    <xf numFmtId="166" fontId="0" fillId="0" borderId="0" xfId="0" applyNumberFormat="1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6" xfId="0" applyFill="1" applyBorder="1"/>
    <xf numFmtId="0" fontId="0" fillId="0" borderId="5" xfId="0" applyFill="1" applyBorder="1"/>
    <xf numFmtId="0" fontId="0" fillId="0" borderId="0" xfId="0" applyFill="1"/>
    <xf numFmtId="0" fontId="0" fillId="0" borderId="1" xfId="0" applyFill="1" applyBorder="1"/>
    <xf numFmtId="164" fontId="1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/>
    </xf>
    <xf numFmtId="2" fontId="1" fillId="0" borderId="3" xfId="0" applyNumberFormat="1" applyFont="1" applyBorder="1"/>
    <xf numFmtId="2" fontId="1" fillId="0" borderId="2" xfId="0" applyNumberFormat="1" applyFont="1" applyBorder="1"/>
    <xf numFmtId="2" fontId="1" fillId="0" borderId="4" xfId="0" applyNumberFormat="1" applyFont="1" applyBorder="1"/>
    <xf numFmtId="0" fontId="0" fillId="8" borderId="0" xfId="0" applyFill="1" applyBorder="1"/>
    <xf numFmtId="0" fontId="1" fillId="8" borderId="4" xfId="0" applyFont="1" applyFill="1" applyBorder="1"/>
    <xf numFmtId="0" fontId="5" fillId="4" borderId="12" xfId="0" applyFont="1" applyFill="1" applyBorder="1" applyAlignment="1"/>
    <xf numFmtId="0" fontId="3" fillId="3" borderId="12" xfId="0" applyFont="1" applyFill="1" applyBorder="1" applyAlignment="1"/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15" fillId="0" borderId="0" xfId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8" borderId="4" xfId="0" applyFill="1" applyBorder="1" applyAlignment="1">
      <alignment horizontal="left" vertical="center"/>
    </xf>
    <xf numFmtId="0" fontId="1" fillId="8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1" fillId="8" borderId="4" xfId="0" applyNumberFormat="1" applyFont="1" applyFill="1" applyBorder="1" applyAlignment="1">
      <alignment horizontal="left" vertical="center"/>
    </xf>
    <xf numFmtId="0" fontId="0" fillId="4" borderId="0" xfId="0" applyFill="1"/>
    <xf numFmtId="0" fontId="13" fillId="0" borderId="8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0" fontId="15" fillId="0" borderId="7" xfId="1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1" fillId="0" borderId="0" xfId="0" applyFont="1" applyAlignment="1">
      <alignment horizontal="center" vertical="center"/>
    </xf>
    <xf numFmtId="0" fontId="0" fillId="10" borderId="0" xfId="0" applyFill="1" applyAlignment="1">
      <alignment horizontal="center"/>
    </xf>
    <xf numFmtId="14" fontId="0" fillId="10" borderId="0" xfId="0" applyNumberFormat="1" applyFill="1" applyAlignment="1">
      <alignment horizontal="center"/>
    </xf>
    <xf numFmtId="0" fontId="10" fillId="10" borderId="9" xfId="0" applyFont="1" applyFill="1" applyBorder="1" applyAlignment="1">
      <alignment horizontal="left" vertical="center"/>
    </xf>
    <xf numFmtId="0" fontId="0" fillId="10" borderId="0" xfId="0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0" fillId="0" borderId="4" xfId="0" applyFill="1" applyBorder="1"/>
    <xf numFmtId="0" fontId="0" fillId="0" borderId="20" xfId="0" applyBorder="1" applyAlignment="1">
      <alignment horizontal="center" vertical="center"/>
    </xf>
    <xf numFmtId="0" fontId="0" fillId="8" borderId="3" xfId="0" applyFill="1" applyBorder="1" applyAlignment="1">
      <alignment horizontal="left" vertical="center"/>
    </xf>
    <xf numFmtId="0" fontId="0" fillId="8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1" fillId="8" borderId="3" xfId="0" applyFont="1" applyFill="1" applyBorder="1" applyAlignment="1">
      <alignment horizontal="left" vertical="center"/>
    </xf>
    <xf numFmtId="0" fontId="0" fillId="8" borderId="4" xfId="0" applyFill="1" applyBorder="1" applyAlignment="1">
      <alignment horizontal="center"/>
    </xf>
    <xf numFmtId="0" fontId="0" fillId="8" borderId="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3" borderId="12" xfId="0" applyFont="1" applyFill="1" applyBorder="1" applyAlignment="1"/>
  </cellXfs>
  <cellStyles count="3">
    <cellStyle name="Normal" xfId="0" builtinId="0"/>
    <cellStyle name="Normal 2" xfId="1"/>
    <cellStyle name="TableStyleLight1" xfId="2"/>
  </cellStyles>
  <dxfs count="9"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F6161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.roblin\Downloads\BasePlanning%20-%20ESSAI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Cycles"/>
      <sheetName val="Corresp"/>
      <sheetName val="Validation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Cycles</v>
          </cell>
        </row>
        <row r="2">
          <cell r="A2" t="str">
            <v>Cycle 1 - 7</v>
          </cell>
        </row>
        <row r="3">
          <cell r="A3" t="str">
            <v>Cycle 2 - 2</v>
          </cell>
        </row>
        <row r="4">
          <cell r="A4" t="str">
            <v>Cycle 3 - 4</v>
          </cell>
        </row>
        <row r="5">
          <cell r="A5" t="str">
            <v>Cycle 4 - 4</v>
          </cell>
        </row>
        <row r="6">
          <cell r="A6" t="str">
            <v>Cycle 5 - 5</v>
          </cell>
        </row>
        <row r="7">
          <cell r="A7" t="str">
            <v>Cycle 6 - 2</v>
          </cell>
        </row>
        <row r="8">
          <cell r="A8" t="str">
            <v>Cycle 7 - 7</v>
          </cell>
        </row>
        <row r="9">
          <cell r="A9" t="str">
            <v>Cycle 8 - 7</v>
          </cell>
        </row>
        <row r="10">
          <cell r="A10" t="str">
            <v>Cycle 9 - 5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Y70"/>
  <sheetViews>
    <sheetView zoomScale="40" zoomScaleNormal="40" workbookViewId="0">
      <selection activeCell="B23" sqref="B23"/>
    </sheetView>
  </sheetViews>
  <sheetFormatPr baseColWidth="10" defaultRowHeight="21" x14ac:dyDescent="0.25"/>
  <cols>
    <col min="1" max="1" width="13.42578125" style="34" bestFit="1" customWidth="1"/>
    <col min="2" max="2" width="35.85546875" style="91" bestFit="1" customWidth="1"/>
    <col min="3" max="3" width="10.5703125" style="34" bestFit="1" customWidth="1"/>
    <col min="4" max="8" width="13.140625" style="34" bestFit="1" customWidth="1"/>
    <col min="9" max="9" width="12.5703125" style="34" bestFit="1" customWidth="1"/>
    <col min="10" max="10" width="10.5703125" style="34" bestFit="1" customWidth="1"/>
    <col min="11" max="15" width="13.140625" style="34" bestFit="1" customWidth="1"/>
    <col min="16" max="16" width="12.5703125" style="34" bestFit="1" customWidth="1"/>
    <col min="17" max="17" width="10.5703125" style="34" bestFit="1" customWidth="1"/>
    <col min="18" max="22" width="13.140625" style="34" bestFit="1" customWidth="1"/>
    <col min="23" max="23" width="10" style="34" bestFit="1" customWidth="1"/>
    <col min="24" max="24" width="10.5703125" style="34" bestFit="1" customWidth="1"/>
    <col min="25" max="26" width="10" style="34" bestFit="1" customWidth="1"/>
    <col min="27" max="27" width="10.28515625" style="34" bestFit="1" customWidth="1"/>
    <col min="28" max="28" width="10" style="34" bestFit="1" customWidth="1"/>
    <col min="29" max="29" width="10.28515625" style="34" bestFit="1" customWidth="1"/>
    <col min="30" max="30" width="10" style="34" bestFit="1" customWidth="1"/>
    <col min="31" max="31" width="10.5703125" style="34" bestFit="1" customWidth="1"/>
    <col min="32" max="33" width="10" style="34" bestFit="1" customWidth="1"/>
    <col min="34" max="34" width="10.28515625" style="34" bestFit="1" customWidth="1"/>
    <col min="35" max="35" width="10" style="34" bestFit="1" customWidth="1"/>
    <col min="36" max="36" width="10.28515625" style="34" bestFit="1" customWidth="1"/>
    <col min="37" max="37" width="10" style="34" bestFit="1" customWidth="1"/>
    <col min="38" max="38" width="10.5703125" style="34" bestFit="1" customWidth="1"/>
    <col min="39" max="40" width="10" style="34" bestFit="1" customWidth="1"/>
    <col min="41" max="41" width="10.28515625" style="34" bestFit="1" customWidth="1"/>
    <col min="42" max="42" width="10" style="34" bestFit="1" customWidth="1"/>
    <col min="43" max="43" width="10.28515625" style="34" bestFit="1" customWidth="1"/>
    <col min="44" max="44" width="10" style="34" bestFit="1" customWidth="1"/>
    <col min="45" max="45" width="10.5703125" style="34" bestFit="1" customWidth="1"/>
    <col min="46" max="47" width="10" style="34" bestFit="1" customWidth="1"/>
    <col min="48" max="48" width="10.28515625" style="34" bestFit="1" customWidth="1"/>
    <col min="49" max="49" width="10" style="34" bestFit="1" customWidth="1"/>
    <col min="50" max="50" width="10.28515625" style="34" bestFit="1" customWidth="1"/>
    <col min="51" max="51" width="10" style="34" bestFit="1" customWidth="1"/>
    <col min="52" max="16384" width="11.42578125" style="34"/>
  </cols>
  <sheetData>
    <row r="1" spans="1:51" s="31" customFormat="1" x14ac:dyDescent="0.25">
      <c r="A1" s="119" t="s">
        <v>128</v>
      </c>
      <c r="C1" s="123" t="s">
        <v>90</v>
      </c>
      <c r="D1" s="124"/>
      <c r="E1" s="124"/>
      <c r="F1" s="124"/>
      <c r="G1" s="124"/>
      <c r="H1" s="124"/>
      <c r="I1" s="125"/>
      <c r="J1" s="123" t="s">
        <v>91</v>
      </c>
      <c r="K1" s="124"/>
      <c r="L1" s="124"/>
      <c r="M1" s="124"/>
      <c r="N1" s="124"/>
      <c r="O1" s="124"/>
      <c r="P1" s="125"/>
      <c r="Q1" s="123" t="s">
        <v>92</v>
      </c>
      <c r="R1" s="124"/>
      <c r="S1" s="124"/>
      <c r="T1" s="124"/>
      <c r="U1" s="124"/>
      <c r="V1" s="124"/>
      <c r="W1" s="125"/>
      <c r="X1" s="123" t="s">
        <v>93</v>
      </c>
      <c r="Y1" s="124"/>
      <c r="Z1" s="124"/>
      <c r="AA1" s="124"/>
      <c r="AB1" s="124"/>
      <c r="AC1" s="124"/>
      <c r="AD1" s="125"/>
      <c r="AE1" s="126" t="s">
        <v>94</v>
      </c>
      <c r="AF1" s="124"/>
      <c r="AG1" s="124"/>
      <c r="AH1" s="124"/>
      <c r="AI1" s="124"/>
      <c r="AJ1" s="124"/>
      <c r="AK1" s="127"/>
      <c r="AL1" s="123" t="s">
        <v>95</v>
      </c>
      <c r="AM1" s="124"/>
      <c r="AN1" s="124"/>
      <c r="AO1" s="124"/>
      <c r="AP1" s="124"/>
      <c r="AQ1" s="124"/>
      <c r="AR1" s="125"/>
      <c r="AS1" s="123" t="s">
        <v>96</v>
      </c>
      <c r="AT1" s="124"/>
      <c r="AU1" s="124"/>
      <c r="AV1" s="124"/>
      <c r="AW1" s="124"/>
      <c r="AX1" s="124"/>
      <c r="AY1" s="125"/>
    </row>
    <row r="2" spans="1:51" x14ac:dyDescent="0.25">
      <c r="B2" s="83"/>
      <c r="C2" s="60" t="s">
        <v>17</v>
      </c>
      <c r="D2" s="61" t="s">
        <v>18</v>
      </c>
      <c r="E2" s="61" t="s">
        <v>19</v>
      </c>
      <c r="F2" s="61" t="s">
        <v>20</v>
      </c>
      <c r="G2" s="61" t="s">
        <v>21</v>
      </c>
      <c r="H2" s="61" t="s">
        <v>22</v>
      </c>
      <c r="I2" s="62" t="s">
        <v>23</v>
      </c>
      <c r="J2" s="60" t="s">
        <v>17</v>
      </c>
      <c r="K2" s="61" t="s">
        <v>18</v>
      </c>
      <c r="L2" s="61" t="s">
        <v>19</v>
      </c>
      <c r="M2" s="61" t="s">
        <v>20</v>
      </c>
      <c r="N2" s="61" t="s">
        <v>21</v>
      </c>
      <c r="O2" s="61" t="s">
        <v>22</v>
      </c>
      <c r="P2" s="62" t="s">
        <v>23</v>
      </c>
      <c r="Q2" s="60" t="s">
        <v>17</v>
      </c>
      <c r="R2" s="61" t="s">
        <v>18</v>
      </c>
      <c r="S2" s="61" t="s">
        <v>19</v>
      </c>
      <c r="T2" s="61" t="s">
        <v>20</v>
      </c>
      <c r="U2" s="61" t="s">
        <v>21</v>
      </c>
      <c r="V2" s="61" t="s">
        <v>22</v>
      </c>
      <c r="W2" s="62" t="s">
        <v>23</v>
      </c>
      <c r="X2" s="60" t="s">
        <v>17</v>
      </c>
      <c r="Y2" s="61" t="s">
        <v>18</v>
      </c>
      <c r="Z2" s="61" t="s">
        <v>19</v>
      </c>
      <c r="AA2" s="61" t="s">
        <v>20</v>
      </c>
      <c r="AB2" s="61" t="s">
        <v>21</v>
      </c>
      <c r="AC2" s="61" t="s">
        <v>22</v>
      </c>
      <c r="AD2" s="62" t="s">
        <v>23</v>
      </c>
      <c r="AE2" s="63" t="s">
        <v>17</v>
      </c>
      <c r="AF2" s="61" t="s">
        <v>18</v>
      </c>
      <c r="AG2" s="61" t="s">
        <v>19</v>
      </c>
      <c r="AH2" s="61" t="s">
        <v>20</v>
      </c>
      <c r="AI2" s="61" t="s">
        <v>21</v>
      </c>
      <c r="AJ2" s="61" t="s">
        <v>22</v>
      </c>
      <c r="AK2" s="64" t="s">
        <v>23</v>
      </c>
      <c r="AL2" s="60" t="s">
        <v>17</v>
      </c>
      <c r="AM2" s="61" t="s">
        <v>18</v>
      </c>
      <c r="AN2" s="61" t="s">
        <v>19</v>
      </c>
      <c r="AO2" s="61" t="s">
        <v>20</v>
      </c>
      <c r="AP2" s="61" t="s">
        <v>21</v>
      </c>
      <c r="AQ2" s="61" t="s">
        <v>22</v>
      </c>
      <c r="AR2" s="62" t="s">
        <v>23</v>
      </c>
      <c r="AS2" s="60" t="s">
        <v>17</v>
      </c>
      <c r="AT2" s="61" t="s">
        <v>18</v>
      </c>
      <c r="AU2" s="61" t="s">
        <v>19</v>
      </c>
      <c r="AV2" s="61" t="s">
        <v>20</v>
      </c>
      <c r="AW2" s="61" t="s">
        <v>21</v>
      </c>
      <c r="AX2" s="61" t="s">
        <v>22</v>
      </c>
      <c r="AY2" s="62" t="s">
        <v>23</v>
      </c>
    </row>
    <row r="3" spans="1:51" x14ac:dyDescent="0.25">
      <c r="B3" s="83" t="s">
        <v>87</v>
      </c>
      <c r="C3" s="40"/>
      <c r="D3" s="19" t="s">
        <v>25</v>
      </c>
      <c r="E3" s="19" t="s">
        <v>25</v>
      </c>
      <c r="F3" s="19" t="s">
        <v>25</v>
      </c>
      <c r="G3" s="19"/>
      <c r="H3" s="19"/>
      <c r="I3" s="41"/>
    </row>
    <row r="4" spans="1:51" x14ac:dyDescent="0.25">
      <c r="B4" s="83" t="s">
        <v>86</v>
      </c>
      <c r="C4" s="40"/>
      <c r="D4" s="19"/>
      <c r="E4" s="19"/>
      <c r="F4" s="19" t="s">
        <v>25</v>
      </c>
      <c r="G4" s="19" t="s">
        <v>25</v>
      </c>
      <c r="H4" s="19" t="s">
        <v>25</v>
      </c>
      <c r="I4" s="41"/>
    </row>
    <row r="5" spans="1:51" x14ac:dyDescent="0.25">
      <c r="B5" s="83" t="s">
        <v>75</v>
      </c>
      <c r="C5" s="40"/>
      <c r="D5" s="19" t="s">
        <v>113</v>
      </c>
      <c r="E5" s="19" t="s">
        <v>113</v>
      </c>
      <c r="F5" s="19" t="s">
        <v>113</v>
      </c>
      <c r="G5" s="19" t="s">
        <v>113</v>
      </c>
      <c r="H5" s="19" t="s">
        <v>113</v>
      </c>
      <c r="I5" s="41"/>
    </row>
    <row r="6" spans="1:51" x14ac:dyDescent="0.25">
      <c r="B6" s="87" t="s">
        <v>114</v>
      </c>
      <c r="C6" s="40"/>
      <c r="D6" s="19" t="s">
        <v>115</v>
      </c>
      <c r="E6" s="19" t="s">
        <v>115</v>
      </c>
      <c r="F6" s="19" t="s">
        <v>116</v>
      </c>
      <c r="G6" s="19" t="s">
        <v>28</v>
      </c>
      <c r="H6" s="19"/>
      <c r="I6" s="41"/>
    </row>
    <row r="7" spans="1:51" x14ac:dyDescent="0.25">
      <c r="B7" s="87" t="s">
        <v>117</v>
      </c>
      <c r="C7" s="40"/>
      <c r="D7" s="19"/>
      <c r="E7" s="19" t="s">
        <v>118</v>
      </c>
      <c r="F7" s="19" t="s">
        <v>119</v>
      </c>
      <c r="G7" s="19" t="s">
        <v>120</v>
      </c>
      <c r="H7" s="19"/>
      <c r="I7" s="41"/>
    </row>
    <row r="8" spans="1:51" x14ac:dyDescent="0.25">
      <c r="B8" s="90" t="s">
        <v>78</v>
      </c>
      <c r="C8" s="40"/>
      <c r="D8" s="20" t="s">
        <v>10</v>
      </c>
      <c r="E8" s="42" t="s">
        <v>115</v>
      </c>
      <c r="F8" s="19"/>
      <c r="G8" s="20" t="s">
        <v>121</v>
      </c>
      <c r="H8" s="20" t="s">
        <v>122</v>
      </c>
      <c r="I8" s="41"/>
    </row>
    <row r="9" spans="1:51" x14ac:dyDescent="0.25">
      <c r="B9" s="87" t="s">
        <v>72</v>
      </c>
      <c r="C9" s="40"/>
      <c r="D9" s="19" t="s">
        <v>123</v>
      </c>
      <c r="E9" s="19" t="s">
        <v>123</v>
      </c>
      <c r="F9" s="19" t="s">
        <v>123</v>
      </c>
      <c r="G9" s="19"/>
      <c r="H9" s="19"/>
      <c r="I9" s="41"/>
    </row>
    <row r="10" spans="1:51" x14ac:dyDescent="0.25">
      <c r="B10" s="85" t="s">
        <v>124</v>
      </c>
      <c r="C10" s="40"/>
      <c r="D10" s="42" t="s">
        <v>115</v>
      </c>
      <c r="E10" s="19"/>
      <c r="F10" s="19"/>
      <c r="G10" s="122" t="s">
        <v>109</v>
      </c>
      <c r="H10" s="19"/>
      <c r="I10" s="41"/>
    </row>
    <row r="11" spans="1:51" x14ac:dyDescent="0.25">
      <c r="B11" s="87" t="s">
        <v>66</v>
      </c>
      <c r="C11" s="38"/>
      <c r="D11" s="36"/>
      <c r="E11" s="36"/>
      <c r="F11" s="36"/>
      <c r="G11" s="36" t="s">
        <v>104</v>
      </c>
      <c r="H11" s="36"/>
      <c r="I11" s="37"/>
    </row>
    <row r="12" spans="1:51" x14ac:dyDescent="0.25">
      <c r="B12" s="87" t="s">
        <v>67</v>
      </c>
      <c r="C12" s="38"/>
      <c r="D12" s="36"/>
      <c r="E12" s="36"/>
      <c r="F12" s="36" t="s">
        <v>104</v>
      </c>
      <c r="G12" s="36"/>
      <c r="H12" s="36"/>
      <c r="I12" s="37"/>
    </row>
    <row r="13" spans="1:51" s="31" customFormat="1" x14ac:dyDescent="0.25">
      <c r="A13" s="119" t="s">
        <v>129</v>
      </c>
      <c r="C13" s="123" t="s">
        <v>90</v>
      </c>
      <c r="D13" s="124"/>
      <c r="E13" s="124"/>
      <c r="F13" s="124"/>
      <c r="G13" s="124"/>
      <c r="H13" s="124"/>
      <c r="I13" s="125"/>
      <c r="J13" s="123" t="s">
        <v>91</v>
      </c>
      <c r="K13" s="124"/>
      <c r="L13" s="124"/>
      <c r="M13" s="124"/>
      <c r="N13" s="124"/>
      <c r="O13" s="124"/>
      <c r="P13" s="125"/>
      <c r="Q13" s="123" t="s">
        <v>92</v>
      </c>
      <c r="R13" s="124"/>
      <c r="S13" s="124"/>
      <c r="T13" s="124"/>
      <c r="U13" s="124"/>
      <c r="V13" s="124"/>
      <c r="W13" s="125"/>
      <c r="X13" s="123" t="s">
        <v>93</v>
      </c>
      <c r="Y13" s="124"/>
      <c r="Z13" s="124"/>
      <c r="AA13" s="124"/>
      <c r="AB13" s="124"/>
      <c r="AC13" s="124"/>
      <c r="AD13" s="125"/>
      <c r="AE13" s="126" t="s">
        <v>94</v>
      </c>
      <c r="AF13" s="124"/>
      <c r="AG13" s="124"/>
      <c r="AH13" s="124"/>
      <c r="AI13" s="124"/>
      <c r="AJ13" s="124"/>
      <c r="AK13" s="127"/>
      <c r="AL13" s="123" t="s">
        <v>95</v>
      </c>
      <c r="AM13" s="124"/>
      <c r="AN13" s="124"/>
      <c r="AO13" s="124"/>
      <c r="AP13" s="124"/>
      <c r="AQ13" s="124"/>
      <c r="AR13" s="125"/>
      <c r="AS13" s="123" t="s">
        <v>96</v>
      </c>
      <c r="AT13" s="124"/>
      <c r="AU13" s="124"/>
      <c r="AV13" s="124"/>
      <c r="AW13" s="124"/>
      <c r="AX13" s="124"/>
      <c r="AY13" s="125"/>
    </row>
    <row r="14" spans="1:51" x14ac:dyDescent="0.25">
      <c r="B14" s="84" t="s">
        <v>40</v>
      </c>
      <c r="C14" s="65"/>
      <c r="D14" s="19" t="s">
        <v>41</v>
      </c>
      <c r="E14" s="19"/>
      <c r="F14" s="56" t="s">
        <v>102</v>
      </c>
      <c r="G14" s="19"/>
      <c r="H14" s="19" t="s">
        <v>41</v>
      </c>
      <c r="I14" s="41" t="s">
        <v>41</v>
      </c>
      <c r="J14" s="72" t="s">
        <v>41</v>
      </c>
      <c r="K14" s="73"/>
      <c r="L14" s="58" t="s">
        <v>103</v>
      </c>
      <c r="M14" s="73" t="s">
        <v>41</v>
      </c>
      <c r="N14" s="73" t="s">
        <v>41</v>
      </c>
      <c r="O14" s="73"/>
      <c r="P14" s="74"/>
    </row>
    <row r="15" spans="1:51" x14ac:dyDescent="0.25">
      <c r="B15" s="87" t="s">
        <v>42</v>
      </c>
      <c r="C15" s="72" t="s">
        <v>41</v>
      </c>
      <c r="D15" s="73"/>
      <c r="E15" s="58" t="s">
        <v>103</v>
      </c>
      <c r="F15" s="73" t="s">
        <v>41</v>
      </c>
      <c r="G15" s="73" t="s">
        <v>41</v>
      </c>
      <c r="H15" s="73"/>
      <c r="I15" s="74"/>
      <c r="J15" s="40"/>
      <c r="K15" s="19" t="s">
        <v>41</v>
      </c>
      <c r="L15" s="19"/>
      <c r="M15" s="56" t="s">
        <v>102</v>
      </c>
      <c r="N15" s="19"/>
      <c r="O15" s="19" t="s">
        <v>41</v>
      </c>
      <c r="P15" s="41" t="s">
        <v>41</v>
      </c>
    </row>
    <row r="16" spans="1:51" x14ac:dyDescent="0.25">
      <c r="B16" s="87" t="s">
        <v>43</v>
      </c>
      <c r="C16" s="40"/>
      <c r="D16" s="19"/>
      <c r="E16" s="19" t="s">
        <v>41</v>
      </c>
      <c r="F16" s="56" t="s">
        <v>103</v>
      </c>
      <c r="G16" s="19"/>
      <c r="H16" s="19"/>
      <c r="I16" s="41" t="s">
        <v>41</v>
      </c>
      <c r="J16" s="40" t="s">
        <v>41</v>
      </c>
      <c r="K16" s="19" t="s">
        <v>41</v>
      </c>
      <c r="L16" s="19"/>
      <c r="M16" s="56" t="s">
        <v>102</v>
      </c>
      <c r="N16" s="19" t="s">
        <v>41</v>
      </c>
      <c r="O16" s="19" t="s">
        <v>41</v>
      </c>
      <c r="P16" s="41"/>
    </row>
    <row r="17" spans="2:16" x14ac:dyDescent="0.25">
      <c r="B17" s="87" t="s">
        <v>44</v>
      </c>
      <c r="C17" s="40" t="s">
        <v>41</v>
      </c>
      <c r="D17" s="19" t="s">
        <v>41</v>
      </c>
      <c r="E17" s="19"/>
      <c r="F17" s="56" t="s">
        <v>102</v>
      </c>
      <c r="G17" s="19" t="s">
        <v>41</v>
      </c>
      <c r="H17" s="19" t="s">
        <v>41</v>
      </c>
      <c r="I17" s="41"/>
      <c r="J17" s="40"/>
      <c r="K17" s="19"/>
      <c r="L17" s="19" t="s">
        <v>41</v>
      </c>
      <c r="M17" s="56" t="s">
        <v>103</v>
      </c>
      <c r="N17" s="19"/>
      <c r="O17" s="19"/>
      <c r="P17" s="41" t="s">
        <v>41</v>
      </c>
    </row>
    <row r="18" spans="2:16" x14ac:dyDescent="0.25">
      <c r="B18" s="87" t="s">
        <v>45</v>
      </c>
      <c r="C18" s="40"/>
      <c r="D18" s="19" t="s">
        <v>41</v>
      </c>
      <c r="E18" s="56" t="s">
        <v>102</v>
      </c>
      <c r="F18" s="19"/>
      <c r="G18" s="19"/>
      <c r="H18" s="19" t="s">
        <v>41</v>
      </c>
      <c r="I18" s="41" t="s">
        <v>41</v>
      </c>
      <c r="J18" s="72" t="s">
        <v>41</v>
      </c>
      <c r="K18" s="73"/>
      <c r="L18" s="58" t="s">
        <v>103</v>
      </c>
      <c r="M18" s="73" t="s">
        <v>41</v>
      </c>
      <c r="N18" s="73" t="s">
        <v>41</v>
      </c>
      <c r="O18" s="73"/>
      <c r="P18" s="74"/>
    </row>
    <row r="19" spans="2:16" x14ac:dyDescent="0.25">
      <c r="B19" s="87" t="s">
        <v>46</v>
      </c>
      <c r="C19" s="72" t="s">
        <v>41</v>
      </c>
      <c r="D19" s="73"/>
      <c r="E19" s="58" t="s">
        <v>103</v>
      </c>
      <c r="F19" s="73" t="s">
        <v>41</v>
      </c>
      <c r="G19" s="73" t="s">
        <v>41</v>
      </c>
      <c r="H19" s="19"/>
      <c r="I19" s="41"/>
      <c r="J19" s="40"/>
      <c r="K19" s="19" t="s">
        <v>41</v>
      </c>
      <c r="L19" s="19"/>
      <c r="M19" s="56" t="s">
        <v>102</v>
      </c>
      <c r="N19" s="19"/>
      <c r="O19" s="19" t="s">
        <v>41</v>
      </c>
      <c r="P19" s="41" t="s">
        <v>41</v>
      </c>
    </row>
    <row r="20" spans="2:16" x14ac:dyDescent="0.25">
      <c r="B20" s="87" t="s">
        <v>47</v>
      </c>
      <c r="C20" s="40"/>
      <c r="D20" s="19"/>
      <c r="E20" s="19" t="s">
        <v>25</v>
      </c>
      <c r="F20" s="19" t="s">
        <v>25</v>
      </c>
      <c r="G20" s="56" t="s">
        <v>102</v>
      </c>
      <c r="H20" s="19"/>
      <c r="I20" s="41" t="s">
        <v>25</v>
      </c>
      <c r="J20" s="40" t="s">
        <v>25</v>
      </c>
      <c r="K20" s="19"/>
      <c r="L20" s="56" t="s">
        <v>103</v>
      </c>
      <c r="M20" s="19"/>
      <c r="N20" s="19" t="s">
        <v>25</v>
      </c>
      <c r="O20" s="19" t="s">
        <v>25</v>
      </c>
      <c r="P20" s="41"/>
    </row>
    <row r="21" spans="2:16" x14ac:dyDescent="0.25">
      <c r="B21" s="87" t="s">
        <v>48</v>
      </c>
      <c r="C21" s="40" t="s">
        <v>25</v>
      </c>
      <c r="D21" s="19"/>
      <c r="E21" s="56" t="s">
        <v>103</v>
      </c>
      <c r="F21" s="19"/>
      <c r="G21" s="19" t="s">
        <v>25</v>
      </c>
      <c r="H21" s="19" t="s">
        <v>25</v>
      </c>
      <c r="I21" s="41"/>
      <c r="J21" s="40"/>
      <c r="K21" s="19"/>
      <c r="L21" s="19" t="s">
        <v>25</v>
      </c>
      <c r="M21" s="19" t="s">
        <v>25</v>
      </c>
      <c r="N21" s="56" t="s">
        <v>102</v>
      </c>
      <c r="O21" s="19"/>
      <c r="P21" s="41" t="s">
        <v>104</v>
      </c>
    </row>
    <row r="22" spans="2:16" x14ac:dyDescent="0.25">
      <c r="B22" s="87" t="s">
        <v>49</v>
      </c>
      <c r="C22" s="40"/>
      <c r="D22" s="19" t="s">
        <v>41</v>
      </c>
      <c r="E22" s="19" t="s">
        <v>41</v>
      </c>
      <c r="F22" s="56" t="s">
        <v>103</v>
      </c>
      <c r="G22" s="19" t="s">
        <v>41</v>
      </c>
      <c r="H22" s="19"/>
      <c r="I22" s="41"/>
      <c r="J22" s="40"/>
      <c r="K22" s="19"/>
      <c r="L22" s="19" t="s">
        <v>41</v>
      </c>
      <c r="M22" s="19" t="s">
        <v>41</v>
      </c>
      <c r="N22" s="56" t="s">
        <v>102</v>
      </c>
      <c r="O22" s="19" t="s">
        <v>41</v>
      </c>
      <c r="P22" s="41"/>
    </row>
    <row r="23" spans="2:16" x14ac:dyDescent="0.25">
      <c r="B23" s="87" t="s">
        <v>50</v>
      </c>
      <c r="C23" s="40"/>
      <c r="D23" s="19"/>
      <c r="E23" s="19" t="s">
        <v>41</v>
      </c>
      <c r="F23" s="19" t="s">
        <v>41</v>
      </c>
      <c r="G23" s="56" t="s">
        <v>102</v>
      </c>
      <c r="H23" s="19" t="s">
        <v>41</v>
      </c>
      <c r="I23" s="41"/>
      <c r="J23" s="40"/>
      <c r="K23" s="19" t="s">
        <v>41</v>
      </c>
      <c r="L23" s="19" t="s">
        <v>41</v>
      </c>
      <c r="M23" s="56" t="s">
        <v>103</v>
      </c>
      <c r="N23" s="19" t="s">
        <v>41</v>
      </c>
      <c r="O23" s="19"/>
      <c r="P23" s="41"/>
    </row>
    <row r="24" spans="2:16" x14ac:dyDescent="0.25">
      <c r="B24" s="87" t="s">
        <v>51</v>
      </c>
      <c r="C24" s="40"/>
      <c r="D24" s="19"/>
      <c r="E24" s="56" t="s">
        <v>103</v>
      </c>
      <c r="F24" s="19" t="s">
        <v>53</v>
      </c>
      <c r="G24" s="19" t="s">
        <v>52</v>
      </c>
      <c r="H24" s="19" t="s">
        <v>52</v>
      </c>
      <c r="I24" s="41" t="s">
        <v>54</v>
      </c>
      <c r="J24" s="40"/>
      <c r="K24" s="56" t="s">
        <v>102</v>
      </c>
      <c r="L24" s="19" t="s">
        <v>52</v>
      </c>
      <c r="M24" s="19" t="s">
        <v>52</v>
      </c>
      <c r="N24" s="19" t="s">
        <v>53</v>
      </c>
      <c r="O24" s="19" t="s">
        <v>53</v>
      </c>
      <c r="P24" s="41"/>
    </row>
    <row r="25" spans="2:16" x14ac:dyDescent="0.25">
      <c r="B25" s="87" t="s">
        <v>55</v>
      </c>
      <c r="C25" s="40"/>
      <c r="D25" s="56" t="s">
        <v>102</v>
      </c>
      <c r="E25" s="19" t="s">
        <v>52</v>
      </c>
      <c r="F25" s="19" t="s">
        <v>52</v>
      </c>
      <c r="G25" s="19" t="s">
        <v>53</v>
      </c>
      <c r="H25" s="19" t="s">
        <v>53</v>
      </c>
      <c r="I25" s="41"/>
      <c r="J25" s="40"/>
      <c r="K25" s="19"/>
      <c r="L25" s="56" t="s">
        <v>103</v>
      </c>
      <c r="M25" s="19" t="s">
        <v>53</v>
      </c>
      <c r="N25" s="19" t="s">
        <v>52</v>
      </c>
      <c r="O25" s="19" t="s">
        <v>52</v>
      </c>
      <c r="P25" s="41" t="s">
        <v>54</v>
      </c>
    </row>
    <row r="26" spans="2:16" ht="30" x14ac:dyDescent="0.25">
      <c r="B26" s="87" t="s">
        <v>56</v>
      </c>
      <c r="C26" s="40"/>
      <c r="D26" s="75" t="s">
        <v>59</v>
      </c>
      <c r="E26" s="19" t="s">
        <v>57</v>
      </c>
      <c r="F26" s="56" t="s">
        <v>102</v>
      </c>
      <c r="G26" s="19"/>
      <c r="H26" s="19" t="s">
        <v>57</v>
      </c>
      <c r="I26" s="41"/>
      <c r="J26" s="40"/>
      <c r="K26" s="19" t="s">
        <v>57</v>
      </c>
      <c r="L26" s="56" t="s">
        <v>103</v>
      </c>
      <c r="M26" s="19" t="s">
        <v>57</v>
      </c>
      <c r="N26" s="19" t="s">
        <v>57</v>
      </c>
      <c r="O26" s="19"/>
      <c r="P26" s="41"/>
    </row>
    <row r="27" spans="2:16" ht="30" x14ac:dyDescent="0.25">
      <c r="B27" s="87" t="s">
        <v>58</v>
      </c>
      <c r="C27" s="40"/>
      <c r="D27" s="19" t="s">
        <v>57</v>
      </c>
      <c r="E27" s="56" t="s">
        <v>103</v>
      </c>
      <c r="F27" s="19" t="s">
        <v>57</v>
      </c>
      <c r="G27" s="19" t="s">
        <v>57</v>
      </c>
      <c r="H27" s="19"/>
      <c r="I27" s="41"/>
      <c r="J27" s="40"/>
      <c r="K27" s="75" t="s">
        <v>59</v>
      </c>
      <c r="L27" s="19" t="s">
        <v>57</v>
      </c>
      <c r="M27" s="56" t="s">
        <v>102</v>
      </c>
      <c r="N27" s="19"/>
      <c r="O27" s="19" t="s">
        <v>57</v>
      </c>
      <c r="P27" s="41"/>
    </row>
    <row r="28" spans="2:16" x14ac:dyDescent="0.25">
      <c r="B28" s="87" t="s">
        <v>60</v>
      </c>
      <c r="C28" s="40"/>
      <c r="D28" s="19" t="s">
        <v>61</v>
      </c>
      <c r="E28" s="19" t="s">
        <v>61</v>
      </c>
      <c r="F28" s="56" t="s">
        <v>102</v>
      </c>
      <c r="G28" s="19"/>
      <c r="H28" s="19"/>
      <c r="I28" s="41"/>
      <c r="J28" s="40"/>
      <c r="K28" s="76"/>
      <c r="L28" s="56" t="s">
        <v>103</v>
      </c>
      <c r="M28" s="19"/>
      <c r="N28" s="19" t="s">
        <v>61</v>
      </c>
      <c r="O28" s="19"/>
      <c r="P28" s="41"/>
    </row>
    <row r="29" spans="2:16" x14ac:dyDescent="0.25">
      <c r="B29" s="87" t="s">
        <v>62</v>
      </c>
      <c r="C29" s="40"/>
      <c r="D29" s="19"/>
      <c r="E29" s="56" t="s">
        <v>102</v>
      </c>
      <c r="F29" s="19" t="s">
        <v>61</v>
      </c>
      <c r="G29" s="19" t="s">
        <v>61</v>
      </c>
      <c r="H29" s="19" t="s">
        <v>61</v>
      </c>
      <c r="I29" s="41"/>
      <c r="J29" s="40"/>
      <c r="K29" s="19" t="s">
        <v>61</v>
      </c>
      <c r="L29" s="19" t="s">
        <v>61</v>
      </c>
      <c r="M29" s="19" t="s">
        <v>61</v>
      </c>
      <c r="N29" s="56" t="s">
        <v>103</v>
      </c>
      <c r="O29" s="19" t="s">
        <v>61</v>
      </c>
      <c r="P29" s="41"/>
    </row>
    <row r="30" spans="2:16" x14ac:dyDescent="0.25">
      <c r="B30" s="87" t="s">
        <v>63</v>
      </c>
      <c r="C30" s="40"/>
      <c r="D30" s="19"/>
      <c r="E30" s="19" t="s">
        <v>41</v>
      </c>
      <c r="F30" s="56" t="s">
        <v>103</v>
      </c>
      <c r="G30" s="19"/>
      <c r="H30" s="19" t="s">
        <v>41</v>
      </c>
      <c r="I30" s="41" t="s">
        <v>41</v>
      </c>
      <c r="J30" s="40" t="s">
        <v>41</v>
      </c>
      <c r="K30" s="19"/>
      <c r="L30" s="56" t="s">
        <v>102</v>
      </c>
      <c r="M30" s="19" t="s">
        <v>41</v>
      </c>
      <c r="N30" s="19" t="s">
        <v>41</v>
      </c>
      <c r="O30" s="19"/>
      <c r="P30" s="41"/>
    </row>
    <row r="31" spans="2:16" x14ac:dyDescent="0.25">
      <c r="B31" s="87" t="s">
        <v>64</v>
      </c>
      <c r="C31" s="40" t="s">
        <v>41</v>
      </c>
      <c r="D31" s="19"/>
      <c r="E31" s="56" t="s">
        <v>102</v>
      </c>
      <c r="F31" s="19" t="s">
        <v>41</v>
      </c>
      <c r="G31" s="19" t="s">
        <v>41</v>
      </c>
      <c r="H31" s="19"/>
      <c r="I31" s="41"/>
      <c r="J31" s="40"/>
      <c r="K31" s="19"/>
      <c r="L31" s="19" t="s">
        <v>41</v>
      </c>
      <c r="M31" s="56" t="s">
        <v>103</v>
      </c>
      <c r="N31" s="19"/>
      <c r="O31" s="19" t="s">
        <v>41</v>
      </c>
      <c r="P31" s="41" t="s">
        <v>41</v>
      </c>
    </row>
    <row r="32" spans="2:16" s="71" customFormat="1" x14ac:dyDescent="0.25">
      <c r="B32" s="88" t="s">
        <v>48</v>
      </c>
      <c r="C32" s="40" t="s">
        <v>41</v>
      </c>
      <c r="D32" s="36"/>
      <c r="E32" s="48"/>
      <c r="F32" s="36"/>
      <c r="G32" s="19" t="s">
        <v>41</v>
      </c>
      <c r="H32" s="19" t="s">
        <v>41</v>
      </c>
      <c r="I32" s="37"/>
      <c r="J32" s="49"/>
      <c r="K32" s="50"/>
      <c r="L32" s="19" t="s">
        <v>41</v>
      </c>
      <c r="M32" s="19" t="s">
        <v>41</v>
      </c>
      <c r="N32" s="50"/>
      <c r="O32" s="50"/>
      <c r="P32" s="41" t="s">
        <v>41</v>
      </c>
    </row>
    <row r="33" spans="1:51" s="71" customFormat="1" x14ac:dyDescent="0.25">
      <c r="B33" s="87" t="s">
        <v>125</v>
      </c>
      <c r="C33" s="38"/>
      <c r="D33" s="36" t="s">
        <v>126</v>
      </c>
      <c r="E33" s="36" t="s">
        <v>102</v>
      </c>
      <c r="F33" s="36" t="s">
        <v>126</v>
      </c>
      <c r="G33" s="36" t="s">
        <v>126</v>
      </c>
      <c r="H33" s="36"/>
      <c r="I33" s="37"/>
      <c r="J33" s="106"/>
      <c r="K33" s="107" t="s">
        <v>127</v>
      </c>
      <c r="L33" s="107" t="s">
        <v>127</v>
      </c>
      <c r="M33" s="107" t="s">
        <v>127</v>
      </c>
      <c r="N33" s="107" t="s">
        <v>103</v>
      </c>
      <c r="O33" s="108"/>
      <c r="P33" s="109"/>
      <c r="Q33" s="52"/>
      <c r="R33" s="53"/>
      <c r="S33" s="53"/>
      <c r="T33" s="53"/>
      <c r="U33" s="53"/>
      <c r="V33" s="54"/>
      <c r="W33" s="55"/>
      <c r="X33" s="47"/>
    </row>
    <row r="34" spans="1:51" s="31" customFormat="1" x14ac:dyDescent="0.25">
      <c r="A34" s="119" t="s">
        <v>130</v>
      </c>
      <c r="C34" s="123" t="s">
        <v>90</v>
      </c>
      <c r="D34" s="124"/>
      <c r="E34" s="124"/>
      <c r="F34" s="124"/>
      <c r="G34" s="124"/>
      <c r="H34" s="124"/>
      <c r="I34" s="125"/>
      <c r="J34" s="123" t="s">
        <v>91</v>
      </c>
      <c r="K34" s="124"/>
      <c r="L34" s="124"/>
      <c r="M34" s="124"/>
      <c r="N34" s="124"/>
      <c r="O34" s="124"/>
      <c r="P34" s="125"/>
      <c r="Q34" s="123" t="s">
        <v>92</v>
      </c>
      <c r="R34" s="124"/>
      <c r="S34" s="124"/>
      <c r="T34" s="124"/>
      <c r="U34" s="124"/>
      <c r="V34" s="124"/>
      <c r="W34" s="125"/>
      <c r="X34" s="126" t="s">
        <v>93</v>
      </c>
      <c r="Y34" s="124"/>
      <c r="Z34" s="124"/>
      <c r="AA34" s="124"/>
      <c r="AB34" s="124"/>
      <c r="AC34" s="124"/>
      <c r="AD34" s="125"/>
      <c r="AE34" s="126" t="s">
        <v>94</v>
      </c>
      <c r="AF34" s="124"/>
      <c r="AG34" s="124"/>
      <c r="AH34" s="124"/>
      <c r="AI34" s="124"/>
      <c r="AJ34" s="124"/>
      <c r="AK34" s="127"/>
      <c r="AL34" s="123" t="s">
        <v>95</v>
      </c>
      <c r="AM34" s="124"/>
      <c r="AN34" s="124"/>
      <c r="AO34" s="124"/>
      <c r="AP34" s="124"/>
      <c r="AQ34" s="124"/>
      <c r="AR34" s="125"/>
      <c r="AS34" s="123" t="s">
        <v>96</v>
      </c>
      <c r="AT34" s="124"/>
      <c r="AU34" s="124"/>
      <c r="AV34" s="124"/>
      <c r="AW34" s="124"/>
      <c r="AX34" s="124"/>
      <c r="AY34" s="125"/>
    </row>
    <row r="35" spans="1:51" x14ac:dyDescent="0.25">
      <c r="B35" s="83" t="s">
        <v>88</v>
      </c>
      <c r="C35" s="40"/>
      <c r="D35" s="19" t="s">
        <v>105</v>
      </c>
      <c r="E35" s="19" t="s">
        <v>105</v>
      </c>
      <c r="F35" s="56" t="s">
        <v>102</v>
      </c>
      <c r="G35" s="19" t="s">
        <v>105</v>
      </c>
      <c r="H35" s="19" t="s">
        <v>105</v>
      </c>
      <c r="I35" s="41"/>
      <c r="J35" s="40"/>
      <c r="K35" s="56" t="s">
        <v>103</v>
      </c>
      <c r="L35" s="19" t="s">
        <v>106</v>
      </c>
      <c r="M35" s="19" t="s">
        <v>106</v>
      </c>
      <c r="N35" s="19"/>
      <c r="O35" s="19" t="s">
        <v>106</v>
      </c>
      <c r="P35" s="41"/>
      <c r="Q35" s="110"/>
      <c r="R35" s="111" t="s">
        <v>106</v>
      </c>
      <c r="S35" s="56" t="s">
        <v>97</v>
      </c>
      <c r="T35" s="111" t="s">
        <v>105</v>
      </c>
      <c r="U35" s="111" t="s">
        <v>106</v>
      </c>
      <c r="V35" s="111"/>
      <c r="W35" s="112"/>
    </row>
    <row r="36" spans="1:51" x14ac:dyDescent="0.25">
      <c r="B36" s="83" t="s">
        <v>89</v>
      </c>
      <c r="C36" s="40"/>
      <c r="D36" s="56" t="s">
        <v>103</v>
      </c>
      <c r="E36" s="19" t="s">
        <v>106</v>
      </c>
      <c r="F36" s="19" t="s">
        <v>106</v>
      </c>
      <c r="G36" s="19"/>
      <c r="H36" s="19" t="s">
        <v>106</v>
      </c>
      <c r="I36" s="41"/>
      <c r="J36" s="40"/>
      <c r="K36" s="19" t="s">
        <v>106</v>
      </c>
      <c r="L36" s="56" t="s">
        <v>103</v>
      </c>
      <c r="M36" s="19" t="s">
        <v>105</v>
      </c>
      <c r="N36" s="19" t="s">
        <v>106</v>
      </c>
      <c r="O36" s="19"/>
      <c r="P36" s="41"/>
      <c r="Q36" s="110"/>
      <c r="R36" s="111" t="s">
        <v>105</v>
      </c>
      <c r="S36" s="111" t="s">
        <v>105</v>
      </c>
      <c r="T36" s="56" t="s">
        <v>103</v>
      </c>
      <c r="U36" s="111" t="s">
        <v>105</v>
      </c>
      <c r="V36" s="111" t="s">
        <v>105</v>
      </c>
      <c r="W36" s="112"/>
    </row>
    <row r="37" spans="1:51" x14ac:dyDescent="0.25">
      <c r="B37" s="83" t="s">
        <v>107</v>
      </c>
      <c r="C37" s="40"/>
      <c r="D37" s="19" t="s">
        <v>106</v>
      </c>
      <c r="E37" s="56" t="s">
        <v>97</v>
      </c>
      <c r="F37" s="19" t="s">
        <v>105</v>
      </c>
      <c r="G37" s="19" t="s">
        <v>106</v>
      </c>
      <c r="H37" s="19"/>
      <c r="I37" s="41"/>
      <c r="J37" s="40"/>
      <c r="K37" s="19" t="s">
        <v>105</v>
      </c>
      <c r="L37" s="19" t="s">
        <v>105</v>
      </c>
      <c r="M37" s="56" t="s">
        <v>102</v>
      </c>
      <c r="N37" s="19" t="s">
        <v>105</v>
      </c>
      <c r="O37" s="19" t="s">
        <v>105</v>
      </c>
      <c r="P37" s="41"/>
      <c r="Q37" s="110"/>
      <c r="R37" s="111"/>
      <c r="S37" s="111" t="s">
        <v>106</v>
      </c>
      <c r="T37" s="111" t="s">
        <v>106</v>
      </c>
      <c r="U37" s="56" t="s">
        <v>97</v>
      </c>
      <c r="V37" s="111" t="s">
        <v>106</v>
      </c>
      <c r="W37" s="112"/>
    </row>
    <row r="38" spans="1:51" x14ac:dyDescent="0.25">
      <c r="B38" s="83" t="s">
        <v>108</v>
      </c>
      <c r="C38" s="40"/>
      <c r="D38" s="19" t="s">
        <v>106</v>
      </c>
      <c r="E38" s="56" t="s">
        <v>97</v>
      </c>
      <c r="F38" s="19" t="s">
        <v>105</v>
      </c>
      <c r="G38" s="19" t="s">
        <v>106</v>
      </c>
      <c r="H38" s="19"/>
      <c r="I38" s="41"/>
      <c r="J38" s="40"/>
      <c r="K38" s="19" t="s">
        <v>105</v>
      </c>
      <c r="L38" s="19" t="s">
        <v>105</v>
      </c>
      <c r="M38" s="56" t="s">
        <v>102</v>
      </c>
      <c r="N38" s="19" t="s">
        <v>105</v>
      </c>
      <c r="O38" s="19" t="s">
        <v>105</v>
      </c>
      <c r="P38" s="41"/>
      <c r="Q38" s="110"/>
      <c r="R38" s="111"/>
      <c r="S38" s="111" t="s">
        <v>106</v>
      </c>
      <c r="T38" s="111" t="s">
        <v>106</v>
      </c>
      <c r="U38" s="56" t="s">
        <v>97</v>
      </c>
      <c r="V38" s="111" t="s">
        <v>106</v>
      </c>
      <c r="W38" s="112"/>
    </row>
    <row r="39" spans="1:51" s="31" customFormat="1" x14ac:dyDescent="0.25">
      <c r="A39" s="119" t="s">
        <v>131</v>
      </c>
      <c r="C39" s="123" t="s">
        <v>90</v>
      </c>
      <c r="D39" s="124"/>
      <c r="E39" s="124"/>
      <c r="F39" s="124"/>
      <c r="G39" s="124"/>
      <c r="H39" s="124"/>
      <c r="I39" s="125"/>
      <c r="J39" s="123" t="s">
        <v>91</v>
      </c>
      <c r="K39" s="124"/>
      <c r="L39" s="124"/>
      <c r="M39" s="124"/>
      <c r="N39" s="124"/>
      <c r="O39" s="124"/>
      <c r="P39" s="125"/>
      <c r="Q39" s="123" t="s">
        <v>92</v>
      </c>
      <c r="R39" s="124"/>
      <c r="S39" s="124"/>
      <c r="T39" s="124"/>
      <c r="U39" s="124"/>
      <c r="V39" s="124"/>
      <c r="W39" s="125"/>
      <c r="X39" s="123" t="s">
        <v>93</v>
      </c>
      <c r="Y39" s="124"/>
      <c r="Z39" s="124"/>
      <c r="AA39" s="124"/>
      <c r="AB39" s="124"/>
      <c r="AC39" s="124"/>
      <c r="AD39" s="125"/>
      <c r="AE39" s="126" t="s">
        <v>94</v>
      </c>
      <c r="AF39" s="124"/>
      <c r="AG39" s="124"/>
      <c r="AH39" s="124"/>
      <c r="AI39" s="124"/>
      <c r="AJ39" s="124"/>
      <c r="AK39" s="127"/>
      <c r="AL39" s="123" t="s">
        <v>95</v>
      </c>
      <c r="AM39" s="124"/>
      <c r="AN39" s="124"/>
      <c r="AO39" s="124"/>
      <c r="AP39" s="124"/>
      <c r="AQ39" s="124"/>
      <c r="AR39" s="125"/>
      <c r="AS39" s="123" t="s">
        <v>96</v>
      </c>
      <c r="AT39" s="124"/>
      <c r="AU39" s="124"/>
      <c r="AV39" s="124"/>
      <c r="AW39" s="124"/>
      <c r="AX39" s="124"/>
      <c r="AY39" s="125"/>
    </row>
    <row r="40" spans="1:51" x14ac:dyDescent="0.25">
      <c r="B40" s="83" t="s">
        <v>76</v>
      </c>
      <c r="C40" s="77"/>
      <c r="D40" s="43"/>
      <c r="E40" s="78" t="s">
        <v>97</v>
      </c>
      <c r="F40" s="43"/>
      <c r="G40" s="43"/>
      <c r="H40" s="43" t="s">
        <v>41</v>
      </c>
      <c r="I40" s="79" t="s">
        <v>41</v>
      </c>
      <c r="J40" s="77" t="s">
        <v>41</v>
      </c>
      <c r="K40" s="43"/>
      <c r="L40" s="78" t="s">
        <v>98</v>
      </c>
      <c r="M40" s="43" t="s">
        <v>41</v>
      </c>
      <c r="N40" s="43" t="s">
        <v>41</v>
      </c>
      <c r="O40" s="43"/>
      <c r="P40" s="79"/>
      <c r="Q40" s="80"/>
      <c r="R40" s="78" t="s">
        <v>102</v>
      </c>
      <c r="S40" s="43" t="s">
        <v>41</v>
      </c>
      <c r="T40" s="43" t="s">
        <v>41</v>
      </c>
      <c r="U40" s="43"/>
      <c r="V40" s="43"/>
      <c r="W40" s="79" t="s">
        <v>41</v>
      </c>
      <c r="X40" s="40" t="s">
        <v>41</v>
      </c>
      <c r="Y40" s="19" t="s">
        <v>41</v>
      </c>
      <c r="Z40" s="56" t="s">
        <v>103</v>
      </c>
      <c r="AA40" s="19"/>
      <c r="AB40" s="19" t="s">
        <v>41</v>
      </c>
      <c r="AC40" s="19" t="s">
        <v>41</v>
      </c>
      <c r="AD40" s="41"/>
    </row>
    <row r="41" spans="1:51" x14ac:dyDescent="0.25">
      <c r="B41" s="83" t="s">
        <v>74</v>
      </c>
      <c r="C41" s="77" t="s">
        <v>41</v>
      </c>
      <c r="D41" s="43"/>
      <c r="E41" s="78" t="s">
        <v>98</v>
      </c>
      <c r="F41" s="43" t="s">
        <v>41</v>
      </c>
      <c r="G41" s="43" t="s">
        <v>41</v>
      </c>
      <c r="H41" s="43"/>
      <c r="I41" s="79"/>
      <c r="J41" s="80"/>
      <c r="K41" s="78" t="s">
        <v>102</v>
      </c>
      <c r="L41" s="43" t="s">
        <v>41</v>
      </c>
      <c r="M41" s="43" t="s">
        <v>41</v>
      </c>
      <c r="N41" s="43"/>
      <c r="O41" s="43"/>
      <c r="P41" s="79" t="s">
        <v>41</v>
      </c>
      <c r="Q41" s="77" t="s">
        <v>41</v>
      </c>
      <c r="R41" s="43"/>
      <c r="S41" s="78" t="s">
        <v>98</v>
      </c>
      <c r="T41" s="43" t="s">
        <v>41</v>
      </c>
      <c r="U41" s="43" t="s">
        <v>41</v>
      </c>
      <c r="V41" s="43"/>
      <c r="W41" s="79"/>
      <c r="X41" s="80"/>
      <c r="Y41" s="78" t="s">
        <v>102</v>
      </c>
      <c r="Z41" s="43" t="s">
        <v>41</v>
      </c>
      <c r="AA41" s="43" t="s">
        <v>41</v>
      </c>
      <c r="AB41" s="43"/>
      <c r="AC41" s="43"/>
      <c r="AD41" s="79" t="s">
        <v>41</v>
      </c>
    </row>
    <row r="42" spans="1:51" x14ac:dyDescent="0.25">
      <c r="B42" s="83" t="s">
        <v>77</v>
      </c>
      <c r="C42" s="40"/>
      <c r="D42" s="56" t="s">
        <v>102</v>
      </c>
      <c r="E42" s="19" t="s">
        <v>41</v>
      </c>
      <c r="F42" s="19" t="s">
        <v>41</v>
      </c>
      <c r="G42" s="19"/>
      <c r="H42" s="19"/>
      <c r="I42" s="41" t="s">
        <v>41</v>
      </c>
      <c r="J42" s="40" t="s">
        <v>41</v>
      </c>
      <c r="K42" s="19" t="s">
        <v>41</v>
      </c>
      <c r="L42" s="56" t="s">
        <v>103</v>
      </c>
      <c r="M42" s="19"/>
      <c r="N42" s="19" t="s">
        <v>41</v>
      </c>
      <c r="O42" s="19" t="s">
        <v>41</v>
      </c>
      <c r="P42" s="41"/>
      <c r="Q42" s="40"/>
      <c r="R42" s="19"/>
      <c r="S42" s="56" t="s">
        <v>97</v>
      </c>
      <c r="T42" s="19"/>
      <c r="U42" s="19"/>
      <c r="V42" s="19" t="s">
        <v>41</v>
      </c>
      <c r="W42" s="41" t="s">
        <v>41</v>
      </c>
      <c r="X42" s="65" t="s">
        <v>41</v>
      </c>
      <c r="Y42" s="19"/>
      <c r="Z42" s="56" t="s">
        <v>98</v>
      </c>
      <c r="AA42" s="19" t="s">
        <v>41</v>
      </c>
      <c r="AB42" s="19" t="s">
        <v>41</v>
      </c>
      <c r="AC42" s="19"/>
      <c r="AD42" s="41"/>
    </row>
    <row r="43" spans="1:51" x14ac:dyDescent="0.25">
      <c r="B43" s="89" t="s">
        <v>73</v>
      </c>
      <c r="C43" s="77" t="s">
        <v>41</v>
      </c>
      <c r="D43" s="43"/>
      <c r="E43" s="78" t="s">
        <v>98</v>
      </c>
      <c r="F43" s="43" t="s">
        <v>41</v>
      </c>
      <c r="G43" s="43" t="s">
        <v>41</v>
      </c>
      <c r="H43" s="43"/>
      <c r="I43" s="79"/>
      <c r="J43" s="80"/>
      <c r="K43" s="78" t="s">
        <v>102</v>
      </c>
      <c r="L43" s="43" t="s">
        <v>41</v>
      </c>
      <c r="M43" s="43" t="s">
        <v>41</v>
      </c>
      <c r="N43" s="43"/>
      <c r="O43" s="43"/>
      <c r="P43" s="79" t="s">
        <v>41</v>
      </c>
      <c r="Q43" s="77" t="s">
        <v>41</v>
      </c>
      <c r="R43" s="43"/>
      <c r="S43" s="78" t="s">
        <v>98</v>
      </c>
      <c r="T43" s="43" t="s">
        <v>41</v>
      </c>
      <c r="U43" s="43" t="s">
        <v>41</v>
      </c>
      <c r="V43" s="43"/>
      <c r="W43" s="79"/>
      <c r="X43" s="80"/>
      <c r="Y43" s="78" t="s">
        <v>102</v>
      </c>
      <c r="Z43" s="43" t="s">
        <v>41</v>
      </c>
      <c r="AA43" s="43" t="s">
        <v>41</v>
      </c>
      <c r="AB43" s="43"/>
      <c r="AC43" s="43"/>
      <c r="AD43" s="79" t="s">
        <v>41</v>
      </c>
    </row>
    <row r="44" spans="1:51" s="31" customFormat="1" x14ac:dyDescent="0.25">
      <c r="A44" s="119" t="s">
        <v>132</v>
      </c>
      <c r="C44" s="123" t="s">
        <v>90</v>
      </c>
      <c r="D44" s="124"/>
      <c r="E44" s="124"/>
      <c r="F44" s="124"/>
      <c r="G44" s="124"/>
      <c r="H44" s="124"/>
      <c r="I44" s="125"/>
      <c r="J44" s="123" t="s">
        <v>91</v>
      </c>
      <c r="K44" s="124"/>
      <c r="L44" s="124"/>
      <c r="M44" s="124"/>
      <c r="N44" s="124"/>
      <c r="O44" s="124"/>
      <c r="P44" s="125"/>
      <c r="Q44" s="123" t="s">
        <v>92</v>
      </c>
      <c r="R44" s="124"/>
      <c r="S44" s="124"/>
      <c r="T44" s="124"/>
      <c r="U44" s="124"/>
      <c r="V44" s="124"/>
      <c r="W44" s="125"/>
      <c r="X44" s="123" t="s">
        <v>93</v>
      </c>
      <c r="Y44" s="124"/>
      <c r="Z44" s="124"/>
      <c r="AA44" s="124"/>
      <c r="AB44" s="124"/>
      <c r="AC44" s="124"/>
      <c r="AD44" s="125"/>
      <c r="AE44" s="126" t="s">
        <v>94</v>
      </c>
      <c r="AF44" s="124"/>
      <c r="AG44" s="124"/>
      <c r="AH44" s="124"/>
      <c r="AI44" s="124"/>
      <c r="AJ44" s="124"/>
      <c r="AK44" s="127"/>
      <c r="AL44" s="123" t="s">
        <v>95</v>
      </c>
      <c r="AM44" s="124"/>
      <c r="AN44" s="124"/>
      <c r="AO44" s="124"/>
      <c r="AP44" s="124"/>
      <c r="AQ44" s="124"/>
      <c r="AR44" s="125"/>
      <c r="AS44" s="123" t="s">
        <v>96</v>
      </c>
      <c r="AT44" s="124"/>
      <c r="AU44" s="124"/>
      <c r="AV44" s="124"/>
      <c r="AW44" s="124"/>
      <c r="AX44" s="124"/>
      <c r="AY44" s="125"/>
    </row>
    <row r="45" spans="1:51" x14ac:dyDescent="0.25">
      <c r="B45" s="87" t="s">
        <v>85</v>
      </c>
      <c r="C45" s="59" t="s">
        <v>99</v>
      </c>
      <c r="D45" s="20" t="s">
        <v>10</v>
      </c>
      <c r="E45" s="19"/>
      <c r="F45" s="19"/>
      <c r="G45" s="19"/>
      <c r="H45" s="19"/>
      <c r="I45" s="41"/>
      <c r="J45" s="81" t="s">
        <v>102</v>
      </c>
      <c r="K45" s="19"/>
      <c r="L45" s="19" t="s">
        <v>41</v>
      </c>
      <c r="M45" s="19" t="s">
        <v>41</v>
      </c>
      <c r="N45" s="19"/>
      <c r="O45" s="19"/>
      <c r="P45" s="51" t="s">
        <v>41</v>
      </c>
      <c r="Q45" s="40" t="s">
        <v>41</v>
      </c>
      <c r="R45" s="19" t="s">
        <v>41</v>
      </c>
      <c r="S45" s="56" t="s">
        <v>103</v>
      </c>
      <c r="T45" s="19"/>
      <c r="U45" s="19" t="s">
        <v>41</v>
      </c>
      <c r="V45" s="19" t="s">
        <v>41</v>
      </c>
      <c r="W45" s="41"/>
      <c r="X45" s="59" t="s">
        <v>97</v>
      </c>
      <c r="Y45" s="19"/>
      <c r="Z45" s="19" t="s">
        <v>41</v>
      </c>
      <c r="AA45" s="19" t="s">
        <v>41</v>
      </c>
      <c r="AB45" s="19"/>
      <c r="AC45" s="19"/>
      <c r="AD45" s="41" t="s">
        <v>41</v>
      </c>
      <c r="AE45" s="40" t="s">
        <v>41</v>
      </c>
      <c r="AF45" s="19" t="s">
        <v>41</v>
      </c>
      <c r="AG45" s="56" t="s">
        <v>98</v>
      </c>
      <c r="AH45" s="19"/>
      <c r="AI45" s="19" t="s">
        <v>41</v>
      </c>
      <c r="AJ45" s="19" t="s">
        <v>41</v>
      </c>
      <c r="AK45" s="41"/>
    </row>
    <row r="46" spans="1:51" x14ac:dyDescent="0.25">
      <c r="B46" s="87" t="s">
        <v>84</v>
      </c>
      <c r="C46" s="59" t="s">
        <v>102</v>
      </c>
      <c r="D46" s="19"/>
      <c r="E46" s="19" t="s">
        <v>41</v>
      </c>
      <c r="F46" s="19" t="s">
        <v>41</v>
      </c>
      <c r="G46" s="19"/>
      <c r="H46" s="19"/>
      <c r="I46" s="51" t="s">
        <v>41</v>
      </c>
      <c r="J46" s="40" t="s">
        <v>41</v>
      </c>
      <c r="K46" s="19" t="s">
        <v>41</v>
      </c>
      <c r="L46" s="56" t="s">
        <v>103</v>
      </c>
      <c r="M46" s="19"/>
      <c r="N46" s="19" t="s">
        <v>41</v>
      </c>
      <c r="O46" s="19" t="s">
        <v>41</v>
      </c>
      <c r="P46" s="41"/>
      <c r="Q46" s="59" t="s">
        <v>97</v>
      </c>
      <c r="R46" s="19"/>
      <c r="S46" s="19" t="s">
        <v>41</v>
      </c>
      <c r="T46" s="19" t="s">
        <v>41</v>
      </c>
      <c r="U46" s="19"/>
      <c r="V46" s="19"/>
      <c r="W46" s="41" t="s">
        <v>41</v>
      </c>
      <c r="X46" s="40" t="s">
        <v>41</v>
      </c>
      <c r="Y46" s="19" t="s">
        <v>41</v>
      </c>
      <c r="Z46" s="56" t="s">
        <v>98</v>
      </c>
      <c r="AA46" s="19"/>
      <c r="AB46" s="19" t="s">
        <v>41</v>
      </c>
      <c r="AC46" s="19" t="s">
        <v>41</v>
      </c>
      <c r="AD46" s="41"/>
      <c r="AE46" s="59" t="s">
        <v>99</v>
      </c>
      <c r="AF46" s="20" t="s">
        <v>10</v>
      </c>
      <c r="AG46" s="19"/>
      <c r="AH46" s="19"/>
      <c r="AI46" s="19"/>
      <c r="AJ46" s="19"/>
      <c r="AK46" s="41"/>
    </row>
    <row r="47" spans="1:51" x14ac:dyDescent="0.25">
      <c r="B47" s="87" t="s">
        <v>83</v>
      </c>
      <c r="C47" s="59" t="s">
        <v>97</v>
      </c>
      <c r="D47" s="19" t="s">
        <v>41</v>
      </c>
      <c r="E47" s="19" t="s">
        <v>41</v>
      </c>
      <c r="F47" s="19"/>
      <c r="G47" s="19"/>
      <c r="H47" s="19" t="s">
        <v>41</v>
      </c>
      <c r="I47" s="41" t="s">
        <v>41</v>
      </c>
      <c r="J47" s="65" t="s">
        <v>41</v>
      </c>
      <c r="K47" s="56" t="s">
        <v>98</v>
      </c>
      <c r="L47" s="19"/>
      <c r="M47" s="19" t="s">
        <v>41</v>
      </c>
      <c r="N47" s="19" t="s">
        <v>41</v>
      </c>
      <c r="O47" s="19"/>
      <c r="P47" s="51"/>
      <c r="Q47" s="59" t="s">
        <v>99</v>
      </c>
      <c r="R47" s="122" t="s">
        <v>109</v>
      </c>
      <c r="S47" s="19"/>
      <c r="T47" s="19"/>
      <c r="U47" s="19"/>
      <c r="V47" s="19"/>
      <c r="W47" s="41"/>
      <c r="X47" s="59" t="s">
        <v>102</v>
      </c>
      <c r="Y47" s="19" t="s">
        <v>41</v>
      </c>
      <c r="Z47" s="19" t="s">
        <v>41</v>
      </c>
      <c r="AA47" s="19"/>
      <c r="AB47" s="19"/>
      <c r="AC47" s="19" t="s">
        <v>41</v>
      </c>
      <c r="AD47" s="41" t="s">
        <v>41</v>
      </c>
      <c r="AE47" s="40" t="s">
        <v>41</v>
      </c>
      <c r="AF47" s="56" t="s">
        <v>103</v>
      </c>
      <c r="AG47" s="19"/>
      <c r="AH47" s="19" t="s">
        <v>41</v>
      </c>
      <c r="AI47" s="19" t="s">
        <v>41</v>
      </c>
      <c r="AJ47" s="19"/>
      <c r="AK47" s="41"/>
    </row>
    <row r="48" spans="1:51" x14ac:dyDescent="0.25">
      <c r="B48" s="87" t="s">
        <v>82</v>
      </c>
      <c r="C48" s="40" t="s">
        <v>41</v>
      </c>
      <c r="D48" s="56" t="s">
        <v>98</v>
      </c>
      <c r="E48" s="19"/>
      <c r="F48" s="19" t="s">
        <v>41</v>
      </c>
      <c r="G48" s="19" t="s">
        <v>41</v>
      </c>
      <c r="H48" s="19"/>
      <c r="I48" s="51"/>
      <c r="J48" s="59" t="s">
        <v>99</v>
      </c>
      <c r="K48" s="122" t="s">
        <v>109</v>
      </c>
      <c r="L48" s="19"/>
      <c r="M48" s="19"/>
      <c r="N48" s="19"/>
      <c r="O48" s="19"/>
      <c r="P48" s="41"/>
      <c r="Q48" s="59" t="s">
        <v>102</v>
      </c>
      <c r="R48" s="19" t="s">
        <v>41</v>
      </c>
      <c r="S48" s="19" t="s">
        <v>41</v>
      </c>
      <c r="T48" s="19"/>
      <c r="U48" s="19"/>
      <c r="V48" s="19" t="s">
        <v>41</v>
      </c>
      <c r="W48" s="41" t="s">
        <v>41</v>
      </c>
      <c r="X48" s="40" t="s">
        <v>41</v>
      </c>
      <c r="Y48" s="56" t="s">
        <v>103</v>
      </c>
      <c r="Z48" s="19"/>
      <c r="AA48" s="19" t="s">
        <v>41</v>
      </c>
      <c r="AB48" s="19" t="s">
        <v>41</v>
      </c>
      <c r="AC48" s="19"/>
      <c r="AD48" s="41"/>
      <c r="AE48" s="59" t="s">
        <v>97</v>
      </c>
      <c r="AF48" s="19" t="s">
        <v>41</v>
      </c>
      <c r="AG48" s="19" t="s">
        <v>41</v>
      </c>
      <c r="AH48" s="19"/>
      <c r="AI48" s="19"/>
      <c r="AJ48" s="19" t="s">
        <v>41</v>
      </c>
      <c r="AK48" s="41" t="s">
        <v>41</v>
      </c>
    </row>
    <row r="49" spans="1:51" x14ac:dyDescent="0.25">
      <c r="B49" s="87" t="s">
        <v>110</v>
      </c>
      <c r="C49" s="59" t="s">
        <v>102</v>
      </c>
      <c r="D49" s="19" t="s">
        <v>41</v>
      </c>
      <c r="E49" s="19" t="s">
        <v>41</v>
      </c>
      <c r="F49" s="19"/>
      <c r="G49" s="19"/>
      <c r="H49" s="19" t="s">
        <v>41</v>
      </c>
      <c r="I49" s="41" t="s">
        <v>41</v>
      </c>
      <c r="J49" s="65" t="s">
        <v>41</v>
      </c>
      <c r="K49" s="56" t="s">
        <v>103</v>
      </c>
      <c r="L49" s="19"/>
      <c r="M49" s="19" t="s">
        <v>41</v>
      </c>
      <c r="N49" s="19" t="s">
        <v>41</v>
      </c>
      <c r="O49" s="19"/>
      <c r="P49" s="51"/>
      <c r="Q49" s="59" t="s">
        <v>97</v>
      </c>
      <c r="R49" s="19" t="s">
        <v>41</v>
      </c>
      <c r="S49" s="19" t="s">
        <v>41</v>
      </c>
      <c r="T49" s="19"/>
      <c r="U49" s="19"/>
      <c r="V49" s="19" t="s">
        <v>41</v>
      </c>
      <c r="W49" s="41" t="s">
        <v>41</v>
      </c>
      <c r="X49" s="40" t="s">
        <v>41</v>
      </c>
      <c r="Y49" s="56" t="s">
        <v>98</v>
      </c>
      <c r="Z49" s="19"/>
      <c r="AA49" s="19" t="s">
        <v>41</v>
      </c>
      <c r="AB49" s="19" t="s">
        <v>41</v>
      </c>
      <c r="AC49" s="19"/>
      <c r="AD49" s="41"/>
      <c r="AE49" s="59" t="s">
        <v>99</v>
      </c>
      <c r="AF49" s="122" t="s">
        <v>109</v>
      </c>
      <c r="AG49" s="19"/>
      <c r="AH49" s="19"/>
      <c r="AI49" s="19"/>
      <c r="AJ49" s="19"/>
      <c r="AK49" s="41"/>
    </row>
    <row r="50" spans="1:51" x14ac:dyDescent="0.25">
      <c r="B50" s="87" t="s">
        <v>111</v>
      </c>
      <c r="C50" s="59" t="s">
        <v>99</v>
      </c>
      <c r="D50" s="122" t="s">
        <v>109</v>
      </c>
      <c r="E50" s="19"/>
      <c r="F50" s="19"/>
      <c r="G50" s="19"/>
      <c r="H50" s="19"/>
      <c r="I50" s="41"/>
      <c r="J50" s="59" t="s">
        <v>102</v>
      </c>
      <c r="K50" s="19" t="s">
        <v>41</v>
      </c>
      <c r="L50" s="19" t="s">
        <v>41</v>
      </c>
      <c r="M50" s="19"/>
      <c r="N50" s="19"/>
      <c r="O50" s="19" t="s">
        <v>41</v>
      </c>
      <c r="P50" s="41" t="s">
        <v>41</v>
      </c>
      <c r="Q50" s="65" t="s">
        <v>41</v>
      </c>
      <c r="R50" s="56" t="s">
        <v>103</v>
      </c>
      <c r="S50" s="19"/>
      <c r="T50" s="19" t="s">
        <v>41</v>
      </c>
      <c r="U50" s="19" t="s">
        <v>41</v>
      </c>
      <c r="V50" s="19"/>
      <c r="W50" s="51"/>
      <c r="X50" s="59" t="s">
        <v>97</v>
      </c>
      <c r="Y50" s="19" t="s">
        <v>41</v>
      </c>
      <c r="Z50" s="19" t="s">
        <v>41</v>
      </c>
      <c r="AA50" s="19"/>
      <c r="AB50" s="19"/>
      <c r="AC50" s="19" t="s">
        <v>41</v>
      </c>
      <c r="AD50" s="41" t="s">
        <v>41</v>
      </c>
      <c r="AE50" s="40" t="s">
        <v>41</v>
      </c>
      <c r="AF50" s="56" t="s">
        <v>98</v>
      </c>
      <c r="AG50" s="19"/>
      <c r="AH50" s="19" t="s">
        <v>41</v>
      </c>
      <c r="AI50" s="19" t="s">
        <v>41</v>
      </c>
      <c r="AJ50" s="19"/>
      <c r="AK50" s="41"/>
    </row>
    <row r="51" spans="1:51" x14ac:dyDescent="0.25">
      <c r="B51" s="87" t="s">
        <v>80</v>
      </c>
      <c r="C51" s="40" t="s">
        <v>41</v>
      </c>
      <c r="D51" s="56" t="s">
        <v>103</v>
      </c>
      <c r="E51" s="19"/>
      <c r="F51" s="19" t="s">
        <v>41</v>
      </c>
      <c r="G51" s="19" t="s">
        <v>41</v>
      </c>
      <c r="H51" s="19"/>
      <c r="I51" s="51"/>
      <c r="J51" s="59" t="s">
        <v>97</v>
      </c>
      <c r="K51" s="19" t="s">
        <v>41</v>
      </c>
      <c r="L51" s="19" t="s">
        <v>41</v>
      </c>
      <c r="M51" s="19"/>
      <c r="N51" s="19"/>
      <c r="O51" s="19" t="s">
        <v>41</v>
      </c>
      <c r="P51" s="41" t="s">
        <v>41</v>
      </c>
      <c r="Q51" s="40" t="s">
        <v>41</v>
      </c>
      <c r="R51" s="56" t="s">
        <v>98</v>
      </c>
      <c r="S51" s="19"/>
      <c r="T51" s="19" t="s">
        <v>41</v>
      </c>
      <c r="U51" s="19" t="s">
        <v>41</v>
      </c>
      <c r="V51" s="19"/>
      <c r="W51" s="41"/>
      <c r="X51" s="59" t="s">
        <v>99</v>
      </c>
      <c r="Y51" s="122" t="s">
        <v>109</v>
      </c>
      <c r="Z51" s="19"/>
      <c r="AA51" s="19"/>
      <c r="AB51" s="19"/>
      <c r="AC51" s="19"/>
      <c r="AD51" s="41"/>
      <c r="AE51" s="59" t="s">
        <v>102</v>
      </c>
      <c r="AF51" s="19" t="s">
        <v>41</v>
      </c>
      <c r="AG51" s="19" t="s">
        <v>41</v>
      </c>
      <c r="AH51" s="19"/>
      <c r="AI51" s="19"/>
      <c r="AJ51" s="19" t="s">
        <v>41</v>
      </c>
      <c r="AK51" s="41" t="s">
        <v>41</v>
      </c>
    </row>
    <row r="52" spans="1:51" x14ac:dyDescent="0.25">
      <c r="B52" s="87" t="s">
        <v>112</v>
      </c>
      <c r="C52" s="59" t="s">
        <v>97</v>
      </c>
      <c r="D52" s="19" t="s">
        <v>41</v>
      </c>
      <c r="E52" s="19" t="s">
        <v>41</v>
      </c>
      <c r="F52" s="19"/>
      <c r="G52" s="19"/>
      <c r="H52" s="19" t="s">
        <v>41</v>
      </c>
      <c r="I52" s="41" t="s">
        <v>41</v>
      </c>
      <c r="J52" s="40" t="s">
        <v>41</v>
      </c>
      <c r="K52" s="56" t="s">
        <v>98</v>
      </c>
      <c r="L52" s="19"/>
      <c r="M52" s="19" t="s">
        <v>41</v>
      </c>
      <c r="N52" s="19" t="s">
        <v>41</v>
      </c>
      <c r="O52" s="19"/>
      <c r="P52" s="41"/>
      <c r="Q52" s="59" t="s">
        <v>99</v>
      </c>
      <c r="R52" s="122" t="s">
        <v>109</v>
      </c>
      <c r="S52" s="19"/>
      <c r="T52" s="19"/>
      <c r="U52" s="19"/>
      <c r="V52" s="19"/>
      <c r="W52" s="41"/>
      <c r="X52" s="59" t="s">
        <v>102</v>
      </c>
      <c r="Y52" s="19" t="s">
        <v>41</v>
      </c>
      <c r="Z52" s="19" t="s">
        <v>41</v>
      </c>
      <c r="AA52" s="19"/>
      <c r="AB52" s="19"/>
      <c r="AC52" s="19" t="s">
        <v>41</v>
      </c>
      <c r="AD52" s="41" t="s">
        <v>41</v>
      </c>
      <c r="AE52" s="65" t="s">
        <v>41</v>
      </c>
      <c r="AF52" s="56" t="s">
        <v>103</v>
      </c>
      <c r="AG52" s="19"/>
      <c r="AH52" s="19" t="s">
        <v>41</v>
      </c>
      <c r="AI52" s="19" t="s">
        <v>41</v>
      </c>
      <c r="AJ52" s="19"/>
      <c r="AK52" s="41"/>
    </row>
    <row r="53" spans="1:51" s="71" customFormat="1" x14ac:dyDescent="0.25">
      <c r="B53" s="87" t="s">
        <v>81</v>
      </c>
      <c r="C53" s="38" t="s">
        <v>6</v>
      </c>
      <c r="D53" s="36"/>
      <c r="E53" s="36" t="s">
        <v>103</v>
      </c>
      <c r="F53" s="36" t="s">
        <v>6</v>
      </c>
      <c r="G53" s="36" t="s">
        <v>6</v>
      </c>
      <c r="H53" s="36"/>
      <c r="I53" s="37"/>
      <c r="J53" s="38"/>
      <c r="K53" s="36" t="s">
        <v>28</v>
      </c>
      <c r="L53" s="36" t="s">
        <v>28</v>
      </c>
      <c r="M53" s="36" t="s">
        <v>97</v>
      </c>
      <c r="N53" s="36"/>
      <c r="O53" s="36" t="s">
        <v>28</v>
      </c>
      <c r="P53" s="37" t="s">
        <v>28</v>
      </c>
      <c r="Q53" s="38" t="s">
        <v>28</v>
      </c>
      <c r="R53" s="36"/>
      <c r="S53" s="36" t="s">
        <v>98</v>
      </c>
      <c r="T53" s="36" t="s">
        <v>28</v>
      </c>
      <c r="U53" s="36" t="s">
        <v>28</v>
      </c>
      <c r="V53" s="36"/>
      <c r="W53" s="37"/>
      <c r="X53" s="38"/>
      <c r="Y53" s="122" t="s">
        <v>109</v>
      </c>
      <c r="Z53" s="36"/>
      <c r="AA53" s="36" t="s">
        <v>99</v>
      </c>
      <c r="AB53" s="36"/>
      <c r="AC53" s="36"/>
      <c r="AD53" s="37"/>
      <c r="AE53" s="38"/>
      <c r="AF53" s="36" t="s">
        <v>6</v>
      </c>
      <c r="AG53" s="36" t="s">
        <v>6</v>
      </c>
      <c r="AH53" s="36"/>
      <c r="AI53" s="36" t="s">
        <v>102</v>
      </c>
      <c r="AJ53" s="36" t="s">
        <v>6</v>
      </c>
      <c r="AK53" s="37" t="s">
        <v>6</v>
      </c>
    </row>
    <row r="54" spans="1:51" s="71" customFormat="1" x14ac:dyDescent="0.25">
      <c r="B54" s="87" t="s">
        <v>79</v>
      </c>
      <c r="C54" s="38" t="s">
        <v>28</v>
      </c>
      <c r="D54" s="36" t="s">
        <v>28</v>
      </c>
      <c r="E54" s="36"/>
      <c r="F54" s="36" t="s">
        <v>98</v>
      </c>
      <c r="G54" s="36" t="s">
        <v>28</v>
      </c>
      <c r="H54" s="36" t="s">
        <v>28</v>
      </c>
      <c r="I54" s="37"/>
      <c r="J54" s="38"/>
      <c r="K54" s="36" t="s">
        <v>10</v>
      </c>
      <c r="L54" s="36"/>
      <c r="M54" s="36" t="s">
        <v>99</v>
      </c>
      <c r="N54" s="36"/>
      <c r="O54" s="36"/>
      <c r="P54" s="37"/>
      <c r="Q54" s="38"/>
      <c r="R54" s="36"/>
      <c r="S54" s="36" t="s">
        <v>6</v>
      </c>
      <c r="T54" s="36" t="s">
        <v>102</v>
      </c>
      <c r="U54" s="36"/>
      <c r="V54" s="36" t="s">
        <v>6</v>
      </c>
      <c r="W54" s="37" t="s">
        <v>6</v>
      </c>
      <c r="X54" s="38" t="s">
        <v>6</v>
      </c>
      <c r="Y54" s="36" t="s">
        <v>6</v>
      </c>
      <c r="Z54" s="36" t="s">
        <v>103</v>
      </c>
      <c r="AA54" s="35"/>
      <c r="AB54" s="36" t="s">
        <v>6</v>
      </c>
      <c r="AC54" s="36" t="s">
        <v>6</v>
      </c>
      <c r="AD54" s="37"/>
      <c r="AE54" s="38"/>
      <c r="AF54" s="36"/>
      <c r="AG54" s="36" t="s">
        <v>28</v>
      </c>
      <c r="AH54" s="36" t="s">
        <v>28</v>
      </c>
      <c r="AI54" s="36" t="s">
        <v>97</v>
      </c>
      <c r="AJ54" s="36"/>
      <c r="AK54" s="37" t="s">
        <v>28</v>
      </c>
    </row>
    <row r="55" spans="1:51" s="31" customFormat="1" x14ac:dyDescent="0.25">
      <c r="A55" s="119" t="s">
        <v>133</v>
      </c>
      <c r="C55" s="123" t="s">
        <v>90</v>
      </c>
      <c r="D55" s="124"/>
      <c r="E55" s="124"/>
      <c r="F55" s="124"/>
      <c r="G55" s="124"/>
      <c r="H55" s="124"/>
      <c r="I55" s="125"/>
      <c r="J55" s="123" t="s">
        <v>91</v>
      </c>
      <c r="K55" s="124"/>
      <c r="L55" s="124"/>
      <c r="M55" s="124"/>
      <c r="N55" s="124"/>
      <c r="O55" s="124"/>
      <c r="P55" s="125"/>
      <c r="Q55" s="123" t="s">
        <v>92</v>
      </c>
      <c r="R55" s="124"/>
      <c r="S55" s="124"/>
      <c r="T55" s="124"/>
      <c r="U55" s="124"/>
      <c r="V55" s="124"/>
      <c r="W55" s="125"/>
      <c r="X55" s="123" t="s">
        <v>93</v>
      </c>
      <c r="Y55" s="124"/>
      <c r="Z55" s="124"/>
      <c r="AA55" s="124"/>
      <c r="AB55" s="124"/>
      <c r="AC55" s="124"/>
      <c r="AD55" s="125"/>
      <c r="AE55" s="126" t="s">
        <v>94</v>
      </c>
      <c r="AF55" s="124"/>
      <c r="AG55" s="124"/>
      <c r="AH55" s="124"/>
      <c r="AI55" s="124"/>
      <c r="AJ55" s="124"/>
      <c r="AK55" s="127"/>
      <c r="AL55" s="123" t="s">
        <v>95</v>
      </c>
      <c r="AM55" s="124"/>
      <c r="AN55" s="124"/>
      <c r="AO55" s="124"/>
      <c r="AP55" s="124"/>
      <c r="AQ55" s="124"/>
      <c r="AR55" s="125"/>
      <c r="AS55" s="123" t="s">
        <v>96</v>
      </c>
      <c r="AT55" s="124"/>
      <c r="AU55" s="124"/>
      <c r="AV55" s="124"/>
      <c r="AW55" s="124"/>
      <c r="AX55" s="124"/>
      <c r="AY55" s="125"/>
    </row>
    <row r="56" spans="1:51" x14ac:dyDescent="0.25">
      <c r="B56" s="84" t="s">
        <v>24</v>
      </c>
      <c r="C56" s="65"/>
      <c r="D56" s="19" t="s">
        <v>25</v>
      </c>
      <c r="E56" s="19" t="s">
        <v>25</v>
      </c>
      <c r="F56" s="56" t="s">
        <v>97</v>
      </c>
      <c r="G56" s="19"/>
      <c r="H56" s="19" t="s">
        <v>25</v>
      </c>
      <c r="I56" s="41" t="s">
        <v>25</v>
      </c>
      <c r="J56" s="40" t="s">
        <v>25</v>
      </c>
      <c r="K56" s="19"/>
      <c r="L56" s="56" t="s">
        <v>98</v>
      </c>
      <c r="M56" s="19" t="s">
        <v>25</v>
      </c>
      <c r="N56" s="19" t="s">
        <v>25</v>
      </c>
      <c r="O56" s="19"/>
      <c r="P56" s="41"/>
      <c r="Q56" s="40"/>
      <c r="R56" s="19" t="s">
        <v>25</v>
      </c>
      <c r="S56" s="19" t="s">
        <v>25</v>
      </c>
      <c r="T56" s="56" t="s">
        <v>99</v>
      </c>
      <c r="U56" s="19"/>
      <c r="V56" s="19" t="s">
        <v>25</v>
      </c>
      <c r="W56" s="41" t="s">
        <v>25</v>
      </c>
      <c r="X56" s="40" t="s">
        <v>25</v>
      </c>
      <c r="Y56" s="19"/>
      <c r="Z56" s="56" t="s">
        <v>100</v>
      </c>
      <c r="AA56" s="19" t="s">
        <v>25</v>
      </c>
      <c r="AB56" s="19" t="s">
        <v>25</v>
      </c>
      <c r="AC56" s="19"/>
      <c r="AD56" s="41"/>
      <c r="AE56" s="66"/>
      <c r="AF56" s="67"/>
      <c r="AG56" s="67"/>
      <c r="AH56" s="57" t="s">
        <v>101</v>
      </c>
      <c r="AI56" s="67"/>
      <c r="AJ56" s="67"/>
      <c r="AK56" s="68"/>
      <c r="AL56" s="40"/>
      <c r="AM56" s="19" t="s">
        <v>25</v>
      </c>
      <c r="AN56" s="19" t="s">
        <v>25</v>
      </c>
      <c r="AO56" s="56" t="s">
        <v>102</v>
      </c>
      <c r="AP56" s="19"/>
      <c r="AQ56" s="19" t="s">
        <v>25</v>
      </c>
      <c r="AR56" s="41" t="s">
        <v>25</v>
      </c>
      <c r="AS56" s="40" t="s">
        <v>25</v>
      </c>
      <c r="AT56" s="19"/>
      <c r="AU56" s="56" t="s">
        <v>103</v>
      </c>
      <c r="AV56" s="19" t="s">
        <v>25</v>
      </c>
      <c r="AW56" s="19" t="s">
        <v>25</v>
      </c>
      <c r="AX56" s="19"/>
      <c r="AY56" s="41"/>
    </row>
    <row r="57" spans="1:51" x14ac:dyDescent="0.25">
      <c r="B57" s="84" t="s">
        <v>26</v>
      </c>
      <c r="C57" s="65" t="s">
        <v>25</v>
      </c>
      <c r="D57" s="19"/>
      <c r="E57" s="56" t="s">
        <v>103</v>
      </c>
      <c r="F57" s="19" t="s">
        <v>25</v>
      </c>
      <c r="G57" s="19" t="s">
        <v>25</v>
      </c>
      <c r="H57" s="19"/>
      <c r="I57" s="41"/>
      <c r="J57" s="40"/>
      <c r="K57" s="19" t="s">
        <v>25</v>
      </c>
      <c r="L57" s="19" t="s">
        <v>25</v>
      </c>
      <c r="M57" s="56" t="s">
        <v>97</v>
      </c>
      <c r="N57" s="19"/>
      <c r="O57" s="19" t="s">
        <v>25</v>
      </c>
      <c r="P57" s="41" t="s">
        <v>25</v>
      </c>
      <c r="Q57" s="40" t="s">
        <v>25</v>
      </c>
      <c r="R57" s="19"/>
      <c r="S57" s="56" t="s">
        <v>98</v>
      </c>
      <c r="T57" s="19" t="s">
        <v>25</v>
      </c>
      <c r="U57" s="19" t="s">
        <v>25</v>
      </c>
      <c r="V57" s="19"/>
      <c r="W57" s="41"/>
      <c r="X57" s="40"/>
      <c r="Y57" s="19" t="s">
        <v>25</v>
      </c>
      <c r="Z57" s="19" t="s">
        <v>25</v>
      </c>
      <c r="AA57" s="56" t="s">
        <v>99</v>
      </c>
      <c r="AB57" s="19"/>
      <c r="AC57" s="19" t="s">
        <v>25</v>
      </c>
      <c r="AD57" s="41" t="s">
        <v>25</v>
      </c>
      <c r="AE57" s="65" t="s">
        <v>25</v>
      </c>
      <c r="AF57" s="19"/>
      <c r="AG57" s="56" t="s">
        <v>100</v>
      </c>
      <c r="AH57" s="19" t="s">
        <v>25</v>
      </c>
      <c r="AI57" s="19" t="s">
        <v>25</v>
      </c>
      <c r="AJ57" s="19"/>
      <c r="AK57" s="51"/>
      <c r="AL57" s="69"/>
      <c r="AM57" s="67"/>
      <c r="AN57" s="67"/>
      <c r="AO57" s="57" t="s">
        <v>101</v>
      </c>
      <c r="AP57" s="67"/>
      <c r="AQ57" s="67"/>
      <c r="AR57" s="70"/>
      <c r="AS57" s="40"/>
      <c r="AT57" s="19" t="s">
        <v>25</v>
      </c>
      <c r="AU57" s="19" t="s">
        <v>25</v>
      </c>
      <c r="AV57" s="56" t="s">
        <v>102</v>
      </c>
      <c r="AW57" s="19"/>
      <c r="AX57" s="19" t="s">
        <v>25</v>
      </c>
      <c r="AY57" s="41" t="s">
        <v>25</v>
      </c>
    </row>
    <row r="58" spans="1:51" s="71" customFormat="1" x14ac:dyDescent="0.25">
      <c r="B58" s="85" t="s">
        <v>27</v>
      </c>
      <c r="C58" s="36" t="s">
        <v>6</v>
      </c>
      <c r="D58" s="36"/>
      <c r="E58" s="36" t="s">
        <v>98</v>
      </c>
      <c r="F58" s="36" t="s">
        <v>6</v>
      </c>
      <c r="G58" s="36" t="s">
        <v>6</v>
      </c>
      <c r="H58" s="36"/>
      <c r="I58" s="36"/>
      <c r="J58" s="36"/>
      <c r="K58" s="36" t="s">
        <v>10</v>
      </c>
      <c r="L58" s="36" t="s">
        <v>10</v>
      </c>
      <c r="M58" s="36" t="s">
        <v>99</v>
      </c>
      <c r="N58" s="36"/>
      <c r="O58" s="36" t="s">
        <v>10</v>
      </c>
      <c r="P58" s="36" t="s">
        <v>10</v>
      </c>
      <c r="Q58" s="36" t="s">
        <v>10</v>
      </c>
      <c r="R58" s="36"/>
      <c r="S58" s="36" t="s">
        <v>100</v>
      </c>
      <c r="T58" s="36" t="s">
        <v>10</v>
      </c>
      <c r="U58" s="36" t="s">
        <v>10</v>
      </c>
      <c r="V58" s="36"/>
      <c r="W58" s="36"/>
      <c r="X58" s="45"/>
      <c r="Y58" s="45"/>
      <c r="Z58" s="45"/>
      <c r="AA58" s="45" t="s">
        <v>101</v>
      </c>
      <c r="AB58" s="45"/>
      <c r="AC58" s="45"/>
      <c r="AD58" s="45"/>
      <c r="AE58" s="46"/>
      <c r="AF58" s="46" t="s">
        <v>28</v>
      </c>
      <c r="AG58" s="46" t="s">
        <v>28</v>
      </c>
      <c r="AH58" s="46" t="s">
        <v>102</v>
      </c>
      <c r="AI58" s="46"/>
      <c r="AJ58" s="46" t="s">
        <v>28</v>
      </c>
      <c r="AK58" s="46" t="s">
        <v>28</v>
      </c>
      <c r="AL58" s="36" t="s">
        <v>28</v>
      </c>
      <c r="AM58" s="36"/>
      <c r="AN58" s="36" t="s">
        <v>103</v>
      </c>
      <c r="AO58" s="36" t="s">
        <v>28</v>
      </c>
      <c r="AP58" s="36" t="s">
        <v>28</v>
      </c>
      <c r="AQ58" s="36"/>
      <c r="AR58" s="36"/>
      <c r="AS58" s="36"/>
      <c r="AT58" s="36" t="s">
        <v>6</v>
      </c>
      <c r="AU58" s="36" t="s">
        <v>6</v>
      </c>
      <c r="AV58" s="36" t="s">
        <v>97</v>
      </c>
      <c r="AW58" s="36"/>
      <c r="AX58" s="36" t="s">
        <v>6</v>
      </c>
      <c r="AY58" s="36" t="s">
        <v>6</v>
      </c>
    </row>
    <row r="59" spans="1:51" x14ac:dyDescent="0.25">
      <c r="B59" s="84" t="s">
        <v>29</v>
      </c>
      <c r="C59" s="65" t="s">
        <v>25</v>
      </c>
      <c r="D59" s="19"/>
      <c r="E59" s="56" t="s">
        <v>103</v>
      </c>
      <c r="F59" s="19" t="s">
        <v>25</v>
      </c>
      <c r="G59" s="19" t="s">
        <v>25</v>
      </c>
      <c r="H59" s="19"/>
      <c r="I59" s="41"/>
      <c r="J59" s="40"/>
      <c r="K59" s="19" t="s">
        <v>25</v>
      </c>
      <c r="L59" s="19" t="s">
        <v>25</v>
      </c>
      <c r="M59" s="56" t="s">
        <v>97</v>
      </c>
      <c r="N59" s="19"/>
      <c r="O59" s="19" t="s">
        <v>25</v>
      </c>
      <c r="P59" s="41" t="s">
        <v>25</v>
      </c>
      <c r="Q59" s="40" t="s">
        <v>25</v>
      </c>
      <c r="R59" s="19"/>
      <c r="S59" s="56" t="s">
        <v>98</v>
      </c>
      <c r="T59" s="19" t="s">
        <v>25</v>
      </c>
      <c r="U59" s="19" t="s">
        <v>25</v>
      </c>
      <c r="V59" s="19"/>
      <c r="W59" s="41"/>
      <c r="X59" s="40"/>
      <c r="Y59" s="19" t="s">
        <v>25</v>
      </c>
      <c r="Z59" s="19" t="s">
        <v>25</v>
      </c>
      <c r="AA59" s="56" t="s">
        <v>99</v>
      </c>
      <c r="AB59" s="19"/>
      <c r="AC59" s="19" t="s">
        <v>25</v>
      </c>
      <c r="AD59" s="41" t="s">
        <v>25</v>
      </c>
      <c r="AE59" s="65" t="s">
        <v>25</v>
      </c>
      <c r="AF59" s="19"/>
      <c r="AG59" s="56" t="s">
        <v>100</v>
      </c>
      <c r="AH59" s="19" t="s">
        <v>25</v>
      </c>
      <c r="AI59" s="19" t="s">
        <v>25</v>
      </c>
      <c r="AJ59" s="19"/>
      <c r="AK59" s="51"/>
      <c r="AL59" s="69"/>
      <c r="AM59" s="67"/>
      <c r="AN59" s="67"/>
      <c r="AO59" s="57" t="s">
        <v>101</v>
      </c>
      <c r="AP59" s="67"/>
      <c r="AQ59" s="67"/>
      <c r="AR59" s="70"/>
      <c r="AS59" s="40"/>
      <c r="AT59" s="19" t="s">
        <v>25</v>
      </c>
      <c r="AU59" s="19" t="s">
        <v>25</v>
      </c>
      <c r="AV59" s="56" t="s">
        <v>102</v>
      </c>
      <c r="AW59" s="19"/>
      <c r="AX59" s="19" t="s">
        <v>25</v>
      </c>
      <c r="AY59" s="41" t="s">
        <v>25</v>
      </c>
    </row>
    <row r="60" spans="1:51" x14ac:dyDescent="0.25">
      <c r="B60" s="86" t="s">
        <v>30</v>
      </c>
      <c r="C60" s="65"/>
      <c r="D60" s="19" t="s">
        <v>25</v>
      </c>
      <c r="E60" s="19" t="s">
        <v>25</v>
      </c>
      <c r="F60" s="56" t="s">
        <v>102</v>
      </c>
      <c r="G60" s="19"/>
      <c r="H60" s="19" t="s">
        <v>25</v>
      </c>
      <c r="I60" s="41" t="s">
        <v>25</v>
      </c>
      <c r="J60" s="40" t="s">
        <v>25</v>
      </c>
      <c r="K60" s="19"/>
      <c r="L60" s="56" t="s">
        <v>103</v>
      </c>
      <c r="M60" s="19" t="s">
        <v>25</v>
      </c>
      <c r="N60" s="19" t="s">
        <v>25</v>
      </c>
      <c r="O60" s="19"/>
      <c r="P60" s="41"/>
      <c r="Q60" s="40"/>
      <c r="R60" s="19" t="s">
        <v>25</v>
      </c>
      <c r="S60" s="19" t="s">
        <v>25</v>
      </c>
      <c r="T60" s="56" t="s">
        <v>97</v>
      </c>
      <c r="U60" s="19"/>
      <c r="V60" s="19" t="s">
        <v>25</v>
      </c>
      <c r="W60" s="41" t="s">
        <v>25</v>
      </c>
      <c r="X60" s="40" t="s">
        <v>25</v>
      </c>
      <c r="Y60" s="19"/>
      <c r="Z60" s="56" t="s">
        <v>98</v>
      </c>
      <c r="AA60" s="19" t="s">
        <v>25</v>
      </c>
      <c r="AB60" s="19" t="s">
        <v>25</v>
      </c>
      <c r="AC60" s="19"/>
      <c r="AD60" s="41"/>
      <c r="AE60" s="65"/>
      <c r="AF60" s="19" t="s">
        <v>25</v>
      </c>
      <c r="AG60" s="19" t="s">
        <v>25</v>
      </c>
      <c r="AH60" s="56" t="s">
        <v>99</v>
      </c>
      <c r="AI60" s="19"/>
      <c r="AJ60" s="19" t="s">
        <v>25</v>
      </c>
      <c r="AK60" s="51" t="s">
        <v>25</v>
      </c>
      <c r="AL60" s="40" t="s">
        <v>25</v>
      </c>
      <c r="AM60" s="19"/>
      <c r="AN60" s="56" t="s">
        <v>100</v>
      </c>
      <c r="AO60" s="19" t="s">
        <v>25</v>
      </c>
      <c r="AP60" s="19" t="s">
        <v>25</v>
      </c>
      <c r="AQ60" s="19"/>
      <c r="AR60" s="41"/>
      <c r="AS60" s="69"/>
      <c r="AT60" s="67"/>
      <c r="AU60" s="67"/>
      <c r="AV60" s="57" t="s">
        <v>101</v>
      </c>
      <c r="AW60" s="67"/>
      <c r="AX60" s="67"/>
      <c r="AY60" s="70"/>
    </row>
    <row r="61" spans="1:51" x14ac:dyDescent="0.25">
      <c r="B61" s="84" t="s">
        <v>31</v>
      </c>
      <c r="C61" s="35"/>
      <c r="D61" s="36"/>
      <c r="E61" s="36"/>
      <c r="F61" s="36"/>
      <c r="G61" s="36"/>
      <c r="H61" s="36"/>
      <c r="I61" s="37"/>
      <c r="J61" s="38"/>
      <c r="K61" s="36"/>
      <c r="L61" s="36"/>
      <c r="M61" s="36"/>
      <c r="N61" s="36"/>
      <c r="O61" s="36"/>
      <c r="P61" s="37"/>
      <c r="Q61" s="38"/>
      <c r="R61" s="36"/>
      <c r="S61" s="36"/>
      <c r="T61" s="36"/>
      <c r="U61" s="36"/>
      <c r="V61" s="36"/>
      <c r="W61" s="37"/>
      <c r="X61" s="38"/>
      <c r="Y61" s="36"/>
      <c r="Z61" s="36"/>
      <c r="AA61" s="36"/>
      <c r="AB61" s="36"/>
      <c r="AC61" s="36"/>
      <c r="AD61" s="37"/>
      <c r="AE61" s="35"/>
      <c r="AF61" s="36"/>
      <c r="AG61" s="36"/>
      <c r="AH61" s="36"/>
      <c r="AI61" s="36"/>
      <c r="AJ61" s="36"/>
      <c r="AK61" s="39"/>
      <c r="AL61" s="38"/>
      <c r="AM61" s="36"/>
      <c r="AN61" s="36"/>
      <c r="AO61" s="36"/>
      <c r="AP61" s="36"/>
      <c r="AQ61" s="36"/>
      <c r="AR61" s="37"/>
      <c r="AS61" s="38"/>
      <c r="AT61" s="36"/>
      <c r="AU61" s="36"/>
      <c r="AV61" s="36"/>
      <c r="AW61" s="36"/>
      <c r="AX61" s="36"/>
      <c r="AY61" s="37"/>
    </row>
    <row r="62" spans="1:51" x14ac:dyDescent="0.25">
      <c r="B62" s="84" t="s">
        <v>32</v>
      </c>
      <c r="C62" s="65"/>
      <c r="D62" s="19" t="s">
        <v>25</v>
      </c>
      <c r="E62" s="19" t="s">
        <v>25</v>
      </c>
      <c r="F62" s="56" t="s">
        <v>99</v>
      </c>
      <c r="G62" s="19"/>
      <c r="H62" s="19" t="s">
        <v>25</v>
      </c>
      <c r="I62" s="41" t="s">
        <v>25</v>
      </c>
      <c r="J62" s="40" t="s">
        <v>25</v>
      </c>
      <c r="K62" s="19"/>
      <c r="L62" s="56" t="s">
        <v>100</v>
      </c>
      <c r="M62" s="19" t="s">
        <v>25</v>
      </c>
      <c r="N62" s="19" t="s">
        <v>25</v>
      </c>
      <c r="O62" s="19"/>
      <c r="P62" s="41"/>
      <c r="Q62" s="69"/>
      <c r="R62" s="67"/>
      <c r="S62" s="67"/>
      <c r="T62" s="57" t="s">
        <v>101</v>
      </c>
      <c r="U62" s="67"/>
      <c r="V62" s="67"/>
      <c r="W62" s="70"/>
      <c r="X62" s="40"/>
      <c r="Y62" s="19" t="s">
        <v>25</v>
      </c>
      <c r="Z62" s="19" t="s">
        <v>25</v>
      </c>
      <c r="AA62" s="56" t="s">
        <v>102</v>
      </c>
      <c r="AB62" s="19"/>
      <c r="AC62" s="19" t="s">
        <v>25</v>
      </c>
      <c r="AD62" s="41" t="s">
        <v>25</v>
      </c>
      <c r="AE62" s="65" t="s">
        <v>25</v>
      </c>
      <c r="AF62" s="19"/>
      <c r="AG62" s="56" t="s">
        <v>103</v>
      </c>
      <c r="AH62" s="19" t="s">
        <v>25</v>
      </c>
      <c r="AI62" s="19" t="s">
        <v>25</v>
      </c>
      <c r="AJ62" s="19"/>
      <c r="AK62" s="51"/>
      <c r="AL62" s="40"/>
      <c r="AM62" s="19" t="s">
        <v>25</v>
      </c>
      <c r="AN62" s="19" t="s">
        <v>25</v>
      </c>
      <c r="AO62" s="56" t="s">
        <v>97</v>
      </c>
      <c r="AP62" s="19"/>
      <c r="AQ62" s="19" t="s">
        <v>25</v>
      </c>
      <c r="AR62" s="41" t="s">
        <v>25</v>
      </c>
      <c r="AS62" s="40" t="s">
        <v>25</v>
      </c>
      <c r="AT62" s="19"/>
      <c r="AU62" s="56" t="s">
        <v>98</v>
      </c>
      <c r="AV62" s="19" t="s">
        <v>25</v>
      </c>
      <c r="AW62" s="19" t="s">
        <v>25</v>
      </c>
      <c r="AX62" s="19"/>
      <c r="AY62" s="41"/>
    </row>
    <row r="63" spans="1:51" x14ac:dyDescent="0.25">
      <c r="B63" s="84" t="s">
        <v>33</v>
      </c>
      <c r="C63" s="65" t="s">
        <v>25</v>
      </c>
      <c r="D63" s="19"/>
      <c r="E63" s="56" t="s">
        <v>100</v>
      </c>
      <c r="F63" s="19" t="s">
        <v>25</v>
      </c>
      <c r="G63" s="19" t="s">
        <v>25</v>
      </c>
      <c r="H63" s="19"/>
      <c r="I63" s="41"/>
      <c r="J63" s="69"/>
      <c r="K63" s="67"/>
      <c r="L63" s="67"/>
      <c r="M63" s="57" t="s">
        <v>101</v>
      </c>
      <c r="N63" s="67"/>
      <c r="O63" s="67"/>
      <c r="P63" s="70"/>
      <c r="Q63" s="40"/>
      <c r="R63" s="19" t="s">
        <v>25</v>
      </c>
      <c r="S63" s="19" t="s">
        <v>25</v>
      </c>
      <c r="T63" s="56" t="s">
        <v>102</v>
      </c>
      <c r="U63" s="19"/>
      <c r="V63" s="19" t="s">
        <v>25</v>
      </c>
      <c r="W63" s="41" t="s">
        <v>25</v>
      </c>
      <c r="X63" s="40" t="s">
        <v>25</v>
      </c>
      <c r="Y63" s="19"/>
      <c r="Z63" s="56" t="s">
        <v>103</v>
      </c>
      <c r="AA63" s="19" t="s">
        <v>25</v>
      </c>
      <c r="AB63" s="19" t="s">
        <v>25</v>
      </c>
      <c r="AC63" s="19"/>
      <c r="AD63" s="41"/>
      <c r="AE63" s="65"/>
      <c r="AF63" s="19" t="s">
        <v>25</v>
      </c>
      <c r="AG63" s="19" t="s">
        <v>25</v>
      </c>
      <c r="AH63" s="56" t="s">
        <v>97</v>
      </c>
      <c r="AI63" s="19"/>
      <c r="AJ63" s="19" t="s">
        <v>25</v>
      </c>
      <c r="AK63" s="51" t="s">
        <v>25</v>
      </c>
      <c r="AL63" s="40" t="s">
        <v>25</v>
      </c>
      <c r="AM63" s="19"/>
      <c r="AN63" s="56" t="s">
        <v>98</v>
      </c>
      <c r="AO63" s="19" t="s">
        <v>25</v>
      </c>
      <c r="AP63" s="19" t="s">
        <v>25</v>
      </c>
      <c r="AQ63" s="19"/>
      <c r="AR63" s="41"/>
      <c r="AS63" s="40"/>
      <c r="AT63" s="19" t="s">
        <v>25</v>
      </c>
      <c r="AU63" s="19" t="s">
        <v>25</v>
      </c>
      <c r="AV63" s="56" t="s">
        <v>99</v>
      </c>
      <c r="AW63" s="19"/>
      <c r="AX63" s="19" t="s">
        <v>25</v>
      </c>
      <c r="AY63" s="41" t="s">
        <v>25</v>
      </c>
    </row>
    <row r="64" spans="1:51" x14ac:dyDescent="0.25">
      <c r="B64" s="84" t="s">
        <v>34</v>
      </c>
      <c r="C64" s="65"/>
      <c r="D64" s="19" t="s">
        <v>25</v>
      </c>
      <c r="E64" s="19" t="s">
        <v>25</v>
      </c>
      <c r="F64" s="56" t="s">
        <v>99</v>
      </c>
      <c r="G64" s="19"/>
      <c r="H64" s="19" t="s">
        <v>25</v>
      </c>
      <c r="I64" s="41" t="s">
        <v>25</v>
      </c>
      <c r="J64" s="40" t="s">
        <v>25</v>
      </c>
      <c r="K64" s="19"/>
      <c r="L64" s="56" t="s">
        <v>100</v>
      </c>
      <c r="M64" s="19" t="s">
        <v>25</v>
      </c>
      <c r="N64" s="19" t="s">
        <v>25</v>
      </c>
      <c r="O64" s="19"/>
      <c r="P64" s="41"/>
      <c r="Q64" s="69"/>
      <c r="R64" s="67"/>
      <c r="S64" s="67"/>
      <c r="T64" s="57" t="s">
        <v>101</v>
      </c>
      <c r="U64" s="67"/>
      <c r="V64" s="67"/>
      <c r="W64" s="70"/>
      <c r="X64" s="40"/>
      <c r="Y64" s="19" t="s">
        <v>25</v>
      </c>
      <c r="Z64" s="19" t="s">
        <v>25</v>
      </c>
      <c r="AA64" s="56" t="s">
        <v>102</v>
      </c>
      <c r="AB64" s="19"/>
      <c r="AC64" s="19" t="s">
        <v>25</v>
      </c>
      <c r="AD64" s="41" t="s">
        <v>25</v>
      </c>
      <c r="AE64" s="65" t="s">
        <v>25</v>
      </c>
      <c r="AF64" s="19"/>
      <c r="AG64" s="56" t="s">
        <v>103</v>
      </c>
      <c r="AH64" s="19" t="s">
        <v>25</v>
      </c>
      <c r="AI64" s="19" t="s">
        <v>25</v>
      </c>
      <c r="AJ64" s="19"/>
      <c r="AK64" s="51"/>
      <c r="AL64" s="40"/>
      <c r="AM64" s="19" t="s">
        <v>25</v>
      </c>
      <c r="AN64" s="19" t="s">
        <v>25</v>
      </c>
      <c r="AO64" s="56" t="s">
        <v>97</v>
      </c>
      <c r="AP64" s="19"/>
      <c r="AQ64" s="19" t="s">
        <v>25</v>
      </c>
      <c r="AR64" s="41" t="s">
        <v>25</v>
      </c>
      <c r="AS64" s="40" t="s">
        <v>25</v>
      </c>
      <c r="AT64" s="19"/>
      <c r="AU64" s="56" t="s">
        <v>98</v>
      </c>
      <c r="AV64" s="19" t="s">
        <v>25</v>
      </c>
      <c r="AW64" s="19" t="s">
        <v>25</v>
      </c>
      <c r="AX64" s="19"/>
      <c r="AY64" s="41"/>
    </row>
    <row r="65" spans="2:51" x14ac:dyDescent="0.25">
      <c r="B65" s="84" t="s">
        <v>35</v>
      </c>
      <c r="C65" s="65" t="s">
        <v>25</v>
      </c>
      <c r="D65" s="19"/>
      <c r="E65" s="56" t="s">
        <v>98</v>
      </c>
      <c r="F65" s="19" t="s">
        <v>25</v>
      </c>
      <c r="G65" s="19" t="s">
        <v>25</v>
      </c>
      <c r="H65" s="19"/>
      <c r="I65" s="41"/>
      <c r="J65" s="40"/>
      <c r="K65" s="19" t="s">
        <v>25</v>
      </c>
      <c r="L65" s="19" t="s">
        <v>25</v>
      </c>
      <c r="M65" s="56" t="s">
        <v>99</v>
      </c>
      <c r="N65" s="19"/>
      <c r="O65" s="19" t="s">
        <v>25</v>
      </c>
      <c r="P65" s="41" t="s">
        <v>25</v>
      </c>
      <c r="Q65" s="40" t="s">
        <v>25</v>
      </c>
      <c r="R65" s="19"/>
      <c r="S65" s="56" t="s">
        <v>100</v>
      </c>
      <c r="T65" s="19" t="s">
        <v>25</v>
      </c>
      <c r="U65" s="19" t="s">
        <v>25</v>
      </c>
      <c r="V65" s="19"/>
      <c r="W65" s="41"/>
      <c r="X65" s="69"/>
      <c r="Y65" s="67"/>
      <c r="Z65" s="67"/>
      <c r="AA65" s="57" t="s">
        <v>101</v>
      </c>
      <c r="AB65" s="67"/>
      <c r="AC65" s="67"/>
      <c r="AD65" s="70"/>
      <c r="AE65" s="65"/>
      <c r="AF65" s="19" t="s">
        <v>25</v>
      </c>
      <c r="AG65" s="19" t="s">
        <v>25</v>
      </c>
      <c r="AH65" s="56" t="s">
        <v>102</v>
      </c>
      <c r="AI65" s="19"/>
      <c r="AJ65" s="19" t="s">
        <v>25</v>
      </c>
      <c r="AK65" s="51" t="s">
        <v>25</v>
      </c>
      <c r="AL65" s="40" t="s">
        <v>25</v>
      </c>
      <c r="AM65" s="19"/>
      <c r="AN65" s="56" t="s">
        <v>103</v>
      </c>
      <c r="AO65" s="19" t="s">
        <v>25</v>
      </c>
      <c r="AP65" s="19" t="s">
        <v>25</v>
      </c>
      <c r="AQ65" s="19"/>
      <c r="AR65" s="41"/>
      <c r="AS65" s="40"/>
      <c r="AT65" s="19" t="s">
        <v>25</v>
      </c>
      <c r="AU65" s="19" t="s">
        <v>25</v>
      </c>
      <c r="AV65" s="56" t="s">
        <v>97</v>
      </c>
      <c r="AW65" s="19"/>
      <c r="AX65" s="19" t="s">
        <v>25</v>
      </c>
      <c r="AY65" s="41" t="s">
        <v>25</v>
      </c>
    </row>
    <row r="66" spans="2:51" x14ac:dyDescent="0.25">
      <c r="B66" s="84" t="s">
        <v>36</v>
      </c>
      <c r="C66" s="65" t="s">
        <v>25</v>
      </c>
      <c r="D66" s="19"/>
      <c r="E66" s="56" t="s">
        <v>100</v>
      </c>
      <c r="F66" s="19" t="s">
        <v>25</v>
      </c>
      <c r="G66" s="19" t="s">
        <v>25</v>
      </c>
      <c r="H66" s="19"/>
      <c r="I66" s="41"/>
      <c r="J66" s="69"/>
      <c r="K66" s="67"/>
      <c r="L66" s="67"/>
      <c r="M66" s="57" t="s">
        <v>101</v>
      </c>
      <c r="N66" s="67"/>
      <c r="O66" s="67"/>
      <c r="P66" s="70"/>
      <c r="Q66" s="40"/>
      <c r="R66" s="19" t="s">
        <v>25</v>
      </c>
      <c r="S66" s="19" t="s">
        <v>25</v>
      </c>
      <c r="T66" s="56" t="s">
        <v>102</v>
      </c>
      <c r="U66" s="19"/>
      <c r="V66" s="19" t="s">
        <v>25</v>
      </c>
      <c r="W66" s="41" t="s">
        <v>25</v>
      </c>
      <c r="X66" s="40" t="s">
        <v>25</v>
      </c>
      <c r="Y66" s="19"/>
      <c r="Z66" s="56" t="s">
        <v>103</v>
      </c>
      <c r="AA66" s="19" t="s">
        <v>25</v>
      </c>
      <c r="AB66" s="19" t="s">
        <v>25</v>
      </c>
      <c r="AC66" s="19"/>
      <c r="AD66" s="41"/>
      <c r="AE66" s="65"/>
      <c r="AF66" s="19" t="s">
        <v>25</v>
      </c>
      <c r="AG66" s="19" t="s">
        <v>25</v>
      </c>
      <c r="AH66" s="56" t="s">
        <v>97</v>
      </c>
      <c r="AI66" s="19"/>
      <c r="AJ66" s="19" t="s">
        <v>25</v>
      </c>
      <c r="AK66" s="51" t="s">
        <v>25</v>
      </c>
      <c r="AL66" s="40" t="s">
        <v>25</v>
      </c>
      <c r="AM66" s="19"/>
      <c r="AN66" s="56" t="s">
        <v>98</v>
      </c>
      <c r="AO66" s="19" t="s">
        <v>25</v>
      </c>
      <c r="AP66" s="19" t="s">
        <v>25</v>
      </c>
      <c r="AQ66" s="19"/>
      <c r="AR66" s="41"/>
      <c r="AS66" s="40"/>
      <c r="AT66" s="19" t="s">
        <v>25</v>
      </c>
      <c r="AU66" s="19" t="s">
        <v>25</v>
      </c>
      <c r="AV66" s="56" t="s">
        <v>99</v>
      </c>
      <c r="AW66" s="19"/>
      <c r="AX66" s="19" t="s">
        <v>25</v>
      </c>
      <c r="AY66" s="41" t="s">
        <v>25</v>
      </c>
    </row>
    <row r="67" spans="2:51" x14ac:dyDescent="0.25">
      <c r="B67" s="84" t="s">
        <v>37</v>
      </c>
      <c r="C67" s="66"/>
      <c r="D67" s="67"/>
      <c r="E67" s="67"/>
      <c r="F67" s="57" t="s">
        <v>101</v>
      </c>
      <c r="G67" s="67"/>
      <c r="H67" s="67"/>
      <c r="I67" s="70"/>
      <c r="J67" s="40"/>
      <c r="K67" s="19" t="s">
        <v>25</v>
      </c>
      <c r="L67" s="19" t="s">
        <v>25</v>
      </c>
      <c r="M67" s="56" t="s">
        <v>102</v>
      </c>
      <c r="N67" s="19"/>
      <c r="O67" s="19" t="s">
        <v>25</v>
      </c>
      <c r="P67" s="41" t="s">
        <v>25</v>
      </c>
      <c r="Q67" s="40" t="s">
        <v>25</v>
      </c>
      <c r="R67" s="19"/>
      <c r="S67" s="56" t="s">
        <v>103</v>
      </c>
      <c r="T67" s="19" t="s">
        <v>25</v>
      </c>
      <c r="U67" s="19" t="s">
        <v>25</v>
      </c>
      <c r="V67" s="19"/>
      <c r="W67" s="41"/>
      <c r="X67" s="40"/>
      <c r="Y67" s="19" t="s">
        <v>25</v>
      </c>
      <c r="Z67" s="19" t="s">
        <v>25</v>
      </c>
      <c r="AA67" s="56" t="s">
        <v>97</v>
      </c>
      <c r="AB67" s="19"/>
      <c r="AC67" s="19" t="s">
        <v>25</v>
      </c>
      <c r="AD67" s="41" t="s">
        <v>25</v>
      </c>
      <c r="AE67" s="65" t="s">
        <v>25</v>
      </c>
      <c r="AF67" s="19"/>
      <c r="AG67" s="56" t="s">
        <v>98</v>
      </c>
      <c r="AH67" s="19" t="s">
        <v>25</v>
      </c>
      <c r="AI67" s="19" t="s">
        <v>25</v>
      </c>
      <c r="AJ67" s="19"/>
      <c r="AK67" s="51"/>
      <c r="AL67" s="40"/>
      <c r="AM67" s="19" t="s">
        <v>25</v>
      </c>
      <c r="AN67" s="19" t="s">
        <v>25</v>
      </c>
      <c r="AO67" s="56" t="s">
        <v>99</v>
      </c>
      <c r="AP67" s="19"/>
      <c r="AQ67" s="19" t="s">
        <v>25</v>
      </c>
      <c r="AR67" s="41" t="s">
        <v>25</v>
      </c>
      <c r="AS67" s="40" t="s">
        <v>25</v>
      </c>
      <c r="AT67" s="19"/>
      <c r="AU67" s="56" t="s">
        <v>100</v>
      </c>
      <c r="AV67" s="19" t="s">
        <v>25</v>
      </c>
      <c r="AW67" s="19" t="s">
        <v>25</v>
      </c>
      <c r="AX67" s="19"/>
      <c r="AY67" s="41"/>
    </row>
    <row r="68" spans="2:51" x14ac:dyDescent="0.25">
      <c r="B68" s="84" t="s">
        <v>38</v>
      </c>
      <c r="C68" s="65"/>
      <c r="D68" s="19" t="s">
        <v>25</v>
      </c>
      <c r="E68" s="19" t="s">
        <v>25</v>
      </c>
      <c r="F68" s="56" t="s">
        <v>102</v>
      </c>
      <c r="G68" s="19"/>
      <c r="H68" s="19" t="s">
        <v>25</v>
      </c>
      <c r="I68" s="41" t="s">
        <v>25</v>
      </c>
      <c r="J68" s="40" t="s">
        <v>25</v>
      </c>
      <c r="K68" s="19"/>
      <c r="L68" s="56" t="s">
        <v>103</v>
      </c>
      <c r="M68" s="19" t="s">
        <v>25</v>
      </c>
      <c r="N68" s="19" t="s">
        <v>25</v>
      </c>
      <c r="O68" s="19"/>
      <c r="P68" s="41"/>
      <c r="Q68" s="40"/>
      <c r="R68" s="19" t="s">
        <v>25</v>
      </c>
      <c r="S68" s="19" t="s">
        <v>25</v>
      </c>
      <c r="T68" s="56" t="s">
        <v>97</v>
      </c>
      <c r="U68" s="19"/>
      <c r="V68" s="19" t="s">
        <v>25</v>
      </c>
      <c r="W68" s="41" t="s">
        <v>25</v>
      </c>
      <c r="X68" s="40" t="s">
        <v>25</v>
      </c>
      <c r="Y68" s="19"/>
      <c r="Z68" s="56" t="s">
        <v>98</v>
      </c>
      <c r="AA68" s="19" t="s">
        <v>25</v>
      </c>
      <c r="AB68" s="19" t="s">
        <v>25</v>
      </c>
      <c r="AC68" s="19"/>
      <c r="AD68" s="41"/>
      <c r="AE68" s="65"/>
      <c r="AF68" s="19" t="s">
        <v>25</v>
      </c>
      <c r="AG68" s="19" t="s">
        <v>25</v>
      </c>
      <c r="AH68" s="56" t="s">
        <v>99</v>
      </c>
      <c r="AI68" s="19"/>
      <c r="AJ68" s="19" t="s">
        <v>25</v>
      </c>
      <c r="AK68" s="51" t="s">
        <v>25</v>
      </c>
      <c r="AL68" s="40" t="s">
        <v>25</v>
      </c>
      <c r="AM68" s="19"/>
      <c r="AN68" s="56" t="s">
        <v>100</v>
      </c>
      <c r="AO68" s="19" t="s">
        <v>25</v>
      </c>
      <c r="AP68" s="19" t="s">
        <v>25</v>
      </c>
      <c r="AQ68" s="19"/>
      <c r="AR68" s="41"/>
      <c r="AS68" s="69"/>
      <c r="AT68" s="67"/>
      <c r="AU68" s="67"/>
      <c r="AV68" s="57" t="s">
        <v>101</v>
      </c>
      <c r="AW68" s="67"/>
      <c r="AX68" s="67"/>
      <c r="AY68" s="70"/>
    </row>
    <row r="69" spans="2:51" x14ac:dyDescent="0.25">
      <c r="B69" s="84" t="s">
        <v>39</v>
      </c>
      <c r="C69" s="66"/>
      <c r="D69" s="67"/>
      <c r="E69" s="67"/>
      <c r="F69" s="57" t="s">
        <v>101</v>
      </c>
      <c r="G69" s="67"/>
      <c r="H69" s="67"/>
      <c r="I69" s="70"/>
      <c r="J69" s="40"/>
      <c r="K69" s="19" t="s">
        <v>25</v>
      </c>
      <c r="L69" s="19" t="s">
        <v>25</v>
      </c>
      <c r="M69" s="56" t="s">
        <v>102</v>
      </c>
      <c r="N69" s="19"/>
      <c r="O69" s="19" t="s">
        <v>25</v>
      </c>
      <c r="P69" s="41" t="s">
        <v>25</v>
      </c>
      <c r="Q69" s="40" t="s">
        <v>25</v>
      </c>
      <c r="R69" s="19"/>
      <c r="S69" s="56" t="s">
        <v>103</v>
      </c>
      <c r="T69" s="19" t="s">
        <v>25</v>
      </c>
      <c r="U69" s="19" t="s">
        <v>25</v>
      </c>
      <c r="V69" s="19"/>
      <c r="W69" s="41"/>
      <c r="X69" s="40"/>
      <c r="Y69" s="19" t="s">
        <v>25</v>
      </c>
      <c r="Z69" s="19" t="s">
        <v>25</v>
      </c>
      <c r="AA69" s="56" t="s">
        <v>97</v>
      </c>
      <c r="AB69" s="19"/>
      <c r="AC69" s="19" t="s">
        <v>25</v>
      </c>
      <c r="AD69" s="41" t="s">
        <v>25</v>
      </c>
      <c r="AE69" s="65" t="s">
        <v>25</v>
      </c>
      <c r="AF69" s="19"/>
      <c r="AG69" s="56" t="s">
        <v>98</v>
      </c>
      <c r="AH69" s="19" t="s">
        <v>25</v>
      </c>
      <c r="AI69" s="19" t="s">
        <v>25</v>
      </c>
      <c r="AJ69" s="19"/>
      <c r="AK69" s="51"/>
      <c r="AL69" s="40"/>
      <c r="AM69" s="19" t="s">
        <v>25</v>
      </c>
      <c r="AN69" s="19" t="s">
        <v>25</v>
      </c>
      <c r="AO69" s="56" t="s">
        <v>99</v>
      </c>
      <c r="AP69" s="19"/>
      <c r="AQ69" s="19" t="s">
        <v>25</v>
      </c>
      <c r="AR69" s="41" t="s">
        <v>25</v>
      </c>
      <c r="AS69" s="40" t="s">
        <v>25</v>
      </c>
      <c r="AT69" s="19"/>
      <c r="AU69" s="56" t="s">
        <v>100</v>
      </c>
      <c r="AV69" s="19" t="s">
        <v>25</v>
      </c>
      <c r="AW69" s="19" t="s">
        <v>25</v>
      </c>
      <c r="AX69" s="19"/>
      <c r="AY69" s="41"/>
    </row>
    <row r="70" spans="2:51" s="82" customFormat="1" x14ac:dyDescent="0.25">
      <c r="B70" s="92"/>
    </row>
  </sheetData>
  <mergeCells count="42">
    <mergeCell ref="AL55:AR55"/>
    <mergeCell ref="AS55:AY55"/>
    <mergeCell ref="C55:I55"/>
    <mergeCell ref="J55:P55"/>
    <mergeCell ref="Q55:W55"/>
    <mergeCell ref="X55:AD55"/>
    <mergeCell ref="AE55:AK55"/>
    <mergeCell ref="AL39:AR39"/>
    <mergeCell ref="AS39:AY39"/>
    <mergeCell ref="C44:I44"/>
    <mergeCell ref="J44:P44"/>
    <mergeCell ref="Q44:W44"/>
    <mergeCell ref="X44:AD44"/>
    <mergeCell ref="AE44:AK44"/>
    <mergeCell ref="AL44:AR44"/>
    <mergeCell ref="AS44:AY44"/>
    <mergeCell ref="C39:I39"/>
    <mergeCell ref="J39:P39"/>
    <mergeCell ref="Q39:W39"/>
    <mergeCell ref="X39:AD39"/>
    <mergeCell ref="AE39:AK39"/>
    <mergeCell ref="AL13:AR13"/>
    <mergeCell ref="AS13:AY13"/>
    <mergeCell ref="C34:I34"/>
    <mergeCell ref="J34:P34"/>
    <mergeCell ref="Q34:W34"/>
    <mergeCell ref="X34:AD34"/>
    <mergeCell ref="AE34:AK34"/>
    <mergeCell ref="AL34:AR34"/>
    <mergeCell ref="AS34:AY34"/>
    <mergeCell ref="C13:I13"/>
    <mergeCell ref="J13:P13"/>
    <mergeCell ref="Q13:W13"/>
    <mergeCell ref="X13:AD13"/>
    <mergeCell ref="AE13:AK13"/>
    <mergeCell ref="AS1:AY1"/>
    <mergeCell ref="C1:I1"/>
    <mergeCell ref="J1:P1"/>
    <mergeCell ref="Q1:W1"/>
    <mergeCell ref="X1:AD1"/>
    <mergeCell ref="AE1:AK1"/>
    <mergeCell ref="AL1:AR1"/>
  </mergeCells>
  <conditionalFormatting sqref="B14 B56:B69">
    <cfRule type="cellIs" dxfId="8" priority="5" operator="equal">
      <formula>" "</formula>
    </cfRule>
  </conditionalFormatting>
  <conditionalFormatting sqref="B11:B12">
    <cfRule type="cellIs" dxfId="7" priority="2" operator="equal">
      <formula>" "</formula>
    </cfRule>
  </conditionalFormatting>
  <conditionalFormatting sqref="B70">
    <cfRule type="cellIs" dxfId="6" priority="1" operator="equal">
      <formula>" 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66"/>
  <sheetViews>
    <sheetView workbookViewId="0">
      <selection activeCell="L3" sqref="L3"/>
    </sheetView>
  </sheetViews>
  <sheetFormatPr baseColWidth="10" defaultColWidth="11.42578125" defaultRowHeight="15" x14ac:dyDescent="0.25"/>
  <cols>
    <col min="2" max="2" width="14.42578125" style="34" bestFit="1" customWidth="1"/>
    <col min="3" max="3" width="15.28515625" bestFit="1" customWidth="1"/>
    <col min="4" max="4" width="11.42578125" style="34"/>
    <col min="5" max="5" width="11" bestFit="1" customWidth="1"/>
  </cols>
  <sheetData>
    <row r="1" spans="1:10" s="29" customFormat="1" x14ac:dyDescent="0.25">
      <c r="A1" s="30" t="s">
        <v>69</v>
      </c>
      <c r="B1" s="31" t="s">
        <v>70</v>
      </c>
      <c r="C1" s="30" t="s">
        <v>71</v>
      </c>
      <c r="D1" s="117" t="s">
        <v>128</v>
      </c>
      <c r="E1" s="117" t="s">
        <v>129</v>
      </c>
      <c r="F1" s="117" t="s">
        <v>130</v>
      </c>
      <c r="G1" s="118" t="s">
        <v>131</v>
      </c>
      <c r="H1" s="117" t="s">
        <v>132</v>
      </c>
      <c r="I1" s="117"/>
      <c r="J1" s="117" t="s">
        <v>133</v>
      </c>
    </row>
    <row r="2" spans="1:10" x14ac:dyDescent="0.25">
      <c r="A2" s="32">
        <v>42005</v>
      </c>
      <c r="B2" s="33">
        <f>WEEKDAY(A2,2)</f>
        <v>4</v>
      </c>
      <c r="C2" t="str">
        <f>IF(B2=1,"lundi",IF(B2=2,"mardi",IF(B2=3,"mercredi",IF(B2=4,"jeudi",IF(B2=5,"vendredi",IF(B2=6,"samedi",IF(B2=7,"dimanche","")))))))</f>
        <v>jeudi</v>
      </c>
      <c r="D2" s="116" t="str">
        <f t="shared" ref="D2:H17" si="0">CHAR((MOD(WEEKNUM($A2)-1,VALUE(RIGHT(D$1,1)))+1)+64)</f>
        <v>A</v>
      </c>
      <c r="E2" s="116" t="str">
        <f t="shared" si="0"/>
        <v>A</v>
      </c>
      <c r="F2" s="116" t="str">
        <f t="shared" si="0"/>
        <v>A</v>
      </c>
      <c r="G2" s="116" t="str">
        <f t="shared" si="0"/>
        <v>A</v>
      </c>
      <c r="H2" s="116" t="str">
        <f>CHAR((MOD(WEEKNUM($A2)-1,VALUE(RIGHT(H$1,1)))+1)+64)</f>
        <v>A</v>
      </c>
      <c r="I2" s="116"/>
      <c r="J2" s="116" t="str">
        <f>CHAR((MOD(WEEKNUM($A2)-1,VALUE(RIGHT(J$1,1)))+1)+64)</f>
        <v>A</v>
      </c>
    </row>
    <row r="3" spans="1:10" x14ac:dyDescent="0.25">
      <c r="A3" s="32">
        <v>42006</v>
      </c>
      <c r="B3" s="33">
        <f t="shared" ref="B3:B66" si="1">WEEKDAY(A3,2)</f>
        <v>5</v>
      </c>
      <c r="C3" t="str">
        <f t="shared" ref="C3:C66" si="2">IF(B3=1,"lundi",IF(B3=2,"mardi",IF(B3=3,"mercredi",IF(B3=4,"jeudi",IF(B3=5,"vendredi",IF(B3=6,"samedi",IF(B3=7,"dimanche","")))))))</f>
        <v>vendredi</v>
      </c>
      <c r="D3" s="116" t="str">
        <f t="shared" si="0"/>
        <v>A</v>
      </c>
      <c r="E3" s="116" t="str">
        <f t="shared" si="0"/>
        <v>A</v>
      </c>
      <c r="F3" s="116" t="str">
        <f t="shared" si="0"/>
        <v>A</v>
      </c>
      <c r="G3" s="116" t="str">
        <f t="shared" si="0"/>
        <v>A</v>
      </c>
      <c r="H3" s="116" t="str">
        <f t="shared" si="0"/>
        <v>A</v>
      </c>
      <c r="I3" s="116"/>
      <c r="J3" s="116" t="str">
        <f t="shared" ref="J3:J66" si="3">CHAR((MOD(WEEKNUM($A3)-1,VALUE(RIGHT(J$1,1)))+1)+64)</f>
        <v>A</v>
      </c>
    </row>
    <row r="4" spans="1:10" x14ac:dyDescent="0.25">
      <c r="A4" s="32">
        <v>42007</v>
      </c>
      <c r="B4" s="33">
        <f t="shared" si="1"/>
        <v>6</v>
      </c>
      <c r="C4" t="str">
        <f t="shared" si="2"/>
        <v>samedi</v>
      </c>
      <c r="D4" s="116" t="str">
        <f t="shared" si="0"/>
        <v>A</v>
      </c>
      <c r="E4" s="116" t="str">
        <f t="shared" si="0"/>
        <v>A</v>
      </c>
      <c r="F4" s="116" t="str">
        <f t="shared" si="0"/>
        <v>A</v>
      </c>
      <c r="G4" s="116" t="str">
        <f t="shared" si="0"/>
        <v>A</v>
      </c>
      <c r="H4" s="116" t="str">
        <f t="shared" si="0"/>
        <v>A</v>
      </c>
      <c r="I4" s="116"/>
      <c r="J4" s="116" t="str">
        <f t="shared" si="3"/>
        <v>A</v>
      </c>
    </row>
    <row r="5" spans="1:10" x14ac:dyDescent="0.25">
      <c r="A5" s="32">
        <v>42008</v>
      </c>
      <c r="B5" s="33">
        <f t="shared" si="1"/>
        <v>7</v>
      </c>
      <c r="C5" t="str">
        <f t="shared" si="2"/>
        <v>dimanche</v>
      </c>
      <c r="D5" s="116" t="str">
        <f t="shared" si="0"/>
        <v>A</v>
      </c>
      <c r="E5" s="116" t="str">
        <f t="shared" si="0"/>
        <v>B</v>
      </c>
      <c r="F5" s="116" t="str">
        <f t="shared" si="0"/>
        <v>B</v>
      </c>
      <c r="G5" s="116" t="str">
        <f t="shared" si="0"/>
        <v>B</v>
      </c>
      <c r="H5" s="116" t="str">
        <f t="shared" si="0"/>
        <v>B</v>
      </c>
      <c r="I5" s="116"/>
      <c r="J5" s="116" t="str">
        <f t="shared" si="3"/>
        <v>B</v>
      </c>
    </row>
    <row r="6" spans="1:10" x14ac:dyDescent="0.25">
      <c r="A6" s="32">
        <v>42009</v>
      </c>
      <c r="B6" s="33">
        <f t="shared" si="1"/>
        <v>1</v>
      </c>
      <c r="C6" t="str">
        <f t="shared" si="2"/>
        <v>lundi</v>
      </c>
      <c r="D6" s="116" t="str">
        <f t="shared" si="0"/>
        <v>A</v>
      </c>
      <c r="E6" s="116" t="str">
        <f t="shared" si="0"/>
        <v>B</v>
      </c>
      <c r="F6" s="116" t="str">
        <f t="shared" si="0"/>
        <v>B</v>
      </c>
      <c r="G6" s="116" t="str">
        <f t="shared" si="0"/>
        <v>B</v>
      </c>
      <c r="H6" s="116" t="str">
        <f t="shared" si="0"/>
        <v>B</v>
      </c>
      <c r="I6" s="116"/>
      <c r="J6" s="116" t="str">
        <f t="shared" si="3"/>
        <v>B</v>
      </c>
    </row>
    <row r="7" spans="1:10" x14ac:dyDescent="0.25">
      <c r="A7" s="32">
        <v>42010</v>
      </c>
      <c r="B7" s="33">
        <f t="shared" si="1"/>
        <v>2</v>
      </c>
      <c r="C7" t="str">
        <f t="shared" si="2"/>
        <v>mardi</v>
      </c>
      <c r="D7" s="116" t="str">
        <f t="shared" si="0"/>
        <v>A</v>
      </c>
      <c r="E7" s="116" t="str">
        <f t="shared" si="0"/>
        <v>B</v>
      </c>
      <c r="F7" s="116" t="str">
        <f t="shared" si="0"/>
        <v>B</v>
      </c>
      <c r="G7" s="116" t="str">
        <f t="shared" si="0"/>
        <v>B</v>
      </c>
      <c r="H7" s="116" t="str">
        <f t="shared" si="0"/>
        <v>B</v>
      </c>
      <c r="I7" s="116"/>
      <c r="J7" s="116" t="str">
        <f t="shared" si="3"/>
        <v>B</v>
      </c>
    </row>
    <row r="8" spans="1:10" x14ac:dyDescent="0.25">
      <c r="A8" s="32">
        <v>42011</v>
      </c>
      <c r="B8" s="33">
        <f t="shared" si="1"/>
        <v>3</v>
      </c>
      <c r="C8" t="str">
        <f t="shared" si="2"/>
        <v>mercredi</v>
      </c>
      <c r="D8" s="116" t="str">
        <f t="shared" si="0"/>
        <v>A</v>
      </c>
      <c r="E8" s="116" t="str">
        <f t="shared" si="0"/>
        <v>B</v>
      </c>
      <c r="F8" s="116" t="str">
        <f t="shared" si="0"/>
        <v>B</v>
      </c>
      <c r="G8" s="116" t="str">
        <f t="shared" si="0"/>
        <v>B</v>
      </c>
      <c r="H8" s="116" t="str">
        <f t="shared" si="0"/>
        <v>B</v>
      </c>
      <c r="I8" s="116"/>
      <c r="J8" s="116" t="str">
        <f t="shared" si="3"/>
        <v>B</v>
      </c>
    </row>
    <row r="9" spans="1:10" x14ac:dyDescent="0.25">
      <c r="A9" s="32">
        <v>42012</v>
      </c>
      <c r="B9" s="33">
        <f t="shared" si="1"/>
        <v>4</v>
      </c>
      <c r="C9" t="str">
        <f t="shared" si="2"/>
        <v>jeudi</v>
      </c>
      <c r="D9" s="116" t="str">
        <f t="shared" si="0"/>
        <v>A</v>
      </c>
      <c r="E9" s="116" t="str">
        <f t="shared" si="0"/>
        <v>B</v>
      </c>
      <c r="F9" s="116" t="str">
        <f t="shared" si="0"/>
        <v>B</v>
      </c>
      <c r="G9" s="116" t="str">
        <f t="shared" si="0"/>
        <v>B</v>
      </c>
      <c r="H9" s="116" t="str">
        <f t="shared" si="0"/>
        <v>B</v>
      </c>
      <c r="I9" s="116"/>
      <c r="J9" s="116" t="str">
        <f t="shared" si="3"/>
        <v>B</v>
      </c>
    </row>
    <row r="10" spans="1:10" x14ac:dyDescent="0.25">
      <c r="A10" s="32">
        <v>42013</v>
      </c>
      <c r="B10" s="33">
        <f t="shared" si="1"/>
        <v>5</v>
      </c>
      <c r="C10" t="str">
        <f t="shared" si="2"/>
        <v>vendredi</v>
      </c>
      <c r="D10" s="116" t="str">
        <f t="shared" si="0"/>
        <v>A</v>
      </c>
      <c r="E10" s="116" t="str">
        <f t="shared" si="0"/>
        <v>B</v>
      </c>
      <c r="F10" s="116" t="str">
        <f t="shared" si="0"/>
        <v>B</v>
      </c>
      <c r="G10" s="116" t="str">
        <f t="shared" si="0"/>
        <v>B</v>
      </c>
      <c r="H10" s="116" t="str">
        <f t="shared" si="0"/>
        <v>B</v>
      </c>
      <c r="I10" s="116"/>
      <c r="J10" s="116" t="str">
        <f t="shared" si="3"/>
        <v>B</v>
      </c>
    </row>
    <row r="11" spans="1:10" x14ac:dyDescent="0.25">
      <c r="A11" s="32">
        <v>42014</v>
      </c>
      <c r="B11" s="33">
        <f t="shared" si="1"/>
        <v>6</v>
      </c>
      <c r="C11" t="str">
        <f t="shared" si="2"/>
        <v>samedi</v>
      </c>
      <c r="D11" s="116" t="str">
        <f t="shared" si="0"/>
        <v>A</v>
      </c>
      <c r="E11" s="116" t="str">
        <f t="shared" si="0"/>
        <v>B</v>
      </c>
      <c r="F11" s="116" t="str">
        <f t="shared" si="0"/>
        <v>B</v>
      </c>
      <c r="G11" s="116" t="str">
        <f t="shared" si="0"/>
        <v>B</v>
      </c>
      <c r="H11" s="116" t="str">
        <f t="shared" si="0"/>
        <v>B</v>
      </c>
      <c r="I11" s="116"/>
      <c r="J11" s="116" t="str">
        <f t="shared" si="3"/>
        <v>B</v>
      </c>
    </row>
    <row r="12" spans="1:10" x14ac:dyDescent="0.25">
      <c r="A12" s="32">
        <v>42015</v>
      </c>
      <c r="B12" s="33">
        <f t="shared" si="1"/>
        <v>7</v>
      </c>
      <c r="C12" t="str">
        <f t="shared" si="2"/>
        <v>dimanche</v>
      </c>
      <c r="D12" s="116" t="str">
        <f t="shared" si="0"/>
        <v>A</v>
      </c>
      <c r="E12" s="116" t="str">
        <f t="shared" si="0"/>
        <v>A</v>
      </c>
      <c r="F12" s="116" t="str">
        <f t="shared" si="0"/>
        <v>C</v>
      </c>
      <c r="G12" s="116" t="str">
        <f t="shared" si="0"/>
        <v>C</v>
      </c>
      <c r="H12" s="116" t="str">
        <f t="shared" si="0"/>
        <v>C</v>
      </c>
      <c r="I12" s="116"/>
      <c r="J12" s="116" t="str">
        <f t="shared" si="3"/>
        <v>C</v>
      </c>
    </row>
    <row r="13" spans="1:10" x14ac:dyDescent="0.25">
      <c r="A13" s="32">
        <v>42016</v>
      </c>
      <c r="B13" s="33">
        <f t="shared" si="1"/>
        <v>1</v>
      </c>
      <c r="C13" t="str">
        <f t="shared" si="2"/>
        <v>lundi</v>
      </c>
      <c r="D13" s="116" t="str">
        <f t="shared" si="0"/>
        <v>A</v>
      </c>
      <c r="E13" s="116" t="str">
        <f t="shared" si="0"/>
        <v>A</v>
      </c>
      <c r="F13" s="116" t="str">
        <f t="shared" si="0"/>
        <v>C</v>
      </c>
      <c r="G13" s="116" t="str">
        <f t="shared" si="0"/>
        <v>C</v>
      </c>
      <c r="H13" s="116" t="str">
        <f t="shared" si="0"/>
        <v>C</v>
      </c>
      <c r="I13" s="116"/>
      <c r="J13" s="116" t="str">
        <f t="shared" si="3"/>
        <v>C</v>
      </c>
    </row>
    <row r="14" spans="1:10" x14ac:dyDescent="0.25">
      <c r="A14" s="32">
        <v>42017</v>
      </c>
      <c r="B14" s="33">
        <f t="shared" si="1"/>
        <v>2</v>
      </c>
      <c r="C14" t="str">
        <f t="shared" si="2"/>
        <v>mardi</v>
      </c>
      <c r="D14" s="116" t="str">
        <f t="shared" si="0"/>
        <v>A</v>
      </c>
      <c r="E14" s="116" t="str">
        <f t="shared" si="0"/>
        <v>A</v>
      </c>
      <c r="F14" s="116" t="str">
        <f t="shared" si="0"/>
        <v>C</v>
      </c>
      <c r="G14" s="116" t="str">
        <f t="shared" si="0"/>
        <v>C</v>
      </c>
      <c r="H14" s="116" t="str">
        <f t="shared" si="0"/>
        <v>C</v>
      </c>
      <c r="I14" s="116"/>
      <c r="J14" s="116" t="str">
        <f t="shared" si="3"/>
        <v>C</v>
      </c>
    </row>
    <row r="15" spans="1:10" x14ac:dyDescent="0.25">
      <c r="A15" s="32">
        <v>42018</v>
      </c>
      <c r="B15" s="33">
        <f t="shared" si="1"/>
        <v>3</v>
      </c>
      <c r="C15" t="str">
        <f t="shared" si="2"/>
        <v>mercredi</v>
      </c>
      <c r="D15" s="116" t="str">
        <f t="shared" si="0"/>
        <v>A</v>
      </c>
      <c r="E15" s="116" t="str">
        <f t="shared" si="0"/>
        <v>A</v>
      </c>
      <c r="F15" s="116" t="str">
        <f t="shared" si="0"/>
        <v>C</v>
      </c>
      <c r="G15" s="116" t="str">
        <f t="shared" si="0"/>
        <v>C</v>
      </c>
      <c r="H15" s="116" t="str">
        <f t="shared" si="0"/>
        <v>C</v>
      </c>
      <c r="I15" s="116"/>
      <c r="J15" s="116" t="str">
        <f t="shared" si="3"/>
        <v>C</v>
      </c>
    </row>
    <row r="16" spans="1:10" x14ac:dyDescent="0.25">
      <c r="A16" s="32">
        <v>42019</v>
      </c>
      <c r="B16" s="33">
        <f t="shared" si="1"/>
        <v>4</v>
      </c>
      <c r="C16" t="str">
        <f t="shared" si="2"/>
        <v>jeudi</v>
      </c>
      <c r="D16" s="116" t="str">
        <f t="shared" si="0"/>
        <v>A</v>
      </c>
      <c r="E16" s="116" t="str">
        <f t="shared" si="0"/>
        <v>A</v>
      </c>
      <c r="F16" s="116" t="str">
        <f t="shared" si="0"/>
        <v>C</v>
      </c>
      <c r="G16" s="116" t="str">
        <f t="shared" si="0"/>
        <v>C</v>
      </c>
      <c r="H16" s="116" t="str">
        <f t="shared" si="0"/>
        <v>C</v>
      </c>
      <c r="I16" s="116"/>
      <c r="J16" s="116" t="str">
        <f t="shared" si="3"/>
        <v>C</v>
      </c>
    </row>
    <row r="17" spans="1:10" x14ac:dyDescent="0.25">
      <c r="A17" s="32">
        <v>42020</v>
      </c>
      <c r="B17" s="33">
        <f t="shared" si="1"/>
        <v>5</v>
      </c>
      <c r="C17" t="str">
        <f t="shared" si="2"/>
        <v>vendredi</v>
      </c>
      <c r="D17" s="116" t="str">
        <f t="shared" si="0"/>
        <v>A</v>
      </c>
      <c r="E17" s="116" t="str">
        <f t="shared" si="0"/>
        <v>A</v>
      </c>
      <c r="F17" s="116" t="str">
        <f t="shared" si="0"/>
        <v>C</v>
      </c>
      <c r="G17" s="116" t="str">
        <f t="shared" si="0"/>
        <v>C</v>
      </c>
      <c r="H17" s="116" t="str">
        <f t="shared" si="0"/>
        <v>C</v>
      </c>
      <c r="I17" s="116"/>
      <c r="J17" s="116" t="str">
        <f t="shared" si="3"/>
        <v>C</v>
      </c>
    </row>
    <row r="18" spans="1:10" x14ac:dyDescent="0.25">
      <c r="A18" s="32">
        <v>42021</v>
      </c>
      <c r="B18" s="33">
        <f t="shared" si="1"/>
        <v>6</v>
      </c>
      <c r="C18" t="str">
        <f t="shared" si="2"/>
        <v>samedi</v>
      </c>
      <c r="D18" s="116" t="str">
        <f t="shared" ref="D18:G81" si="4">CHAR((MOD(WEEKNUM($A18)-1,VALUE(RIGHT(D$1,1)))+1)+64)</f>
        <v>A</v>
      </c>
      <c r="E18" s="116" t="str">
        <f t="shared" si="4"/>
        <v>A</v>
      </c>
      <c r="F18" s="116" t="str">
        <f t="shared" si="4"/>
        <v>C</v>
      </c>
      <c r="G18" s="116" t="str">
        <f t="shared" si="4"/>
        <v>C</v>
      </c>
      <c r="H18" s="116" t="str">
        <f t="shared" ref="H18:H81" si="5">CHAR((MOD(WEEKNUM($A18)-1,VALUE(RIGHT(H$1,1)))+1)+64)</f>
        <v>C</v>
      </c>
      <c r="I18" s="116"/>
      <c r="J18" s="116" t="str">
        <f t="shared" si="3"/>
        <v>C</v>
      </c>
    </row>
    <row r="19" spans="1:10" x14ac:dyDescent="0.25">
      <c r="A19" s="32">
        <v>42022</v>
      </c>
      <c r="B19" s="33">
        <f t="shared" si="1"/>
        <v>7</v>
      </c>
      <c r="C19" t="str">
        <f t="shared" si="2"/>
        <v>dimanche</v>
      </c>
      <c r="D19" s="116" t="str">
        <f t="shared" si="4"/>
        <v>A</v>
      </c>
      <c r="E19" s="116" t="str">
        <f t="shared" si="4"/>
        <v>B</v>
      </c>
      <c r="F19" s="116" t="str">
        <f t="shared" si="4"/>
        <v>A</v>
      </c>
      <c r="G19" s="116" t="str">
        <f t="shared" si="4"/>
        <v>D</v>
      </c>
      <c r="H19" s="116" t="str">
        <f t="shared" si="5"/>
        <v>D</v>
      </c>
      <c r="I19" s="116"/>
      <c r="J19" s="116" t="str">
        <f t="shared" si="3"/>
        <v>D</v>
      </c>
    </row>
    <row r="20" spans="1:10" x14ac:dyDescent="0.25">
      <c r="A20" s="32">
        <v>42023</v>
      </c>
      <c r="B20" s="33">
        <f t="shared" si="1"/>
        <v>1</v>
      </c>
      <c r="C20" t="str">
        <f t="shared" si="2"/>
        <v>lundi</v>
      </c>
      <c r="D20" s="116" t="str">
        <f t="shared" si="4"/>
        <v>A</v>
      </c>
      <c r="E20" s="116" t="str">
        <f t="shared" si="4"/>
        <v>B</v>
      </c>
      <c r="F20" s="116" t="str">
        <f t="shared" si="4"/>
        <v>A</v>
      </c>
      <c r="G20" s="116" t="str">
        <f t="shared" si="4"/>
        <v>D</v>
      </c>
      <c r="H20" s="116" t="str">
        <f t="shared" si="5"/>
        <v>D</v>
      </c>
      <c r="I20" s="116"/>
      <c r="J20" s="116" t="str">
        <f t="shared" si="3"/>
        <v>D</v>
      </c>
    </row>
    <row r="21" spans="1:10" x14ac:dyDescent="0.25">
      <c r="A21" s="32">
        <v>42024</v>
      </c>
      <c r="B21" s="33">
        <f t="shared" si="1"/>
        <v>2</v>
      </c>
      <c r="C21" t="str">
        <f t="shared" si="2"/>
        <v>mardi</v>
      </c>
      <c r="D21" s="116" t="str">
        <f t="shared" si="4"/>
        <v>A</v>
      </c>
      <c r="E21" s="116" t="str">
        <f t="shared" si="4"/>
        <v>B</v>
      </c>
      <c r="F21" s="116" t="str">
        <f t="shared" si="4"/>
        <v>A</v>
      </c>
      <c r="G21" s="116" t="str">
        <f t="shared" si="4"/>
        <v>D</v>
      </c>
      <c r="H21" s="116" t="str">
        <f t="shared" si="5"/>
        <v>D</v>
      </c>
      <c r="I21" s="116"/>
      <c r="J21" s="116" t="str">
        <f t="shared" si="3"/>
        <v>D</v>
      </c>
    </row>
    <row r="22" spans="1:10" x14ac:dyDescent="0.25">
      <c r="A22" s="32">
        <v>42025</v>
      </c>
      <c r="B22" s="33">
        <f t="shared" si="1"/>
        <v>3</v>
      </c>
      <c r="C22" t="str">
        <f t="shared" si="2"/>
        <v>mercredi</v>
      </c>
      <c r="D22" s="116" t="str">
        <f t="shared" si="4"/>
        <v>A</v>
      </c>
      <c r="E22" s="116" t="str">
        <f t="shared" si="4"/>
        <v>B</v>
      </c>
      <c r="F22" s="116" t="str">
        <f t="shared" si="4"/>
        <v>A</v>
      </c>
      <c r="G22" s="116" t="str">
        <f t="shared" si="4"/>
        <v>D</v>
      </c>
      <c r="H22" s="116" t="str">
        <f t="shared" si="5"/>
        <v>D</v>
      </c>
      <c r="I22" s="116"/>
      <c r="J22" s="116" t="str">
        <f t="shared" si="3"/>
        <v>D</v>
      </c>
    </row>
    <row r="23" spans="1:10" x14ac:dyDescent="0.25">
      <c r="A23" s="32">
        <v>42026</v>
      </c>
      <c r="B23" s="33">
        <f t="shared" si="1"/>
        <v>4</v>
      </c>
      <c r="C23" t="str">
        <f t="shared" si="2"/>
        <v>jeudi</v>
      </c>
      <c r="D23" s="116" t="str">
        <f t="shared" si="4"/>
        <v>A</v>
      </c>
      <c r="E23" s="116" t="str">
        <f t="shared" si="4"/>
        <v>B</v>
      </c>
      <c r="F23" s="116" t="str">
        <f t="shared" si="4"/>
        <v>A</v>
      </c>
      <c r="G23" s="116" t="str">
        <f t="shared" si="4"/>
        <v>D</v>
      </c>
      <c r="H23" s="116" t="str">
        <f t="shared" si="5"/>
        <v>D</v>
      </c>
      <c r="I23" s="116"/>
      <c r="J23" s="116" t="str">
        <f t="shared" si="3"/>
        <v>D</v>
      </c>
    </row>
    <row r="24" spans="1:10" x14ac:dyDescent="0.25">
      <c r="A24" s="32">
        <v>42027</v>
      </c>
      <c r="B24" s="33">
        <f t="shared" si="1"/>
        <v>5</v>
      </c>
      <c r="C24" t="str">
        <f t="shared" si="2"/>
        <v>vendredi</v>
      </c>
      <c r="D24" s="116" t="str">
        <f t="shared" si="4"/>
        <v>A</v>
      </c>
      <c r="E24" s="116" t="str">
        <f t="shared" si="4"/>
        <v>B</v>
      </c>
      <c r="F24" s="116" t="str">
        <f t="shared" si="4"/>
        <v>A</v>
      </c>
      <c r="G24" s="116" t="str">
        <f t="shared" si="4"/>
        <v>D</v>
      </c>
      <c r="H24" s="116" t="str">
        <f t="shared" si="5"/>
        <v>D</v>
      </c>
      <c r="I24" s="116"/>
      <c r="J24" s="116" t="str">
        <f t="shared" si="3"/>
        <v>D</v>
      </c>
    </row>
    <row r="25" spans="1:10" x14ac:dyDescent="0.25">
      <c r="A25" s="32">
        <v>42028</v>
      </c>
      <c r="B25" s="33">
        <f t="shared" si="1"/>
        <v>6</v>
      </c>
      <c r="C25" t="str">
        <f t="shared" si="2"/>
        <v>samedi</v>
      </c>
      <c r="D25" s="116" t="str">
        <f t="shared" si="4"/>
        <v>A</v>
      </c>
      <c r="E25" s="116" t="str">
        <f t="shared" si="4"/>
        <v>B</v>
      </c>
      <c r="F25" s="116" t="str">
        <f t="shared" si="4"/>
        <v>A</v>
      </c>
      <c r="G25" s="116" t="str">
        <f t="shared" si="4"/>
        <v>D</v>
      </c>
      <c r="H25" s="116" t="str">
        <f t="shared" si="5"/>
        <v>D</v>
      </c>
      <c r="I25" s="116"/>
      <c r="J25" s="116" t="str">
        <f t="shared" si="3"/>
        <v>D</v>
      </c>
    </row>
    <row r="26" spans="1:10" x14ac:dyDescent="0.25">
      <c r="A26" s="32">
        <v>42029</v>
      </c>
      <c r="B26" s="33">
        <f t="shared" si="1"/>
        <v>7</v>
      </c>
      <c r="C26" t="str">
        <f t="shared" si="2"/>
        <v>dimanche</v>
      </c>
      <c r="D26" s="116" t="str">
        <f t="shared" si="4"/>
        <v>A</v>
      </c>
      <c r="E26" s="116" t="str">
        <f t="shared" si="4"/>
        <v>A</v>
      </c>
      <c r="F26" s="116" t="str">
        <f t="shared" si="4"/>
        <v>B</v>
      </c>
      <c r="G26" s="116" t="str">
        <f t="shared" si="4"/>
        <v>A</v>
      </c>
      <c r="H26" s="116" t="str">
        <f t="shared" si="5"/>
        <v>E</v>
      </c>
      <c r="I26" s="116"/>
      <c r="J26" s="116" t="str">
        <f t="shared" si="3"/>
        <v>E</v>
      </c>
    </row>
    <row r="27" spans="1:10" x14ac:dyDescent="0.25">
      <c r="A27" s="32">
        <v>42030</v>
      </c>
      <c r="B27" s="33">
        <f t="shared" si="1"/>
        <v>1</v>
      </c>
      <c r="C27" t="str">
        <f t="shared" si="2"/>
        <v>lundi</v>
      </c>
      <c r="D27" s="116" t="str">
        <f t="shared" si="4"/>
        <v>A</v>
      </c>
      <c r="E27" s="116" t="str">
        <f t="shared" si="4"/>
        <v>A</v>
      </c>
      <c r="F27" s="116" t="str">
        <f t="shared" si="4"/>
        <v>B</v>
      </c>
      <c r="G27" s="116" t="str">
        <f t="shared" si="4"/>
        <v>A</v>
      </c>
      <c r="H27" s="116" t="str">
        <f t="shared" si="5"/>
        <v>E</v>
      </c>
      <c r="I27" s="116"/>
      <c r="J27" s="116" t="str">
        <f t="shared" si="3"/>
        <v>E</v>
      </c>
    </row>
    <row r="28" spans="1:10" x14ac:dyDescent="0.25">
      <c r="A28" s="32">
        <v>42031</v>
      </c>
      <c r="B28" s="33">
        <f t="shared" si="1"/>
        <v>2</v>
      </c>
      <c r="C28" t="str">
        <f t="shared" si="2"/>
        <v>mardi</v>
      </c>
      <c r="D28" s="116" t="str">
        <f t="shared" si="4"/>
        <v>A</v>
      </c>
      <c r="E28" s="116" t="str">
        <f t="shared" si="4"/>
        <v>A</v>
      </c>
      <c r="F28" s="116" t="str">
        <f t="shared" si="4"/>
        <v>B</v>
      </c>
      <c r="G28" s="116" t="str">
        <f t="shared" si="4"/>
        <v>A</v>
      </c>
      <c r="H28" s="116" t="str">
        <f t="shared" si="5"/>
        <v>E</v>
      </c>
      <c r="I28" s="116"/>
      <c r="J28" s="116" t="str">
        <f t="shared" si="3"/>
        <v>E</v>
      </c>
    </row>
    <row r="29" spans="1:10" x14ac:dyDescent="0.25">
      <c r="A29" s="32">
        <v>42032</v>
      </c>
      <c r="B29" s="33">
        <f t="shared" si="1"/>
        <v>3</v>
      </c>
      <c r="C29" t="str">
        <f t="shared" si="2"/>
        <v>mercredi</v>
      </c>
      <c r="D29" s="116" t="str">
        <f t="shared" si="4"/>
        <v>A</v>
      </c>
      <c r="E29" s="116" t="str">
        <f t="shared" si="4"/>
        <v>A</v>
      </c>
      <c r="F29" s="116" t="str">
        <f t="shared" si="4"/>
        <v>B</v>
      </c>
      <c r="G29" s="116" t="str">
        <f t="shared" si="4"/>
        <v>A</v>
      </c>
      <c r="H29" s="116" t="str">
        <f t="shared" si="5"/>
        <v>E</v>
      </c>
      <c r="I29" s="116"/>
      <c r="J29" s="116" t="str">
        <f t="shared" si="3"/>
        <v>E</v>
      </c>
    </row>
    <row r="30" spans="1:10" x14ac:dyDescent="0.25">
      <c r="A30" s="32">
        <v>42033</v>
      </c>
      <c r="B30" s="33">
        <f t="shared" si="1"/>
        <v>4</v>
      </c>
      <c r="C30" t="str">
        <f t="shared" si="2"/>
        <v>jeudi</v>
      </c>
      <c r="D30" s="116" t="str">
        <f t="shared" si="4"/>
        <v>A</v>
      </c>
      <c r="E30" s="116" t="str">
        <f t="shared" si="4"/>
        <v>A</v>
      </c>
      <c r="F30" s="116" t="str">
        <f t="shared" si="4"/>
        <v>B</v>
      </c>
      <c r="G30" s="116" t="str">
        <f t="shared" si="4"/>
        <v>A</v>
      </c>
      <c r="H30" s="116" t="str">
        <f t="shared" si="5"/>
        <v>E</v>
      </c>
      <c r="I30" s="116"/>
      <c r="J30" s="116" t="str">
        <f t="shared" si="3"/>
        <v>E</v>
      </c>
    </row>
    <row r="31" spans="1:10" x14ac:dyDescent="0.25">
      <c r="A31" s="32">
        <v>42034</v>
      </c>
      <c r="B31" s="33">
        <f t="shared" si="1"/>
        <v>5</v>
      </c>
      <c r="C31" t="str">
        <f t="shared" si="2"/>
        <v>vendredi</v>
      </c>
      <c r="D31" s="116" t="str">
        <f t="shared" si="4"/>
        <v>A</v>
      </c>
      <c r="E31" s="116" t="str">
        <f t="shared" si="4"/>
        <v>A</v>
      </c>
      <c r="F31" s="116" t="str">
        <f t="shared" si="4"/>
        <v>B</v>
      </c>
      <c r="G31" s="116" t="str">
        <f t="shared" si="4"/>
        <v>A</v>
      </c>
      <c r="H31" s="116" t="str">
        <f t="shared" si="5"/>
        <v>E</v>
      </c>
      <c r="I31" s="116"/>
      <c r="J31" s="116" t="str">
        <f t="shared" si="3"/>
        <v>E</v>
      </c>
    </row>
    <row r="32" spans="1:10" x14ac:dyDescent="0.25">
      <c r="A32" s="32">
        <v>42035</v>
      </c>
      <c r="B32" s="33">
        <f t="shared" si="1"/>
        <v>6</v>
      </c>
      <c r="C32" t="str">
        <f t="shared" si="2"/>
        <v>samedi</v>
      </c>
      <c r="D32" s="116" t="str">
        <f t="shared" si="4"/>
        <v>A</v>
      </c>
      <c r="E32" s="116" t="str">
        <f t="shared" si="4"/>
        <v>A</v>
      </c>
      <c r="F32" s="116" t="str">
        <f t="shared" si="4"/>
        <v>B</v>
      </c>
      <c r="G32" s="116" t="str">
        <f t="shared" si="4"/>
        <v>A</v>
      </c>
      <c r="H32" s="116" t="str">
        <f t="shared" si="5"/>
        <v>E</v>
      </c>
      <c r="I32" s="116"/>
      <c r="J32" s="116" t="str">
        <f t="shared" si="3"/>
        <v>E</v>
      </c>
    </row>
    <row r="33" spans="1:10" x14ac:dyDescent="0.25">
      <c r="A33" s="32">
        <v>42036</v>
      </c>
      <c r="B33" s="33">
        <f t="shared" si="1"/>
        <v>7</v>
      </c>
      <c r="C33" t="str">
        <f t="shared" si="2"/>
        <v>dimanche</v>
      </c>
      <c r="D33" s="116" t="str">
        <f t="shared" si="4"/>
        <v>A</v>
      </c>
      <c r="E33" s="116" t="str">
        <f t="shared" si="4"/>
        <v>B</v>
      </c>
      <c r="F33" s="116" t="str">
        <f t="shared" si="4"/>
        <v>C</v>
      </c>
      <c r="G33" s="116" t="str">
        <f t="shared" si="4"/>
        <v>B</v>
      </c>
      <c r="H33" s="116" t="str">
        <f t="shared" si="5"/>
        <v>A</v>
      </c>
      <c r="I33" s="116"/>
      <c r="J33" s="116" t="str">
        <f t="shared" si="3"/>
        <v>F</v>
      </c>
    </row>
    <row r="34" spans="1:10" x14ac:dyDescent="0.25">
      <c r="A34" s="32">
        <v>42037</v>
      </c>
      <c r="B34" s="33">
        <f t="shared" si="1"/>
        <v>1</v>
      </c>
      <c r="C34" t="str">
        <f t="shared" si="2"/>
        <v>lundi</v>
      </c>
      <c r="D34" s="116" t="str">
        <f t="shared" si="4"/>
        <v>A</v>
      </c>
      <c r="E34" s="116" t="str">
        <f t="shared" si="4"/>
        <v>B</v>
      </c>
      <c r="F34" s="116" t="str">
        <f t="shared" si="4"/>
        <v>C</v>
      </c>
      <c r="G34" s="116" t="str">
        <f t="shared" si="4"/>
        <v>B</v>
      </c>
      <c r="H34" s="116" t="str">
        <f t="shared" si="5"/>
        <v>A</v>
      </c>
      <c r="I34" s="116"/>
      <c r="J34" s="116" t="str">
        <f t="shared" si="3"/>
        <v>F</v>
      </c>
    </row>
    <row r="35" spans="1:10" x14ac:dyDescent="0.25">
      <c r="A35" s="32">
        <v>42038</v>
      </c>
      <c r="B35" s="33">
        <f t="shared" si="1"/>
        <v>2</v>
      </c>
      <c r="C35" t="str">
        <f t="shared" si="2"/>
        <v>mardi</v>
      </c>
      <c r="D35" s="116" t="str">
        <f t="shared" si="4"/>
        <v>A</v>
      </c>
      <c r="E35" s="116" t="str">
        <f t="shared" si="4"/>
        <v>B</v>
      </c>
      <c r="F35" s="116" t="str">
        <f t="shared" si="4"/>
        <v>C</v>
      </c>
      <c r="G35" s="116" t="str">
        <f t="shared" si="4"/>
        <v>B</v>
      </c>
      <c r="H35" s="116" t="str">
        <f t="shared" si="5"/>
        <v>A</v>
      </c>
      <c r="I35" s="116"/>
      <c r="J35" s="116" t="str">
        <f t="shared" si="3"/>
        <v>F</v>
      </c>
    </row>
    <row r="36" spans="1:10" x14ac:dyDescent="0.25">
      <c r="A36" s="32">
        <v>42039</v>
      </c>
      <c r="B36" s="33">
        <f t="shared" si="1"/>
        <v>3</v>
      </c>
      <c r="C36" t="str">
        <f t="shared" si="2"/>
        <v>mercredi</v>
      </c>
      <c r="D36" s="116" t="str">
        <f t="shared" si="4"/>
        <v>A</v>
      </c>
      <c r="E36" s="116" t="str">
        <f t="shared" si="4"/>
        <v>B</v>
      </c>
      <c r="F36" s="116" t="str">
        <f t="shared" si="4"/>
        <v>C</v>
      </c>
      <c r="G36" s="116" t="str">
        <f t="shared" si="4"/>
        <v>B</v>
      </c>
      <c r="H36" s="116" t="str">
        <f t="shared" si="5"/>
        <v>A</v>
      </c>
      <c r="I36" s="116"/>
      <c r="J36" s="116" t="str">
        <f t="shared" si="3"/>
        <v>F</v>
      </c>
    </row>
    <row r="37" spans="1:10" x14ac:dyDescent="0.25">
      <c r="A37" s="32">
        <v>42040</v>
      </c>
      <c r="B37" s="33">
        <f t="shared" si="1"/>
        <v>4</v>
      </c>
      <c r="C37" t="str">
        <f t="shared" si="2"/>
        <v>jeudi</v>
      </c>
      <c r="D37" s="116" t="str">
        <f t="shared" si="4"/>
        <v>A</v>
      </c>
      <c r="E37" s="116" t="str">
        <f t="shared" si="4"/>
        <v>B</v>
      </c>
      <c r="F37" s="116" t="str">
        <f t="shared" si="4"/>
        <v>C</v>
      </c>
      <c r="G37" s="116" t="str">
        <f t="shared" si="4"/>
        <v>B</v>
      </c>
      <c r="H37" s="116" t="str">
        <f t="shared" si="5"/>
        <v>A</v>
      </c>
      <c r="I37" s="116"/>
      <c r="J37" s="116" t="str">
        <f t="shared" si="3"/>
        <v>F</v>
      </c>
    </row>
    <row r="38" spans="1:10" x14ac:dyDescent="0.25">
      <c r="A38" s="32">
        <v>42041</v>
      </c>
      <c r="B38" s="33">
        <f t="shared" si="1"/>
        <v>5</v>
      </c>
      <c r="C38" t="str">
        <f t="shared" si="2"/>
        <v>vendredi</v>
      </c>
      <c r="D38" s="116" t="str">
        <f t="shared" si="4"/>
        <v>A</v>
      </c>
      <c r="E38" s="116" t="str">
        <f t="shared" si="4"/>
        <v>B</v>
      </c>
      <c r="F38" s="116" t="str">
        <f t="shared" si="4"/>
        <v>C</v>
      </c>
      <c r="G38" s="116" t="str">
        <f t="shared" si="4"/>
        <v>B</v>
      </c>
      <c r="H38" s="116" t="str">
        <f t="shared" si="5"/>
        <v>A</v>
      </c>
      <c r="I38" s="116"/>
      <c r="J38" s="116" t="str">
        <f t="shared" si="3"/>
        <v>F</v>
      </c>
    </row>
    <row r="39" spans="1:10" x14ac:dyDescent="0.25">
      <c r="A39" s="32">
        <v>42042</v>
      </c>
      <c r="B39" s="33">
        <f t="shared" si="1"/>
        <v>6</v>
      </c>
      <c r="C39" t="str">
        <f t="shared" si="2"/>
        <v>samedi</v>
      </c>
      <c r="D39" s="116" t="str">
        <f t="shared" si="4"/>
        <v>A</v>
      </c>
      <c r="E39" s="116" t="str">
        <f t="shared" si="4"/>
        <v>B</v>
      </c>
      <c r="F39" s="116" t="str">
        <f t="shared" si="4"/>
        <v>C</v>
      </c>
      <c r="G39" s="116" t="str">
        <f t="shared" si="4"/>
        <v>B</v>
      </c>
      <c r="H39" s="116" t="str">
        <f t="shared" si="5"/>
        <v>A</v>
      </c>
      <c r="I39" s="116"/>
      <c r="J39" s="116" t="str">
        <f t="shared" si="3"/>
        <v>F</v>
      </c>
    </row>
    <row r="40" spans="1:10" x14ac:dyDescent="0.25">
      <c r="A40" s="32">
        <v>42043</v>
      </c>
      <c r="B40" s="33">
        <f t="shared" si="1"/>
        <v>7</v>
      </c>
      <c r="C40" t="str">
        <f t="shared" si="2"/>
        <v>dimanche</v>
      </c>
      <c r="D40" s="116" t="str">
        <f t="shared" si="4"/>
        <v>A</v>
      </c>
      <c r="E40" s="116" t="str">
        <f t="shared" si="4"/>
        <v>A</v>
      </c>
      <c r="F40" s="116" t="str">
        <f t="shared" si="4"/>
        <v>A</v>
      </c>
      <c r="G40" s="116" t="str">
        <f t="shared" si="4"/>
        <v>C</v>
      </c>
      <c r="H40" s="116" t="str">
        <f t="shared" si="5"/>
        <v>B</v>
      </c>
      <c r="I40" s="116"/>
      <c r="J40" s="116" t="str">
        <f t="shared" si="3"/>
        <v>G</v>
      </c>
    </row>
    <row r="41" spans="1:10" x14ac:dyDescent="0.25">
      <c r="A41" s="32">
        <v>42044</v>
      </c>
      <c r="B41" s="33">
        <f t="shared" si="1"/>
        <v>1</v>
      </c>
      <c r="C41" t="str">
        <f t="shared" si="2"/>
        <v>lundi</v>
      </c>
      <c r="D41" s="116" t="str">
        <f t="shared" si="4"/>
        <v>A</v>
      </c>
      <c r="E41" s="116" t="str">
        <f t="shared" si="4"/>
        <v>A</v>
      </c>
      <c r="F41" s="116" t="str">
        <f t="shared" si="4"/>
        <v>A</v>
      </c>
      <c r="G41" s="116" t="str">
        <f t="shared" si="4"/>
        <v>C</v>
      </c>
      <c r="H41" s="116" t="str">
        <f t="shared" si="5"/>
        <v>B</v>
      </c>
      <c r="I41" s="116"/>
      <c r="J41" s="116" t="str">
        <f t="shared" si="3"/>
        <v>G</v>
      </c>
    </row>
    <row r="42" spans="1:10" x14ac:dyDescent="0.25">
      <c r="A42" s="32">
        <v>42045</v>
      </c>
      <c r="B42" s="33">
        <f t="shared" si="1"/>
        <v>2</v>
      </c>
      <c r="C42" t="str">
        <f t="shared" si="2"/>
        <v>mardi</v>
      </c>
      <c r="D42" s="116" t="str">
        <f t="shared" si="4"/>
        <v>A</v>
      </c>
      <c r="E42" s="116" t="str">
        <f t="shared" si="4"/>
        <v>A</v>
      </c>
      <c r="F42" s="116" t="str">
        <f t="shared" si="4"/>
        <v>A</v>
      </c>
      <c r="G42" s="116" t="str">
        <f t="shared" si="4"/>
        <v>C</v>
      </c>
      <c r="H42" s="116" t="str">
        <f t="shared" si="5"/>
        <v>B</v>
      </c>
      <c r="I42" s="116"/>
      <c r="J42" s="116" t="str">
        <f t="shared" si="3"/>
        <v>G</v>
      </c>
    </row>
    <row r="43" spans="1:10" x14ac:dyDescent="0.25">
      <c r="A43" s="32">
        <v>42046</v>
      </c>
      <c r="B43" s="33">
        <f t="shared" si="1"/>
        <v>3</v>
      </c>
      <c r="C43" t="str">
        <f t="shared" si="2"/>
        <v>mercredi</v>
      </c>
      <c r="D43" s="116" t="str">
        <f t="shared" si="4"/>
        <v>A</v>
      </c>
      <c r="E43" s="116" t="str">
        <f t="shared" si="4"/>
        <v>A</v>
      </c>
      <c r="F43" s="116" t="str">
        <f t="shared" si="4"/>
        <v>A</v>
      </c>
      <c r="G43" s="116" t="str">
        <f t="shared" si="4"/>
        <v>C</v>
      </c>
      <c r="H43" s="116" t="str">
        <f t="shared" si="5"/>
        <v>B</v>
      </c>
      <c r="I43" s="116"/>
      <c r="J43" s="116" t="str">
        <f t="shared" si="3"/>
        <v>G</v>
      </c>
    </row>
    <row r="44" spans="1:10" x14ac:dyDescent="0.25">
      <c r="A44" s="32">
        <v>42047</v>
      </c>
      <c r="B44" s="33">
        <f t="shared" si="1"/>
        <v>4</v>
      </c>
      <c r="C44" t="str">
        <f t="shared" si="2"/>
        <v>jeudi</v>
      </c>
      <c r="D44" s="116" t="str">
        <f t="shared" si="4"/>
        <v>A</v>
      </c>
      <c r="E44" s="116" t="str">
        <f t="shared" si="4"/>
        <v>A</v>
      </c>
      <c r="F44" s="116" t="str">
        <f t="shared" si="4"/>
        <v>A</v>
      </c>
      <c r="G44" s="116" t="str">
        <f t="shared" si="4"/>
        <v>C</v>
      </c>
      <c r="H44" s="116" t="str">
        <f t="shared" si="5"/>
        <v>B</v>
      </c>
      <c r="I44" s="116"/>
      <c r="J44" s="116" t="str">
        <f t="shared" si="3"/>
        <v>G</v>
      </c>
    </row>
    <row r="45" spans="1:10" x14ac:dyDescent="0.25">
      <c r="A45" s="32">
        <v>42048</v>
      </c>
      <c r="B45" s="33">
        <f t="shared" si="1"/>
        <v>5</v>
      </c>
      <c r="C45" t="str">
        <f t="shared" si="2"/>
        <v>vendredi</v>
      </c>
      <c r="D45" s="116" t="str">
        <f t="shared" si="4"/>
        <v>A</v>
      </c>
      <c r="E45" s="116" t="str">
        <f t="shared" si="4"/>
        <v>A</v>
      </c>
      <c r="F45" s="116" t="str">
        <f t="shared" si="4"/>
        <v>A</v>
      </c>
      <c r="G45" s="116" t="str">
        <f t="shared" si="4"/>
        <v>C</v>
      </c>
      <c r="H45" s="116" t="str">
        <f t="shared" si="5"/>
        <v>B</v>
      </c>
      <c r="I45" s="116"/>
      <c r="J45" s="116" t="str">
        <f t="shared" si="3"/>
        <v>G</v>
      </c>
    </row>
    <row r="46" spans="1:10" x14ac:dyDescent="0.25">
      <c r="A46" s="32">
        <v>42049</v>
      </c>
      <c r="B46" s="33">
        <f t="shared" si="1"/>
        <v>6</v>
      </c>
      <c r="C46" t="str">
        <f t="shared" si="2"/>
        <v>samedi</v>
      </c>
      <c r="D46" s="116" t="str">
        <f t="shared" si="4"/>
        <v>A</v>
      </c>
      <c r="E46" s="116" t="str">
        <f t="shared" si="4"/>
        <v>A</v>
      </c>
      <c r="F46" s="116" t="str">
        <f t="shared" si="4"/>
        <v>A</v>
      </c>
      <c r="G46" s="116" t="str">
        <f t="shared" si="4"/>
        <v>C</v>
      </c>
      <c r="H46" s="116" t="str">
        <f t="shared" si="5"/>
        <v>B</v>
      </c>
      <c r="I46" s="116"/>
      <c r="J46" s="116" t="str">
        <f t="shared" si="3"/>
        <v>G</v>
      </c>
    </row>
    <row r="47" spans="1:10" x14ac:dyDescent="0.25">
      <c r="A47" s="32">
        <v>42050</v>
      </c>
      <c r="B47" s="33">
        <f t="shared" si="1"/>
        <v>7</v>
      </c>
      <c r="C47" t="str">
        <f t="shared" si="2"/>
        <v>dimanche</v>
      </c>
      <c r="D47" s="116" t="str">
        <f t="shared" si="4"/>
        <v>A</v>
      </c>
      <c r="E47" s="116" t="str">
        <f t="shared" si="4"/>
        <v>B</v>
      </c>
      <c r="F47" s="116" t="str">
        <f t="shared" si="4"/>
        <v>B</v>
      </c>
      <c r="G47" s="116" t="str">
        <f t="shared" si="4"/>
        <v>D</v>
      </c>
      <c r="H47" s="116" t="str">
        <f t="shared" si="5"/>
        <v>C</v>
      </c>
      <c r="I47" s="116"/>
      <c r="J47" s="116" t="str">
        <f t="shared" si="3"/>
        <v>A</v>
      </c>
    </row>
    <row r="48" spans="1:10" x14ac:dyDescent="0.25">
      <c r="A48" s="32">
        <v>42051</v>
      </c>
      <c r="B48" s="33">
        <f t="shared" si="1"/>
        <v>1</v>
      </c>
      <c r="C48" t="str">
        <f t="shared" si="2"/>
        <v>lundi</v>
      </c>
      <c r="D48" s="116" t="str">
        <f t="shared" si="4"/>
        <v>A</v>
      </c>
      <c r="E48" s="116" t="str">
        <f t="shared" si="4"/>
        <v>B</v>
      </c>
      <c r="F48" s="116" t="str">
        <f t="shared" si="4"/>
        <v>B</v>
      </c>
      <c r="G48" s="116" t="str">
        <f t="shared" si="4"/>
        <v>D</v>
      </c>
      <c r="H48" s="116" t="str">
        <f t="shared" si="5"/>
        <v>C</v>
      </c>
      <c r="I48" s="116"/>
      <c r="J48" s="116" t="str">
        <f t="shared" si="3"/>
        <v>A</v>
      </c>
    </row>
    <row r="49" spans="1:10" x14ac:dyDescent="0.25">
      <c r="A49" s="32">
        <v>42052</v>
      </c>
      <c r="B49" s="33">
        <f t="shared" si="1"/>
        <v>2</v>
      </c>
      <c r="C49" t="str">
        <f t="shared" si="2"/>
        <v>mardi</v>
      </c>
      <c r="D49" s="116" t="str">
        <f t="shared" si="4"/>
        <v>A</v>
      </c>
      <c r="E49" s="116" t="str">
        <f t="shared" si="4"/>
        <v>B</v>
      </c>
      <c r="F49" s="116" t="str">
        <f t="shared" si="4"/>
        <v>B</v>
      </c>
      <c r="G49" s="116" t="str">
        <f t="shared" si="4"/>
        <v>D</v>
      </c>
      <c r="H49" s="116" t="str">
        <f t="shared" si="5"/>
        <v>C</v>
      </c>
      <c r="I49" s="116"/>
      <c r="J49" s="116" t="str">
        <f t="shared" si="3"/>
        <v>A</v>
      </c>
    </row>
    <row r="50" spans="1:10" x14ac:dyDescent="0.25">
      <c r="A50" s="32">
        <v>42053</v>
      </c>
      <c r="B50" s="33">
        <f t="shared" si="1"/>
        <v>3</v>
      </c>
      <c r="C50" t="str">
        <f t="shared" si="2"/>
        <v>mercredi</v>
      </c>
      <c r="D50" s="116" t="str">
        <f t="shared" si="4"/>
        <v>A</v>
      </c>
      <c r="E50" s="116" t="str">
        <f t="shared" si="4"/>
        <v>B</v>
      </c>
      <c r="F50" s="116" t="str">
        <f t="shared" si="4"/>
        <v>B</v>
      </c>
      <c r="G50" s="116" t="str">
        <f t="shared" si="4"/>
        <v>D</v>
      </c>
      <c r="H50" s="116" t="str">
        <f t="shared" si="5"/>
        <v>C</v>
      </c>
      <c r="I50" s="116"/>
      <c r="J50" s="116" t="str">
        <f t="shared" si="3"/>
        <v>A</v>
      </c>
    </row>
    <row r="51" spans="1:10" x14ac:dyDescent="0.25">
      <c r="A51" s="32">
        <v>42054</v>
      </c>
      <c r="B51" s="33">
        <f t="shared" si="1"/>
        <v>4</v>
      </c>
      <c r="C51" t="str">
        <f t="shared" si="2"/>
        <v>jeudi</v>
      </c>
      <c r="D51" s="116" t="str">
        <f t="shared" si="4"/>
        <v>A</v>
      </c>
      <c r="E51" s="116" t="str">
        <f t="shared" si="4"/>
        <v>B</v>
      </c>
      <c r="F51" s="116" t="str">
        <f t="shared" si="4"/>
        <v>B</v>
      </c>
      <c r="G51" s="116" t="str">
        <f t="shared" si="4"/>
        <v>D</v>
      </c>
      <c r="H51" s="116" t="str">
        <f t="shared" si="5"/>
        <v>C</v>
      </c>
      <c r="I51" s="116"/>
      <c r="J51" s="116" t="str">
        <f t="shared" si="3"/>
        <v>A</v>
      </c>
    </row>
    <row r="52" spans="1:10" x14ac:dyDescent="0.25">
      <c r="A52" s="32">
        <v>42055</v>
      </c>
      <c r="B52" s="33">
        <f t="shared" si="1"/>
        <v>5</v>
      </c>
      <c r="C52" t="str">
        <f t="shared" si="2"/>
        <v>vendredi</v>
      </c>
      <c r="D52" s="116" t="str">
        <f t="shared" si="4"/>
        <v>A</v>
      </c>
      <c r="E52" s="116" t="str">
        <f t="shared" si="4"/>
        <v>B</v>
      </c>
      <c r="F52" s="116" t="str">
        <f t="shared" si="4"/>
        <v>B</v>
      </c>
      <c r="G52" s="116" t="str">
        <f t="shared" si="4"/>
        <v>D</v>
      </c>
      <c r="H52" s="116" t="str">
        <f t="shared" si="5"/>
        <v>C</v>
      </c>
      <c r="I52" s="116"/>
      <c r="J52" s="116" t="str">
        <f t="shared" si="3"/>
        <v>A</v>
      </c>
    </row>
    <row r="53" spans="1:10" x14ac:dyDescent="0.25">
      <c r="A53" s="32">
        <v>42056</v>
      </c>
      <c r="B53" s="33">
        <f t="shared" si="1"/>
        <v>6</v>
      </c>
      <c r="C53" t="str">
        <f t="shared" si="2"/>
        <v>samedi</v>
      </c>
      <c r="D53" s="116" t="str">
        <f t="shared" si="4"/>
        <v>A</v>
      </c>
      <c r="E53" s="116" t="str">
        <f t="shared" si="4"/>
        <v>B</v>
      </c>
      <c r="F53" s="116" t="str">
        <f t="shared" si="4"/>
        <v>B</v>
      </c>
      <c r="G53" s="116" t="str">
        <f t="shared" si="4"/>
        <v>D</v>
      </c>
      <c r="H53" s="116" t="str">
        <f t="shared" si="5"/>
        <v>C</v>
      </c>
      <c r="I53" s="116"/>
      <c r="J53" s="116" t="str">
        <f t="shared" si="3"/>
        <v>A</v>
      </c>
    </row>
    <row r="54" spans="1:10" x14ac:dyDescent="0.25">
      <c r="A54" s="32">
        <v>42057</v>
      </c>
      <c r="B54" s="33">
        <f t="shared" si="1"/>
        <v>7</v>
      </c>
      <c r="C54" t="str">
        <f t="shared" si="2"/>
        <v>dimanche</v>
      </c>
      <c r="D54" s="116" t="str">
        <f t="shared" si="4"/>
        <v>A</v>
      </c>
      <c r="E54" s="116" t="str">
        <f t="shared" si="4"/>
        <v>A</v>
      </c>
      <c r="F54" s="116" t="str">
        <f t="shared" si="4"/>
        <v>C</v>
      </c>
      <c r="G54" s="116" t="str">
        <f t="shared" si="4"/>
        <v>A</v>
      </c>
      <c r="H54" s="116" t="str">
        <f t="shared" si="5"/>
        <v>D</v>
      </c>
      <c r="I54" s="116"/>
      <c r="J54" s="116" t="str">
        <f t="shared" si="3"/>
        <v>B</v>
      </c>
    </row>
    <row r="55" spans="1:10" x14ac:dyDescent="0.25">
      <c r="A55" s="32">
        <v>42058</v>
      </c>
      <c r="B55" s="33">
        <f t="shared" si="1"/>
        <v>1</v>
      </c>
      <c r="C55" t="str">
        <f t="shared" si="2"/>
        <v>lundi</v>
      </c>
      <c r="D55" s="116" t="str">
        <f t="shared" si="4"/>
        <v>A</v>
      </c>
      <c r="E55" s="116" t="str">
        <f t="shared" si="4"/>
        <v>A</v>
      </c>
      <c r="F55" s="116" t="str">
        <f t="shared" si="4"/>
        <v>C</v>
      </c>
      <c r="G55" s="116" t="str">
        <f t="shared" si="4"/>
        <v>A</v>
      </c>
      <c r="H55" s="116" t="str">
        <f t="shared" si="5"/>
        <v>D</v>
      </c>
      <c r="I55" s="116"/>
      <c r="J55" s="116" t="str">
        <f t="shared" si="3"/>
        <v>B</v>
      </c>
    </row>
    <row r="56" spans="1:10" x14ac:dyDescent="0.25">
      <c r="A56" s="32">
        <v>42059</v>
      </c>
      <c r="B56" s="33">
        <f t="shared" si="1"/>
        <v>2</v>
      </c>
      <c r="C56" t="str">
        <f t="shared" si="2"/>
        <v>mardi</v>
      </c>
      <c r="D56" s="116" t="str">
        <f t="shared" si="4"/>
        <v>A</v>
      </c>
      <c r="E56" s="116" t="str">
        <f t="shared" si="4"/>
        <v>A</v>
      </c>
      <c r="F56" s="116" t="str">
        <f t="shared" si="4"/>
        <v>C</v>
      </c>
      <c r="G56" s="116" t="str">
        <f t="shared" si="4"/>
        <v>A</v>
      </c>
      <c r="H56" s="116" t="str">
        <f t="shared" si="5"/>
        <v>D</v>
      </c>
      <c r="I56" s="116"/>
      <c r="J56" s="116" t="str">
        <f t="shared" si="3"/>
        <v>B</v>
      </c>
    </row>
    <row r="57" spans="1:10" x14ac:dyDescent="0.25">
      <c r="A57" s="32">
        <v>42060</v>
      </c>
      <c r="B57" s="33">
        <f t="shared" si="1"/>
        <v>3</v>
      </c>
      <c r="C57" t="str">
        <f t="shared" si="2"/>
        <v>mercredi</v>
      </c>
      <c r="D57" s="116" t="str">
        <f t="shared" si="4"/>
        <v>A</v>
      </c>
      <c r="E57" s="116" t="str">
        <f t="shared" si="4"/>
        <v>A</v>
      </c>
      <c r="F57" s="116" t="str">
        <f t="shared" si="4"/>
        <v>C</v>
      </c>
      <c r="G57" s="116" t="str">
        <f t="shared" si="4"/>
        <v>A</v>
      </c>
      <c r="H57" s="116" t="str">
        <f t="shared" si="5"/>
        <v>D</v>
      </c>
      <c r="I57" s="116"/>
      <c r="J57" s="116" t="str">
        <f t="shared" si="3"/>
        <v>B</v>
      </c>
    </row>
    <row r="58" spans="1:10" x14ac:dyDescent="0.25">
      <c r="A58" s="32">
        <v>42061</v>
      </c>
      <c r="B58" s="33">
        <f t="shared" si="1"/>
        <v>4</v>
      </c>
      <c r="C58" t="str">
        <f t="shared" si="2"/>
        <v>jeudi</v>
      </c>
      <c r="D58" s="116" t="str">
        <f t="shared" si="4"/>
        <v>A</v>
      </c>
      <c r="E58" s="116" t="str">
        <f t="shared" si="4"/>
        <v>A</v>
      </c>
      <c r="F58" s="116" t="str">
        <f t="shared" si="4"/>
        <v>C</v>
      </c>
      <c r="G58" s="116" t="str">
        <f t="shared" si="4"/>
        <v>A</v>
      </c>
      <c r="H58" s="116" t="str">
        <f t="shared" si="5"/>
        <v>D</v>
      </c>
      <c r="I58" s="116"/>
      <c r="J58" s="116" t="str">
        <f t="shared" si="3"/>
        <v>B</v>
      </c>
    </row>
    <row r="59" spans="1:10" x14ac:dyDescent="0.25">
      <c r="A59" s="32">
        <v>42062</v>
      </c>
      <c r="B59" s="33">
        <f t="shared" si="1"/>
        <v>5</v>
      </c>
      <c r="C59" t="str">
        <f t="shared" si="2"/>
        <v>vendredi</v>
      </c>
      <c r="D59" s="116" t="str">
        <f t="shared" si="4"/>
        <v>A</v>
      </c>
      <c r="E59" s="116" t="str">
        <f t="shared" si="4"/>
        <v>A</v>
      </c>
      <c r="F59" s="116" t="str">
        <f t="shared" si="4"/>
        <v>C</v>
      </c>
      <c r="G59" s="116" t="str">
        <f t="shared" si="4"/>
        <v>A</v>
      </c>
      <c r="H59" s="116" t="str">
        <f t="shared" si="5"/>
        <v>D</v>
      </c>
      <c r="I59" s="116"/>
      <c r="J59" s="116" t="str">
        <f t="shared" si="3"/>
        <v>B</v>
      </c>
    </row>
    <row r="60" spans="1:10" x14ac:dyDescent="0.25">
      <c r="A60" s="32">
        <v>42063</v>
      </c>
      <c r="B60" s="33">
        <f t="shared" si="1"/>
        <v>6</v>
      </c>
      <c r="C60" t="str">
        <f t="shared" si="2"/>
        <v>samedi</v>
      </c>
      <c r="D60" s="116" t="str">
        <f t="shared" si="4"/>
        <v>A</v>
      </c>
      <c r="E60" s="116" t="str">
        <f t="shared" si="4"/>
        <v>A</v>
      </c>
      <c r="F60" s="116" t="str">
        <f t="shared" si="4"/>
        <v>C</v>
      </c>
      <c r="G60" s="116" t="str">
        <f t="shared" si="4"/>
        <v>A</v>
      </c>
      <c r="H60" s="116" t="str">
        <f t="shared" si="5"/>
        <v>D</v>
      </c>
      <c r="I60" s="116"/>
      <c r="J60" s="116" t="str">
        <f t="shared" si="3"/>
        <v>B</v>
      </c>
    </row>
    <row r="61" spans="1:10" x14ac:dyDescent="0.25">
      <c r="A61" s="32">
        <v>42064</v>
      </c>
      <c r="B61" s="33">
        <f t="shared" si="1"/>
        <v>7</v>
      </c>
      <c r="C61" t="str">
        <f t="shared" si="2"/>
        <v>dimanche</v>
      </c>
      <c r="D61" s="116" t="str">
        <f t="shared" si="4"/>
        <v>A</v>
      </c>
      <c r="E61" s="116" t="str">
        <f t="shared" si="4"/>
        <v>B</v>
      </c>
      <c r="F61" s="116" t="str">
        <f t="shared" si="4"/>
        <v>A</v>
      </c>
      <c r="G61" s="116" t="str">
        <f t="shared" si="4"/>
        <v>B</v>
      </c>
      <c r="H61" s="116" t="str">
        <f t="shared" si="5"/>
        <v>E</v>
      </c>
      <c r="I61" s="116"/>
      <c r="J61" s="116" t="str">
        <f t="shared" si="3"/>
        <v>C</v>
      </c>
    </row>
    <row r="62" spans="1:10" x14ac:dyDescent="0.25">
      <c r="A62" s="32">
        <v>42065</v>
      </c>
      <c r="B62" s="33">
        <f t="shared" si="1"/>
        <v>1</v>
      </c>
      <c r="C62" t="str">
        <f t="shared" si="2"/>
        <v>lundi</v>
      </c>
      <c r="D62" s="116" t="str">
        <f t="shared" si="4"/>
        <v>A</v>
      </c>
      <c r="E62" s="116" t="str">
        <f t="shared" si="4"/>
        <v>B</v>
      </c>
      <c r="F62" s="116" t="str">
        <f t="shared" si="4"/>
        <v>A</v>
      </c>
      <c r="G62" s="116" t="str">
        <f t="shared" si="4"/>
        <v>B</v>
      </c>
      <c r="H62" s="116" t="str">
        <f t="shared" si="5"/>
        <v>E</v>
      </c>
      <c r="I62" s="116"/>
      <c r="J62" s="116" t="str">
        <f t="shared" si="3"/>
        <v>C</v>
      </c>
    </row>
    <row r="63" spans="1:10" x14ac:dyDescent="0.25">
      <c r="A63" s="32">
        <v>42066</v>
      </c>
      <c r="B63" s="33">
        <f t="shared" si="1"/>
        <v>2</v>
      </c>
      <c r="C63" t="str">
        <f t="shared" si="2"/>
        <v>mardi</v>
      </c>
      <c r="D63" s="116" t="str">
        <f t="shared" si="4"/>
        <v>A</v>
      </c>
      <c r="E63" s="116" t="str">
        <f t="shared" si="4"/>
        <v>B</v>
      </c>
      <c r="F63" s="116" t="str">
        <f t="shared" si="4"/>
        <v>A</v>
      </c>
      <c r="G63" s="116" t="str">
        <f t="shared" si="4"/>
        <v>B</v>
      </c>
      <c r="H63" s="116" t="str">
        <f t="shared" si="5"/>
        <v>E</v>
      </c>
      <c r="I63" s="116"/>
      <c r="J63" s="116" t="str">
        <f t="shared" si="3"/>
        <v>C</v>
      </c>
    </row>
    <row r="64" spans="1:10" x14ac:dyDescent="0.25">
      <c r="A64" s="32">
        <v>42067</v>
      </c>
      <c r="B64" s="33">
        <f t="shared" si="1"/>
        <v>3</v>
      </c>
      <c r="C64" t="str">
        <f t="shared" si="2"/>
        <v>mercredi</v>
      </c>
      <c r="D64" s="116" t="str">
        <f t="shared" si="4"/>
        <v>A</v>
      </c>
      <c r="E64" s="116" t="str">
        <f t="shared" si="4"/>
        <v>B</v>
      </c>
      <c r="F64" s="116" t="str">
        <f t="shared" si="4"/>
        <v>A</v>
      </c>
      <c r="G64" s="116" t="str">
        <f t="shared" si="4"/>
        <v>B</v>
      </c>
      <c r="H64" s="116" t="str">
        <f t="shared" si="5"/>
        <v>E</v>
      </c>
      <c r="I64" s="116"/>
      <c r="J64" s="116" t="str">
        <f t="shared" si="3"/>
        <v>C</v>
      </c>
    </row>
    <row r="65" spans="1:10" x14ac:dyDescent="0.25">
      <c r="A65" s="32">
        <v>42068</v>
      </c>
      <c r="B65" s="33">
        <f t="shared" si="1"/>
        <v>4</v>
      </c>
      <c r="C65" t="str">
        <f t="shared" si="2"/>
        <v>jeudi</v>
      </c>
      <c r="D65" s="116" t="str">
        <f t="shared" si="4"/>
        <v>A</v>
      </c>
      <c r="E65" s="116" t="str">
        <f t="shared" si="4"/>
        <v>B</v>
      </c>
      <c r="F65" s="116" t="str">
        <f t="shared" si="4"/>
        <v>A</v>
      </c>
      <c r="G65" s="116" t="str">
        <f t="shared" si="4"/>
        <v>B</v>
      </c>
      <c r="H65" s="116" t="str">
        <f t="shared" si="5"/>
        <v>E</v>
      </c>
      <c r="I65" s="116"/>
      <c r="J65" s="116" t="str">
        <f t="shared" si="3"/>
        <v>C</v>
      </c>
    </row>
    <row r="66" spans="1:10" x14ac:dyDescent="0.25">
      <c r="A66" s="32">
        <v>42069</v>
      </c>
      <c r="B66" s="33">
        <f t="shared" si="1"/>
        <v>5</v>
      </c>
      <c r="C66" t="str">
        <f t="shared" si="2"/>
        <v>vendredi</v>
      </c>
      <c r="D66" s="116" t="str">
        <f t="shared" si="4"/>
        <v>A</v>
      </c>
      <c r="E66" s="116" t="str">
        <f t="shared" si="4"/>
        <v>B</v>
      </c>
      <c r="F66" s="116" t="str">
        <f t="shared" si="4"/>
        <v>A</v>
      </c>
      <c r="G66" s="116" t="str">
        <f t="shared" si="4"/>
        <v>B</v>
      </c>
      <c r="H66" s="116" t="str">
        <f t="shared" si="5"/>
        <v>E</v>
      </c>
      <c r="I66" s="116"/>
      <c r="J66" s="116" t="str">
        <f t="shared" si="3"/>
        <v>C</v>
      </c>
    </row>
    <row r="67" spans="1:10" x14ac:dyDescent="0.25">
      <c r="A67" s="32">
        <v>42070</v>
      </c>
      <c r="B67" s="33">
        <f t="shared" ref="B67:B130" si="6">WEEKDAY(A67,2)</f>
        <v>6</v>
      </c>
      <c r="C67" t="str">
        <f t="shared" ref="C67:C130" si="7">IF(B67=1,"lundi",IF(B67=2,"mardi",IF(B67=3,"mercredi",IF(B67=4,"jeudi",IF(B67=5,"vendredi",IF(B67=6,"samedi",IF(B67=7,"dimanche","")))))))</f>
        <v>samedi</v>
      </c>
      <c r="D67" s="116" t="str">
        <f t="shared" si="4"/>
        <v>A</v>
      </c>
      <c r="E67" s="116" t="str">
        <f t="shared" si="4"/>
        <v>B</v>
      </c>
      <c r="F67" s="116" t="str">
        <f t="shared" si="4"/>
        <v>A</v>
      </c>
      <c r="G67" s="116" t="str">
        <f t="shared" si="4"/>
        <v>B</v>
      </c>
      <c r="H67" s="116" t="str">
        <f t="shared" si="5"/>
        <v>E</v>
      </c>
      <c r="I67" s="116"/>
      <c r="J67" s="116" t="str">
        <f t="shared" ref="J67:J130" si="8">CHAR((MOD(WEEKNUM($A67)-1,VALUE(RIGHT(J$1,1)))+1)+64)</f>
        <v>C</v>
      </c>
    </row>
    <row r="68" spans="1:10" x14ac:dyDescent="0.25">
      <c r="A68" s="32">
        <v>42071</v>
      </c>
      <c r="B68" s="33">
        <f t="shared" si="6"/>
        <v>7</v>
      </c>
      <c r="C68" t="str">
        <f t="shared" si="7"/>
        <v>dimanche</v>
      </c>
      <c r="D68" s="116" t="str">
        <f t="shared" si="4"/>
        <v>A</v>
      </c>
      <c r="E68" s="116" t="str">
        <f t="shared" si="4"/>
        <v>A</v>
      </c>
      <c r="F68" s="116" t="str">
        <f t="shared" si="4"/>
        <v>B</v>
      </c>
      <c r="G68" s="116" t="str">
        <f t="shared" si="4"/>
        <v>C</v>
      </c>
      <c r="H68" s="116" t="str">
        <f t="shared" si="5"/>
        <v>A</v>
      </c>
      <c r="I68" s="116"/>
      <c r="J68" s="116" t="str">
        <f t="shared" si="8"/>
        <v>D</v>
      </c>
    </row>
    <row r="69" spans="1:10" x14ac:dyDescent="0.25">
      <c r="A69" s="32">
        <v>42072</v>
      </c>
      <c r="B69" s="33">
        <f t="shared" si="6"/>
        <v>1</v>
      </c>
      <c r="C69" t="str">
        <f t="shared" si="7"/>
        <v>lundi</v>
      </c>
      <c r="D69" s="116" t="str">
        <f t="shared" si="4"/>
        <v>A</v>
      </c>
      <c r="E69" s="116" t="str">
        <f t="shared" si="4"/>
        <v>A</v>
      </c>
      <c r="F69" s="116" t="str">
        <f t="shared" si="4"/>
        <v>B</v>
      </c>
      <c r="G69" s="116" t="str">
        <f t="shared" si="4"/>
        <v>C</v>
      </c>
      <c r="H69" s="116" t="str">
        <f t="shared" si="5"/>
        <v>A</v>
      </c>
      <c r="I69" s="116"/>
      <c r="J69" s="116" t="str">
        <f t="shared" si="8"/>
        <v>D</v>
      </c>
    </row>
    <row r="70" spans="1:10" x14ac:dyDescent="0.25">
      <c r="A70" s="32">
        <v>42073</v>
      </c>
      <c r="B70" s="33">
        <f t="shared" si="6"/>
        <v>2</v>
      </c>
      <c r="C70" t="str">
        <f t="shared" si="7"/>
        <v>mardi</v>
      </c>
      <c r="D70" s="116" t="str">
        <f t="shared" si="4"/>
        <v>A</v>
      </c>
      <c r="E70" s="116" t="str">
        <f t="shared" si="4"/>
        <v>A</v>
      </c>
      <c r="F70" s="116" t="str">
        <f t="shared" si="4"/>
        <v>B</v>
      </c>
      <c r="G70" s="116" t="str">
        <f t="shared" si="4"/>
        <v>C</v>
      </c>
      <c r="H70" s="116" t="str">
        <f t="shared" si="5"/>
        <v>A</v>
      </c>
      <c r="I70" s="116"/>
      <c r="J70" s="116" t="str">
        <f t="shared" si="8"/>
        <v>D</v>
      </c>
    </row>
    <row r="71" spans="1:10" x14ac:dyDescent="0.25">
      <c r="A71" s="32">
        <v>42074</v>
      </c>
      <c r="B71" s="33">
        <f t="shared" si="6"/>
        <v>3</v>
      </c>
      <c r="C71" t="str">
        <f t="shared" si="7"/>
        <v>mercredi</v>
      </c>
      <c r="D71" s="116" t="str">
        <f t="shared" si="4"/>
        <v>A</v>
      </c>
      <c r="E71" s="116" t="str">
        <f t="shared" si="4"/>
        <v>A</v>
      </c>
      <c r="F71" s="116" t="str">
        <f t="shared" si="4"/>
        <v>B</v>
      </c>
      <c r="G71" s="116" t="str">
        <f t="shared" si="4"/>
        <v>C</v>
      </c>
      <c r="H71" s="116" t="str">
        <f t="shared" si="5"/>
        <v>A</v>
      </c>
      <c r="I71" s="116"/>
      <c r="J71" s="116" t="str">
        <f t="shared" si="8"/>
        <v>D</v>
      </c>
    </row>
    <row r="72" spans="1:10" x14ac:dyDescent="0.25">
      <c r="A72" s="32">
        <v>42075</v>
      </c>
      <c r="B72" s="33">
        <f t="shared" si="6"/>
        <v>4</v>
      </c>
      <c r="C72" t="str">
        <f t="shared" si="7"/>
        <v>jeudi</v>
      </c>
      <c r="D72" s="116" t="str">
        <f t="shared" si="4"/>
        <v>A</v>
      </c>
      <c r="E72" s="116" t="str">
        <f t="shared" si="4"/>
        <v>A</v>
      </c>
      <c r="F72" s="116" t="str">
        <f t="shared" si="4"/>
        <v>B</v>
      </c>
      <c r="G72" s="116" t="str">
        <f t="shared" si="4"/>
        <v>C</v>
      </c>
      <c r="H72" s="116" t="str">
        <f t="shared" si="5"/>
        <v>A</v>
      </c>
      <c r="I72" s="116"/>
      <c r="J72" s="116" t="str">
        <f t="shared" si="8"/>
        <v>D</v>
      </c>
    </row>
    <row r="73" spans="1:10" x14ac:dyDescent="0.25">
      <c r="A73" s="32">
        <v>42076</v>
      </c>
      <c r="B73" s="33">
        <f t="shared" si="6"/>
        <v>5</v>
      </c>
      <c r="C73" t="str">
        <f t="shared" si="7"/>
        <v>vendredi</v>
      </c>
      <c r="D73" s="116" t="str">
        <f t="shared" si="4"/>
        <v>A</v>
      </c>
      <c r="E73" s="116" t="str">
        <f t="shared" si="4"/>
        <v>A</v>
      </c>
      <c r="F73" s="116" t="str">
        <f t="shared" si="4"/>
        <v>B</v>
      </c>
      <c r="G73" s="116" t="str">
        <f t="shared" si="4"/>
        <v>C</v>
      </c>
      <c r="H73" s="116" t="str">
        <f t="shared" si="5"/>
        <v>A</v>
      </c>
      <c r="I73" s="116"/>
      <c r="J73" s="116" t="str">
        <f t="shared" si="8"/>
        <v>D</v>
      </c>
    </row>
    <row r="74" spans="1:10" x14ac:dyDescent="0.25">
      <c r="A74" s="32">
        <v>42077</v>
      </c>
      <c r="B74" s="33">
        <f t="shared" si="6"/>
        <v>6</v>
      </c>
      <c r="C74" t="str">
        <f t="shared" si="7"/>
        <v>samedi</v>
      </c>
      <c r="D74" s="116" t="str">
        <f t="shared" si="4"/>
        <v>A</v>
      </c>
      <c r="E74" s="116" t="str">
        <f t="shared" si="4"/>
        <v>A</v>
      </c>
      <c r="F74" s="116" t="str">
        <f t="shared" si="4"/>
        <v>B</v>
      </c>
      <c r="G74" s="116" t="str">
        <f t="shared" si="4"/>
        <v>C</v>
      </c>
      <c r="H74" s="116" t="str">
        <f t="shared" si="5"/>
        <v>A</v>
      </c>
      <c r="I74" s="116"/>
      <c r="J74" s="116" t="str">
        <f t="shared" si="8"/>
        <v>D</v>
      </c>
    </row>
    <row r="75" spans="1:10" x14ac:dyDescent="0.25">
      <c r="A75" s="32">
        <v>42078</v>
      </c>
      <c r="B75" s="33">
        <f t="shared" si="6"/>
        <v>7</v>
      </c>
      <c r="C75" t="str">
        <f t="shared" si="7"/>
        <v>dimanche</v>
      </c>
      <c r="D75" s="116" t="str">
        <f t="shared" si="4"/>
        <v>A</v>
      </c>
      <c r="E75" s="116" t="str">
        <f t="shared" si="4"/>
        <v>B</v>
      </c>
      <c r="F75" s="116" t="str">
        <f t="shared" si="4"/>
        <v>C</v>
      </c>
      <c r="G75" s="116" t="str">
        <f t="shared" si="4"/>
        <v>D</v>
      </c>
      <c r="H75" s="116" t="str">
        <f t="shared" si="5"/>
        <v>B</v>
      </c>
      <c r="I75" s="116"/>
      <c r="J75" s="116" t="str">
        <f t="shared" si="8"/>
        <v>E</v>
      </c>
    </row>
    <row r="76" spans="1:10" x14ac:dyDescent="0.25">
      <c r="A76" s="32">
        <v>42079</v>
      </c>
      <c r="B76" s="33">
        <f t="shared" si="6"/>
        <v>1</v>
      </c>
      <c r="C76" t="str">
        <f t="shared" si="7"/>
        <v>lundi</v>
      </c>
      <c r="D76" s="116" t="str">
        <f t="shared" si="4"/>
        <v>A</v>
      </c>
      <c r="E76" s="116" t="str">
        <f t="shared" si="4"/>
        <v>B</v>
      </c>
      <c r="F76" s="116" t="str">
        <f t="shared" si="4"/>
        <v>C</v>
      </c>
      <c r="G76" s="116" t="str">
        <f t="shared" si="4"/>
        <v>D</v>
      </c>
      <c r="H76" s="116" t="str">
        <f t="shared" si="5"/>
        <v>B</v>
      </c>
      <c r="I76" s="116"/>
      <c r="J76" s="116" t="str">
        <f t="shared" si="8"/>
        <v>E</v>
      </c>
    </row>
    <row r="77" spans="1:10" x14ac:dyDescent="0.25">
      <c r="A77" s="32">
        <v>42080</v>
      </c>
      <c r="B77" s="33">
        <f t="shared" si="6"/>
        <v>2</v>
      </c>
      <c r="C77" t="str">
        <f t="shared" si="7"/>
        <v>mardi</v>
      </c>
      <c r="D77" s="116" t="str">
        <f t="shared" si="4"/>
        <v>A</v>
      </c>
      <c r="E77" s="116" t="str">
        <f t="shared" si="4"/>
        <v>B</v>
      </c>
      <c r="F77" s="116" t="str">
        <f t="shared" si="4"/>
        <v>C</v>
      </c>
      <c r="G77" s="116" t="str">
        <f t="shared" si="4"/>
        <v>D</v>
      </c>
      <c r="H77" s="116" t="str">
        <f t="shared" si="5"/>
        <v>B</v>
      </c>
      <c r="I77" s="116"/>
      <c r="J77" s="116" t="str">
        <f t="shared" si="8"/>
        <v>E</v>
      </c>
    </row>
    <row r="78" spans="1:10" x14ac:dyDescent="0.25">
      <c r="A78" s="32">
        <v>42081</v>
      </c>
      <c r="B78" s="33">
        <f t="shared" si="6"/>
        <v>3</v>
      </c>
      <c r="C78" t="str">
        <f t="shared" si="7"/>
        <v>mercredi</v>
      </c>
      <c r="D78" s="116" t="str">
        <f t="shared" si="4"/>
        <v>A</v>
      </c>
      <c r="E78" s="116" t="str">
        <f t="shared" si="4"/>
        <v>B</v>
      </c>
      <c r="F78" s="116" t="str">
        <f t="shared" si="4"/>
        <v>C</v>
      </c>
      <c r="G78" s="116" t="str">
        <f t="shared" si="4"/>
        <v>D</v>
      </c>
      <c r="H78" s="116" t="str">
        <f t="shared" si="5"/>
        <v>B</v>
      </c>
      <c r="I78" s="116"/>
      <c r="J78" s="116" t="str">
        <f t="shared" si="8"/>
        <v>E</v>
      </c>
    </row>
    <row r="79" spans="1:10" x14ac:dyDescent="0.25">
      <c r="A79" s="32">
        <v>42082</v>
      </c>
      <c r="B79" s="33">
        <f t="shared" si="6"/>
        <v>4</v>
      </c>
      <c r="C79" t="str">
        <f t="shared" si="7"/>
        <v>jeudi</v>
      </c>
      <c r="D79" s="116" t="str">
        <f t="shared" si="4"/>
        <v>A</v>
      </c>
      <c r="E79" s="116" t="str">
        <f t="shared" si="4"/>
        <v>B</v>
      </c>
      <c r="F79" s="116" t="str">
        <f t="shared" si="4"/>
        <v>C</v>
      </c>
      <c r="G79" s="116" t="str">
        <f t="shared" si="4"/>
        <v>D</v>
      </c>
      <c r="H79" s="116" t="str">
        <f t="shared" si="5"/>
        <v>B</v>
      </c>
      <c r="I79" s="116"/>
      <c r="J79" s="116" t="str">
        <f t="shared" si="8"/>
        <v>E</v>
      </c>
    </row>
    <row r="80" spans="1:10" x14ac:dyDescent="0.25">
      <c r="A80" s="32">
        <v>42083</v>
      </c>
      <c r="B80" s="33">
        <f t="shared" si="6"/>
        <v>5</v>
      </c>
      <c r="C80" t="str">
        <f t="shared" si="7"/>
        <v>vendredi</v>
      </c>
      <c r="D80" s="116" t="str">
        <f t="shared" si="4"/>
        <v>A</v>
      </c>
      <c r="E80" s="116" t="str">
        <f t="shared" si="4"/>
        <v>B</v>
      </c>
      <c r="F80" s="116" t="str">
        <f t="shared" si="4"/>
        <v>C</v>
      </c>
      <c r="G80" s="116" t="str">
        <f t="shared" si="4"/>
        <v>D</v>
      </c>
      <c r="H80" s="116" t="str">
        <f t="shared" si="5"/>
        <v>B</v>
      </c>
      <c r="I80" s="116"/>
      <c r="J80" s="116" t="str">
        <f t="shared" si="8"/>
        <v>E</v>
      </c>
    </row>
    <row r="81" spans="1:10" x14ac:dyDescent="0.25">
      <c r="A81" s="32">
        <v>42084</v>
      </c>
      <c r="B81" s="33">
        <f t="shared" si="6"/>
        <v>6</v>
      </c>
      <c r="C81" t="str">
        <f t="shared" si="7"/>
        <v>samedi</v>
      </c>
      <c r="D81" s="116" t="str">
        <f t="shared" si="4"/>
        <v>A</v>
      </c>
      <c r="E81" s="116" t="str">
        <f t="shared" si="4"/>
        <v>B</v>
      </c>
      <c r="F81" s="116" t="str">
        <f t="shared" si="4"/>
        <v>C</v>
      </c>
      <c r="G81" s="116" t="str">
        <f t="shared" ref="G81:H144" si="9">CHAR((MOD(WEEKNUM($A81)-1,VALUE(RIGHT(G$1,1)))+1)+64)</f>
        <v>D</v>
      </c>
      <c r="H81" s="116" t="str">
        <f t="shared" si="5"/>
        <v>B</v>
      </c>
      <c r="I81" s="116"/>
      <c r="J81" s="116" t="str">
        <f t="shared" si="8"/>
        <v>E</v>
      </c>
    </row>
    <row r="82" spans="1:10" x14ac:dyDescent="0.25">
      <c r="A82" s="32">
        <v>42085</v>
      </c>
      <c r="B82" s="33">
        <f t="shared" si="6"/>
        <v>7</v>
      </c>
      <c r="C82" t="str">
        <f t="shared" si="7"/>
        <v>dimanche</v>
      </c>
      <c r="D82" s="116" t="str">
        <f t="shared" ref="D82:H145" si="10">CHAR((MOD(WEEKNUM($A82)-1,VALUE(RIGHT(D$1,1)))+1)+64)</f>
        <v>A</v>
      </c>
      <c r="E82" s="116" t="str">
        <f t="shared" si="10"/>
        <v>A</v>
      </c>
      <c r="F82" s="116" t="str">
        <f t="shared" si="10"/>
        <v>A</v>
      </c>
      <c r="G82" s="116" t="str">
        <f t="shared" si="9"/>
        <v>A</v>
      </c>
      <c r="H82" s="116" t="str">
        <f t="shared" si="9"/>
        <v>C</v>
      </c>
      <c r="I82" s="116"/>
      <c r="J82" s="116" t="str">
        <f t="shared" si="8"/>
        <v>F</v>
      </c>
    </row>
    <row r="83" spans="1:10" x14ac:dyDescent="0.25">
      <c r="A83" s="32">
        <v>42086</v>
      </c>
      <c r="B83" s="33">
        <f t="shared" si="6"/>
        <v>1</v>
      </c>
      <c r="C83" t="str">
        <f t="shared" si="7"/>
        <v>lundi</v>
      </c>
      <c r="D83" s="116" t="str">
        <f t="shared" si="10"/>
        <v>A</v>
      </c>
      <c r="E83" s="116" t="str">
        <f t="shared" si="10"/>
        <v>A</v>
      </c>
      <c r="F83" s="116" t="str">
        <f t="shared" si="10"/>
        <v>A</v>
      </c>
      <c r="G83" s="116" t="str">
        <f t="shared" si="9"/>
        <v>A</v>
      </c>
      <c r="H83" s="116" t="str">
        <f t="shared" si="9"/>
        <v>C</v>
      </c>
      <c r="I83" s="116"/>
      <c r="J83" s="116" t="str">
        <f t="shared" si="8"/>
        <v>F</v>
      </c>
    </row>
    <row r="84" spans="1:10" x14ac:dyDescent="0.25">
      <c r="A84" s="32">
        <v>42087</v>
      </c>
      <c r="B84" s="33">
        <f t="shared" si="6"/>
        <v>2</v>
      </c>
      <c r="C84" t="str">
        <f t="shared" si="7"/>
        <v>mardi</v>
      </c>
      <c r="D84" s="116" t="str">
        <f t="shared" si="10"/>
        <v>A</v>
      </c>
      <c r="E84" s="116" t="str">
        <f t="shared" si="10"/>
        <v>A</v>
      </c>
      <c r="F84" s="116" t="str">
        <f t="shared" si="10"/>
        <v>A</v>
      </c>
      <c r="G84" s="116" t="str">
        <f t="shared" si="9"/>
        <v>A</v>
      </c>
      <c r="H84" s="116" t="str">
        <f t="shared" si="9"/>
        <v>C</v>
      </c>
      <c r="I84" s="116"/>
      <c r="J84" s="116" t="str">
        <f t="shared" si="8"/>
        <v>F</v>
      </c>
    </row>
    <row r="85" spans="1:10" x14ac:dyDescent="0.25">
      <c r="A85" s="32">
        <v>42088</v>
      </c>
      <c r="B85" s="33">
        <f t="shared" si="6"/>
        <v>3</v>
      </c>
      <c r="C85" t="str">
        <f t="shared" si="7"/>
        <v>mercredi</v>
      </c>
      <c r="D85" s="116" t="str">
        <f t="shared" si="10"/>
        <v>A</v>
      </c>
      <c r="E85" s="116" t="str">
        <f t="shared" si="10"/>
        <v>A</v>
      </c>
      <c r="F85" s="116" t="str">
        <f t="shared" si="10"/>
        <v>A</v>
      </c>
      <c r="G85" s="116" t="str">
        <f t="shared" si="9"/>
        <v>A</v>
      </c>
      <c r="H85" s="116" t="str">
        <f t="shared" si="9"/>
        <v>C</v>
      </c>
      <c r="I85" s="116"/>
      <c r="J85" s="116" t="str">
        <f t="shared" si="8"/>
        <v>F</v>
      </c>
    </row>
    <row r="86" spans="1:10" x14ac:dyDescent="0.25">
      <c r="A86" s="32">
        <v>42089</v>
      </c>
      <c r="B86" s="33">
        <f t="shared" si="6"/>
        <v>4</v>
      </c>
      <c r="C86" t="str">
        <f t="shared" si="7"/>
        <v>jeudi</v>
      </c>
      <c r="D86" s="116" t="str">
        <f t="shared" si="10"/>
        <v>A</v>
      </c>
      <c r="E86" s="116" t="str">
        <f t="shared" si="10"/>
        <v>A</v>
      </c>
      <c r="F86" s="116" t="str">
        <f t="shared" si="10"/>
        <v>A</v>
      </c>
      <c r="G86" s="116" t="str">
        <f t="shared" si="9"/>
        <v>A</v>
      </c>
      <c r="H86" s="116" t="str">
        <f t="shared" si="9"/>
        <v>C</v>
      </c>
      <c r="I86" s="116"/>
      <c r="J86" s="116" t="str">
        <f t="shared" si="8"/>
        <v>F</v>
      </c>
    </row>
    <row r="87" spans="1:10" x14ac:dyDescent="0.25">
      <c r="A87" s="32">
        <v>42090</v>
      </c>
      <c r="B87" s="33">
        <f t="shared" si="6"/>
        <v>5</v>
      </c>
      <c r="C87" t="str">
        <f t="shared" si="7"/>
        <v>vendredi</v>
      </c>
      <c r="D87" s="116" t="str">
        <f t="shared" si="10"/>
        <v>A</v>
      </c>
      <c r="E87" s="116" t="str">
        <f t="shared" si="10"/>
        <v>A</v>
      </c>
      <c r="F87" s="116" t="str">
        <f t="shared" si="10"/>
        <v>A</v>
      </c>
      <c r="G87" s="116" t="str">
        <f t="shared" si="9"/>
        <v>A</v>
      </c>
      <c r="H87" s="116" t="str">
        <f t="shared" si="9"/>
        <v>C</v>
      </c>
      <c r="I87" s="116"/>
      <c r="J87" s="116" t="str">
        <f t="shared" si="8"/>
        <v>F</v>
      </c>
    </row>
    <row r="88" spans="1:10" x14ac:dyDescent="0.25">
      <c r="A88" s="32">
        <v>42091</v>
      </c>
      <c r="B88" s="33">
        <f t="shared" si="6"/>
        <v>6</v>
      </c>
      <c r="C88" t="str">
        <f t="shared" si="7"/>
        <v>samedi</v>
      </c>
      <c r="D88" s="116" t="str">
        <f t="shared" si="10"/>
        <v>A</v>
      </c>
      <c r="E88" s="116" t="str">
        <f t="shared" si="10"/>
        <v>A</v>
      </c>
      <c r="F88" s="116" t="str">
        <f t="shared" si="10"/>
        <v>A</v>
      </c>
      <c r="G88" s="116" t="str">
        <f t="shared" si="9"/>
        <v>A</v>
      </c>
      <c r="H88" s="116" t="str">
        <f t="shared" si="9"/>
        <v>C</v>
      </c>
      <c r="I88" s="116"/>
      <c r="J88" s="116" t="str">
        <f t="shared" si="8"/>
        <v>F</v>
      </c>
    </row>
    <row r="89" spans="1:10" x14ac:dyDescent="0.25">
      <c r="A89" s="32">
        <v>42092</v>
      </c>
      <c r="B89" s="33">
        <f t="shared" si="6"/>
        <v>7</v>
      </c>
      <c r="C89" t="str">
        <f t="shared" si="7"/>
        <v>dimanche</v>
      </c>
      <c r="D89" s="116" t="str">
        <f t="shared" si="10"/>
        <v>A</v>
      </c>
      <c r="E89" s="116" t="str">
        <f t="shared" si="10"/>
        <v>B</v>
      </c>
      <c r="F89" s="116" t="str">
        <f t="shared" si="10"/>
        <v>B</v>
      </c>
      <c r="G89" s="116" t="str">
        <f t="shared" si="9"/>
        <v>B</v>
      </c>
      <c r="H89" s="116" t="str">
        <f t="shared" si="9"/>
        <v>D</v>
      </c>
      <c r="I89" s="116"/>
      <c r="J89" s="116" t="str">
        <f t="shared" si="8"/>
        <v>G</v>
      </c>
    </row>
    <row r="90" spans="1:10" x14ac:dyDescent="0.25">
      <c r="A90" s="32">
        <v>42093</v>
      </c>
      <c r="B90" s="33">
        <f t="shared" si="6"/>
        <v>1</v>
      </c>
      <c r="C90" t="str">
        <f t="shared" si="7"/>
        <v>lundi</v>
      </c>
      <c r="D90" s="116" t="str">
        <f t="shared" si="10"/>
        <v>A</v>
      </c>
      <c r="E90" s="116" t="str">
        <f t="shared" si="10"/>
        <v>B</v>
      </c>
      <c r="F90" s="116" t="str">
        <f t="shared" si="10"/>
        <v>B</v>
      </c>
      <c r="G90" s="116" t="str">
        <f t="shared" si="9"/>
        <v>B</v>
      </c>
      <c r="H90" s="116" t="str">
        <f t="shared" si="9"/>
        <v>D</v>
      </c>
      <c r="I90" s="116"/>
      <c r="J90" s="116" t="str">
        <f t="shared" si="8"/>
        <v>G</v>
      </c>
    </row>
    <row r="91" spans="1:10" x14ac:dyDescent="0.25">
      <c r="A91" s="32">
        <v>42094</v>
      </c>
      <c r="B91" s="33">
        <f t="shared" si="6"/>
        <v>2</v>
      </c>
      <c r="C91" t="str">
        <f t="shared" si="7"/>
        <v>mardi</v>
      </c>
      <c r="D91" s="116" t="str">
        <f t="shared" si="10"/>
        <v>A</v>
      </c>
      <c r="E91" s="116" t="str">
        <f t="shared" si="10"/>
        <v>B</v>
      </c>
      <c r="F91" s="116" t="str">
        <f t="shared" si="10"/>
        <v>B</v>
      </c>
      <c r="G91" s="116" t="str">
        <f t="shared" si="9"/>
        <v>B</v>
      </c>
      <c r="H91" s="116" t="str">
        <f t="shared" si="9"/>
        <v>D</v>
      </c>
      <c r="I91" s="116"/>
      <c r="J91" s="116" t="str">
        <f t="shared" si="8"/>
        <v>G</v>
      </c>
    </row>
    <row r="92" spans="1:10" x14ac:dyDescent="0.25">
      <c r="A92" s="32">
        <v>42095</v>
      </c>
      <c r="B92" s="33">
        <f t="shared" si="6"/>
        <v>3</v>
      </c>
      <c r="C92" t="str">
        <f t="shared" si="7"/>
        <v>mercredi</v>
      </c>
      <c r="D92" s="116" t="str">
        <f t="shared" si="10"/>
        <v>A</v>
      </c>
      <c r="E92" s="116" t="str">
        <f t="shared" si="10"/>
        <v>B</v>
      </c>
      <c r="F92" s="116" t="str">
        <f t="shared" si="10"/>
        <v>B</v>
      </c>
      <c r="G92" s="116" t="str">
        <f t="shared" si="9"/>
        <v>B</v>
      </c>
      <c r="H92" s="116" t="str">
        <f t="shared" si="9"/>
        <v>D</v>
      </c>
      <c r="I92" s="116"/>
      <c r="J92" s="116" t="str">
        <f t="shared" si="8"/>
        <v>G</v>
      </c>
    </row>
    <row r="93" spans="1:10" x14ac:dyDescent="0.25">
      <c r="A93" s="32">
        <v>42096</v>
      </c>
      <c r="B93" s="33">
        <f t="shared" si="6"/>
        <v>4</v>
      </c>
      <c r="C93" t="str">
        <f t="shared" si="7"/>
        <v>jeudi</v>
      </c>
      <c r="D93" s="116" t="str">
        <f t="shared" si="10"/>
        <v>A</v>
      </c>
      <c r="E93" s="116" t="str">
        <f t="shared" si="10"/>
        <v>B</v>
      </c>
      <c r="F93" s="116" t="str">
        <f t="shared" si="10"/>
        <v>B</v>
      </c>
      <c r="G93" s="116" t="str">
        <f t="shared" si="9"/>
        <v>B</v>
      </c>
      <c r="H93" s="116" t="str">
        <f t="shared" si="9"/>
        <v>D</v>
      </c>
      <c r="I93" s="116"/>
      <c r="J93" s="116" t="str">
        <f t="shared" si="8"/>
        <v>G</v>
      </c>
    </row>
    <row r="94" spans="1:10" x14ac:dyDescent="0.25">
      <c r="A94" s="32">
        <v>42097</v>
      </c>
      <c r="B94" s="33">
        <f t="shared" si="6"/>
        <v>5</v>
      </c>
      <c r="C94" t="str">
        <f t="shared" si="7"/>
        <v>vendredi</v>
      </c>
      <c r="D94" s="116" t="str">
        <f t="shared" si="10"/>
        <v>A</v>
      </c>
      <c r="E94" s="116" t="str">
        <f t="shared" si="10"/>
        <v>B</v>
      </c>
      <c r="F94" s="116" t="str">
        <f t="shared" si="10"/>
        <v>B</v>
      </c>
      <c r="G94" s="116" t="str">
        <f t="shared" si="9"/>
        <v>B</v>
      </c>
      <c r="H94" s="116" t="str">
        <f t="shared" si="9"/>
        <v>D</v>
      </c>
      <c r="I94" s="116"/>
      <c r="J94" s="116" t="str">
        <f t="shared" si="8"/>
        <v>G</v>
      </c>
    </row>
    <row r="95" spans="1:10" x14ac:dyDescent="0.25">
      <c r="A95" s="32">
        <v>42098</v>
      </c>
      <c r="B95" s="33">
        <f t="shared" si="6"/>
        <v>6</v>
      </c>
      <c r="C95" t="str">
        <f t="shared" si="7"/>
        <v>samedi</v>
      </c>
      <c r="D95" s="116" t="str">
        <f t="shared" si="10"/>
        <v>A</v>
      </c>
      <c r="E95" s="116" t="str">
        <f t="shared" si="10"/>
        <v>B</v>
      </c>
      <c r="F95" s="116" t="str">
        <f t="shared" si="10"/>
        <v>B</v>
      </c>
      <c r="G95" s="116" t="str">
        <f t="shared" si="9"/>
        <v>B</v>
      </c>
      <c r="H95" s="116" t="str">
        <f t="shared" si="9"/>
        <v>D</v>
      </c>
      <c r="I95" s="116"/>
      <c r="J95" s="116" t="str">
        <f t="shared" si="8"/>
        <v>G</v>
      </c>
    </row>
    <row r="96" spans="1:10" x14ac:dyDescent="0.25">
      <c r="A96" s="32">
        <v>42099</v>
      </c>
      <c r="B96" s="33">
        <f t="shared" si="6"/>
        <v>7</v>
      </c>
      <c r="C96" t="str">
        <f t="shared" si="7"/>
        <v>dimanche</v>
      </c>
      <c r="D96" s="116" t="str">
        <f t="shared" si="10"/>
        <v>A</v>
      </c>
      <c r="E96" s="116" t="str">
        <f t="shared" si="10"/>
        <v>A</v>
      </c>
      <c r="F96" s="116" t="str">
        <f t="shared" si="10"/>
        <v>C</v>
      </c>
      <c r="G96" s="116" t="str">
        <f t="shared" si="9"/>
        <v>C</v>
      </c>
      <c r="H96" s="116" t="str">
        <f t="shared" si="9"/>
        <v>E</v>
      </c>
      <c r="I96" s="116"/>
      <c r="J96" s="116" t="str">
        <f t="shared" si="8"/>
        <v>A</v>
      </c>
    </row>
    <row r="97" spans="1:10" x14ac:dyDescent="0.25">
      <c r="A97" s="32">
        <v>42100</v>
      </c>
      <c r="B97" s="33">
        <f t="shared" si="6"/>
        <v>1</v>
      </c>
      <c r="C97" t="str">
        <f t="shared" si="7"/>
        <v>lundi</v>
      </c>
      <c r="D97" s="116" t="str">
        <f t="shared" si="10"/>
        <v>A</v>
      </c>
      <c r="E97" s="116" t="str">
        <f t="shared" si="10"/>
        <v>A</v>
      </c>
      <c r="F97" s="116" t="str">
        <f t="shared" si="10"/>
        <v>C</v>
      </c>
      <c r="G97" s="116" t="str">
        <f t="shared" si="9"/>
        <v>C</v>
      </c>
      <c r="H97" s="116" t="str">
        <f t="shared" si="9"/>
        <v>E</v>
      </c>
      <c r="I97" s="116"/>
      <c r="J97" s="116" t="str">
        <f t="shared" si="8"/>
        <v>A</v>
      </c>
    </row>
    <row r="98" spans="1:10" x14ac:dyDescent="0.25">
      <c r="A98" s="32">
        <v>42101</v>
      </c>
      <c r="B98" s="33">
        <f t="shared" si="6"/>
        <v>2</v>
      </c>
      <c r="C98" t="str">
        <f t="shared" si="7"/>
        <v>mardi</v>
      </c>
      <c r="D98" s="116" t="str">
        <f t="shared" si="10"/>
        <v>A</v>
      </c>
      <c r="E98" s="116" t="str">
        <f t="shared" si="10"/>
        <v>A</v>
      </c>
      <c r="F98" s="116" t="str">
        <f t="shared" si="10"/>
        <v>C</v>
      </c>
      <c r="G98" s="116" t="str">
        <f t="shared" si="9"/>
        <v>C</v>
      </c>
      <c r="H98" s="116" t="str">
        <f t="shared" si="9"/>
        <v>E</v>
      </c>
      <c r="I98" s="116"/>
      <c r="J98" s="116" t="str">
        <f t="shared" si="8"/>
        <v>A</v>
      </c>
    </row>
    <row r="99" spans="1:10" x14ac:dyDescent="0.25">
      <c r="A99" s="32">
        <v>42102</v>
      </c>
      <c r="B99" s="33">
        <f t="shared" si="6"/>
        <v>3</v>
      </c>
      <c r="C99" t="str">
        <f t="shared" si="7"/>
        <v>mercredi</v>
      </c>
      <c r="D99" s="116" t="str">
        <f t="shared" si="10"/>
        <v>A</v>
      </c>
      <c r="E99" s="116" t="str">
        <f t="shared" si="10"/>
        <v>A</v>
      </c>
      <c r="F99" s="116" t="str">
        <f t="shared" si="10"/>
        <v>C</v>
      </c>
      <c r="G99" s="116" t="str">
        <f t="shared" si="9"/>
        <v>C</v>
      </c>
      <c r="H99" s="116" t="str">
        <f t="shared" si="9"/>
        <v>E</v>
      </c>
      <c r="I99" s="116"/>
      <c r="J99" s="116" t="str">
        <f t="shared" si="8"/>
        <v>A</v>
      </c>
    </row>
    <row r="100" spans="1:10" x14ac:dyDescent="0.25">
      <c r="A100" s="32">
        <v>42103</v>
      </c>
      <c r="B100" s="33">
        <f t="shared" si="6"/>
        <v>4</v>
      </c>
      <c r="C100" t="str">
        <f t="shared" si="7"/>
        <v>jeudi</v>
      </c>
      <c r="D100" s="116" t="str">
        <f t="shared" si="10"/>
        <v>A</v>
      </c>
      <c r="E100" s="116" t="str">
        <f t="shared" si="10"/>
        <v>A</v>
      </c>
      <c r="F100" s="116" t="str">
        <f t="shared" si="10"/>
        <v>C</v>
      </c>
      <c r="G100" s="116" t="str">
        <f t="shared" si="9"/>
        <v>C</v>
      </c>
      <c r="H100" s="116" t="str">
        <f t="shared" si="9"/>
        <v>E</v>
      </c>
      <c r="I100" s="116"/>
      <c r="J100" s="116" t="str">
        <f t="shared" si="8"/>
        <v>A</v>
      </c>
    </row>
    <row r="101" spans="1:10" x14ac:dyDescent="0.25">
      <c r="A101" s="32">
        <v>42104</v>
      </c>
      <c r="B101" s="33">
        <f t="shared" si="6"/>
        <v>5</v>
      </c>
      <c r="C101" t="str">
        <f t="shared" si="7"/>
        <v>vendredi</v>
      </c>
      <c r="D101" s="116" t="str">
        <f t="shared" si="10"/>
        <v>A</v>
      </c>
      <c r="E101" s="116" t="str">
        <f t="shared" si="10"/>
        <v>A</v>
      </c>
      <c r="F101" s="116" t="str">
        <f t="shared" si="10"/>
        <v>C</v>
      </c>
      <c r="G101" s="116" t="str">
        <f t="shared" si="9"/>
        <v>C</v>
      </c>
      <c r="H101" s="116" t="str">
        <f t="shared" si="9"/>
        <v>E</v>
      </c>
      <c r="I101" s="116"/>
      <c r="J101" s="116" t="str">
        <f t="shared" si="8"/>
        <v>A</v>
      </c>
    </row>
    <row r="102" spans="1:10" x14ac:dyDescent="0.25">
      <c r="A102" s="32">
        <v>42105</v>
      </c>
      <c r="B102" s="33">
        <f t="shared" si="6"/>
        <v>6</v>
      </c>
      <c r="C102" t="str">
        <f t="shared" si="7"/>
        <v>samedi</v>
      </c>
      <c r="D102" s="116" t="str">
        <f t="shared" si="10"/>
        <v>A</v>
      </c>
      <c r="E102" s="116" t="str">
        <f t="shared" si="10"/>
        <v>A</v>
      </c>
      <c r="F102" s="116" t="str">
        <f t="shared" si="10"/>
        <v>C</v>
      </c>
      <c r="G102" s="116" t="str">
        <f t="shared" si="9"/>
        <v>C</v>
      </c>
      <c r="H102" s="116" t="str">
        <f t="shared" si="9"/>
        <v>E</v>
      </c>
      <c r="I102" s="116"/>
      <c r="J102" s="116" t="str">
        <f t="shared" si="8"/>
        <v>A</v>
      </c>
    </row>
    <row r="103" spans="1:10" x14ac:dyDescent="0.25">
      <c r="A103" s="32">
        <v>42106</v>
      </c>
      <c r="B103" s="33">
        <f t="shared" si="6"/>
        <v>7</v>
      </c>
      <c r="C103" t="str">
        <f t="shared" si="7"/>
        <v>dimanche</v>
      </c>
      <c r="D103" s="116" t="str">
        <f t="shared" si="10"/>
        <v>A</v>
      </c>
      <c r="E103" s="116" t="str">
        <f t="shared" si="10"/>
        <v>B</v>
      </c>
      <c r="F103" s="116" t="str">
        <f t="shared" si="10"/>
        <v>A</v>
      </c>
      <c r="G103" s="116" t="str">
        <f t="shared" si="9"/>
        <v>D</v>
      </c>
      <c r="H103" s="116" t="str">
        <f t="shared" si="9"/>
        <v>A</v>
      </c>
      <c r="I103" s="116"/>
      <c r="J103" s="116" t="str">
        <f t="shared" si="8"/>
        <v>B</v>
      </c>
    </row>
    <row r="104" spans="1:10" x14ac:dyDescent="0.25">
      <c r="A104" s="32">
        <v>42107</v>
      </c>
      <c r="B104" s="33">
        <f t="shared" si="6"/>
        <v>1</v>
      </c>
      <c r="C104" t="str">
        <f t="shared" si="7"/>
        <v>lundi</v>
      </c>
      <c r="D104" s="116" t="str">
        <f t="shared" si="10"/>
        <v>A</v>
      </c>
      <c r="E104" s="116" t="str">
        <f t="shared" si="10"/>
        <v>B</v>
      </c>
      <c r="F104" s="116" t="str">
        <f t="shared" si="10"/>
        <v>A</v>
      </c>
      <c r="G104" s="116" t="str">
        <f t="shared" si="9"/>
        <v>D</v>
      </c>
      <c r="H104" s="116" t="str">
        <f t="shared" si="9"/>
        <v>A</v>
      </c>
      <c r="I104" s="116"/>
      <c r="J104" s="116" t="str">
        <f t="shared" si="8"/>
        <v>B</v>
      </c>
    </row>
    <row r="105" spans="1:10" x14ac:dyDescent="0.25">
      <c r="A105" s="32">
        <v>42108</v>
      </c>
      <c r="B105" s="33">
        <f t="shared" si="6"/>
        <v>2</v>
      </c>
      <c r="C105" t="str">
        <f t="shared" si="7"/>
        <v>mardi</v>
      </c>
      <c r="D105" s="116" t="str">
        <f t="shared" si="10"/>
        <v>A</v>
      </c>
      <c r="E105" s="116" t="str">
        <f t="shared" si="10"/>
        <v>B</v>
      </c>
      <c r="F105" s="116" t="str">
        <f t="shared" si="10"/>
        <v>A</v>
      </c>
      <c r="G105" s="116" t="str">
        <f t="shared" si="9"/>
        <v>D</v>
      </c>
      <c r="H105" s="116" t="str">
        <f t="shared" si="9"/>
        <v>A</v>
      </c>
      <c r="I105" s="116"/>
      <c r="J105" s="116" t="str">
        <f t="shared" si="8"/>
        <v>B</v>
      </c>
    </row>
    <row r="106" spans="1:10" x14ac:dyDescent="0.25">
      <c r="A106" s="32">
        <v>42109</v>
      </c>
      <c r="B106" s="33">
        <f t="shared" si="6"/>
        <v>3</v>
      </c>
      <c r="C106" t="str">
        <f t="shared" si="7"/>
        <v>mercredi</v>
      </c>
      <c r="D106" s="116" t="str">
        <f t="shared" si="10"/>
        <v>A</v>
      </c>
      <c r="E106" s="116" t="str">
        <f t="shared" si="10"/>
        <v>B</v>
      </c>
      <c r="F106" s="116" t="str">
        <f t="shared" si="10"/>
        <v>A</v>
      </c>
      <c r="G106" s="116" t="str">
        <f t="shared" si="9"/>
        <v>D</v>
      </c>
      <c r="H106" s="116" t="str">
        <f t="shared" si="9"/>
        <v>A</v>
      </c>
      <c r="I106" s="116"/>
      <c r="J106" s="116" t="str">
        <f t="shared" si="8"/>
        <v>B</v>
      </c>
    </row>
    <row r="107" spans="1:10" x14ac:dyDescent="0.25">
      <c r="A107" s="32">
        <v>42110</v>
      </c>
      <c r="B107" s="33">
        <f t="shared" si="6"/>
        <v>4</v>
      </c>
      <c r="C107" t="str">
        <f t="shared" si="7"/>
        <v>jeudi</v>
      </c>
      <c r="D107" s="116" t="str">
        <f t="shared" si="10"/>
        <v>A</v>
      </c>
      <c r="E107" s="116" t="str">
        <f t="shared" si="10"/>
        <v>B</v>
      </c>
      <c r="F107" s="116" t="str">
        <f t="shared" si="10"/>
        <v>A</v>
      </c>
      <c r="G107" s="116" t="str">
        <f t="shared" si="9"/>
        <v>D</v>
      </c>
      <c r="H107" s="116" t="str">
        <f t="shared" si="9"/>
        <v>A</v>
      </c>
      <c r="I107" s="116"/>
      <c r="J107" s="116" t="str">
        <f t="shared" si="8"/>
        <v>B</v>
      </c>
    </row>
    <row r="108" spans="1:10" x14ac:dyDescent="0.25">
      <c r="A108" s="32">
        <v>42111</v>
      </c>
      <c r="B108" s="33">
        <f t="shared" si="6"/>
        <v>5</v>
      </c>
      <c r="C108" t="str">
        <f t="shared" si="7"/>
        <v>vendredi</v>
      </c>
      <c r="D108" s="116" t="str">
        <f t="shared" si="10"/>
        <v>A</v>
      </c>
      <c r="E108" s="116" t="str">
        <f t="shared" si="10"/>
        <v>B</v>
      </c>
      <c r="F108" s="116" t="str">
        <f t="shared" si="10"/>
        <v>A</v>
      </c>
      <c r="G108" s="116" t="str">
        <f t="shared" si="9"/>
        <v>D</v>
      </c>
      <c r="H108" s="116" t="str">
        <f t="shared" si="9"/>
        <v>A</v>
      </c>
      <c r="I108" s="116"/>
      <c r="J108" s="116" t="str">
        <f t="shared" si="8"/>
        <v>B</v>
      </c>
    </row>
    <row r="109" spans="1:10" x14ac:dyDescent="0.25">
      <c r="A109" s="32">
        <v>42112</v>
      </c>
      <c r="B109" s="33">
        <f t="shared" si="6"/>
        <v>6</v>
      </c>
      <c r="C109" t="str">
        <f t="shared" si="7"/>
        <v>samedi</v>
      </c>
      <c r="D109" s="116" t="str">
        <f t="shared" si="10"/>
        <v>A</v>
      </c>
      <c r="E109" s="116" t="str">
        <f t="shared" si="10"/>
        <v>B</v>
      </c>
      <c r="F109" s="116" t="str">
        <f t="shared" si="10"/>
        <v>A</v>
      </c>
      <c r="G109" s="116" t="str">
        <f t="shared" si="9"/>
        <v>D</v>
      </c>
      <c r="H109" s="116" t="str">
        <f t="shared" si="9"/>
        <v>A</v>
      </c>
      <c r="I109" s="116"/>
      <c r="J109" s="116" t="str">
        <f t="shared" si="8"/>
        <v>B</v>
      </c>
    </row>
    <row r="110" spans="1:10" x14ac:dyDescent="0.25">
      <c r="A110" s="32">
        <v>42113</v>
      </c>
      <c r="B110" s="33">
        <f t="shared" si="6"/>
        <v>7</v>
      </c>
      <c r="C110" t="str">
        <f t="shared" si="7"/>
        <v>dimanche</v>
      </c>
      <c r="D110" s="116" t="str">
        <f t="shared" si="10"/>
        <v>A</v>
      </c>
      <c r="E110" s="116" t="str">
        <f t="shared" si="10"/>
        <v>A</v>
      </c>
      <c r="F110" s="116" t="str">
        <f t="shared" si="10"/>
        <v>B</v>
      </c>
      <c r="G110" s="116" t="str">
        <f t="shared" si="9"/>
        <v>A</v>
      </c>
      <c r="H110" s="116" t="str">
        <f t="shared" si="9"/>
        <v>B</v>
      </c>
      <c r="I110" s="116"/>
      <c r="J110" s="116" t="str">
        <f t="shared" si="8"/>
        <v>C</v>
      </c>
    </row>
    <row r="111" spans="1:10" x14ac:dyDescent="0.25">
      <c r="A111" s="32">
        <v>42114</v>
      </c>
      <c r="B111" s="33">
        <f t="shared" si="6"/>
        <v>1</v>
      </c>
      <c r="C111" t="str">
        <f t="shared" si="7"/>
        <v>lundi</v>
      </c>
      <c r="D111" s="116" t="str">
        <f t="shared" si="10"/>
        <v>A</v>
      </c>
      <c r="E111" s="116" t="str">
        <f t="shared" si="10"/>
        <v>A</v>
      </c>
      <c r="F111" s="116" t="str">
        <f t="shared" si="10"/>
        <v>B</v>
      </c>
      <c r="G111" s="116" t="str">
        <f t="shared" si="9"/>
        <v>A</v>
      </c>
      <c r="H111" s="116" t="str">
        <f t="shared" si="9"/>
        <v>B</v>
      </c>
      <c r="I111" s="116"/>
      <c r="J111" s="116" t="str">
        <f t="shared" si="8"/>
        <v>C</v>
      </c>
    </row>
    <row r="112" spans="1:10" x14ac:dyDescent="0.25">
      <c r="A112" s="32">
        <v>42115</v>
      </c>
      <c r="B112" s="33">
        <f t="shared" si="6"/>
        <v>2</v>
      </c>
      <c r="C112" t="str">
        <f t="shared" si="7"/>
        <v>mardi</v>
      </c>
      <c r="D112" s="116" t="str">
        <f t="shared" si="10"/>
        <v>A</v>
      </c>
      <c r="E112" s="116" t="str">
        <f t="shared" si="10"/>
        <v>A</v>
      </c>
      <c r="F112" s="116" t="str">
        <f t="shared" si="10"/>
        <v>B</v>
      </c>
      <c r="G112" s="116" t="str">
        <f t="shared" si="9"/>
        <v>A</v>
      </c>
      <c r="H112" s="116" t="str">
        <f t="shared" si="9"/>
        <v>B</v>
      </c>
      <c r="I112" s="116"/>
      <c r="J112" s="116" t="str">
        <f t="shared" si="8"/>
        <v>C</v>
      </c>
    </row>
    <row r="113" spans="1:10" x14ac:dyDescent="0.25">
      <c r="A113" s="32">
        <v>42116</v>
      </c>
      <c r="B113" s="33">
        <f t="shared" si="6"/>
        <v>3</v>
      </c>
      <c r="C113" t="str">
        <f t="shared" si="7"/>
        <v>mercredi</v>
      </c>
      <c r="D113" s="116" t="str">
        <f t="shared" si="10"/>
        <v>A</v>
      </c>
      <c r="E113" s="116" t="str">
        <f t="shared" si="10"/>
        <v>A</v>
      </c>
      <c r="F113" s="116" t="str">
        <f t="shared" si="10"/>
        <v>B</v>
      </c>
      <c r="G113" s="116" t="str">
        <f t="shared" si="9"/>
        <v>A</v>
      </c>
      <c r="H113" s="116" t="str">
        <f t="shared" si="9"/>
        <v>B</v>
      </c>
      <c r="I113" s="116"/>
      <c r="J113" s="116" t="str">
        <f t="shared" si="8"/>
        <v>C</v>
      </c>
    </row>
    <row r="114" spans="1:10" x14ac:dyDescent="0.25">
      <c r="A114" s="32">
        <v>42117</v>
      </c>
      <c r="B114" s="33">
        <f t="shared" si="6"/>
        <v>4</v>
      </c>
      <c r="C114" t="str">
        <f t="shared" si="7"/>
        <v>jeudi</v>
      </c>
      <c r="D114" s="116" t="str">
        <f t="shared" si="10"/>
        <v>A</v>
      </c>
      <c r="E114" s="116" t="str">
        <f t="shared" si="10"/>
        <v>A</v>
      </c>
      <c r="F114" s="116" t="str">
        <f t="shared" si="10"/>
        <v>B</v>
      </c>
      <c r="G114" s="116" t="str">
        <f t="shared" si="9"/>
        <v>A</v>
      </c>
      <c r="H114" s="116" t="str">
        <f t="shared" si="9"/>
        <v>B</v>
      </c>
      <c r="I114" s="116"/>
      <c r="J114" s="116" t="str">
        <f t="shared" si="8"/>
        <v>C</v>
      </c>
    </row>
    <row r="115" spans="1:10" x14ac:dyDescent="0.25">
      <c r="A115" s="32">
        <v>42118</v>
      </c>
      <c r="B115" s="33">
        <f t="shared" si="6"/>
        <v>5</v>
      </c>
      <c r="C115" t="str">
        <f t="shared" si="7"/>
        <v>vendredi</v>
      </c>
      <c r="D115" s="116" t="str">
        <f t="shared" si="10"/>
        <v>A</v>
      </c>
      <c r="E115" s="116" t="str">
        <f t="shared" si="10"/>
        <v>A</v>
      </c>
      <c r="F115" s="116" t="str">
        <f t="shared" si="10"/>
        <v>B</v>
      </c>
      <c r="G115" s="116" t="str">
        <f t="shared" si="9"/>
        <v>A</v>
      </c>
      <c r="H115" s="116" t="str">
        <f t="shared" si="9"/>
        <v>B</v>
      </c>
      <c r="I115" s="116"/>
      <c r="J115" s="116" t="str">
        <f t="shared" si="8"/>
        <v>C</v>
      </c>
    </row>
    <row r="116" spans="1:10" x14ac:dyDescent="0.25">
      <c r="A116" s="32">
        <v>42119</v>
      </c>
      <c r="B116" s="33">
        <f t="shared" si="6"/>
        <v>6</v>
      </c>
      <c r="C116" t="str">
        <f t="shared" si="7"/>
        <v>samedi</v>
      </c>
      <c r="D116" s="116" t="str">
        <f t="shared" si="10"/>
        <v>A</v>
      </c>
      <c r="E116" s="116" t="str">
        <f t="shared" si="10"/>
        <v>A</v>
      </c>
      <c r="F116" s="116" t="str">
        <f t="shared" si="10"/>
        <v>B</v>
      </c>
      <c r="G116" s="116" t="str">
        <f t="shared" si="9"/>
        <v>A</v>
      </c>
      <c r="H116" s="116" t="str">
        <f t="shared" si="9"/>
        <v>B</v>
      </c>
      <c r="I116" s="116"/>
      <c r="J116" s="116" t="str">
        <f t="shared" si="8"/>
        <v>C</v>
      </c>
    </row>
    <row r="117" spans="1:10" x14ac:dyDescent="0.25">
      <c r="A117" s="32">
        <v>42120</v>
      </c>
      <c r="B117" s="33">
        <f t="shared" si="6"/>
        <v>7</v>
      </c>
      <c r="C117" t="str">
        <f t="shared" si="7"/>
        <v>dimanche</v>
      </c>
      <c r="D117" s="116" t="str">
        <f t="shared" si="10"/>
        <v>A</v>
      </c>
      <c r="E117" s="116" t="str">
        <f t="shared" si="10"/>
        <v>B</v>
      </c>
      <c r="F117" s="116" t="str">
        <f t="shared" si="10"/>
        <v>C</v>
      </c>
      <c r="G117" s="116" t="str">
        <f t="shared" si="9"/>
        <v>B</v>
      </c>
      <c r="H117" s="116" t="str">
        <f t="shared" si="9"/>
        <v>C</v>
      </c>
      <c r="I117" s="116"/>
      <c r="J117" s="116" t="str">
        <f t="shared" si="8"/>
        <v>D</v>
      </c>
    </row>
    <row r="118" spans="1:10" x14ac:dyDescent="0.25">
      <c r="A118" s="32">
        <v>42121</v>
      </c>
      <c r="B118" s="33">
        <f t="shared" si="6"/>
        <v>1</v>
      </c>
      <c r="C118" t="str">
        <f t="shared" si="7"/>
        <v>lundi</v>
      </c>
      <c r="D118" s="116" t="str">
        <f t="shared" si="10"/>
        <v>A</v>
      </c>
      <c r="E118" s="116" t="str">
        <f t="shared" si="10"/>
        <v>B</v>
      </c>
      <c r="F118" s="116" t="str">
        <f t="shared" si="10"/>
        <v>C</v>
      </c>
      <c r="G118" s="116" t="str">
        <f t="shared" si="9"/>
        <v>B</v>
      </c>
      <c r="H118" s="116" t="str">
        <f t="shared" si="9"/>
        <v>C</v>
      </c>
      <c r="I118" s="116"/>
      <c r="J118" s="116" t="str">
        <f t="shared" si="8"/>
        <v>D</v>
      </c>
    </row>
    <row r="119" spans="1:10" x14ac:dyDescent="0.25">
      <c r="A119" s="32">
        <v>42122</v>
      </c>
      <c r="B119" s="33">
        <f t="shared" si="6"/>
        <v>2</v>
      </c>
      <c r="C119" t="str">
        <f t="shared" si="7"/>
        <v>mardi</v>
      </c>
      <c r="D119" s="116" t="str">
        <f t="shared" si="10"/>
        <v>A</v>
      </c>
      <c r="E119" s="116" t="str">
        <f t="shared" si="10"/>
        <v>B</v>
      </c>
      <c r="F119" s="116" t="str">
        <f t="shared" si="10"/>
        <v>C</v>
      </c>
      <c r="G119" s="116" t="str">
        <f t="shared" si="9"/>
        <v>B</v>
      </c>
      <c r="H119" s="116" t="str">
        <f t="shared" si="9"/>
        <v>C</v>
      </c>
      <c r="I119" s="116"/>
      <c r="J119" s="116" t="str">
        <f t="shared" si="8"/>
        <v>D</v>
      </c>
    </row>
    <row r="120" spans="1:10" x14ac:dyDescent="0.25">
      <c r="A120" s="32">
        <v>42123</v>
      </c>
      <c r="B120" s="33">
        <f t="shared" si="6"/>
        <v>3</v>
      </c>
      <c r="C120" t="str">
        <f t="shared" si="7"/>
        <v>mercredi</v>
      </c>
      <c r="D120" s="116" t="str">
        <f t="shared" si="10"/>
        <v>A</v>
      </c>
      <c r="E120" s="116" t="str">
        <f t="shared" si="10"/>
        <v>B</v>
      </c>
      <c r="F120" s="116" t="str">
        <f t="shared" si="10"/>
        <v>C</v>
      </c>
      <c r="G120" s="116" t="str">
        <f t="shared" si="9"/>
        <v>B</v>
      </c>
      <c r="H120" s="116" t="str">
        <f t="shared" si="9"/>
        <v>C</v>
      </c>
      <c r="I120" s="116"/>
      <c r="J120" s="116" t="str">
        <f t="shared" si="8"/>
        <v>D</v>
      </c>
    </row>
    <row r="121" spans="1:10" x14ac:dyDescent="0.25">
      <c r="A121" s="32">
        <v>42124</v>
      </c>
      <c r="B121" s="33">
        <f t="shared" si="6"/>
        <v>4</v>
      </c>
      <c r="C121" t="str">
        <f t="shared" si="7"/>
        <v>jeudi</v>
      </c>
      <c r="D121" s="116" t="str">
        <f t="shared" si="10"/>
        <v>A</v>
      </c>
      <c r="E121" s="116" t="str">
        <f t="shared" si="10"/>
        <v>B</v>
      </c>
      <c r="F121" s="116" t="str">
        <f t="shared" si="10"/>
        <v>C</v>
      </c>
      <c r="G121" s="116" t="str">
        <f t="shared" si="9"/>
        <v>B</v>
      </c>
      <c r="H121" s="116" t="str">
        <f t="shared" si="9"/>
        <v>C</v>
      </c>
      <c r="I121" s="116"/>
      <c r="J121" s="116" t="str">
        <f t="shared" si="8"/>
        <v>D</v>
      </c>
    </row>
    <row r="122" spans="1:10" x14ac:dyDescent="0.25">
      <c r="A122" s="32">
        <v>42125</v>
      </c>
      <c r="B122" s="33">
        <f t="shared" si="6"/>
        <v>5</v>
      </c>
      <c r="C122" t="str">
        <f t="shared" si="7"/>
        <v>vendredi</v>
      </c>
      <c r="D122" s="116" t="str">
        <f t="shared" si="10"/>
        <v>A</v>
      </c>
      <c r="E122" s="116" t="str">
        <f t="shared" si="10"/>
        <v>B</v>
      </c>
      <c r="F122" s="116" t="str">
        <f t="shared" si="10"/>
        <v>C</v>
      </c>
      <c r="G122" s="116" t="str">
        <f t="shared" si="9"/>
        <v>B</v>
      </c>
      <c r="H122" s="116" t="str">
        <f t="shared" si="9"/>
        <v>C</v>
      </c>
      <c r="I122" s="116"/>
      <c r="J122" s="116" t="str">
        <f t="shared" si="8"/>
        <v>D</v>
      </c>
    </row>
    <row r="123" spans="1:10" x14ac:dyDescent="0.25">
      <c r="A123" s="32">
        <v>42126</v>
      </c>
      <c r="B123" s="33">
        <f t="shared" si="6"/>
        <v>6</v>
      </c>
      <c r="C123" t="str">
        <f t="shared" si="7"/>
        <v>samedi</v>
      </c>
      <c r="D123" s="116" t="str">
        <f t="shared" si="10"/>
        <v>A</v>
      </c>
      <c r="E123" s="116" t="str">
        <f t="shared" si="10"/>
        <v>B</v>
      </c>
      <c r="F123" s="116" t="str">
        <f t="shared" si="10"/>
        <v>C</v>
      </c>
      <c r="G123" s="116" t="str">
        <f t="shared" si="9"/>
        <v>B</v>
      </c>
      <c r="H123" s="116" t="str">
        <f t="shared" si="9"/>
        <v>C</v>
      </c>
      <c r="I123" s="116"/>
      <c r="J123" s="116" t="str">
        <f t="shared" si="8"/>
        <v>D</v>
      </c>
    </row>
    <row r="124" spans="1:10" x14ac:dyDescent="0.25">
      <c r="A124" s="32">
        <v>42127</v>
      </c>
      <c r="B124" s="33">
        <f t="shared" si="6"/>
        <v>7</v>
      </c>
      <c r="C124" t="str">
        <f t="shared" si="7"/>
        <v>dimanche</v>
      </c>
      <c r="D124" s="116" t="str">
        <f t="shared" si="10"/>
        <v>A</v>
      </c>
      <c r="E124" s="116" t="str">
        <f t="shared" si="10"/>
        <v>A</v>
      </c>
      <c r="F124" s="116" t="str">
        <f t="shared" si="10"/>
        <v>A</v>
      </c>
      <c r="G124" s="116" t="str">
        <f t="shared" si="9"/>
        <v>C</v>
      </c>
      <c r="H124" s="116" t="str">
        <f t="shared" si="9"/>
        <v>D</v>
      </c>
      <c r="I124" s="116"/>
      <c r="J124" s="116" t="str">
        <f t="shared" si="8"/>
        <v>E</v>
      </c>
    </row>
    <row r="125" spans="1:10" x14ac:dyDescent="0.25">
      <c r="A125" s="32">
        <v>42128</v>
      </c>
      <c r="B125" s="33">
        <f t="shared" si="6"/>
        <v>1</v>
      </c>
      <c r="C125" t="str">
        <f t="shared" si="7"/>
        <v>lundi</v>
      </c>
      <c r="D125" s="116" t="str">
        <f t="shared" si="10"/>
        <v>A</v>
      </c>
      <c r="E125" s="116" t="str">
        <f t="shared" si="10"/>
        <v>A</v>
      </c>
      <c r="F125" s="116" t="str">
        <f t="shared" si="10"/>
        <v>A</v>
      </c>
      <c r="G125" s="116" t="str">
        <f t="shared" si="9"/>
        <v>C</v>
      </c>
      <c r="H125" s="116" t="str">
        <f t="shared" si="9"/>
        <v>D</v>
      </c>
      <c r="I125" s="116"/>
      <c r="J125" s="116" t="str">
        <f t="shared" si="8"/>
        <v>E</v>
      </c>
    </row>
    <row r="126" spans="1:10" x14ac:dyDescent="0.25">
      <c r="A126" s="32">
        <v>42129</v>
      </c>
      <c r="B126" s="33">
        <f t="shared" si="6"/>
        <v>2</v>
      </c>
      <c r="C126" t="str">
        <f t="shared" si="7"/>
        <v>mardi</v>
      </c>
      <c r="D126" s="116" t="str">
        <f t="shared" si="10"/>
        <v>A</v>
      </c>
      <c r="E126" s="116" t="str">
        <f t="shared" si="10"/>
        <v>A</v>
      </c>
      <c r="F126" s="116" t="str">
        <f t="shared" si="10"/>
        <v>A</v>
      </c>
      <c r="G126" s="116" t="str">
        <f t="shared" si="9"/>
        <v>C</v>
      </c>
      <c r="H126" s="116" t="str">
        <f t="shared" si="9"/>
        <v>D</v>
      </c>
      <c r="I126" s="116"/>
      <c r="J126" s="116" t="str">
        <f t="shared" si="8"/>
        <v>E</v>
      </c>
    </row>
    <row r="127" spans="1:10" x14ac:dyDescent="0.25">
      <c r="A127" s="32">
        <v>42130</v>
      </c>
      <c r="B127" s="33">
        <f t="shared" si="6"/>
        <v>3</v>
      </c>
      <c r="C127" t="str">
        <f t="shared" si="7"/>
        <v>mercredi</v>
      </c>
      <c r="D127" s="116" t="str">
        <f t="shared" si="10"/>
        <v>A</v>
      </c>
      <c r="E127" s="116" t="str">
        <f t="shared" si="10"/>
        <v>A</v>
      </c>
      <c r="F127" s="116" t="str">
        <f t="shared" si="10"/>
        <v>A</v>
      </c>
      <c r="G127" s="116" t="str">
        <f t="shared" si="9"/>
        <v>C</v>
      </c>
      <c r="H127" s="116" t="str">
        <f t="shared" si="9"/>
        <v>D</v>
      </c>
      <c r="I127" s="116"/>
      <c r="J127" s="116" t="str">
        <f t="shared" si="8"/>
        <v>E</v>
      </c>
    </row>
    <row r="128" spans="1:10" x14ac:dyDescent="0.25">
      <c r="A128" s="32">
        <v>42131</v>
      </c>
      <c r="B128" s="33">
        <f t="shared" si="6"/>
        <v>4</v>
      </c>
      <c r="C128" t="str">
        <f t="shared" si="7"/>
        <v>jeudi</v>
      </c>
      <c r="D128" s="116" t="str">
        <f t="shared" si="10"/>
        <v>A</v>
      </c>
      <c r="E128" s="116" t="str">
        <f t="shared" si="10"/>
        <v>A</v>
      </c>
      <c r="F128" s="116" t="str">
        <f t="shared" si="10"/>
        <v>A</v>
      </c>
      <c r="G128" s="116" t="str">
        <f t="shared" si="9"/>
        <v>C</v>
      </c>
      <c r="H128" s="116" t="str">
        <f t="shared" si="9"/>
        <v>D</v>
      </c>
      <c r="I128" s="116"/>
      <c r="J128" s="116" t="str">
        <f t="shared" si="8"/>
        <v>E</v>
      </c>
    </row>
    <row r="129" spans="1:10" x14ac:dyDescent="0.25">
      <c r="A129" s="32">
        <v>42132</v>
      </c>
      <c r="B129" s="33">
        <f t="shared" si="6"/>
        <v>5</v>
      </c>
      <c r="C129" t="str">
        <f t="shared" si="7"/>
        <v>vendredi</v>
      </c>
      <c r="D129" s="116" t="str">
        <f t="shared" si="10"/>
        <v>A</v>
      </c>
      <c r="E129" s="116" t="str">
        <f t="shared" si="10"/>
        <v>A</v>
      </c>
      <c r="F129" s="116" t="str">
        <f t="shared" si="10"/>
        <v>A</v>
      </c>
      <c r="G129" s="116" t="str">
        <f t="shared" si="9"/>
        <v>C</v>
      </c>
      <c r="H129" s="116" t="str">
        <f t="shared" si="9"/>
        <v>D</v>
      </c>
      <c r="I129" s="116"/>
      <c r="J129" s="116" t="str">
        <f t="shared" si="8"/>
        <v>E</v>
      </c>
    </row>
    <row r="130" spans="1:10" x14ac:dyDescent="0.25">
      <c r="A130" s="32">
        <v>42133</v>
      </c>
      <c r="B130" s="33">
        <f t="shared" si="6"/>
        <v>6</v>
      </c>
      <c r="C130" t="str">
        <f t="shared" si="7"/>
        <v>samedi</v>
      </c>
      <c r="D130" s="116" t="str">
        <f t="shared" si="10"/>
        <v>A</v>
      </c>
      <c r="E130" s="116" t="str">
        <f t="shared" si="10"/>
        <v>A</v>
      </c>
      <c r="F130" s="116" t="str">
        <f t="shared" si="10"/>
        <v>A</v>
      </c>
      <c r="G130" s="116" t="str">
        <f t="shared" si="9"/>
        <v>C</v>
      </c>
      <c r="H130" s="116" t="str">
        <f t="shared" si="9"/>
        <v>D</v>
      </c>
      <c r="I130" s="116"/>
      <c r="J130" s="116" t="str">
        <f t="shared" si="8"/>
        <v>E</v>
      </c>
    </row>
    <row r="131" spans="1:10" x14ac:dyDescent="0.25">
      <c r="A131" s="32">
        <v>42134</v>
      </c>
      <c r="B131" s="33">
        <f t="shared" ref="B131:B194" si="11">WEEKDAY(A131,2)</f>
        <v>7</v>
      </c>
      <c r="C131" t="str">
        <f t="shared" ref="C131:C194" si="12">IF(B131=1,"lundi",IF(B131=2,"mardi",IF(B131=3,"mercredi",IF(B131=4,"jeudi",IF(B131=5,"vendredi",IF(B131=6,"samedi",IF(B131=7,"dimanche","")))))))</f>
        <v>dimanche</v>
      </c>
      <c r="D131" s="116" t="str">
        <f t="shared" si="10"/>
        <v>A</v>
      </c>
      <c r="E131" s="116" t="str">
        <f t="shared" si="10"/>
        <v>B</v>
      </c>
      <c r="F131" s="116" t="str">
        <f t="shared" si="10"/>
        <v>B</v>
      </c>
      <c r="G131" s="116" t="str">
        <f t="shared" si="9"/>
        <v>D</v>
      </c>
      <c r="H131" s="116" t="str">
        <f t="shared" si="9"/>
        <v>E</v>
      </c>
      <c r="I131" s="116"/>
      <c r="J131" s="116" t="str">
        <f t="shared" ref="J131:J194" si="13">CHAR((MOD(WEEKNUM($A131)-1,VALUE(RIGHT(J$1,1)))+1)+64)</f>
        <v>F</v>
      </c>
    </row>
    <row r="132" spans="1:10" x14ac:dyDescent="0.25">
      <c r="A132" s="32">
        <v>42135</v>
      </c>
      <c r="B132" s="33">
        <f t="shared" si="11"/>
        <v>1</v>
      </c>
      <c r="C132" t="str">
        <f t="shared" si="12"/>
        <v>lundi</v>
      </c>
      <c r="D132" s="116" t="str">
        <f t="shared" si="10"/>
        <v>A</v>
      </c>
      <c r="E132" s="116" t="str">
        <f t="shared" si="10"/>
        <v>B</v>
      </c>
      <c r="F132" s="116" t="str">
        <f t="shared" si="10"/>
        <v>B</v>
      </c>
      <c r="G132" s="116" t="str">
        <f t="shared" si="9"/>
        <v>D</v>
      </c>
      <c r="H132" s="116" t="str">
        <f t="shared" si="9"/>
        <v>E</v>
      </c>
      <c r="I132" s="116"/>
      <c r="J132" s="116" t="str">
        <f t="shared" si="13"/>
        <v>F</v>
      </c>
    </row>
    <row r="133" spans="1:10" x14ac:dyDescent="0.25">
      <c r="A133" s="32">
        <v>42136</v>
      </c>
      <c r="B133" s="33">
        <f t="shared" si="11"/>
        <v>2</v>
      </c>
      <c r="C133" t="str">
        <f t="shared" si="12"/>
        <v>mardi</v>
      </c>
      <c r="D133" s="116" t="str">
        <f t="shared" si="10"/>
        <v>A</v>
      </c>
      <c r="E133" s="116" t="str">
        <f t="shared" si="10"/>
        <v>B</v>
      </c>
      <c r="F133" s="116" t="str">
        <f t="shared" si="10"/>
        <v>B</v>
      </c>
      <c r="G133" s="116" t="str">
        <f t="shared" si="9"/>
        <v>D</v>
      </c>
      <c r="H133" s="116" t="str">
        <f t="shared" si="9"/>
        <v>E</v>
      </c>
      <c r="I133" s="116"/>
      <c r="J133" s="116" t="str">
        <f t="shared" si="13"/>
        <v>F</v>
      </c>
    </row>
    <row r="134" spans="1:10" x14ac:dyDescent="0.25">
      <c r="A134" s="32">
        <v>42137</v>
      </c>
      <c r="B134" s="33">
        <f t="shared" si="11"/>
        <v>3</v>
      </c>
      <c r="C134" t="str">
        <f t="shared" si="12"/>
        <v>mercredi</v>
      </c>
      <c r="D134" s="116" t="str">
        <f t="shared" si="10"/>
        <v>A</v>
      </c>
      <c r="E134" s="116" t="str">
        <f t="shared" si="10"/>
        <v>B</v>
      </c>
      <c r="F134" s="116" t="str">
        <f t="shared" si="10"/>
        <v>B</v>
      </c>
      <c r="G134" s="116" t="str">
        <f t="shared" si="9"/>
        <v>D</v>
      </c>
      <c r="H134" s="116" t="str">
        <f t="shared" si="9"/>
        <v>E</v>
      </c>
      <c r="I134" s="116"/>
      <c r="J134" s="116" t="str">
        <f t="shared" si="13"/>
        <v>F</v>
      </c>
    </row>
    <row r="135" spans="1:10" x14ac:dyDescent="0.25">
      <c r="A135" s="32">
        <v>42138</v>
      </c>
      <c r="B135" s="33">
        <f t="shared" si="11"/>
        <v>4</v>
      </c>
      <c r="C135" t="str">
        <f t="shared" si="12"/>
        <v>jeudi</v>
      </c>
      <c r="D135" s="116" t="str">
        <f t="shared" si="10"/>
        <v>A</v>
      </c>
      <c r="E135" s="116" t="str">
        <f t="shared" si="10"/>
        <v>B</v>
      </c>
      <c r="F135" s="116" t="str">
        <f t="shared" si="10"/>
        <v>B</v>
      </c>
      <c r="G135" s="116" t="str">
        <f t="shared" si="9"/>
        <v>D</v>
      </c>
      <c r="H135" s="116" t="str">
        <f t="shared" si="9"/>
        <v>E</v>
      </c>
      <c r="I135" s="116"/>
      <c r="J135" s="116" t="str">
        <f t="shared" si="13"/>
        <v>F</v>
      </c>
    </row>
    <row r="136" spans="1:10" x14ac:dyDescent="0.25">
      <c r="A136" s="32">
        <v>42139</v>
      </c>
      <c r="B136" s="33">
        <f t="shared" si="11"/>
        <v>5</v>
      </c>
      <c r="C136" t="str">
        <f t="shared" si="12"/>
        <v>vendredi</v>
      </c>
      <c r="D136" s="116" t="str">
        <f t="shared" si="10"/>
        <v>A</v>
      </c>
      <c r="E136" s="116" t="str">
        <f t="shared" si="10"/>
        <v>B</v>
      </c>
      <c r="F136" s="116" t="str">
        <f t="shared" si="10"/>
        <v>B</v>
      </c>
      <c r="G136" s="116" t="str">
        <f t="shared" si="9"/>
        <v>D</v>
      </c>
      <c r="H136" s="116" t="str">
        <f t="shared" si="9"/>
        <v>E</v>
      </c>
      <c r="I136" s="116"/>
      <c r="J136" s="116" t="str">
        <f t="shared" si="13"/>
        <v>F</v>
      </c>
    </row>
    <row r="137" spans="1:10" x14ac:dyDescent="0.25">
      <c r="A137" s="32">
        <v>42140</v>
      </c>
      <c r="B137" s="33">
        <f t="shared" si="11"/>
        <v>6</v>
      </c>
      <c r="C137" t="str">
        <f t="shared" si="12"/>
        <v>samedi</v>
      </c>
      <c r="D137" s="116" t="str">
        <f t="shared" si="10"/>
        <v>A</v>
      </c>
      <c r="E137" s="116" t="str">
        <f t="shared" si="10"/>
        <v>B</v>
      </c>
      <c r="F137" s="116" t="str">
        <f t="shared" si="10"/>
        <v>B</v>
      </c>
      <c r="G137" s="116" t="str">
        <f t="shared" si="9"/>
        <v>D</v>
      </c>
      <c r="H137" s="116" t="str">
        <f t="shared" si="9"/>
        <v>E</v>
      </c>
      <c r="I137" s="116"/>
      <c r="J137" s="116" t="str">
        <f t="shared" si="13"/>
        <v>F</v>
      </c>
    </row>
    <row r="138" spans="1:10" x14ac:dyDescent="0.25">
      <c r="A138" s="32">
        <v>42141</v>
      </c>
      <c r="B138" s="33">
        <f t="shared" si="11"/>
        <v>7</v>
      </c>
      <c r="C138" t="str">
        <f t="shared" si="12"/>
        <v>dimanche</v>
      </c>
      <c r="D138" s="116" t="str">
        <f t="shared" si="10"/>
        <v>A</v>
      </c>
      <c r="E138" s="116" t="str">
        <f t="shared" si="10"/>
        <v>A</v>
      </c>
      <c r="F138" s="116" t="str">
        <f t="shared" si="10"/>
        <v>C</v>
      </c>
      <c r="G138" s="116" t="str">
        <f t="shared" si="9"/>
        <v>A</v>
      </c>
      <c r="H138" s="116" t="str">
        <f t="shared" si="9"/>
        <v>A</v>
      </c>
      <c r="I138" s="116"/>
      <c r="J138" s="116" t="str">
        <f t="shared" si="13"/>
        <v>G</v>
      </c>
    </row>
    <row r="139" spans="1:10" x14ac:dyDescent="0.25">
      <c r="A139" s="32">
        <v>42142</v>
      </c>
      <c r="B139" s="33">
        <f t="shared" si="11"/>
        <v>1</v>
      </c>
      <c r="C139" t="str">
        <f t="shared" si="12"/>
        <v>lundi</v>
      </c>
      <c r="D139" s="116" t="str">
        <f t="shared" si="10"/>
        <v>A</v>
      </c>
      <c r="E139" s="116" t="str">
        <f t="shared" si="10"/>
        <v>A</v>
      </c>
      <c r="F139" s="116" t="str">
        <f t="shared" si="10"/>
        <v>C</v>
      </c>
      <c r="G139" s="116" t="str">
        <f t="shared" si="9"/>
        <v>A</v>
      </c>
      <c r="H139" s="116" t="str">
        <f t="shared" si="9"/>
        <v>A</v>
      </c>
      <c r="I139" s="116"/>
      <c r="J139" s="116" t="str">
        <f t="shared" si="13"/>
        <v>G</v>
      </c>
    </row>
    <row r="140" spans="1:10" x14ac:dyDescent="0.25">
      <c r="A140" s="32">
        <v>42143</v>
      </c>
      <c r="B140" s="33">
        <f t="shared" si="11"/>
        <v>2</v>
      </c>
      <c r="C140" t="str">
        <f t="shared" si="12"/>
        <v>mardi</v>
      </c>
      <c r="D140" s="116" t="str">
        <f t="shared" si="10"/>
        <v>A</v>
      </c>
      <c r="E140" s="116" t="str">
        <f t="shared" si="10"/>
        <v>A</v>
      </c>
      <c r="F140" s="116" t="str">
        <f t="shared" si="10"/>
        <v>C</v>
      </c>
      <c r="G140" s="116" t="str">
        <f t="shared" si="9"/>
        <v>A</v>
      </c>
      <c r="H140" s="116" t="str">
        <f t="shared" si="9"/>
        <v>A</v>
      </c>
      <c r="I140" s="116"/>
      <c r="J140" s="116" t="str">
        <f t="shared" si="13"/>
        <v>G</v>
      </c>
    </row>
    <row r="141" spans="1:10" x14ac:dyDescent="0.25">
      <c r="A141" s="32">
        <v>42144</v>
      </c>
      <c r="B141" s="33">
        <f t="shared" si="11"/>
        <v>3</v>
      </c>
      <c r="C141" t="str">
        <f t="shared" si="12"/>
        <v>mercredi</v>
      </c>
      <c r="D141" s="116" t="str">
        <f t="shared" si="10"/>
        <v>A</v>
      </c>
      <c r="E141" s="116" t="str">
        <f t="shared" si="10"/>
        <v>A</v>
      </c>
      <c r="F141" s="116" t="str">
        <f t="shared" si="10"/>
        <v>C</v>
      </c>
      <c r="G141" s="116" t="str">
        <f t="shared" si="9"/>
        <v>A</v>
      </c>
      <c r="H141" s="116" t="str">
        <f t="shared" si="9"/>
        <v>A</v>
      </c>
      <c r="I141" s="116"/>
      <c r="J141" s="116" t="str">
        <f t="shared" si="13"/>
        <v>G</v>
      </c>
    </row>
    <row r="142" spans="1:10" x14ac:dyDescent="0.25">
      <c r="A142" s="32">
        <v>42145</v>
      </c>
      <c r="B142" s="33">
        <f t="shared" si="11"/>
        <v>4</v>
      </c>
      <c r="C142" t="str">
        <f t="shared" si="12"/>
        <v>jeudi</v>
      </c>
      <c r="D142" s="116" t="str">
        <f t="shared" si="10"/>
        <v>A</v>
      </c>
      <c r="E142" s="116" t="str">
        <f t="shared" si="10"/>
        <v>A</v>
      </c>
      <c r="F142" s="116" t="str">
        <f t="shared" si="10"/>
        <v>C</v>
      </c>
      <c r="G142" s="116" t="str">
        <f t="shared" si="9"/>
        <v>A</v>
      </c>
      <c r="H142" s="116" t="str">
        <f t="shared" si="9"/>
        <v>A</v>
      </c>
      <c r="I142" s="116"/>
      <c r="J142" s="116" t="str">
        <f t="shared" si="13"/>
        <v>G</v>
      </c>
    </row>
    <row r="143" spans="1:10" x14ac:dyDescent="0.25">
      <c r="A143" s="32">
        <v>42146</v>
      </c>
      <c r="B143" s="33">
        <f t="shared" si="11"/>
        <v>5</v>
      </c>
      <c r="C143" t="str">
        <f t="shared" si="12"/>
        <v>vendredi</v>
      </c>
      <c r="D143" s="116" t="str">
        <f t="shared" si="10"/>
        <v>A</v>
      </c>
      <c r="E143" s="116" t="str">
        <f t="shared" si="10"/>
        <v>A</v>
      </c>
      <c r="F143" s="116" t="str">
        <f t="shared" si="10"/>
        <v>C</v>
      </c>
      <c r="G143" s="116" t="str">
        <f t="shared" si="9"/>
        <v>A</v>
      </c>
      <c r="H143" s="116" t="str">
        <f t="shared" si="9"/>
        <v>A</v>
      </c>
      <c r="I143" s="116"/>
      <c r="J143" s="116" t="str">
        <f t="shared" si="13"/>
        <v>G</v>
      </c>
    </row>
    <row r="144" spans="1:10" x14ac:dyDescent="0.25">
      <c r="A144" s="32">
        <v>42147</v>
      </c>
      <c r="B144" s="33">
        <f t="shared" si="11"/>
        <v>6</v>
      </c>
      <c r="C144" t="str">
        <f t="shared" si="12"/>
        <v>samedi</v>
      </c>
      <c r="D144" s="116" t="str">
        <f t="shared" si="10"/>
        <v>A</v>
      </c>
      <c r="E144" s="116" t="str">
        <f t="shared" si="10"/>
        <v>A</v>
      </c>
      <c r="F144" s="116" t="str">
        <f t="shared" si="10"/>
        <v>C</v>
      </c>
      <c r="G144" s="116" t="str">
        <f t="shared" si="9"/>
        <v>A</v>
      </c>
      <c r="H144" s="116" t="str">
        <f t="shared" si="9"/>
        <v>A</v>
      </c>
      <c r="I144" s="116"/>
      <c r="J144" s="116" t="str">
        <f t="shared" si="13"/>
        <v>G</v>
      </c>
    </row>
    <row r="145" spans="1:10" x14ac:dyDescent="0.25">
      <c r="A145" s="32">
        <v>42148</v>
      </c>
      <c r="B145" s="33">
        <f t="shared" si="11"/>
        <v>7</v>
      </c>
      <c r="C145" t="str">
        <f t="shared" si="12"/>
        <v>dimanche</v>
      </c>
      <c r="D145" s="116" t="str">
        <f t="shared" si="10"/>
        <v>A</v>
      </c>
      <c r="E145" s="116" t="str">
        <f t="shared" si="10"/>
        <v>B</v>
      </c>
      <c r="F145" s="116" t="str">
        <f t="shared" si="10"/>
        <v>A</v>
      </c>
      <c r="G145" s="116" t="str">
        <f t="shared" si="10"/>
        <v>B</v>
      </c>
      <c r="H145" s="116" t="str">
        <f t="shared" si="10"/>
        <v>B</v>
      </c>
      <c r="I145" s="116"/>
      <c r="J145" s="116" t="str">
        <f t="shared" si="13"/>
        <v>A</v>
      </c>
    </row>
    <row r="146" spans="1:10" x14ac:dyDescent="0.25">
      <c r="A146" s="32">
        <v>42149</v>
      </c>
      <c r="B146" s="33">
        <f t="shared" si="11"/>
        <v>1</v>
      </c>
      <c r="C146" t="str">
        <f t="shared" si="12"/>
        <v>lundi</v>
      </c>
      <c r="D146" s="116" t="str">
        <f t="shared" ref="D146:G209" si="14">CHAR((MOD(WEEKNUM($A146)-1,VALUE(RIGHT(D$1,1)))+1)+64)</f>
        <v>A</v>
      </c>
      <c r="E146" s="116" t="str">
        <f t="shared" si="14"/>
        <v>B</v>
      </c>
      <c r="F146" s="116" t="str">
        <f t="shared" si="14"/>
        <v>A</v>
      </c>
      <c r="G146" s="116" t="str">
        <f t="shared" si="14"/>
        <v>B</v>
      </c>
      <c r="H146" s="116" t="str">
        <f t="shared" ref="H146:H209" si="15">CHAR((MOD(WEEKNUM($A146)-1,VALUE(RIGHT(H$1,1)))+1)+64)</f>
        <v>B</v>
      </c>
      <c r="I146" s="116"/>
      <c r="J146" s="116" t="str">
        <f t="shared" si="13"/>
        <v>A</v>
      </c>
    </row>
    <row r="147" spans="1:10" x14ac:dyDescent="0.25">
      <c r="A147" s="32">
        <v>42150</v>
      </c>
      <c r="B147" s="33">
        <f t="shared" si="11"/>
        <v>2</v>
      </c>
      <c r="C147" t="str">
        <f t="shared" si="12"/>
        <v>mardi</v>
      </c>
      <c r="D147" s="116" t="str">
        <f t="shared" si="14"/>
        <v>A</v>
      </c>
      <c r="E147" s="116" t="str">
        <f t="shared" si="14"/>
        <v>B</v>
      </c>
      <c r="F147" s="116" t="str">
        <f t="shared" si="14"/>
        <v>A</v>
      </c>
      <c r="G147" s="116" t="str">
        <f t="shared" si="14"/>
        <v>B</v>
      </c>
      <c r="H147" s="116" t="str">
        <f t="shared" si="15"/>
        <v>B</v>
      </c>
      <c r="I147" s="116"/>
      <c r="J147" s="116" t="str">
        <f t="shared" si="13"/>
        <v>A</v>
      </c>
    </row>
    <row r="148" spans="1:10" x14ac:dyDescent="0.25">
      <c r="A148" s="32">
        <v>42151</v>
      </c>
      <c r="B148" s="33">
        <f t="shared" si="11"/>
        <v>3</v>
      </c>
      <c r="C148" t="str">
        <f t="shared" si="12"/>
        <v>mercredi</v>
      </c>
      <c r="D148" s="116" t="str">
        <f t="shared" si="14"/>
        <v>A</v>
      </c>
      <c r="E148" s="116" t="str">
        <f t="shared" si="14"/>
        <v>B</v>
      </c>
      <c r="F148" s="116" t="str">
        <f t="shared" si="14"/>
        <v>A</v>
      </c>
      <c r="G148" s="116" t="str">
        <f t="shared" si="14"/>
        <v>B</v>
      </c>
      <c r="H148" s="116" t="str">
        <f t="shared" si="15"/>
        <v>B</v>
      </c>
      <c r="I148" s="116"/>
      <c r="J148" s="116" t="str">
        <f t="shared" si="13"/>
        <v>A</v>
      </c>
    </row>
    <row r="149" spans="1:10" x14ac:dyDescent="0.25">
      <c r="A149" s="32">
        <v>42152</v>
      </c>
      <c r="B149" s="33">
        <f t="shared" si="11"/>
        <v>4</v>
      </c>
      <c r="C149" t="str">
        <f t="shared" si="12"/>
        <v>jeudi</v>
      </c>
      <c r="D149" s="116" t="str">
        <f t="shared" si="14"/>
        <v>A</v>
      </c>
      <c r="E149" s="116" t="str">
        <f t="shared" si="14"/>
        <v>B</v>
      </c>
      <c r="F149" s="116" t="str">
        <f t="shared" si="14"/>
        <v>A</v>
      </c>
      <c r="G149" s="116" t="str">
        <f t="shared" si="14"/>
        <v>B</v>
      </c>
      <c r="H149" s="116" t="str">
        <f t="shared" si="15"/>
        <v>B</v>
      </c>
      <c r="I149" s="116"/>
      <c r="J149" s="116" t="str">
        <f t="shared" si="13"/>
        <v>A</v>
      </c>
    </row>
    <row r="150" spans="1:10" x14ac:dyDescent="0.25">
      <c r="A150" s="32">
        <v>42153</v>
      </c>
      <c r="B150" s="33">
        <f t="shared" si="11"/>
        <v>5</v>
      </c>
      <c r="C150" t="str">
        <f t="shared" si="12"/>
        <v>vendredi</v>
      </c>
      <c r="D150" s="116" t="str">
        <f t="shared" si="14"/>
        <v>A</v>
      </c>
      <c r="E150" s="116" t="str">
        <f t="shared" si="14"/>
        <v>B</v>
      </c>
      <c r="F150" s="116" t="str">
        <f t="shared" si="14"/>
        <v>A</v>
      </c>
      <c r="G150" s="116" t="str">
        <f t="shared" si="14"/>
        <v>B</v>
      </c>
      <c r="H150" s="116" t="str">
        <f t="shared" si="15"/>
        <v>B</v>
      </c>
      <c r="I150" s="116"/>
      <c r="J150" s="116" t="str">
        <f t="shared" si="13"/>
        <v>A</v>
      </c>
    </row>
    <row r="151" spans="1:10" x14ac:dyDescent="0.25">
      <c r="A151" s="32">
        <v>42154</v>
      </c>
      <c r="B151" s="33">
        <f t="shared" si="11"/>
        <v>6</v>
      </c>
      <c r="C151" t="str">
        <f t="shared" si="12"/>
        <v>samedi</v>
      </c>
      <c r="D151" s="116" t="str">
        <f t="shared" si="14"/>
        <v>A</v>
      </c>
      <c r="E151" s="116" t="str">
        <f t="shared" si="14"/>
        <v>B</v>
      </c>
      <c r="F151" s="116" t="str">
        <f t="shared" si="14"/>
        <v>A</v>
      </c>
      <c r="G151" s="116" t="str">
        <f t="shared" si="14"/>
        <v>B</v>
      </c>
      <c r="H151" s="116" t="str">
        <f t="shared" si="15"/>
        <v>B</v>
      </c>
      <c r="I151" s="116"/>
      <c r="J151" s="116" t="str">
        <f t="shared" si="13"/>
        <v>A</v>
      </c>
    </row>
    <row r="152" spans="1:10" x14ac:dyDescent="0.25">
      <c r="A152" s="32">
        <v>42155</v>
      </c>
      <c r="B152" s="33">
        <f t="shared" si="11"/>
        <v>7</v>
      </c>
      <c r="C152" t="str">
        <f t="shared" si="12"/>
        <v>dimanche</v>
      </c>
      <c r="D152" s="116" t="str">
        <f t="shared" si="14"/>
        <v>A</v>
      </c>
      <c r="E152" s="116" t="str">
        <f t="shared" si="14"/>
        <v>A</v>
      </c>
      <c r="F152" s="116" t="str">
        <f t="shared" si="14"/>
        <v>B</v>
      </c>
      <c r="G152" s="116" t="str">
        <f t="shared" si="14"/>
        <v>C</v>
      </c>
      <c r="H152" s="116" t="str">
        <f t="shared" si="15"/>
        <v>C</v>
      </c>
      <c r="I152" s="116"/>
      <c r="J152" s="116" t="str">
        <f t="shared" si="13"/>
        <v>B</v>
      </c>
    </row>
    <row r="153" spans="1:10" x14ac:dyDescent="0.25">
      <c r="A153" s="32">
        <v>42156</v>
      </c>
      <c r="B153" s="33">
        <f t="shared" si="11"/>
        <v>1</v>
      </c>
      <c r="C153" t="str">
        <f t="shared" si="12"/>
        <v>lundi</v>
      </c>
      <c r="D153" s="116" t="str">
        <f t="shared" si="14"/>
        <v>A</v>
      </c>
      <c r="E153" s="116" t="str">
        <f t="shared" si="14"/>
        <v>A</v>
      </c>
      <c r="F153" s="116" t="str">
        <f t="shared" si="14"/>
        <v>B</v>
      </c>
      <c r="G153" s="116" t="str">
        <f t="shared" si="14"/>
        <v>C</v>
      </c>
      <c r="H153" s="116" t="str">
        <f t="shared" si="15"/>
        <v>C</v>
      </c>
      <c r="I153" s="116"/>
      <c r="J153" s="116" t="str">
        <f t="shared" si="13"/>
        <v>B</v>
      </c>
    </row>
    <row r="154" spans="1:10" x14ac:dyDescent="0.25">
      <c r="A154" s="32">
        <v>42157</v>
      </c>
      <c r="B154" s="33">
        <f t="shared" si="11"/>
        <v>2</v>
      </c>
      <c r="C154" t="str">
        <f t="shared" si="12"/>
        <v>mardi</v>
      </c>
      <c r="D154" s="116" t="str">
        <f t="shared" si="14"/>
        <v>A</v>
      </c>
      <c r="E154" s="116" t="str">
        <f t="shared" si="14"/>
        <v>A</v>
      </c>
      <c r="F154" s="116" t="str">
        <f t="shared" si="14"/>
        <v>B</v>
      </c>
      <c r="G154" s="116" t="str">
        <f t="shared" si="14"/>
        <v>C</v>
      </c>
      <c r="H154" s="116" t="str">
        <f t="shared" si="15"/>
        <v>C</v>
      </c>
      <c r="I154" s="116"/>
      <c r="J154" s="116" t="str">
        <f t="shared" si="13"/>
        <v>B</v>
      </c>
    </row>
    <row r="155" spans="1:10" x14ac:dyDescent="0.25">
      <c r="A155" s="32">
        <v>42158</v>
      </c>
      <c r="B155" s="33">
        <f t="shared" si="11"/>
        <v>3</v>
      </c>
      <c r="C155" t="str">
        <f t="shared" si="12"/>
        <v>mercredi</v>
      </c>
      <c r="D155" s="116" t="str">
        <f t="shared" si="14"/>
        <v>A</v>
      </c>
      <c r="E155" s="116" t="str">
        <f t="shared" si="14"/>
        <v>A</v>
      </c>
      <c r="F155" s="116" t="str">
        <f t="shared" si="14"/>
        <v>B</v>
      </c>
      <c r="G155" s="116" t="str">
        <f t="shared" si="14"/>
        <v>C</v>
      </c>
      <c r="H155" s="116" t="str">
        <f t="shared" si="15"/>
        <v>C</v>
      </c>
      <c r="I155" s="116"/>
      <c r="J155" s="116" t="str">
        <f t="shared" si="13"/>
        <v>B</v>
      </c>
    </row>
    <row r="156" spans="1:10" x14ac:dyDescent="0.25">
      <c r="A156" s="32">
        <v>42159</v>
      </c>
      <c r="B156" s="33">
        <f t="shared" si="11"/>
        <v>4</v>
      </c>
      <c r="C156" t="str">
        <f t="shared" si="12"/>
        <v>jeudi</v>
      </c>
      <c r="D156" s="116" t="str">
        <f t="shared" si="14"/>
        <v>A</v>
      </c>
      <c r="E156" s="116" t="str">
        <f t="shared" si="14"/>
        <v>A</v>
      </c>
      <c r="F156" s="116" t="str">
        <f t="shared" si="14"/>
        <v>B</v>
      </c>
      <c r="G156" s="116" t="str">
        <f t="shared" si="14"/>
        <v>C</v>
      </c>
      <c r="H156" s="116" t="str">
        <f t="shared" si="15"/>
        <v>C</v>
      </c>
      <c r="I156" s="116"/>
      <c r="J156" s="116" t="str">
        <f t="shared" si="13"/>
        <v>B</v>
      </c>
    </row>
    <row r="157" spans="1:10" x14ac:dyDescent="0.25">
      <c r="A157" s="32">
        <v>42160</v>
      </c>
      <c r="B157" s="33">
        <f t="shared" si="11"/>
        <v>5</v>
      </c>
      <c r="C157" t="str">
        <f t="shared" si="12"/>
        <v>vendredi</v>
      </c>
      <c r="D157" s="116" t="str">
        <f t="shared" si="14"/>
        <v>A</v>
      </c>
      <c r="E157" s="116" t="str">
        <f t="shared" si="14"/>
        <v>A</v>
      </c>
      <c r="F157" s="116" t="str">
        <f t="shared" si="14"/>
        <v>B</v>
      </c>
      <c r="G157" s="116" t="str">
        <f t="shared" si="14"/>
        <v>C</v>
      </c>
      <c r="H157" s="116" t="str">
        <f t="shared" si="15"/>
        <v>C</v>
      </c>
      <c r="I157" s="116"/>
      <c r="J157" s="116" t="str">
        <f t="shared" si="13"/>
        <v>B</v>
      </c>
    </row>
    <row r="158" spans="1:10" x14ac:dyDescent="0.25">
      <c r="A158" s="32">
        <v>42161</v>
      </c>
      <c r="B158" s="33">
        <f t="shared" si="11"/>
        <v>6</v>
      </c>
      <c r="C158" t="str">
        <f t="shared" si="12"/>
        <v>samedi</v>
      </c>
      <c r="D158" s="116" t="str">
        <f t="shared" si="14"/>
        <v>A</v>
      </c>
      <c r="E158" s="116" t="str">
        <f t="shared" si="14"/>
        <v>A</v>
      </c>
      <c r="F158" s="116" t="str">
        <f t="shared" si="14"/>
        <v>B</v>
      </c>
      <c r="G158" s="116" t="str">
        <f t="shared" si="14"/>
        <v>C</v>
      </c>
      <c r="H158" s="116" t="str">
        <f t="shared" si="15"/>
        <v>C</v>
      </c>
      <c r="I158" s="116"/>
      <c r="J158" s="116" t="str">
        <f t="shared" si="13"/>
        <v>B</v>
      </c>
    </row>
    <row r="159" spans="1:10" x14ac:dyDescent="0.25">
      <c r="A159" s="32">
        <v>42162</v>
      </c>
      <c r="B159" s="33">
        <f t="shared" si="11"/>
        <v>7</v>
      </c>
      <c r="C159" t="str">
        <f t="shared" si="12"/>
        <v>dimanche</v>
      </c>
      <c r="D159" s="116" t="str">
        <f t="shared" si="14"/>
        <v>A</v>
      </c>
      <c r="E159" s="116" t="str">
        <f t="shared" si="14"/>
        <v>B</v>
      </c>
      <c r="F159" s="116" t="str">
        <f t="shared" si="14"/>
        <v>C</v>
      </c>
      <c r="G159" s="116" t="str">
        <f t="shared" si="14"/>
        <v>D</v>
      </c>
      <c r="H159" s="116" t="str">
        <f t="shared" si="15"/>
        <v>D</v>
      </c>
      <c r="I159" s="116"/>
      <c r="J159" s="116" t="str">
        <f t="shared" si="13"/>
        <v>C</v>
      </c>
    </row>
    <row r="160" spans="1:10" x14ac:dyDescent="0.25">
      <c r="A160" s="32">
        <v>42163</v>
      </c>
      <c r="B160" s="33">
        <f t="shared" si="11"/>
        <v>1</v>
      </c>
      <c r="C160" t="str">
        <f t="shared" si="12"/>
        <v>lundi</v>
      </c>
      <c r="D160" s="116" t="str">
        <f t="shared" si="14"/>
        <v>A</v>
      </c>
      <c r="E160" s="116" t="str">
        <f t="shared" si="14"/>
        <v>B</v>
      </c>
      <c r="F160" s="116" t="str">
        <f t="shared" si="14"/>
        <v>C</v>
      </c>
      <c r="G160" s="116" t="str">
        <f t="shared" si="14"/>
        <v>D</v>
      </c>
      <c r="H160" s="116" t="str">
        <f t="shared" si="15"/>
        <v>D</v>
      </c>
      <c r="I160" s="116"/>
      <c r="J160" s="116" t="str">
        <f t="shared" si="13"/>
        <v>C</v>
      </c>
    </row>
    <row r="161" spans="1:10" x14ac:dyDescent="0.25">
      <c r="A161" s="32">
        <v>42164</v>
      </c>
      <c r="B161" s="33">
        <f t="shared" si="11"/>
        <v>2</v>
      </c>
      <c r="C161" t="str">
        <f t="shared" si="12"/>
        <v>mardi</v>
      </c>
      <c r="D161" s="116" t="str">
        <f t="shared" si="14"/>
        <v>A</v>
      </c>
      <c r="E161" s="116" t="str">
        <f t="shared" si="14"/>
        <v>B</v>
      </c>
      <c r="F161" s="116" t="str">
        <f t="shared" si="14"/>
        <v>C</v>
      </c>
      <c r="G161" s="116" t="str">
        <f t="shared" si="14"/>
        <v>D</v>
      </c>
      <c r="H161" s="116" t="str">
        <f t="shared" si="15"/>
        <v>D</v>
      </c>
      <c r="I161" s="116"/>
      <c r="J161" s="116" t="str">
        <f t="shared" si="13"/>
        <v>C</v>
      </c>
    </row>
    <row r="162" spans="1:10" x14ac:dyDescent="0.25">
      <c r="A162" s="32">
        <v>42165</v>
      </c>
      <c r="B162" s="33">
        <f t="shared" si="11"/>
        <v>3</v>
      </c>
      <c r="C162" t="str">
        <f t="shared" si="12"/>
        <v>mercredi</v>
      </c>
      <c r="D162" s="116" t="str">
        <f t="shared" si="14"/>
        <v>A</v>
      </c>
      <c r="E162" s="116" t="str">
        <f t="shared" si="14"/>
        <v>B</v>
      </c>
      <c r="F162" s="116" t="str">
        <f t="shared" si="14"/>
        <v>C</v>
      </c>
      <c r="G162" s="116" t="str">
        <f t="shared" si="14"/>
        <v>D</v>
      </c>
      <c r="H162" s="116" t="str">
        <f t="shared" si="15"/>
        <v>D</v>
      </c>
      <c r="I162" s="116"/>
      <c r="J162" s="116" t="str">
        <f t="shared" si="13"/>
        <v>C</v>
      </c>
    </row>
    <row r="163" spans="1:10" x14ac:dyDescent="0.25">
      <c r="A163" s="32">
        <v>42166</v>
      </c>
      <c r="B163" s="33">
        <f t="shared" si="11"/>
        <v>4</v>
      </c>
      <c r="C163" t="str">
        <f t="shared" si="12"/>
        <v>jeudi</v>
      </c>
      <c r="D163" s="116" t="str">
        <f t="shared" si="14"/>
        <v>A</v>
      </c>
      <c r="E163" s="116" t="str">
        <f t="shared" si="14"/>
        <v>B</v>
      </c>
      <c r="F163" s="116" t="str">
        <f t="shared" si="14"/>
        <v>C</v>
      </c>
      <c r="G163" s="116" t="str">
        <f t="shared" si="14"/>
        <v>D</v>
      </c>
      <c r="H163" s="116" t="str">
        <f t="shared" si="15"/>
        <v>D</v>
      </c>
      <c r="I163" s="116"/>
      <c r="J163" s="116" t="str">
        <f t="shared" si="13"/>
        <v>C</v>
      </c>
    </row>
    <row r="164" spans="1:10" x14ac:dyDescent="0.25">
      <c r="A164" s="32">
        <v>42167</v>
      </c>
      <c r="B164" s="33">
        <f t="shared" si="11"/>
        <v>5</v>
      </c>
      <c r="C164" t="str">
        <f t="shared" si="12"/>
        <v>vendredi</v>
      </c>
      <c r="D164" s="116" t="str">
        <f t="shared" si="14"/>
        <v>A</v>
      </c>
      <c r="E164" s="116" t="str">
        <f t="shared" si="14"/>
        <v>B</v>
      </c>
      <c r="F164" s="116" t="str">
        <f t="shared" si="14"/>
        <v>C</v>
      </c>
      <c r="G164" s="116" t="str">
        <f t="shared" si="14"/>
        <v>D</v>
      </c>
      <c r="H164" s="116" t="str">
        <f t="shared" si="15"/>
        <v>D</v>
      </c>
      <c r="I164" s="116"/>
      <c r="J164" s="116" t="str">
        <f t="shared" si="13"/>
        <v>C</v>
      </c>
    </row>
    <row r="165" spans="1:10" x14ac:dyDescent="0.25">
      <c r="A165" s="32">
        <v>42168</v>
      </c>
      <c r="B165" s="33">
        <f t="shared" si="11"/>
        <v>6</v>
      </c>
      <c r="C165" t="str">
        <f t="shared" si="12"/>
        <v>samedi</v>
      </c>
      <c r="D165" s="116" t="str">
        <f t="shared" si="14"/>
        <v>A</v>
      </c>
      <c r="E165" s="116" t="str">
        <f t="shared" si="14"/>
        <v>B</v>
      </c>
      <c r="F165" s="116" t="str">
        <f t="shared" si="14"/>
        <v>C</v>
      </c>
      <c r="G165" s="116" t="str">
        <f t="shared" si="14"/>
        <v>D</v>
      </c>
      <c r="H165" s="116" t="str">
        <f t="shared" si="15"/>
        <v>D</v>
      </c>
      <c r="I165" s="116"/>
      <c r="J165" s="116" t="str">
        <f t="shared" si="13"/>
        <v>C</v>
      </c>
    </row>
    <row r="166" spans="1:10" x14ac:dyDescent="0.25">
      <c r="A166" s="32">
        <v>42169</v>
      </c>
      <c r="B166" s="33">
        <f t="shared" si="11"/>
        <v>7</v>
      </c>
      <c r="C166" t="str">
        <f t="shared" si="12"/>
        <v>dimanche</v>
      </c>
      <c r="D166" s="116" t="str">
        <f t="shared" si="14"/>
        <v>A</v>
      </c>
      <c r="E166" s="116" t="str">
        <f t="shared" si="14"/>
        <v>A</v>
      </c>
      <c r="F166" s="116" t="str">
        <f t="shared" si="14"/>
        <v>A</v>
      </c>
      <c r="G166" s="116" t="str">
        <f t="shared" si="14"/>
        <v>A</v>
      </c>
      <c r="H166" s="116" t="str">
        <f t="shared" si="15"/>
        <v>E</v>
      </c>
      <c r="I166" s="116"/>
      <c r="J166" s="116" t="str">
        <f t="shared" si="13"/>
        <v>D</v>
      </c>
    </row>
    <row r="167" spans="1:10" x14ac:dyDescent="0.25">
      <c r="A167" s="32">
        <v>42170</v>
      </c>
      <c r="B167" s="33">
        <f t="shared" si="11"/>
        <v>1</v>
      </c>
      <c r="C167" t="str">
        <f t="shared" si="12"/>
        <v>lundi</v>
      </c>
      <c r="D167" s="116" t="str">
        <f t="shared" si="14"/>
        <v>A</v>
      </c>
      <c r="E167" s="116" t="str">
        <f t="shared" si="14"/>
        <v>A</v>
      </c>
      <c r="F167" s="116" t="str">
        <f t="shared" si="14"/>
        <v>A</v>
      </c>
      <c r="G167" s="116" t="str">
        <f t="shared" si="14"/>
        <v>A</v>
      </c>
      <c r="H167" s="116" t="str">
        <f t="shared" si="15"/>
        <v>E</v>
      </c>
      <c r="I167" s="116"/>
      <c r="J167" s="116" t="str">
        <f t="shared" si="13"/>
        <v>D</v>
      </c>
    </row>
    <row r="168" spans="1:10" x14ac:dyDescent="0.25">
      <c r="A168" s="32">
        <v>42171</v>
      </c>
      <c r="B168" s="33">
        <f t="shared" si="11"/>
        <v>2</v>
      </c>
      <c r="C168" t="str">
        <f t="shared" si="12"/>
        <v>mardi</v>
      </c>
      <c r="D168" s="116" t="str">
        <f t="shared" si="14"/>
        <v>A</v>
      </c>
      <c r="E168" s="116" t="str">
        <f t="shared" si="14"/>
        <v>A</v>
      </c>
      <c r="F168" s="116" t="str">
        <f t="shared" si="14"/>
        <v>A</v>
      </c>
      <c r="G168" s="116" t="str">
        <f t="shared" si="14"/>
        <v>A</v>
      </c>
      <c r="H168" s="116" t="str">
        <f t="shared" si="15"/>
        <v>E</v>
      </c>
      <c r="I168" s="116"/>
      <c r="J168" s="116" t="str">
        <f t="shared" si="13"/>
        <v>D</v>
      </c>
    </row>
    <row r="169" spans="1:10" x14ac:dyDescent="0.25">
      <c r="A169" s="32">
        <v>42172</v>
      </c>
      <c r="B169" s="33">
        <f t="shared" si="11"/>
        <v>3</v>
      </c>
      <c r="C169" t="str">
        <f t="shared" si="12"/>
        <v>mercredi</v>
      </c>
      <c r="D169" s="116" t="str">
        <f t="shared" si="14"/>
        <v>A</v>
      </c>
      <c r="E169" s="116" t="str">
        <f t="shared" si="14"/>
        <v>A</v>
      </c>
      <c r="F169" s="116" t="str">
        <f t="shared" si="14"/>
        <v>A</v>
      </c>
      <c r="G169" s="116" t="str">
        <f t="shared" si="14"/>
        <v>A</v>
      </c>
      <c r="H169" s="116" t="str">
        <f t="shared" si="15"/>
        <v>E</v>
      </c>
      <c r="I169" s="116"/>
      <c r="J169" s="116" t="str">
        <f t="shared" si="13"/>
        <v>D</v>
      </c>
    </row>
    <row r="170" spans="1:10" x14ac:dyDescent="0.25">
      <c r="A170" s="32">
        <v>42173</v>
      </c>
      <c r="B170" s="33">
        <f t="shared" si="11"/>
        <v>4</v>
      </c>
      <c r="C170" t="str">
        <f t="shared" si="12"/>
        <v>jeudi</v>
      </c>
      <c r="D170" s="116" t="str">
        <f t="shared" si="14"/>
        <v>A</v>
      </c>
      <c r="E170" s="116" t="str">
        <f t="shared" si="14"/>
        <v>A</v>
      </c>
      <c r="F170" s="116" t="str">
        <f t="shared" si="14"/>
        <v>A</v>
      </c>
      <c r="G170" s="116" t="str">
        <f t="shared" si="14"/>
        <v>A</v>
      </c>
      <c r="H170" s="116" t="str">
        <f t="shared" si="15"/>
        <v>E</v>
      </c>
      <c r="I170" s="116"/>
      <c r="J170" s="116" t="str">
        <f t="shared" si="13"/>
        <v>D</v>
      </c>
    </row>
    <row r="171" spans="1:10" x14ac:dyDescent="0.25">
      <c r="A171" s="32">
        <v>42174</v>
      </c>
      <c r="B171" s="33">
        <f t="shared" si="11"/>
        <v>5</v>
      </c>
      <c r="C171" t="str">
        <f t="shared" si="12"/>
        <v>vendredi</v>
      </c>
      <c r="D171" s="116" t="str">
        <f t="shared" si="14"/>
        <v>A</v>
      </c>
      <c r="E171" s="116" t="str">
        <f t="shared" si="14"/>
        <v>A</v>
      </c>
      <c r="F171" s="116" t="str">
        <f t="shared" si="14"/>
        <v>A</v>
      </c>
      <c r="G171" s="116" t="str">
        <f t="shared" si="14"/>
        <v>A</v>
      </c>
      <c r="H171" s="116" t="str">
        <f t="shared" si="15"/>
        <v>E</v>
      </c>
      <c r="I171" s="116"/>
      <c r="J171" s="116" t="str">
        <f t="shared" si="13"/>
        <v>D</v>
      </c>
    </row>
    <row r="172" spans="1:10" x14ac:dyDescent="0.25">
      <c r="A172" s="32">
        <v>42175</v>
      </c>
      <c r="B172" s="33">
        <f t="shared" si="11"/>
        <v>6</v>
      </c>
      <c r="C172" t="str">
        <f t="shared" si="12"/>
        <v>samedi</v>
      </c>
      <c r="D172" s="116" t="str">
        <f t="shared" si="14"/>
        <v>A</v>
      </c>
      <c r="E172" s="116" t="str">
        <f t="shared" si="14"/>
        <v>A</v>
      </c>
      <c r="F172" s="116" t="str">
        <f t="shared" si="14"/>
        <v>A</v>
      </c>
      <c r="G172" s="116" t="str">
        <f t="shared" si="14"/>
        <v>A</v>
      </c>
      <c r="H172" s="116" t="str">
        <f t="shared" si="15"/>
        <v>E</v>
      </c>
      <c r="I172" s="116"/>
      <c r="J172" s="116" t="str">
        <f t="shared" si="13"/>
        <v>D</v>
      </c>
    </row>
    <row r="173" spans="1:10" x14ac:dyDescent="0.25">
      <c r="A173" s="32">
        <v>42176</v>
      </c>
      <c r="B173" s="33">
        <f t="shared" si="11"/>
        <v>7</v>
      </c>
      <c r="C173" t="str">
        <f t="shared" si="12"/>
        <v>dimanche</v>
      </c>
      <c r="D173" s="116" t="str">
        <f t="shared" si="14"/>
        <v>A</v>
      </c>
      <c r="E173" s="116" t="str">
        <f t="shared" si="14"/>
        <v>B</v>
      </c>
      <c r="F173" s="116" t="str">
        <f t="shared" si="14"/>
        <v>B</v>
      </c>
      <c r="G173" s="116" t="str">
        <f t="shared" si="14"/>
        <v>B</v>
      </c>
      <c r="H173" s="116" t="str">
        <f t="shared" si="15"/>
        <v>A</v>
      </c>
      <c r="I173" s="116"/>
      <c r="J173" s="116" t="str">
        <f t="shared" si="13"/>
        <v>E</v>
      </c>
    </row>
    <row r="174" spans="1:10" x14ac:dyDescent="0.25">
      <c r="A174" s="32">
        <v>42177</v>
      </c>
      <c r="B174" s="33">
        <f t="shared" si="11"/>
        <v>1</v>
      </c>
      <c r="C174" t="str">
        <f t="shared" si="12"/>
        <v>lundi</v>
      </c>
      <c r="D174" s="116" t="str">
        <f t="shared" si="14"/>
        <v>A</v>
      </c>
      <c r="E174" s="116" t="str">
        <f t="shared" si="14"/>
        <v>B</v>
      </c>
      <c r="F174" s="116" t="str">
        <f t="shared" si="14"/>
        <v>B</v>
      </c>
      <c r="G174" s="116" t="str">
        <f t="shared" si="14"/>
        <v>B</v>
      </c>
      <c r="H174" s="116" t="str">
        <f t="shared" si="15"/>
        <v>A</v>
      </c>
      <c r="I174" s="116"/>
      <c r="J174" s="116" t="str">
        <f t="shared" si="13"/>
        <v>E</v>
      </c>
    </row>
    <row r="175" spans="1:10" x14ac:dyDescent="0.25">
      <c r="A175" s="32">
        <v>42178</v>
      </c>
      <c r="B175" s="33">
        <f t="shared" si="11"/>
        <v>2</v>
      </c>
      <c r="C175" t="str">
        <f t="shared" si="12"/>
        <v>mardi</v>
      </c>
      <c r="D175" s="116" t="str">
        <f t="shared" si="14"/>
        <v>A</v>
      </c>
      <c r="E175" s="116" t="str">
        <f t="shared" si="14"/>
        <v>B</v>
      </c>
      <c r="F175" s="116" t="str">
        <f t="shared" si="14"/>
        <v>B</v>
      </c>
      <c r="G175" s="116" t="str">
        <f t="shared" si="14"/>
        <v>B</v>
      </c>
      <c r="H175" s="116" t="str">
        <f t="shared" si="15"/>
        <v>A</v>
      </c>
      <c r="I175" s="116"/>
      <c r="J175" s="116" t="str">
        <f t="shared" si="13"/>
        <v>E</v>
      </c>
    </row>
    <row r="176" spans="1:10" x14ac:dyDescent="0.25">
      <c r="A176" s="32">
        <v>42179</v>
      </c>
      <c r="B176" s="33">
        <f t="shared" si="11"/>
        <v>3</v>
      </c>
      <c r="C176" t="str">
        <f t="shared" si="12"/>
        <v>mercredi</v>
      </c>
      <c r="D176" s="116" t="str">
        <f t="shared" si="14"/>
        <v>A</v>
      </c>
      <c r="E176" s="116" t="str">
        <f t="shared" si="14"/>
        <v>B</v>
      </c>
      <c r="F176" s="116" t="str">
        <f t="shared" si="14"/>
        <v>B</v>
      </c>
      <c r="G176" s="116" t="str">
        <f t="shared" si="14"/>
        <v>B</v>
      </c>
      <c r="H176" s="116" t="str">
        <f t="shared" si="15"/>
        <v>A</v>
      </c>
      <c r="I176" s="116"/>
      <c r="J176" s="116" t="str">
        <f t="shared" si="13"/>
        <v>E</v>
      </c>
    </row>
    <row r="177" spans="1:10" x14ac:dyDescent="0.25">
      <c r="A177" s="32">
        <v>42180</v>
      </c>
      <c r="B177" s="33">
        <f t="shared" si="11"/>
        <v>4</v>
      </c>
      <c r="C177" t="str">
        <f t="shared" si="12"/>
        <v>jeudi</v>
      </c>
      <c r="D177" s="116" t="str">
        <f t="shared" si="14"/>
        <v>A</v>
      </c>
      <c r="E177" s="116" t="str">
        <f t="shared" si="14"/>
        <v>B</v>
      </c>
      <c r="F177" s="116" t="str">
        <f t="shared" si="14"/>
        <v>B</v>
      </c>
      <c r="G177" s="116" t="str">
        <f t="shared" si="14"/>
        <v>B</v>
      </c>
      <c r="H177" s="116" t="str">
        <f t="shared" si="15"/>
        <v>A</v>
      </c>
      <c r="I177" s="116"/>
      <c r="J177" s="116" t="str">
        <f t="shared" si="13"/>
        <v>E</v>
      </c>
    </row>
    <row r="178" spans="1:10" x14ac:dyDescent="0.25">
      <c r="A178" s="32">
        <v>42181</v>
      </c>
      <c r="B178" s="33">
        <f t="shared" si="11"/>
        <v>5</v>
      </c>
      <c r="C178" t="str">
        <f t="shared" si="12"/>
        <v>vendredi</v>
      </c>
      <c r="D178" s="116" t="str">
        <f t="shared" si="14"/>
        <v>A</v>
      </c>
      <c r="E178" s="116" t="str">
        <f t="shared" si="14"/>
        <v>B</v>
      </c>
      <c r="F178" s="116" t="str">
        <f t="shared" si="14"/>
        <v>B</v>
      </c>
      <c r="G178" s="116" t="str">
        <f t="shared" si="14"/>
        <v>B</v>
      </c>
      <c r="H178" s="116" t="str">
        <f t="shared" si="15"/>
        <v>A</v>
      </c>
      <c r="I178" s="116"/>
      <c r="J178" s="116" t="str">
        <f t="shared" si="13"/>
        <v>E</v>
      </c>
    </row>
    <row r="179" spans="1:10" x14ac:dyDescent="0.25">
      <c r="A179" s="32">
        <v>42182</v>
      </c>
      <c r="B179" s="33">
        <f t="shared" si="11"/>
        <v>6</v>
      </c>
      <c r="C179" t="str">
        <f t="shared" si="12"/>
        <v>samedi</v>
      </c>
      <c r="D179" s="116" t="str">
        <f t="shared" si="14"/>
        <v>A</v>
      </c>
      <c r="E179" s="116" t="str">
        <f t="shared" si="14"/>
        <v>B</v>
      </c>
      <c r="F179" s="116" t="str">
        <f t="shared" si="14"/>
        <v>B</v>
      </c>
      <c r="G179" s="116" t="str">
        <f t="shared" si="14"/>
        <v>B</v>
      </c>
      <c r="H179" s="116" t="str">
        <f t="shared" si="15"/>
        <v>A</v>
      </c>
      <c r="I179" s="116"/>
      <c r="J179" s="116" t="str">
        <f t="shared" si="13"/>
        <v>E</v>
      </c>
    </row>
    <row r="180" spans="1:10" x14ac:dyDescent="0.25">
      <c r="A180" s="32">
        <v>42183</v>
      </c>
      <c r="B180" s="33">
        <f>WEEKDAY(A180,2)</f>
        <v>7</v>
      </c>
      <c r="C180" t="str">
        <f t="shared" si="12"/>
        <v>dimanche</v>
      </c>
      <c r="D180" s="116" t="str">
        <f t="shared" si="14"/>
        <v>A</v>
      </c>
      <c r="E180" s="116" t="str">
        <f t="shared" si="14"/>
        <v>A</v>
      </c>
      <c r="F180" s="116" t="str">
        <f t="shared" si="14"/>
        <v>C</v>
      </c>
      <c r="G180" s="116" t="str">
        <f t="shared" si="14"/>
        <v>C</v>
      </c>
      <c r="H180" s="116" t="str">
        <f t="shared" si="15"/>
        <v>B</v>
      </c>
      <c r="I180" s="116"/>
      <c r="J180" s="116" t="str">
        <f t="shared" si="13"/>
        <v>F</v>
      </c>
    </row>
    <row r="181" spans="1:10" x14ac:dyDescent="0.25">
      <c r="A181" s="32">
        <v>42184</v>
      </c>
      <c r="B181" s="33">
        <f t="shared" si="11"/>
        <v>1</v>
      </c>
      <c r="C181" t="str">
        <f t="shared" si="12"/>
        <v>lundi</v>
      </c>
      <c r="D181" s="116" t="str">
        <f t="shared" si="14"/>
        <v>A</v>
      </c>
      <c r="E181" s="116" t="str">
        <f t="shared" si="14"/>
        <v>A</v>
      </c>
      <c r="F181" s="116" t="str">
        <f t="shared" si="14"/>
        <v>C</v>
      </c>
      <c r="G181" s="116" t="str">
        <f t="shared" si="14"/>
        <v>C</v>
      </c>
      <c r="H181" s="116" t="str">
        <f t="shared" si="15"/>
        <v>B</v>
      </c>
      <c r="I181" s="116"/>
      <c r="J181" s="116" t="str">
        <f t="shared" si="13"/>
        <v>F</v>
      </c>
    </row>
    <row r="182" spans="1:10" x14ac:dyDescent="0.25">
      <c r="A182" s="32">
        <v>42185</v>
      </c>
      <c r="B182" s="33">
        <f t="shared" si="11"/>
        <v>2</v>
      </c>
      <c r="C182" t="str">
        <f t="shared" si="12"/>
        <v>mardi</v>
      </c>
      <c r="D182" s="116" t="str">
        <f t="shared" si="14"/>
        <v>A</v>
      </c>
      <c r="E182" s="116" t="str">
        <f t="shared" si="14"/>
        <v>A</v>
      </c>
      <c r="F182" s="116" t="str">
        <f t="shared" si="14"/>
        <v>C</v>
      </c>
      <c r="G182" s="116" t="str">
        <f t="shared" si="14"/>
        <v>C</v>
      </c>
      <c r="H182" s="116" t="str">
        <f t="shared" si="15"/>
        <v>B</v>
      </c>
      <c r="I182" s="116"/>
      <c r="J182" s="116" t="str">
        <f t="shared" si="13"/>
        <v>F</v>
      </c>
    </row>
    <row r="183" spans="1:10" x14ac:dyDescent="0.25">
      <c r="A183" s="32">
        <v>42186</v>
      </c>
      <c r="B183" s="33">
        <f t="shared" si="11"/>
        <v>3</v>
      </c>
      <c r="C183" t="str">
        <f t="shared" si="12"/>
        <v>mercredi</v>
      </c>
      <c r="D183" s="116" t="str">
        <f t="shared" si="14"/>
        <v>A</v>
      </c>
      <c r="E183" s="116" t="str">
        <f t="shared" si="14"/>
        <v>A</v>
      </c>
      <c r="F183" s="116" t="str">
        <f t="shared" si="14"/>
        <v>C</v>
      </c>
      <c r="G183" s="116" t="str">
        <f t="shared" si="14"/>
        <v>C</v>
      </c>
      <c r="H183" s="116" t="str">
        <f t="shared" si="15"/>
        <v>B</v>
      </c>
      <c r="I183" s="116"/>
      <c r="J183" s="116" t="str">
        <f t="shared" si="13"/>
        <v>F</v>
      </c>
    </row>
    <row r="184" spans="1:10" x14ac:dyDescent="0.25">
      <c r="A184" s="32">
        <v>42187</v>
      </c>
      <c r="B184" s="33">
        <f t="shared" si="11"/>
        <v>4</v>
      </c>
      <c r="C184" t="str">
        <f t="shared" si="12"/>
        <v>jeudi</v>
      </c>
      <c r="D184" s="116" t="str">
        <f t="shared" si="14"/>
        <v>A</v>
      </c>
      <c r="E184" s="116" t="str">
        <f t="shared" si="14"/>
        <v>A</v>
      </c>
      <c r="F184" s="116" t="str">
        <f t="shared" si="14"/>
        <v>C</v>
      </c>
      <c r="G184" s="116" t="str">
        <f t="shared" si="14"/>
        <v>C</v>
      </c>
      <c r="H184" s="116" t="str">
        <f t="shared" si="15"/>
        <v>B</v>
      </c>
      <c r="I184" s="116"/>
      <c r="J184" s="116" t="str">
        <f t="shared" si="13"/>
        <v>F</v>
      </c>
    </row>
    <row r="185" spans="1:10" x14ac:dyDescent="0.25">
      <c r="A185" s="32">
        <v>42188</v>
      </c>
      <c r="B185" s="33">
        <f t="shared" si="11"/>
        <v>5</v>
      </c>
      <c r="C185" t="str">
        <f t="shared" si="12"/>
        <v>vendredi</v>
      </c>
      <c r="D185" s="116" t="str">
        <f t="shared" si="14"/>
        <v>A</v>
      </c>
      <c r="E185" s="116" t="str">
        <f t="shared" si="14"/>
        <v>A</v>
      </c>
      <c r="F185" s="116" t="str">
        <f t="shared" si="14"/>
        <v>C</v>
      </c>
      <c r="G185" s="116" t="str">
        <f t="shared" si="14"/>
        <v>C</v>
      </c>
      <c r="H185" s="116" t="str">
        <f t="shared" si="15"/>
        <v>B</v>
      </c>
      <c r="I185" s="116"/>
      <c r="J185" s="116" t="str">
        <f t="shared" si="13"/>
        <v>F</v>
      </c>
    </row>
    <row r="186" spans="1:10" x14ac:dyDescent="0.25">
      <c r="A186" s="32">
        <v>42189</v>
      </c>
      <c r="B186" s="33">
        <f t="shared" si="11"/>
        <v>6</v>
      </c>
      <c r="C186" t="str">
        <f t="shared" si="12"/>
        <v>samedi</v>
      </c>
      <c r="D186" s="116" t="str">
        <f t="shared" si="14"/>
        <v>A</v>
      </c>
      <c r="E186" s="116" t="str">
        <f t="shared" si="14"/>
        <v>A</v>
      </c>
      <c r="F186" s="116" t="str">
        <f t="shared" si="14"/>
        <v>C</v>
      </c>
      <c r="G186" s="116" t="str">
        <f t="shared" si="14"/>
        <v>C</v>
      </c>
      <c r="H186" s="116" t="str">
        <f t="shared" si="15"/>
        <v>B</v>
      </c>
      <c r="I186" s="116"/>
      <c r="J186" s="116" t="str">
        <f t="shared" si="13"/>
        <v>F</v>
      </c>
    </row>
    <row r="187" spans="1:10" x14ac:dyDescent="0.25">
      <c r="A187" s="32">
        <v>42190</v>
      </c>
      <c r="B187" s="33">
        <f t="shared" si="11"/>
        <v>7</v>
      </c>
      <c r="C187" t="str">
        <f t="shared" si="12"/>
        <v>dimanche</v>
      </c>
      <c r="D187" s="116" t="str">
        <f t="shared" si="14"/>
        <v>A</v>
      </c>
      <c r="E187" s="116" t="str">
        <f t="shared" si="14"/>
        <v>B</v>
      </c>
      <c r="F187" s="116" t="str">
        <f t="shared" si="14"/>
        <v>A</v>
      </c>
      <c r="G187" s="116" t="str">
        <f t="shared" si="14"/>
        <v>D</v>
      </c>
      <c r="H187" s="116" t="str">
        <f t="shared" si="15"/>
        <v>C</v>
      </c>
      <c r="I187" s="116"/>
      <c r="J187" s="116" t="str">
        <f t="shared" si="13"/>
        <v>G</v>
      </c>
    </row>
    <row r="188" spans="1:10" x14ac:dyDescent="0.25">
      <c r="A188" s="32">
        <v>42191</v>
      </c>
      <c r="B188" s="33">
        <f t="shared" si="11"/>
        <v>1</v>
      </c>
      <c r="C188" t="str">
        <f t="shared" si="12"/>
        <v>lundi</v>
      </c>
      <c r="D188" s="116" t="str">
        <f t="shared" si="14"/>
        <v>A</v>
      </c>
      <c r="E188" s="116" t="str">
        <f t="shared" si="14"/>
        <v>B</v>
      </c>
      <c r="F188" s="116" t="str">
        <f t="shared" si="14"/>
        <v>A</v>
      </c>
      <c r="G188" s="116" t="str">
        <f t="shared" si="14"/>
        <v>D</v>
      </c>
      <c r="H188" s="116" t="str">
        <f t="shared" si="15"/>
        <v>C</v>
      </c>
      <c r="I188" s="116"/>
      <c r="J188" s="116" t="str">
        <f t="shared" si="13"/>
        <v>G</v>
      </c>
    </row>
    <row r="189" spans="1:10" x14ac:dyDescent="0.25">
      <c r="A189" s="32">
        <v>42192</v>
      </c>
      <c r="B189" s="33">
        <f t="shared" si="11"/>
        <v>2</v>
      </c>
      <c r="C189" t="str">
        <f t="shared" si="12"/>
        <v>mardi</v>
      </c>
      <c r="D189" s="116" t="str">
        <f t="shared" si="14"/>
        <v>A</v>
      </c>
      <c r="E189" s="116" t="str">
        <f t="shared" si="14"/>
        <v>B</v>
      </c>
      <c r="F189" s="116" t="str">
        <f t="shared" si="14"/>
        <v>A</v>
      </c>
      <c r="G189" s="116" t="str">
        <f t="shared" si="14"/>
        <v>D</v>
      </c>
      <c r="H189" s="116" t="str">
        <f t="shared" si="15"/>
        <v>C</v>
      </c>
      <c r="I189" s="116"/>
      <c r="J189" s="116" t="str">
        <f t="shared" si="13"/>
        <v>G</v>
      </c>
    </row>
    <row r="190" spans="1:10" x14ac:dyDescent="0.25">
      <c r="A190" s="32">
        <v>42193</v>
      </c>
      <c r="B190" s="33">
        <f t="shared" si="11"/>
        <v>3</v>
      </c>
      <c r="C190" t="str">
        <f t="shared" si="12"/>
        <v>mercredi</v>
      </c>
      <c r="D190" s="116" t="str">
        <f t="shared" si="14"/>
        <v>A</v>
      </c>
      <c r="E190" s="116" t="str">
        <f t="shared" si="14"/>
        <v>B</v>
      </c>
      <c r="F190" s="116" t="str">
        <f t="shared" si="14"/>
        <v>A</v>
      </c>
      <c r="G190" s="116" t="str">
        <f t="shared" si="14"/>
        <v>D</v>
      </c>
      <c r="H190" s="116" t="str">
        <f t="shared" si="15"/>
        <v>C</v>
      </c>
      <c r="I190" s="116"/>
      <c r="J190" s="116" t="str">
        <f t="shared" si="13"/>
        <v>G</v>
      </c>
    </row>
    <row r="191" spans="1:10" x14ac:dyDescent="0.25">
      <c r="A191" s="32">
        <v>42194</v>
      </c>
      <c r="B191" s="33">
        <f t="shared" si="11"/>
        <v>4</v>
      </c>
      <c r="C191" t="str">
        <f t="shared" si="12"/>
        <v>jeudi</v>
      </c>
      <c r="D191" s="116" t="str">
        <f t="shared" si="14"/>
        <v>A</v>
      </c>
      <c r="E191" s="116" t="str">
        <f t="shared" si="14"/>
        <v>B</v>
      </c>
      <c r="F191" s="116" t="str">
        <f t="shared" si="14"/>
        <v>A</v>
      </c>
      <c r="G191" s="116" t="str">
        <f t="shared" si="14"/>
        <v>D</v>
      </c>
      <c r="H191" s="116" t="str">
        <f t="shared" si="15"/>
        <v>C</v>
      </c>
      <c r="I191" s="116"/>
      <c r="J191" s="116" t="str">
        <f t="shared" si="13"/>
        <v>G</v>
      </c>
    </row>
    <row r="192" spans="1:10" x14ac:dyDescent="0.25">
      <c r="A192" s="32">
        <v>42195</v>
      </c>
      <c r="B192" s="33">
        <f t="shared" si="11"/>
        <v>5</v>
      </c>
      <c r="C192" t="str">
        <f t="shared" si="12"/>
        <v>vendredi</v>
      </c>
      <c r="D192" s="116" t="str">
        <f t="shared" si="14"/>
        <v>A</v>
      </c>
      <c r="E192" s="116" t="str">
        <f t="shared" si="14"/>
        <v>B</v>
      </c>
      <c r="F192" s="116" t="str">
        <f t="shared" si="14"/>
        <v>A</v>
      </c>
      <c r="G192" s="116" t="str">
        <f t="shared" si="14"/>
        <v>D</v>
      </c>
      <c r="H192" s="116" t="str">
        <f t="shared" si="15"/>
        <v>C</v>
      </c>
      <c r="I192" s="116"/>
      <c r="J192" s="116" t="str">
        <f t="shared" si="13"/>
        <v>G</v>
      </c>
    </row>
    <row r="193" spans="1:10" x14ac:dyDescent="0.25">
      <c r="A193" s="32">
        <v>42196</v>
      </c>
      <c r="B193" s="33">
        <f t="shared" si="11"/>
        <v>6</v>
      </c>
      <c r="C193" t="str">
        <f t="shared" si="12"/>
        <v>samedi</v>
      </c>
      <c r="D193" s="116" t="str">
        <f t="shared" si="14"/>
        <v>A</v>
      </c>
      <c r="E193" s="116" t="str">
        <f t="shared" si="14"/>
        <v>B</v>
      </c>
      <c r="F193" s="116" t="str">
        <f t="shared" si="14"/>
        <v>A</v>
      </c>
      <c r="G193" s="116" t="str">
        <f t="shared" si="14"/>
        <v>D</v>
      </c>
      <c r="H193" s="116" t="str">
        <f t="shared" si="15"/>
        <v>C</v>
      </c>
      <c r="I193" s="116"/>
      <c r="J193" s="116" t="str">
        <f t="shared" si="13"/>
        <v>G</v>
      </c>
    </row>
    <row r="194" spans="1:10" x14ac:dyDescent="0.25">
      <c r="A194" s="32">
        <v>42197</v>
      </c>
      <c r="B194" s="33">
        <f t="shared" si="11"/>
        <v>7</v>
      </c>
      <c r="C194" t="str">
        <f t="shared" si="12"/>
        <v>dimanche</v>
      </c>
      <c r="D194" s="116" t="str">
        <f t="shared" si="14"/>
        <v>A</v>
      </c>
      <c r="E194" s="116" t="str">
        <f t="shared" si="14"/>
        <v>A</v>
      </c>
      <c r="F194" s="116" t="str">
        <f t="shared" si="14"/>
        <v>B</v>
      </c>
      <c r="G194" s="116" t="str">
        <f t="shared" si="14"/>
        <v>A</v>
      </c>
      <c r="H194" s="116" t="str">
        <f t="shared" si="15"/>
        <v>D</v>
      </c>
      <c r="I194" s="116"/>
      <c r="J194" s="116" t="str">
        <f t="shared" si="13"/>
        <v>A</v>
      </c>
    </row>
    <row r="195" spans="1:10" x14ac:dyDescent="0.25">
      <c r="A195" s="32">
        <v>42198</v>
      </c>
      <c r="B195" s="33">
        <f t="shared" ref="B195:B258" si="16">WEEKDAY(A195,2)</f>
        <v>1</v>
      </c>
      <c r="C195" t="str">
        <f t="shared" ref="C195:C258" si="17">IF(B195=1,"lundi",IF(B195=2,"mardi",IF(B195=3,"mercredi",IF(B195=4,"jeudi",IF(B195=5,"vendredi",IF(B195=6,"samedi",IF(B195=7,"dimanche","")))))))</f>
        <v>lundi</v>
      </c>
      <c r="D195" s="116" t="str">
        <f t="shared" si="14"/>
        <v>A</v>
      </c>
      <c r="E195" s="116" t="str">
        <f t="shared" si="14"/>
        <v>A</v>
      </c>
      <c r="F195" s="116" t="str">
        <f t="shared" si="14"/>
        <v>B</v>
      </c>
      <c r="G195" s="116" t="str">
        <f t="shared" si="14"/>
        <v>A</v>
      </c>
      <c r="H195" s="116" t="str">
        <f t="shared" si="15"/>
        <v>D</v>
      </c>
      <c r="I195" s="116"/>
      <c r="J195" s="116" t="str">
        <f t="shared" ref="J195:J258" si="18">CHAR((MOD(WEEKNUM($A195)-1,VALUE(RIGHT(J$1,1)))+1)+64)</f>
        <v>A</v>
      </c>
    </row>
    <row r="196" spans="1:10" x14ac:dyDescent="0.25">
      <c r="A196" s="32">
        <v>42199</v>
      </c>
      <c r="B196" s="33">
        <f t="shared" si="16"/>
        <v>2</v>
      </c>
      <c r="C196" t="str">
        <f t="shared" si="17"/>
        <v>mardi</v>
      </c>
      <c r="D196" s="116" t="str">
        <f t="shared" si="14"/>
        <v>A</v>
      </c>
      <c r="E196" s="116" t="str">
        <f t="shared" si="14"/>
        <v>A</v>
      </c>
      <c r="F196" s="116" t="str">
        <f t="shared" si="14"/>
        <v>B</v>
      </c>
      <c r="G196" s="116" t="str">
        <f t="shared" si="14"/>
        <v>A</v>
      </c>
      <c r="H196" s="116" t="str">
        <f t="shared" si="15"/>
        <v>D</v>
      </c>
      <c r="I196" s="116"/>
      <c r="J196" s="116" t="str">
        <f t="shared" si="18"/>
        <v>A</v>
      </c>
    </row>
    <row r="197" spans="1:10" x14ac:dyDescent="0.25">
      <c r="A197" s="32">
        <v>42200</v>
      </c>
      <c r="B197" s="33">
        <f t="shared" si="16"/>
        <v>3</v>
      </c>
      <c r="C197" t="str">
        <f t="shared" si="17"/>
        <v>mercredi</v>
      </c>
      <c r="D197" s="116" t="str">
        <f t="shared" si="14"/>
        <v>A</v>
      </c>
      <c r="E197" s="116" t="str">
        <f t="shared" si="14"/>
        <v>A</v>
      </c>
      <c r="F197" s="116" t="str">
        <f t="shared" si="14"/>
        <v>B</v>
      </c>
      <c r="G197" s="116" t="str">
        <f t="shared" si="14"/>
        <v>A</v>
      </c>
      <c r="H197" s="116" t="str">
        <f t="shared" si="15"/>
        <v>D</v>
      </c>
      <c r="I197" s="116"/>
      <c r="J197" s="116" t="str">
        <f t="shared" si="18"/>
        <v>A</v>
      </c>
    </row>
    <row r="198" spans="1:10" x14ac:dyDescent="0.25">
      <c r="A198" s="32">
        <v>42201</v>
      </c>
      <c r="B198" s="33">
        <f t="shared" si="16"/>
        <v>4</v>
      </c>
      <c r="C198" t="str">
        <f t="shared" si="17"/>
        <v>jeudi</v>
      </c>
      <c r="D198" s="116" t="str">
        <f t="shared" si="14"/>
        <v>A</v>
      </c>
      <c r="E198" s="116" t="str">
        <f t="shared" si="14"/>
        <v>A</v>
      </c>
      <c r="F198" s="116" t="str">
        <f t="shared" si="14"/>
        <v>B</v>
      </c>
      <c r="G198" s="116" t="str">
        <f t="shared" si="14"/>
        <v>A</v>
      </c>
      <c r="H198" s="116" t="str">
        <f t="shared" si="15"/>
        <v>D</v>
      </c>
      <c r="I198" s="116"/>
      <c r="J198" s="116" t="str">
        <f t="shared" si="18"/>
        <v>A</v>
      </c>
    </row>
    <row r="199" spans="1:10" x14ac:dyDescent="0.25">
      <c r="A199" s="32">
        <v>42202</v>
      </c>
      <c r="B199" s="33">
        <f t="shared" si="16"/>
        <v>5</v>
      </c>
      <c r="C199" t="str">
        <f t="shared" si="17"/>
        <v>vendredi</v>
      </c>
      <c r="D199" s="116" t="str">
        <f t="shared" si="14"/>
        <v>A</v>
      </c>
      <c r="E199" s="116" t="str">
        <f t="shared" si="14"/>
        <v>A</v>
      </c>
      <c r="F199" s="116" t="str">
        <f t="shared" si="14"/>
        <v>B</v>
      </c>
      <c r="G199" s="116" t="str">
        <f t="shared" si="14"/>
        <v>A</v>
      </c>
      <c r="H199" s="116" t="str">
        <f t="shared" si="15"/>
        <v>D</v>
      </c>
      <c r="I199" s="116"/>
      <c r="J199" s="116" t="str">
        <f t="shared" si="18"/>
        <v>A</v>
      </c>
    </row>
    <row r="200" spans="1:10" x14ac:dyDescent="0.25">
      <c r="A200" s="32">
        <v>42203</v>
      </c>
      <c r="B200" s="33">
        <f t="shared" si="16"/>
        <v>6</v>
      </c>
      <c r="C200" t="str">
        <f t="shared" si="17"/>
        <v>samedi</v>
      </c>
      <c r="D200" s="116" t="str">
        <f t="shared" si="14"/>
        <v>A</v>
      </c>
      <c r="E200" s="116" t="str">
        <f t="shared" si="14"/>
        <v>A</v>
      </c>
      <c r="F200" s="116" t="str">
        <f t="shared" si="14"/>
        <v>B</v>
      </c>
      <c r="G200" s="116" t="str">
        <f t="shared" si="14"/>
        <v>A</v>
      </c>
      <c r="H200" s="116" t="str">
        <f t="shared" si="15"/>
        <v>D</v>
      </c>
      <c r="I200" s="116"/>
      <c r="J200" s="116" t="str">
        <f t="shared" si="18"/>
        <v>A</v>
      </c>
    </row>
    <row r="201" spans="1:10" x14ac:dyDescent="0.25">
      <c r="A201" s="32">
        <v>42204</v>
      </c>
      <c r="B201" s="33">
        <f t="shared" si="16"/>
        <v>7</v>
      </c>
      <c r="C201" t="str">
        <f t="shared" si="17"/>
        <v>dimanche</v>
      </c>
      <c r="D201" s="116" t="str">
        <f t="shared" si="14"/>
        <v>A</v>
      </c>
      <c r="E201" s="116" t="str">
        <f t="shared" si="14"/>
        <v>B</v>
      </c>
      <c r="F201" s="116" t="str">
        <f t="shared" si="14"/>
        <v>C</v>
      </c>
      <c r="G201" s="116" t="str">
        <f t="shared" si="14"/>
        <v>B</v>
      </c>
      <c r="H201" s="116" t="str">
        <f t="shared" si="15"/>
        <v>E</v>
      </c>
      <c r="I201" s="116"/>
      <c r="J201" s="116" t="str">
        <f t="shared" si="18"/>
        <v>B</v>
      </c>
    </row>
    <row r="202" spans="1:10" x14ac:dyDescent="0.25">
      <c r="A202" s="32">
        <v>42205</v>
      </c>
      <c r="B202" s="33">
        <f t="shared" si="16"/>
        <v>1</v>
      </c>
      <c r="C202" t="str">
        <f t="shared" si="17"/>
        <v>lundi</v>
      </c>
      <c r="D202" s="116" t="str">
        <f t="shared" si="14"/>
        <v>A</v>
      </c>
      <c r="E202" s="116" t="str">
        <f t="shared" si="14"/>
        <v>B</v>
      </c>
      <c r="F202" s="116" t="str">
        <f t="shared" si="14"/>
        <v>C</v>
      </c>
      <c r="G202" s="116" t="str">
        <f t="shared" si="14"/>
        <v>B</v>
      </c>
      <c r="H202" s="116" t="str">
        <f t="shared" si="15"/>
        <v>E</v>
      </c>
      <c r="I202" s="116"/>
      <c r="J202" s="116" t="str">
        <f t="shared" si="18"/>
        <v>B</v>
      </c>
    </row>
    <row r="203" spans="1:10" x14ac:dyDescent="0.25">
      <c r="A203" s="32">
        <v>42206</v>
      </c>
      <c r="B203" s="33">
        <f t="shared" si="16"/>
        <v>2</v>
      </c>
      <c r="C203" t="str">
        <f t="shared" si="17"/>
        <v>mardi</v>
      </c>
      <c r="D203" s="116" t="str">
        <f t="shared" si="14"/>
        <v>A</v>
      </c>
      <c r="E203" s="116" t="str">
        <f t="shared" si="14"/>
        <v>B</v>
      </c>
      <c r="F203" s="116" t="str">
        <f t="shared" si="14"/>
        <v>C</v>
      </c>
      <c r="G203" s="116" t="str">
        <f t="shared" si="14"/>
        <v>B</v>
      </c>
      <c r="H203" s="116" t="str">
        <f t="shared" si="15"/>
        <v>E</v>
      </c>
      <c r="I203" s="116"/>
      <c r="J203" s="116" t="str">
        <f t="shared" si="18"/>
        <v>B</v>
      </c>
    </row>
    <row r="204" spans="1:10" x14ac:dyDescent="0.25">
      <c r="A204" s="32">
        <v>42207</v>
      </c>
      <c r="B204" s="33">
        <f t="shared" si="16"/>
        <v>3</v>
      </c>
      <c r="C204" t="str">
        <f t="shared" si="17"/>
        <v>mercredi</v>
      </c>
      <c r="D204" s="116" t="str">
        <f t="shared" si="14"/>
        <v>A</v>
      </c>
      <c r="E204" s="116" t="str">
        <f t="shared" si="14"/>
        <v>B</v>
      </c>
      <c r="F204" s="116" t="str">
        <f t="shared" si="14"/>
        <v>C</v>
      </c>
      <c r="G204" s="116" t="str">
        <f t="shared" si="14"/>
        <v>B</v>
      </c>
      <c r="H204" s="116" t="str">
        <f t="shared" si="15"/>
        <v>E</v>
      </c>
      <c r="I204" s="116"/>
      <c r="J204" s="116" t="str">
        <f t="shared" si="18"/>
        <v>B</v>
      </c>
    </row>
    <row r="205" spans="1:10" x14ac:dyDescent="0.25">
      <c r="A205" s="32">
        <v>42208</v>
      </c>
      <c r="B205" s="33">
        <f t="shared" si="16"/>
        <v>4</v>
      </c>
      <c r="C205" t="str">
        <f t="shared" si="17"/>
        <v>jeudi</v>
      </c>
      <c r="D205" s="116" t="str">
        <f t="shared" si="14"/>
        <v>A</v>
      </c>
      <c r="E205" s="116" t="str">
        <f t="shared" si="14"/>
        <v>B</v>
      </c>
      <c r="F205" s="116" t="str">
        <f t="shared" si="14"/>
        <v>C</v>
      </c>
      <c r="G205" s="116" t="str">
        <f t="shared" si="14"/>
        <v>B</v>
      </c>
      <c r="H205" s="116" t="str">
        <f t="shared" si="15"/>
        <v>E</v>
      </c>
      <c r="I205" s="116"/>
      <c r="J205" s="116" t="str">
        <f t="shared" si="18"/>
        <v>B</v>
      </c>
    </row>
    <row r="206" spans="1:10" x14ac:dyDescent="0.25">
      <c r="A206" s="32">
        <v>42209</v>
      </c>
      <c r="B206" s="33">
        <f t="shared" si="16"/>
        <v>5</v>
      </c>
      <c r="C206" t="str">
        <f t="shared" si="17"/>
        <v>vendredi</v>
      </c>
      <c r="D206" s="116" t="str">
        <f t="shared" si="14"/>
        <v>A</v>
      </c>
      <c r="E206" s="116" t="str">
        <f t="shared" si="14"/>
        <v>B</v>
      </c>
      <c r="F206" s="116" t="str">
        <f t="shared" si="14"/>
        <v>C</v>
      </c>
      <c r="G206" s="116" t="str">
        <f t="shared" si="14"/>
        <v>B</v>
      </c>
      <c r="H206" s="116" t="str">
        <f t="shared" si="15"/>
        <v>E</v>
      </c>
      <c r="I206" s="116"/>
      <c r="J206" s="116" t="str">
        <f t="shared" si="18"/>
        <v>B</v>
      </c>
    </row>
    <row r="207" spans="1:10" x14ac:dyDescent="0.25">
      <c r="A207" s="32">
        <v>42210</v>
      </c>
      <c r="B207" s="33">
        <f t="shared" si="16"/>
        <v>6</v>
      </c>
      <c r="C207" t="str">
        <f t="shared" si="17"/>
        <v>samedi</v>
      </c>
      <c r="D207" s="116" t="str">
        <f t="shared" si="14"/>
        <v>A</v>
      </c>
      <c r="E207" s="116" t="str">
        <f t="shared" si="14"/>
        <v>B</v>
      </c>
      <c r="F207" s="116" t="str">
        <f t="shared" si="14"/>
        <v>C</v>
      </c>
      <c r="G207" s="116" t="str">
        <f t="shared" si="14"/>
        <v>B</v>
      </c>
      <c r="H207" s="116" t="str">
        <f t="shared" si="15"/>
        <v>E</v>
      </c>
      <c r="I207" s="116"/>
      <c r="J207" s="116" t="str">
        <f t="shared" si="18"/>
        <v>B</v>
      </c>
    </row>
    <row r="208" spans="1:10" x14ac:dyDescent="0.25">
      <c r="A208" s="32">
        <v>42211</v>
      </c>
      <c r="B208" s="33">
        <f t="shared" si="16"/>
        <v>7</v>
      </c>
      <c r="C208" t="str">
        <f t="shared" si="17"/>
        <v>dimanche</v>
      </c>
      <c r="D208" s="116" t="str">
        <f t="shared" si="14"/>
        <v>A</v>
      </c>
      <c r="E208" s="116" t="str">
        <f t="shared" si="14"/>
        <v>A</v>
      </c>
      <c r="F208" s="116" t="str">
        <f t="shared" si="14"/>
        <v>A</v>
      </c>
      <c r="G208" s="116" t="str">
        <f t="shared" si="14"/>
        <v>C</v>
      </c>
      <c r="H208" s="116" t="str">
        <f t="shared" si="15"/>
        <v>A</v>
      </c>
      <c r="I208" s="116"/>
      <c r="J208" s="116" t="str">
        <f t="shared" si="18"/>
        <v>C</v>
      </c>
    </row>
    <row r="209" spans="1:10" x14ac:dyDescent="0.25">
      <c r="A209" s="32">
        <v>42212</v>
      </c>
      <c r="B209" s="33">
        <f t="shared" si="16"/>
        <v>1</v>
      </c>
      <c r="C209" t="str">
        <f t="shared" si="17"/>
        <v>lundi</v>
      </c>
      <c r="D209" s="116" t="str">
        <f t="shared" si="14"/>
        <v>A</v>
      </c>
      <c r="E209" s="116" t="str">
        <f t="shared" si="14"/>
        <v>A</v>
      </c>
      <c r="F209" s="116" t="str">
        <f t="shared" si="14"/>
        <v>A</v>
      </c>
      <c r="G209" s="116" t="str">
        <f t="shared" ref="G209:H272" si="19">CHAR((MOD(WEEKNUM($A209)-1,VALUE(RIGHT(G$1,1)))+1)+64)</f>
        <v>C</v>
      </c>
      <c r="H209" s="116" t="str">
        <f t="shared" si="15"/>
        <v>A</v>
      </c>
      <c r="I209" s="116"/>
      <c r="J209" s="116" t="str">
        <f t="shared" si="18"/>
        <v>C</v>
      </c>
    </row>
    <row r="210" spans="1:10" x14ac:dyDescent="0.25">
      <c r="A210" s="32">
        <v>42213</v>
      </c>
      <c r="B210" s="33">
        <f t="shared" si="16"/>
        <v>2</v>
      </c>
      <c r="C210" t="str">
        <f t="shared" si="17"/>
        <v>mardi</v>
      </c>
      <c r="D210" s="116" t="str">
        <f t="shared" ref="D210:H273" si="20">CHAR((MOD(WEEKNUM($A210)-1,VALUE(RIGHT(D$1,1)))+1)+64)</f>
        <v>A</v>
      </c>
      <c r="E210" s="116" t="str">
        <f t="shared" si="20"/>
        <v>A</v>
      </c>
      <c r="F210" s="116" t="str">
        <f t="shared" si="20"/>
        <v>A</v>
      </c>
      <c r="G210" s="116" t="str">
        <f t="shared" si="19"/>
        <v>C</v>
      </c>
      <c r="H210" s="116" t="str">
        <f t="shared" si="19"/>
        <v>A</v>
      </c>
      <c r="I210" s="116"/>
      <c r="J210" s="116" t="str">
        <f t="shared" si="18"/>
        <v>C</v>
      </c>
    </row>
    <row r="211" spans="1:10" x14ac:dyDescent="0.25">
      <c r="A211" s="32">
        <v>42214</v>
      </c>
      <c r="B211" s="33">
        <f t="shared" si="16"/>
        <v>3</v>
      </c>
      <c r="C211" t="str">
        <f t="shared" si="17"/>
        <v>mercredi</v>
      </c>
      <c r="D211" s="116" t="str">
        <f t="shared" si="20"/>
        <v>A</v>
      </c>
      <c r="E211" s="116" t="str">
        <f t="shared" si="20"/>
        <v>A</v>
      </c>
      <c r="F211" s="116" t="str">
        <f t="shared" si="20"/>
        <v>A</v>
      </c>
      <c r="G211" s="116" t="str">
        <f t="shared" si="19"/>
        <v>C</v>
      </c>
      <c r="H211" s="116" t="str">
        <f t="shared" si="19"/>
        <v>A</v>
      </c>
      <c r="I211" s="116"/>
      <c r="J211" s="116" t="str">
        <f t="shared" si="18"/>
        <v>C</v>
      </c>
    </row>
    <row r="212" spans="1:10" x14ac:dyDescent="0.25">
      <c r="A212" s="32">
        <v>42215</v>
      </c>
      <c r="B212" s="33">
        <f t="shared" si="16"/>
        <v>4</v>
      </c>
      <c r="C212" t="str">
        <f t="shared" si="17"/>
        <v>jeudi</v>
      </c>
      <c r="D212" s="116" t="str">
        <f t="shared" si="20"/>
        <v>A</v>
      </c>
      <c r="E212" s="116" t="str">
        <f t="shared" si="20"/>
        <v>A</v>
      </c>
      <c r="F212" s="116" t="str">
        <f t="shared" si="20"/>
        <v>A</v>
      </c>
      <c r="G212" s="116" t="str">
        <f t="shared" si="19"/>
        <v>C</v>
      </c>
      <c r="H212" s="116" t="str">
        <f t="shared" si="19"/>
        <v>A</v>
      </c>
      <c r="I212" s="116"/>
      <c r="J212" s="116" t="str">
        <f t="shared" si="18"/>
        <v>C</v>
      </c>
    </row>
    <row r="213" spans="1:10" x14ac:dyDescent="0.25">
      <c r="A213" s="32">
        <v>42216</v>
      </c>
      <c r="B213" s="33">
        <f t="shared" si="16"/>
        <v>5</v>
      </c>
      <c r="C213" t="str">
        <f t="shared" si="17"/>
        <v>vendredi</v>
      </c>
      <c r="D213" s="116" t="str">
        <f t="shared" si="20"/>
        <v>A</v>
      </c>
      <c r="E213" s="116" t="str">
        <f t="shared" si="20"/>
        <v>A</v>
      </c>
      <c r="F213" s="116" t="str">
        <f t="shared" si="20"/>
        <v>A</v>
      </c>
      <c r="G213" s="116" t="str">
        <f t="shared" si="19"/>
        <v>C</v>
      </c>
      <c r="H213" s="116" t="str">
        <f t="shared" si="19"/>
        <v>A</v>
      </c>
      <c r="I213" s="116"/>
      <c r="J213" s="116" t="str">
        <f t="shared" si="18"/>
        <v>C</v>
      </c>
    </row>
    <row r="214" spans="1:10" x14ac:dyDescent="0.25">
      <c r="A214" s="32">
        <v>42217</v>
      </c>
      <c r="B214" s="33">
        <f t="shared" si="16"/>
        <v>6</v>
      </c>
      <c r="C214" t="str">
        <f t="shared" si="17"/>
        <v>samedi</v>
      </c>
      <c r="D214" s="116" t="str">
        <f t="shared" si="20"/>
        <v>A</v>
      </c>
      <c r="E214" s="116" t="str">
        <f t="shared" si="20"/>
        <v>A</v>
      </c>
      <c r="F214" s="116" t="str">
        <f t="shared" si="20"/>
        <v>A</v>
      </c>
      <c r="G214" s="116" t="str">
        <f t="shared" si="19"/>
        <v>C</v>
      </c>
      <c r="H214" s="116" t="str">
        <f t="shared" si="19"/>
        <v>A</v>
      </c>
      <c r="I214" s="116"/>
      <c r="J214" s="116" t="str">
        <f t="shared" si="18"/>
        <v>C</v>
      </c>
    </row>
    <row r="215" spans="1:10" x14ac:dyDescent="0.25">
      <c r="A215" s="32">
        <v>42218</v>
      </c>
      <c r="B215" s="33">
        <f t="shared" si="16"/>
        <v>7</v>
      </c>
      <c r="C215" t="str">
        <f t="shared" si="17"/>
        <v>dimanche</v>
      </c>
      <c r="D215" s="116" t="str">
        <f t="shared" si="20"/>
        <v>A</v>
      </c>
      <c r="E215" s="116" t="str">
        <f t="shared" si="20"/>
        <v>B</v>
      </c>
      <c r="F215" s="116" t="str">
        <f t="shared" si="20"/>
        <v>B</v>
      </c>
      <c r="G215" s="116" t="str">
        <f t="shared" si="19"/>
        <v>D</v>
      </c>
      <c r="H215" s="116" t="str">
        <f t="shared" si="19"/>
        <v>B</v>
      </c>
      <c r="I215" s="116"/>
      <c r="J215" s="116" t="str">
        <f t="shared" si="18"/>
        <v>D</v>
      </c>
    </row>
    <row r="216" spans="1:10" x14ac:dyDescent="0.25">
      <c r="A216" s="32">
        <v>42219</v>
      </c>
      <c r="B216" s="33">
        <f t="shared" si="16"/>
        <v>1</v>
      </c>
      <c r="C216" t="str">
        <f t="shared" si="17"/>
        <v>lundi</v>
      </c>
      <c r="D216" s="116" t="str">
        <f t="shared" si="20"/>
        <v>A</v>
      </c>
      <c r="E216" s="116" t="str">
        <f t="shared" si="20"/>
        <v>B</v>
      </c>
      <c r="F216" s="116" t="str">
        <f t="shared" si="20"/>
        <v>B</v>
      </c>
      <c r="G216" s="116" t="str">
        <f t="shared" si="19"/>
        <v>D</v>
      </c>
      <c r="H216" s="116" t="str">
        <f t="shared" si="19"/>
        <v>B</v>
      </c>
      <c r="I216" s="116"/>
      <c r="J216" s="116" t="str">
        <f t="shared" si="18"/>
        <v>D</v>
      </c>
    </row>
    <row r="217" spans="1:10" x14ac:dyDescent="0.25">
      <c r="A217" s="32">
        <v>42220</v>
      </c>
      <c r="B217" s="33">
        <f t="shared" si="16"/>
        <v>2</v>
      </c>
      <c r="C217" t="str">
        <f t="shared" si="17"/>
        <v>mardi</v>
      </c>
      <c r="D217" s="116" t="str">
        <f t="shared" si="20"/>
        <v>A</v>
      </c>
      <c r="E217" s="116" t="str">
        <f t="shared" si="20"/>
        <v>B</v>
      </c>
      <c r="F217" s="116" t="str">
        <f t="shared" si="20"/>
        <v>B</v>
      </c>
      <c r="G217" s="116" t="str">
        <f t="shared" si="19"/>
        <v>D</v>
      </c>
      <c r="H217" s="116" t="str">
        <f t="shared" si="19"/>
        <v>B</v>
      </c>
      <c r="I217" s="116"/>
      <c r="J217" s="116" t="str">
        <f t="shared" si="18"/>
        <v>D</v>
      </c>
    </row>
    <row r="218" spans="1:10" x14ac:dyDescent="0.25">
      <c r="A218" s="32">
        <v>42221</v>
      </c>
      <c r="B218" s="33">
        <f t="shared" si="16"/>
        <v>3</v>
      </c>
      <c r="C218" t="str">
        <f t="shared" si="17"/>
        <v>mercredi</v>
      </c>
      <c r="D218" s="116" t="str">
        <f t="shared" si="20"/>
        <v>A</v>
      </c>
      <c r="E218" s="116" t="str">
        <f t="shared" si="20"/>
        <v>B</v>
      </c>
      <c r="F218" s="116" t="str">
        <f t="shared" si="20"/>
        <v>B</v>
      </c>
      <c r="G218" s="116" t="str">
        <f t="shared" si="19"/>
        <v>D</v>
      </c>
      <c r="H218" s="116" t="str">
        <f t="shared" si="19"/>
        <v>B</v>
      </c>
      <c r="I218" s="116"/>
      <c r="J218" s="116" t="str">
        <f t="shared" si="18"/>
        <v>D</v>
      </c>
    </row>
    <row r="219" spans="1:10" x14ac:dyDescent="0.25">
      <c r="A219" s="32">
        <v>42222</v>
      </c>
      <c r="B219" s="33">
        <f t="shared" si="16"/>
        <v>4</v>
      </c>
      <c r="C219" t="str">
        <f t="shared" si="17"/>
        <v>jeudi</v>
      </c>
      <c r="D219" s="116" t="str">
        <f t="shared" si="20"/>
        <v>A</v>
      </c>
      <c r="E219" s="116" t="str">
        <f t="shared" si="20"/>
        <v>B</v>
      </c>
      <c r="F219" s="116" t="str">
        <f t="shared" si="20"/>
        <v>B</v>
      </c>
      <c r="G219" s="116" t="str">
        <f t="shared" si="19"/>
        <v>D</v>
      </c>
      <c r="H219" s="116" t="str">
        <f t="shared" si="19"/>
        <v>B</v>
      </c>
      <c r="I219" s="116"/>
      <c r="J219" s="116" t="str">
        <f t="shared" si="18"/>
        <v>D</v>
      </c>
    </row>
    <row r="220" spans="1:10" x14ac:dyDescent="0.25">
      <c r="A220" s="32">
        <v>42223</v>
      </c>
      <c r="B220" s="33">
        <f t="shared" si="16"/>
        <v>5</v>
      </c>
      <c r="C220" t="str">
        <f t="shared" si="17"/>
        <v>vendredi</v>
      </c>
      <c r="D220" s="116" t="str">
        <f t="shared" si="20"/>
        <v>A</v>
      </c>
      <c r="E220" s="116" t="str">
        <f t="shared" si="20"/>
        <v>B</v>
      </c>
      <c r="F220" s="116" t="str">
        <f t="shared" si="20"/>
        <v>B</v>
      </c>
      <c r="G220" s="116" t="str">
        <f t="shared" si="19"/>
        <v>D</v>
      </c>
      <c r="H220" s="116" t="str">
        <f t="shared" si="19"/>
        <v>B</v>
      </c>
      <c r="I220" s="116"/>
      <c r="J220" s="116" t="str">
        <f t="shared" si="18"/>
        <v>D</v>
      </c>
    </row>
    <row r="221" spans="1:10" x14ac:dyDescent="0.25">
      <c r="A221" s="32">
        <v>42224</v>
      </c>
      <c r="B221" s="33">
        <f t="shared" si="16"/>
        <v>6</v>
      </c>
      <c r="C221" t="str">
        <f t="shared" si="17"/>
        <v>samedi</v>
      </c>
      <c r="D221" s="116" t="str">
        <f t="shared" si="20"/>
        <v>A</v>
      </c>
      <c r="E221" s="116" t="str">
        <f t="shared" si="20"/>
        <v>B</v>
      </c>
      <c r="F221" s="116" t="str">
        <f t="shared" si="20"/>
        <v>B</v>
      </c>
      <c r="G221" s="116" t="str">
        <f t="shared" si="19"/>
        <v>D</v>
      </c>
      <c r="H221" s="116" t="str">
        <f t="shared" si="19"/>
        <v>B</v>
      </c>
      <c r="I221" s="116"/>
      <c r="J221" s="116" t="str">
        <f t="shared" si="18"/>
        <v>D</v>
      </c>
    </row>
    <row r="222" spans="1:10" x14ac:dyDescent="0.25">
      <c r="A222" s="32">
        <v>42225</v>
      </c>
      <c r="B222" s="33">
        <f t="shared" si="16"/>
        <v>7</v>
      </c>
      <c r="C222" t="str">
        <f t="shared" si="17"/>
        <v>dimanche</v>
      </c>
      <c r="D222" s="116" t="str">
        <f t="shared" si="20"/>
        <v>A</v>
      </c>
      <c r="E222" s="116" t="str">
        <f t="shared" si="20"/>
        <v>A</v>
      </c>
      <c r="F222" s="116" t="str">
        <f t="shared" si="20"/>
        <v>C</v>
      </c>
      <c r="G222" s="116" t="str">
        <f t="shared" si="19"/>
        <v>A</v>
      </c>
      <c r="H222" s="116" t="str">
        <f t="shared" si="19"/>
        <v>C</v>
      </c>
      <c r="I222" s="116"/>
      <c r="J222" s="116" t="str">
        <f t="shared" si="18"/>
        <v>E</v>
      </c>
    </row>
    <row r="223" spans="1:10" x14ac:dyDescent="0.25">
      <c r="A223" s="32">
        <v>42226</v>
      </c>
      <c r="B223" s="33">
        <f t="shared" si="16"/>
        <v>1</v>
      </c>
      <c r="C223" t="str">
        <f t="shared" si="17"/>
        <v>lundi</v>
      </c>
      <c r="D223" s="116" t="str">
        <f t="shared" si="20"/>
        <v>A</v>
      </c>
      <c r="E223" s="116" t="str">
        <f t="shared" si="20"/>
        <v>A</v>
      </c>
      <c r="F223" s="116" t="str">
        <f t="shared" si="20"/>
        <v>C</v>
      </c>
      <c r="G223" s="116" t="str">
        <f t="shared" si="19"/>
        <v>A</v>
      </c>
      <c r="H223" s="116" t="str">
        <f t="shared" si="19"/>
        <v>C</v>
      </c>
      <c r="I223" s="116"/>
      <c r="J223" s="116" t="str">
        <f t="shared" si="18"/>
        <v>E</v>
      </c>
    </row>
    <row r="224" spans="1:10" x14ac:dyDescent="0.25">
      <c r="A224" s="32">
        <v>42227</v>
      </c>
      <c r="B224" s="33">
        <f t="shared" si="16"/>
        <v>2</v>
      </c>
      <c r="C224" t="str">
        <f t="shared" si="17"/>
        <v>mardi</v>
      </c>
      <c r="D224" s="116" t="str">
        <f t="shared" si="20"/>
        <v>A</v>
      </c>
      <c r="E224" s="116" t="str">
        <f t="shared" si="20"/>
        <v>A</v>
      </c>
      <c r="F224" s="116" t="str">
        <f t="shared" si="20"/>
        <v>C</v>
      </c>
      <c r="G224" s="116" t="str">
        <f t="shared" si="19"/>
        <v>A</v>
      </c>
      <c r="H224" s="116" t="str">
        <f t="shared" si="19"/>
        <v>C</v>
      </c>
      <c r="I224" s="116"/>
      <c r="J224" s="116" t="str">
        <f t="shared" si="18"/>
        <v>E</v>
      </c>
    </row>
    <row r="225" spans="1:10" x14ac:dyDescent="0.25">
      <c r="A225" s="32">
        <v>42228</v>
      </c>
      <c r="B225" s="33">
        <f t="shared" si="16"/>
        <v>3</v>
      </c>
      <c r="C225" t="str">
        <f t="shared" si="17"/>
        <v>mercredi</v>
      </c>
      <c r="D225" s="116" t="str">
        <f t="shared" si="20"/>
        <v>A</v>
      </c>
      <c r="E225" s="116" t="str">
        <f t="shared" si="20"/>
        <v>A</v>
      </c>
      <c r="F225" s="116" t="str">
        <f t="shared" si="20"/>
        <v>C</v>
      </c>
      <c r="G225" s="116" t="str">
        <f t="shared" si="19"/>
        <v>A</v>
      </c>
      <c r="H225" s="116" t="str">
        <f t="shared" si="19"/>
        <v>C</v>
      </c>
      <c r="I225" s="116"/>
      <c r="J225" s="116" t="str">
        <f t="shared" si="18"/>
        <v>E</v>
      </c>
    </row>
    <row r="226" spans="1:10" x14ac:dyDescent="0.25">
      <c r="A226" s="32">
        <v>42229</v>
      </c>
      <c r="B226" s="33">
        <f t="shared" si="16"/>
        <v>4</v>
      </c>
      <c r="C226" t="str">
        <f t="shared" si="17"/>
        <v>jeudi</v>
      </c>
      <c r="D226" s="116" t="str">
        <f t="shared" si="20"/>
        <v>A</v>
      </c>
      <c r="E226" s="116" t="str">
        <f t="shared" si="20"/>
        <v>A</v>
      </c>
      <c r="F226" s="116" t="str">
        <f t="shared" si="20"/>
        <v>C</v>
      </c>
      <c r="G226" s="116" t="str">
        <f t="shared" si="19"/>
        <v>A</v>
      </c>
      <c r="H226" s="116" t="str">
        <f t="shared" si="19"/>
        <v>C</v>
      </c>
      <c r="I226" s="116"/>
      <c r="J226" s="116" t="str">
        <f t="shared" si="18"/>
        <v>E</v>
      </c>
    </row>
    <row r="227" spans="1:10" x14ac:dyDescent="0.25">
      <c r="A227" s="32">
        <v>42230</v>
      </c>
      <c r="B227" s="33">
        <f t="shared" si="16"/>
        <v>5</v>
      </c>
      <c r="C227" t="str">
        <f t="shared" si="17"/>
        <v>vendredi</v>
      </c>
      <c r="D227" s="116" t="str">
        <f t="shared" si="20"/>
        <v>A</v>
      </c>
      <c r="E227" s="116" t="str">
        <f t="shared" si="20"/>
        <v>A</v>
      </c>
      <c r="F227" s="116" t="str">
        <f t="shared" si="20"/>
        <v>C</v>
      </c>
      <c r="G227" s="116" t="str">
        <f t="shared" si="19"/>
        <v>A</v>
      </c>
      <c r="H227" s="116" t="str">
        <f t="shared" si="19"/>
        <v>C</v>
      </c>
      <c r="I227" s="116"/>
      <c r="J227" s="116" t="str">
        <f t="shared" si="18"/>
        <v>E</v>
      </c>
    </row>
    <row r="228" spans="1:10" x14ac:dyDescent="0.25">
      <c r="A228" s="32">
        <v>42231</v>
      </c>
      <c r="B228" s="33">
        <f t="shared" si="16"/>
        <v>6</v>
      </c>
      <c r="C228" t="str">
        <f t="shared" si="17"/>
        <v>samedi</v>
      </c>
      <c r="D228" s="116" t="str">
        <f t="shared" si="20"/>
        <v>A</v>
      </c>
      <c r="E228" s="116" t="str">
        <f t="shared" si="20"/>
        <v>A</v>
      </c>
      <c r="F228" s="116" t="str">
        <f t="shared" si="20"/>
        <v>C</v>
      </c>
      <c r="G228" s="116" t="str">
        <f t="shared" si="19"/>
        <v>A</v>
      </c>
      <c r="H228" s="116" t="str">
        <f t="shared" si="19"/>
        <v>C</v>
      </c>
      <c r="I228" s="116"/>
      <c r="J228" s="116" t="str">
        <f t="shared" si="18"/>
        <v>E</v>
      </c>
    </row>
    <row r="229" spans="1:10" x14ac:dyDescent="0.25">
      <c r="A229" s="32">
        <v>42232</v>
      </c>
      <c r="B229" s="33">
        <f t="shared" si="16"/>
        <v>7</v>
      </c>
      <c r="C229" t="str">
        <f t="shared" si="17"/>
        <v>dimanche</v>
      </c>
      <c r="D229" s="116" t="str">
        <f t="shared" si="20"/>
        <v>A</v>
      </c>
      <c r="E229" s="116" t="str">
        <f t="shared" si="20"/>
        <v>B</v>
      </c>
      <c r="F229" s="116" t="str">
        <f t="shared" si="20"/>
        <v>A</v>
      </c>
      <c r="G229" s="116" t="str">
        <f t="shared" si="19"/>
        <v>B</v>
      </c>
      <c r="H229" s="116" t="str">
        <f t="shared" si="19"/>
        <v>D</v>
      </c>
      <c r="I229" s="116"/>
      <c r="J229" s="116" t="str">
        <f t="shared" si="18"/>
        <v>F</v>
      </c>
    </row>
    <row r="230" spans="1:10" x14ac:dyDescent="0.25">
      <c r="A230" s="32">
        <v>42233</v>
      </c>
      <c r="B230" s="33">
        <f t="shared" si="16"/>
        <v>1</v>
      </c>
      <c r="C230" t="str">
        <f t="shared" si="17"/>
        <v>lundi</v>
      </c>
      <c r="D230" s="116" t="str">
        <f t="shared" si="20"/>
        <v>A</v>
      </c>
      <c r="E230" s="116" t="str">
        <f t="shared" si="20"/>
        <v>B</v>
      </c>
      <c r="F230" s="116" t="str">
        <f t="shared" si="20"/>
        <v>A</v>
      </c>
      <c r="G230" s="116" t="str">
        <f t="shared" si="19"/>
        <v>B</v>
      </c>
      <c r="H230" s="116" t="str">
        <f t="shared" si="19"/>
        <v>D</v>
      </c>
      <c r="I230" s="116"/>
      <c r="J230" s="116" t="str">
        <f t="shared" si="18"/>
        <v>F</v>
      </c>
    </row>
    <row r="231" spans="1:10" x14ac:dyDescent="0.25">
      <c r="A231" s="32">
        <v>42234</v>
      </c>
      <c r="B231" s="33">
        <f t="shared" si="16"/>
        <v>2</v>
      </c>
      <c r="C231" t="str">
        <f t="shared" si="17"/>
        <v>mardi</v>
      </c>
      <c r="D231" s="116" t="str">
        <f t="shared" si="20"/>
        <v>A</v>
      </c>
      <c r="E231" s="116" t="str">
        <f t="shared" si="20"/>
        <v>B</v>
      </c>
      <c r="F231" s="116" t="str">
        <f t="shared" si="20"/>
        <v>A</v>
      </c>
      <c r="G231" s="116" t="str">
        <f t="shared" si="19"/>
        <v>B</v>
      </c>
      <c r="H231" s="116" t="str">
        <f t="shared" si="19"/>
        <v>D</v>
      </c>
      <c r="I231" s="116"/>
      <c r="J231" s="116" t="str">
        <f t="shared" si="18"/>
        <v>F</v>
      </c>
    </row>
    <row r="232" spans="1:10" x14ac:dyDescent="0.25">
      <c r="A232" s="32">
        <v>42235</v>
      </c>
      <c r="B232" s="33">
        <f t="shared" si="16"/>
        <v>3</v>
      </c>
      <c r="C232" t="str">
        <f t="shared" si="17"/>
        <v>mercredi</v>
      </c>
      <c r="D232" s="116" t="str">
        <f t="shared" si="20"/>
        <v>A</v>
      </c>
      <c r="E232" s="116" t="str">
        <f t="shared" si="20"/>
        <v>B</v>
      </c>
      <c r="F232" s="116" t="str">
        <f t="shared" si="20"/>
        <v>A</v>
      </c>
      <c r="G232" s="116" t="str">
        <f t="shared" si="19"/>
        <v>B</v>
      </c>
      <c r="H232" s="116" t="str">
        <f t="shared" si="19"/>
        <v>D</v>
      </c>
      <c r="I232" s="116"/>
      <c r="J232" s="116" t="str">
        <f t="shared" si="18"/>
        <v>F</v>
      </c>
    </row>
    <row r="233" spans="1:10" x14ac:dyDescent="0.25">
      <c r="A233" s="32">
        <v>42236</v>
      </c>
      <c r="B233" s="33">
        <f t="shared" si="16"/>
        <v>4</v>
      </c>
      <c r="C233" t="str">
        <f t="shared" si="17"/>
        <v>jeudi</v>
      </c>
      <c r="D233" s="116" t="str">
        <f t="shared" si="20"/>
        <v>A</v>
      </c>
      <c r="E233" s="116" t="str">
        <f t="shared" si="20"/>
        <v>B</v>
      </c>
      <c r="F233" s="116" t="str">
        <f t="shared" si="20"/>
        <v>A</v>
      </c>
      <c r="G233" s="116" t="str">
        <f t="shared" si="19"/>
        <v>B</v>
      </c>
      <c r="H233" s="116" t="str">
        <f t="shared" si="19"/>
        <v>D</v>
      </c>
      <c r="I233" s="116"/>
      <c r="J233" s="116" t="str">
        <f t="shared" si="18"/>
        <v>F</v>
      </c>
    </row>
    <row r="234" spans="1:10" x14ac:dyDescent="0.25">
      <c r="A234" s="32">
        <v>42237</v>
      </c>
      <c r="B234" s="33">
        <f t="shared" si="16"/>
        <v>5</v>
      </c>
      <c r="C234" t="str">
        <f t="shared" si="17"/>
        <v>vendredi</v>
      </c>
      <c r="D234" s="116" t="str">
        <f t="shared" si="20"/>
        <v>A</v>
      </c>
      <c r="E234" s="116" t="str">
        <f t="shared" si="20"/>
        <v>B</v>
      </c>
      <c r="F234" s="116" t="str">
        <f t="shared" si="20"/>
        <v>A</v>
      </c>
      <c r="G234" s="116" t="str">
        <f t="shared" si="19"/>
        <v>B</v>
      </c>
      <c r="H234" s="116" t="str">
        <f t="shared" si="19"/>
        <v>D</v>
      </c>
      <c r="I234" s="116"/>
      <c r="J234" s="116" t="str">
        <f t="shared" si="18"/>
        <v>F</v>
      </c>
    </row>
    <row r="235" spans="1:10" x14ac:dyDescent="0.25">
      <c r="A235" s="32">
        <v>42238</v>
      </c>
      <c r="B235" s="33">
        <f t="shared" si="16"/>
        <v>6</v>
      </c>
      <c r="C235" t="str">
        <f t="shared" si="17"/>
        <v>samedi</v>
      </c>
      <c r="D235" s="116" t="str">
        <f t="shared" si="20"/>
        <v>A</v>
      </c>
      <c r="E235" s="116" t="str">
        <f t="shared" si="20"/>
        <v>B</v>
      </c>
      <c r="F235" s="116" t="str">
        <f t="shared" si="20"/>
        <v>A</v>
      </c>
      <c r="G235" s="116" t="str">
        <f t="shared" si="19"/>
        <v>B</v>
      </c>
      <c r="H235" s="116" t="str">
        <f t="shared" si="19"/>
        <v>D</v>
      </c>
      <c r="I235" s="116"/>
      <c r="J235" s="116" t="str">
        <f t="shared" si="18"/>
        <v>F</v>
      </c>
    </row>
    <row r="236" spans="1:10" x14ac:dyDescent="0.25">
      <c r="A236" s="32">
        <v>42239</v>
      </c>
      <c r="B236" s="33">
        <f t="shared" si="16"/>
        <v>7</v>
      </c>
      <c r="C236" t="str">
        <f t="shared" si="17"/>
        <v>dimanche</v>
      </c>
      <c r="D236" s="116" t="str">
        <f t="shared" si="20"/>
        <v>A</v>
      </c>
      <c r="E236" s="116" t="str">
        <f t="shared" si="20"/>
        <v>A</v>
      </c>
      <c r="F236" s="116" t="str">
        <f t="shared" si="20"/>
        <v>B</v>
      </c>
      <c r="G236" s="116" t="str">
        <f t="shared" si="19"/>
        <v>C</v>
      </c>
      <c r="H236" s="116" t="str">
        <f t="shared" si="19"/>
        <v>E</v>
      </c>
      <c r="I236" s="116"/>
      <c r="J236" s="116" t="str">
        <f t="shared" si="18"/>
        <v>G</v>
      </c>
    </row>
    <row r="237" spans="1:10" x14ac:dyDescent="0.25">
      <c r="A237" s="32">
        <v>42240</v>
      </c>
      <c r="B237" s="33">
        <f t="shared" si="16"/>
        <v>1</v>
      </c>
      <c r="C237" t="str">
        <f t="shared" si="17"/>
        <v>lundi</v>
      </c>
      <c r="D237" s="116" t="str">
        <f t="shared" si="20"/>
        <v>A</v>
      </c>
      <c r="E237" s="116" t="str">
        <f t="shared" si="20"/>
        <v>A</v>
      </c>
      <c r="F237" s="116" t="str">
        <f t="shared" si="20"/>
        <v>B</v>
      </c>
      <c r="G237" s="116" t="str">
        <f t="shared" si="19"/>
        <v>C</v>
      </c>
      <c r="H237" s="116" t="str">
        <f t="shared" si="19"/>
        <v>E</v>
      </c>
      <c r="I237" s="116"/>
      <c r="J237" s="116" t="str">
        <f t="shared" si="18"/>
        <v>G</v>
      </c>
    </row>
    <row r="238" spans="1:10" x14ac:dyDescent="0.25">
      <c r="A238" s="32">
        <v>42241</v>
      </c>
      <c r="B238" s="33">
        <f t="shared" si="16"/>
        <v>2</v>
      </c>
      <c r="C238" t="str">
        <f t="shared" si="17"/>
        <v>mardi</v>
      </c>
      <c r="D238" s="116" t="str">
        <f t="shared" si="20"/>
        <v>A</v>
      </c>
      <c r="E238" s="116" t="str">
        <f t="shared" si="20"/>
        <v>A</v>
      </c>
      <c r="F238" s="116" t="str">
        <f t="shared" si="20"/>
        <v>B</v>
      </c>
      <c r="G238" s="116" t="str">
        <f t="shared" si="19"/>
        <v>C</v>
      </c>
      <c r="H238" s="116" t="str">
        <f t="shared" si="19"/>
        <v>E</v>
      </c>
      <c r="I238" s="116"/>
      <c r="J238" s="116" t="str">
        <f t="shared" si="18"/>
        <v>G</v>
      </c>
    </row>
    <row r="239" spans="1:10" x14ac:dyDescent="0.25">
      <c r="A239" s="32">
        <v>42242</v>
      </c>
      <c r="B239" s="33">
        <f t="shared" si="16"/>
        <v>3</v>
      </c>
      <c r="C239" t="str">
        <f t="shared" si="17"/>
        <v>mercredi</v>
      </c>
      <c r="D239" s="116" t="str">
        <f t="shared" si="20"/>
        <v>A</v>
      </c>
      <c r="E239" s="116" t="str">
        <f t="shared" si="20"/>
        <v>A</v>
      </c>
      <c r="F239" s="116" t="str">
        <f t="shared" si="20"/>
        <v>B</v>
      </c>
      <c r="G239" s="116" t="str">
        <f t="shared" si="19"/>
        <v>C</v>
      </c>
      <c r="H239" s="116" t="str">
        <f t="shared" si="19"/>
        <v>E</v>
      </c>
      <c r="I239" s="116"/>
      <c r="J239" s="116" t="str">
        <f t="shared" si="18"/>
        <v>G</v>
      </c>
    </row>
    <row r="240" spans="1:10" x14ac:dyDescent="0.25">
      <c r="A240" s="32">
        <v>42243</v>
      </c>
      <c r="B240" s="33">
        <f t="shared" si="16"/>
        <v>4</v>
      </c>
      <c r="C240" t="str">
        <f t="shared" si="17"/>
        <v>jeudi</v>
      </c>
      <c r="D240" s="116" t="str">
        <f t="shared" si="20"/>
        <v>A</v>
      </c>
      <c r="E240" s="116" t="str">
        <f t="shared" si="20"/>
        <v>A</v>
      </c>
      <c r="F240" s="116" t="str">
        <f t="shared" si="20"/>
        <v>B</v>
      </c>
      <c r="G240" s="116" t="str">
        <f t="shared" si="19"/>
        <v>C</v>
      </c>
      <c r="H240" s="116" t="str">
        <f t="shared" si="19"/>
        <v>E</v>
      </c>
      <c r="I240" s="116"/>
      <c r="J240" s="116" t="str">
        <f t="shared" si="18"/>
        <v>G</v>
      </c>
    </row>
    <row r="241" spans="1:10" x14ac:dyDescent="0.25">
      <c r="A241" s="32">
        <v>42244</v>
      </c>
      <c r="B241" s="33">
        <f t="shared" si="16"/>
        <v>5</v>
      </c>
      <c r="C241" t="str">
        <f t="shared" si="17"/>
        <v>vendredi</v>
      </c>
      <c r="D241" s="116" t="str">
        <f t="shared" si="20"/>
        <v>A</v>
      </c>
      <c r="E241" s="116" t="str">
        <f t="shared" si="20"/>
        <v>A</v>
      </c>
      <c r="F241" s="116" t="str">
        <f t="shared" si="20"/>
        <v>B</v>
      </c>
      <c r="G241" s="116" t="str">
        <f t="shared" si="19"/>
        <v>C</v>
      </c>
      <c r="H241" s="116" t="str">
        <f t="shared" si="19"/>
        <v>E</v>
      </c>
      <c r="I241" s="116"/>
      <c r="J241" s="116" t="str">
        <f t="shared" si="18"/>
        <v>G</v>
      </c>
    </row>
    <row r="242" spans="1:10" x14ac:dyDescent="0.25">
      <c r="A242" s="32">
        <v>42245</v>
      </c>
      <c r="B242" s="33">
        <f t="shared" si="16"/>
        <v>6</v>
      </c>
      <c r="C242" t="str">
        <f t="shared" si="17"/>
        <v>samedi</v>
      </c>
      <c r="D242" s="116" t="str">
        <f t="shared" si="20"/>
        <v>A</v>
      </c>
      <c r="E242" s="116" t="str">
        <f t="shared" si="20"/>
        <v>A</v>
      </c>
      <c r="F242" s="116" t="str">
        <f t="shared" si="20"/>
        <v>B</v>
      </c>
      <c r="G242" s="116" t="str">
        <f t="shared" si="19"/>
        <v>C</v>
      </c>
      <c r="H242" s="116" t="str">
        <f t="shared" si="19"/>
        <v>E</v>
      </c>
      <c r="I242" s="116"/>
      <c r="J242" s="116" t="str">
        <f t="shared" si="18"/>
        <v>G</v>
      </c>
    </row>
    <row r="243" spans="1:10" x14ac:dyDescent="0.25">
      <c r="A243" s="32">
        <v>42246</v>
      </c>
      <c r="B243" s="33">
        <f t="shared" si="16"/>
        <v>7</v>
      </c>
      <c r="C243" t="str">
        <f t="shared" si="17"/>
        <v>dimanche</v>
      </c>
      <c r="D243" s="116" t="str">
        <f t="shared" si="20"/>
        <v>A</v>
      </c>
      <c r="E243" s="116" t="str">
        <f t="shared" si="20"/>
        <v>B</v>
      </c>
      <c r="F243" s="116" t="str">
        <f t="shared" si="20"/>
        <v>C</v>
      </c>
      <c r="G243" s="116" t="str">
        <f t="shared" si="19"/>
        <v>D</v>
      </c>
      <c r="H243" s="116" t="str">
        <f t="shared" si="19"/>
        <v>A</v>
      </c>
      <c r="I243" s="116"/>
      <c r="J243" s="116" t="str">
        <f t="shared" si="18"/>
        <v>A</v>
      </c>
    </row>
    <row r="244" spans="1:10" x14ac:dyDescent="0.25">
      <c r="A244" s="32">
        <v>42247</v>
      </c>
      <c r="B244" s="33">
        <f t="shared" si="16"/>
        <v>1</v>
      </c>
      <c r="C244" t="str">
        <f t="shared" si="17"/>
        <v>lundi</v>
      </c>
      <c r="D244" s="116" t="str">
        <f t="shared" si="20"/>
        <v>A</v>
      </c>
      <c r="E244" s="116" t="str">
        <f t="shared" si="20"/>
        <v>B</v>
      </c>
      <c r="F244" s="116" t="str">
        <f t="shared" si="20"/>
        <v>C</v>
      </c>
      <c r="G244" s="116" t="str">
        <f t="shared" si="19"/>
        <v>D</v>
      </c>
      <c r="H244" s="116" t="str">
        <f t="shared" si="19"/>
        <v>A</v>
      </c>
      <c r="I244" s="116"/>
      <c r="J244" s="116" t="str">
        <f t="shared" si="18"/>
        <v>A</v>
      </c>
    </row>
    <row r="245" spans="1:10" x14ac:dyDescent="0.25">
      <c r="A245" s="32">
        <v>42248</v>
      </c>
      <c r="B245" s="33">
        <f t="shared" si="16"/>
        <v>2</v>
      </c>
      <c r="C245" t="str">
        <f t="shared" si="17"/>
        <v>mardi</v>
      </c>
      <c r="D245" s="116" t="str">
        <f t="shared" si="20"/>
        <v>A</v>
      </c>
      <c r="E245" s="116" t="str">
        <f t="shared" si="20"/>
        <v>B</v>
      </c>
      <c r="F245" s="116" t="str">
        <f t="shared" si="20"/>
        <v>C</v>
      </c>
      <c r="G245" s="116" t="str">
        <f t="shared" si="19"/>
        <v>D</v>
      </c>
      <c r="H245" s="116" t="str">
        <f t="shared" si="19"/>
        <v>A</v>
      </c>
      <c r="I245" s="116"/>
      <c r="J245" s="116" t="str">
        <f t="shared" si="18"/>
        <v>A</v>
      </c>
    </row>
    <row r="246" spans="1:10" x14ac:dyDescent="0.25">
      <c r="A246" s="32">
        <v>42249</v>
      </c>
      <c r="B246" s="33">
        <f t="shared" si="16"/>
        <v>3</v>
      </c>
      <c r="C246" t="str">
        <f t="shared" si="17"/>
        <v>mercredi</v>
      </c>
      <c r="D246" s="116" t="str">
        <f t="shared" si="20"/>
        <v>A</v>
      </c>
      <c r="E246" s="116" t="str">
        <f t="shared" si="20"/>
        <v>B</v>
      </c>
      <c r="F246" s="116" t="str">
        <f t="shared" si="20"/>
        <v>C</v>
      </c>
      <c r="G246" s="116" t="str">
        <f t="shared" si="19"/>
        <v>D</v>
      </c>
      <c r="H246" s="116" t="str">
        <f t="shared" si="19"/>
        <v>A</v>
      </c>
      <c r="I246" s="116"/>
      <c r="J246" s="116" t="str">
        <f t="shared" si="18"/>
        <v>A</v>
      </c>
    </row>
    <row r="247" spans="1:10" x14ac:dyDescent="0.25">
      <c r="A247" s="32">
        <v>42250</v>
      </c>
      <c r="B247" s="33">
        <f t="shared" si="16"/>
        <v>4</v>
      </c>
      <c r="C247" t="str">
        <f t="shared" si="17"/>
        <v>jeudi</v>
      </c>
      <c r="D247" s="116" t="str">
        <f t="shared" si="20"/>
        <v>A</v>
      </c>
      <c r="E247" s="116" t="str">
        <f t="shared" si="20"/>
        <v>B</v>
      </c>
      <c r="F247" s="116" t="str">
        <f t="shared" si="20"/>
        <v>C</v>
      </c>
      <c r="G247" s="116" t="str">
        <f t="shared" si="19"/>
        <v>D</v>
      </c>
      <c r="H247" s="116" t="str">
        <f t="shared" si="19"/>
        <v>A</v>
      </c>
      <c r="I247" s="116"/>
      <c r="J247" s="116" t="str">
        <f t="shared" si="18"/>
        <v>A</v>
      </c>
    </row>
    <row r="248" spans="1:10" x14ac:dyDescent="0.25">
      <c r="A248" s="32">
        <v>42251</v>
      </c>
      <c r="B248" s="33">
        <f t="shared" si="16"/>
        <v>5</v>
      </c>
      <c r="C248" t="str">
        <f t="shared" si="17"/>
        <v>vendredi</v>
      </c>
      <c r="D248" s="116" t="str">
        <f t="shared" si="20"/>
        <v>A</v>
      </c>
      <c r="E248" s="116" t="str">
        <f t="shared" si="20"/>
        <v>B</v>
      </c>
      <c r="F248" s="116" t="str">
        <f t="shared" si="20"/>
        <v>C</v>
      </c>
      <c r="G248" s="116" t="str">
        <f t="shared" si="19"/>
        <v>D</v>
      </c>
      <c r="H248" s="116" t="str">
        <f t="shared" si="19"/>
        <v>A</v>
      </c>
      <c r="I248" s="116"/>
      <c r="J248" s="116" t="str">
        <f t="shared" si="18"/>
        <v>A</v>
      </c>
    </row>
    <row r="249" spans="1:10" x14ac:dyDescent="0.25">
      <c r="A249" s="32">
        <v>42252</v>
      </c>
      <c r="B249" s="33">
        <f t="shared" si="16"/>
        <v>6</v>
      </c>
      <c r="C249" t="str">
        <f t="shared" si="17"/>
        <v>samedi</v>
      </c>
      <c r="D249" s="116" t="str">
        <f t="shared" si="20"/>
        <v>A</v>
      </c>
      <c r="E249" s="116" t="str">
        <f t="shared" si="20"/>
        <v>B</v>
      </c>
      <c r="F249" s="116" t="str">
        <f t="shared" si="20"/>
        <v>C</v>
      </c>
      <c r="G249" s="116" t="str">
        <f t="shared" si="19"/>
        <v>D</v>
      </c>
      <c r="H249" s="116" t="str">
        <f t="shared" si="19"/>
        <v>A</v>
      </c>
      <c r="I249" s="116"/>
      <c r="J249" s="116" t="str">
        <f t="shared" si="18"/>
        <v>A</v>
      </c>
    </row>
    <row r="250" spans="1:10" x14ac:dyDescent="0.25">
      <c r="A250" s="32">
        <v>42253</v>
      </c>
      <c r="B250" s="33">
        <f t="shared" si="16"/>
        <v>7</v>
      </c>
      <c r="C250" t="str">
        <f t="shared" si="17"/>
        <v>dimanche</v>
      </c>
      <c r="D250" s="116" t="str">
        <f t="shared" si="20"/>
        <v>A</v>
      </c>
      <c r="E250" s="116" t="str">
        <f t="shared" si="20"/>
        <v>A</v>
      </c>
      <c r="F250" s="116" t="str">
        <f t="shared" si="20"/>
        <v>A</v>
      </c>
      <c r="G250" s="116" t="str">
        <f t="shared" si="19"/>
        <v>A</v>
      </c>
      <c r="H250" s="116" t="str">
        <f t="shared" si="19"/>
        <v>B</v>
      </c>
      <c r="I250" s="116"/>
      <c r="J250" s="116" t="str">
        <f t="shared" si="18"/>
        <v>B</v>
      </c>
    </row>
    <row r="251" spans="1:10" x14ac:dyDescent="0.25">
      <c r="A251" s="32">
        <v>42254</v>
      </c>
      <c r="B251" s="33">
        <f t="shared" si="16"/>
        <v>1</v>
      </c>
      <c r="C251" t="str">
        <f t="shared" si="17"/>
        <v>lundi</v>
      </c>
      <c r="D251" s="116" t="str">
        <f t="shared" si="20"/>
        <v>A</v>
      </c>
      <c r="E251" s="116" t="str">
        <f t="shared" si="20"/>
        <v>A</v>
      </c>
      <c r="F251" s="116" t="str">
        <f t="shared" si="20"/>
        <v>A</v>
      </c>
      <c r="G251" s="116" t="str">
        <f t="shared" si="19"/>
        <v>A</v>
      </c>
      <c r="H251" s="116" t="str">
        <f t="shared" si="19"/>
        <v>B</v>
      </c>
      <c r="I251" s="116"/>
      <c r="J251" s="116" t="str">
        <f t="shared" si="18"/>
        <v>B</v>
      </c>
    </row>
    <row r="252" spans="1:10" x14ac:dyDescent="0.25">
      <c r="A252" s="32">
        <v>42255</v>
      </c>
      <c r="B252" s="33">
        <f t="shared" si="16"/>
        <v>2</v>
      </c>
      <c r="C252" t="str">
        <f t="shared" si="17"/>
        <v>mardi</v>
      </c>
      <c r="D252" s="116" t="str">
        <f t="shared" si="20"/>
        <v>A</v>
      </c>
      <c r="E252" s="116" t="str">
        <f t="shared" si="20"/>
        <v>A</v>
      </c>
      <c r="F252" s="116" t="str">
        <f t="shared" si="20"/>
        <v>A</v>
      </c>
      <c r="G252" s="116" t="str">
        <f t="shared" si="19"/>
        <v>A</v>
      </c>
      <c r="H252" s="116" t="str">
        <f t="shared" si="19"/>
        <v>B</v>
      </c>
      <c r="I252" s="116"/>
      <c r="J252" s="116" t="str">
        <f t="shared" si="18"/>
        <v>B</v>
      </c>
    </row>
    <row r="253" spans="1:10" x14ac:dyDescent="0.25">
      <c r="A253" s="32">
        <v>42256</v>
      </c>
      <c r="B253" s="33">
        <f t="shared" si="16"/>
        <v>3</v>
      </c>
      <c r="C253" t="str">
        <f t="shared" si="17"/>
        <v>mercredi</v>
      </c>
      <c r="D253" s="116" t="str">
        <f t="shared" si="20"/>
        <v>A</v>
      </c>
      <c r="E253" s="116" t="str">
        <f t="shared" si="20"/>
        <v>A</v>
      </c>
      <c r="F253" s="116" t="str">
        <f t="shared" si="20"/>
        <v>A</v>
      </c>
      <c r="G253" s="116" t="str">
        <f t="shared" si="19"/>
        <v>A</v>
      </c>
      <c r="H253" s="116" t="str">
        <f t="shared" si="19"/>
        <v>B</v>
      </c>
      <c r="I253" s="116"/>
      <c r="J253" s="116" t="str">
        <f t="shared" si="18"/>
        <v>B</v>
      </c>
    </row>
    <row r="254" spans="1:10" x14ac:dyDescent="0.25">
      <c r="A254" s="32">
        <v>42257</v>
      </c>
      <c r="B254" s="33">
        <f t="shared" si="16"/>
        <v>4</v>
      </c>
      <c r="C254" t="str">
        <f t="shared" si="17"/>
        <v>jeudi</v>
      </c>
      <c r="D254" s="116" t="str">
        <f t="shared" si="20"/>
        <v>A</v>
      </c>
      <c r="E254" s="116" t="str">
        <f t="shared" si="20"/>
        <v>A</v>
      </c>
      <c r="F254" s="116" t="str">
        <f t="shared" si="20"/>
        <v>A</v>
      </c>
      <c r="G254" s="116" t="str">
        <f t="shared" si="19"/>
        <v>A</v>
      </c>
      <c r="H254" s="116" t="str">
        <f t="shared" si="19"/>
        <v>B</v>
      </c>
      <c r="I254" s="116"/>
      <c r="J254" s="116" t="str">
        <f t="shared" si="18"/>
        <v>B</v>
      </c>
    </row>
    <row r="255" spans="1:10" x14ac:dyDescent="0.25">
      <c r="A255" s="32">
        <v>42258</v>
      </c>
      <c r="B255" s="33">
        <f t="shared" si="16"/>
        <v>5</v>
      </c>
      <c r="C255" t="str">
        <f t="shared" si="17"/>
        <v>vendredi</v>
      </c>
      <c r="D255" s="116" t="str">
        <f t="shared" si="20"/>
        <v>A</v>
      </c>
      <c r="E255" s="116" t="str">
        <f t="shared" si="20"/>
        <v>A</v>
      </c>
      <c r="F255" s="116" t="str">
        <f t="shared" si="20"/>
        <v>A</v>
      </c>
      <c r="G255" s="116" t="str">
        <f t="shared" si="19"/>
        <v>A</v>
      </c>
      <c r="H255" s="116" t="str">
        <f t="shared" si="19"/>
        <v>B</v>
      </c>
      <c r="I255" s="116"/>
      <c r="J255" s="116" t="str">
        <f t="shared" si="18"/>
        <v>B</v>
      </c>
    </row>
    <row r="256" spans="1:10" x14ac:dyDescent="0.25">
      <c r="A256" s="32">
        <v>42259</v>
      </c>
      <c r="B256" s="33">
        <f t="shared" si="16"/>
        <v>6</v>
      </c>
      <c r="C256" t="str">
        <f t="shared" si="17"/>
        <v>samedi</v>
      </c>
      <c r="D256" s="116" t="str">
        <f t="shared" si="20"/>
        <v>A</v>
      </c>
      <c r="E256" s="116" t="str">
        <f t="shared" si="20"/>
        <v>A</v>
      </c>
      <c r="F256" s="116" t="str">
        <f t="shared" si="20"/>
        <v>A</v>
      </c>
      <c r="G256" s="116" t="str">
        <f t="shared" si="19"/>
        <v>A</v>
      </c>
      <c r="H256" s="116" t="str">
        <f t="shared" si="19"/>
        <v>B</v>
      </c>
      <c r="I256" s="116"/>
      <c r="J256" s="116" t="str">
        <f t="shared" si="18"/>
        <v>B</v>
      </c>
    </row>
    <row r="257" spans="1:10" x14ac:dyDescent="0.25">
      <c r="A257" s="32">
        <v>42260</v>
      </c>
      <c r="B257" s="33">
        <f t="shared" si="16"/>
        <v>7</v>
      </c>
      <c r="C257" t="str">
        <f t="shared" si="17"/>
        <v>dimanche</v>
      </c>
      <c r="D257" s="116" t="str">
        <f t="shared" si="20"/>
        <v>A</v>
      </c>
      <c r="E257" s="116" t="str">
        <f t="shared" si="20"/>
        <v>B</v>
      </c>
      <c r="F257" s="116" t="str">
        <f t="shared" si="20"/>
        <v>B</v>
      </c>
      <c r="G257" s="116" t="str">
        <f t="shared" si="19"/>
        <v>B</v>
      </c>
      <c r="H257" s="116" t="str">
        <f t="shared" si="19"/>
        <v>C</v>
      </c>
      <c r="I257" s="116"/>
      <c r="J257" s="116" t="str">
        <f t="shared" si="18"/>
        <v>C</v>
      </c>
    </row>
    <row r="258" spans="1:10" x14ac:dyDescent="0.25">
      <c r="A258" s="32">
        <v>42261</v>
      </c>
      <c r="B258" s="33">
        <f t="shared" si="16"/>
        <v>1</v>
      </c>
      <c r="C258" t="str">
        <f t="shared" si="17"/>
        <v>lundi</v>
      </c>
      <c r="D258" s="116" t="str">
        <f t="shared" si="20"/>
        <v>A</v>
      </c>
      <c r="E258" s="116" t="str">
        <f t="shared" si="20"/>
        <v>B</v>
      </c>
      <c r="F258" s="116" t="str">
        <f t="shared" si="20"/>
        <v>B</v>
      </c>
      <c r="G258" s="116" t="str">
        <f t="shared" si="19"/>
        <v>B</v>
      </c>
      <c r="H258" s="116" t="str">
        <f t="shared" si="19"/>
        <v>C</v>
      </c>
      <c r="I258" s="116"/>
      <c r="J258" s="116" t="str">
        <f t="shared" si="18"/>
        <v>C</v>
      </c>
    </row>
    <row r="259" spans="1:10" x14ac:dyDescent="0.25">
      <c r="A259" s="32">
        <v>42262</v>
      </c>
      <c r="B259" s="33">
        <f t="shared" ref="B259:B322" si="21">WEEKDAY(A259,2)</f>
        <v>2</v>
      </c>
      <c r="C259" t="str">
        <f t="shared" ref="C259:C322" si="22">IF(B259=1,"lundi",IF(B259=2,"mardi",IF(B259=3,"mercredi",IF(B259=4,"jeudi",IF(B259=5,"vendredi",IF(B259=6,"samedi",IF(B259=7,"dimanche","")))))))</f>
        <v>mardi</v>
      </c>
      <c r="D259" s="116" t="str">
        <f t="shared" si="20"/>
        <v>A</v>
      </c>
      <c r="E259" s="116" t="str">
        <f t="shared" si="20"/>
        <v>B</v>
      </c>
      <c r="F259" s="116" t="str">
        <f t="shared" si="20"/>
        <v>B</v>
      </c>
      <c r="G259" s="116" t="str">
        <f t="shared" si="19"/>
        <v>B</v>
      </c>
      <c r="H259" s="116" t="str">
        <f t="shared" si="19"/>
        <v>C</v>
      </c>
      <c r="I259" s="116"/>
      <c r="J259" s="116" t="str">
        <f t="shared" ref="J259:J322" si="23">CHAR((MOD(WEEKNUM($A259)-1,VALUE(RIGHT(J$1,1)))+1)+64)</f>
        <v>C</v>
      </c>
    </row>
    <row r="260" spans="1:10" x14ac:dyDescent="0.25">
      <c r="A260" s="32">
        <v>42263</v>
      </c>
      <c r="B260" s="33">
        <f t="shared" si="21"/>
        <v>3</v>
      </c>
      <c r="C260" t="str">
        <f t="shared" si="22"/>
        <v>mercredi</v>
      </c>
      <c r="D260" s="116" t="str">
        <f t="shared" si="20"/>
        <v>A</v>
      </c>
      <c r="E260" s="116" t="str">
        <f t="shared" si="20"/>
        <v>B</v>
      </c>
      <c r="F260" s="116" t="str">
        <f t="shared" si="20"/>
        <v>B</v>
      </c>
      <c r="G260" s="116" t="str">
        <f t="shared" si="19"/>
        <v>B</v>
      </c>
      <c r="H260" s="116" t="str">
        <f t="shared" si="19"/>
        <v>C</v>
      </c>
      <c r="I260" s="116"/>
      <c r="J260" s="116" t="str">
        <f t="shared" si="23"/>
        <v>C</v>
      </c>
    </row>
    <row r="261" spans="1:10" x14ac:dyDescent="0.25">
      <c r="A261" s="32">
        <v>42264</v>
      </c>
      <c r="B261" s="33">
        <f t="shared" si="21"/>
        <v>4</v>
      </c>
      <c r="C261" t="str">
        <f t="shared" si="22"/>
        <v>jeudi</v>
      </c>
      <c r="D261" s="116" t="str">
        <f t="shared" si="20"/>
        <v>A</v>
      </c>
      <c r="E261" s="116" t="str">
        <f t="shared" si="20"/>
        <v>B</v>
      </c>
      <c r="F261" s="116" t="str">
        <f t="shared" si="20"/>
        <v>B</v>
      </c>
      <c r="G261" s="116" t="str">
        <f t="shared" si="19"/>
        <v>B</v>
      </c>
      <c r="H261" s="116" t="str">
        <f t="shared" si="19"/>
        <v>C</v>
      </c>
      <c r="I261" s="116"/>
      <c r="J261" s="116" t="str">
        <f t="shared" si="23"/>
        <v>C</v>
      </c>
    </row>
    <row r="262" spans="1:10" x14ac:dyDescent="0.25">
      <c r="A262" s="32">
        <v>42265</v>
      </c>
      <c r="B262" s="33">
        <f t="shared" si="21"/>
        <v>5</v>
      </c>
      <c r="C262" t="str">
        <f t="shared" si="22"/>
        <v>vendredi</v>
      </c>
      <c r="D262" s="116" t="str">
        <f t="shared" si="20"/>
        <v>A</v>
      </c>
      <c r="E262" s="116" t="str">
        <f t="shared" si="20"/>
        <v>B</v>
      </c>
      <c r="F262" s="116" t="str">
        <f t="shared" si="20"/>
        <v>B</v>
      </c>
      <c r="G262" s="116" t="str">
        <f t="shared" si="19"/>
        <v>B</v>
      </c>
      <c r="H262" s="116" t="str">
        <f t="shared" si="19"/>
        <v>C</v>
      </c>
      <c r="I262" s="116"/>
      <c r="J262" s="116" t="str">
        <f t="shared" si="23"/>
        <v>C</v>
      </c>
    </row>
    <row r="263" spans="1:10" x14ac:dyDescent="0.25">
      <c r="A263" s="32">
        <v>42266</v>
      </c>
      <c r="B263" s="33">
        <f t="shared" si="21"/>
        <v>6</v>
      </c>
      <c r="C263" t="str">
        <f t="shared" si="22"/>
        <v>samedi</v>
      </c>
      <c r="D263" s="116" t="str">
        <f t="shared" si="20"/>
        <v>A</v>
      </c>
      <c r="E263" s="116" t="str">
        <f t="shared" si="20"/>
        <v>B</v>
      </c>
      <c r="F263" s="116" t="str">
        <f t="shared" si="20"/>
        <v>B</v>
      </c>
      <c r="G263" s="116" t="str">
        <f t="shared" si="19"/>
        <v>B</v>
      </c>
      <c r="H263" s="116" t="str">
        <f t="shared" si="19"/>
        <v>C</v>
      </c>
      <c r="I263" s="116"/>
      <c r="J263" s="116" t="str">
        <f t="shared" si="23"/>
        <v>C</v>
      </c>
    </row>
    <row r="264" spans="1:10" x14ac:dyDescent="0.25">
      <c r="A264" s="32">
        <v>42267</v>
      </c>
      <c r="B264" s="33">
        <f t="shared" si="21"/>
        <v>7</v>
      </c>
      <c r="C264" t="str">
        <f t="shared" si="22"/>
        <v>dimanche</v>
      </c>
      <c r="D264" s="116" t="str">
        <f t="shared" si="20"/>
        <v>A</v>
      </c>
      <c r="E264" s="116" t="str">
        <f t="shared" si="20"/>
        <v>A</v>
      </c>
      <c r="F264" s="116" t="str">
        <f t="shared" si="20"/>
        <v>C</v>
      </c>
      <c r="G264" s="116" t="str">
        <f t="shared" si="19"/>
        <v>C</v>
      </c>
      <c r="H264" s="116" t="str">
        <f t="shared" si="19"/>
        <v>D</v>
      </c>
      <c r="I264" s="116"/>
      <c r="J264" s="116" t="str">
        <f t="shared" si="23"/>
        <v>D</v>
      </c>
    </row>
    <row r="265" spans="1:10" x14ac:dyDescent="0.25">
      <c r="A265" s="32">
        <v>42268</v>
      </c>
      <c r="B265" s="33">
        <f t="shared" si="21"/>
        <v>1</v>
      </c>
      <c r="C265" t="str">
        <f t="shared" si="22"/>
        <v>lundi</v>
      </c>
      <c r="D265" s="116" t="str">
        <f t="shared" si="20"/>
        <v>A</v>
      </c>
      <c r="E265" s="116" t="str">
        <f t="shared" si="20"/>
        <v>A</v>
      </c>
      <c r="F265" s="116" t="str">
        <f t="shared" si="20"/>
        <v>C</v>
      </c>
      <c r="G265" s="116" t="str">
        <f t="shared" si="19"/>
        <v>C</v>
      </c>
      <c r="H265" s="116" t="str">
        <f t="shared" si="19"/>
        <v>D</v>
      </c>
      <c r="I265" s="116"/>
      <c r="J265" s="116" t="str">
        <f t="shared" si="23"/>
        <v>D</v>
      </c>
    </row>
    <row r="266" spans="1:10" x14ac:dyDescent="0.25">
      <c r="A266" s="32">
        <v>42269</v>
      </c>
      <c r="B266" s="33">
        <f t="shared" si="21"/>
        <v>2</v>
      </c>
      <c r="C266" t="str">
        <f t="shared" si="22"/>
        <v>mardi</v>
      </c>
      <c r="D266" s="116" t="str">
        <f t="shared" si="20"/>
        <v>A</v>
      </c>
      <c r="E266" s="116" t="str">
        <f t="shared" si="20"/>
        <v>A</v>
      </c>
      <c r="F266" s="116" t="str">
        <f t="shared" si="20"/>
        <v>C</v>
      </c>
      <c r="G266" s="116" t="str">
        <f t="shared" si="19"/>
        <v>C</v>
      </c>
      <c r="H266" s="116" t="str">
        <f t="shared" si="19"/>
        <v>D</v>
      </c>
      <c r="I266" s="116"/>
      <c r="J266" s="116" t="str">
        <f t="shared" si="23"/>
        <v>D</v>
      </c>
    </row>
    <row r="267" spans="1:10" x14ac:dyDescent="0.25">
      <c r="A267" s="32">
        <v>42270</v>
      </c>
      <c r="B267" s="33">
        <f t="shared" si="21"/>
        <v>3</v>
      </c>
      <c r="C267" t="str">
        <f t="shared" si="22"/>
        <v>mercredi</v>
      </c>
      <c r="D267" s="116" t="str">
        <f t="shared" si="20"/>
        <v>A</v>
      </c>
      <c r="E267" s="116" t="str">
        <f t="shared" si="20"/>
        <v>A</v>
      </c>
      <c r="F267" s="116" t="str">
        <f t="shared" si="20"/>
        <v>C</v>
      </c>
      <c r="G267" s="116" t="str">
        <f t="shared" si="19"/>
        <v>C</v>
      </c>
      <c r="H267" s="116" t="str">
        <f t="shared" si="19"/>
        <v>D</v>
      </c>
      <c r="I267" s="116"/>
      <c r="J267" s="116" t="str">
        <f t="shared" si="23"/>
        <v>D</v>
      </c>
    </row>
    <row r="268" spans="1:10" x14ac:dyDescent="0.25">
      <c r="A268" s="32">
        <v>42271</v>
      </c>
      <c r="B268" s="33">
        <f t="shared" si="21"/>
        <v>4</v>
      </c>
      <c r="C268" t="str">
        <f t="shared" si="22"/>
        <v>jeudi</v>
      </c>
      <c r="D268" s="116" t="str">
        <f t="shared" si="20"/>
        <v>A</v>
      </c>
      <c r="E268" s="116" t="str">
        <f t="shared" si="20"/>
        <v>A</v>
      </c>
      <c r="F268" s="116" t="str">
        <f t="shared" si="20"/>
        <v>C</v>
      </c>
      <c r="G268" s="116" t="str">
        <f t="shared" si="19"/>
        <v>C</v>
      </c>
      <c r="H268" s="116" t="str">
        <f t="shared" si="19"/>
        <v>D</v>
      </c>
      <c r="I268" s="116"/>
      <c r="J268" s="116" t="str">
        <f t="shared" si="23"/>
        <v>D</v>
      </c>
    </row>
    <row r="269" spans="1:10" x14ac:dyDescent="0.25">
      <c r="A269" s="32">
        <v>42272</v>
      </c>
      <c r="B269" s="33">
        <f t="shared" si="21"/>
        <v>5</v>
      </c>
      <c r="C269" t="str">
        <f t="shared" si="22"/>
        <v>vendredi</v>
      </c>
      <c r="D269" s="116" t="str">
        <f t="shared" si="20"/>
        <v>A</v>
      </c>
      <c r="E269" s="116" t="str">
        <f t="shared" si="20"/>
        <v>A</v>
      </c>
      <c r="F269" s="116" t="str">
        <f t="shared" si="20"/>
        <v>C</v>
      </c>
      <c r="G269" s="116" t="str">
        <f t="shared" si="19"/>
        <v>C</v>
      </c>
      <c r="H269" s="116" t="str">
        <f t="shared" si="19"/>
        <v>D</v>
      </c>
      <c r="I269" s="116"/>
      <c r="J269" s="116" t="str">
        <f t="shared" si="23"/>
        <v>D</v>
      </c>
    </row>
    <row r="270" spans="1:10" x14ac:dyDescent="0.25">
      <c r="A270" s="32">
        <v>42273</v>
      </c>
      <c r="B270" s="33">
        <f t="shared" si="21"/>
        <v>6</v>
      </c>
      <c r="C270" t="str">
        <f t="shared" si="22"/>
        <v>samedi</v>
      </c>
      <c r="D270" s="116" t="str">
        <f t="shared" si="20"/>
        <v>A</v>
      </c>
      <c r="E270" s="116" t="str">
        <f t="shared" si="20"/>
        <v>A</v>
      </c>
      <c r="F270" s="116" t="str">
        <f t="shared" si="20"/>
        <v>C</v>
      </c>
      <c r="G270" s="116" t="str">
        <f t="shared" si="19"/>
        <v>C</v>
      </c>
      <c r="H270" s="116" t="str">
        <f t="shared" si="19"/>
        <v>D</v>
      </c>
      <c r="I270" s="116"/>
      <c r="J270" s="116" t="str">
        <f t="shared" si="23"/>
        <v>D</v>
      </c>
    </row>
    <row r="271" spans="1:10" x14ac:dyDescent="0.25">
      <c r="A271" s="32">
        <v>42274</v>
      </c>
      <c r="B271" s="33">
        <f t="shared" si="21"/>
        <v>7</v>
      </c>
      <c r="C271" t="str">
        <f t="shared" si="22"/>
        <v>dimanche</v>
      </c>
      <c r="D271" s="116" t="str">
        <f t="shared" si="20"/>
        <v>A</v>
      </c>
      <c r="E271" s="116" t="str">
        <f t="shared" si="20"/>
        <v>B</v>
      </c>
      <c r="F271" s="116" t="str">
        <f t="shared" si="20"/>
        <v>A</v>
      </c>
      <c r="G271" s="116" t="str">
        <f t="shared" si="19"/>
        <v>D</v>
      </c>
      <c r="H271" s="116" t="str">
        <f t="shared" si="19"/>
        <v>E</v>
      </c>
      <c r="I271" s="116"/>
      <c r="J271" s="116" t="str">
        <f t="shared" si="23"/>
        <v>E</v>
      </c>
    </row>
    <row r="272" spans="1:10" x14ac:dyDescent="0.25">
      <c r="A272" s="32">
        <v>42275</v>
      </c>
      <c r="B272" s="33">
        <f t="shared" si="21"/>
        <v>1</v>
      </c>
      <c r="C272" t="str">
        <f t="shared" si="22"/>
        <v>lundi</v>
      </c>
      <c r="D272" s="116" t="str">
        <f t="shared" si="20"/>
        <v>A</v>
      </c>
      <c r="E272" s="116" t="str">
        <f t="shared" si="20"/>
        <v>B</v>
      </c>
      <c r="F272" s="116" t="str">
        <f t="shared" si="20"/>
        <v>A</v>
      </c>
      <c r="G272" s="116" t="str">
        <f t="shared" si="19"/>
        <v>D</v>
      </c>
      <c r="H272" s="116" t="str">
        <f t="shared" si="19"/>
        <v>E</v>
      </c>
      <c r="I272" s="116"/>
      <c r="J272" s="116" t="str">
        <f t="shared" si="23"/>
        <v>E</v>
      </c>
    </row>
    <row r="273" spans="1:10" x14ac:dyDescent="0.25">
      <c r="A273" s="32">
        <v>42276</v>
      </c>
      <c r="B273" s="33">
        <f t="shared" si="21"/>
        <v>2</v>
      </c>
      <c r="C273" t="str">
        <f t="shared" si="22"/>
        <v>mardi</v>
      </c>
      <c r="D273" s="116" t="str">
        <f t="shared" si="20"/>
        <v>A</v>
      </c>
      <c r="E273" s="116" t="str">
        <f t="shared" si="20"/>
        <v>B</v>
      </c>
      <c r="F273" s="116" t="str">
        <f t="shared" si="20"/>
        <v>A</v>
      </c>
      <c r="G273" s="116" t="str">
        <f t="shared" si="20"/>
        <v>D</v>
      </c>
      <c r="H273" s="116" t="str">
        <f t="shared" si="20"/>
        <v>E</v>
      </c>
      <c r="I273" s="116"/>
      <c r="J273" s="116" t="str">
        <f t="shared" si="23"/>
        <v>E</v>
      </c>
    </row>
    <row r="274" spans="1:10" x14ac:dyDescent="0.25">
      <c r="A274" s="32">
        <v>42277</v>
      </c>
      <c r="B274" s="33">
        <f t="shared" si="21"/>
        <v>3</v>
      </c>
      <c r="C274" t="str">
        <f t="shared" si="22"/>
        <v>mercredi</v>
      </c>
      <c r="D274" s="116" t="str">
        <f t="shared" ref="D274:G337" si="24">CHAR((MOD(WEEKNUM($A274)-1,VALUE(RIGHT(D$1,1)))+1)+64)</f>
        <v>A</v>
      </c>
      <c r="E274" s="116" t="str">
        <f t="shared" si="24"/>
        <v>B</v>
      </c>
      <c r="F274" s="116" t="str">
        <f t="shared" si="24"/>
        <v>A</v>
      </c>
      <c r="G274" s="116" t="str">
        <f t="shared" si="24"/>
        <v>D</v>
      </c>
      <c r="H274" s="116" t="str">
        <f t="shared" ref="H274:H337" si="25">CHAR((MOD(WEEKNUM($A274)-1,VALUE(RIGHT(H$1,1)))+1)+64)</f>
        <v>E</v>
      </c>
      <c r="I274" s="116"/>
      <c r="J274" s="116" t="str">
        <f t="shared" si="23"/>
        <v>E</v>
      </c>
    </row>
    <row r="275" spans="1:10" x14ac:dyDescent="0.25">
      <c r="A275" s="32">
        <v>42278</v>
      </c>
      <c r="B275" s="33">
        <f t="shared" si="21"/>
        <v>4</v>
      </c>
      <c r="C275" t="str">
        <f t="shared" si="22"/>
        <v>jeudi</v>
      </c>
      <c r="D275" s="116" t="str">
        <f t="shared" si="24"/>
        <v>A</v>
      </c>
      <c r="E275" s="116" t="str">
        <f t="shared" si="24"/>
        <v>B</v>
      </c>
      <c r="F275" s="116" t="str">
        <f t="shared" si="24"/>
        <v>A</v>
      </c>
      <c r="G275" s="116" t="str">
        <f t="shared" si="24"/>
        <v>D</v>
      </c>
      <c r="H275" s="116" t="str">
        <f t="shared" si="25"/>
        <v>E</v>
      </c>
      <c r="I275" s="116"/>
      <c r="J275" s="116" t="str">
        <f t="shared" si="23"/>
        <v>E</v>
      </c>
    </row>
    <row r="276" spans="1:10" x14ac:dyDescent="0.25">
      <c r="A276" s="32">
        <v>42279</v>
      </c>
      <c r="B276" s="33">
        <f t="shared" si="21"/>
        <v>5</v>
      </c>
      <c r="C276" t="str">
        <f t="shared" si="22"/>
        <v>vendredi</v>
      </c>
      <c r="D276" s="116" t="str">
        <f t="shared" si="24"/>
        <v>A</v>
      </c>
      <c r="E276" s="116" t="str">
        <f t="shared" si="24"/>
        <v>B</v>
      </c>
      <c r="F276" s="116" t="str">
        <f t="shared" si="24"/>
        <v>A</v>
      </c>
      <c r="G276" s="116" t="str">
        <f t="shared" si="24"/>
        <v>D</v>
      </c>
      <c r="H276" s="116" t="str">
        <f t="shared" si="25"/>
        <v>E</v>
      </c>
      <c r="I276" s="116"/>
      <c r="J276" s="116" t="str">
        <f t="shared" si="23"/>
        <v>E</v>
      </c>
    </row>
    <row r="277" spans="1:10" x14ac:dyDescent="0.25">
      <c r="A277" s="32">
        <v>42280</v>
      </c>
      <c r="B277" s="33">
        <f t="shared" si="21"/>
        <v>6</v>
      </c>
      <c r="C277" t="str">
        <f t="shared" si="22"/>
        <v>samedi</v>
      </c>
      <c r="D277" s="116" t="str">
        <f t="shared" si="24"/>
        <v>A</v>
      </c>
      <c r="E277" s="116" t="str">
        <f t="shared" si="24"/>
        <v>B</v>
      </c>
      <c r="F277" s="116" t="str">
        <f t="shared" si="24"/>
        <v>A</v>
      </c>
      <c r="G277" s="116" t="str">
        <f t="shared" si="24"/>
        <v>D</v>
      </c>
      <c r="H277" s="116" t="str">
        <f t="shared" si="25"/>
        <v>E</v>
      </c>
      <c r="I277" s="116"/>
      <c r="J277" s="116" t="str">
        <f t="shared" si="23"/>
        <v>E</v>
      </c>
    </row>
    <row r="278" spans="1:10" x14ac:dyDescent="0.25">
      <c r="A278" s="32">
        <v>42281</v>
      </c>
      <c r="B278" s="33">
        <f t="shared" si="21"/>
        <v>7</v>
      </c>
      <c r="C278" t="str">
        <f t="shared" si="22"/>
        <v>dimanche</v>
      </c>
      <c r="D278" s="116" t="str">
        <f t="shared" si="24"/>
        <v>A</v>
      </c>
      <c r="E278" s="116" t="str">
        <f t="shared" si="24"/>
        <v>A</v>
      </c>
      <c r="F278" s="116" t="str">
        <f t="shared" si="24"/>
        <v>B</v>
      </c>
      <c r="G278" s="116" t="str">
        <f t="shared" si="24"/>
        <v>A</v>
      </c>
      <c r="H278" s="116" t="str">
        <f t="shared" si="25"/>
        <v>A</v>
      </c>
      <c r="I278" s="116"/>
      <c r="J278" s="116" t="str">
        <f t="shared" si="23"/>
        <v>F</v>
      </c>
    </row>
    <row r="279" spans="1:10" x14ac:dyDescent="0.25">
      <c r="A279" s="32">
        <v>42282</v>
      </c>
      <c r="B279" s="33">
        <f t="shared" si="21"/>
        <v>1</v>
      </c>
      <c r="C279" t="str">
        <f t="shared" si="22"/>
        <v>lundi</v>
      </c>
      <c r="D279" s="116" t="str">
        <f t="shared" si="24"/>
        <v>A</v>
      </c>
      <c r="E279" s="116" t="str">
        <f t="shared" si="24"/>
        <v>A</v>
      </c>
      <c r="F279" s="116" t="str">
        <f t="shared" si="24"/>
        <v>B</v>
      </c>
      <c r="G279" s="116" t="str">
        <f t="shared" si="24"/>
        <v>A</v>
      </c>
      <c r="H279" s="116" t="str">
        <f t="shared" si="25"/>
        <v>A</v>
      </c>
      <c r="I279" s="116"/>
      <c r="J279" s="116" t="str">
        <f t="shared" si="23"/>
        <v>F</v>
      </c>
    </row>
    <row r="280" spans="1:10" x14ac:dyDescent="0.25">
      <c r="A280" s="32">
        <v>42283</v>
      </c>
      <c r="B280" s="33">
        <f t="shared" si="21"/>
        <v>2</v>
      </c>
      <c r="C280" t="str">
        <f t="shared" si="22"/>
        <v>mardi</v>
      </c>
      <c r="D280" s="116" t="str">
        <f t="shared" si="24"/>
        <v>A</v>
      </c>
      <c r="E280" s="116" t="str">
        <f t="shared" si="24"/>
        <v>A</v>
      </c>
      <c r="F280" s="116" t="str">
        <f t="shared" si="24"/>
        <v>B</v>
      </c>
      <c r="G280" s="116" t="str">
        <f t="shared" si="24"/>
        <v>A</v>
      </c>
      <c r="H280" s="116" t="str">
        <f t="shared" si="25"/>
        <v>A</v>
      </c>
      <c r="I280" s="116"/>
      <c r="J280" s="116" t="str">
        <f t="shared" si="23"/>
        <v>F</v>
      </c>
    </row>
    <row r="281" spans="1:10" x14ac:dyDescent="0.25">
      <c r="A281" s="32">
        <v>42284</v>
      </c>
      <c r="B281" s="33">
        <f t="shared" si="21"/>
        <v>3</v>
      </c>
      <c r="C281" t="str">
        <f t="shared" si="22"/>
        <v>mercredi</v>
      </c>
      <c r="D281" s="116" t="str">
        <f t="shared" si="24"/>
        <v>A</v>
      </c>
      <c r="E281" s="116" t="str">
        <f t="shared" si="24"/>
        <v>A</v>
      </c>
      <c r="F281" s="116" t="str">
        <f t="shared" si="24"/>
        <v>B</v>
      </c>
      <c r="G281" s="116" t="str">
        <f t="shared" si="24"/>
        <v>A</v>
      </c>
      <c r="H281" s="116" t="str">
        <f t="shared" si="25"/>
        <v>A</v>
      </c>
      <c r="I281" s="116"/>
      <c r="J281" s="116" t="str">
        <f t="shared" si="23"/>
        <v>F</v>
      </c>
    </row>
    <row r="282" spans="1:10" x14ac:dyDescent="0.25">
      <c r="A282" s="32">
        <v>42285</v>
      </c>
      <c r="B282" s="33">
        <f t="shared" si="21"/>
        <v>4</v>
      </c>
      <c r="C282" t="str">
        <f t="shared" si="22"/>
        <v>jeudi</v>
      </c>
      <c r="D282" s="116" t="str">
        <f t="shared" si="24"/>
        <v>A</v>
      </c>
      <c r="E282" s="116" t="str">
        <f t="shared" si="24"/>
        <v>A</v>
      </c>
      <c r="F282" s="116" t="str">
        <f t="shared" si="24"/>
        <v>B</v>
      </c>
      <c r="G282" s="116" t="str">
        <f t="shared" si="24"/>
        <v>A</v>
      </c>
      <c r="H282" s="116" t="str">
        <f t="shared" si="25"/>
        <v>A</v>
      </c>
      <c r="I282" s="116"/>
      <c r="J282" s="116" t="str">
        <f t="shared" si="23"/>
        <v>F</v>
      </c>
    </row>
    <row r="283" spans="1:10" x14ac:dyDescent="0.25">
      <c r="A283" s="32">
        <v>42286</v>
      </c>
      <c r="B283" s="33">
        <f t="shared" si="21"/>
        <v>5</v>
      </c>
      <c r="C283" t="str">
        <f t="shared" si="22"/>
        <v>vendredi</v>
      </c>
      <c r="D283" s="116" t="str">
        <f t="shared" si="24"/>
        <v>A</v>
      </c>
      <c r="E283" s="116" t="str">
        <f t="shared" si="24"/>
        <v>A</v>
      </c>
      <c r="F283" s="116" t="str">
        <f t="shared" si="24"/>
        <v>B</v>
      </c>
      <c r="G283" s="116" t="str">
        <f t="shared" si="24"/>
        <v>A</v>
      </c>
      <c r="H283" s="116" t="str">
        <f t="shared" si="25"/>
        <v>A</v>
      </c>
      <c r="I283" s="116"/>
      <c r="J283" s="116" t="str">
        <f t="shared" si="23"/>
        <v>F</v>
      </c>
    </row>
    <row r="284" spans="1:10" x14ac:dyDescent="0.25">
      <c r="A284" s="32">
        <v>42287</v>
      </c>
      <c r="B284" s="33">
        <f t="shared" si="21"/>
        <v>6</v>
      </c>
      <c r="C284" t="str">
        <f t="shared" si="22"/>
        <v>samedi</v>
      </c>
      <c r="D284" s="116" t="str">
        <f t="shared" si="24"/>
        <v>A</v>
      </c>
      <c r="E284" s="116" t="str">
        <f t="shared" si="24"/>
        <v>A</v>
      </c>
      <c r="F284" s="116" t="str">
        <f t="shared" si="24"/>
        <v>B</v>
      </c>
      <c r="G284" s="116" t="str">
        <f t="shared" si="24"/>
        <v>A</v>
      </c>
      <c r="H284" s="116" t="str">
        <f t="shared" si="25"/>
        <v>A</v>
      </c>
      <c r="I284" s="116"/>
      <c r="J284" s="116" t="str">
        <f t="shared" si="23"/>
        <v>F</v>
      </c>
    </row>
    <row r="285" spans="1:10" x14ac:dyDescent="0.25">
      <c r="A285" s="32">
        <v>42288</v>
      </c>
      <c r="B285" s="33">
        <f t="shared" si="21"/>
        <v>7</v>
      </c>
      <c r="C285" t="str">
        <f t="shared" si="22"/>
        <v>dimanche</v>
      </c>
      <c r="D285" s="116" t="str">
        <f t="shared" si="24"/>
        <v>A</v>
      </c>
      <c r="E285" s="116" t="str">
        <f t="shared" si="24"/>
        <v>B</v>
      </c>
      <c r="F285" s="116" t="str">
        <f t="shared" si="24"/>
        <v>C</v>
      </c>
      <c r="G285" s="116" t="str">
        <f t="shared" si="24"/>
        <v>B</v>
      </c>
      <c r="H285" s="116" t="str">
        <f t="shared" si="25"/>
        <v>B</v>
      </c>
      <c r="I285" s="116"/>
      <c r="J285" s="116" t="str">
        <f t="shared" si="23"/>
        <v>G</v>
      </c>
    </row>
    <row r="286" spans="1:10" x14ac:dyDescent="0.25">
      <c r="A286" s="32">
        <v>42289</v>
      </c>
      <c r="B286" s="33">
        <f t="shared" si="21"/>
        <v>1</v>
      </c>
      <c r="C286" t="str">
        <f t="shared" si="22"/>
        <v>lundi</v>
      </c>
      <c r="D286" s="116" t="str">
        <f t="shared" si="24"/>
        <v>A</v>
      </c>
      <c r="E286" s="116" t="str">
        <f t="shared" si="24"/>
        <v>B</v>
      </c>
      <c r="F286" s="116" t="str">
        <f t="shared" si="24"/>
        <v>C</v>
      </c>
      <c r="G286" s="116" t="str">
        <f t="shared" si="24"/>
        <v>B</v>
      </c>
      <c r="H286" s="116" t="str">
        <f t="shared" si="25"/>
        <v>B</v>
      </c>
      <c r="I286" s="116"/>
      <c r="J286" s="116" t="str">
        <f t="shared" si="23"/>
        <v>G</v>
      </c>
    </row>
    <row r="287" spans="1:10" x14ac:dyDescent="0.25">
      <c r="A287" s="32">
        <v>42290</v>
      </c>
      <c r="B287" s="33">
        <f t="shared" si="21"/>
        <v>2</v>
      </c>
      <c r="C287" t="str">
        <f t="shared" si="22"/>
        <v>mardi</v>
      </c>
      <c r="D287" s="116" t="str">
        <f t="shared" si="24"/>
        <v>A</v>
      </c>
      <c r="E287" s="116" t="str">
        <f t="shared" si="24"/>
        <v>B</v>
      </c>
      <c r="F287" s="116" t="str">
        <f t="shared" si="24"/>
        <v>C</v>
      </c>
      <c r="G287" s="116" t="str">
        <f t="shared" si="24"/>
        <v>B</v>
      </c>
      <c r="H287" s="116" t="str">
        <f t="shared" si="25"/>
        <v>B</v>
      </c>
      <c r="I287" s="116"/>
      <c r="J287" s="116" t="str">
        <f t="shared" si="23"/>
        <v>G</v>
      </c>
    </row>
    <row r="288" spans="1:10" x14ac:dyDescent="0.25">
      <c r="A288" s="32">
        <v>42291</v>
      </c>
      <c r="B288" s="33">
        <f t="shared" si="21"/>
        <v>3</v>
      </c>
      <c r="C288" t="str">
        <f t="shared" si="22"/>
        <v>mercredi</v>
      </c>
      <c r="D288" s="116" t="str">
        <f t="shared" si="24"/>
        <v>A</v>
      </c>
      <c r="E288" s="116" t="str">
        <f t="shared" si="24"/>
        <v>B</v>
      </c>
      <c r="F288" s="116" t="str">
        <f t="shared" si="24"/>
        <v>C</v>
      </c>
      <c r="G288" s="116" t="str">
        <f t="shared" si="24"/>
        <v>B</v>
      </c>
      <c r="H288" s="116" t="str">
        <f t="shared" si="25"/>
        <v>B</v>
      </c>
      <c r="I288" s="116"/>
      <c r="J288" s="116" t="str">
        <f t="shared" si="23"/>
        <v>G</v>
      </c>
    </row>
    <row r="289" spans="1:10" x14ac:dyDescent="0.25">
      <c r="A289" s="32">
        <v>42292</v>
      </c>
      <c r="B289" s="33">
        <f t="shared" si="21"/>
        <v>4</v>
      </c>
      <c r="C289" t="str">
        <f t="shared" si="22"/>
        <v>jeudi</v>
      </c>
      <c r="D289" s="116" t="str">
        <f t="shared" si="24"/>
        <v>A</v>
      </c>
      <c r="E289" s="116" t="str">
        <f t="shared" si="24"/>
        <v>B</v>
      </c>
      <c r="F289" s="116" t="str">
        <f t="shared" si="24"/>
        <v>C</v>
      </c>
      <c r="G289" s="116" t="str">
        <f t="shared" si="24"/>
        <v>B</v>
      </c>
      <c r="H289" s="116" t="str">
        <f t="shared" si="25"/>
        <v>B</v>
      </c>
      <c r="I289" s="116"/>
      <c r="J289" s="116" t="str">
        <f t="shared" si="23"/>
        <v>G</v>
      </c>
    </row>
    <row r="290" spans="1:10" x14ac:dyDescent="0.25">
      <c r="A290" s="32">
        <v>42293</v>
      </c>
      <c r="B290" s="33">
        <f t="shared" si="21"/>
        <v>5</v>
      </c>
      <c r="C290" t="str">
        <f t="shared" si="22"/>
        <v>vendredi</v>
      </c>
      <c r="D290" s="116" t="str">
        <f t="shared" si="24"/>
        <v>A</v>
      </c>
      <c r="E290" s="116" t="str">
        <f t="shared" si="24"/>
        <v>B</v>
      </c>
      <c r="F290" s="116" t="str">
        <f t="shared" si="24"/>
        <v>C</v>
      </c>
      <c r="G290" s="116" t="str">
        <f t="shared" si="24"/>
        <v>B</v>
      </c>
      <c r="H290" s="116" t="str">
        <f t="shared" si="25"/>
        <v>B</v>
      </c>
      <c r="I290" s="116"/>
      <c r="J290" s="116" t="str">
        <f t="shared" si="23"/>
        <v>G</v>
      </c>
    </row>
    <row r="291" spans="1:10" x14ac:dyDescent="0.25">
      <c r="A291" s="32">
        <v>42294</v>
      </c>
      <c r="B291" s="33">
        <f t="shared" si="21"/>
        <v>6</v>
      </c>
      <c r="C291" t="str">
        <f t="shared" si="22"/>
        <v>samedi</v>
      </c>
      <c r="D291" s="116" t="str">
        <f t="shared" si="24"/>
        <v>A</v>
      </c>
      <c r="E291" s="116" t="str">
        <f t="shared" si="24"/>
        <v>B</v>
      </c>
      <c r="F291" s="116" t="str">
        <f t="shared" si="24"/>
        <v>C</v>
      </c>
      <c r="G291" s="116" t="str">
        <f t="shared" si="24"/>
        <v>B</v>
      </c>
      <c r="H291" s="116" t="str">
        <f t="shared" si="25"/>
        <v>B</v>
      </c>
      <c r="I291" s="116"/>
      <c r="J291" s="116" t="str">
        <f t="shared" si="23"/>
        <v>G</v>
      </c>
    </row>
    <row r="292" spans="1:10" x14ac:dyDescent="0.25">
      <c r="A292" s="32">
        <v>42295</v>
      </c>
      <c r="B292" s="33">
        <f t="shared" si="21"/>
        <v>7</v>
      </c>
      <c r="C292" t="str">
        <f t="shared" si="22"/>
        <v>dimanche</v>
      </c>
      <c r="D292" s="116" t="str">
        <f t="shared" si="24"/>
        <v>A</v>
      </c>
      <c r="E292" s="116" t="str">
        <f t="shared" si="24"/>
        <v>A</v>
      </c>
      <c r="F292" s="116" t="str">
        <f t="shared" si="24"/>
        <v>A</v>
      </c>
      <c r="G292" s="116" t="str">
        <f t="shared" si="24"/>
        <v>C</v>
      </c>
      <c r="H292" s="116" t="str">
        <f t="shared" si="25"/>
        <v>C</v>
      </c>
      <c r="I292" s="116"/>
      <c r="J292" s="116" t="str">
        <f t="shared" si="23"/>
        <v>A</v>
      </c>
    </row>
    <row r="293" spans="1:10" x14ac:dyDescent="0.25">
      <c r="A293" s="32">
        <v>42296</v>
      </c>
      <c r="B293" s="33">
        <f t="shared" si="21"/>
        <v>1</v>
      </c>
      <c r="C293" t="str">
        <f t="shared" si="22"/>
        <v>lundi</v>
      </c>
      <c r="D293" s="116" t="str">
        <f t="shared" si="24"/>
        <v>A</v>
      </c>
      <c r="E293" s="116" t="str">
        <f t="shared" si="24"/>
        <v>A</v>
      </c>
      <c r="F293" s="116" t="str">
        <f t="shared" si="24"/>
        <v>A</v>
      </c>
      <c r="G293" s="116" t="str">
        <f t="shared" si="24"/>
        <v>C</v>
      </c>
      <c r="H293" s="116" t="str">
        <f t="shared" si="25"/>
        <v>C</v>
      </c>
      <c r="I293" s="116"/>
      <c r="J293" s="116" t="str">
        <f t="shared" si="23"/>
        <v>A</v>
      </c>
    </row>
    <row r="294" spans="1:10" x14ac:dyDescent="0.25">
      <c r="A294" s="32">
        <v>42297</v>
      </c>
      <c r="B294" s="33">
        <f t="shared" si="21"/>
        <v>2</v>
      </c>
      <c r="C294" t="str">
        <f t="shared" si="22"/>
        <v>mardi</v>
      </c>
      <c r="D294" s="116" t="str">
        <f t="shared" si="24"/>
        <v>A</v>
      </c>
      <c r="E294" s="116" t="str">
        <f t="shared" si="24"/>
        <v>A</v>
      </c>
      <c r="F294" s="116" t="str">
        <f t="shared" si="24"/>
        <v>A</v>
      </c>
      <c r="G294" s="116" t="str">
        <f t="shared" si="24"/>
        <v>C</v>
      </c>
      <c r="H294" s="116" t="str">
        <f t="shared" si="25"/>
        <v>C</v>
      </c>
      <c r="I294" s="116"/>
      <c r="J294" s="116" t="str">
        <f t="shared" si="23"/>
        <v>A</v>
      </c>
    </row>
    <row r="295" spans="1:10" x14ac:dyDescent="0.25">
      <c r="A295" s="32">
        <v>42298</v>
      </c>
      <c r="B295" s="33">
        <f t="shared" si="21"/>
        <v>3</v>
      </c>
      <c r="C295" t="str">
        <f t="shared" si="22"/>
        <v>mercredi</v>
      </c>
      <c r="D295" s="116" t="str">
        <f t="shared" si="24"/>
        <v>A</v>
      </c>
      <c r="E295" s="116" t="str">
        <f t="shared" si="24"/>
        <v>A</v>
      </c>
      <c r="F295" s="116" t="str">
        <f t="shared" si="24"/>
        <v>A</v>
      </c>
      <c r="G295" s="116" t="str">
        <f t="shared" si="24"/>
        <v>C</v>
      </c>
      <c r="H295" s="116" t="str">
        <f t="shared" si="25"/>
        <v>C</v>
      </c>
      <c r="I295" s="116"/>
      <c r="J295" s="116" t="str">
        <f t="shared" si="23"/>
        <v>A</v>
      </c>
    </row>
    <row r="296" spans="1:10" x14ac:dyDescent="0.25">
      <c r="A296" s="32">
        <v>42299</v>
      </c>
      <c r="B296" s="33">
        <f t="shared" si="21"/>
        <v>4</v>
      </c>
      <c r="C296" t="str">
        <f t="shared" si="22"/>
        <v>jeudi</v>
      </c>
      <c r="D296" s="116" t="str">
        <f t="shared" si="24"/>
        <v>A</v>
      </c>
      <c r="E296" s="116" t="str">
        <f t="shared" si="24"/>
        <v>A</v>
      </c>
      <c r="F296" s="116" t="str">
        <f t="shared" si="24"/>
        <v>A</v>
      </c>
      <c r="G296" s="116" t="str">
        <f t="shared" si="24"/>
        <v>C</v>
      </c>
      <c r="H296" s="116" t="str">
        <f t="shared" si="25"/>
        <v>C</v>
      </c>
      <c r="I296" s="116"/>
      <c r="J296" s="116" t="str">
        <f t="shared" si="23"/>
        <v>A</v>
      </c>
    </row>
    <row r="297" spans="1:10" x14ac:dyDescent="0.25">
      <c r="A297" s="32">
        <v>42300</v>
      </c>
      <c r="B297" s="33">
        <f t="shared" si="21"/>
        <v>5</v>
      </c>
      <c r="C297" t="str">
        <f t="shared" si="22"/>
        <v>vendredi</v>
      </c>
      <c r="D297" s="116" t="str">
        <f t="shared" si="24"/>
        <v>A</v>
      </c>
      <c r="E297" s="116" t="str">
        <f t="shared" si="24"/>
        <v>A</v>
      </c>
      <c r="F297" s="116" t="str">
        <f t="shared" si="24"/>
        <v>A</v>
      </c>
      <c r="G297" s="116" t="str">
        <f t="shared" si="24"/>
        <v>C</v>
      </c>
      <c r="H297" s="116" t="str">
        <f t="shared" si="25"/>
        <v>C</v>
      </c>
      <c r="I297" s="116"/>
      <c r="J297" s="116" t="str">
        <f t="shared" si="23"/>
        <v>A</v>
      </c>
    </row>
    <row r="298" spans="1:10" x14ac:dyDescent="0.25">
      <c r="A298" s="32">
        <v>42301</v>
      </c>
      <c r="B298" s="33">
        <f t="shared" si="21"/>
        <v>6</v>
      </c>
      <c r="C298" t="str">
        <f t="shared" si="22"/>
        <v>samedi</v>
      </c>
      <c r="D298" s="116" t="str">
        <f t="shared" si="24"/>
        <v>A</v>
      </c>
      <c r="E298" s="116" t="str">
        <f t="shared" si="24"/>
        <v>A</v>
      </c>
      <c r="F298" s="116" t="str">
        <f t="shared" si="24"/>
        <v>A</v>
      </c>
      <c r="G298" s="116" t="str">
        <f t="shared" si="24"/>
        <v>C</v>
      </c>
      <c r="H298" s="116" t="str">
        <f t="shared" si="25"/>
        <v>C</v>
      </c>
      <c r="I298" s="116"/>
      <c r="J298" s="116" t="str">
        <f t="shared" si="23"/>
        <v>A</v>
      </c>
    </row>
    <row r="299" spans="1:10" x14ac:dyDescent="0.25">
      <c r="A299" s="32">
        <v>42302</v>
      </c>
      <c r="B299" s="33">
        <f t="shared" si="21"/>
        <v>7</v>
      </c>
      <c r="C299" t="str">
        <f t="shared" si="22"/>
        <v>dimanche</v>
      </c>
      <c r="D299" s="116" t="str">
        <f t="shared" si="24"/>
        <v>A</v>
      </c>
      <c r="E299" s="116" t="str">
        <f t="shared" si="24"/>
        <v>B</v>
      </c>
      <c r="F299" s="116" t="str">
        <f t="shared" si="24"/>
        <v>B</v>
      </c>
      <c r="G299" s="116" t="str">
        <f t="shared" si="24"/>
        <v>D</v>
      </c>
      <c r="H299" s="116" t="str">
        <f t="shared" si="25"/>
        <v>D</v>
      </c>
      <c r="I299" s="116"/>
      <c r="J299" s="116" t="str">
        <f t="shared" si="23"/>
        <v>B</v>
      </c>
    </row>
    <row r="300" spans="1:10" x14ac:dyDescent="0.25">
      <c r="A300" s="32">
        <v>42303</v>
      </c>
      <c r="B300" s="33">
        <f t="shared" si="21"/>
        <v>1</v>
      </c>
      <c r="C300" t="str">
        <f t="shared" si="22"/>
        <v>lundi</v>
      </c>
      <c r="D300" s="116" t="str">
        <f t="shared" si="24"/>
        <v>A</v>
      </c>
      <c r="E300" s="116" t="str">
        <f t="shared" si="24"/>
        <v>B</v>
      </c>
      <c r="F300" s="116" t="str">
        <f t="shared" si="24"/>
        <v>B</v>
      </c>
      <c r="G300" s="116" t="str">
        <f t="shared" si="24"/>
        <v>D</v>
      </c>
      <c r="H300" s="116" t="str">
        <f t="shared" si="25"/>
        <v>D</v>
      </c>
      <c r="I300" s="116"/>
      <c r="J300" s="116" t="str">
        <f t="shared" si="23"/>
        <v>B</v>
      </c>
    </row>
    <row r="301" spans="1:10" x14ac:dyDescent="0.25">
      <c r="A301" s="32">
        <v>42304</v>
      </c>
      <c r="B301" s="33">
        <f t="shared" si="21"/>
        <v>2</v>
      </c>
      <c r="C301" t="str">
        <f t="shared" si="22"/>
        <v>mardi</v>
      </c>
      <c r="D301" s="116" t="str">
        <f t="shared" si="24"/>
        <v>A</v>
      </c>
      <c r="E301" s="116" t="str">
        <f t="shared" si="24"/>
        <v>B</v>
      </c>
      <c r="F301" s="116" t="str">
        <f t="shared" si="24"/>
        <v>B</v>
      </c>
      <c r="G301" s="116" t="str">
        <f t="shared" si="24"/>
        <v>D</v>
      </c>
      <c r="H301" s="116" t="str">
        <f t="shared" si="25"/>
        <v>D</v>
      </c>
      <c r="I301" s="116"/>
      <c r="J301" s="116" t="str">
        <f t="shared" si="23"/>
        <v>B</v>
      </c>
    </row>
    <row r="302" spans="1:10" x14ac:dyDescent="0.25">
      <c r="A302" s="32">
        <v>42305</v>
      </c>
      <c r="B302" s="33">
        <f t="shared" si="21"/>
        <v>3</v>
      </c>
      <c r="C302" t="str">
        <f t="shared" si="22"/>
        <v>mercredi</v>
      </c>
      <c r="D302" s="116" t="str">
        <f t="shared" si="24"/>
        <v>A</v>
      </c>
      <c r="E302" s="116" t="str">
        <f t="shared" si="24"/>
        <v>B</v>
      </c>
      <c r="F302" s="116" t="str">
        <f t="shared" si="24"/>
        <v>B</v>
      </c>
      <c r="G302" s="116" t="str">
        <f t="shared" si="24"/>
        <v>D</v>
      </c>
      <c r="H302" s="116" t="str">
        <f t="shared" si="25"/>
        <v>D</v>
      </c>
      <c r="I302" s="116"/>
      <c r="J302" s="116" t="str">
        <f t="shared" si="23"/>
        <v>B</v>
      </c>
    </row>
    <row r="303" spans="1:10" x14ac:dyDescent="0.25">
      <c r="A303" s="32">
        <v>42306</v>
      </c>
      <c r="B303" s="33">
        <f t="shared" si="21"/>
        <v>4</v>
      </c>
      <c r="C303" t="str">
        <f t="shared" si="22"/>
        <v>jeudi</v>
      </c>
      <c r="D303" s="116" t="str">
        <f t="shared" si="24"/>
        <v>A</v>
      </c>
      <c r="E303" s="116" t="str">
        <f t="shared" si="24"/>
        <v>B</v>
      </c>
      <c r="F303" s="116" t="str">
        <f t="shared" si="24"/>
        <v>B</v>
      </c>
      <c r="G303" s="116" t="str">
        <f t="shared" si="24"/>
        <v>D</v>
      </c>
      <c r="H303" s="116" t="str">
        <f t="shared" si="25"/>
        <v>D</v>
      </c>
      <c r="I303" s="116"/>
      <c r="J303" s="116" t="str">
        <f t="shared" si="23"/>
        <v>B</v>
      </c>
    </row>
    <row r="304" spans="1:10" x14ac:dyDescent="0.25">
      <c r="A304" s="32">
        <v>42307</v>
      </c>
      <c r="B304" s="33">
        <f t="shared" si="21"/>
        <v>5</v>
      </c>
      <c r="C304" t="str">
        <f t="shared" si="22"/>
        <v>vendredi</v>
      </c>
      <c r="D304" s="116" t="str">
        <f t="shared" si="24"/>
        <v>A</v>
      </c>
      <c r="E304" s="116" t="str">
        <f t="shared" si="24"/>
        <v>B</v>
      </c>
      <c r="F304" s="116" t="str">
        <f t="shared" si="24"/>
        <v>B</v>
      </c>
      <c r="G304" s="116" t="str">
        <f t="shared" si="24"/>
        <v>D</v>
      </c>
      <c r="H304" s="116" t="str">
        <f t="shared" si="25"/>
        <v>D</v>
      </c>
      <c r="I304" s="116"/>
      <c r="J304" s="116" t="str">
        <f t="shared" si="23"/>
        <v>B</v>
      </c>
    </row>
    <row r="305" spans="1:10" x14ac:dyDescent="0.25">
      <c r="A305" s="32">
        <v>42308</v>
      </c>
      <c r="B305" s="33">
        <f t="shared" si="21"/>
        <v>6</v>
      </c>
      <c r="C305" t="str">
        <f t="shared" si="22"/>
        <v>samedi</v>
      </c>
      <c r="D305" s="116" t="str">
        <f t="shared" si="24"/>
        <v>A</v>
      </c>
      <c r="E305" s="116" t="str">
        <f t="shared" si="24"/>
        <v>B</v>
      </c>
      <c r="F305" s="116" t="str">
        <f t="shared" si="24"/>
        <v>B</v>
      </c>
      <c r="G305" s="116" t="str">
        <f t="shared" si="24"/>
        <v>D</v>
      </c>
      <c r="H305" s="116" t="str">
        <f t="shared" si="25"/>
        <v>D</v>
      </c>
      <c r="I305" s="116"/>
      <c r="J305" s="116" t="str">
        <f t="shared" si="23"/>
        <v>B</v>
      </c>
    </row>
    <row r="306" spans="1:10" x14ac:dyDescent="0.25">
      <c r="A306" s="32">
        <v>42309</v>
      </c>
      <c r="B306" s="33">
        <f t="shared" si="21"/>
        <v>7</v>
      </c>
      <c r="C306" t="str">
        <f t="shared" si="22"/>
        <v>dimanche</v>
      </c>
      <c r="D306" s="116" t="str">
        <f t="shared" si="24"/>
        <v>A</v>
      </c>
      <c r="E306" s="116" t="str">
        <f t="shared" si="24"/>
        <v>A</v>
      </c>
      <c r="F306" s="116" t="str">
        <f t="shared" si="24"/>
        <v>C</v>
      </c>
      <c r="G306" s="116" t="str">
        <f t="shared" si="24"/>
        <v>A</v>
      </c>
      <c r="H306" s="116" t="str">
        <f t="shared" si="25"/>
        <v>E</v>
      </c>
      <c r="I306" s="116"/>
      <c r="J306" s="116" t="str">
        <f t="shared" si="23"/>
        <v>C</v>
      </c>
    </row>
    <row r="307" spans="1:10" x14ac:dyDescent="0.25">
      <c r="A307" s="32">
        <v>42310</v>
      </c>
      <c r="B307" s="33">
        <f t="shared" si="21"/>
        <v>1</v>
      </c>
      <c r="C307" t="str">
        <f t="shared" si="22"/>
        <v>lundi</v>
      </c>
      <c r="D307" s="116" t="str">
        <f t="shared" si="24"/>
        <v>A</v>
      </c>
      <c r="E307" s="116" t="str">
        <f t="shared" si="24"/>
        <v>A</v>
      </c>
      <c r="F307" s="116" t="str">
        <f t="shared" si="24"/>
        <v>C</v>
      </c>
      <c r="G307" s="116" t="str">
        <f t="shared" si="24"/>
        <v>A</v>
      </c>
      <c r="H307" s="116" t="str">
        <f t="shared" si="25"/>
        <v>E</v>
      </c>
      <c r="I307" s="116"/>
      <c r="J307" s="116" t="str">
        <f t="shared" si="23"/>
        <v>C</v>
      </c>
    </row>
    <row r="308" spans="1:10" x14ac:dyDescent="0.25">
      <c r="A308" s="32">
        <v>42311</v>
      </c>
      <c r="B308" s="33">
        <f t="shared" si="21"/>
        <v>2</v>
      </c>
      <c r="C308" t="str">
        <f t="shared" si="22"/>
        <v>mardi</v>
      </c>
      <c r="D308" s="116" t="str">
        <f t="shared" si="24"/>
        <v>A</v>
      </c>
      <c r="E308" s="116" t="str">
        <f t="shared" si="24"/>
        <v>A</v>
      </c>
      <c r="F308" s="116" t="str">
        <f t="shared" si="24"/>
        <v>C</v>
      </c>
      <c r="G308" s="116" t="str">
        <f t="shared" si="24"/>
        <v>A</v>
      </c>
      <c r="H308" s="116" t="str">
        <f t="shared" si="25"/>
        <v>E</v>
      </c>
      <c r="I308" s="116"/>
      <c r="J308" s="116" t="str">
        <f t="shared" si="23"/>
        <v>C</v>
      </c>
    </row>
    <row r="309" spans="1:10" x14ac:dyDescent="0.25">
      <c r="A309" s="32">
        <v>42312</v>
      </c>
      <c r="B309" s="33">
        <f t="shared" si="21"/>
        <v>3</v>
      </c>
      <c r="C309" t="str">
        <f t="shared" si="22"/>
        <v>mercredi</v>
      </c>
      <c r="D309" s="116" t="str">
        <f t="shared" si="24"/>
        <v>A</v>
      </c>
      <c r="E309" s="116" t="str">
        <f t="shared" si="24"/>
        <v>A</v>
      </c>
      <c r="F309" s="116" t="str">
        <f t="shared" si="24"/>
        <v>C</v>
      </c>
      <c r="G309" s="116" t="str">
        <f t="shared" si="24"/>
        <v>A</v>
      </c>
      <c r="H309" s="116" t="str">
        <f t="shared" si="25"/>
        <v>E</v>
      </c>
      <c r="I309" s="116"/>
      <c r="J309" s="116" t="str">
        <f t="shared" si="23"/>
        <v>C</v>
      </c>
    </row>
    <row r="310" spans="1:10" x14ac:dyDescent="0.25">
      <c r="A310" s="32">
        <v>42313</v>
      </c>
      <c r="B310" s="33">
        <f t="shared" si="21"/>
        <v>4</v>
      </c>
      <c r="C310" t="str">
        <f t="shared" si="22"/>
        <v>jeudi</v>
      </c>
      <c r="D310" s="116" t="str">
        <f t="shared" si="24"/>
        <v>A</v>
      </c>
      <c r="E310" s="116" t="str">
        <f t="shared" si="24"/>
        <v>A</v>
      </c>
      <c r="F310" s="116" t="str">
        <f t="shared" si="24"/>
        <v>C</v>
      </c>
      <c r="G310" s="116" t="str">
        <f t="shared" si="24"/>
        <v>A</v>
      </c>
      <c r="H310" s="116" t="str">
        <f t="shared" si="25"/>
        <v>E</v>
      </c>
      <c r="I310" s="116"/>
      <c r="J310" s="116" t="str">
        <f t="shared" si="23"/>
        <v>C</v>
      </c>
    </row>
    <row r="311" spans="1:10" x14ac:dyDescent="0.25">
      <c r="A311" s="32">
        <v>42314</v>
      </c>
      <c r="B311" s="33">
        <f t="shared" si="21"/>
        <v>5</v>
      </c>
      <c r="C311" t="str">
        <f t="shared" si="22"/>
        <v>vendredi</v>
      </c>
      <c r="D311" s="116" t="str">
        <f t="shared" si="24"/>
        <v>A</v>
      </c>
      <c r="E311" s="116" t="str">
        <f t="shared" si="24"/>
        <v>A</v>
      </c>
      <c r="F311" s="116" t="str">
        <f t="shared" si="24"/>
        <v>C</v>
      </c>
      <c r="G311" s="116" t="str">
        <f t="shared" si="24"/>
        <v>A</v>
      </c>
      <c r="H311" s="116" t="str">
        <f t="shared" si="25"/>
        <v>E</v>
      </c>
      <c r="I311" s="116"/>
      <c r="J311" s="116" t="str">
        <f t="shared" si="23"/>
        <v>C</v>
      </c>
    </row>
    <row r="312" spans="1:10" x14ac:dyDescent="0.25">
      <c r="A312" s="32">
        <v>42315</v>
      </c>
      <c r="B312" s="33">
        <f t="shared" si="21"/>
        <v>6</v>
      </c>
      <c r="C312" t="str">
        <f t="shared" si="22"/>
        <v>samedi</v>
      </c>
      <c r="D312" s="116" t="str">
        <f t="shared" si="24"/>
        <v>A</v>
      </c>
      <c r="E312" s="116" t="str">
        <f t="shared" si="24"/>
        <v>A</v>
      </c>
      <c r="F312" s="116" t="str">
        <f t="shared" si="24"/>
        <v>C</v>
      </c>
      <c r="G312" s="116" t="str">
        <f t="shared" si="24"/>
        <v>A</v>
      </c>
      <c r="H312" s="116" t="str">
        <f t="shared" si="25"/>
        <v>E</v>
      </c>
      <c r="I312" s="116"/>
      <c r="J312" s="116" t="str">
        <f t="shared" si="23"/>
        <v>C</v>
      </c>
    </row>
    <row r="313" spans="1:10" x14ac:dyDescent="0.25">
      <c r="A313" s="32">
        <v>42316</v>
      </c>
      <c r="B313" s="33">
        <f t="shared" si="21"/>
        <v>7</v>
      </c>
      <c r="C313" t="str">
        <f t="shared" si="22"/>
        <v>dimanche</v>
      </c>
      <c r="D313" s="116" t="str">
        <f t="shared" si="24"/>
        <v>A</v>
      </c>
      <c r="E313" s="116" t="str">
        <f t="shared" si="24"/>
        <v>B</v>
      </c>
      <c r="F313" s="116" t="str">
        <f t="shared" si="24"/>
        <v>A</v>
      </c>
      <c r="G313" s="116" t="str">
        <f t="shared" si="24"/>
        <v>B</v>
      </c>
      <c r="H313" s="116" t="str">
        <f t="shared" si="25"/>
        <v>A</v>
      </c>
      <c r="I313" s="116"/>
      <c r="J313" s="116" t="str">
        <f t="shared" si="23"/>
        <v>D</v>
      </c>
    </row>
    <row r="314" spans="1:10" x14ac:dyDescent="0.25">
      <c r="A314" s="32">
        <v>42317</v>
      </c>
      <c r="B314" s="33">
        <f t="shared" si="21"/>
        <v>1</v>
      </c>
      <c r="C314" t="str">
        <f t="shared" si="22"/>
        <v>lundi</v>
      </c>
      <c r="D314" s="116" t="str">
        <f t="shared" si="24"/>
        <v>A</v>
      </c>
      <c r="E314" s="116" t="str">
        <f t="shared" si="24"/>
        <v>B</v>
      </c>
      <c r="F314" s="116" t="str">
        <f t="shared" si="24"/>
        <v>A</v>
      </c>
      <c r="G314" s="116" t="str">
        <f t="shared" si="24"/>
        <v>B</v>
      </c>
      <c r="H314" s="116" t="str">
        <f t="shared" si="25"/>
        <v>A</v>
      </c>
      <c r="I314" s="116"/>
      <c r="J314" s="116" t="str">
        <f t="shared" si="23"/>
        <v>D</v>
      </c>
    </row>
    <row r="315" spans="1:10" x14ac:dyDescent="0.25">
      <c r="A315" s="32">
        <v>42318</v>
      </c>
      <c r="B315" s="33">
        <f t="shared" si="21"/>
        <v>2</v>
      </c>
      <c r="C315" t="str">
        <f t="shared" si="22"/>
        <v>mardi</v>
      </c>
      <c r="D315" s="116" t="str">
        <f t="shared" si="24"/>
        <v>A</v>
      </c>
      <c r="E315" s="116" t="str">
        <f t="shared" si="24"/>
        <v>B</v>
      </c>
      <c r="F315" s="116" t="str">
        <f t="shared" si="24"/>
        <v>A</v>
      </c>
      <c r="G315" s="116" t="str">
        <f t="shared" si="24"/>
        <v>B</v>
      </c>
      <c r="H315" s="116" t="str">
        <f t="shared" si="25"/>
        <v>A</v>
      </c>
      <c r="I315" s="116"/>
      <c r="J315" s="116" t="str">
        <f t="shared" si="23"/>
        <v>D</v>
      </c>
    </row>
    <row r="316" spans="1:10" x14ac:dyDescent="0.25">
      <c r="A316" s="32">
        <v>42319</v>
      </c>
      <c r="B316" s="33">
        <f t="shared" si="21"/>
        <v>3</v>
      </c>
      <c r="C316" t="str">
        <f t="shared" si="22"/>
        <v>mercredi</v>
      </c>
      <c r="D316" s="116" t="str">
        <f t="shared" si="24"/>
        <v>A</v>
      </c>
      <c r="E316" s="116" t="str">
        <f t="shared" si="24"/>
        <v>B</v>
      </c>
      <c r="F316" s="116" t="str">
        <f t="shared" si="24"/>
        <v>A</v>
      </c>
      <c r="G316" s="116" t="str">
        <f t="shared" si="24"/>
        <v>B</v>
      </c>
      <c r="H316" s="116" t="str">
        <f t="shared" si="25"/>
        <v>A</v>
      </c>
      <c r="I316" s="116"/>
      <c r="J316" s="116" t="str">
        <f t="shared" si="23"/>
        <v>D</v>
      </c>
    </row>
    <row r="317" spans="1:10" x14ac:dyDescent="0.25">
      <c r="A317" s="32">
        <v>42320</v>
      </c>
      <c r="B317" s="33">
        <f t="shared" si="21"/>
        <v>4</v>
      </c>
      <c r="C317" t="str">
        <f t="shared" si="22"/>
        <v>jeudi</v>
      </c>
      <c r="D317" s="116" t="str">
        <f t="shared" si="24"/>
        <v>A</v>
      </c>
      <c r="E317" s="116" t="str">
        <f t="shared" si="24"/>
        <v>B</v>
      </c>
      <c r="F317" s="116" t="str">
        <f t="shared" si="24"/>
        <v>A</v>
      </c>
      <c r="G317" s="116" t="str">
        <f t="shared" si="24"/>
        <v>B</v>
      </c>
      <c r="H317" s="116" t="str">
        <f t="shared" si="25"/>
        <v>A</v>
      </c>
      <c r="I317" s="116"/>
      <c r="J317" s="116" t="str">
        <f t="shared" si="23"/>
        <v>D</v>
      </c>
    </row>
    <row r="318" spans="1:10" x14ac:dyDescent="0.25">
      <c r="A318" s="32">
        <v>42321</v>
      </c>
      <c r="B318" s="33">
        <f t="shared" si="21"/>
        <v>5</v>
      </c>
      <c r="C318" t="str">
        <f t="shared" si="22"/>
        <v>vendredi</v>
      </c>
      <c r="D318" s="116" t="str">
        <f t="shared" si="24"/>
        <v>A</v>
      </c>
      <c r="E318" s="116" t="str">
        <f t="shared" si="24"/>
        <v>B</v>
      </c>
      <c r="F318" s="116" t="str">
        <f t="shared" si="24"/>
        <v>A</v>
      </c>
      <c r="G318" s="116" t="str">
        <f t="shared" si="24"/>
        <v>B</v>
      </c>
      <c r="H318" s="116" t="str">
        <f t="shared" si="25"/>
        <v>A</v>
      </c>
      <c r="I318" s="116"/>
      <c r="J318" s="116" t="str">
        <f t="shared" si="23"/>
        <v>D</v>
      </c>
    </row>
    <row r="319" spans="1:10" x14ac:dyDescent="0.25">
      <c r="A319" s="32">
        <v>42322</v>
      </c>
      <c r="B319" s="33">
        <f t="shared" si="21"/>
        <v>6</v>
      </c>
      <c r="C319" t="str">
        <f t="shared" si="22"/>
        <v>samedi</v>
      </c>
      <c r="D319" s="116" t="str">
        <f t="shared" si="24"/>
        <v>A</v>
      </c>
      <c r="E319" s="116" t="str">
        <f t="shared" si="24"/>
        <v>B</v>
      </c>
      <c r="F319" s="116" t="str">
        <f t="shared" si="24"/>
        <v>A</v>
      </c>
      <c r="G319" s="116" t="str">
        <f t="shared" si="24"/>
        <v>B</v>
      </c>
      <c r="H319" s="116" t="str">
        <f t="shared" si="25"/>
        <v>A</v>
      </c>
      <c r="I319" s="116"/>
      <c r="J319" s="116" t="str">
        <f t="shared" si="23"/>
        <v>D</v>
      </c>
    </row>
    <row r="320" spans="1:10" x14ac:dyDescent="0.25">
      <c r="A320" s="32">
        <v>42323</v>
      </c>
      <c r="B320" s="33">
        <f t="shared" si="21"/>
        <v>7</v>
      </c>
      <c r="C320" t="str">
        <f t="shared" si="22"/>
        <v>dimanche</v>
      </c>
      <c r="D320" s="116" t="str">
        <f t="shared" si="24"/>
        <v>A</v>
      </c>
      <c r="E320" s="116" t="str">
        <f t="shared" si="24"/>
        <v>A</v>
      </c>
      <c r="F320" s="116" t="str">
        <f t="shared" si="24"/>
        <v>B</v>
      </c>
      <c r="G320" s="116" t="str">
        <f t="shared" si="24"/>
        <v>C</v>
      </c>
      <c r="H320" s="116" t="str">
        <f t="shared" si="25"/>
        <v>B</v>
      </c>
      <c r="I320" s="116"/>
      <c r="J320" s="116" t="str">
        <f t="shared" si="23"/>
        <v>E</v>
      </c>
    </row>
    <row r="321" spans="1:10" x14ac:dyDescent="0.25">
      <c r="A321" s="32">
        <v>42324</v>
      </c>
      <c r="B321" s="33">
        <f t="shared" si="21"/>
        <v>1</v>
      </c>
      <c r="C321" t="str">
        <f t="shared" si="22"/>
        <v>lundi</v>
      </c>
      <c r="D321" s="116" t="str">
        <f t="shared" si="24"/>
        <v>A</v>
      </c>
      <c r="E321" s="116" t="str">
        <f t="shared" si="24"/>
        <v>A</v>
      </c>
      <c r="F321" s="116" t="str">
        <f t="shared" si="24"/>
        <v>B</v>
      </c>
      <c r="G321" s="116" t="str">
        <f t="shared" si="24"/>
        <v>C</v>
      </c>
      <c r="H321" s="116" t="str">
        <f t="shared" si="25"/>
        <v>B</v>
      </c>
      <c r="I321" s="116"/>
      <c r="J321" s="116" t="str">
        <f t="shared" si="23"/>
        <v>E</v>
      </c>
    </row>
    <row r="322" spans="1:10" x14ac:dyDescent="0.25">
      <c r="A322" s="32">
        <v>42325</v>
      </c>
      <c r="B322" s="33">
        <f t="shared" si="21"/>
        <v>2</v>
      </c>
      <c r="C322" t="str">
        <f t="shared" si="22"/>
        <v>mardi</v>
      </c>
      <c r="D322" s="116" t="str">
        <f t="shared" si="24"/>
        <v>A</v>
      </c>
      <c r="E322" s="116" t="str">
        <f t="shared" si="24"/>
        <v>A</v>
      </c>
      <c r="F322" s="116" t="str">
        <f t="shared" si="24"/>
        <v>B</v>
      </c>
      <c r="G322" s="116" t="str">
        <f t="shared" si="24"/>
        <v>C</v>
      </c>
      <c r="H322" s="116" t="str">
        <f t="shared" si="25"/>
        <v>B</v>
      </c>
      <c r="I322" s="116"/>
      <c r="J322" s="116" t="str">
        <f t="shared" si="23"/>
        <v>E</v>
      </c>
    </row>
    <row r="323" spans="1:10" x14ac:dyDescent="0.25">
      <c r="A323" s="32">
        <v>42326</v>
      </c>
      <c r="B323" s="33">
        <f t="shared" ref="B323:B366" si="26">WEEKDAY(A323,2)</f>
        <v>3</v>
      </c>
      <c r="C323" t="str">
        <f t="shared" ref="C323:C366" si="27">IF(B323=1,"lundi",IF(B323=2,"mardi",IF(B323=3,"mercredi",IF(B323=4,"jeudi",IF(B323=5,"vendredi",IF(B323=6,"samedi",IF(B323=7,"dimanche","")))))))</f>
        <v>mercredi</v>
      </c>
      <c r="D323" s="116" t="str">
        <f t="shared" si="24"/>
        <v>A</v>
      </c>
      <c r="E323" s="116" t="str">
        <f t="shared" si="24"/>
        <v>A</v>
      </c>
      <c r="F323" s="116" t="str">
        <f t="shared" si="24"/>
        <v>B</v>
      </c>
      <c r="G323" s="116" t="str">
        <f t="shared" si="24"/>
        <v>C</v>
      </c>
      <c r="H323" s="116" t="str">
        <f t="shared" si="25"/>
        <v>B</v>
      </c>
      <c r="I323" s="116"/>
      <c r="J323" s="116" t="str">
        <f t="shared" ref="J323:J366" si="28">CHAR((MOD(WEEKNUM($A323)-1,VALUE(RIGHT(J$1,1)))+1)+64)</f>
        <v>E</v>
      </c>
    </row>
    <row r="324" spans="1:10" x14ac:dyDescent="0.25">
      <c r="A324" s="32">
        <v>42327</v>
      </c>
      <c r="B324" s="33">
        <f t="shared" si="26"/>
        <v>4</v>
      </c>
      <c r="C324" t="str">
        <f t="shared" si="27"/>
        <v>jeudi</v>
      </c>
      <c r="D324" s="116" t="str">
        <f t="shared" si="24"/>
        <v>A</v>
      </c>
      <c r="E324" s="116" t="str">
        <f t="shared" si="24"/>
        <v>A</v>
      </c>
      <c r="F324" s="116" t="str">
        <f t="shared" si="24"/>
        <v>B</v>
      </c>
      <c r="G324" s="116" t="str">
        <f t="shared" si="24"/>
        <v>C</v>
      </c>
      <c r="H324" s="116" t="str">
        <f t="shared" si="25"/>
        <v>B</v>
      </c>
      <c r="I324" s="116"/>
      <c r="J324" s="116" t="str">
        <f t="shared" si="28"/>
        <v>E</v>
      </c>
    </row>
    <row r="325" spans="1:10" x14ac:dyDescent="0.25">
      <c r="A325" s="32">
        <v>42328</v>
      </c>
      <c r="B325" s="33">
        <f t="shared" si="26"/>
        <v>5</v>
      </c>
      <c r="C325" t="str">
        <f t="shared" si="27"/>
        <v>vendredi</v>
      </c>
      <c r="D325" s="116" t="str">
        <f t="shared" si="24"/>
        <v>A</v>
      </c>
      <c r="E325" s="116" t="str">
        <f t="shared" si="24"/>
        <v>A</v>
      </c>
      <c r="F325" s="116" t="str">
        <f t="shared" si="24"/>
        <v>B</v>
      </c>
      <c r="G325" s="116" t="str">
        <f t="shared" si="24"/>
        <v>C</v>
      </c>
      <c r="H325" s="116" t="str">
        <f t="shared" si="25"/>
        <v>B</v>
      </c>
      <c r="I325" s="116"/>
      <c r="J325" s="116" t="str">
        <f t="shared" si="28"/>
        <v>E</v>
      </c>
    </row>
    <row r="326" spans="1:10" x14ac:dyDescent="0.25">
      <c r="A326" s="32">
        <v>42329</v>
      </c>
      <c r="B326" s="33">
        <f t="shared" si="26"/>
        <v>6</v>
      </c>
      <c r="C326" t="str">
        <f t="shared" si="27"/>
        <v>samedi</v>
      </c>
      <c r="D326" s="116" t="str">
        <f t="shared" si="24"/>
        <v>A</v>
      </c>
      <c r="E326" s="116" t="str">
        <f t="shared" si="24"/>
        <v>A</v>
      </c>
      <c r="F326" s="116" t="str">
        <f t="shared" si="24"/>
        <v>B</v>
      </c>
      <c r="G326" s="116" t="str">
        <f t="shared" si="24"/>
        <v>C</v>
      </c>
      <c r="H326" s="116" t="str">
        <f t="shared" si="25"/>
        <v>B</v>
      </c>
      <c r="I326" s="116"/>
      <c r="J326" s="116" t="str">
        <f t="shared" si="28"/>
        <v>E</v>
      </c>
    </row>
    <row r="327" spans="1:10" x14ac:dyDescent="0.25">
      <c r="A327" s="32">
        <v>42330</v>
      </c>
      <c r="B327" s="33">
        <f t="shared" si="26"/>
        <v>7</v>
      </c>
      <c r="C327" t="str">
        <f t="shared" si="27"/>
        <v>dimanche</v>
      </c>
      <c r="D327" s="116" t="str">
        <f t="shared" si="24"/>
        <v>A</v>
      </c>
      <c r="E327" s="116" t="str">
        <f t="shared" si="24"/>
        <v>B</v>
      </c>
      <c r="F327" s="116" t="str">
        <f t="shared" si="24"/>
        <v>C</v>
      </c>
      <c r="G327" s="116" t="str">
        <f t="shared" si="24"/>
        <v>D</v>
      </c>
      <c r="H327" s="116" t="str">
        <f t="shared" si="25"/>
        <v>C</v>
      </c>
      <c r="I327" s="116"/>
      <c r="J327" s="116" t="str">
        <f t="shared" si="28"/>
        <v>F</v>
      </c>
    </row>
    <row r="328" spans="1:10" x14ac:dyDescent="0.25">
      <c r="A328" s="32">
        <v>42331</v>
      </c>
      <c r="B328" s="33">
        <f t="shared" si="26"/>
        <v>1</v>
      </c>
      <c r="C328" t="str">
        <f t="shared" si="27"/>
        <v>lundi</v>
      </c>
      <c r="D328" s="116" t="str">
        <f t="shared" si="24"/>
        <v>A</v>
      </c>
      <c r="E328" s="116" t="str">
        <f t="shared" si="24"/>
        <v>B</v>
      </c>
      <c r="F328" s="116" t="str">
        <f t="shared" si="24"/>
        <v>C</v>
      </c>
      <c r="G328" s="116" t="str">
        <f t="shared" si="24"/>
        <v>D</v>
      </c>
      <c r="H328" s="116" t="str">
        <f t="shared" si="25"/>
        <v>C</v>
      </c>
      <c r="I328" s="116"/>
      <c r="J328" s="116" t="str">
        <f t="shared" si="28"/>
        <v>F</v>
      </c>
    </row>
    <row r="329" spans="1:10" x14ac:dyDescent="0.25">
      <c r="A329" s="32">
        <v>42332</v>
      </c>
      <c r="B329" s="33">
        <f t="shared" si="26"/>
        <v>2</v>
      </c>
      <c r="C329" t="str">
        <f t="shared" si="27"/>
        <v>mardi</v>
      </c>
      <c r="D329" s="116" t="str">
        <f t="shared" si="24"/>
        <v>A</v>
      </c>
      <c r="E329" s="116" t="str">
        <f t="shared" si="24"/>
        <v>B</v>
      </c>
      <c r="F329" s="116" t="str">
        <f t="shared" si="24"/>
        <v>C</v>
      </c>
      <c r="G329" s="116" t="str">
        <f t="shared" si="24"/>
        <v>D</v>
      </c>
      <c r="H329" s="116" t="str">
        <f t="shared" si="25"/>
        <v>C</v>
      </c>
      <c r="I329" s="116"/>
      <c r="J329" s="116" t="str">
        <f t="shared" si="28"/>
        <v>F</v>
      </c>
    </row>
    <row r="330" spans="1:10" x14ac:dyDescent="0.25">
      <c r="A330" s="32">
        <v>42333</v>
      </c>
      <c r="B330" s="33">
        <f t="shared" si="26"/>
        <v>3</v>
      </c>
      <c r="C330" t="str">
        <f t="shared" si="27"/>
        <v>mercredi</v>
      </c>
      <c r="D330" s="116" t="str">
        <f t="shared" si="24"/>
        <v>A</v>
      </c>
      <c r="E330" s="116" t="str">
        <f t="shared" si="24"/>
        <v>B</v>
      </c>
      <c r="F330" s="116" t="str">
        <f t="shared" si="24"/>
        <v>C</v>
      </c>
      <c r="G330" s="116" t="str">
        <f t="shared" si="24"/>
        <v>D</v>
      </c>
      <c r="H330" s="116" t="str">
        <f t="shared" si="25"/>
        <v>C</v>
      </c>
      <c r="I330" s="116"/>
      <c r="J330" s="116" t="str">
        <f t="shared" si="28"/>
        <v>F</v>
      </c>
    </row>
    <row r="331" spans="1:10" x14ac:dyDescent="0.25">
      <c r="A331" s="32">
        <v>42334</v>
      </c>
      <c r="B331" s="33">
        <f t="shared" si="26"/>
        <v>4</v>
      </c>
      <c r="C331" t="str">
        <f t="shared" si="27"/>
        <v>jeudi</v>
      </c>
      <c r="D331" s="116" t="str">
        <f t="shared" si="24"/>
        <v>A</v>
      </c>
      <c r="E331" s="116" t="str">
        <f t="shared" si="24"/>
        <v>B</v>
      </c>
      <c r="F331" s="116" t="str">
        <f t="shared" si="24"/>
        <v>C</v>
      </c>
      <c r="G331" s="116" t="str">
        <f t="shared" si="24"/>
        <v>D</v>
      </c>
      <c r="H331" s="116" t="str">
        <f t="shared" si="25"/>
        <v>C</v>
      </c>
      <c r="I331" s="116"/>
      <c r="J331" s="116" t="str">
        <f t="shared" si="28"/>
        <v>F</v>
      </c>
    </row>
    <row r="332" spans="1:10" x14ac:dyDescent="0.25">
      <c r="A332" s="32">
        <v>42335</v>
      </c>
      <c r="B332" s="33">
        <f t="shared" si="26"/>
        <v>5</v>
      </c>
      <c r="C332" t="str">
        <f t="shared" si="27"/>
        <v>vendredi</v>
      </c>
      <c r="D332" s="116" t="str">
        <f t="shared" si="24"/>
        <v>A</v>
      </c>
      <c r="E332" s="116" t="str">
        <f t="shared" si="24"/>
        <v>B</v>
      </c>
      <c r="F332" s="116" t="str">
        <f t="shared" si="24"/>
        <v>C</v>
      </c>
      <c r="G332" s="116" t="str">
        <f t="shared" si="24"/>
        <v>D</v>
      </c>
      <c r="H332" s="116" t="str">
        <f t="shared" si="25"/>
        <v>C</v>
      </c>
      <c r="I332" s="116"/>
      <c r="J332" s="116" t="str">
        <f t="shared" si="28"/>
        <v>F</v>
      </c>
    </row>
    <row r="333" spans="1:10" x14ac:dyDescent="0.25">
      <c r="A333" s="32">
        <v>42336</v>
      </c>
      <c r="B333" s="33">
        <f t="shared" si="26"/>
        <v>6</v>
      </c>
      <c r="C333" t="str">
        <f t="shared" si="27"/>
        <v>samedi</v>
      </c>
      <c r="D333" s="116" t="str">
        <f t="shared" si="24"/>
        <v>A</v>
      </c>
      <c r="E333" s="116" t="str">
        <f t="shared" si="24"/>
        <v>B</v>
      </c>
      <c r="F333" s="116" t="str">
        <f t="shared" si="24"/>
        <v>C</v>
      </c>
      <c r="G333" s="116" t="str">
        <f t="shared" si="24"/>
        <v>D</v>
      </c>
      <c r="H333" s="116" t="str">
        <f t="shared" si="25"/>
        <v>C</v>
      </c>
      <c r="I333" s="116"/>
      <c r="J333" s="116" t="str">
        <f t="shared" si="28"/>
        <v>F</v>
      </c>
    </row>
    <row r="334" spans="1:10" x14ac:dyDescent="0.25">
      <c r="A334" s="32">
        <v>42337</v>
      </c>
      <c r="B334" s="33">
        <f t="shared" si="26"/>
        <v>7</v>
      </c>
      <c r="C334" t="str">
        <f t="shared" si="27"/>
        <v>dimanche</v>
      </c>
      <c r="D334" s="116" t="str">
        <f t="shared" si="24"/>
        <v>A</v>
      </c>
      <c r="E334" s="116" t="str">
        <f t="shared" si="24"/>
        <v>A</v>
      </c>
      <c r="F334" s="116" t="str">
        <f t="shared" si="24"/>
        <v>A</v>
      </c>
      <c r="G334" s="116" t="str">
        <f t="shared" si="24"/>
        <v>A</v>
      </c>
      <c r="H334" s="116" t="str">
        <f t="shared" si="25"/>
        <v>D</v>
      </c>
      <c r="I334" s="116"/>
      <c r="J334" s="116" t="str">
        <f t="shared" si="28"/>
        <v>G</v>
      </c>
    </row>
    <row r="335" spans="1:10" x14ac:dyDescent="0.25">
      <c r="A335" s="32">
        <v>42338</v>
      </c>
      <c r="B335" s="33">
        <f t="shared" si="26"/>
        <v>1</v>
      </c>
      <c r="C335" t="str">
        <f t="shared" si="27"/>
        <v>lundi</v>
      </c>
      <c r="D335" s="116" t="str">
        <f t="shared" si="24"/>
        <v>A</v>
      </c>
      <c r="E335" s="116" t="str">
        <f t="shared" si="24"/>
        <v>A</v>
      </c>
      <c r="F335" s="116" t="str">
        <f t="shared" si="24"/>
        <v>A</v>
      </c>
      <c r="G335" s="116" t="str">
        <f t="shared" si="24"/>
        <v>A</v>
      </c>
      <c r="H335" s="116" t="str">
        <f t="shared" si="25"/>
        <v>D</v>
      </c>
      <c r="I335" s="116"/>
      <c r="J335" s="116" t="str">
        <f t="shared" si="28"/>
        <v>G</v>
      </c>
    </row>
    <row r="336" spans="1:10" x14ac:dyDescent="0.25">
      <c r="A336" s="32">
        <v>42339</v>
      </c>
      <c r="B336" s="33">
        <f t="shared" si="26"/>
        <v>2</v>
      </c>
      <c r="C336" t="str">
        <f t="shared" si="27"/>
        <v>mardi</v>
      </c>
      <c r="D336" s="116" t="str">
        <f t="shared" si="24"/>
        <v>A</v>
      </c>
      <c r="E336" s="116" t="str">
        <f t="shared" si="24"/>
        <v>A</v>
      </c>
      <c r="F336" s="116" t="str">
        <f t="shared" si="24"/>
        <v>A</v>
      </c>
      <c r="G336" s="116" t="str">
        <f t="shared" si="24"/>
        <v>A</v>
      </c>
      <c r="H336" s="116" t="str">
        <f t="shared" si="25"/>
        <v>D</v>
      </c>
      <c r="I336" s="116"/>
      <c r="J336" s="116" t="str">
        <f t="shared" si="28"/>
        <v>G</v>
      </c>
    </row>
    <row r="337" spans="1:10" x14ac:dyDescent="0.25">
      <c r="A337" s="32">
        <v>42340</v>
      </c>
      <c r="B337" s="33">
        <f t="shared" si="26"/>
        <v>3</v>
      </c>
      <c r="C337" t="str">
        <f t="shared" si="27"/>
        <v>mercredi</v>
      </c>
      <c r="D337" s="116" t="str">
        <f t="shared" si="24"/>
        <v>A</v>
      </c>
      <c r="E337" s="116" t="str">
        <f t="shared" si="24"/>
        <v>A</v>
      </c>
      <c r="F337" s="116" t="str">
        <f t="shared" si="24"/>
        <v>A</v>
      </c>
      <c r="G337" s="116" t="str">
        <f t="shared" ref="G337:H366" si="29">CHAR((MOD(WEEKNUM($A337)-1,VALUE(RIGHT(G$1,1)))+1)+64)</f>
        <v>A</v>
      </c>
      <c r="H337" s="116" t="str">
        <f t="shared" si="25"/>
        <v>D</v>
      </c>
      <c r="I337" s="116"/>
      <c r="J337" s="116" t="str">
        <f t="shared" si="28"/>
        <v>G</v>
      </c>
    </row>
    <row r="338" spans="1:10" x14ac:dyDescent="0.25">
      <c r="A338" s="32">
        <v>42341</v>
      </c>
      <c r="B338" s="33">
        <f t="shared" si="26"/>
        <v>4</v>
      </c>
      <c r="C338" t="str">
        <f t="shared" si="27"/>
        <v>jeudi</v>
      </c>
      <c r="D338" s="116" t="str">
        <f t="shared" ref="D338:F366" si="30">CHAR((MOD(WEEKNUM($A338)-1,VALUE(RIGHT(D$1,1)))+1)+64)</f>
        <v>A</v>
      </c>
      <c r="E338" s="116" t="str">
        <f t="shared" si="30"/>
        <v>A</v>
      </c>
      <c r="F338" s="116" t="str">
        <f t="shared" si="30"/>
        <v>A</v>
      </c>
      <c r="G338" s="116" t="str">
        <f t="shared" si="29"/>
        <v>A</v>
      </c>
      <c r="H338" s="116" t="str">
        <f t="shared" si="29"/>
        <v>D</v>
      </c>
      <c r="I338" s="116"/>
      <c r="J338" s="116" t="str">
        <f t="shared" si="28"/>
        <v>G</v>
      </c>
    </row>
    <row r="339" spans="1:10" x14ac:dyDescent="0.25">
      <c r="A339" s="32">
        <v>42342</v>
      </c>
      <c r="B339" s="33">
        <f t="shared" si="26"/>
        <v>5</v>
      </c>
      <c r="C339" t="str">
        <f t="shared" si="27"/>
        <v>vendredi</v>
      </c>
      <c r="D339" s="116" t="str">
        <f t="shared" si="30"/>
        <v>A</v>
      </c>
      <c r="E339" s="116" t="str">
        <f t="shared" si="30"/>
        <v>A</v>
      </c>
      <c r="F339" s="116" t="str">
        <f t="shared" si="30"/>
        <v>A</v>
      </c>
      <c r="G339" s="116" t="str">
        <f t="shared" si="29"/>
        <v>A</v>
      </c>
      <c r="H339" s="116" t="str">
        <f t="shared" si="29"/>
        <v>D</v>
      </c>
      <c r="I339" s="116"/>
      <c r="J339" s="116" t="str">
        <f t="shared" si="28"/>
        <v>G</v>
      </c>
    </row>
    <row r="340" spans="1:10" x14ac:dyDescent="0.25">
      <c r="A340" s="32">
        <v>42343</v>
      </c>
      <c r="B340" s="33">
        <f t="shared" si="26"/>
        <v>6</v>
      </c>
      <c r="C340" t="str">
        <f t="shared" si="27"/>
        <v>samedi</v>
      </c>
      <c r="D340" s="116" t="str">
        <f t="shared" si="30"/>
        <v>A</v>
      </c>
      <c r="E340" s="116" t="str">
        <f t="shared" si="30"/>
        <v>A</v>
      </c>
      <c r="F340" s="116" t="str">
        <f t="shared" si="30"/>
        <v>A</v>
      </c>
      <c r="G340" s="116" t="str">
        <f t="shared" si="29"/>
        <v>A</v>
      </c>
      <c r="H340" s="116" t="str">
        <f t="shared" si="29"/>
        <v>D</v>
      </c>
      <c r="I340" s="116"/>
      <c r="J340" s="116" t="str">
        <f t="shared" si="28"/>
        <v>G</v>
      </c>
    </row>
    <row r="341" spans="1:10" x14ac:dyDescent="0.25">
      <c r="A341" s="32">
        <v>42344</v>
      </c>
      <c r="B341" s="33">
        <f t="shared" si="26"/>
        <v>7</v>
      </c>
      <c r="C341" t="str">
        <f t="shared" si="27"/>
        <v>dimanche</v>
      </c>
      <c r="D341" s="116" t="str">
        <f t="shared" si="30"/>
        <v>A</v>
      </c>
      <c r="E341" s="116" t="str">
        <f t="shared" si="30"/>
        <v>B</v>
      </c>
      <c r="F341" s="116" t="str">
        <f t="shared" si="30"/>
        <v>B</v>
      </c>
      <c r="G341" s="116" t="str">
        <f t="shared" si="29"/>
        <v>B</v>
      </c>
      <c r="H341" s="116" t="str">
        <f t="shared" si="29"/>
        <v>E</v>
      </c>
      <c r="I341" s="116"/>
      <c r="J341" s="116" t="str">
        <f t="shared" si="28"/>
        <v>A</v>
      </c>
    </row>
    <row r="342" spans="1:10" x14ac:dyDescent="0.25">
      <c r="A342" s="32">
        <v>42345</v>
      </c>
      <c r="B342" s="33">
        <f t="shared" si="26"/>
        <v>1</v>
      </c>
      <c r="C342" t="str">
        <f t="shared" si="27"/>
        <v>lundi</v>
      </c>
      <c r="D342" s="116" t="str">
        <f t="shared" si="30"/>
        <v>A</v>
      </c>
      <c r="E342" s="116" t="str">
        <f t="shared" si="30"/>
        <v>B</v>
      </c>
      <c r="F342" s="116" t="str">
        <f t="shared" si="30"/>
        <v>B</v>
      </c>
      <c r="G342" s="116" t="str">
        <f t="shared" si="29"/>
        <v>B</v>
      </c>
      <c r="H342" s="116" t="str">
        <f t="shared" si="29"/>
        <v>E</v>
      </c>
      <c r="I342" s="116"/>
      <c r="J342" s="116" t="str">
        <f t="shared" si="28"/>
        <v>A</v>
      </c>
    </row>
    <row r="343" spans="1:10" x14ac:dyDescent="0.25">
      <c r="A343" s="32">
        <v>42346</v>
      </c>
      <c r="B343" s="33">
        <f t="shared" si="26"/>
        <v>2</v>
      </c>
      <c r="C343" t="str">
        <f t="shared" si="27"/>
        <v>mardi</v>
      </c>
      <c r="D343" s="116" t="str">
        <f t="shared" si="30"/>
        <v>A</v>
      </c>
      <c r="E343" s="116" t="str">
        <f t="shared" si="30"/>
        <v>B</v>
      </c>
      <c r="F343" s="116" t="str">
        <f t="shared" si="30"/>
        <v>B</v>
      </c>
      <c r="G343" s="116" t="str">
        <f t="shared" si="29"/>
        <v>B</v>
      </c>
      <c r="H343" s="116" t="str">
        <f t="shared" si="29"/>
        <v>E</v>
      </c>
      <c r="I343" s="116"/>
      <c r="J343" s="116" t="str">
        <f t="shared" si="28"/>
        <v>A</v>
      </c>
    </row>
    <row r="344" spans="1:10" x14ac:dyDescent="0.25">
      <c r="A344" s="32">
        <v>42347</v>
      </c>
      <c r="B344" s="33">
        <f t="shared" si="26"/>
        <v>3</v>
      </c>
      <c r="C344" t="str">
        <f t="shared" si="27"/>
        <v>mercredi</v>
      </c>
      <c r="D344" s="116" t="str">
        <f t="shared" si="30"/>
        <v>A</v>
      </c>
      <c r="E344" s="116" t="str">
        <f t="shared" si="30"/>
        <v>B</v>
      </c>
      <c r="F344" s="116" t="str">
        <f t="shared" si="30"/>
        <v>B</v>
      </c>
      <c r="G344" s="116" t="str">
        <f t="shared" si="29"/>
        <v>B</v>
      </c>
      <c r="H344" s="116" t="str">
        <f t="shared" si="29"/>
        <v>E</v>
      </c>
      <c r="I344" s="116"/>
      <c r="J344" s="116" t="str">
        <f t="shared" si="28"/>
        <v>A</v>
      </c>
    </row>
    <row r="345" spans="1:10" x14ac:dyDescent="0.25">
      <c r="A345" s="32">
        <v>42348</v>
      </c>
      <c r="B345" s="33">
        <f t="shared" si="26"/>
        <v>4</v>
      </c>
      <c r="C345" t="str">
        <f t="shared" si="27"/>
        <v>jeudi</v>
      </c>
      <c r="D345" s="116" t="str">
        <f t="shared" si="30"/>
        <v>A</v>
      </c>
      <c r="E345" s="116" t="str">
        <f t="shared" si="30"/>
        <v>B</v>
      </c>
      <c r="F345" s="116" t="str">
        <f t="shared" si="30"/>
        <v>B</v>
      </c>
      <c r="G345" s="116" t="str">
        <f t="shared" si="29"/>
        <v>B</v>
      </c>
      <c r="H345" s="116" t="str">
        <f t="shared" si="29"/>
        <v>E</v>
      </c>
      <c r="I345" s="116"/>
      <c r="J345" s="116" t="str">
        <f t="shared" si="28"/>
        <v>A</v>
      </c>
    </row>
    <row r="346" spans="1:10" x14ac:dyDescent="0.25">
      <c r="A346" s="32">
        <v>42349</v>
      </c>
      <c r="B346" s="33">
        <f t="shared" si="26"/>
        <v>5</v>
      </c>
      <c r="C346" t="str">
        <f t="shared" si="27"/>
        <v>vendredi</v>
      </c>
      <c r="D346" s="116" t="str">
        <f t="shared" si="30"/>
        <v>A</v>
      </c>
      <c r="E346" s="116" t="str">
        <f t="shared" si="30"/>
        <v>B</v>
      </c>
      <c r="F346" s="116" t="str">
        <f t="shared" si="30"/>
        <v>B</v>
      </c>
      <c r="G346" s="116" t="str">
        <f t="shared" si="29"/>
        <v>B</v>
      </c>
      <c r="H346" s="116" t="str">
        <f t="shared" si="29"/>
        <v>E</v>
      </c>
      <c r="I346" s="116"/>
      <c r="J346" s="116" t="str">
        <f t="shared" si="28"/>
        <v>A</v>
      </c>
    </row>
    <row r="347" spans="1:10" x14ac:dyDescent="0.25">
      <c r="A347" s="32">
        <v>42350</v>
      </c>
      <c r="B347" s="33">
        <f t="shared" si="26"/>
        <v>6</v>
      </c>
      <c r="C347" t="str">
        <f t="shared" si="27"/>
        <v>samedi</v>
      </c>
      <c r="D347" s="116" t="str">
        <f t="shared" si="30"/>
        <v>A</v>
      </c>
      <c r="E347" s="116" t="str">
        <f t="shared" si="30"/>
        <v>B</v>
      </c>
      <c r="F347" s="116" t="str">
        <f t="shared" si="30"/>
        <v>B</v>
      </c>
      <c r="G347" s="116" t="str">
        <f t="shared" si="29"/>
        <v>B</v>
      </c>
      <c r="H347" s="116" t="str">
        <f t="shared" si="29"/>
        <v>E</v>
      </c>
      <c r="I347" s="116"/>
      <c r="J347" s="116" t="str">
        <f t="shared" si="28"/>
        <v>A</v>
      </c>
    </row>
    <row r="348" spans="1:10" x14ac:dyDescent="0.25">
      <c r="A348" s="32">
        <v>42351</v>
      </c>
      <c r="B348" s="33">
        <f t="shared" si="26"/>
        <v>7</v>
      </c>
      <c r="C348" t="str">
        <f t="shared" si="27"/>
        <v>dimanche</v>
      </c>
      <c r="D348" s="116" t="str">
        <f t="shared" si="30"/>
        <v>A</v>
      </c>
      <c r="E348" s="116" t="str">
        <f t="shared" si="30"/>
        <v>A</v>
      </c>
      <c r="F348" s="116" t="str">
        <f t="shared" si="30"/>
        <v>C</v>
      </c>
      <c r="G348" s="116" t="str">
        <f t="shared" si="29"/>
        <v>C</v>
      </c>
      <c r="H348" s="116" t="str">
        <f t="shared" si="29"/>
        <v>A</v>
      </c>
      <c r="I348" s="116"/>
      <c r="J348" s="116" t="str">
        <f t="shared" si="28"/>
        <v>B</v>
      </c>
    </row>
    <row r="349" spans="1:10" x14ac:dyDescent="0.25">
      <c r="A349" s="32">
        <v>42352</v>
      </c>
      <c r="B349" s="33">
        <f t="shared" si="26"/>
        <v>1</v>
      </c>
      <c r="C349" t="str">
        <f t="shared" si="27"/>
        <v>lundi</v>
      </c>
      <c r="D349" s="116" t="str">
        <f t="shared" si="30"/>
        <v>A</v>
      </c>
      <c r="E349" s="116" t="str">
        <f t="shared" si="30"/>
        <v>A</v>
      </c>
      <c r="F349" s="116" t="str">
        <f t="shared" si="30"/>
        <v>C</v>
      </c>
      <c r="G349" s="116" t="str">
        <f t="shared" si="29"/>
        <v>C</v>
      </c>
      <c r="H349" s="116" t="str">
        <f t="shared" si="29"/>
        <v>A</v>
      </c>
      <c r="I349" s="116"/>
      <c r="J349" s="116" t="str">
        <f t="shared" si="28"/>
        <v>B</v>
      </c>
    </row>
    <row r="350" spans="1:10" x14ac:dyDescent="0.25">
      <c r="A350" s="32">
        <v>42353</v>
      </c>
      <c r="B350" s="33">
        <f t="shared" si="26"/>
        <v>2</v>
      </c>
      <c r="C350" t="str">
        <f t="shared" si="27"/>
        <v>mardi</v>
      </c>
      <c r="D350" s="116" t="str">
        <f t="shared" si="30"/>
        <v>A</v>
      </c>
      <c r="E350" s="116" t="str">
        <f t="shared" si="30"/>
        <v>A</v>
      </c>
      <c r="F350" s="116" t="str">
        <f t="shared" si="30"/>
        <v>C</v>
      </c>
      <c r="G350" s="116" t="str">
        <f t="shared" si="29"/>
        <v>C</v>
      </c>
      <c r="H350" s="116" t="str">
        <f t="shared" si="29"/>
        <v>A</v>
      </c>
      <c r="I350" s="116"/>
      <c r="J350" s="116" t="str">
        <f t="shared" si="28"/>
        <v>B</v>
      </c>
    </row>
    <row r="351" spans="1:10" x14ac:dyDescent="0.25">
      <c r="A351" s="32">
        <v>42354</v>
      </c>
      <c r="B351" s="33">
        <f t="shared" si="26"/>
        <v>3</v>
      </c>
      <c r="C351" t="str">
        <f t="shared" si="27"/>
        <v>mercredi</v>
      </c>
      <c r="D351" s="116" t="str">
        <f t="shared" si="30"/>
        <v>A</v>
      </c>
      <c r="E351" s="116" t="str">
        <f t="shared" si="30"/>
        <v>A</v>
      </c>
      <c r="F351" s="116" t="str">
        <f t="shared" si="30"/>
        <v>C</v>
      </c>
      <c r="G351" s="116" t="str">
        <f t="shared" si="29"/>
        <v>C</v>
      </c>
      <c r="H351" s="116" t="str">
        <f t="shared" si="29"/>
        <v>A</v>
      </c>
      <c r="I351" s="116"/>
      <c r="J351" s="116" t="str">
        <f t="shared" si="28"/>
        <v>B</v>
      </c>
    </row>
    <row r="352" spans="1:10" x14ac:dyDescent="0.25">
      <c r="A352" s="32">
        <v>42355</v>
      </c>
      <c r="B352" s="33">
        <f t="shared" si="26"/>
        <v>4</v>
      </c>
      <c r="C352" t="str">
        <f t="shared" si="27"/>
        <v>jeudi</v>
      </c>
      <c r="D352" s="116" t="str">
        <f t="shared" si="30"/>
        <v>A</v>
      </c>
      <c r="E352" s="116" t="str">
        <f t="shared" si="30"/>
        <v>A</v>
      </c>
      <c r="F352" s="116" t="str">
        <f t="shared" si="30"/>
        <v>C</v>
      </c>
      <c r="G352" s="116" t="str">
        <f t="shared" si="29"/>
        <v>C</v>
      </c>
      <c r="H352" s="116" t="str">
        <f t="shared" si="29"/>
        <v>A</v>
      </c>
      <c r="I352" s="116"/>
      <c r="J352" s="116" t="str">
        <f t="shared" si="28"/>
        <v>B</v>
      </c>
    </row>
    <row r="353" spans="1:10" x14ac:dyDescent="0.25">
      <c r="A353" s="32">
        <v>42356</v>
      </c>
      <c r="B353" s="33">
        <f t="shared" si="26"/>
        <v>5</v>
      </c>
      <c r="C353" t="str">
        <f t="shared" si="27"/>
        <v>vendredi</v>
      </c>
      <c r="D353" s="116" t="str">
        <f t="shared" si="30"/>
        <v>A</v>
      </c>
      <c r="E353" s="116" t="str">
        <f t="shared" si="30"/>
        <v>A</v>
      </c>
      <c r="F353" s="116" t="str">
        <f t="shared" si="30"/>
        <v>C</v>
      </c>
      <c r="G353" s="116" t="str">
        <f t="shared" si="29"/>
        <v>C</v>
      </c>
      <c r="H353" s="116" t="str">
        <f t="shared" si="29"/>
        <v>A</v>
      </c>
      <c r="I353" s="116"/>
      <c r="J353" s="116" t="str">
        <f t="shared" si="28"/>
        <v>B</v>
      </c>
    </row>
    <row r="354" spans="1:10" x14ac:dyDescent="0.25">
      <c r="A354" s="32">
        <v>42357</v>
      </c>
      <c r="B354" s="33">
        <f t="shared" si="26"/>
        <v>6</v>
      </c>
      <c r="C354" t="str">
        <f t="shared" si="27"/>
        <v>samedi</v>
      </c>
      <c r="D354" s="116" t="str">
        <f t="shared" si="30"/>
        <v>A</v>
      </c>
      <c r="E354" s="116" t="str">
        <f t="shared" si="30"/>
        <v>A</v>
      </c>
      <c r="F354" s="116" t="str">
        <f t="shared" si="30"/>
        <v>C</v>
      </c>
      <c r="G354" s="116" t="str">
        <f t="shared" si="29"/>
        <v>C</v>
      </c>
      <c r="H354" s="116" t="str">
        <f t="shared" si="29"/>
        <v>A</v>
      </c>
      <c r="I354" s="116"/>
      <c r="J354" s="116" t="str">
        <f t="shared" si="28"/>
        <v>B</v>
      </c>
    </row>
    <row r="355" spans="1:10" x14ac:dyDescent="0.25">
      <c r="A355" s="32">
        <v>42358</v>
      </c>
      <c r="B355" s="33">
        <f t="shared" si="26"/>
        <v>7</v>
      </c>
      <c r="C355" t="str">
        <f t="shared" si="27"/>
        <v>dimanche</v>
      </c>
      <c r="D355" s="116" t="str">
        <f t="shared" si="30"/>
        <v>A</v>
      </c>
      <c r="E355" s="116" t="str">
        <f t="shared" si="30"/>
        <v>B</v>
      </c>
      <c r="F355" s="116" t="str">
        <f t="shared" si="30"/>
        <v>A</v>
      </c>
      <c r="G355" s="116" t="str">
        <f t="shared" si="29"/>
        <v>D</v>
      </c>
      <c r="H355" s="116" t="str">
        <f t="shared" si="29"/>
        <v>B</v>
      </c>
      <c r="I355" s="116"/>
      <c r="J355" s="116" t="str">
        <f t="shared" si="28"/>
        <v>C</v>
      </c>
    </row>
    <row r="356" spans="1:10" x14ac:dyDescent="0.25">
      <c r="A356" s="32">
        <v>42359</v>
      </c>
      <c r="B356" s="33">
        <f t="shared" si="26"/>
        <v>1</v>
      </c>
      <c r="C356" t="str">
        <f t="shared" si="27"/>
        <v>lundi</v>
      </c>
      <c r="D356" s="116" t="str">
        <f t="shared" si="30"/>
        <v>A</v>
      </c>
      <c r="E356" s="116" t="str">
        <f t="shared" si="30"/>
        <v>B</v>
      </c>
      <c r="F356" s="116" t="str">
        <f t="shared" si="30"/>
        <v>A</v>
      </c>
      <c r="G356" s="116" t="str">
        <f t="shared" si="29"/>
        <v>D</v>
      </c>
      <c r="H356" s="116" t="str">
        <f t="shared" si="29"/>
        <v>B</v>
      </c>
      <c r="I356" s="116"/>
      <c r="J356" s="116" t="str">
        <f t="shared" si="28"/>
        <v>C</v>
      </c>
    </row>
    <row r="357" spans="1:10" x14ac:dyDescent="0.25">
      <c r="A357" s="32">
        <v>42360</v>
      </c>
      <c r="B357" s="33">
        <f t="shared" si="26"/>
        <v>2</v>
      </c>
      <c r="C357" t="str">
        <f t="shared" si="27"/>
        <v>mardi</v>
      </c>
      <c r="D357" s="116" t="str">
        <f t="shared" si="30"/>
        <v>A</v>
      </c>
      <c r="E357" s="116" t="str">
        <f t="shared" si="30"/>
        <v>B</v>
      </c>
      <c r="F357" s="116" t="str">
        <f t="shared" si="30"/>
        <v>A</v>
      </c>
      <c r="G357" s="116" t="str">
        <f t="shared" si="29"/>
        <v>D</v>
      </c>
      <c r="H357" s="116" t="str">
        <f t="shared" si="29"/>
        <v>B</v>
      </c>
      <c r="I357" s="116"/>
      <c r="J357" s="116" t="str">
        <f t="shared" si="28"/>
        <v>C</v>
      </c>
    </row>
    <row r="358" spans="1:10" x14ac:dyDescent="0.25">
      <c r="A358" s="32">
        <v>42361</v>
      </c>
      <c r="B358" s="33">
        <f t="shared" si="26"/>
        <v>3</v>
      </c>
      <c r="C358" t="str">
        <f t="shared" si="27"/>
        <v>mercredi</v>
      </c>
      <c r="D358" s="116" t="str">
        <f t="shared" si="30"/>
        <v>A</v>
      </c>
      <c r="E358" s="116" t="str">
        <f t="shared" si="30"/>
        <v>B</v>
      </c>
      <c r="F358" s="116" t="str">
        <f t="shared" si="30"/>
        <v>A</v>
      </c>
      <c r="G358" s="116" t="str">
        <f t="shared" si="29"/>
        <v>D</v>
      </c>
      <c r="H358" s="116" t="str">
        <f t="shared" si="29"/>
        <v>B</v>
      </c>
      <c r="I358" s="116"/>
      <c r="J358" s="116" t="str">
        <f t="shared" si="28"/>
        <v>C</v>
      </c>
    </row>
    <row r="359" spans="1:10" x14ac:dyDescent="0.25">
      <c r="A359" s="32">
        <v>42362</v>
      </c>
      <c r="B359" s="33">
        <f t="shared" si="26"/>
        <v>4</v>
      </c>
      <c r="C359" t="str">
        <f t="shared" si="27"/>
        <v>jeudi</v>
      </c>
      <c r="D359" s="116" t="str">
        <f t="shared" si="30"/>
        <v>A</v>
      </c>
      <c r="E359" s="116" t="str">
        <f t="shared" si="30"/>
        <v>B</v>
      </c>
      <c r="F359" s="116" t="str">
        <f t="shared" si="30"/>
        <v>A</v>
      </c>
      <c r="G359" s="116" t="str">
        <f t="shared" si="29"/>
        <v>D</v>
      </c>
      <c r="H359" s="116" t="str">
        <f t="shared" si="29"/>
        <v>B</v>
      </c>
      <c r="I359" s="116"/>
      <c r="J359" s="116" t="str">
        <f t="shared" si="28"/>
        <v>C</v>
      </c>
    </row>
    <row r="360" spans="1:10" x14ac:dyDescent="0.25">
      <c r="A360" s="32">
        <v>42363</v>
      </c>
      <c r="B360" s="33">
        <f t="shared" si="26"/>
        <v>5</v>
      </c>
      <c r="C360" t="str">
        <f t="shared" si="27"/>
        <v>vendredi</v>
      </c>
      <c r="D360" s="116" t="str">
        <f t="shared" si="30"/>
        <v>A</v>
      </c>
      <c r="E360" s="116" t="str">
        <f t="shared" si="30"/>
        <v>B</v>
      </c>
      <c r="F360" s="116" t="str">
        <f t="shared" si="30"/>
        <v>A</v>
      </c>
      <c r="G360" s="116" t="str">
        <f t="shared" si="29"/>
        <v>D</v>
      </c>
      <c r="H360" s="116" t="str">
        <f t="shared" si="29"/>
        <v>B</v>
      </c>
      <c r="I360" s="116"/>
      <c r="J360" s="116" t="str">
        <f t="shared" si="28"/>
        <v>C</v>
      </c>
    </row>
    <row r="361" spans="1:10" x14ac:dyDescent="0.25">
      <c r="A361" s="32">
        <v>42364</v>
      </c>
      <c r="B361" s="33">
        <f t="shared" si="26"/>
        <v>6</v>
      </c>
      <c r="C361" t="str">
        <f t="shared" si="27"/>
        <v>samedi</v>
      </c>
      <c r="D361" s="116" t="str">
        <f t="shared" si="30"/>
        <v>A</v>
      </c>
      <c r="E361" s="116" t="str">
        <f t="shared" si="30"/>
        <v>B</v>
      </c>
      <c r="F361" s="116" t="str">
        <f t="shared" si="30"/>
        <v>A</v>
      </c>
      <c r="G361" s="116" t="str">
        <f t="shared" si="29"/>
        <v>D</v>
      </c>
      <c r="H361" s="116" t="str">
        <f t="shared" si="29"/>
        <v>B</v>
      </c>
      <c r="I361" s="116"/>
      <c r="J361" s="116" t="str">
        <f t="shared" si="28"/>
        <v>C</v>
      </c>
    </row>
    <row r="362" spans="1:10" x14ac:dyDescent="0.25">
      <c r="A362" s="32">
        <v>42365</v>
      </c>
      <c r="B362" s="33">
        <f t="shared" si="26"/>
        <v>7</v>
      </c>
      <c r="C362" t="str">
        <f t="shared" si="27"/>
        <v>dimanche</v>
      </c>
      <c r="D362" s="116" t="str">
        <f t="shared" si="30"/>
        <v>A</v>
      </c>
      <c r="E362" s="116" t="str">
        <f t="shared" si="30"/>
        <v>A</v>
      </c>
      <c r="F362" s="116" t="str">
        <f t="shared" si="30"/>
        <v>B</v>
      </c>
      <c r="G362" s="116" t="str">
        <f t="shared" si="29"/>
        <v>A</v>
      </c>
      <c r="H362" s="116" t="str">
        <f t="shared" si="29"/>
        <v>C</v>
      </c>
      <c r="I362" s="116"/>
      <c r="J362" s="116" t="str">
        <f t="shared" si="28"/>
        <v>D</v>
      </c>
    </row>
    <row r="363" spans="1:10" x14ac:dyDescent="0.25">
      <c r="A363" s="32">
        <v>42366</v>
      </c>
      <c r="B363" s="33">
        <f t="shared" si="26"/>
        <v>1</v>
      </c>
      <c r="C363" t="str">
        <f t="shared" si="27"/>
        <v>lundi</v>
      </c>
      <c r="D363" s="116" t="str">
        <f t="shared" si="30"/>
        <v>A</v>
      </c>
      <c r="E363" s="116" t="str">
        <f t="shared" si="30"/>
        <v>A</v>
      </c>
      <c r="F363" s="116" t="str">
        <f t="shared" si="30"/>
        <v>B</v>
      </c>
      <c r="G363" s="116" t="str">
        <f t="shared" si="29"/>
        <v>A</v>
      </c>
      <c r="H363" s="116" t="str">
        <f t="shared" si="29"/>
        <v>C</v>
      </c>
      <c r="I363" s="116"/>
      <c r="J363" s="116" t="str">
        <f t="shared" si="28"/>
        <v>D</v>
      </c>
    </row>
    <row r="364" spans="1:10" x14ac:dyDescent="0.25">
      <c r="A364" s="32">
        <v>42367</v>
      </c>
      <c r="B364" s="33">
        <f t="shared" si="26"/>
        <v>2</v>
      </c>
      <c r="C364" t="str">
        <f t="shared" si="27"/>
        <v>mardi</v>
      </c>
      <c r="D364" s="116" t="str">
        <f t="shared" si="30"/>
        <v>A</v>
      </c>
      <c r="E364" s="116" t="str">
        <f t="shared" si="30"/>
        <v>A</v>
      </c>
      <c r="F364" s="116" t="str">
        <f t="shared" si="30"/>
        <v>B</v>
      </c>
      <c r="G364" s="116" t="str">
        <f t="shared" si="29"/>
        <v>A</v>
      </c>
      <c r="H364" s="116" t="str">
        <f t="shared" si="29"/>
        <v>C</v>
      </c>
      <c r="I364" s="116"/>
      <c r="J364" s="116" t="str">
        <f t="shared" si="28"/>
        <v>D</v>
      </c>
    </row>
    <row r="365" spans="1:10" x14ac:dyDescent="0.25">
      <c r="A365" s="32">
        <v>42368</v>
      </c>
      <c r="B365" s="33">
        <f t="shared" si="26"/>
        <v>3</v>
      </c>
      <c r="C365" t="str">
        <f t="shared" si="27"/>
        <v>mercredi</v>
      </c>
      <c r="D365" s="116" t="str">
        <f t="shared" si="30"/>
        <v>A</v>
      </c>
      <c r="E365" s="116" t="str">
        <f t="shared" si="30"/>
        <v>A</v>
      </c>
      <c r="F365" s="116" t="str">
        <f t="shared" si="30"/>
        <v>B</v>
      </c>
      <c r="G365" s="116" t="str">
        <f t="shared" si="29"/>
        <v>A</v>
      </c>
      <c r="H365" s="116" t="str">
        <f t="shared" si="29"/>
        <v>C</v>
      </c>
      <c r="I365" s="116"/>
      <c r="J365" s="116" t="str">
        <f t="shared" si="28"/>
        <v>D</v>
      </c>
    </row>
    <row r="366" spans="1:10" x14ac:dyDescent="0.25">
      <c r="A366" s="32">
        <v>42369</v>
      </c>
      <c r="B366" s="33">
        <f t="shared" si="26"/>
        <v>4</v>
      </c>
      <c r="C366" t="str">
        <f t="shared" si="27"/>
        <v>jeudi</v>
      </c>
      <c r="D366" s="116" t="str">
        <f t="shared" si="30"/>
        <v>A</v>
      </c>
      <c r="E366" s="116" t="str">
        <f t="shared" si="30"/>
        <v>A</v>
      </c>
      <c r="F366" s="116" t="str">
        <f t="shared" si="30"/>
        <v>B</v>
      </c>
      <c r="G366" s="116" t="str">
        <f t="shared" si="29"/>
        <v>A</v>
      </c>
      <c r="H366" s="116" t="str">
        <f t="shared" si="29"/>
        <v>C</v>
      </c>
      <c r="I366" s="116"/>
      <c r="J366" s="116" t="str">
        <f t="shared" si="28"/>
        <v>D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86"/>
  <sheetViews>
    <sheetView zoomScaleNormal="100" workbookViewId="0">
      <pane xSplit="1" topLeftCell="B1" activePane="topRight" state="frozen"/>
      <selection activeCell="A62" sqref="A62"/>
      <selection pane="topRight" activeCell="A87" sqref="A87"/>
    </sheetView>
  </sheetViews>
  <sheetFormatPr baseColWidth="10" defaultRowHeight="15" x14ac:dyDescent="0.25"/>
  <cols>
    <col min="1" max="1" width="18.85546875" customWidth="1"/>
    <col min="2" max="2" width="17.85546875" bestFit="1" customWidth="1"/>
    <col min="30" max="32" width="11.42578125" customWidth="1"/>
    <col min="33" max="33" width="11.42578125" style="113"/>
    <col min="34" max="16384" width="11.42578125" style="7"/>
  </cols>
  <sheetData>
    <row r="1" spans="1:33" customFormat="1" x14ac:dyDescent="0.25">
      <c r="A1" t="s">
        <v>4</v>
      </c>
      <c r="B1" s="137">
        <v>42005</v>
      </c>
      <c r="C1" s="138"/>
      <c r="D1">
        <v>2015</v>
      </c>
      <c r="F1" s="1"/>
      <c r="AG1" s="34"/>
    </row>
    <row r="2" spans="1:33" customFormat="1" x14ac:dyDescent="0.25">
      <c r="A2" t="s">
        <v>5</v>
      </c>
      <c r="B2" s="139" t="s">
        <v>14</v>
      </c>
      <c r="C2" s="139"/>
      <c r="AG2" s="34"/>
    </row>
    <row r="3" spans="1:33" customFormat="1" x14ac:dyDescent="0.25">
      <c r="AG3" s="34"/>
    </row>
    <row r="4" spans="1:33" ht="23.25" x14ac:dyDescent="0.35">
      <c r="A4" s="129" t="str">
        <f>CONCATENATE("Service"," ",B2," ",TEXT(B1,"mmmm"), " ",$D$1)</f>
        <v>Service AMBULATOIRE janvier 2015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0" t="s">
        <v>134</v>
      </c>
    </row>
    <row r="5" spans="1:33" s="8" customFormat="1" ht="15.75" x14ac:dyDescent="0.25">
      <c r="A5" s="128" t="s">
        <v>3</v>
      </c>
      <c r="B5" s="2">
        <f>$B$1</f>
        <v>42005</v>
      </c>
      <c r="C5" s="2">
        <f>B5+1</f>
        <v>42006</v>
      </c>
      <c r="D5" s="2">
        <f t="shared" ref="D5:AC5" si="0">C5+1</f>
        <v>42007</v>
      </c>
      <c r="E5" s="2">
        <f t="shared" si="0"/>
        <v>42008</v>
      </c>
      <c r="F5" s="2">
        <f t="shared" si="0"/>
        <v>42009</v>
      </c>
      <c r="G5" s="2">
        <f t="shared" si="0"/>
        <v>42010</v>
      </c>
      <c r="H5" s="2">
        <f t="shared" si="0"/>
        <v>42011</v>
      </c>
      <c r="I5" s="2">
        <f t="shared" si="0"/>
        <v>42012</v>
      </c>
      <c r="J5" s="2">
        <f t="shared" si="0"/>
        <v>42013</v>
      </c>
      <c r="K5" s="2">
        <f t="shared" si="0"/>
        <v>42014</v>
      </c>
      <c r="L5" s="2">
        <f t="shared" si="0"/>
        <v>42015</v>
      </c>
      <c r="M5" s="2">
        <f t="shared" si="0"/>
        <v>42016</v>
      </c>
      <c r="N5" s="2">
        <f t="shared" si="0"/>
        <v>42017</v>
      </c>
      <c r="O5" s="2">
        <f t="shared" si="0"/>
        <v>42018</v>
      </c>
      <c r="P5" s="2">
        <f t="shared" si="0"/>
        <v>42019</v>
      </c>
      <c r="Q5" s="2">
        <f t="shared" si="0"/>
        <v>42020</v>
      </c>
      <c r="R5" s="2">
        <f t="shared" si="0"/>
        <v>42021</v>
      </c>
      <c r="S5" s="2">
        <f t="shared" si="0"/>
        <v>42022</v>
      </c>
      <c r="T5" s="2">
        <f t="shared" si="0"/>
        <v>42023</v>
      </c>
      <c r="U5" s="2">
        <f t="shared" si="0"/>
        <v>42024</v>
      </c>
      <c r="V5" s="2">
        <f t="shared" si="0"/>
        <v>42025</v>
      </c>
      <c r="W5" s="2">
        <f t="shared" si="0"/>
        <v>42026</v>
      </c>
      <c r="X5" s="2">
        <f t="shared" si="0"/>
        <v>42027</v>
      </c>
      <c r="Y5" s="2">
        <f t="shared" si="0"/>
        <v>42028</v>
      </c>
      <c r="Z5" s="2">
        <f t="shared" si="0"/>
        <v>42029</v>
      </c>
      <c r="AA5" s="2">
        <f t="shared" si="0"/>
        <v>42030</v>
      </c>
      <c r="AB5" s="2">
        <f t="shared" si="0"/>
        <v>42031</v>
      </c>
      <c r="AC5" s="2">
        <f t="shared" si="0"/>
        <v>42032</v>
      </c>
      <c r="AD5" s="17">
        <f>IF(AC5&lt;&gt;"",IF(MONTH(AC5)=MONTH(AC5+1),AC5+1,""),"")</f>
        <v>42033</v>
      </c>
      <c r="AE5" s="17">
        <f>IF(AD5&lt;&gt;"",IF(MONTH(AD5)=MONTH(AD5+1),AD5+1,""),"")</f>
        <v>42034</v>
      </c>
      <c r="AF5" s="17">
        <f>IF(AE5&lt;&gt;"",IF(MONTH(AE5)=MONTH(AE5+1),AE5+1,""),"")</f>
        <v>42035</v>
      </c>
      <c r="AG5" s="121"/>
    </row>
    <row r="6" spans="1:33" s="9" customFormat="1" ht="15.75" x14ac:dyDescent="0.25">
      <c r="A6" s="128"/>
      <c r="B6" s="3">
        <f>B5</f>
        <v>42005</v>
      </c>
      <c r="C6" s="3">
        <f>B6+1</f>
        <v>42006</v>
      </c>
      <c r="D6" s="3">
        <f t="shared" ref="D6:AF6" si="1">C6+1</f>
        <v>42007</v>
      </c>
      <c r="E6" s="3">
        <f t="shared" si="1"/>
        <v>42008</v>
      </c>
      <c r="F6" s="3">
        <f t="shared" si="1"/>
        <v>42009</v>
      </c>
      <c r="G6" s="3">
        <f t="shared" si="1"/>
        <v>42010</v>
      </c>
      <c r="H6" s="3">
        <f t="shared" si="1"/>
        <v>42011</v>
      </c>
      <c r="I6" s="3">
        <f t="shared" si="1"/>
        <v>42012</v>
      </c>
      <c r="J6" s="3">
        <f t="shared" si="1"/>
        <v>42013</v>
      </c>
      <c r="K6" s="3">
        <f t="shared" si="1"/>
        <v>42014</v>
      </c>
      <c r="L6" s="3">
        <f t="shared" si="1"/>
        <v>42015</v>
      </c>
      <c r="M6" s="3">
        <f t="shared" si="1"/>
        <v>42016</v>
      </c>
      <c r="N6" s="3">
        <f t="shared" si="1"/>
        <v>42017</v>
      </c>
      <c r="O6" s="3">
        <f t="shared" si="1"/>
        <v>42018</v>
      </c>
      <c r="P6" s="3">
        <f t="shared" si="1"/>
        <v>42019</v>
      </c>
      <c r="Q6" s="3">
        <f t="shared" si="1"/>
        <v>42020</v>
      </c>
      <c r="R6" s="3">
        <f t="shared" si="1"/>
        <v>42021</v>
      </c>
      <c r="S6" s="3">
        <f t="shared" si="1"/>
        <v>42022</v>
      </c>
      <c r="T6" s="3">
        <f t="shared" si="1"/>
        <v>42023</v>
      </c>
      <c r="U6" s="3">
        <f t="shared" si="1"/>
        <v>42024</v>
      </c>
      <c r="V6" s="3">
        <f t="shared" si="1"/>
        <v>42025</v>
      </c>
      <c r="W6" s="3">
        <f t="shared" si="1"/>
        <v>42026</v>
      </c>
      <c r="X6" s="3">
        <f t="shared" si="1"/>
        <v>42027</v>
      </c>
      <c r="Y6" s="3">
        <f t="shared" si="1"/>
        <v>42028</v>
      </c>
      <c r="Z6" s="3">
        <f t="shared" si="1"/>
        <v>42029</v>
      </c>
      <c r="AA6" s="3">
        <f t="shared" si="1"/>
        <v>42030</v>
      </c>
      <c r="AB6" s="3">
        <f t="shared" si="1"/>
        <v>42031</v>
      </c>
      <c r="AC6" s="3">
        <f t="shared" si="1"/>
        <v>42032</v>
      </c>
      <c r="AD6" s="3">
        <f t="shared" si="1"/>
        <v>42033</v>
      </c>
      <c r="AE6" s="3">
        <f>AD6+1</f>
        <v>42034</v>
      </c>
      <c r="AF6" s="3">
        <f t="shared" si="1"/>
        <v>42035</v>
      </c>
      <c r="AG6" s="121"/>
    </row>
    <row r="7" spans="1:33" ht="21" x14ac:dyDescent="0.35">
      <c r="A7" s="105"/>
      <c r="B7" s="130" t="s">
        <v>15</v>
      </c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2"/>
      <c r="AG7" s="120"/>
    </row>
    <row r="8" spans="1:33" x14ac:dyDescent="0.25">
      <c r="A8" s="97" t="str">
        <f ca="1">INDIRECT("Affectations!"&amp;CHAR(64+MATCH($B$2,Affectations!$1:$1,0))&amp;MATCH($B$7,Affectations!$A:$A,0)+INT(ROW()-8)/3)</f>
        <v>AUBERTIN</v>
      </c>
      <c r="B8" s="43" t="str">
        <f ca="1">IF(B$5="","",IF(INDIRECT("CYCLES!"&amp;ADDRESS(MATCH($A8,CYCLES!$B:$B,0),MATCH("semaine"&amp;INDEX(INDIRECT("calendrier!"&amp;CHAR(MID($AG8,7,1)+3+64)&amp;":"&amp;CHAR(MID($AG8,7,1)+3+64)),MATCH(B$5,calendrier!$A:$A,0)),CYCLES!$1:$1,0)+WEEKDAY(B$5)-1))=0,"",INDIRECT("CYCLES!"&amp;ADDRESS(MATCH($A8,CYCLES!$B:$B,0),MATCH("semaine"&amp;INDEX(INDIRECT("calendrier!"&amp;CHAR(MID($AG8,7,1)+3+64)&amp;":"&amp;CHAR(MID($AG8,7,1)+3+64)),MATCH(B$5,calendrier!$A:$A,0)),CYCLES!$1:$1,0)+WEEKDAY(B$5)-1))))</f>
        <v>7H-16H55</v>
      </c>
      <c r="C8" s="43" t="str">
        <f ca="1">IF(C$5="","",IF(INDIRECT("CYCLES!"&amp;ADDRESS(MATCH($A8,CYCLES!$B:$B,0),MATCH("semaine"&amp;INDEX(INDIRECT("calendrier!"&amp;CHAR(MID($AG8,7,1)+3+64)&amp;":"&amp;CHAR(MID($AG8,7,1)+3+64)),MATCH(C$5,calendrier!$A:$A,0)),CYCLES!$1:$1,0)+WEEKDAY(C$5)-1))=0,"",INDIRECT("CYCLES!"&amp;ADDRESS(MATCH($A8,CYCLES!$B:$B,0),MATCH("semaine"&amp;INDEX(INDIRECT("calendrier!"&amp;CHAR(MID($AG8,7,1)+3+64)&amp;":"&amp;CHAR(MID($AG8,7,1)+3+64)),MATCH(C$5,calendrier!$A:$A,0)),CYCLES!$1:$1,0)+WEEKDAY(C$5)-1))))</f>
        <v>7H-16H55</v>
      </c>
      <c r="D8" s="43" t="str">
        <f ca="1">IF(D$5="","",IF(INDIRECT("CYCLES!"&amp;ADDRESS(MATCH($A8,CYCLES!$B:$B,0),MATCH("semaine"&amp;INDEX(INDIRECT("calendrier!"&amp;CHAR(MID($AG8,7,1)+3+64)&amp;":"&amp;CHAR(MID($AG8,7,1)+3+64)),MATCH(D$5,calendrier!$A:$A,0)),CYCLES!$1:$1,0)+WEEKDAY(D$5)-1))=0,"",INDIRECT("CYCLES!"&amp;ADDRESS(MATCH($A8,CYCLES!$B:$B,0),MATCH("semaine"&amp;INDEX(INDIRECT("calendrier!"&amp;CHAR(MID($AG8,7,1)+3+64)&amp;":"&amp;CHAR(MID($AG8,7,1)+3+64)),MATCH(D$5,calendrier!$A:$A,0)),CYCLES!$1:$1,0)+WEEKDAY(D$5)-1))))</f>
        <v/>
      </c>
      <c r="E8" s="43" t="str">
        <f ca="1">IF(E$5="","",IF(INDIRECT("CYCLES!"&amp;ADDRESS(MATCH($A8,CYCLES!$B:$B,0),MATCH("semaine"&amp;INDEX(INDIRECT("calendrier!"&amp;CHAR(MID($AG8,7,1)+3+64)&amp;":"&amp;CHAR(MID($AG8,7,1)+3+64)),MATCH(E$5,calendrier!$A:$A,0)),CYCLES!$1:$1,0)+WEEKDAY(E$5)-1))=0,"",INDIRECT("CYCLES!"&amp;ADDRESS(MATCH($A8,CYCLES!$B:$B,0),MATCH("semaine"&amp;INDEX(INDIRECT("calendrier!"&amp;CHAR(MID($AG8,7,1)+3+64)&amp;":"&amp;CHAR(MID($AG8,7,1)+3+64)),MATCH(E$5,calendrier!$A:$A,0)),CYCLES!$1:$1,0)+WEEKDAY(E$5)-1))))</f>
        <v/>
      </c>
      <c r="F8" s="43" t="str">
        <f ca="1">IF(F$5="","",IF(INDIRECT("CYCLES!"&amp;ADDRESS(MATCH($A8,CYCLES!$B:$B,0),MATCH("semaine"&amp;INDEX(INDIRECT("calendrier!"&amp;CHAR(MID($AG8,7,1)+3+64)&amp;":"&amp;CHAR(MID($AG8,7,1)+3+64)),MATCH(F$5,calendrier!$A:$A,0)),CYCLES!$1:$1,0)+WEEKDAY(F$5)-1))=0,"",INDIRECT("CYCLES!"&amp;ADDRESS(MATCH($A8,CYCLES!$B:$B,0),MATCH("semaine"&amp;INDEX(INDIRECT("calendrier!"&amp;CHAR(MID($AG8,7,1)+3+64)&amp;":"&amp;CHAR(MID($AG8,7,1)+3+64)),MATCH(F$5,calendrier!$A:$A,0)),CYCLES!$1:$1,0)+WEEKDAY(F$5)-1))))</f>
        <v>sem2</v>
      </c>
      <c r="G8" s="43" t="str">
        <f ca="1">IF(G$5="","",IF(INDIRECT("CYCLES!"&amp;ADDRESS(MATCH($A8,CYCLES!$B:$B,0),MATCH("semaine"&amp;INDEX(INDIRECT("calendrier!"&amp;CHAR(MID($AG8,7,1)+3+64)&amp;":"&amp;CHAR(MID($AG8,7,1)+3+64)),MATCH(G$5,calendrier!$A:$A,0)),CYCLES!$1:$1,0)+WEEKDAY(G$5)-1))=0,"",INDIRECT("CYCLES!"&amp;ADDRESS(MATCH($A8,CYCLES!$B:$B,0),MATCH("semaine"&amp;INDEX(INDIRECT("calendrier!"&amp;CHAR(MID($AG8,7,1)+3+64)&amp;":"&amp;CHAR(MID($AG8,7,1)+3+64)),MATCH(G$5,calendrier!$A:$A,0)),CYCLES!$1:$1,0)+WEEKDAY(G$5)-1))))</f>
        <v>7H30-19H45</v>
      </c>
      <c r="H8" s="43" t="str">
        <f ca="1">IF(H$5="","",IF(INDIRECT("CYCLES!"&amp;ADDRESS(MATCH($A8,CYCLES!$B:$B,0),MATCH("semaine"&amp;INDEX(INDIRECT("calendrier!"&amp;CHAR(MID($AG8,7,1)+3+64)&amp;":"&amp;CHAR(MID($AG8,7,1)+3+64)),MATCH(H$5,calendrier!$A:$A,0)),CYCLES!$1:$1,0)+WEEKDAY(H$5)-1))=0,"",INDIRECT("CYCLES!"&amp;ADDRESS(MATCH($A8,CYCLES!$B:$B,0),MATCH("semaine"&amp;INDEX(INDIRECT("calendrier!"&amp;CHAR(MID($AG8,7,1)+3+64)&amp;":"&amp;CHAR(MID($AG8,7,1)+3+64)),MATCH(H$5,calendrier!$A:$A,0)),CYCLES!$1:$1,0)+WEEKDAY(H$5)-1))))</f>
        <v>7H30-19H45</v>
      </c>
      <c r="I8" s="43" t="str">
        <f ca="1">IF(I$5="","",IF(INDIRECT("CYCLES!"&amp;ADDRESS(MATCH($A8,CYCLES!$B:$B,0),MATCH("semaine"&amp;INDEX(INDIRECT("calendrier!"&amp;CHAR(MID($AG8,7,1)+3+64)&amp;":"&amp;CHAR(MID($AG8,7,1)+3+64)),MATCH(I$5,calendrier!$A:$A,0)),CYCLES!$1:$1,0)+WEEKDAY(I$5)-1))=0,"",INDIRECT("CYCLES!"&amp;ADDRESS(MATCH($A8,CYCLES!$B:$B,0),MATCH("semaine"&amp;INDEX(INDIRECT("calendrier!"&amp;CHAR(MID($AG8,7,1)+3+64)&amp;":"&amp;CHAR(MID($AG8,7,1)+3+64)),MATCH(I$5,calendrier!$A:$A,0)),CYCLES!$1:$1,0)+WEEKDAY(I$5)-1))))</f>
        <v/>
      </c>
      <c r="J8" s="43" t="str">
        <f ca="1">IF(J$5="","",IF(INDIRECT("CYCLES!"&amp;ADDRESS(MATCH($A8,CYCLES!$B:$B,0),MATCH("semaine"&amp;INDEX(INDIRECT("calendrier!"&amp;CHAR(MID($AG8,7,1)+3+64)&amp;":"&amp;CHAR(MID($AG8,7,1)+3+64)),MATCH(J$5,calendrier!$A:$A,0)),CYCLES!$1:$1,0)+WEEKDAY(J$5)-1))=0,"",INDIRECT("CYCLES!"&amp;ADDRESS(MATCH($A8,CYCLES!$B:$B,0),MATCH("semaine"&amp;INDEX(INDIRECT("calendrier!"&amp;CHAR(MID($AG8,7,1)+3+64)&amp;":"&amp;CHAR(MID($AG8,7,1)+3+64)),MATCH(J$5,calendrier!$A:$A,0)),CYCLES!$1:$1,0)+WEEKDAY(J$5)-1))))</f>
        <v>7H30-19H45</v>
      </c>
      <c r="K8" s="43" t="str">
        <f ca="1">IF(K$5="","",IF(INDIRECT("CYCLES!"&amp;ADDRESS(MATCH($A8,CYCLES!$B:$B,0),MATCH("semaine"&amp;INDEX(INDIRECT("calendrier!"&amp;CHAR(MID($AG8,7,1)+3+64)&amp;":"&amp;CHAR(MID($AG8,7,1)+3+64)),MATCH(K$5,calendrier!$A:$A,0)),CYCLES!$1:$1,0)+WEEKDAY(K$5)-1))=0,"",INDIRECT("CYCLES!"&amp;ADDRESS(MATCH($A8,CYCLES!$B:$B,0),MATCH("semaine"&amp;INDEX(INDIRECT("calendrier!"&amp;CHAR(MID($AG8,7,1)+3+64)&amp;":"&amp;CHAR(MID($AG8,7,1)+3+64)),MATCH(K$5,calendrier!$A:$A,0)),CYCLES!$1:$1,0)+WEEKDAY(K$5)-1))))</f>
        <v/>
      </c>
      <c r="L8" s="43" t="str">
        <f ca="1">IF(L$5="","",IF(INDIRECT("CYCLES!"&amp;ADDRESS(MATCH($A8,CYCLES!$B:$B,0),MATCH("semaine"&amp;INDEX(INDIRECT("calendrier!"&amp;CHAR(MID($AG8,7,1)+3+64)&amp;":"&amp;CHAR(MID($AG8,7,1)+3+64)),MATCH(L$5,calendrier!$A:$A,0)),CYCLES!$1:$1,0)+WEEKDAY(L$5)-1))=0,"",INDIRECT("CYCLES!"&amp;ADDRESS(MATCH($A8,CYCLES!$B:$B,0),MATCH("semaine"&amp;INDEX(INDIRECT("calendrier!"&amp;CHAR(MID($AG8,7,1)+3+64)&amp;":"&amp;CHAR(MID($AG8,7,1)+3+64)),MATCH(L$5,calendrier!$A:$A,0)),CYCLES!$1:$1,0)+WEEKDAY(L$5)-1))))</f>
        <v/>
      </c>
      <c r="M8" s="43" t="str">
        <f ca="1">IF(M$5="","",IF(INDIRECT("CYCLES!"&amp;ADDRESS(MATCH($A8,CYCLES!$B:$B,0),MATCH("semaine"&amp;INDEX(INDIRECT("calendrier!"&amp;CHAR(MID($AG8,7,1)+3+64)&amp;":"&amp;CHAR(MID($AG8,7,1)+3+64)),MATCH(M$5,calendrier!$A:$A,0)),CYCLES!$1:$1,0)+WEEKDAY(M$5)-1))=0,"",INDIRECT("CYCLES!"&amp;ADDRESS(MATCH($A8,CYCLES!$B:$B,0),MATCH("semaine"&amp;INDEX(INDIRECT("calendrier!"&amp;CHAR(MID($AG8,7,1)+3+64)&amp;":"&amp;CHAR(MID($AG8,7,1)+3+64)),MATCH(M$5,calendrier!$A:$A,0)),CYCLES!$1:$1,0)+WEEKDAY(M$5)-1))))</f>
        <v>7H30-19H45</v>
      </c>
      <c r="N8" s="43" t="str">
        <f ca="1">IF(N$5="","",IF(INDIRECT("CYCLES!"&amp;ADDRESS(MATCH($A8,CYCLES!$B:$B,0),MATCH("semaine"&amp;INDEX(INDIRECT("calendrier!"&amp;CHAR(MID($AG8,7,1)+3+64)&amp;":"&amp;CHAR(MID($AG8,7,1)+3+64)),MATCH(N$5,calendrier!$A:$A,0)),CYCLES!$1:$1,0)+WEEKDAY(N$5)-1))=0,"",INDIRECT("CYCLES!"&amp;ADDRESS(MATCH($A8,CYCLES!$B:$B,0),MATCH("semaine"&amp;INDEX(INDIRECT("calendrier!"&amp;CHAR(MID($AG8,7,1)+3+64)&amp;":"&amp;CHAR(MID($AG8,7,1)+3+64)),MATCH(N$5,calendrier!$A:$A,0)),CYCLES!$1:$1,0)+WEEKDAY(N$5)-1))))</f>
        <v>sem3</v>
      </c>
      <c r="O8" s="43" t="str">
        <f ca="1">IF(O$5="","",IF(INDIRECT("CYCLES!"&amp;ADDRESS(MATCH($A8,CYCLES!$B:$B,0),MATCH("semaine"&amp;INDEX(INDIRECT("calendrier!"&amp;CHAR(MID($AG8,7,1)+3+64)&amp;":"&amp;CHAR(MID($AG8,7,1)+3+64)),MATCH(O$5,calendrier!$A:$A,0)),CYCLES!$1:$1,0)+WEEKDAY(O$5)-1))=0,"",INDIRECT("CYCLES!"&amp;ADDRESS(MATCH($A8,CYCLES!$B:$B,0),MATCH("semaine"&amp;INDEX(INDIRECT("calendrier!"&amp;CHAR(MID($AG8,7,1)+3+64)&amp;":"&amp;CHAR(MID($AG8,7,1)+3+64)),MATCH(O$5,calendrier!$A:$A,0)),CYCLES!$1:$1,0)+WEEKDAY(O$5)-1))))</f>
        <v>7H-16H55</v>
      </c>
      <c r="P8" s="43" t="str">
        <f ca="1">IF(P$5="","",IF(INDIRECT("CYCLES!"&amp;ADDRESS(MATCH($A8,CYCLES!$B:$B,0),MATCH("semaine"&amp;INDEX(INDIRECT("calendrier!"&amp;CHAR(MID($AG8,7,1)+3+64)&amp;":"&amp;CHAR(MID($AG8,7,1)+3+64)),MATCH(P$5,calendrier!$A:$A,0)),CYCLES!$1:$1,0)+WEEKDAY(P$5)-1))=0,"",INDIRECT("CYCLES!"&amp;ADDRESS(MATCH($A8,CYCLES!$B:$B,0),MATCH("semaine"&amp;INDEX(INDIRECT("calendrier!"&amp;CHAR(MID($AG8,7,1)+3+64)&amp;":"&amp;CHAR(MID($AG8,7,1)+3+64)),MATCH(P$5,calendrier!$A:$A,0)),CYCLES!$1:$1,0)+WEEKDAY(P$5)-1))))</f>
        <v>7H30-19H45</v>
      </c>
      <c r="Q8" s="43" t="str">
        <f ca="1">IF(Q$5="","",IF(INDIRECT("CYCLES!"&amp;ADDRESS(MATCH($A8,CYCLES!$B:$B,0),MATCH("semaine"&amp;INDEX(INDIRECT("calendrier!"&amp;CHAR(MID($AG8,7,1)+3+64)&amp;":"&amp;CHAR(MID($AG8,7,1)+3+64)),MATCH(Q$5,calendrier!$A:$A,0)),CYCLES!$1:$1,0)+WEEKDAY(Q$5)-1))=0,"",INDIRECT("CYCLES!"&amp;ADDRESS(MATCH($A8,CYCLES!$B:$B,0),MATCH("semaine"&amp;INDEX(INDIRECT("calendrier!"&amp;CHAR(MID($AG8,7,1)+3+64)&amp;":"&amp;CHAR(MID($AG8,7,1)+3+64)),MATCH(Q$5,calendrier!$A:$A,0)),CYCLES!$1:$1,0)+WEEKDAY(Q$5)-1))))</f>
        <v/>
      </c>
      <c r="R8" s="43" t="str">
        <f ca="1">IF(R$5="","",IF(INDIRECT("CYCLES!"&amp;ADDRESS(MATCH($A8,CYCLES!$B:$B,0),MATCH("semaine"&amp;INDEX(INDIRECT("calendrier!"&amp;CHAR(MID($AG8,7,1)+3+64)&amp;":"&amp;CHAR(MID($AG8,7,1)+3+64)),MATCH(R$5,calendrier!$A:$A,0)),CYCLES!$1:$1,0)+WEEKDAY(R$5)-1))=0,"",INDIRECT("CYCLES!"&amp;ADDRESS(MATCH($A8,CYCLES!$B:$B,0),MATCH("semaine"&amp;INDEX(INDIRECT("calendrier!"&amp;CHAR(MID($AG8,7,1)+3+64)&amp;":"&amp;CHAR(MID($AG8,7,1)+3+64)),MATCH(R$5,calendrier!$A:$A,0)),CYCLES!$1:$1,0)+WEEKDAY(R$5)-1))))</f>
        <v/>
      </c>
      <c r="S8" s="43" t="str">
        <f ca="1">IF(S$5="","",IF(INDIRECT("CYCLES!"&amp;ADDRESS(MATCH($A8,CYCLES!$B:$B,0),MATCH("semaine"&amp;INDEX(INDIRECT("calendrier!"&amp;CHAR(MID($AG8,7,1)+3+64)&amp;":"&amp;CHAR(MID($AG8,7,1)+3+64)),MATCH(S$5,calendrier!$A:$A,0)),CYCLES!$1:$1,0)+WEEKDAY(S$5)-1))=0,"",INDIRECT("CYCLES!"&amp;ADDRESS(MATCH($A8,CYCLES!$B:$B,0),MATCH("semaine"&amp;INDEX(INDIRECT("calendrier!"&amp;CHAR(MID($AG8,7,1)+3+64)&amp;":"&amp;CHAR(MID($AG8,7,1)+3+64)),MATCH(S$5,calendrier!$A:$A,0)),CYCLES!$1:$1,0)+WEEKDAY(S$5)-1))))</f>
        <v/>
      </c>
      <c r="T8" s="43" t="str">
        <f ca="1">IF(T$5="","",IF(INDIRECT("CYCLES!"&amp;ADDRESS(MATCH($A8,CYCLES!$B:$B,0),MATCH("semaine"&amp;INDEX(INDIRECT("calendrier!"&amp;CHAR(MID($AG8,7,1)+3+64)&amp;":"&amp;CHAR(MID($AG8,7,1)+3+64)),MATCH(T$5,calendrier!$A:$A,0)),CYCLES!$1:$1,0)+WEEKDAY(T$5)-1))=0,"",INDIRECT("CYCLES!"&amp;ADDRESS(MATCH($A8,CYCLES!$B:$B,0),MATCH("semaine"&amp;INDEX(INDIRECT("calendrier!"&amp;CHAR(MID($AG8,7,1)+3+64)&amp;":"&amp;CHAR(MID($AG8,7,1)+3+64)),MATCH(T$5,calendrier!$A:$A,0)),CYCLES!$1:$1,0)+WEEKDAY(T$5)-1))))</f>
        <v>7H-16H55</v>
      </c>
      <c r="U8" s="43" t="str">
        <f ca="1">IF(U$5="","",IF(INDIRECT("CYCLES!"&amp;ADDRESS(MATCH($A8,CYCLES!$B:$B,0),MATCH("semaine"&amp;INDEX(INDIRECT("calendrier!"&amp;CHAR(MID($AG8,7,1)+3+64)&amp;":"&amp;CHAR(MID($AG8,7,1)+3+64)),MATCH(U$5,calendrier!$A:$A,0)),CYCLES!$1:$1,0)+WEEKDAY(U$5)-1))=0,"",INDIRECT("CYCLES!"&amp;ADDRESS(MATCH($A8,CYCLES!$B:$B,0),MATCH("semaine"&amp;INDEX(INDIRECT("calendrier!"&amp;CHAR(MID($AG8,7,1)+3+64)&amp;":"&amp;CHAR(MID($AG8,7,1)+3+64)),MATCH(U$5,calendrier!$A:$A,0)),CYCLES!$1:$1,0)+WEEKDAY(U$5)-1))))</f>
        <v>7H-16H55</v>
      </c>
      <c r="V8" s="43" t="str">
        <f ca="1">IF(V$5="","",IF(INDIRECT("CYCLES!"&amp;ADDRESS(MATCH($A8,CYCLES!$B:$B,0),MATCH("semaine"&amp;INDEX(INDIRECT("calendrier!"&amp;CHAR(MID($AG8,7,1)+3+64)&amp;":"&amp;CHAR(MID($AG8,7,1)+3+64)),MATCH(V$5,calendrier!$A:$A,0)),CYCLES!$1:$1,0)+WEEKDAY(V$5)-1))=0,"",INDIRECT("CYCLES!"&amp;ADDRESS(MATCH($A8,CYCLES!$B:$B,0),MATCH("semaine"&amp;INDEX(INDIRECT("calendrier!"&amp;CHAR(MID($AG8,7,1)+3+64)&amp;":"&amp;CHAR(MID($AG8,7,1)+3+64)),MATCH(V$5,calendrier!$A:$A,0)),CYCLES!$1:$1,0)+WEEKDAY(V$5)-1))))</f>
        <v>sem1</v>
      </c>
      <c r="W8" s="43" t="str">
        <f ca="1">IF(W$5="","",IF(INDIRECT("CYCLES!"&amp;ADDRESS(MATCH($A8,CYCLES!$B:$B,0),MATCH("semaine"&amp;INDEX(INDIRECT("calendrier!"&amp;CHAR(MID($AG8,7,1)+3+64)&amp;":"&amp;CHAR(MID($AG8,7,1)+3+64)),MATCH(W$5,calendrier!$A:$A,0)),CYCLES!$1:$1,0)+WEEKDAY(W$5)-1))=0,"",INDIRECT("CYCLES!"&amp;ADDRESS(MATCH($A8,CYCLES!$B:$B,0),MATCH("semaine"&amp;INDEX(INDIRECT("calendrier!"&amp;CHAR(MID($AG8,7,1)+3+64)&amp;":"&amp;CHAR(MID($AG8,7,1)+3+64)),MATCH(W$5,calendrier!$A:$A,0)),CYCLES!$1:$1,0)+WEEKDAY(W$5)-1))))</f>
        <v>7H-16H55</v>
      </c>
      <c r="X8" s="43" t="str">
        <f ca="1">IF(X$5="","",IF(INDIRECT("CYCLES!"&amp;ADDRESS(MATCH($A8,CYCLES!$B:$B,0),MATCH("semaine"&amp;INDEX(INDIRECT("calendrier!"&amp;CHAR(MID($AG8,7,1)+3+64)&amp;":"&amp;CHAR(MID($AG8,7,1)+3+64)),MATCH(X$5,calendrier!$A:$A,0)),CYCLES!$1:$1,0)+WEEKDAY(X$5)-1))=0,"",INDIRECT("CYCLES!"&amp;ADDRESS(MATCH($A8,CYCLES!$B:$B,0),MATCH("semaine"&amp;INDEX(INDIRECT("calendrier!"&amp;CHAR(MID($AG8,7,1)+3+64)&amp;":"&amp;CHAR(MID($AG8,7,1)+3+64)),MATCH(X$5,calendrier!$A:$A,0)),CYCLES!$1:$1,0)+WEEKDAY(X$5)-1))))</f>
        <v>7H-16H55</v>
      </c>
      <c r="Y8" s="43" t="str">
        <f ca="1">IF(Y$5="","",IF(INDIRECT("CYCLES!"&amp;ADDRESS(MATCH($A8,CYCLES!$B:$B,0),MATCH("semaine"&amp;INDEX(INDIRECT("calendrier!"&amp;CHAR(MID($AG8,7,1)+3+64)&amp;":"&amp;CHAR(MID($AG8,7,1)+3+64)),MATCH(Y$5,calendrier!$A:$A,0)),CYCLES!$1:$1,0)+WEEKDAY(Y$5)-1))=0,"",INDIRECT("CYCLES!"&amp;ADDRESS(MATCH($A8,CYCLES!$B:$B,0),MATCH("semaine"&amp;INDEX(INDIRECT("calendrier!"&amp;CHAR(MID($AG8,7,1)+3+64)&amp;":"&amp;CHAR(MID($AG8,7,1)+3+64)),MATCH(Y$5,calendrier!$A:$A,0)),CYCLES!$1:$1,0)+WEEKDAY(Y$5)-1))))</f>
        <v/>
      </c>
      <c r="Z8" s="43" t="str">
        <f ca="1">IF(Z$5="","",IF(INDIRECT("CYCLES!"&amp;ADDRESS(MATCH($A8,CYCLES!$B:$B,0),MATCH("semaine"&amp;INDEX(INDIRECT("calendrier!"&amp;CHAR(MID($AG8,7,1)+3+64)&amp;":"&amp;CHAR(MID($AG8,7,1)+3+64)),MATCH(Z$5,calendrier!$A:$A,0)),CYCLES!$1:$1,0)+WEEKDAY(Z$5)-1))=0,"",INDIRECT("CYCLES!"&amp;ADDRESS(MATCH($A8,CYCLES!$B:$B,0),MATCH("semaine"&amp;INDEX(INDIRECT("calendrier!"&amp;CHAR(MID($AG8,7,1)+3+64)&amp;":"&amp;CHAR(MID($AG8,7,1)+3+64)),MATCH(Z$5,calendrier!$A:$A,0)),CYCLES!$1:$1,0)+WEEKDAY(Z$5)-1))))</f>
        <v/>
      </c>
      <c r="AA8" s="43" t="str">
        <f ca="1">IF(AA$5="","",IF(INDIRECT("CYCLES!"&amp;ADDRESS(MATCH($A8,CYCLES!$B:$B,0),MATCH("semaine"&amp;INDEX(INDIRECT("calendrier!"&amp;CHAR(MID($AG8,7,1)+3+64)&amp;":"&amp;CHAR(MID($AG8,7,1)+3+64)),MATCH(AA$5,calendrier!$A:$A,0)),CYCLES!$1:$1,0)+WEEKDAY(AA$5)-1))=0,"",INDIRECT("CYCLES!"&amp;ADDRESS(MATCH($A8,CYCLES!$B:$B,0),MATCH("semaine"&amp;INDEX(INDIRECT("calendrier!"&amp;CHAR(MID($AG8,7,1)+3+64)&amp;":"&amp;CHAR(MID($AG8,7,1)+3+64)),MATCH(AA$5,calendrier!$A:$A,0)),CYCLES!$1:$1,0)+WEEKDAY(AA$5)-1))))</f>
        <v>sem2</v>
      </c>
      <c r="AB8" s="43" t="str">
        <f ca="1">IF(AB$5="","",IF(INDIRECT("CYCLES!"&amp;ADDRESS(MATCH($A8,CYCLES!$B:$B,0),MATCH("semaine"&amp;INDEX(INDIRECT("calendrier!"&amp;CHAR(MID($AG8,7,1)+3+64)&amp;":"&amp;CHAR(MID($AG8,7,1)+3+64)),MATCH(AB$5,calendrier!$A:$A,0)),CYCLES!$1:$1,0)+WEEKDAY(AB$5)-1))=0,"",INDIRECT("CYCLES!"&amp;ADDRESS(MATCH($A8,CYCLES!$B:$B,0),MATCH("semaine"&amp;INDEX(INDIRECT("calendrier!"&amp;CHAR(MID($AG8,7,1)+3+64)&amp;":"&amp;CHAR(MID($AG8,7,1)+3+64)),MATCH(AB$5,calendrier!$A:$A,0)),CYCLES!$1:$1,0)+WEEKDAY(AB$5)-1))))</f>
        <v>7H30-19H45</v>
      </c>
      <c r="AC8" s="43" t="str">
        <f ca="1">IF(AC$5="","",IF(INDIRECT("CYCLES!"&amp;ADDRESS(MATCH($A8,CYCLES!$B:$B,0),MATCH("semaine"&amp;INDEX(INDIRECT("calendrier!"&amp;CHAR(MID($AG8,7,1)+3+64)&amp;":"&amp;CHAR(MID($AG8,7,1)+3+64)),MATCH(AC$5,calendrier!$A:$A,0)),CYCLES!$1:$1,0)+WEEKDAY(AC$5)-1))=0,"",INDIRECT("CYCLES!"&amp;ADDRESS(MATCH($A8,CYCLES!$B:$B,0),MATCH("semaine"&amp;INDEX(INDIRECT("calendrier!"&amp;CHAR(MID($AG8,7,1)+3+64)&amp;":"&amp;CHAR(MID($AG8,7,1)+3+64)),MATCH(AC$5,calendrier!$A:$A,0)),CYCLES!$1:$1,0)+WEEKDAY(AC$5)-1))))</f>
        <v>7H30-19H45</v>
      </c>
      <c r="AD8" s="43" t="str">
        <f ca="1">IF(AD$5="","",IF(INDIRECT("CYCLES!"&amp;ADDRESS(MATCH($A8,CYCLES!$B:$B,0),MATCH("semaine"&amp;INDEX(INDIRECT("calendrier!"&amp;CHAR(MID($AG8,7,1)+3+64)&amp;":"&amp;CHAR(MID($AG8,7,1)+3+64)),MATCH(AD$5,calendrier!$A:$A,0)),CYCLES!$1:$1,0)+WEEKDAY(AD$5)-1))=0,"",INDIRECT("CYCLES!"&amp;ADDRESS(MATCH($A8,CYCLES!$B:$B,0),MATCH("semaine"&amp;INDEX(INDIRECT("calendrier!"&amp;CHAR(MID($AG8,7,1)+3+64)&amp;":"&amp;CHAR(MID($AG8,7,1)+3+64)),MATCH(AD$5,calendrier!$A:$A,0)),CYCLES!$1:$1,0)+WEEKDAY(AD$5)-1))))</f>
        <v/>
      </c>
      <c r="AE8" s="43" t="str">
        <f ca="1">IF(AE$5="","",IF(INDIRECT("CYCLES!"&amp;ADDRESS(MATCH($A8,CYCLES!$B:$B,0),MATCH("semaine"&amp;INDEX(INDIRECT("calendrier!"&amp;CHAR(MID($AG8,7,1)+3+64)&amp;":"&amp;CHAR(MID($AG8,7,1)+3+64)),MATCH(AE$5,calendrier!$A:$A,0)),CYCLES!$1:$1,0)+WEEKDAY(AE$5)-1))=0,"",INDIRECT("CYCLES!"&amp;ADDRESS(MATCH($A8,CYCLES!$B:$B,0),MATCH("semaine"&amp;INDEX(INDIRECT("calendrier!"&amp;CHAR(MID($AG8,7,1)+3+64)&amp;":"&amp;CHAR(MID($AG8,7,1)+3+64)),MATCH(AE$5,calendrier!$A:$A,0)),CYCLES!$1:$1,0)+WEEKDAY(AE$5)-1))))</f>
        <v>7H30-19H45</v>
      </c>
      <c r="AF8" s="43" t="str">
        <f ca="1">IF(AF$5="","",IF(INDIRECT("CYCLES!"&amp;ADDRESS(MATCH($A8,CYCLES!$B:$B,0),MATCH("semaine"&amp;INDEX(INDIRECT("calendrier!"&amp;CHAR(MID($AG8,7,1)+3+64)&amp;":"&amp;CHAR(MID($AG8,7,1)+3+64)),MATCH(AF$5,calendrier!$A:$A,0)),CYCLES!$1:$1,0)+WEEKDAY(AF$5)-1))=0,"",INDIRECT("CYCLES!"&amp;ADDRESS(MATCH($A8,CYCLES!$B:$B,0),MATCH("semaine"&amp;INDEX(INDIRECT("calendrier!"&amp;CHAR(MID($AG8,7,1)+3+64)&amp;":"&amp;CHAR(MID($AG8,7,1)+3+64)),MATCH(AF$5,calendrier!$A:$A,0)),CYCLES!$1:$1,0)+WEEKDAY(AF$5)-1))))</f>
        <v/>
      </c>
      <c r="AG8" s="120" t="str">
        <f ca="1">INDIRECT("Cycles!A"&amp;SUMPRODUCT(MAX((ROW(INDIRECT("Cycles!A1:A"&amp;MATCH(A8,CYCLES!$B:$B,0))))*(INDIRECT("Cycles!A1:A"&amp;MATCH(A8,CYCLES!$B:$B,0))&lt;&gt;""))))</f>
        <v>cycles3</v>
      </c>
    </row>
    <row r="9" spans="1:33" x14ac:dyDescent="0.25">
      <c r="A9" s="98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120"/>
    </row>
    <row r="10" spans="1:33" s="25" customFormat="1" x14ac:dyDescent="0.25">
      <c r="A10" s="99"/>
      <c r="B10" s="95" t="s">
        <v>68</v>
      </c>
      <c r="C10" s="95"/>
      <c r="D10" s="95"/>
      <c r="E10" s="95"/>
      <c r="F10" s="95"/>
      <c r="G10" s="95"/>
      <c r="H10" s="95"/>
      <c r="I10" s="95" t="s">
        <v>68</v>
      </c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120"/>
    </row>
    <row r="11" spans="1:33" s="12" customFormat="1" x14ac:dyDescent="0.25">
      <c r="A11" s="97" t="str">
        <f ca="1">INDIRECT("Affectations!"&amp;CHAR(64+MATCH($B$2,Affectations!$1:$1,0))&amp;MATCH($B$7,Affectations!$A:$A,0)+INT(ROW()-8)/3)</f>
        <v>DA SILVA</v>
      </c>
      <c r="B11" s="43" t="str">
        <f ca="1">IF(B$5="","",IF(INDIRECT("CYCLES!"&amp;ADDRESS(MATCH($A11,CYCLES!$B:$B,0),MATCH("semaine"&amp;INDEX(INDIRECT("calendrier!"&amp;CHAR(MID($AG11,7,1)+3+64)&amp;":"&amp;CHAR(MID($AG11,7,1)+3+64)),MATCH(B$5,calendrier!$A:$A,0)),CYCLES!$1:$1,0)+WEEKDAY(B$5)-1))=0,"",INDIRECT("CYCLES!"&amp;ADDRESS(MATCH($A11,CYCLES!$B:$B,0),MATCH("semaine"&amp;INDEX(INDIRECT("calendrier!"&amp;CHAR(MID($AG11,7,1)+3+64)&amp;":"&amp;CHAR(MID($AG11,7,1)+3+64)),MATCH(B$5,calendrier!$A:$A,0)),CYCLES!$1:$1,0)+WEEKDAY(B$5)-1))))</f>
        <v/>
      </c>
      <c r="C11" s="43" t="str">
        <f ca="1">IF(C$5="","",IF(INDIRECT("CYCLES!"&amp;ADDRESS(MATCH($A11,CYCLES!$B:$B,0),MATCH("semaine"&amp;INDEX(INDIRECT("calendrier!"&amp;CHAR(MID($AG11,7,1)+3+64)&amp;":"&amp;CHAR(MID($AG11,7,1)+3+64)),MATCH(C$5,calendrier!$A:$A,0)),CYCLES!$1:$1,0)+WEEKDAY(C$5)-1))=0,"",INDIRECT("CYCLES!"&amp;ADDRESS(MATCH($A11,CYCLES!$B:$B,0),MATCH("semaine"&amp;INDEX(INDIRECT("calendrier!"&amp;CHAR(MID($AG11,7,1)+3+64)&amp;":"&amp;CHAR(MID($AG11,7,1)+3+64)),MATCH(C$5,calendrier!$A:$A,0)),CYCLES!$1:$1,0)+WEEKDAY(C$5)-1))))</f>
        <v>7H30-19H45</v>
      </c>
      <c r="D11" s="43" t="str">
        <f ca="1">IF(D$5="","",IF(INDIRECT("CYCLES!"&amp;ADDRESS(MATCH($A11,CYCLES!$B:$B,0),MATCH("semaine"&amp;INDEX(INDIRECT("calendrier!"&amp;CHAR(MID($AG11,7,1)+3+64)&amp;":"&amp;CHAR(MID($AG11,7,1)+3+64)),MATCH(D$5,calendrier!$A:$A,0)),CYCLES!$1:$1,0)+WEEKDAY(D$5)-1))=0,"",INDIRECT("CYCLES!"&amp;ADDRESS(MATCH($A11,CYCLES!$B:$B,0),MATCH("semaine"&amp;INDEX(INDIRECT("calendrier!"&amp;CHAR(MID($AG11,7,1)+3+64)&amp;":"&amp;CHAR(MID($AG11,7,1)+3+64)),MATCH(D$5,calendrier!$A:$A,0)),CYCLES!$1:$1,0)+WEEKDAY(D$5)-1))))</f>
        <v/>
      </c>
      <c r="E11" s="43" t="str">
        <f ca="1">IF(E$5="","",IF(INDIRECT("CYCLES!"&amp;ADDRESS(MATCH($A11,CYCLES!$B:$B,0),MATCH("semaine"&amp;INDEX(INDIRECT("calendrier!"&amp;CHAR(MID($AG11,7,1)+3+64)&amp;":"&amp;CHAR(MID($AG11,7,1)+3+64)),MATCH(E$5,calendrier!$A:$A,0)),CYCLES!$1:$1,0)+WEEKDAY(E$5)-1))=0,"",INDIRECT("CYCLES!"&amp;ADDRESS(MATCH($A11,CYCLES!$B:$B,0),MATCH("semaine"&amp;INDEX(INDIRECT("calendrier!"&amp;CHAR(MID($AG11,7,1)+3+64)&amp;":"&amp;CHAR(MID($AG11,7,1)+3+64)),MATCH(E$5,calendrier!$A:$A,0)),CYCLES!$1:$1,0)+WEEKDAY(E$5)-1))))</f>
        <v/>
      </c>
      <c r="F11" s="43" t="str">
        <f ca="1">IF(F$5="","",IF(INDIRECT("CYCLES!"&amp;ADDRESS(MATCH($A11,CYCLES!$B:$B,0),MATCH("semaine"&amp;INDEX(INDIRECT("calendrier!"&amp;CHAR(MID($AG11,7,1)+3+64)&amp;":"&amp;CHAR(MID($AG11,7,1)+3+64)),MATCH(F$5,calendrier!$A:$A,0)),CYCLES!$1:$1,0)+WEEKDAY(F$5)-1))=0,"",INDIRECT("CYCLES!"&amp;ADDRESS(MATCH($A11,CYCLES!$B:$B,0),MATCH("semaine"&amp;INDEX(INDIRECT("calendrier!"&amp;CHAR(MID($AG11,7,1)+3+64)&amp;":"&amp;CHAR(MID($AG11,7,1)+3+64)),MATCH(F$5,calendrier!$A:$A,0)),CYCLES!$1:$1,0)+WEEKDAY(F$5)-1))))</f>
        <v>7H30-19H45</v>
      </c>
      <c r="G11" s="43" t="str">
        <f ca="1">IF(G$5="","",IF(INDIRECT("CYCLES!"&amp;ADDRESS(MATCH($A11,CYCLES!$B:$B,0),MATCH("semaine"&amp;INDEX(INDIRECT("calendrier!"&amp;CHAR(MID($AG11,7,1)+3+64)&amp;":"&amp;CHAR(MID($AG11,7,1)+3+64)),MATCH(G$5,calendrier!$A:$A,0)),CYCLES!$1:$1,0)+WEEKDAY(G$5)-1))=0,"",INDIRECT("CYCLES!"&amp;ADDRESS(MATCH($A11,CYCLES!$B:$B,0),MATCH("semaine"&amp;INDEX(INDIRECT("calendrier!"&amp;CHAR(MID($AG11,7,1)+3+64)&amp;":"&amp;CHAR(MID($AG11,7,1)+3+64)),MATCH(G$5,calendrier!$A:$A,0)),CYCLES!$1:$1,0)+WEEKDAY(G$5)-1))))</f>
        <v>sem2</v>
      </c>
      <c r="H11" s="43" t="str">
        <f ca="1">IF(H$5="","",IF(INDIRECT("CYCLES!"&amp;ADDRESS(MATCH($A11,CYCLES!$B:$B,0),MATCH("semaine"&amp;INDEX(INDIRECT("calendrier!"&amp;CHAR(MID($AG11,7,1)+3+64)&amp;":"&amp;CHAR(MID($AG11,7,1)+3+64)),MATCH(H$5,calendrier!$A:$A,0)),CYCLES!$1:$1,0)+WEEKDAY(H$5)-1))=0,"",INDIRECT("CYCLES!"&amp;ADDRESS(MATCH($A11,CYCLES!$B:$B,0),MATCH("semaine"&amp;INDEX(INDIRECT("calendrier!"&amp;CHAR(MID($AG11,7,1)+3+64)&amp;":"&amp;CHAR(MID($AG11,7,1)+3+64)),MATCH(H$5,calendrier!$A:$A,0)),CYCLES!$1:$1,0)+WEEKDAY(H$5)-1))))</f>
        <v>7H-16H55</v>
      </c>
      <c r="I11" s="43" t="str">
        <f ca="1">IF(I$5="","",IF(INDIRECT("CYCLES!"&amp;ADDRESS(MATCH($A11,CYCLES!$B:$B,0),MATCH("semaine"&amp;INDEX(INDIRECT("calendrier!"&amp;CHAR(MID($AG11,7,1)+3+64)&amp;":"&amp;CHAR(MID($AG11,7,1)+3+64)),MATCH(I$5,calendrier!$A:$A,0)),CYCLES!$1:$1,0)+WEEKDAY(I$5)-1))=0,"",INDIRECT("CYCLES!"&amp;ADDRESS(MATCH($A11,CYCLES!$B:$B,0),MATCH("semaine"&amp;INDEX(INDIRECT("calendrier!"&amp;CHAR(MID($AG11,7,1)+3+64)&amp;":"&amp;CHAR(MID($AG11,7,1)+3+64)),MATCH(I$5,calendrier!$A:$A,0)),CYCLES!$1:$1,0)+WEEKDAY(I$5)-1))))</f>
        <v>7H30-19H45</v>
      </c>
      <c r="J11" s="43" t="str">
        <f ca="1">IF(J$5="","",IF(INDIRECT("CYCLES!"&amp;ADDRESS(MATCH($A11,CYCLES!$B:$B,0),MATCH("semaine"&amp;INDEX(INDIRECT("calendrier!"&amp;CHAR(MID($AG11,7,1)+3+64)&amp;":"&amp;CHAR(MID($AG11,7,1)+3+64)),MATCH(J$5,calendrier!$A:$A,0)),CYCLES!$1:$1,0)+WEEKDAY(J$5)-1))=0,"",INDIRECT("CYCLES!"&amp;ADDRESS(MATCH($A11,CYCLES!$B:$B,0),MATCH("semaine"&amp;INDEX(INDIRECT("calendrier!"&amp;CHAR(MID($AG11,7,1)+3+64)&amp;":"&amp;CHAR(MID($AG11,7,1)+3+64)),MATCH(J$5,calendrier!$A:$A,0)),CYCLES!$1:$1,0)+WEEKDAY(J$5)-1))))</f>
        <v/>
      </c>
      <c r="K11" s="43" t="str">
        <f ca="1">IF(K$5="","",IF(INDIRECT("CYCLES!"&amp;ADDRESS(MATCH($A11,CYCLES!$B:$B,0),MATCH("semaine"&amp;INDEX(INDIRECT("calendrier!"&amp;CHAR(MID($AG11,7,1)+3+64)&amp;":"&amp;CHAR(MID($AG11,7,1)+3+64)),MATCH(K$5,calendrier!$A:$A,0)),CYCLES!$1:$1,0)+WEEKDAY(K$5)-1))=0,"",INDIRECT("CYCLES!"&amp;ADDRESS(MATCH($A11,CYCLES!$B:$B,0),MATCH("semaine"&amp;INDEX(INDIRECT("calendrier!"&amp;CHAR(MID($AG11,7,1)+3+64)&amp;":"&amp;CHAR(MID($AG11,7,1)+3+64)),MATCH(K$5,calendrier!$A:$A,0)),CYCLES!$1:$1,0)+WEEKDAY(K$5)-1))))</f>
        <v/>
      </c>
      <c r="L11" s="43" t="str">
        <f ca="1">IF(L$5="","",IF(INDIRECT("CYCLES!"&amp;ADDRESS(MATCH($A11,CYCLES!$B:$B,0),MATCH("semaine"&amp;INDEX(INDIRECT("calendrier!"&amp;CHAR(MID($AG11,7,1)+3+64)&amp;":"&amp;CHAR(MID($AG11,7,1)+3+64)),MATCH(L$5,calendrier!$A:$A,0)),CYCLES!$1:$1,0)+WEEKDAY(L$5)-1))=0,"",INDIRECT("CYCLES!"&amp;ADDRESS(MATCH($A11,CYCLES!$B:$B,0),MATCH("semaine"&amp;INDEX(INDIRECT("calendrier!"&amp;CHAR(MID($AG11,7,1)+3+64)&amp;":"&amp;CHAR(MID($AG11,7,1)+3+64)),MATCH(L$5,calendrier!$A:$A,0)),CYCLES!$1:$1,0)+WEEKDAY(L$5)-1))))</f>
        <v/>
      </c>
      <c r="M11" s="43" t="str">
        <f ca="1">IF(M$5="","",IF(INDIRECT("CYCLES!"&amp;ADDRESS(MATCH($A11,CYCLES!$B:$B,0),MATCH("semaine"&amp;INDEX(INDIRECT("calendrier!"&amp;CHAR(MID($AG11,7,1)+3+64)&amp;":"&amp;CHAR(MID($AG11,7,1)+3+64)),MATCH(M$5,calendrier!$A:$A,0)),CYCLES!$1:$1,0)+WEEKDAY(M$5)-1))=0,"",INDIRECT("CYCLES!"&amp;ADDRESS(MATCH($A11,CYCLES!$B:$B,0),MATCH("semaine"&amp;INDEX(INDIRECT("calendrier!"&amp;CHAR(MID($AG11,7,1)+3+64)&amp;":"&amp;CHAR(MID($AG11,7,1)+3+64)),MATCH(M$5,calendrier!$A:$A,0)),CYCLES!$1:$1,0)+WEEKDAY(M$5)-1))))</f>
        <v>7H-16H55</v>
      </c>
      <c r="N11" s="43" t="str">
        <f ca="1">IF(N$5="","",IF(INDIRECT("CYCLES!"&amp;ADDRESS(MATCH($A11,CYCLES!$B:$B,0),MATCH("semaine"&amp;INDEX(INDIRECT("calendrier!"&amp;CHAR(MID($AG11,7,1)+3+64)&amp;":"&amp;CHAR(MID($AG11,7,1)+3+64)),MATCH(N$5,calendrier!$A:$A,0)),CYCLES!$1:$1,0)+WEEKDAY(N$5)-1))=0,"",INDIRECT("CYCLES!"&amp;ADDRESS(MATCH($A11,CYCLES!$B:$B,0),MATCH("semaine"&amp;INDEX(INDIRECT("calendrier!"&amp;CHAR(MID($AG11,7,1)+3+64)&amp;":"&amp;CHAR(MID($AG11,7,1)+3+64)),MATCH(N$5,calendrier!$A:$A,0)),CYCLES!$1:$1,0)+WEEKDAY(N$5)-1))))</f>
        <v>7H-16H55</v>
      </c>
      <c r="O11" s="43" t="str">
        <f ca="1">IF(O$5="","",IF(INDIRECT("CYCLES!"&amp;ADDRESS(MATCH($A11,CYCLES!$B:$B,0),MATCH("semaine"&amp;INDEX(INDIRECT("calendrier!"&amp;CHAR(MID($AG11,7,1)+3+64)&amp;":"&amp;CHAR(MID($AG11,7,1)+3+64)),MATCH(O$5,calendrier!$A:$A,0)),CYCLES!$1:$1,0)+WEEKDAY(O$5)-1))=0,"",INDIRECT("CYCLES!"&amp;ADDRESS(MATCH($A11,CYCLES!$B:$B,0),MATCH("semaine"&amp;INDEX(INDIRECT("calendrier!"&amp;CHAR(MID($AG11,7,1)+3+64)&amp;":"&amp;CHAR(MID($AG11,7,1)+3+64)),MATCH(O$5,calendrier!$A:$A,0)),CYCLES!$1:$1,0)+WEEKDAY(O$5)-1))))</f>
        <v>sem2</v>
      </c>
      <c r="P11" s="43" t="str">
        <f ca="1">IF(P$5="","",IF(INDIRECT("CYCLES!"&amp;ADDRESS(MATCH($A11,CYCLES!$B:$B,0),MATCH("semaine"&amp;INDEX(INDIRECT("calendrier!"&amp;CHAR(MID($AG11,7,1)+3+64)&amp;":"&amp;CHAR(MID($AG11,7,1)+3+64)),MATCH(P$5,calendrier!$A:$A,0)),CYCLES!$1:$1,0)+WEEKDAY(P$5)-1))=0,"",INDIRECT("CYCLES!"&amp;ADDRESS(MATCH($A11,CYCLES!$B:$B,0),MATCH("semaine"&amp;INDEX(INDIRECT("calendrier!"&amp;CHAR(MID($AG11,7,1)+3+64)&amp;":"&amp;CHAR(MID($AG11,7,1)+3+64)),MATCH(P$5,calendrier!$A:$A,0)),CYCLES!$1:$1,0)+WEEKDAY(P$5)-1))))</f>
        <v>7H-16H55</v>
      </c>
      <c r="Q11" s="43" t="str">
        <f ca="1">IF(Q$5="","",IF(INDIRECT("CYCLES!"&amp;ADDRESS(MATCH($A11,CYCLES!$B:$B,0),MATCH("semaine"&amp;INDEX(INDIRECT("calendrier!"&amp;CHAR(MID($AG11,7,1)+3+64)&amp;":"&amp;CHAR(MID($AG11,7,1)+3+64)),MATCH(Q$5,calendrier!$A:$A,0)),CYCLES!$1:$1,0)+WEEKDAY(Q$5)-1))=0,"",INDIRECT("CYCLES!"&amp;ADDRESS(MATCH($A11,CYCLES!$B:$B,0),MATCH("semaine"&amp;INDEX(INDIRECT("calendrier!"&amp;CHAR(MID($AG11,7,1)+3+64)&amp;":"&amp;CHAR(MID($AG11,7,1)+3+64)),MATCH(Q$5,calendrier!$A:$A,0)),CYCLES!$1:$1,0)+WEEKDAY(Q$5)-1))))</f>
        <v>7H-16H55</v>
      </c>
      <c r="R11" s="43" t="str">
        <f ca="1">IF(R$5="","",IF(INDIRECT("CYCLES!"&amp;ADDRESS(MATCH($A11,CYCLES!$B:$B,0),MATCH("semaine"&amp;INDEX(INDIRECT("calendrier!"&amp;CHAR(MID($AG11,7,1)+3+64)&amp;":"&amp;CHAR(MID($AG11,7,1)+3+64)),MATCH(R$5,calendrier!$A:$A,0)),CYCLES!$1:$1,0)+WEEKDAY(R$5)-1))=0,"",INDIRECT("CYCLES!"&amp;ADDRESS(MATCH($A11,CYCLES!$B:$B,0),MATCH("semaine"&amp;INDEX(INDIRECT("calendrier!"&amp;CHAR(MID($AG11,7,1)+3+64)&amp;":"&amp;CHAR(MID($AG11,7,1)+3+64)),MATCH(R$5,calendrier!$A:$A,0)),CYCLES!$1:$1,0)+WEEKDAY(R$5)-1))))</f>
        <v/>
      </c>
      <c r="S11" s="43" t="str">
        <f ca="1">IF(S$5="","",IF(INDIRECT("CYCLES!"&amp;ADDRESS(MATCH($A11,CYCLES!$B:$B,0),MATCH("semaine"&amp;INDEX(INDIRECT("calendrier!"&amp;CHAR(MID($AG11,7,1)+3+64)&amp;":"&amp;CHAR(MID($AG11,7,1)+3+64)),MATCH(S$5,calendrier!$A:$A,0)),CYCLES!$1:$1,0)+WEEKDAY(S$5)-1))=0,"",INDIRECT("CYCLES!"&amp;ADDRESS(MATCH($A11,CYCLES!$B:$B,0),MATCH("semaine"&amp;INDEX(INDIRECT("calendrier!"&amp;CHAR(MID($AG11,7,1)+3+64)&amp;":"&amp;CHAR(MID($AG11,7,1)+3+64)),MATCH(S$5,calendrier!$A:$A,0)),CYCLES!$1:$1,0)+WEEKDAY(S$5)-1))))</f>
        <v/>
      </c>
      <c r="T11" s="43" t="str">
        <f ca="1">IF(T$5="","",IF(INDIRECT("CYCLES!"&amp;ADDRESS(MATCH($A11,CYCLES!$B:$B,0),MATCH("semaine"&amp;INDEX(INDIRECT("calendrier!"&amp;CHAR(MID($AG11,7,1)+3+64)&amp;":"&amp;CHAR(MID($AG11,7,1)+3+64)),MATCH(T$5,calendrier!$A:$A,0)),CYCLES!$1:$1,0)+WEEKDAY(T$5)-1))=0,"",INDIRECT("CYCLES!"&amp;ADDRESS(MATCH($A11,CYCLES!$B:$B,0),MATCH("semaine"&amp;INDEX(INDIRECT("calendrier!"&amp;CHAR(MID($AG11,7,1)+3+64)&amp;":"&amp;CHAR(MID($AG11,7,1)+3+64)),MATCH(T$5,calendrier!$A:$A,0)),CYCLES!$1:$1,0)+WEEKDAY(T$5)-1))))</f>
        <v>sem2</v>
      </c>
      <c r="U11" s="43" t="str">
        <f ca="1">IF(U$5="","",IF(INDIRECT("CYCLES!"&amp;ADDRESS(MATCH($A11,CYCLES!$B:$B,0),MATCH("semaine"&amp;INDEX(INDIRECT("calendrier!"&amp;CHAR(MID($AG11,7,1)+3+64)&amp;":"&amp;CHAR(MID($AG11,7,1)+3+64)),MATCH(U$5,calendrier!$A:$A,0)),CYCLES!$1:$1,0)+WEEKDAY(U$5)-1))=0,"",INDIRECT("CYCLES!"&amp;ADDRESS(MATCH($A11,CYCLES!$B:$B,0),MATCH("semaine"&amp;INDEX(INDIRECT("calendrier!"&amp;CHAR(MID($AG11,7,1)+3+64)&amp;":"&amp;CHAR(MID($AG11,7,1)+3+64)),MATCH(U$5,calendrier!$A:$A,0)),CYCLES!$1:$1,0)+WEEKDAY(U$5)-1))))</f>
        <v>7H30-19H45</v>
      </c>
      <c r="V11" s="43" t="str">
        <f ca="1">IF(V$5="","",IF(INDIRECT("CYCLES!"&amp;ADDRESS(MATCH($A11,CYCLES!$B:$B,0),MATCH("semaine"&amp;INDEX(INDIRECT("calendrier!"&amp;CHAR(MID($AG11,7,1)+3+64)&amp;":"&amp;CHAR(MID($AG11,7,1)+3+64)),MATCH(V$5,calendrier!$A:$A,0)),CYCLES!$1:$1,0)+WEEKDAY(V$5)-1))=0,"",INDIRECT("CYCLES!"&amp;ADDRESS(MATCH($A11,CYCLES!$B:$B,0),MATCH("semaine"&amp;INDEX(INDIRECT("calendrier!"&amp;CHAR(MID($AG11,7,1)+3+64)&amp;":"&amp;CHAR(MID($AG11,7,1)+3+64)),MATCH(V$5,calendrier!$A:$A,0)),CYCLES!$1:$1,0)+WEEKDAY(V$5)-1))))</f>
        <v>7H30-19H45</v>
      </c>
      <c r="W11" s="43" t="str">
        <f ca="1">IF(W$5="","",IF(INDIRECT("CYCLES!"&amp;ADDRESS(MATCH($A11,CYCLES!$B:$B,0),MATCH("semaine"&amp;INDEX(INDIRECT("calendrier!"&amp;CHAR(MID($AG11,7,1)+3+64)&amp;":"&amp;CHAR(MID($AG11,7,1)+3+64)),MATCH(W$5,calendrier!$A:$A,0)),CYCLES!$1:$1,0)+WEEKDAY(W$5)-1))=0,"",INDIRECT("CYCLES!"&amp;ADDRESS(MATCH($A11,CYCLES!$B:$B,0),MATCH("semaine"&amp;INDEX(INDIRECT("calendrier!"&amp;CHAR(MID($AG11,7,1)+3+64)&amp;":"&amp;CHAR(MID($AG11,7,1)+3+64)),MATCH(W$5,calendrier!$A:$A,0)),CYCLES!$1:$1,0)+WEEKDAY(W$5)-1))))</f>
        <v/>
      </c>
      <c r="X11" s="43" t="str">
        <f ca="1">IF(X$5="","",IF(INDIRECT("CYCLES!"&amp;ADDRESS(MATCH($A11,CYCLES!$B:$B,0),MATCH("semaine"&amp;INDEX(INDIRECT("calendrier!"&amp;CHAR(MID($AG11,7,1)+3+64)&amp;":"&amp;CHAR(MID($AG11,7,1)+3+64)),MATCH(X$5,calendrier!$A:$A,0)),CYCLES!$1:$1,0)+WEEKDAY(X$5)-1))=0,"",INDIRECT("CYCLES!"&amp;ADDRESS(MATCH($A11,CYCLES!$B:$B,0),MATCH("semaine"&amp;INDEX(INDIRECT("calendrier!"&amp;CHAR(MID($AG11,7,1)+3+64)&amp;":"&amp;CHAR(MID($AG11,7,1)+3+64)),MATCH(X$5,calendrier!$A:$A,0)),CYCLES!$1:$1,0)+WEEKDAY(X$5)-1))))</f>
        <v>7H30-19H45</v>
      </c>
      <c r="Y11" s="43" t="str">
        <f ca="1">IF(Y$5="","",IF(INDIRECT("CYCLES!"&amp;ADDRESS(MATCH($A11,CYCLES!$B:$B,0),MATCH("semaine"&amp;INDEX(INDIRECT("calendrier!"&amp;CHAR(MID($AG11,7,1)+3+64)&amp;":"&amp;CHAR(MID($AG11,7,1)+3+64)),MATCH(Y$5,calendrier!$A:$A,0)),CYCLES!$1:$1,0)+WEEKDAY(Y$5)-1))=0,"",INDIRECT("CYCLES!"&amp;ADDRESS(MATCH($A11,CYCLES!$B:$B,0),MATCH("semaine"&amp;INDEX(INDIRECT("calendrier!"&amp;CHAR(MID($AG11,7,1)+3+64)&amp;":"&amp;CHAR(MID($AG11,7,1)+3+64)),MATCH(Y$5,calendrier!$A:$A,0)),CYCLES!$1:$1,0)+WEEKDAY(Y$5)-1))))</f>
        <v/>
      </c>
      <c r="Z11" s="43" t="str">
        <f ca="1">IF(Z$5="","",IF(INDIRECT("CYCLES!"&amp;ADDRESS(MATCH($A11,CYCLES!$B:$B,0),MATCH("semaine"&amp;INDEX(INDIRECT("calendrier!"&amp;CHAR(MID($AG11,7,1)+3+64)&amp;":"&amp;CHAR(MID($AG11,7,1)+3+64)),MATCH(Z$5,calendrier!$A:$A,0)),CYCLES!$1:$1,0)+WEEKDAY(Z$5)-1))=0,"",INDIRECT("CYCLES!"&amp;ADDRESS(MATCH($A11,CYCLES!$B:$B,0),MATCH("semaine"&amp;INDEX(INDIRECT("calendrier!"&amp;CHAR(MID($AG11,7,1)+3+64)&amp;":"&amp;CHAR(MID($AG11,7,1)+3+64)),MATCH(Z$5,calendrier!$A:$A,0)),CYCLES!$1:$1,0)+WEEKDAY(Z$5)-1))))</f>
        <v/>
      </c>
      <c r="AA11" s="43" t="str">
        <f ca="1">IF(AA$5="","",IF(INDIRECT("CYCLES!"&amp;ADDRESS(MATCH($A11,CYCLES!$B:$B,0),MATCH("semaine"&amp;INDEX(INDIRECT("calendrier!"&amp;CHAR(MID($AG11,7,1)+3+64)&amp;":"&amp;CHAR(MID($AG11,7,1)+3+64)),MATCH(AA$5,calendrier!$A:$A,0)),CYCLES!$1:$1,0)+WEEKDAY(AA$5)-1))=0,"",INDIRECT("CYCLES!"&amp;ADDRESS(MATCH($A11,CYCLES!$B:$B,0),MATCH("semaine"&amp;INDEX(INDIRECT("calendrier!"&amp;CHAR(MID($AG11,7,1)+3+64)&amp;":"&amp;CHAR(MID($AG11,7,1)+3+64)),MATCH(AA$5,calendrier!$A:$A,0)),CYCLES!$1:$1,0)+WEEKDAY(AA$5)-1))))</f>
        <v>7H30-19H45</v>
      </c>
      <c r="AB11" s="43" t="str">
        <f ca="1">IF(AB$5="","",IF(INDIRECT("CYCLES!"&amp;ADDRESS(MATCH($A11,CYCLES!$B:$B,0),MATCH("semaine"&amp;INDEX(INDIRECT("calendrier!"&amp;CHAR(MID($AG11,7,1)+3+64)&amp;":"&amp;CHAR(MID($AG11,7,1)+3+64)),MATCH(AB$5,calendrier!$A:$A,0)),CYCLES!$1:$1,0)+WEEKDAY(AB$5)-1))=0,"",INDIRECT("CYCLES!"&amp;ADDRESS(MATCH($A11,CYCLES!$B:$B,0),MATCH("semaine"&amp;INDEX(INDIRECT("calendrier!"&amp;CHAR(MID($AG11,7,1)+3+64)&amp;":"&amp;CHAR(MID($AG11,7,1)+3+64)),MATCH(AB$5,calendrier!$A:$A,0)),CYCLES!$1:$1,0)+WEEKDAY(AB$5)-1))))</f>
        <v>sem2</v>
      </c>
      <c r="AC11" s="43" t="str">
        <f ca="1">IF(AC$5="","",IF(INDIRECT("CYCLES!"&amp;ADDRESS(MATCH($A11,CYCLES!$B:$B,0),MATCH("semaine"&amp;INDEX(INDIRECT("calendrier!"&amp;CHAR(MID($AG11,7,1)+3+64)&amp;":"&amp;CHAR(MID($AG11,7,1)+3+64)),MATCH(AC$5,calendrier!$A:$A,0)),CYCLES!$1:$1,0)+WEEKDAY(AC$5)-1))=0,"",INDIRECT("CYCLES!"&amp;ADDRESS(MATCH($A11,CYCLES!$B:$B,0),MATCH("semaine"&amp;INDEX(INDIRECT("calendrier!"&amp;CHAR(MID($AG11,7,1)+3+64)&amp;":"&amp;CHAR(MID($AG11,7,1)+3+64)),MATCH(AC$5,calendrier!$A:$A,0)),CYCLES!$1:$1,0)+WEEKDAY(AC$5)-1))))</f>
        <v>7H-16H55</v>
      </c>
      <c r="AD11" s="43" t="str">
        <f ca="1">IF(AD$5="","",IF(INDIRECT("CYCLES!"&amp;ADDRESS(MATCH($A11,CYCLES!$B:$B,0),MATCH("semaine"&amp;INDEX(INDIRECT("calendrier!"&amp;CHAR(MID($AG11,7,1)+3+64)&amp;":"&amp;CHAR(MID($AG11,7,1)+3+64)),MATCH(AD$5,calendrier!$A:$A,0)),CYCLES!$1:$1,0)+WEEKDAY(AD$5)-1))=0,"",INDIRECT("CYCLES!"&amp;ADDRESS(MATCH($A11,CYCLES!$B:$B,0),MATCH("semaine"&amp;INDEX(INDIRECT("calendrier!"&amp;CHAR(MID($AG11,7,1)+3+64)&amp;":"&amp;CHAR(MID($AG11,7,1)+3+64)),MATCH(AD$5,calendrier!$A:$A,0)),CYCLES!$1:$1,0)+WEEKDAY(AD$5)-1))))</f>
        <v>7H30-19H45</v>
      </c>
      <c r="AE11" s="43" t="str">
        <f ca="1">IF(AE$5="","",IF(INDIRECT("CYCLES!"&amp;ADDRESS(MATCH($A11,CYCLES!$B:$B,0),MATCH("semaine"&amp;INDEX(INDIRECT("calendrier!"&amp;CHAR(MID($AG11,7,1)+3+64)&amp;":"&amp;CHAR(MID($AG11,7,1)+3+64)),MATCH(AE$5,calendrier!$A:$A,0)),CYCLES!$1:$1,0)+WEEKDAY(AE$5)-1))=0,"",INDIRECT("CYCLES!"&amp;ADDRESS(MATCH($A11,CYCLES!$B:$B,0),MATCH("semaine"&amp;INDEX(INDIRECT("calendrier!"&amp;CHAR(MID($AG11,7,1)+3+64)&amp;":"&amp;CHAR(MID($AG11,7,1)+3+64)),MATCH(AE$5,calendrier!$A:$A,0)),CYCLES!$1:$1,0)+WEEKDAY(AE$5)-1))))</f>
        <v/>
      </c>
      <c r="AF11" s="43" t="str">
        <f ca="1">IF(AF$5="","",IF(INDIRECT("CYCLES!"&amp;ADDRESS(MATCH($A11,CYCLES!$B:$B,0),MATCH("semaine"&amp;INDEX(INDIRECT("calendrier!"&amp;CHAR(MID($AG11,7,1)+3+64)&amp;":"&amp;CHAR(MID($AG11,7,1)+3+64)),MATCH(AF$5,calendrier!$A:$A,0)),CYCLES!$1:$1,0)+WEEKDAY(AF$5)-1))=0,"",INDIRECT("CYCLES!"&amp;ADDRESS(MATCH($A11,CYCLES!$B:$B,0),MATCH("semaine"&amp;INDEX(INDIRECT("calendrier!"&amp;CHAR(MID($AG11,7,1)+3+64)&amp;":"&amp;CHAR(MID($AG11,7,1)+3+64)),MATCH(AF$5,calendrier!$A:$A,0)),CYCLES!$1:$1,0)+WEEKDAY(AF$5)-1))))</f>
        <v/>
      </c>
      <c r="AG11" s="120" t="str">
        <f ca="1">INDIRECT("Cycles!A"&amp;SUMPRODUCT(MAX((ROW(INDIRECT("Cycles!A1:A"&amp;MATCH(A11,CYCLES!$B:$B,0))))*(INDIRECT("Cycles!A1:A"&amp;MATCH(A11,CYCLES!$B:$B,0))&lt;&gt;""))))</f>
        <v>cycles3</v>
      </c>
    </row>
    <row r="12" spans="1:33" s="12" customFormat="1" ht="14.25" customHeight="1" x14ac:dyDescent="0.25">
      <c r="A12" s="148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9"/>
      <c r="AB12" s="149"/>
      <c r="AC12" s="149"/>
      <c r="AD12" s="149"/>
      <c r="AE12" s="149"/>
      <c r="AF12" s="149"/>
      <c r="AG12" s="120"/>
    </row>
    <row r="13" spans="1:33" s="25" customFormat="1" ht="15.75" customHeight="1" x14ac:dyDescent="0.25">
      <c r="A13" s="146"/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20"/>
    </row>
    <row r="14" spans="1:33" x14ac:dyDescent="0.25">
      <c r="A14" s="97" t="str">
        <f ca="1">INDIRECT("Affectations!"&amp;CHAR(64+MATCH($B$2,Affectations!$1:$1,0))&amp;MATCH($B$7,Affectations!$A:$A,0)+INT(ROW()-8)/3)</f>
        <v>BINOT</v>
      </c>
      <c r="B14" s="43" t="str">
        <f ca="1">IF(B$5="","",IF(INDIRECT("CYCLES!"&amp;ADDRESS(MATCH($A14,CYCLES!$B:$B,0),MATCH("semaine"&amp;INDEX(INDIRECT("calendrier!"&amp;CHAR(MID($AG14,7,1)+3+64)&amp;":"&amp;CHAR(MID($AG14,7,1)+3+64)),MATCH(B$5,calendrier!$A:$A,0)),CYCLES!$1:$1,0)+WEEKDAY(B$5)-1))=0,"",INDIRECT("CYCLES!"&amp;ADDRESS(MATCH($A14,CYCLES!$B:$B,0),MATCH("semaine"&amp;INDEX(INDIRECT("calendrier!"&amp;CHAR(MID($AG14,7,1)+3+64)&amp;":"&amp;CHAR(MID($AG14,7,1)+3+64)),MATCH(B$5,calendrier!$A:$A,0)),CYCLES!$1:$1,0)+WEEKDAY(B$5)-1))))</f>
        <v>7H30-19H45</v>
      </c>
      <c r="C14" s="43" t="str">
        <f ca="1">IF(C$5="","",IF(INDIRECT("CYCLES!"&amp;ADDRESS(MATCH($A14,CYCLES!$B:$B,0),MATCH("semaine"&amp;INDEX(INDIRECT("calendrier!"&amp;CHAR(MID($AG14,7,1)+3+64)&amp;":"&amp;CHAR(MID($AG14,7,1)+3+64)),MATCH(C$5,calendrier!$A:$A,0)),CYCLES!$1:$1,0)+WEEKDAY(C$5)-1))=0,"",INDIRECT("CYCLES!"&amp;ADDRESS(MATCH($A14,CYCLES!$B:$B,0),MATCH("semaine"&amp;INDEX(INDIRECT("calendrier!"&amp;CHAR(MID($AG14,7,1)+3+64)&amp;":"&amp;CHAR(MID($AG14,7,1)+3+64)),MATCH(C$5,calendrier!$A:$A,0)),CYCLES!$1:$1,0)+WEEKDAY(C$5)-1))))</f>
        <v/>
      </c>
      <c r="D14" s="43" t="str">
        <f ca="1">IF(D$5="","",IF(INDIRECT("CYCLES!"&amp;ADDRESS(MATCH($A14,CYCLES!$B:$B,0),MATCH("semaine"&amp;INDEX(INDIRECT("calendrier!"&amp;CHAR(MID($AG14,7,1)+3+64)&amp;":"&amp;CHAR(MID($AG14,7,1)+3+64)),MATCH(D$5,calendrier!$A:$A,0)),CYCLES!$1:$1,0)+WEEKDAY(D$5)-1))=0,"",INDIRECT("CYCLES!"&amp;ADDRESS(MATCH($A14,CYCLES!$B:$B,0),MATCH("semaine"&amp;INDEX(INDIRECT("calendrier!"&amp;CHAR(MID($AG14,7,1)+3+64)&amp;":"&amp;CHAR(MID($AG14,7,1)+3+64)),MATCH(D$5,calendrier!$A:$A,0)),CYCLES!$1:$1,0)+WEEKDAY(D$5)-1))))</f>
        <v/>
      </c>
      <c r="E14" s="43" t="str">
        <f ca="1">IF(E$5="","",IF(INDIRECT("CYCLES!"&amp;ADDRESS(MATCH($A14,CYCLES!$B:$B,0),MATCH("semaine"&amp;INDEX(INDIRECT("calendrier!"&amp;CHAR(MID($AG14,7,1)+3+64)&amp;":"&amp;CHAR(MID($AG14,7,1)+3+64)),MATCH(E$5,calendrier!$A:$A,0)),CYCLES!$1:$1,0)+WEEKDAY(E$5)-1))=0,"",INDIRECT("CYCLES!"&amp;ADDRESS(MATCH($A14,CYCLES!$B:$B,0),MATCH("semaine"&amp;INDEX(INDIRECT("calendrier!"&amp;CHAR(MID($AG14,7,1)+3+64)&amp;":"&amp;CHAR(MID($AG14,7,1)+3+64)),MATCH(E$5,calendrier!$A:$A,0)),CYCLES!$1:$1,0)+WEEKDAY(E$5)-1))))</f>
        <v/>
      </c>
      <c r="F14" s="43" t="str">
        <f ca="1">IF(F$5="","",IF(INDIRECT("CYCLES!"&amp;ADDRESS(MATCH($A14,CYCLES!$B:$B,0),MATCH("semaine"&amp;INDEX(INDIRECT("calendrier!"&amp;CHAR(MID($AG14,7,1)+3+64)&amp;":"&amp;CHAR(MID($AG14,7,1)+3+64)),MATCH(F$5,calendrier!$A:$A,0)),CYCLES!$1:$1,0)+WEEKDAY(F$5)-1))=0,"",INDIRECT("CYCLES!"&amp;ADDRESS(MATCH($A14,CYCLES!$B:$B,0),MATCH("semaine"&amp;INDEX(INDIRECT("calendrier!"&amp;CHAR(MID($AG14,7,1)+3+64)&amp;":"&amp;CHAR(MID($AG14,7,1)+3+64)),MATCH(F$5,calendrier!$A:$A,0)),CYCLES!$1:$1,0)+WEEKDAY(F$5)-1))))</f>
        <v>7H-16H55</v>
      </c>
      <c r="G14" s="43" t="str">
        <f ca="1">IF(G$5="","",IF(INDIRECT("CYCLES!"&amp;ADDRESS(MATCH($A14,CYCLES!$B:$B,0),MATCH("semaine"&amp;INDEX(INDIRECT("calendrier!"&amp;CHAR(MID($AG14,7,1)+3+64)&amp;":"&amp;CHAR(MID($AG14,7,1)+3+64)),MATCH(G$5,calendrier!$A:$A,0)),CYCLES!$1:$1,0)+WEEKDAY(G$5)-1))=0,"",INDIRECT("CYCLES!"&amp;ADDRESS(MATCH($A14,CYCLES!$B:$B,0),MATCH("semaine"&amp;INDEX(INDIRECT("calendrier!"&amp;CHAR(MID($AG14,7,1)+3+64)&amp;":"&amp;CHAR(MID($AG14,7,1)+3+64)),MATCH(G$5,calendrier!$A:$A,0)),CYCLES!$1:$1,0)+WEEKDAY(G$5)-1))))</f>
        <v>7H-16H55</v>
      </c>
      <c r="H14" s="43" t="str">
        <f ca="1">IF(H$5="","",IF(INDIRECT("CYCLES!"&amp;ADDRESS(MATCH($A14,CYCLES!$B:$B,0),MATCH("semaine"&amp;INDEX(INDIRECT("calendrier!"&amp;CHAR(MID($AG14,7,1)+3+64)&amp;":"&amp;CHAR(MID($AG14,7,1)+3+64)),MATCH(H$5,calendrier!$A:$A,0)),CYCLES!$1:$1,0)+WEEKDAY(H$5)-1))=0,"",INDIRECT("CYCLES!"&amp;ADDRESS(MATCH($A14,CYCLES!$B:$B,0),MATCH("semaine"&amp;INDEX(INDIRECT("calendrier!"&amp;CHAR(MID($AG14,7,1)+3+64)&amp;":"&amp;CHAR(MID($AG14,7,1)+3+64)),MATCH(H$5,calendrier!$A:$A,0)),CYCLES!$1:$1,0)+WEEKDAY(H$5)-1))))</f>
        <v>sem1</v>
      </c>
      <c r="I14" s="43" t="str">
        <f ca="1">IF(I$5="","",IF(INDIRECT("CYCLES!"&amp;ADDRESS(MATCH($A14,CYCLES!$B:$B,0),MATCH("semaine"&amp;INDEX(INDIRECT("calendrier!"&amp;CHAR(MID($AG14,7,1)+3+64)&amp;":"&amp;CHAR(MID($AG14,7,1)+3+64)),MATCH(I$5,calendrier!$A:$A,0)),CYCLES!$1:$1,0)+WEEKDAY(I$5)-1))=0,"",INDIRECT("CYCLES!"&amp;ADDRESS(MATCH($A14,CYCLES!$B:$B,0),MATCH("semaine"&amp;INDEX(INDIRECT("calendrier!"&amp;CHAR(MID($AG14,7,1)+3+64)&amp;":"&amp;CHAR(MID($AG14,7,1)+3+64)),MATCH(I$5,calendrier!$A:$A,0)),CYCLES!$1:$1,0)+WEEKDAY(I$5)-1))))</f>
        <v>7H-16H55</v>
      </c>
      <c r="J14" s="43" t="str">
        <f ca="1">IF(J$5="","",IF(INDIRECT("CYCLES!"&amp;ADDRESS(MATCH($A14,CYCLES!$B:$B,0),MATCH("semaine"&amp;INDEX(INDIRECT("calendrier!"&amp;CHAR(MID($AG14,7,1)+3+64)&amp;":"&amp;CHAR(MID($AG14,7,1)+3+64)),MATCH(J$5,calendrier!$A:$A,0)),CYCLES!$1:$1,0)+WEEKDAY(J$5)-1))=0,"",INDIRECT("CYCLES!"&amp;ADDRESS(MATCH($A14,CYCLES!$B:$B,0),MATCH("semaine"&amp;INDEX(INDIRECT("calendrier!"&amp;CHAR(MID($AG14,7,1)+3+64)&amp;":"&amp;CHAR(MID($AG14,7,1)+3+64)),MATCH(J$5,calendrier!$A:$A,0)),CYCLES!$1:$1,0)+WEEKDAY(J$5)-1))))</f>
        <v>7H-16H55</v>
      </c>
      <c r="K14" s="43" t="str">
        <f ca="1">IF(K$5="","",IF(INDIRECT("CYCLES!"&amp;ADDRESS(MATCH($A14,CYCLES!$B:$B,0),MATCH("semaine"&amp;INDEX(INDIRECT("calendrier!"&amp;CHAR(MID($AG14,7,1)+3+64)&amp;":"&amp;CHAR(MID($AG14,7,1)+3+64)),MATCH(K$5,calendrier!$A:$A,0)),CYCLES!$1:$1,0)+WEEKDAY(K$5)-1))=0,"",INDIRECT("CYCLES!"&amp;ADDRESS(MATCH($A14,CYCLES!$B:$B,0),MATCH("semaine"&amp;INDEX(INDIRECT("calendrier!"&amp;CHAR(MID($AG14,7,1)+3+64)&amp;":"&amp;CHAR(MID($AG14,7,1)+3+64)),MATCH(K$5,calendrier!$A:$A,0)),CYCLES!$1:$1,0)+WEEKDAY(K$5)-1))))</f>
        <v/>
      </c>
      <c r="L14" s="43" t="str">
        <f ca="1">IF(L$5="","",IF(INDIRECT("CYCLES!"&amp;ADDRESS(MATCH($A14,CYCLES!$B:$B,0),MATCH("semaine"&amp;INDEX(INDIRECT("calendrier!"&amp;CHAR(MID($AG14,7,1)+3+64)&amp;":"&amp;CHAR(MID($AG14,7,1)+3+64)),MATCH(L$5,calendrier!$A:$A,0)),CYCLES!$1:$1,0)+WEEKDAY(L$5)-1))=0,"",INDIRECT("CYCLES!"&amp;ADDRESS(MATCH($A14,CYCLES!$B:$B,0),MATCH("semaine"&amp;INDEX(INDIRECT("calendrier!"&amp;CHAR(MID($AG14,7,1)+3+64)&amp;":"&amp;CHAR(MID($AG14,7,1)+3+64)),MATCH(L$5,calendrier!$A:$A,0)),CYCLES!$1:$1,0)+WEEKDAY(L$5)-1))))</f>
        <v/>
      </c>
      <c r="M14" s="43" t="str">
        <f ca="1">IF(M$5="","",IF(INDIRECT("CYCLES!"&amp;ADDRESS(MATCH($A14,CYCLES!$B:$B,0),MATCH("semaine"&amp;INDEX(INDIRECT("calendrier!"&amp;CHAR(MID($AG14,7,1)+3+64)&amp;":"&amp;CHAR(MID($AG14,7,1)+3+64)),MATCH(M$5,calendrier!$A:$A,0)),CYCLES!$1:$1,0)+WEEKDAY(M$5)-1))=0,"",INDIRECT("CYCLES!"&amp;ADDRESS(MATCH($A14,CYCLES!$B:$B,0),MATCH("semaine"&amp;INDEX(INDIRECT("calendrier!"&amp;CHAR(MID($AG14,7,1)+3+64)&amp;":"&amp;CHAR(MID($AG14,7,1)+3+64)),MATCH(M$5,calendrier!$A:$A,0)),CYCLES!$1:$1,0)+WEEKDAY(M$5)-1))))</f>
        <v/>
      </c>
      <c r="N14" s="43" t="str">
        <f ca="1">IF(N$5="","",IF(INDIRECT("CYCLES!"&amp;ADDRESS(MATCH($A14,CYCLES!$B:$B,0),MATCH("semaine"&amp;INDEX(INDIRECT("calendrier!"&amp;CHAR(MID($AG14,7,1)+3+64)&amp;":"&amp;CHAR(MID($AG14,7,1)+3+64)),MATCH(N$5,calendrier!$A:$A,0)),CYCLES!$1:$1,0)+WEEKDAY(N$5)-1))=0,"",INDIRECT("CYCLES!"&amp;ADDRESS(MATCH($A14,CYCLES!$B:$B,0),MATCH("semaine"&amp;INDEX(INDIRECT("calendrier!"&amp;CHAR(MID($AG14,7,1)+3+64)&amp;":"&amp;CHAR(MID($AG14,7,1)+3+64)),MATCH(N$5,calendrier!$A:$A,0)),CYCLES!$1:$1,0)+WEEKDAY(N$5)-1))))</f>
        <v>7H30-19H45</v>
      </c>
      <c r="O14" s="43" t="str">
        <f ca="1">IF(O$5="","",IF(INDIRECT("CYCLES!"&amp;ADDRESS(MATCH($A14,CYCLES!$B:$B,0),MATCH("semaine"&amp;INDEX(INDIRECT("calendrier!"&amp;CHAR(MID($AG14,7,1)+3+64)&amp;":"&amp;CHAR(MID($AG14,7,1)+3+64)),MATCH(O$5,calendrier!$A:$A,0)),CYCLES!$1:$1,0)+WEEKDAY(O$5)-1))=0,"",INDIRECT("CYCLES!"&amp;ADDRESS(MATCH($A14,CYCLES!$B:$B,0),MATCH("semaine"&amp;INDEX(INDIRECT("calendrier!"&amp;CHAR(MID($AG14,7,1)+3+64)&amp;":"&amp;CHAR(MID($AG14,7,1)+3+64)),MATCH(O$5,calendrier!$A:$A,0)),CYCLES!$1:$1,0)+WEEKDAY(O$5)-1))))</f>
        <v>7H30-19H45</v>
      </c>
      <c r="P14" s="43" t="str">
        <f ca="1">IF(P$5="","",IF(INDIRECT("CYCLES!"&amp;ADDRESS(MATCH($A14,CYCLES!$B:$B,0),MATCH("semaine"&amp;INDEX(INDIRECT("calendrier!"&amp;CHAR(MID($AG14,7,1)+3+64)&amp;":"&amp;CHAR(MID($AG14,7,1)+3+64)),MATCH(P$5,calendrier!$A:$A,0)),CYCLES!$1:$1,0)+WEEKDAY(P$5)-1))=0,"",INDIRECT("CYCLES!"&amp;ADDRESS(MATCH($A14,CYCLES!$B:$B,0),MATCH("semaine"&amp;INDEX(INDIRECT("calendrier!"&amp;CHAR(MID($AG14,7,1)+3+64)&amp;":"&amp;CHAR(MID($AG14,7,1)+3+64)),MATCH(P$5,calendrier!$A:$A,0)),CYCLES!$1:$1,0)+WEEKDAY(P$5)-1))))</f>
        <v>sem3</v>
      </c>
      <c r="Q14" s="43" t="str">
        <f ca="1">IF(Q$5="","",IF(INDIRECT("CYCLES!"&amp;ADDRESS(MATCH($A14,CYCLES!$B:$B,0),MATCH("semaine"&amp;INDEX(INDIRECT("calendrier!"&amp;CHAR(MID($AG14,7,1)+3+64)&amp;":"&amp;CHAR(MID($AG14,7,1)+3+64)),MATCH(Q$5,calendrier!$A:$A,0)),CYCLES!$1:$1,0)+WEEKDAY(Q$5)-1))=0,"",INDIRECT("CYCLES!"&amp;ADDRESS(MATCH($A14,CYCLES!$B:$B,0),MATCH("semaine"&amp;INDEX(INDIRECT("calendrier!"&amp;CHAR(MID($AG14,7,1)+3+64)&amp;":"&amp;CHAR(MID($AG14,7,1)+3+64)),MATCH(Q$5,calendrier!$A:$A,0)),CYCLES!$1:$1,0)+WEEKDAY(Q$5)-1))))</f>
        <v>7H30-19H45</v>
      </c>
      <c r="R14" s="43" t="str">
        <f ca="1">IF(R$5="","",IF(INDIRECT("CYCLES!"&amp;ADDRESS(MATCH($A14,CYCLES!$B:$B,0),MATCH("semaine"&amp;INDEX(INDIRECT("calendrier!"&amp;CHAR(MID($AG14,7,1)+3+64)&amp;":"&amp;CHAR(MID($AG14,7,1)+3+64)),MATCH(R$5,calendrier!$A:$A,0)),CYCLES!$1:$1,0)+WEEKDAY(R$5)-1))=0,"",INDIRECT("CYCLES!"&amp;ADDRESS(MATCH($A14,CYCLES!$B:$B,0),MATCH("semaine"&amp;INDEX(INDIRECT("calendrier!"&amp;CHAR(MID($AG14,7,1)+3+64)&amp;":"&amp;CHAR(MID($AG14,7,1)+3+64)),MATCH(R$5,calendrier!$A:$A,0)),CYCLES!$1:$1,0)+WEEKDAY(R$5)-1))))</f>
        <v/>
      </c>
      <c r="S14" s="43" t="str">
        <f ca="1">IF(S$5="","",IF(INDIRECT("CYCLES!"&amp;ADDRESS(MATCH($A14,CYCLES!$B:$B,0),MATCH("semaine"&amp;INDEX(INDIRECT("calendrier!"&amp;CHAR(MID($AG14,7,1)+3+64)&amp;":"&amp;CHAR(MID($AG14,7,1)+3+64)),MATCH(S$5,calendrier!$A:$A,0)),CYCLES!$1:$1,0)+WEEKDAY(S$5)-1))=0,"",INDIRECT("CYCLES!"&amp;ADDRESS(MATCH($A14,CYCLES!$B:$B,0),MATCH("semaine"&amp;INDEX(INDIRECT("calendrier!"&amp;CHAR(MID($AG14,7,1)+3+64)&amp;":"&amp;CHAR(MID($AG14,7,1)+3+64)),MATCH(S$5,calendrier!$A:$A,0)),CYCLES!$1:$1,0)+WEEKDAY(S$5)-1))))</f>
        <v/>
      </c>
      <c r="T14" s="43" t="str">
        <f ca="1">IF(T$5="","",IF(INDIRECT("CYCLES!"&amp;ADDRESS(MATCH($A14,CYCLES!$B:$B,0),MATCH("semaine"&amp;INDEX(INDIRECT("calendrier!"&amp;CHAR(MID($AG14,7,1)+3+64)&amp;":"&amp;CHAR(MID($AG14,7,1)+3+64)),MATCH(T$5,calendrier!$A:$A,0)),CYCLES!$1:$1,0)+WEEKDAY(T$5)-1))=0,"",INDIRECT("CYCLES!"&amp;ADDRESS(MATCH($A14,CYCLES!$B:$B,0),MATCH("semaine"&amp;INDEX(INDIRECT("calendrier!"&amp;CHAR(MID($AG14,7,1)+3+64)&amp;":"&amp;CHAR(MID($AG14,7,1)+3+64)),MATCH(T$5,calendrier!$A:$A,0)),CYCLES!$1:$1,0)+WEEKDAY(T$5)-1))))</f>
        <v>7H30-19H45</v>
      </c>
      <c r="U14" s="43" t="str">
        <f ca="1">IF(U$5="","",IF(INDIRECT("CYCLES!"&amp;ADDRESS(MATCH($A14,CYCLES!$B:$B,0),MATCH("semaine"&amp;INDEX(INDIRECT("calendrier!"&amp;CHAR(MID($AG14,7,1)+3+64)&amp;":"&amp;CHAR(MID($AG14,7,1)+3+64)),MATCH(U$5,calendrier!$A:$A,0)),CYCLES!$1:$1,0)+WEEKDAY(U$5)-1))=0,"",INDIRECT("CYCLES!"&amp;ADDRESS(MATCH($A14,CYCLES!$B:$B,0),MATCH("semaine"&amp;INDEX(INDIRECT("calendrier!"&amp;CHAR(MID($AG14,7,1)+3+64)&amp;":"&amp;CHAR(MID($AG14,7,1)+3+64)),MATCH(U$5,calendrier!$A:$A,0)),CYCLES!$1:$1,0)+WEEKDAY(U$5)-1))))</f>
        <v>sem3</v>
      </c>
      <c r="V14" s="43" t="str">
        <f ca="1">IF(V$5="","",IF(INDIRECT("CYCLES!"&amp;ADDRESS(MATCH($A14,CYCLES!$B:$B,0),MATCH("semaine"&amp;INDEX(INDIRECT("calendrier!"&amp;CHAR(MID($AG14,7,1)+3+64)&amp;":"&amp;CHAR(MID($AG14,7,1)+3+64)),MATCH(V$5,calendrier!$A:$A,0)),CYCLES!$1:$1,0)+WEEKDAY(V$5)-1))=0,"",INDIRECT("CYCLES!"&amp;ADDRESS(MATCH($A14,CYCLES!$B:$B,0),MATCH("semaine"&amp;INDEX(INDIRECT("calendrier!"&amp;CHAR(MID($AG14,7,1)+3+64)&amp;":"&amp;CHAR(MID($AG14,7,1)+3+64)),MATCH(V$5,calendrier!$A:$A,0)),CYCLES!$1:$1,0)+WEEKDAY(V$5)-1))))</f>
        <v>7H-16H55</v>
      </c>
      <c r="W14" s="43" t="str">
        <f ca="1">IF(W$5="","",IF(INDIRECT("CYCLES!"&amp;ADDRESS(MATCH($A14,CYCLES!$B:$B,0),MATCH("semaine"&amp;INDEX(INDIRECT("calendrier!"&amp;CHAR(MID($AG14,7,1)+3+64)&amp;":"&amp;CHAR(MID($AG14,7,1)+3+64)),MATCH(W$5,calendrier!$A:$A,0)),CYCLES!$1:$1,0)+WEEKDAY(W$5)-1))=0,"",INDIRECT("CYCLES!"&amp;ADDRESS(MATCH($A14,CYCLES!$B:$B,0),MATCH("semaine"&amp;INDEX(INDIRECT("calendrier!"&amp;CHAR(MID($AG14,7,1)+3+64)&amp;":"&amp;CHAR(MID($AG14,7,1)+3+64)),MATCH(W$5,calendrier!$A:$A,0)),CYCLES!$1:$1,0)+WEEKDAY(W$5)-1))))</f>
        <v>7H30-19H45</v>
      </c>
      <c r="X14" s="43" t="str">
        <f ca="1">IF(X$5="","",IF(INDIRECT("CYCLES!"&amp;ADDRESS(MATCH($A14,CYCLES!$B:$B,0),MATCH("semaine"&amp;INDEX(INDIRECT("calendrier!"&amp;CHAR(MID($AG14,7,1)+3+64)&amp;":"&amp;CHAR(MID($AG14,7,1)+3+64)),MATCH(X$5,calendrier!$A:$A,0)),CYCLES!$1:$1,0)+WEEKDAY(X$5)-1))=0,"",INDIRECT("CYCLES!"&amp;ADDRESS(MATCH($A14,CYCLES!$B:$B,0),MATCH("semaine"&amp;INDEX(INDIRECT("calendrier!"&amp;CHAR(MID($AG14,7,1)+3+64)&amp;":"&amp;CHAR(MID($AG14,7,1)+3+64)),MATCH(X$5,calendrier!$A:$A,0)),CYCLES!$1:$1,0)+WEEKDAY(X$5)-1))))</f>
        <v/>
      </c>
      <c r="Y14" s="43" t="str">
        <f ca="1">IF(Y$5="","",IF(INDIRECT("CYCLES!"&amp;ADDRESS(MATCH($A14,CYCLES!$B:$B,0),MATCH("semaine"&amp;INDEX(INDIRECT("calendrier!"&amp;CHAR(MID($AG14,7,1)+3+64)&amp;":"&amp;CHAR(MID($AG14,7,1)+3+64)),MATCH(Y$5,calendrier!$A:$A,0)),CYCLES!$1:$1,0)+WEEKDAY(Y$5)-1))=0,"",INDIRECT("CYCLES!"&amp;ADDRESS(MATCH($A14,CYCLES!$B:$B,0),MATCH("semaine"&amp;INDEX(INDIRECT("calendrier!"&amp;CHAR(MID($AG14,7,1)+3+64)&amp;":"&amp;CHAR(MID($AG14,7,1)+3+64)),MATCH(Y$5,calendrier!$A:$A,0)),CYCLES!$1:$1,0)+WEEKDAY(Y$5)-1))))</f>
        <v/>
      </c>
      <c r="Z14" s="43" t="str">
        <f ca="1">IF(Z$5="","",IF(INDIRECT("CYCLES!"&amp;ADDRESS(MATCH($A14,CYCLES!$B:$B,0),MATCH("semaine"&amp;INDEX(INDIRECT("calendrier!"&amp;CHAR(MID($AG14,7,1)+3+64)&amp;":"&amp;CHAR(MID($AG14,7,1)+3+64)),MATCH(Z$5,calendrier!$A:$A,0)),CYCLES!$1:$1,0)+WEEKDAY(Z$5)-1))=0,"",INDIRECT("CYCLES!"&amp;ADDRESS(MATCH($A14,CYCLES!$B:$B,0),MATCH("semaine"&amp;INDEX(INDIRECT("calendrier!"&amp;CHAR(MID($AG14,7,1)+3+64)&amp;":"&amp;CHAR(MID($AG14,7,1)+3+64)),MATCH(Z$5,calendrier!$A:$A,0)),CYCLES!$1:$1,0)+WEEKDAY(Z$5)-1))))</f>
        <v/>
      </c>
      <c r="AA14" s="43" t="str">
        <f ca="1">IF(AA$5="","",IF(INDIRECT("CYCLES!"&amp;ADDRESS(MATCH($A14,CYCLES!$B:$B,0),MATCH("semaine"&amp;INDEX(INDIRECT("calendrier!"&amp;CHAR(MID($AG14,7,1)+3+64)&amp;":"&amp;CHAR(MID($AG14,7,1)+3+64)),MATCH(AA$5,calendrier!$A:$A,0)),CYCLES!$1:$1,0)+WEEKDAY(AA$5)-1))=0,"",INDIRECT("CYCLES!"&amp;ADDRESS(MATCH($A14,CYCLES!$B:$B,0),MATCH("semaine"&amp;INDEX(INDIRECT("calendrier!"&amp;CHAR(MID($AG14,7,1)+3+64)&amp;":"&amp;CHAR(MID($AG14,7,1)+3+64)),MATCH(AA$5,calendrier!$A:$A,0)),CYCLES!$1:$1,0)+WEEKDAY(AA$5)-1))))</f>
        <v>7H-16H55</v>
      </c>
      <c r="AB14" s="43" t="str">
        <f ca="1">IF(AB$5="","",IF(INDIRECT("CYCLES!"&amp;ADDRESS(MATCH($A14,CYCLES!$B:$B,0),MATCH("semaine"&amp;INDEX(INDIRECT("calendrier!"&amp;CHAR(MID($AG14,7,1)+3+64)&amp;":"&amp;CHAR(MID($AG14,7,1)+3+64)),MATCH(AB$5,calendrier!$A:$A,0)),CYCLES!$1:$1,0)+WEEKDAY(AB$5)-1))=0,"",INDIRECT("CYCLES!"&amp;ADDRESS(MATCH($A14,CYCLES!$B:$B,0),MATCH("semaine"&amp;INDEX(INDIRECT("calendrier!"&amp;CHAR(MID($AG14,7,1)+3+64)&amp;":"&amp;CHAR(MID($AG14,7,1)+3+64)),MATCH(AB$5,calendrier!$A:$A,0)),CYCLES!$1:$1,0)+WEEKDAY(AB$5)-1))))</f>
        <v>7H-16H55</v>
      </c>
      <c r="AC14" s="43" t="str">
        <f ca="1">IF(AC$5="","",IF(INDIRECT("CYCLES!"&amp;ADDRESS(MATCH($A14,CYCLES!$B:$B,0),MATCH("semaine"&amp;INDEX(INDIRECT("calendrier!"&amp;CHAR(MID($AG14,7,1)+3+64)&amp;":"&amp;CHAR(MID($AG14,7,1)+3+64)),MATCH(AC$5,calendrier!$A:$A,0)),CYCLES!$1:$1,0)+WEEKDAY(AC$5)-1))=0,"",INDIRECT("CYCLES!"&amp;ADDRESS(MATCH($A14,CYCLES!$B:$B,0),MATCH("semaine"&amp;INDEX(INDIRECT("calendrier!"&amp;CHAR(MID($AG14,7,1)+3+64)&amp;":"&amp;CHAR(MID($AG14,7,1)+3+64)),MATCH(AC$5,calendrier!$A:$A,0)),CYCLES!$1:$1,0)+WEEKDAY(AC$5)-1))))</f>
        <v>sem1</v>
      </c>
      <c r="AD14" s="43" t="str">
        <f ca="1">IF(AD$5="","",IF(INDIRECT("CYCLES!"&amp;ADDRESS(MATCH($A14,CYCLES!$B:$B,0),MATCH("semaine"&amp;INDEX(INDIRECT("calendrier!"&amp;CHAR(MID($AG14,7,1)+3+64)&amp;":"&amp;CHAR(MID($AG14,7,1)+3+64)),MATCH(AD$5,calendrier!$A:$A,0)),CYCLES!$1:$1,0)+WEEKDAY(AD$5)-1))=0,"",INDIRECT("CYCLES!"&amp;ADDRESS(MATCH($A14,CYCLES!$B:$B,0),MATCH("semaine"&amp;INDEX(INDIRECT("calendrier!"&amp;CHAR(MID($AG14,7,1)+3+64)&amp;":"&amp;CHAR(MID($AG14,7,1)+3+64)),MATCH(AD$5,calendrier!$A:$A,0)),CYCLES!$1:$1,0)+WEEKDAY(AD$5)-1))))</f>
        <v>7H-16H55</v>
      </c>
      <c r="AE14" s="43" t="str">
        <f ca="1">IF(AE$5="","",IF(INDIRECT("CYCLES!"&amp;ADDRESS(MATCH($A14,CYCLES!$B:$B,0),MATCH("semaine"&amp;INDEX(INDIRECT("calendrier!"&amp;CHAR(MID($AG14,7,1)+3+64)&amp;":"&amp;CHAR(MID($AG14,7,1)+3+64)),MATCH(AE$5,calendrier!$A:$A,0)),CYCLES!$1:$1,0)+WEEKDAY(AE$5)-1))=0,"",INDIRECT("CYCLES!"&amp;ADDRESS(MATCH($A14,CYCLES!$B:$B,0),MATCH("semaine"&amp;INDEX(INDIRECT("calendrier!"&amp;CHAR(MID($AG14,7,1)+3+64)&amp;":"&amp;CHAR(MID($AG14,7,1)+3+64)),MATCH(AE$5,calendrier!$A:$A,0)),CYCLES!$1:$1,0)+WEEKDAY(AE$5)-1))))</f>
        <v>7H-16H55</v>
      </c>
      <c r="AF14" s="43" t="str">
        <f ca="1">IF(AF$5="","",IF(INDIRECT("CYCLES!"&amp;ADDRESS(MATCH($A14,CYCLES!$B:$B,0),MATCH("semaine"&amp;INDEX(INDIRECT("calendrier!"&amp;CHAR(MID($AG14,7,1)+3+64)&amp;":"&amp;CHAR(MID($AG14,7,1)+3+64)),MATCH(AF$5,calendrier!$A:$A,0)),CYCLES!$1:$1,0)+WEEKDAY(AF$5)-1))=0,"",INDIRECT("CYCLES!"&amp;ADDRESS(MATCH($A14,CYCLES!$B:$B,0),MATCH("semaine"&amp;INDEX(INDIRECT("calendrier!"&amp;CHAR(MID($AG14,7,1)+3+64)&amp;":"&amp;CHAR(MID($AG14,7,1)+3+64)),MATCH(AF$5,calendrier!$A:$A,0)),CYCLES!$1:$1,0)+WEEKDAY(AF$5)-1))))</f>
        <v/>
      </c>
      <c r="AG14" s="120" t="str">
        <f ca="1">INDIRECT("Cycles!A"&amp;SUMPRODUCT(MAX((ROW(INDIRECT("Cycles!A1:A"&amp;MATCH(A14,CYCLES!$B:$B,0))))*(INDIRECT("Cycles!A1:A"&amp;MATCH(A14,CYCLES!$B:$B,0))&lt;&gt;""))))</f>
        <v>cycles3</v>
      </c>
    </row>
    <row r="15" spans="1:33" x14ac:dyDescent="0.25">
      <c r="A15" s="98" t="str">
        <f ca="1">IF(A14=0,"0","")</f>
        <v/>
      </c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120"/>
    </row>
    <row r="16" spans="1:33" s="25" customFormat="1" x14ac:dyDescent="0.25">
      <c r="A16" s="150" t="str">
        <f ca="1">IF(A14=0,"0","")</f>
        <v/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120"/>
    </row>
    <row r="17" spans="1:33" x14ac:dyDescent="0.25">
      <c r="A17" s="98" t="str">
        <f>IF($B$2=Affectations!$B$1,Affectations!B5,IF($B$2=Affectations!$C$1,Affectations!C5,IF($B$2=Affectations!$D$1,Affectations!D5,IF($B$2=Affectations!$E$1,Affectations!E5,IF($B$2=Affectations!$F$1,Affectations!F5,IF($B$2=Affectations!$G$1,Affectations!G5,IF($B$2=Affectations!$H$1,Affectations!H5,"service?")))))))</f>
        <v>CLOUTE</v>
      </c>
      <c r="B17" s="43" t="str">
        <f ca="1">IF(INDIRECT("CYCLES!"&amp;ADDRESS(MATCH($A17,CYCLES!$B:$B,0),MATCH("semaine"&amp;INDEX(calendrier!$D:$D,MATCH(B$5,calendrier!$A:$A,0)),CYCLES!$1:$1,0)+WEEKDAY(B$5)-1))=0,"",INDIRECT("CYCLES!"&amp;ADDRESS(MATCH($A17,CYCLES!$B:$B,0),MATCH("semaine"&amp;INDEX(calendrier!$D:$D,MATCH(B$5,calendrier!$A:$A,0)),CYCLES!$1:$1,0)+WEEKDAY(B$5)-1)))</f>
        <v>7H30-19H45</v>
      </c>
      <c r="C17" s="43" t="str">
        <f ca="1">IF(INDIRECT("CYCLES!"&amp;ADDRESS(MATCH($A17,CYCLES!$B:$B,0),MATCH("semaine"&amp;INDEX(calendrier!$D:$D,MATCH(C$5,calendrier!$A:$A,0)),CYCLES!$1:$1,0)+WEEKDAY(C$5)-1))=0,"",INDIRECT("CYCLES!"&amp;ADDRESS(MATCH($A17,CYCLES!$B:$B,0),MATCH("semaine"&amp;INDEX(calendrier!$D:$D,MATCH(C$5,calendrier!$A:$A,0)),CYCLES!$1:$1,0)+WEEKDAY(C$5)-1)))</f>
        <v/>
      </c>
      <c r="D17" s="43" t="str">
        <f ca="1">IF(INDIRECT("CYCLES!"&amp;ADDRESS(MATCH($A17,CYCLES!$B:$B,0),MATCH("semaine"&amp;INDEX(calendrier!$D:$D,MATCH(D$5,calendrier!$A:$A,0)),CYCLES!$1:$1,0)+WEEKDAY(D$5)-1))=0,"",INDIRECT("CYCLES!"&amp;ADDRESS(MATCH($A17,CYCLES!$B:$B,0),MATCH("semaine"&amp;INDEX(calendrier!$D:$D,MATCH(D$5,calendrier!$A:$A,0)),CYCLES!$1:$1,0)+WEEKDAY(D$5)-1)))</f>
        <v/>
      </c>
      <c r="E17" s="43" t="str">
        <f ca="1">IF(INDIRECT("CYCLES!"&amp;ADDRESS(MATCH($A17,CYCLES!$B:$B,0),MATCH("semaine"&amp;INDEX(calendrier!$D:$D,MATCH(E$5,calendrier!$A:$A,0)),CYCLES!$1:$1,0)+WEEKDAY(E$5)-1))=0,"",INDIRECT("CYCLES!"&amp;ADDRESS(MATCH($A17,CYCLES!$B:$B,0),MATCH("semaine"&amp;INDEX(calendrier!$D:$D,MATCH(E$5,calendrier!$A:$A,0)),CYCLES!$1:$1,0)+WEEKDAY(E$5)-1)))</f>
        <v/>
      </c>
      <c r="F17" s="43" t="str">
        <f ca="1">IF(INDIRECT("CYCLES!"&amp;ADDRESS(MATCH($A17,CYCLES!$B:$B,0),MATCH("semaine"&amp;INDEX(calendrier!$D:$D,MATCH(F$5,calendrier!$A:$A,0)),CYCLES!$1:$1,0)+WEEKDAY(F$5)-1))=0,"",INDIRECT("CYCLES!"&amp;ADDRESS(MATCH($A17,CYCLES!$B:$B,0),MATCH("semaine"&amp;INDEX(calendrier!$D:$D,MATCH(F$5,calendrier!$A:$A,0)),CYCLES!$1:$1,0)+WEEKDAY(F$5)-1)))</f>
        <v>7H30-19H45</v>
      </c>
      <c r="G17" s="43" t="str">
        <f ca="1">IF(INDIRECT("CYCLES!"&amp;ADDRESS(MATCH($A17,CYCLES!$B:$B,0),MATCH("semaine"&amp;INDEX(calendrier!$D:$D,MATCH(G$5,calendrier!$A:$A,0)),CYCLES!$1:$1,0)+WEEKDAY(G$5)-1))=0,"",INDIRECT("CYCLES!"&amp;ADDRESS(MATCH($A17,CYCLES!$B:$B,0),MATCH("semaine"&amp;INDEX(calendrier!$D:$D,MATCH(G$5,calendrier!$A:$A,0)),CYCLES!$1:$1,0)+WEEKDAY(G$5)-1)))</f>
        <v>sem3</v>
      </c>
      <c r="H17" s="43" t="str">
        <f ca="1">IF(INDIRECT("CYCLES!"&amp;ADDRESS(MATCH($A17,CYCLES!$B:$B,0),MATCH("semaine"&amp;INDEX(calendrier!$D:$D,MATCH(H$5,calendrier!$A:$A,0)),CYCLES!$1:$1,0)+WEEKDAY(H$5)-1))=0,"",INDIRECT("CYCLES!"&amp;ADDRESS(MATCH($A17,CYCLES!$B:$B,0),MATCH("semaine"&amp;INDEX(calendrier!$D:$D,MATCH(H$5,calendrier!$A:$A,0)),CYCLES!$1:$1,0)+WEEKDAY(H$5)-1)))</f>
        <v>7H-16H55</v>
      </c>
      <c r="I17" s="43" t="str">
        <f ca="1">IF(INDIRECT("CYCLES!"&amp;ADDRESS(MATCH($A17,CYCLES!$B:$B,0),MATCH("semaine"&amp;INDEX(calendrier!$D:$D,MATCH(I$5,calendrier!$A:$A,0)),CYCLES!$1:$1,0)+WEEKDAY(I$5)-1))=0,"",INDIRECT("CYCLES!"&amp;ADDRESS(MATCH($A17,CYCLES!$B:$B,0),MATCH("semaine"&amp;INDEX(calendrier!$D:$D,MATCH(I$5,calendrier!$A:$A,0)),CYCLES!$1:$1,0)+WEEKDAY(I$5)-1)))</f>
        <v>7H30-19H45</v>
      </c>
      <c r="J17" s="43" t="str">
        <f ca="1">IF(INDIRECT("CYCLES!"&amp;ADDRESS(MATCH($A17,CYCLES!$B:$B,0),MATCH("semaine"&amp;INDEX(calendrier!$D:$D,MATCH(J$5,calendrier!$A:$A,0)),CYCLES!$1:$1,0)+WEEKDAY(J$5)-1))=0,"",INDIRECT("CYCLES!"&amp;ADDRESS(MATCH($A17,CYCLES!$B:$B,0),MATCH("semaine"&amp;INDEX(calendrier!$D:$D,MATCH(J$5,calendrier!$A:$A,0)),CYCLES!$1:$1,0)+WEEKDAY(J$5)-1)))</f>
        <v/>
      </c>
      <c r="K17" s="43" t="str">
        <f ca="1">IF(INDIRECT("CYCLES!"&amp;ADDRESS(MATCH($A17,CYCLES!$B:$B,0),MATCH("semaine"&amp;INDEX(calendrier!$D:$D,MATCH(K$5,calendrier!$A:$A,0)),CYCLES!$1:$1,0)+WEEKDAY(K$5)-1))=0,"",INDIRECT("CYCLES!"&amp;ADDRESS(MATCH($A17,CYCLES!$B:$B,0),MATCH("semaine"&amp;INDEX(calendrier!$D:$D,MATCH(K$5,calendrier!$A:$A,0)),CYCLES!$1:$1,0)+WEEKDAY(K$5)-1)))</f>
        <v/>
      </c>
      <c r="L17" s="43" t="str">
        <f ca="1">IF(INDIRECT("CYCLES!"&amp;ADDRESS(MATCH($A17,CYCLES!$B:$B,0),MATCH("semaine"&amp;INDEX(calendrier!$D:$D,MATCH(L$5,calendrier!$A:$A,0)),CYCLES!$1:$1,0)+WEEKDAY(L$5)-1))=0,"",INDIRECT("CYCLES!"&amp;ADDRESS(MATCH($A17,CYCLES!$B:$B,0),MATCH("semaine"&amp;INDEX(calendrier!$D:$D,MATCH(L$5,calendrier!$A:$A,0)),CYCLES!$1:$1,0)+WEEKDAY(L$5)-1)))</f>
        <v/>
      </c>
      <c r="M17" s="43" t="str">
        <f ca="1">IF(INDIRECT("CYCLES!"&amp;ADDRESS(MATCH($A17,CYCLES!$B:$B,0),MATCH("semaine"&amp;INDEX(calendrier!$D:$D,MATCH(M$5,calendrier!$A:$A,0)),CYCLES!$1:$1,0)+WEEKDAY(M$5)-1))=0,"",INDIRECT("CYCLES!"&amp;ADDRESS(MATCH($A17,CYCLES!$B:$B,0),MATCH("semaine"&amp;INDEX(calendrier!$D:$D,MATCH(M$5,calendrier!$A:$A,0)),CYCLES!$1:$1,0)+WEEKDAY(M$5)-1)))</f>
        <v>7H30-19H45</v>
      </c>
      <c r="N17" s="43" t="str">
        <f ca="1">IF(INDIRECT("CYCLES!"&amp;ADDRESS(MATCH($A17,CYCLES!$B:$B,0),MATCH("semaine"&amp;INDEX(calendrier!$D:$D,MATCH(N$5,calendrier!$A:$A,0)),CYCLES!$1:$1,0)+WEEKDAY(N$5)-1))=0,"",INDIRECT("CYCLES!"&amp;ADDRESS(MATCH($A17,CYCLES!$B:$B,0),MATCH("semaine"&amp;INDEX(calendrier!$D:$D,MATCH(N$5,calendrier!$A:$A,0)),CYCLES!$1:$1,0)+WEEKDAY(N$5)-1)))</f>
        <v>sem3</v>
      </c>
      <c r="O17" s="43" t="str">
        <f ca="1">IF(INDIRECT("CYCLES!"&amp;ADDRESS(MATCH($A17,CYCLES!$B:$B,0),MATCH("semaine"&amp;INDEX(calendrier!$D:$D,MATCH(O$5,calendrier!$A:$A,0)),CYCLES!$1:$1,0)+WEEKDAY(O$5)-1))=0,"",INDIRECT("CYCLES!"&amp;ADDRESS(MATCH($A17,CYCLES!$B:$B,0),MATCH("semaine"&amp;INDEX(calendrier!$D:$D,MATCH(O$5,calendrier!$A:$A,0)),CYCLES!$1:$1,0)+WEEKDAY(O$5)-1)))</f>
        <v>7H-16H55</v>
      </c>
      <c r="P17" s="43" t="str">
        <f ca="1">IF(INDIRECT("CYCLES!"&amp;ADDRESS(MATCH($A17,CYCLES!$B:$B,0),MATCH("semaine"&amp;INDEX(calendrier!$D:$D,MATCH(P$5,calendrier!$A:$A,0)),CYCLES!$1:$1,0)+WEEKDAY(P$5)-1))=0,"",INDIRECT("CYCLES!"&amp;ADDRESS(MATCH($A17,CYCLES!$B:$B,0),MATCH("semaine"&amp;INDEX(calendrier!$D:$D,MATCH(P$5,calendrier!$A:$A,0)),CYCLES!$1:$1,0)+WEEKDAY(P$5)-1)))</f>
        <v>7H30-19H45</v>
      </c>
      <c r="Q17" s="43" t="str">
        <f ca="1">IF(INDIRECT("CYCLES!"&amp;ADDRESS(MATCH($A17,CYCLES!$B:$B,0),MATCH("semaine"&amp;INDEX(calendrier!$D:$D,MATCH(Q$5,calendrier!$A:$A,0)),CYCLES!$1:$1,0)+WEEKDAY(Q$5)-1))=0,"",INDIRECT("CYCLES!"&amp;ADDRESS(MATCH($A17,CYCLES!$B:$B,0),MATCH("semaine"&amp;INDEX(calendrier!$D:$D,MATCH(Q$5,calendrier!$A:$A,0)),CYCLES!$1:$1,0)+WEEKDAY(Q$5)-1)))</f>
        <v/>
      </c>
      <c r="R17" s="43" t="str">
        <f ca="1">IF(INDIRECT("CYCLES!"&amp;ADDRESS(MATCH($A17,CYCLES!$B:$B,0),MATCH("semaine"&amp;INDEX(calendrier!$D:$D,MATCH(R$5,calendrier!$A:$A,0)),CYCLES!$1:$1,0)+WEEKDAY(R$5)-1))=0,"",INDIRECT("CYCLES!"&amp;ADDRESS(MATCH($A17,CYCLES!$B:$B,0),MATCH("semaine"&amp;INDEX(calendrier!$D:$D,MATCH(R$5,calendrier!$A:$A,0)),CYCLES!$1:$1,0)+WEEKDAY(R$5)-1)))</f>
        <v/>
      </c>
      <c r="S17" s="43" t="str">
        <f ca="1">IF(INDIRECT("CYCLES!"&amp;ADDRESS(MATCH($A17,CYCLES!$B:$B,0),MATCH("semaine"&amp;INDEX(calendrier!$D:$D,MATCH(S$5,calendrier!$A:$A,0)),CYCLES!$1:$1,0)+WEEKDAY(S$5)-1))=0,"",INDIRECT("CYCLES!"&amp;ADDRESS(MATCH($A17,CYCLES!$B:$B,0),MATCH("semaine"&amp;INDEX(calendrier!$D:$D,MATCH(S$5,calendrier!$A:$A,0)),CYCLES!$1:$1,0)+WEEKDAY(S$5)-1)))</f>
        <v/>
      </c>
      <c r="T17" s="43" t="str">
        <f ca="1">IF(INDIRECT("CYCLES!"&amp;ADDRESS(MATCH($A17,CYCLES!$B:$B,0),MATCH("semaine"&amp;INDEX(calendrier!$D:$D,MATCH(T$5,calendrier!$A:$A,0)),CYCLES!$1:$1,0)+WEEKDAY(T$5)-1))=0,"",INDIRECT("CYCLES!"&amp;ADDRESS(MATCH($A17,CYCLES!$B:$B,0),MATCH("semaine"&amp;INDEX(calendrier!$D:$D,MATCH(T$5,calendrier!$A:$A,0)),CYCLES!$1:$1,0)+WEEKDAY(T$5)-1)))</f>
        <v>7H30-19H45</v>
      </c>
      <c r="U17" s="43" t="str">
        <f ca="1">IF(INDIRECT("CYCLES!"&amp;ADDRESS(MATCH($A17,CYCLES!$B:$B,0),MATCH("semaine"&amp;INDEX(calendrier!$D:$D,MATCH(U$5,calendrier!$A:$A,0)),CYCLES!$1:$1,0)+WEEKDAY(U$5)-1))=0,"",INDIRECT("CYCLES!"&amp;ADDRESS(MATCH($A17,CYCLES!$B:$B,0),MATCH("semaine"&amp;INDEX(calendrier!$D:$D,MATCH(U$5,calendrier!$A:$A,0)),CYCLES!$1:$1,0)+WEEKDAY(U$5)-1)))</f>
        <v>sem3</v>
      </c>
      <c r="V17" s="43" t="str">
        <f ca="1">IF(INDIRECT("CYCLES!"&amp;ADDRESS(MATCH($A17,CYCLES!$B:$B,0),MATCH("semaine"&amp;INDEX(calendrier!$D:$D,MATCH(V$5,calendrier!$A:$A,0)),CYCLES!$1:$1,0)+WEEKDAY(V$5)-1))=0,"",INDIRECT("CYCLES!"&amp;ADDRESS(MATCH($A17,CYCLES!$B:$B,0),MATCH("semaine"&amp;INDEX(calendrier!$D:$D,MATCH(V$5,calendrier!$A:$A,0)),CYCLES!$1:$1,0)+WEEKDAY(V$5)-1)))</f>
        <v>7H-16H55</v>
      </c>
      <c r="W17" s="43" t="str">
        <f ca="1">IF(INDIRECT("CYCLES!"&amp;ADDRESS(MATCH($A17,CYCLES!$B:$B,0),MATCH("semaine"&amp;INDEX(calendrier!$D:$D,MATCH(W$5,calendrier!$A:$A,0)),CYCLES!$1:$1,0)+WEEKDAY(W$5)-1))=0,"",INDIRECT("CYCLES!"&amp;ADDRESS(MATCH($A17,CYCLES!$B:$B,0),MATCH("semaine"&amp;INDEX(calendrier!$D:$D,MATCH(W$5,calendrier!$A:$A,0)),CYCLES!$1:$1,0)+WEEKDAY(W$5)-1)))</f>
        <v>7H30-19H45</v>
      </c>
      <c r="X17" s="43" t="str">
        <f ca="1">IF(INDIRECT("CYCLES!"&amp;ADDRESS(MATCH($A17,CYCLES!$B:$B,0),MATCH("semaine"&amp;INDEX(calendrier!$D:$D,MATCH(X$5,calendrier!$A:$A,0)),CYCLES!$1:$1,0)+WEEKDAY(X$5)-1))=0,"",INDIRECT("CYCLES!"&amp;ADDRESS(MATCH($A17,CYCLES!$B:$B,0),MATCH("semaine"&amp;INDEX(calendrier!$D:$D,MATCH(X$5,calendrier!$A:$A,0)),CYCLES!$1:$1,0)+WEEKDAY(X$5)-1)))</f>
        <v/>
      </c>
      <c r="Y17" s="43" t="str">
        <f ca="1">IF(INDIRECT("CYCLES!"&amp;ADDRESS(MATCH($A17,CYCLES!$B:$B,0),MATCH("semaine"&amp;INDEX(calendrier!$D:$D,MATCH(Y$5,calendrier!$A:$A,0)),CYCLES!$1:$1,0)+WEEKDAY(Y$5)-1))=0,"",INDIRECT("CYCLES!"&amp;ADDRESS(MATCH($A17,CYCLES!$B:$B,0),MATCH("semaine"&amp;INDEX(calendrier!$D:$D,MATCH(Y$5,calendrier!$A:$A,0)),CYCLES!$1:$1,0)+WEEKDAY(Y$5)-1)))</f>
        <v/>
      </c>
      <c r="Z17" s="43" t="str">
        <f ca="1">IF(INDIRECT("CYCLES!"&amp;ADDRESS(MATCH($A17,CYCLES!$B:$B,0),MATCH("semaine"&amp;INDEX(calendrier!$D:$D,MATCH(Z$5,calendrier!$A:$A,0)),CYCLES!$1:$1,0)+WEEKDAY(Z$5)-1))=0,"",INDIRECT("CYCLES!"&amp;ADDRESS(MATCH($A17,CYCLES!$B:$B,0),MATCH("semaine"&amp;INDEX(calendrier!$D:$D,MATCH(Z$5,calendrier!$A:$A,0)),CYCLES!$1:$1,0)+WEEKDAY(Z$5)-1)))</f>
        <v/>
      </c>
      <c r="AA17" s="43" t="str">
        <f ca="1">IF(INDIRECT("CYCLES!"&amp;ADDRESS(MATCH($A17,CYCLES!$B:$B,0),MATCH("semaine"&amp;INDEX(calendrier!$D:$D,MATCH(AA$5,calendrier!$A:$A,0)),CYCLES!$1:$1,0)+WEEKDAY(AA$5)-1))=0,"",INDIRECT("CYCLES!"&amp;ADDRESS(MATCH($A17,CYCLES!$B:$B,0),MATCH("semaine"&amp;INDEX(calendrier!$D:$D,MATCH(AA$5,calendrier!$A:$A,0)),CYCLES!$1:$1,0)+WEEKDAY(AA$5)-1)))</f>
        <v>7H30-19H45</v>
      </c>
      <c r="AB17" s="43" t="str">
        <f ca="1">IF(INDIRECT("CYCLES!"&amp;ADDRESS(MATCH($A17,CYCLES!$B:$B,0),MATCH("semaine"&amp;INDEX(calendrier!$D:$D,MATCH(AB$5,calendrier!$A:$A,0)),CYCLES!$1:$1,0)+WEEKDAY(AB$5)-1))=0,"",INDIRECT("CYCLES!"&amp;ADDRESS(MATCH($A17,CYCLES!$B:$B,0),MATCH("semaine"&amp;INDEX(calendrier!$D:$D,MATCH(AB$5,calendrier!$A:$A,0)),CYCLES!$1:$1,0)+WEEKDAY(AB$5)-1)))</f>
        <v>sem3</v>
      </c>
      <c r="AC17" s="43" t="str">
        <f ca="1">IF(INDIRECT("CYCLES!"&amp;ADDRESS(MATCH($A17,CYCLES!$B:$B,0),MATCH("semaine"&amp;INDEX(calendrier!$D:$D,MATCH(AC$5,calendrier!$A:$A,0)),CYCLES!$1:$1,0)+WEEKDAY(AC$5)-1))=0,"",INDIRECT("CYCLES!"&amp;ADDRESS(MATCH($A17,CYCLES!$B:$B,0),MATCH("semaine"&amp;INDEX(calendrier!$D:$D,MATCH(AC$5,calendrier!$A:$A,0)),CYCLES!$1:$1,0)+WEEKDAY(AC$5)-1)))</f>
        <v>7H-16H55</v>
      </c>
      <c r="AD17" s="43" t="str">
        <f ca="1">IF(INDIRECT("CYCLES!"&amp;ADDRESS(MATCH($A17,CYCLES!$B:$B,0),MATCH("semaine"&amp;INDEX(calendrier!$D:$D,MATCH(AD$5,calendrier!$A:$A,0)),CYCLES!$1:$1,0)+WEEKDAY(AD$5)-1))=0,"",INDIRECT("CYCLES!"&amp;ADDRESS(MATCH($A17,CYCLES!$B:$B,0),MATCH("semaine"&amp;INDEX(calendrier!$D:$D,MATCH(AD$5,calendrier!$A:$A,0)),CYCLES!$1:$1,0)+WEEKDAY(AD$5)-1)))</f>
        <v>7H30-19H45</v>
      </c>
      <c r="AE17" s="43" t="str">
        <f ca="1">IF(INDIRECT("CYCLES!"&amp;ADDRESS(MATCH($A17,CYCLES!$B:$B,0),MATCH("semaine"&amp;INDEX(calendrier!$D:$D,MATCH(AE$5,calendrier!$A:$A,0)),CYCLES!$1:$1,0)+WEEKDAY(AE$5)-1))=0,"",INDIRECT("CYCLES!"&amp;ADDRESS(MATCH($A17,CYCLES!$B:$B,0),MATCH("semaine"&amp;INDEX(calendrier!$D:$D,MATCH(AE$5,calendrier!$A:$A,0)),CYCLES!$1:$1,0)+WEEKDAY(AE$5)-1)))</f>
        <v/>
      </c>
      <c r="AF17" s="43" t="str">
        <f ca="1">IF(INDIRECT("CYCLES!"&amp;ADDRESS(MATCH($A17,CYCLES!$B:$B,0),MATCH("semaine"&amp;INDEX(calendrier!$D:$D,MATCH(AF$5,calendrier!$A:$A,0)),CYCLES!$1:$1,0)+WEEKDAY(AF$5)-1))=0,"",INDIRECT("CYCLES!"&amp;ADDRESS(MATCH($A17,CYCLES!$B:$B,0),MATCH("semaine"&amp;INDEX(calendrier!$D:$D,MATCH(AF$5,calendrier!$A:$A,0)),CYCLES!$1:$1,0)+WEEKDAY(AF$5)-1)))</f>
        <v/>
      </c>
      <c r="AG17" s="120" t="str">
        <f ca="1">INDIRECT("Cycles!A"&amp;SUMPRODUCT(MAX((ROW(INDIRECT("Cycles!A1:A"&amp;MATCH(A17,CYCLES!$B:$B,0))))*(INDIRECT("Cycles!A1:A"&amp;MATCH(A17,CYCLES!$B:$B,0))&lt;&gt;""))))</f>
        <v>cycles3</v>
      </c>
    </row>
    <row r="18" spans="1:33" x14ac:dyDescent="0.25">
      <c r="A18" s="98" t="str">
        <f>IF(A17=0,"0","")</f>
        <v/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120" t="e">
        <f ca="1">INDIRECT("Cycles!A"&amp;SUMPRODUCT(MAX((ROW(INDIRECT("Cycles!A1:A"&amp;MATCH(A18,CYCLES!$B:$B,0))))*(INDIRECT("Cycles!A1:A"&amp;MATCH(A18,CYCLES!$B:$B,0))&lt;&gt;""))))</f>
        <v>#N/A</v>
      </c>
    </row>
    <row r="19" spans="1:33" s="25" customFormat="1" x14ac:dyDescent="0.25">
      <c r="A19" s="100" t="str">
        <f>IF(A17=0,"0","")</f>
        <v/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120" t="e">
        <f ca="1">INDIRECT("Cycles!A"&amp;SUMPRODUCT(MAX((ROW(INDIRECT("Cycles!A1:A"&amp;MATCH(A19,CYCLES!$B:$B,0))))*(INDIRECT("Cycles!A1:A"&amp;MATCH(A19,CYCLES!$B:$B,0))&lt;&gt;""))))</f>
        <v>#N/A</v>
      </c>
    </row>
    <row r="20" spans="1:33" s="12" customFormat="1" hidden="1" x14ac:dyDescent="0.25">
      <c r="A20" s="97">
        <f ca="1">INDIRECT("Affectations!"&amp;CHAR(64+MATCH($B$2,Affectations!$1:$1,0))&amp;MATCH($B$7,Affectations!$A:$A,0)+14)</f>
        <v>0</v>
      </c>
      <c r="B20" s="43" t="e">
        <f ca="1">IF(B$5="","",IF(INDIRECT("CYCLES!"&amp;ADDRESS(MATCH($A20,CYCLES!$B:$B,0),MATCH("semaine"&amp;INDEX(INDIRECT("calendrier!"&amp;CHAR(MID($AG20,7,1)+3+64)&amp;":"&amp;CHAR(MID($AG20,7,1)+3+64)),MATCH(B$5,calendrier!$A:$A,0)),CYCLES!$1:$1,0)+WEEKDAY(B$5)-1))=0,"",INDIRECT("CYCLES!"&amp;ADDRESS(MATCH($A20,CYCLES!$B:$B,0),MATCH("semaine"&amp;INDEX(INDIRECT("calendrier!"&amp;CHAR(MID($AG20,7,1)+3+64)&amp;":"&amp;CHAR(MID($AG20,7,1)+3+64)),MATCH(B$5,calendrier!$A:$A,0)),CYCLES!$1:$1,0)+WEEKDAY(B$5)-1))))</f>
        <v>#N/A</v>
      </c>
      <c r="C20" s="43" t="e">
        <f ca="1">IF(C$5="","",IF(INDIRECT("CYCLES!"&amp;ADDRESS(MATCH($A20,CYCLES!$B:$B,0),MATCH("semaine"&amp;INDEX(INDIRECT("calendrier!"&amp;CHAR(MID($AG20,7,1)+3+64)&amp;":"&amp;CHAR(MID($AG20,7,1)+3+64)),MATCH(C$5,calendrier!$A:$A,0)),CYCLES!$1:$1,0)+WEEKDAY(C$5)-1))=0,"",INDIRECT("CYCLES!"&amp;ADDRESS(MATCH($A20,CYCLES!$B:$B,0),MATCH("semaine"&amp;INDEX(INDIRECT("calendrier!"&amp;CHAR(MID($AG20,7,1)+3+64)&amp;":"&amp;CHAR(MID($AG20,7,1)+3+64)),MATCH(C$5,calendrier!$A:$A,0)),CYCLES!$1:$1,0)+WEEKDAY(C$5)-1))))</f>
        <v>#N/A</v>
      </c>
      <c r="D20" s="43" t="e">
        <f ca="1">IF(D$5="","",IF(INDIRECT("CYCLES!"&amp;ADDRESS(MATCH($A20,CYCLES!$B:$B,0),MATCH("semaine"&amp;INDEX(INDIRECT("calendrier!"&amp;CHAR(MID($AG20,7,1)+3+64)&amp;":"&amp;CHAR(MID($AG20,7,1)+3+64)),MATCH(D$5,calendrier!$A:$A,0)),CYCLES!$1:$1,0)+WEEKDAY(D$5)-1))=0,"",INDIRECT("CYCLES!"&amp;ADDRESS(MATCH($A20,CYCLES!$B:$B,0),MATCH("semaine"&amp;INDEX(INDIRECT("calendrier!"&amp;CHAR(MID($AG20,7,1)+3+64)&amp;":"&amp;CHAR(MID($AG20,7,1)+3+64)),MATCH(D$5,calendrier!$A:$A,0)),CYCLES!$1:$1,0)+WEEKDAY(D$5)-1))))</f>
        <v>#N/A</v>
      </c>
      <c r="E20" s="43" t="e">
        <f ca="1">IF(E$5="","",IF(INDIRECT("CYCLES!"&amp;ADDRESS(MATCH($A20,CYCLES!$B:$B,0),MATCH("semaine"&amp;INDEX(INDIRECT("calendrier!"&amp;CHAR(MID($AG20,7,1)+3+64)&amp;":"&amp;CHAR(MID($AG20,7,1)+3+64)),MATCH(E$5,calendrier!$A:$A,0)),CYCLES!$1:$1,0)+WEEKDAY(E$5)-1))=0,"",INDIRECT("CYCLES!"&amp;ADDRESS(MATCH($A20,CYCLES!$B:$B,0),MATCH("semaine"&amp;INDEX(INDIRECT("calendrier!"&amp;CHAR(MID($AG20,7,1)+3+64)&amp;":"&amp;CHAR(MID($AG20,7,1)+3+64)),MATCH(E$5,calendrier!$A:$A,0)),CYCLES!$1:$1,0)+WEEKDAY(E$5)-1))))</f>
        <v>#N/A</v>
      </c>
      <c r="F20" s="43" t="e">
        <f ca="1">IF(F$5="","",IF(INDIRECT("CYCLES!"&amp;ADDRESS(MATCH($A20,CYCLES!$B:$B,0),MATCH("semaine"&amp;INDEX(INDIRECT("calendrier!"&amp;CHAR(MID($AG20,7,1)+3+64)&amp;":"&amp;CHAR(MID($AG20,7,1)+3+64)),MATCH(F$5,calendrier!$A:$A,0)),CYCLES!$1:$1,0)+WEEKDAY(F$5)-1))=0,"",INDIRECT("CYCLES!"&amp;ADDRESS(MATCH($A20,CYCLES!$B:$B,0),MATCH("semaine"&amp;INDEX(INDIRECT("calendrier!"&amp;CHAR(MID($AG20,7,1)+3+64)&amp;":"&amp;CHAR(MID($AG20,7,1)+3+64)),MATCH(F$5,calendrier!$A:$A,0)),CYCLES!$1:$1,0)+WEEKDAY(F$5)-1))))</f>
        <v>#N/A</v>
      </c>
      <c r="G20" s="43" t="e">
        <f ca="1">IF(G$5="","",IF(INDIRECT("CYCLES!"&amp;ADDRESS(MATCH($A20,CYCLES!$B:$B,0),MATCH("semaine"&amp;INDEX(INDIRECT("calendrier!"&amp;CHAR(MID($AG20,7,1)+3+64)&amp;":"&amp;CHAR(MID($AG20,7,1)+3+64)),MATCH(G$5,calendrier!$A:$A,0)),CYCLES!$1:$1,0)+WEEKDAY(G$5)-1))=0,"",INDIRECT("CYCLES!"&amp;ADDRESS(MATCH($A20,CYCLES!$B:$B,0),MATCH("semaine"&amp;INDEX(INDIRECT("calendrier!"&amp;CHAR(MID($AG20,7,1)+3+64)&amp;":"&amp;CHAR(MID($AG20,7,1)+3+64)),MATCH(G$5,calendrier!$A:$A,0)),CYCLES!$1:$1,0)+WEEKDAY(G$5)-1))))</f>
        <v>#N/A</v>
      </c>
      <c r="H20" s="43" t="e">
        <f ca="1">IF(H$5="","",IF(INDIRECT("CYCLES!"&amp;ADDRESS(MATCH($A20,CYCLES!$B:$B,0),MATCH("semaine"&amp;INDEX(INDIRECT("calendrier!"&amp;CHAR(MID($AG20,7,1)+3+64)&amp;":"&amp;CHAR(MID($AG20,7,1)+3+64)),MATCH(H$5,calendrier!$A:$A,0)),CYCLES!$1:$1,0)+WEEKDAY(H$5)-1))=0,"",INDIRECT("CYCLES!"&amp;ADDRESS(MATCH($A20,CYCLES!$B:$B,0),MATCH("semaine"&amp;INDEX(INDIRECT("calendrier!"&amp;CHAR(MID($AG20,7,1)+3+64)&amp;":"&amp;CHAR(MID($AG20,7,1)+3+64)),MATCH(H$5,calendrier!$A:$A,0)),CYCLES!$1:$1,0)+WEEKDAY(H$5)-1))))</f>
        <v>#N/A</v>
      </c>
      <c r="I20" s="43" t="e">
        <f ca="1">IF(I$5="","",IF(INDIRECT("CYCLES!"&amp;ADDRESS(MATCH($A20,CYCLES!$B:$B,0),MATCH("semaine"&amp;INDEX(INDIRECT("calendrier!"&amp;CHAR(MID($AG20,7,1)+3+64)&amp;":"&amp;CHAR(MID($AG20,7,1)+3+64)),MATCH(I$5,calendrier!$A:$A,0)),CYCLES!$1:$1,0)+WEEKDAY(I$5)-1))=0,"",INDIRECT("CYCLES!"&amp;ADDRESS(MATCH($A20,CYCLES!$B:$B,0),MATCH("semaine"&amp;INDEX(INDIRECT("calendrier!"&amp;CHAR(MID($AG20,7,1)+3+64)&amp;":"&amp;CHAR(MID($AG20,7,1)+3+64)),MATCH(I$5,calendrier!$A:$A,0)),CYCLES!$1:$1,0)+WEEKDAY(I$5)-1))))</f>
        <v>#N/A</v>
      </c>
      <c r="J20" s="43" t="e">
        <f ca="1">IF(J$5="","",IF(INDIRECT("CYCLES!"&amp;ADDRESS(MATCH($A20,CYCLES!$B:$B,0),MATCH("semaine"&amp;INDEX(INDIRECT("calendrier!"&amp;CHAR(MID($AG20,7,1)+3+64)&amp;":"&amp;CHAR(MID($AG20,7,1)+3+64)),MATCH(J$5,calendrier!$A:$A,0)),CYCLES!$1:$1,0)+WEEKDAY(J$5)-1))=0,"",INDIRECT("CYCLES!"&amp;ADDRESS(MATCH($A20,CYCLES!$B:$B,0),MATCH("semaine"&amp;INDEX(INDIRECT("calendrier!"&amp;CHAR(MID($AG20,7,1)+3+64)&amp;":"&amp;CHAR(MID($AG20,7,1)+3+64)),MATCH(J$5,calendrier!$A:$A,0)),CYCLES!$1:$1,0)+WEEKDAY(J$5)-1))))</f>
        <v>#N/A</v>
      </c>
      <c r="K20" s="43" t="e">
        <f ca="1">IF(K$5="","",IF(INDIRECT("CYCLES!"&amp;ADDRESS(MATCH($A20,CYCLES!$B:$B,0),MATCH("semaine"&amp;INDEX(INDIRECT("calendrier!"&amp;CHAR(MID($AG20,7,1)+3+64)&amp;":"&amp;CHAR(MID($AG20,7,1)+3+64)),MATCH(K$5,calendrier!$A:$A,0)),CYCLES!$1:$1,0)+WEEKDAY(K$5)-1))=0,"",INDIRECT("CYCLES!"&amp;ADDRESS(MATCH($A20,CYCLES!$B:$B,0),MATCH("semaine"&amp;INDEX(INDIRECT("calendrier!"&amp;CHAR(MID($AG20,7,1)+3+64)&amp;":"&amp;CHAR(MID($AG20,7,1)+3+64)),MATCH(K$5,calendrier!$A:$A,0)),CYCLES!$1:$1,0)+WEEKDAY(K$5)-1))))</f>
        <v>#N/A</v>
      </c>
      <c r="L20" s="43" t="e">
        <f ca="1">IF(L$5="","",IF(INDIRECT("CYCLES!"&amp;ADDRESS(MATCH($A20,CYCLES!$B:$B,0),MATCH("semaine"&amp;INDEX(INDIRECT("calendrier!"&amp;CHAR(MID($AG20,7,1)+3+64)&amp;":"&amp;CHAR(MID($AG20,7,1)+3+64)),MATCH(L$5,calendrier!$A:$A,0)),CYCLES!$1:$1,0)+WEEKDAY(L$5)-1))=0,"",INDIRECT("CYCLES!"&amp;ADDRESS(MATCH($A20,CYCLES!$B:$B,0),MATCH("semaine"&amp;INDEX(INDIRECT("calendrier!"&amp;CHAR(MID($AG20,7,1)+3+64)&amp;":"&amp;CHAR(MID($AG20,7,1)+3+64)),MATCH(L$5,calendrier!$A:$A,0)),CYCLES!$1:$1,0)+WEEKDAY(L$5)-1))))</f>
        <v>#N/A</v>
      </c>
      <c r="M20" s="43" t="e">
        <f ca="1">IF(M$5="","",IF(INDIRECT("CYCLES!"&amp;ADDRESS(MATCH($A20,CYCLES!$B:$B,0),MATCH("semaine"&amp;INDEX(INDIRECT("calendrier!"&amp;CHAR(MID($AG20,7,1)+3+64)&amp;":"&amp;CHAR(MID($AG20,7,1)+3+64)),MATCH(M$5,calendrier!$A:$A,0)),CYCLES!$1:$1,0)+WEEKDAY(M$5)-1))=0,"",INDIRECT("CYCLES!"&amp;ADDRESS(MATCH($A20,CYCLES!$B:$B,0),MATCH("semaine"&amp;INDEX(INDIRECT("calendrier!"&amp;CHAR(MID($AG20,7,1)+3+64)&amp;":"&amp;CHAR(MID($AG20,7,1)+3+64)),MATCH(M$5,calendrier!$A:$A,0)),CYCLES!$1:$1,0)+WEEKDAY(M$5)-1))))</f>
        <v>#N/A</v>
      </c>
      <c r="N20" s="43" t="e">
        <f ca="1">IF(N$5="","",IF(INDIRECT("CYCLES!"&amp;ADDRESS(MATCH($A20,CYCLES!$B:$B,0),MATCH("semaine"&amp;INDEX(INDIRECT("calendrier!"&amp;CHAR(MID($AG20,7,1)+3+64)&amp;":"&amp;CHAR(MID($AG20,7,1)+3+64)),MATCH(N$5,calendrier!$A:$A,0)),CYCLES!$1:$1,0)+WEEKDAY(N$5)-1))=0,"",INDIRECT("CYCLES!"&amp;ADDRESS(MATCH($A20,CYCLES!$B:$B,0),MATCH("semaine"&amp;INDEX(INDIRECT("calendrier!"&amp;CHAR(MID($AG20,7,1)+3+64)&amp;":"&amp;CHAR(MID($AG20,7,1)+3+64)),MATCH(N$5,calendrier!$A:$A,0)),CYCLES!$1:$1,0)+WEEKDAY(N$5)-1))))</f>
        <v>#N/A</v>
      </c>
      <c r="O20" s="43" t="e">
        <f ca="1">IF(O$5="","",IF(INDIRECT("CYCLES!"&amp;ADDRESS(MATCH($A20,CYCLES!$B:$B,0),MATCH("semaine"&amp;INDEX(INDIRECT("calendrier!"&amp;CHAR(MID($AG20,7,1)+3+64)&amp;":"&amp;CHAR(MID($AG20,7,1)+3+64)),MATCH(O$5,calendrier!$A:$A,0)),CYCLES!$1:$1,0)+WEEKDAY(O$5)-1))=0,"",INDIRECT("CYCLES!"&amp;ADDRESS(MATCH($A20,CYCLES!$B:$B,0),MATCH("semaine"&amp;INDEX(INDIRECT("calendrier!"&amp;CHAR(MID($AG20,7,1)+3+64)&amp;":"&amp;CHAR(MID($AG20,7,1)+3+64)),MATCH(O$5,calendrier!$A:$A,0)),CYCLES!$1:$1,0)+WEEKDAY(O$5)-1))))</f>
        <v>#N/A</v>
      </c>
      <c r="P20" s="43" t="e">
        <f ca="1">IF(P$5="","",IF(INDIRECT("CYCLES!"&amp;ADDRESS(MATCH($A20,CYCLES!$B:$B,0),MATCH("semaine"&amp;INDEX(INDIRECT("calendrier!"&amp;CHAR(MID($AG20,7,1)+3+64)&amp;":"&amp;CHAR(MID($AG20,7,1)+3+64)),MATCH(P$5,calendrier!$A:$A,0)),CYCLES!$1:$1,0)+WEEKDAY(P$5)-1))=0,"",INDIRECT("CYCLES!"&amp;ADDRESS(MATCH($A20,CYCLES!$B:$B,0),MATCH("semaine"&amp;INDEX(INDIRECT("calendrier!"&amp;CHAR(MID($AG20,7,1)+3+64)&amp;":"&amp;CHAR(MID($AG20,7,1)+3+64)),MATCH(P$5,calendrier!$A:$A,0)),CYCLES!$1:$1,0)+WEEKDAY(P$5)-1))))</f>
        <v>#N/A</v>
      </c>
      <c r="Q20" s="43" t="e">
        <f ca="1">IF(Q$5="","",IF(INDIRECT("CYCLES!"&amp;ADDRESS(MATCH($A20,CYCLES!$B:$B,0),MATCH("semaine"&amp;INDEX(INDIRECT("calendrier!"&amp;CHAR(MID($AG20,7,1)+3+64)&amp;":"&amp;CHAR(MID($AG20,7,1)+3+64)),MATCH(Q$5,calendrier!$A:$A,0)),CYCLES!$1:$1,0)+WEEKDAY(Q$5)-1))=0,"",INDIRECT("CYCLES!"&amp;ADDRESS(MATCH($A20,CYCLES!$B:$B,0),MATCH("semaine"&amp;INDEX(INDIRECT("calendrier!"&amp;CHAR(MID($AG20,7,1)+3+64)&amp;":"&amp;CHAR(MID($AG20,7,1)+3+64)),MATCH(Q$5,calendrier!$A:$A,0)),CYCLES!$1:$1,0)+WEEKDAY(Q$5)-1))))</f>
        <v>#N/A</v>
      </c>
      <c r="R20" s="43" t="e">
        <f ca="1">IF(R$5="","",IF(INDIRECT("CYCLES!"&amp;ADDRESS(MATCH($A20,CYCLES!$B:$B,0),MATCH("semaine"&amp;INDEX(INDIRECT("calendrier!"&amp;CHAR(MID($AG20,7,1)+3+64)&amp;":"&amp;CHAR(MID($AG20,7,1)+3+64)),MATCH(R$5,calendrier!$A:$A,0)),CYCLES!$1:$1,0)+WEEKDAY(R$5)-1))=0,"",INDIRECT("CYCLES!"&amp;ADDRESS(MATCH($A20,CYCLES!$B:$B,0),MATCH("semaine"&amp;INDEX(INDIRECT("calendrier!"&amp;CHAR(MID($AG20,7,1)+3+64)&amp;":"&amp;CHAR(MID($AG20,7,1)+3+64)),MATCH(R$5,calendrier!$A:$A,0)),CYCLES!$1:$1,0)+WEEKDAY(R$5)-1))))</f>
        <v>#N/A</v>
      </c>
      <c r="S20" s="43" t="e">
        <f ca="1">IF(S$5="","",IF(INDIRECT("CYCLES!"&amp;ADDRESS(MATCH($A20,CYCLES!$B:$B,0),MATCH("semaine"&amp;INDEX(INDIRECT("calendrier!"&amp;CHAR(MID($AG20,7,1)+3+64)&amp;":"&amp;CHAR(MID($AG20,7,1)+3+64)),MATCH(S$5,calendrier!$A:$A,0)),CYCLES!$1:$1,0)+WEEKDAY(S$5)-1))=0,"",INDIRECT("CYCLES!"&amp;ADDRESS(MATCH($A20,CYCLES!$B:$B,0),MATCH("semaine"&amp;INDEX(INDIRECT("calendrier!"&amp;CHAR(MID($AG20,7,1)+3+64)&amp;":"&amp;CHAR(MID($AG20,7,1)+3+64)),MATCH(S$5,calendrier!$A:$A,0)),CYCLES!$1:$1,0)+WEEKDAY(S$5)-1))))</f>
        <v>#N/A</v>
      </c>
      <c r="T20" s="43" t="e">
        <f ca="1">IF(T$5="","",IF(INDIRECT("CYCLES!"&amp;ADDRESS(MATCH($A20,CYCLES!$B:$B,0),MATCH("semaine"&amp;INDEX(INDIRECT("calendrier!"&amp;CHAR(MID($AG20,7,1)+3+64)&amp;":"&amp;CHAR(MID($AG20,7,1)+3+64)),MATCH(T$5,calendrier!$A:$A,0)),CYCLES!$1:$1,0)+WEEKDAY(T$5)-1))=0,"",INDIRECT("CYCLES!"&amp;ADDRESS(MATCH($A20,CYCLES!$B:$B,0),MATCH("semaine"&amp;INDEX(INDIRECT("calendrier!"&amp;CHAR(MID($AG20,7,1)+3+64)&amp;":"&amp;CHAR(MID($AG20,7,1)+3+64)),MATCH(T$5,calendrier!$A:$A,0)),CYCLES!$1:$1,0)+WEEKDAY(T$5)-1))))</f>
        <v>#N/A</v>
      </c>
      <c r="U20" s="43" t="e">
        <f ca="1">IF(U$5="","",IF(INDIRECT("CYCLES!"&amp;ADDRESS(MATCH($A20,CYCLES!$B:$B,0),MATCH("semaine"&amp;INDEX(INDIRECT("calendrier!"&amp;CHAR(MID($AG20,7,1)+3+64)&amp;":"&amp;CHAR(MID($AG20,7,1)+3+64)),MATCH(U$5,calendrier!$A:$A,0)),CYCLES!$1:$1,0)+WEEKDAY(U$5)-1))=0,"",INDIRECT("CYCLES!"&amp;ADDRESS(MATCH($A20,CYCLES!$B:$B,0),MATCH("semaine"&amp;INDEX(INDIRECT("calendrier!"&amp;CHAR(MID($AG20,7,1)+3+64)&amp;":"&amp;CHAR(MID($AG20,7,1)+3+64)),MATCH(U$5,calendrier!$A:$A,0)),CYCLES!$1:$1,0)+WEEKDAY(U$5)-1))))</f>
        <v>#N/A</v>
      </c>
      <c r="V20" s="43" t="e">
        <f ca="1">IF(V$5="","",IF(INDIRECT("CYCLES!"&amp;ADDRESS(MATCH($A20,CYCLES!$B:$B,0),MATCH("semaine"&amp;INDEX(INDIRECT("calendrier!"&amp;CHAR(MID($AG20,7,1)+3+64)&amp;":"&amp;CHAR(MID($AG20,7,1)+3+64)),MATCH(V$5,calendrier!$A:$A,0)),CYCLES!$1:$1,0)+WEEKDAY(V$5)-1))=0,"",INDIRECT("CYCLES!"&amp;ADDRESS(MATCH($A20,CYCLES!$B:$B,0),MATCH("semaine"&amp;INDEX(INDIRECT("calendrier!"&amp;CHAR(MID($AG20,7,1)+3+64)&amp;":"&amp;CHAR(MID($AG20,7,1)+3+64)),MATCH(V$5,calendrier!$A:$A,0)),CYCLES!$1:$1,0)+WEEKDAY(V$5)-1))))</f>
        <v>#N/A</v>
      </c>
      <c r="W20" s="43" t="e">
        <f ca="1">IF(W$5="","",IF(INDIRECT("CYCLES!"&amp;ADDRESS(MATCH($A20,CYCLES!$B:$B,0),MATCH("semaine"&amp;INDEX(INDIRECT("calendrier!"&amp;CHAR(MID($AG20,7,1)+3+64)&amp;":"&amp;CHAR(MID($AG20,7,1)+3+64)),MATCH(W$5,calendrier!$A:$A,0)),CYCLES!$1:$1,0)+WEEKDAY(W$5)-1))=0,"",INDIRECT("CYCLES!"&amp;ADDRESS(MATCH($A20,CYCLES!$B:$B,0),MATCH("semaine"&amp;INDEX(INDIRECT("calendrier!"&amp;CHAR(MID($AG20,7,1)+3+64)&amp;":"&amp;CHAR(MID($AG20,7,1)+3+64)),MATCH(W$5,calendrier!$A:$A,0)),CYCLES!$1:$1,0)+WEEKDAY(W$5)-1))))</f>
        <v>#N/A</v>
      </c>
      <c r="X20" s="43" t="e">
        <f ca="1">IF(X$5="","",IF(INDIRECT("CYCLES!"&amp;ADDRESS(MATCH($A20,CYCLES!$B:$B,0),MATCH("semaine"&amp;INDEX(INDIRECT("calendrier!"&amp;CHAR(MID($AG20,7,1)+3+64)&amp;":"&amp;CHAR(MID($AG20,7,1)+3+64)),MATCH(X$5,calendrier!$A:$A,0)),CYCLES!$1:$1,0)+WEEKDAY(X$5)-1))=0,"",INDIRECT("CYCLES!"&amp;ADDRESS(MATCH($A20,CYCLES!$B:$B,0),MATCH("semaine"&amp;INDEX(INDIRECT("calendrier!"&amp;CHAR(MID($AG20,7,1)+3+64)&amp;":"&amp;CHAR(MID($AG20,7,1)+3+64)),MATCH(X$5,calendrier!$A:$A,0)),CYCLES!$1:$1,0)+WEEKDAY(X$5)-1))))</f>
        <v>#N/A</v>
      </c>
      <c r="Y20" s="43" t="e">
        <f ca="1">IF(Y$5="","",IF(INDIRECT("CYCLES!"&amp;ADDRESS(MATCH($A20,CYCLES!$B:$B,0),MATCH("semaine"&amp;INDEX(INDIRECT("calendrier!"&amp;CHAR(MID($AG20,7,1)+3+64)&amp;":"&amp;CHAR(MID($AG20,7,1)+3+64)),MATCH(Y$5,calendrier!$A:$A,0)),CYCLES!$1:$1,0)+WEEKDAY(Y$5)-1))=0,"",INDIRECT("CYCLES!"&amp;ADDRESS(MATCH($A20,CYCLES!$B:$B,0),MATCH("semaine"&amp;INDEX(INDIRECT("calendrier!"&amp;CHAR(MID($AG20,7,1)+3+64)&amp;":"&amp;CHAR(MID($AG20,7,1)+3+64)),MATCH(Y$5,calendrier!$A:$A,0)),CYCLES!$1:$1,0)+WEEKDAY(Y$5)-1))))</f>
        <v>#N/A</v>
      </c>
      <c r="Z20" s="43" t="e">
        <f ca="1">IF(Z$5="","",IF(INDIRECT("CYCLES!"&amp;ADDRESS(MATCH($A20,CYCLES!$B:$B,0),MATCH("semaine"&amp;INDEX(INDIRECT("calendrier!"&amp;CHAR(MID($AG20,7,1)+3+64)&amp;":"&amp;CHAR(MID($AG20,7,1)+3+64)),MATCH(Z$5,calendrier!$A:$A,0)),CYCLES!$1:$1,0)+WEEKDAY(Z$5)-1))=0,"",INDIRECT("CYCLES!"&amp;ADDRESS(MATCH($A20,CYCLES!$B:$B,0),MATCH("semaine"&amp;INDEX(INDIRECT("calendrier!"&amp;CHAR(MID($AG20,7,1)+3+64)&amp;":"&amp;CHAR(MID($AG20,7,1)+3+64)),MATCH(Z$5,calendrier!$A:$A,0)),CYCLES!$1:$1,0)+WEEKDAY(Z$5)-1))))</f>
        <v>#N/A</v>
      </c>
      <c r="AA20" s="43" t="e">
        <f ca="1">IF(AA$5="","",IF(INDIRECT("CYCLES!"&amp;ADDRESS(MATCH($A20,CYCLES!$B:$B,0),MATCH("semaine"&amp;INDEX(INDIRECT("calendrier!"&amp;CHAR(MID($AG20,7,1)+3+64)&amp;":"&amp;CHAR(MID($AG20,7,1)+3+64)),MATCH(AA$5,calendrier!$A:$A,0)),CYCLES!$1:$1,0)+WEEKDAY(AA$5)-1))=0,"",INDIRECT("CYCLES!"&amp;ADDRESS(MATCH($A20,CYCLES!$B:$B,0),MATCH("semaine"&amp;INDEX(INDIRECT("calendrier!"&amp;CHAR(MID($AG20,7,1)+3+64)&amp;":"&amp;CHAR(MID($AG20,7,1)+3+64)),MATCH(AA$5,calendrier!$A:$A,0)),CYCLES!$1:$1,0)+WEEKDAY(AA$5)-1))))</f>
        <v>#N/A</v>
      </c>
      <c r="AB20" s="43" t="e">
        <f ca="1">IF(AB$5="","",IF(INDIRECT("CYCLES!"&amp;ADDRESS(MATCH($A20,CYCLES!$B:$B,0),MATCH("semaine"&amp;INDEX(INDIRECT("calendrier!"&amp;CHAR(MID($AG20,7,1)+3+64)&amp;":"&amp;CHAR(MID($AG20,7,1)+3+64)),MATCH(AB$5,calendrier!$A:$A,0)),CYCLES!$1:$1,0)+WEEKDAY(AB$5)-1))=0,"",INDIRECT("CYCLES!"&amp;ADDRESS(MATCH($A20,CYCLES!$B:$B,0),MATCH("semaine"&amp;INDEX(INDIRECT("calendrier!"&amp;CHAR(MID($AG20,7,1)+3+64)&amp;":"&amp;CHAR(MID($AG20,7,1)+3+64)),MATCH(AB$5,calendrier!$A:$A,0)),CYCLES!$1:$1,0)+WEEKDAY(AB$5)-1))))</f>
        <v>#N/A</v>
      </c>
      <c r="AC20" s="43" t="e">
        <f ca="1">IF(AC$5="","",IF(INDIRECT("CYCLES!"&amp;ADDRESS(MATCH($A20,CYCLES!$B:$B,0),MATCH("semaine"&amp;INDEX(INDIRECT("calendrier!"&amp;CHAR(MID($AG20,7,1)+3+64)&amp;":"&amp;CHAR(MID($AG20,7,1)+3+64)),MATCH(AC$5,calendrier!$A:$A,0)),CYCLES!$1:$1,0)+WEEKDAY(AC$5)-1))=0,"",INDIRECT("CYCLES!"&amp;ADDRESS(MATCH($A20,CYCLES!$B:$B,0),MATCH("semaine"&amp;INDEX(INDIRECT("calendrier!"&amp;CHAR(MID($AG20,7,1)+3+64)&amp;":"&amp;CHAR(MID($AG20,7,1)+3+64)),MATCH(AC$5,calendrier!$A:$A,0)),CYCLES!$1:$1,0)+WEEKDAY(AC$5)-1))))</f>
        <v>#N/A</v>
      </c>
      <c r="AD20" s="43" t="e">
        <f ca="1">IF(AD$5="","",IF(INDIRECT("CYCLES!"&amp;ADDRESS(MATCH($A20,CYCLES!$B:$B,0),MATCH("semaine"&amp;INDEX(INDIRECT("calendrier!"&amp;CHAR(MID($AG20,7,1)+3+64)&amp;":"&amp;CHAR(MID($AG20,7,1)+3+64)),MATCH(AD$5,calendrier!$A:$A,0)),CYCLES!$1:$1,0)+WEEKDAY(AD$5)-1))=0,"",INDIRECT("CYCLES!"&amp;ADDRESS(MATCH($A20,CYCLES!$B:$B,0),MATCH("semaine"&amp;INDEX(INDIRECT("calendrier!"&amp;CHAR(MID($AG20,7,1)+3+64)&amp;":"&amp;CHAR(MID($AG20,7,1)+3+64)),MATCH(AD$5,calendrier!$A:$A,0)),CYCLES!$1:$1,0)+WEEKDAY(AD$5)-1))))</f>
        <v>#N/A</v>
      </c>
      <c r="AE20" s="43" t="e">
        <f ca="1">IF(AE$5="","",IF(INDIRECT("CYCLES!"&amp;ADDRESS(MATCH($A20,CYCLES!$B:$B,0),MATCH("semaine"&amp;INDEX(INDIRECT("calendrier!"&amp;CHAR(MID($AG20,7,1)+3+64)&amp;":"&amp;CHAR(MID($AG20,7,1)+3+64)),MATCH(AE$5,calendrier!$A:$A,0)),CYCLES!$1:$1,0)+WEEKDAY(AE$5)-1))=0,"",INDIRECT("CYCLES!"&amp;ADDRESS(MATCH($A20,CYCLES!$B:$B,0),MATCH("semaine"&amp;INDEX(INDIRECT("calendrier!"&amp;CHAR(MID($AG20,7,1)+3+64)&amp;":"&amp;CHAR(MID($AG20,7,1)+3+64)),MATCH(AE$5,calendrier!$A:$A,0)),CYCLES!$1:$1,0)+WEEKDAY(AE$5)-1))))</f>
        <v>#N/A</v>
      </c>
      <c r="AF20" s="43" t="e">
        <f ca="1">IF(AF$5="","",IF(INDIRECT("CYCLES!"&amp;ADDRESS(MATCH($A20,CYCLES!$B:$B,0),MATCH("semaine"&amp;INDEX(INDIRECT("calendrier!"&amp;CHAR(MID($AG20,7,1)+3+64)&amp;":"&amp;CHAR(MID($AG20,7,1)+3+64)),MATCH(AF$5,calendrier!$A:$A,0)),CYCLES!$1:$1,0)+WEEKDAY(AF$5)-1))=0,"",INDIRECT("CYCLES!"&amp;ADDRESS(MATCH($A20,CYCLES!$B:$B,0),MATCH("semaine"&amp;INDEX(INDIRECT("calendrier!"&amp;CHAR(MID($AG20,7,1)+3+64)&amp;":"&amp;CHAR(MID($AG20,7,1)+3+64)),MATCH(AF$5,calendrier!$A:$A,0)),CYCLES!$1:$1,0)+WEEKDAY(AF$5)-1))))</f>
        <v>#N/A</v>
      </c>
      <c r="AG20" s="120" t="e">
        <f ca="1">INDIRECT("Cycles!A"&amp;SUMPRODUCT(MAX((ROW(INDIRECT("Cycles!A1:A"&amp;MATCH(A20,CYCLES!$B:$B,0))))*(INDIRECT("Cycles!A1:A"&amp;MATCH(A20,CYCLES!$B:$B,0))&lt;&gt;""))))</f>
        <v>#N/A</v>
      </c>
    </row>
    <row r="21" spans="1:33" s="12" customFormat="1" hidden="1" x14ac:dyDescent="0.25">
      <c r="A21" s="98" t="str">
        <f ca="1">IF(A20=0,"0","")</f>
        <v>0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20"/>
    </row>
    <row r="22" spans="1:33" s="25" customFormat="1" hidden="1" x14ac:dyDescent="0.25">
      <c r="A22" s="150" t="str">
        <f ca="1">IF(A20=0,"0","")</f>
        <v>0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20"/>
    </row>
    <row r="23" spans="1:33" x14ac:dyDescent="0.25">
      <c r="A23" s="98" t="s">
        <v>7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120"/>
    </row>
    <row r="24" spans="1:33" x14ac:dyDescent="0.25">
      <c r="A24" s="101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120"/>
    </row>
    <row r="25" spans="1:33" x14ac:dyDescent="0.25">
      <c r="A25" s="98" t="s">
        <v>16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120"/>
    </row>
    <row r="26" spans="1:33" x14ac:dyDescent="0.25">
      <c r="A26" s="93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120"/>
    </row>
    <row r="27" spans="1:33" s="25" customFormat="1" x14ac:dyDescent="0.25">
      <c r="A27" s="96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120"/>
    </row>
    <row r="28" spans="1:33" ht="21" hidden="1" x14ac:dyDescent="0.35">
      <c r="A28" s="154" t="str">
        <f>IF(B28="0","0","")</f>
        <v>0</v>
      </c>
      <c r="B28" s="133" t="str">
        <f>IF(TRAME!$B$2=Affectations!$H$1,"0","ASD JOUR")</f>
        <v>0</v>
      </c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5"/>
      <c r="AG28" s="120"/>
    </row>
    <row r="29" spans="1:33" hidden="1" x14ac:dyDescent="0.25">
      <c r="A29" s="97" t="str">
        <f ca="1">IF(B28="0", "0", INDIRECT("Affectations!"&amp;CHAR(64+MATCH($B$2,Affectations!$1:$1,0))&amp;MATCH($B$28,Affectations!$A:$A,0)))</f>
        <v>0</v>
      </c>
      <c r="B29" s="43" t="e">
        <f ca="1">IF(B$5="","",IF(INDIRECT("CYCLES!"&amp;ADDRESS(MATCH($A29,CYCLES!$B:$B,0),MATCH("semaine"&amp;INDEX(INDIRECT("calendrier!"&amp;CHAR(MID($AG29,7,1)+3+64)&amp;":"&amp;CHAR(MID($AG29,7,1)+3+64)),MATCH(B$5,calendrier!$A:$A,0)),CYCLES!$1:$1,0)+WEEKDAY(B$5)-1))=0,"",INDIRECT("CYCLES!"&amp;ADDRESS(MATCH($A29,CYCLES!$B:$B,0),MATCH("semaine"&amp;INDEX(INDIRECT("calendrier!"&amp;CHAR(MID($AG29,7,1)+3+64)&amp;":"&amp;CHAR(MID($AG29,7,1)+3+64)),MATCH(B$5,calendrier!$A:$A,0)),CYCLES!$1:$1,0)+WEEKDAY(B$5)-1))))</f>
        <v>#N/A</v>
      </c>
      <c r="C29" s="43" t="e">
        <f ca="1">IF(C$5="","",IF(INDIRECT("CYCLES!"&amp;ADDRESS(MATCH($A29,CYCLES!$B:$B,0),MATCH("semaine"&amp;INDEX(INDIRECT("calendrier!"&amp;CHAR(MID($AG29,7,1)+3+64)&amp;":"&amp;CHAR(MID($AG29,7,1)+3+64)),MATCH(C$5,calendrier!$A:$A,0)),CYCLES!$1:$1,0)+WEEKDAY(C$5)-1))=0,"",INDIRECT("CYCLES!"&amp;ADDRESS(MATCH($A29,CYCLES!$B:$B,0),MATCH("semaine"&amp;INDEX(INDIRECT("calendrier!"&amp;CHAR(MID($AG29,7,1)+3+64)&amp;":"&amp;CHAR(MID($AG29,7,1)+3+64)),MATCH(C$5,calendrier!$A:$A,0)),CYCLES!$1:$1,0)+WEEKDAY(C$5)-1))))</f>
        <v>#N/A</v>
      </c>
      <c r="D29" s="43" t="e">
        <f ca="1">IF(D$5="","",IF(INDIRECT("CYCLES!"&amp;ADDRESS(MATCH($A29,CYCLES!$B:$B,0),MATCH("semaine"&amp;INDEX(INDIRECT("calendrier!"&amp;CHAR(MID($AG29,7,1)+3+64)&amp;":"&amp;CHAR(MID($AG29,7,1)+3+64)),MATCH(D$5,calendrier!$A:$A,0)),CYCLES!$1:$1,0)+WEEKDAY(D$5)-1))=0,"",INDIRECT("CYCLES!"&amp;ADDRESS(MATCH($A29,CYCLES!$B:$B,0),MATCH("semaine"&amp;INDEX(INDIRECT("calendrier!"&amp;CHAR(MID($AG29,7,1)+3+64)&amp;":"&amp;CHAR(MID($AG29,7,1)+3+64)),MATCH(D$5,calendrier!$A:$A,0)),CYCLES!$1:$1,0)+WEEKDAY(D$5)-1))))</f>
        <v>#N/A</v>
      </c>
      <c r="E29" s="43" t="e">
        <f ca="1">IF(E$5="","",IF(INDIRECT("CYCLES!"&amp;ADDRESS(MATCH($A29,CYCLES!$B:$B,0),MATCH("semaine"&amp;INDEX(INDIRECT("calendrier!"&amp;CHAR(MID($AG29,7,1)+3+64)&amp;":"&amp;CHAR(MID($AG29,7,1)+3+64)),MATCH(E$5,calendrier!$A:$A,0)),CYCLES!$1:$1,0)+WEEKDAY(E$5)-1))=0,"",INDIRECT("CYCLES!"&amp;ADDRESS(MATCH($A29,CYCLES!$B:$B,0),MATCH("semaine"&amp;INDEX(INDIRECT("calendrier!"&amp;CHAR(MID($AG29,7,1)+3+64)&amp;":"&amp;CHAR(MID($AG29,7,1)+3+64)),MATCH(E$5,calendrier!$A:$A,0)),CYCLES!$1:$1,0)+WEEKDAY(E$5)-1))))</f>
        <v>#N/A</v>
      </c>
      <c r="F29" s="43" t="e">
        <f ca="1">IF(F$5="","",IF(INDIRECT("CYCLES!"&amp;ADDRESS(MATCH($A29,CYCLES!$B:$B,0),MATCH("semaine"&amp;INDEX(INDIRECT("calendrier!"&amp;CHAR(MID($AG29,7,1)+3+64)&amp;":"&amp;CHAR(MID($AG29,7,1)+3+64)),MATCH(F$5,calendrier!$A:$A,0)),CYCLES!$1:$1,0)+WEEKDAY(F$5)-1))=0,"",INDIRECT("CYCLES!"&amp;ADDRESS(MATCH($A29,CYCLES!$B:$B,0),MATCH("semaine"&amp;INDEX(INDIRECT("calendrier!"&amp;CHAR(MID($AG29,7,1)+3+64)&amp;":"&amp;CHAR(MID($AG29,7,1)+3+64)),MATCH(F$5,calendrier!$A:$A,0)),CYCLES!$1:$1,0)+WEEKDAY(F$5)-1))))</f>
        <v>#N/A</v>
      </c>
      <c r="G29" s="43" t="e">
        <f ca="1">IF(G$5="","",IF(INDIRECT("CYCLES!"&amp;ADDRESS(MATCH($A29,CYCLES!$B:$B,0),MATCH("semaine"&amp;INDEX(INDIRECT("calendrier!"&amp;CHAR(MID($AG29,7,1)+3+64)&amp;":"&amp;CHAR(MID($AG29,7,1)+3+64)),MATCH(G$5,calendrier!$A:$A,0)),CYCLES!$1:$1,0)+WEEKDAY(G$5)-1))=0,"",INDIRECT("CYCLES!"&amp;ADDRESS(MATCH($A29,CYCLES!$B:$B,0),MATCH("semaine"&amp;INDEX(INDIRECT("calendrier!"&amp;CHAR(MID($AG29,7,1)+3+64)&amp;":"&amp;CHAR(MID($AG29,7,1)+3+64)),MATCH(G$5,calendrier!$A:$A,0)),CYCLES!$1:$1,0)+WEEKDAY(G$5)-1))))</f>
        <v>#N/A</v>
      </c>
      <c r="H29" s="43" t="e">
        <f ca="1">IF(H$5="","",IF(INDIRECT("CYCLES!"&amp;ADDRESS(MATCH($A29,CYCLES!$B:$B,0),MATCH("semaine"&amp;INDEX(INDIRECT("calendrier!"&amp;CHAR(MID($AG29,7,1)+3+64)&amp;":"&amp;CHAR(MID($AG29,7,1)+3+64)),MATCH(H$5,calendrier!$A:$A,0)),CYCLES!$1:$1,0)+WEEKDAY(H$5)-1))=0,"",INDIRECT("CYCLES!"&amp;ADDRESS(MATCH($A29,CYCLES!$B:$B,0),MATCH("semaine"&amp;INDEX(INDIRECT("calendrier!"&amp;CHAR(MID($AG29,7,1)+3+64)&amp;":"&amp;CHAR(MID($AG29,7,1)+3+64)),MATCH(H$5,calendrier!$A:$A,0)),CYCLES!$1:$1,0)+WEEKDAY(H$5)-1))))</f>
        <v>#N/A</v>
      </c>
      <c r="I29" s="43" t="e">
        <f ca="1">IF(I$5="","",IF(INDIRECT("CYCLES!"&amp;ADDRESS(MATCH($A29,CYCLES!$B:$B,0),MATCH("semaine"&amp;INDEX(INDIRECT("calendrier!"&amp;CHAR(MID($AG29,7,1)+3+64)&amp;":"&amp;CHAR(MID($AG29,7,1)+3+64)),MATCH(I$5,calendrier!$A:$A,0)),CYCLES!$1:$1,0)+WEEKDAY(I$5)-1))=0,"",INDIRECT("CYCLES!"&amp;ADDRESS(MATCH($A29,CYCLES!$B:$B,0),MATCH("semaine"&amp;INDEX(INDIRECT("calendrier!"&amp;CHAR(MID($AG29,7,1)+3+64)&amp;":"&amp;CHAR(MID($AG29,7,1)+3+64)),MATCH(I$5,calendrier!$A:$A,0)),CYCLES!$1:$1,0)+WEEKDAY(I$5)-1))))</f>
        <v>#N/A</v>
      </c>
      <c r="J29" s="43" t="e">
        <f ca="1">IF(J$5="","",IF(INDIRECT("CYCLES!"&amp;ADDRESS(MATCH($A29,CYCLES!$B:$B,0),MATCH("semaine"&amp;INDEX(INDIRECT("calendrier!"&amp;CHAR(MID($AG29,7,1)+3+64)&amp;":"&amp;CHAR(MID($AG29,7,1)+3+64)),MATCH(J$5,calendrier!$A:$A,0)),CYCLES!$1:$1,0)+WEEKDAY(J$5)-1))=0,"",INDIRECT("CYCLES!"&amp;ADDRESS(MATCH($A29,CYCLES!$B:$B,0),MATCH("semaine"&amp;INDEX(INDIRECT("calendrier!"&amp;CHAR(MID($AG29,7,1)+3+64)&amp;":"&amp;CHAR(MID($AG29,7,1)+3+64)),MATCH(J$5,calendrier!$A:$A,0)),CYCLES!$1:$1,0)+WEEKDAY(J$5)-1))))</f>
        <v>#N/A</v>
      </c>
      <c r="K29" s="43" t="e">
        <f ca="1">IF(K$5="","",IF(INDIRECT("CYCLES!"&amp;ADDRESS(MATCH($A29,CYCLES!$B:$B,0),MATCH("semaine"&amp;INDEX(INDIRECT("calendrier!"&amp;CHAR(MID($AG29,7,1)+3+64)&amp;":"&amp;CHAR(MID($AG29,7,1)+3+64)),MATCH(K$5,calendrier!$A:$A,0)),CYCLES!$1:$1,0)+WEEKDAY(K$5)-1))=0,"",INDIRECT("CYCLES!"&amp;ADDRESS(MATCH($A29,CYCLES!$B:$B,0),MATCH("semaine"&amp;INDEX(INDIRECT("calendrier!"&amp;CHAR(MID($AG29,7,1)+3+64)&amp;":"&amp;CHAR(MID($AG29,7,1)+3+64)),MATCH(K$5,calendrier!$A:$A,0)),CYCLES!$1:$1,0)+WEEKDAY(K$5)-1))))</f>
        <v>#N/A</v>
      </c>
      <c r="L29" s="43" t="e">
        <f ca="1">IF(L$5="","",IF(INDIRECT("CYCLES!"&amp;ADDRESS(MATCH($A29,CYCLES!$B:$B,0),MATCH("semaine"&amp;INDEX(INDIRECT("calendrier!"&amp;CHAR(MID($AG29,7,1)+3+64)&amp;":"&amp;CHAR(MID($AG29,7,1)+3+64)),MATCH(L$5,calendrier!$A:$A,0)),CYCLES!$1:$1,0)+WEEKDAY(L$5)-1))=0,"",INDIRECT("CYCLES!"&amp;ADDRESS(MATCH($A29,CYCLES!$B:$B,0),MATCH("semaine"&amp;INDEX(INDIRECT("calendrier!"&amp;CHAR(MID($AG29,7,1)+3+64)&amp;":"&amp;CHAR(MID($AG29,7,1)+3+64)),MATCH(L$5,calendrier!$A:$A,0)),CYCLES!$1:$1,0)+WEEKDAY(L$5)-1))))</f>
        <v>#N/A</v>
      </c>
      <c r="M29" s="43" t="e">
        <f ca="1">IF(M$5="","",IF(INDIRECT("CYCLES!"&amp;ADDRESS(MATCH($A29,CYCLES!$B:$B,0),MATCH("semaine"&amp;INDEX(INDIRECT("calendrier!"&amp;CHAR(MID($AG29,7,1)+3+64)&amp;":"&amp;CHAR(MID($AG29,7,1)+3+64)),MATCH(M$5,calendrier!$A:$A,0)),CYCLES!$1:$1,0)+WEEKDAY(M$5)-1))=0,"",INDIRECT("CYCLES!"&amp;ADDRESS(MATCH($A29,CYCLES!$B:$B,0),MATCH("semaine"&amp;INDEX(INDIRECT("calendrier!"&amp;CHAR(MID($AG29,7,1)+3+64)&amp;":"&amp;CHAR(MID($AG29,7,1)+3+64)),MATCH(M$5,calendrier!$A:$A,0)),CYCLES!$1:$1,0)+WEEKDAY(M$5)-1))))</f>
        <v>#N/A</v>
      </c>
      <c r="N29" s="43" t="e">
        <f ca="1">IF(N$5="","",IF(INDIRECT("CYCLES!"&amp;ADDRESS(MATCH($A29,CYCLES!$B:$B,0),MATCH("semaine"&amp;INDEX(INDIRECT("calendrier!"&amp;CHAR(MID($AG29,7,1)+3+64)&amp;":"&amp;CHAR(MID($AG29,7,1)+3+64)),MATCH(N$5,calendrier!$A:$A,0)),CYCLES!$1:$1,0)+WEEKDAY(N$5)-1))=0,"",INDIRECT("CYCLES!"&amp;ADDRESS(MATCH($A29,CYCLES!$B:$B,0),MATCH("semaine"&amp;INDEX(INDIRECT("calendrier!"&amp;CHAR(MID($AG29,7,1)+3+64)&amp;":"&amp;CHAR(MID($AG29,7,1)+3+64)),MATCH(N$5,calendrier!$A:$A,0)),CYCLES!$1:$1,0)+WEEKDAY(N$5)-1))))</f>
        <v>#N/A</v>
      </c>
      <c r="O29" s="43" t="e">
        <f ca="1">IF(O$5="","",IF(INDIRECT("CYCLES!"&amp;ADDRESS(MATCH($A29,CYCLES!$B:$B,0),MATCH("semaine"&amp;INDEX(INDIRECT("calendrier!"&amp;CHAR(MID($AG29,7,1)+3+64)&amp;":"&amp;CHAR(MID($AG29,7,1)+3+64)),MATCH(O$5,calendrier!$A:$A,0)),CYCLES!$1:$1,0)+WEEKDAY(O$5)-1))=0,"",INDIRECT("CYCLES!"&amp;ADDRESS(MATCH($A29,CYCLES!$B:$B,0),MATCH("semaine"&amp;INDEX(INDIRECT("calendrier!"&amp;CHAR(MID($AG29,7,1)+3+64)&amp;":"&amp;CHAR(MID($AG29,7,1)+3+64)),MATCH(O$5,calendrier!$A:$A,0)),CYCLES!$1:$1,0)+WEEKDAY(O$5)-1))))</f>
        <v>#N/A</v>
      </c>
      <c r="P29" s="43" t="e">
        <f ca="1">IF(P$5="","",IF(INDIRECT("CYCLES!"&amp;ADDRESS(MATCH($A29,CYCLES!$B:$B,0),MATCH("semaine"&amp;INDEX(INDIRECT("calendrier!"&amp;CHAR(MID($AG29,7,1)+3+64)&amp;":"&amp;CHAR(MID($AG29,7,1)+3+64)),MATCH(P$5,calendrier!$A:$A,0)),CYCLES!$1:$1,0)+WEEKDAY(P$5)-1))=0,"",INDIRECT("CYCLES!"&amp;ADDRESS(MATCH($A29,CYCLES!$B:$B,0),MATCH("semaine"&amp;INDEX(INDIRECT("calendrier!"&amp;CHAR(MID($AG29,7,1)+3+64)&amp;":"&amp;CHAR(MID($AG29,7,1)+3+64)),MATCH(P$5,calendrier!$A:$A,0)),CYCLES!$1:$1,0)+WEEKDAY(P$5)-1))))</f>
        <v>#N/A</v>
      </c>
      <c r="Q29" s="43" t="e">
        <f ca="1">IF(Q$5="","",IF(INDIRECT("CYCLES!"&amp;ADDRESS(MATCH($A29,CYCLES!$B:$B,0),MATCH("semaine"&amp;INDEX(INDIRECT("calendrier!"&amp;CHAR(MID($AG29,7,1)+3+64)&amp;":"&amp;CHAR(MID($AG29,7,1)+3+64)),MATCH(Q$5,calendrier!$A:$A,0)),CYCLES!$1:$1,0)+WEEKDAY(Q$5)-1))=0,"",INDIRECT("CYCLES!"&amp;ADDRESS(MATCH($A29,CYCLES!$B:$B,0),MATCH("semaine"&amp;INDEX(INDIRECT("calendrier!"&amp;CHAR(MID($AG29,7,1)+3+64)&amp;":"&amp;CHAR(MID($AG29,7,1)+3+64)),MATCH(Q$5,calendrier!$A:$A,0)),CYCLES!$1:$1,0)+WEEKDAY(Q$5)-1))))</f>
        <v>#N/A</v>
      </c>
      <c r="R29" s="43" t="e">
        <f ca="1">IF(R$5="","",IF(INDIRECT("CYCLES!"&amp;ADDRESS(MATCH($A29,CYCLES!$B:$B,0),MATCH("semaine"&amp;INDEX(INDIRECT("calendrier!"&amp;CHAR(MID($AG29,7,1)+3+64)&amp;":"&amp;CHAR(MID($AG29,7,1)+3+64)),MATCH(R$5,calendrier!$A:$A,0)),CYCLES!$1:$1,0)+WEEKDAY(R$5)-1))=0,"",INDIRECT("CYCLES!"&amp;ADDRESS(MATCH($A29,CYCLES!$B:$B,0),MATCH("semaine"&amp;INDEX(INDIRECT("calendrier!"&amp;CHAR(MID($AG29,7,1)+3+64)&amp;":"&amp;CHAR(MID($AG29,7,1)+3+64)),MATCH(R$5,calendrier!$A:$A,0)),CYCLES!$1:$1,0)+WEEKDAY(R$5)-1))))</f>
        <v>#N/A</v>
      </c>
      <c r="S29" s="43" t="e">
        <f ca="1">IF(S$5="","",IF(INDIRECT("CYCLES!"&amp;ADDRESS(MATCH($A29,CYCLES!$B:$B,0),MATCH("semaine"&amp;INDEX(INDIRECT("calendrier!"&amp;CHAR(MID($AG29,7,1)+3+64)&amp;":"&amp;CHAR(MID($AG29,7,1)+3+64)),MATCH(S$5,calendrier!$A:$A,0)),CYCLES!$1:$1,0)+WEEKDAY(S$5)-1))=0,"",INDIRECT("CYCLES!"&amp;ADDRESS(MATCH($A29,CYCLES!$B:$B,0),MATCH("semaine"&amp;INDEX(INDIRECT("calendrier!"&amp;CHAR(MID($AG29,7,1)+3+64)&amp;":"&amp;CHAR(MID($AG29,7,1)+3+64)),MATCH(S$5,calendrier!$A:$A,0)),CYCLES!$1:$1,0)+WEEKDAY(S$5)-1))))</f>
        <v>#N/A</v>
      </c>
      <c r="T29" s="43" t="e">
        <f ca="1">IF(T$5="","",IF(INDIRECT("CYCLES!"&amp;ADDRESS(MATCH($A29,CYCLES!$B:$B,0),MATCH("semaine"&amp;INDEX(INDIRECT("calendrier!"&amp;CHAR(MID($AG29,7,1)+3+64)&amp;":"&amp;CHAR(MID($AG29,7,1)+3+64)),MATCH(T$5,calendrier!$A:$A,0)),CYCLES!$1:$1,0)+WEEKDAY(T$5)-1))=0,"",INDIRECT("CYCLES!"&amp;ADDRESS(MATCH($A29,CYCLES!$B:$B,0),MATCH("semaine"&amp;INDEX(INDIRECT("calendrier!"&amp;CHAR(MID($AG29,7,1)+3+64)&amp;":"&amp;CHAR(MID($AG29,7,1)+3+64)),MATCH(T$5,calendrier!$A:$A,0)),CYCLES!$1:$1,0)+WEEKDAY(T$5)-1))))</f>
        <v>#N/A</v>
      </c>
      <c r="U29" s="43" t="e">
        <f ca="1">IF(U$5="","",IF(INDIRECT("CYCLES!"&amp;ADDRESS(MATCH($A29,CYCLES!$B:$B,0),MATCH("semaine"&amp;INDEX(INDIRECT("calendrier!"&amp;CHAR(MID($AG29,7,1)+3+64)&amp;":"&amp;CHAR(MID($AG29,7,1)+3+64)),MATCH(U$5,calendrier!$A:$A,0)),CYCLES!$1:$1,0)+WEEKDAY(U$5)-1))=0,"",INDIRECT("CYCLES!"&amp;ADDRESS(MATCH($A29,CYCLES!$B:$B,0),MATCH("semaine"&amp;INDEX(INDIRECT("calendrier!"&amp;CHAR(MID($AG29,7,1)+3+64)&amp;":"&amp;CHAR(MID($AG29,7,1)+3+64)),MATCH(U$5,calendrier!$A:$A,0)),CYCLES!$1:$1,0)+WEEKDAY(U$5)-1))))</f>
        <v>#N/A</v>
      </c>
      <c r="V29" s="43" t="e">
        <f ca="1">IF(V$5="","",IF(INDIRECT("CYCLES!"&amp;ADDRESS(MATCH($A29,CYCLES!$B:$B,0),MATCH("semaine"&amp;INDEX(INDIRECT("calendrier!"&amp;CHAR(MID($AG29,7,1)+3+64)&amp;":"&amp;CHAR(MID($AG29,7,1)+3+64)),MATCH(V$5,calendrier!$A:$A,0)),CYCLES!$1:$1,0)+WEEKDAY(V$5)-1))=0,"",INDIRECT("CYCLES!"&amp;ADDRESS(MATCH($A29,CYCLES!$B:$B,0),MATCH("semaine"&amp;INDEX(INDIRECT("calendrier!"&amp;CHAR(MID($AG29,7,1)+3+64)&amp;":"&amp;CHAR(MID($AG29,7,1)+3+64)),MATCH(V$5,calendrier!$A:$A,0)),CYCLES!$1:$1,0)+WEEKDAY(V$5)-1))))</f>
        <v>#N/A</v>
      </c>
      <c r="W29" s="43" t="e">
        <f ca="1">IF(W$5="","",IF(INDIRECT("CYCLES!"&amp;ADDRESS(MATCH($A29,CYCLES!$B:$B,0),MATCH("semaine"&amp;INDEX(INDIRECT("calendrier!"&amp;CHAR(MID($AG29,7,1)+3+64)&amp;":"&amp;CHAR(MID($AG29,7,1)+3+64)),MATCH(W$5,calendrier!$A:$A,0)),CYCLES!$1:$1,0)+WEEKDAY(W$5)-1))=0,"",INDIRECT("CYCLES!"&amp;ADDRESS(MATCH($A29,CYCLES!$B:$B,0),MATCH("semaine"&amp;INDEX(INDIRECT("calendrier!"&amp;CHAR(MID($AG29,7,1)+3+64)&amp;":"&amp;CHAR(MID($AG29,7,1)+3+64)),MATCH(W$5,calendrier!$A:$A,0)),CYCLES!$1:$1,0)+WEEKDAY(W$5)-1))))</f>
        <v>#N/A</v>
      </c>
      <c r="X29" s="43" t="e">
        <f ca="1">IF(X$5="","",IF(INDIRECT("CYCLES!"&amp;ADDRESS(MATCH($A29,CYCLES!$B:$B,0),MATCH("semaine"&amp;INDEX(INDIRECT("calendrier!"&amp;CHAR(MID($AG29,7,1)+3+64)&amp;":"&amp;CHAR(MID($AG29,7,1)+3+64)),MATCH(X$5,calendrier!$A:$A,0)),CYCLES!$1:$1,0)+WEEKDAY(X$5)-1))=0,"",INDIRECT("CYCLES!"&amp;ADDRESS(MATCH($A29,CYCLES!$B:$B,0),MATCH("semaine"&amp;INDEX(INDIRECT("calendrier!"&amp;CHAR(MID($AG29,7,1)+3+64)&amp;":"&amp;CHAR(MID($AG29,7,1)+3+64)),MATCH(X$5,calendrier!$A:$A,0)),CYCLES!$1:$1,0)+WEEKDAY(X$5)-1))))</f>
        <v>#N/A</v>
      </c>
      <c r="Y29" s="43" t="e">
        <f ca="1">IF(Y$5="","",IF(INDIRECT("CYCLES!"&amp;ADDRESS(MATCH($A29,CYCLES!$B:$B,0),MATCH("semaine"&amp;INDEX(INDIRECT("calendrier!"&amp;CHAR(MID($AG29,7,1)+3+64)&amp;":"&amp;CHAR(MID($AG29,7,1)+3+64)),MATCH(Y$5,calendrier!$A:$A,0)),CYCLES!$1:$1,0)+WEEKDAY(Y$5)-1))=0,"",INDIRECT("CYCLES!"&amp;ADDRESS(MATCH($A29,CYCLES!$B:$B,0),MATCH("semaine"&amp;INDEX(INDIRECT("calendrier!"&amp;CHAR(MID($AG29,7,1)+3+64)&amp;":"&amp;CHAR(MID($AG29,7,1)+3+64)),MATCH(Y$5,calendrier!$A:$A,0)),CYCLES!$1:$1,0)+WEEKDAY(Y$5)-1))))</f>
        <v>#N/A</v>
      </c>
      <c r="Z29" s="43" t="e">
        <f ca="1">IF(Z$5="","",IF(INDIRECT("CYCLES!"&amp;ADDRESS(MATCH($A29,CYCLES!$B:$B,0),MATCH("semaine"&amp;INDEX(INDIRECT("calendrier!"&amp;CHAR(MID($AG29,7,1)+3+64)&amp;":"&amp;CHAR(MID($AG29,7,1)+3+64)),MATCH(Z$5,calendrier!$A:$A,0)),CYCLES!$1:$1,0)+WEEKDAY(Z$5)-1))=0,"",INDIRECT("CYCLES!"&amp;ADDRESS(MATCH($A29,CYCLES!$B:$B,0),MATCH("semaine"&amp;INDEX(INDIRECT("calendrier!"&amp;CHAR(MID($AG29,7,1)+3+64)&amp;":"&amp;CHAR(MID($AG29,7,1)+3+64)),MATCH(Z$5,calendrier!$A:$A,0)),CYCLES!$1:$1,0)+WEEKDAY(Z$5)-1))))</f>
        <v>#N/A</v>
      </c>
      <c r="AA29" s="43" t="e">
        <f ca="1">IF(AA$5="","",IF(INDIRECT("CYCLES!"&amp;ADDRESS(MATCH($A29,CYCLES!$B:$B,0),MATCH("semaine"&amp;INDEX(INDIRECT("calendrier!"&amp;CHAR(MID($AG29,7,1)+3+64)&amp;":"&amp;CHAR(MID($AG29,7,1)+3+64)),MATCH(AA$5,calendrier!$A:$A,0)),CYCLES!$1:$1,0)+WEEKDAY(AA$5)-1))=0,"",INDIRECT("CYCLES!"&amp;ADDRESS(MATCH($A29,CYCLES!$B:$B,0),MATCH("semaine"&amp;INDEX(INDIRECT("calendrier!"&amp;CHAR(MID($AG29,7,1)+3+64)&amp;":"&amp;CHAR(MID($AG29,7,1)+3+64)),MATCH(AA$5,calendrier!$A:$A,0)),CYCLES!$1:$1,0)+WEEKDAY(AA$5)-1))))</f>
        <v>#N/A</v>
      </c>
      <c r="AB29" s="43" t="e">
        <f ca="1">IF(AB$5="","",IF(INDIRECT("CYCLES!"&amp;ADDRESS(MATCH($A29,CYCLES!$B:$B,0),MATCH("semaine"&amp;INDEX(INDIRECT("calendrier!"&amp;CHAR(MID($AG29,7,1)+3+64)&amp;":"&amp;CHAR(MID($AG29,7,1)+3+64)),MATCH(AB$5,calendrier!$A:$A,0)),CYCLES!$1:$1,0)+WEEKDAY(AB$5)-1))=0,"",INDIRECT("CYCLES!"&amp;ADDRESS(MATCH($A29,CYCLES!$B:$B,0),MATCH("semaine"&amp;INDEX(INDIRECT("calendrier!"&amp;CHAR(MID($AG29,7,1)+3+64)&amp;":"&amp;CHAR(MID($AG29,7,1)+3+64)),MATCH(AB$5,calendrier!$A:$A,0)),CYCLES!$1:$1,0)+WEEKDAY(AB$5)-1))))</f>
        <v>#N/A</v>
      </c>
      <c r="AC29" s="43" t="e">
        <f ca="1">IF(AC$5="","",IF(INDIRECT("CYCLES!"&amp;ADDRESS(MATCH($A29,CYCLES!$B:$B,0),MATCH("semaine"&amp;INDEX(INDIRECT("calendrier!"&amp;CHAR(MID($AG29,7,1)+3+64)&amp;":"&amp;CHAR(MID($AG29,7,1)+3+64)),MATCH(AC$5,calendrier!$A:$A,0)),CYCLES!$1:$1,0)+WEEKDAY(AC$5)-1))=0,"",INDIRECT("CYCLES!"&amp;ADDRESS(MATCH($A29,CYCLES!$B:$B,0),MATCH("semaine"&amp;INDEX(INDIRECT("calendrier!"&amp;CHAR(MID($AG29,7,1)+3+64)&amp;":"&amp;CHAR(MID($AG29,7,1)+3+64)),MATCH(AC$5,calendrier!$A:$A,0)),CYCLES!$1:$1,0)+WEEKDAY(AC$5)-1))))</f>
        <v>#N/A</v>
      </c>
      <c r="AD29" s="43" t="e">
        <f ca="1">IF(AD$5="","",IF(INDIRECT("CYCLES!"&amp;ADDRESS(MATCH($A29,CYCLES!$B:$B,0),MATCH("semaine"&amp;INDEX(INDIRECT("calendrier!"&amp;CHAR(MID($AG29,7,1)+3+64)&amp;":"&amp;CHAR(MID($AG29,7,1)+3+64)),MATCH(AD$5,calendrier!$A:$A,0)),CYCLES!$1:$1,0)+WEEKDAY(AD$5)-1))=0,"",INDIRECT("CYCLES!"&amp;ADDRESS(MATCH($A29,CYCLES!$B:$B,0),MATCH("semaine"&amp;INDEX(INDIRECT("calendrier!"&amp;CHAR(MID($AG29,7,1)+3+64)&amp;":"&amp;CHAR(MID($AG29,7,1)+3+64)),MATCH(AD$5,calendrier!$A:$A,0)),CYCLES!$1:$1,0)+WEEKDAY(AD$5)-1))))</f>
        <v>#N/A</v>
      </c>
      <c r="AE29" s="43" t="e">
        <f ca="1">IF(AE$5="","",IF(INDIRECT("CYCLES!"&amp;ADDRESS(MATCH($A29,CYCLES!$B:$B,0),MATCH("semaine"&amp;INDEX(INDIRECT("calendrier!"&amp;CHAR(MID($AG29,7,1)+3+64)&amp;":"&amp;CHAR(MID($AG29,7,1)+3+64)),MATCH(AE$5,calendrier!$A:$A,0)),CYCLES!$1:$1,0)+WEEKDAY(AE$5)-1))=0,"",INDIRECT("CYCLES!"&amp;ADDRESS(MATCH($A29,CYCLES!$B:$B,0),MATCH("semaine"&amp;INDEX(INDIRECT("calendrier!"&amp;CHAR(MID($AG29,7,1)+3+64)&amp;":"&amp;CHAR(MID($AG29,7,1)+3+64)),MATCH(AE$5,calendrier!$A:$A,0)),CYCLES!$1:$1,0)+WEEKDAY(AE$5)-1))))</f>
        <v>#N/A</v>
      </c>
      <c r="AF29" s="43" t="e">
        <f ca="1">IF(AF$5="","",IF(INDIRECT("CYCLES!"&amp;ADDRESS(MATCH($A29,CYCLES!$B:$B,0),MATCH("semaine"&amp;INDEX(INDIRECT("calendrier!"&amp;CHAR(MID($AG29,7,1)+3+64)&amp;":"&amp;CHAR(MID($AG29,7,1)+3+64)),MATCH(AF$5,calendrier!$A:$A,0)),CYCLES!$1:$1,0)+WEEKDAY(AF$5)-1))=0,"",INDIRECT("CYCLES!"&amp;ADDRESS(MATCH($A29,CYCLES!$B:$B,0),MATCH("semaine"&amp;INDEX(INDIRECT("calendrier!"&amp;CHAR(MID($AG29,7,1)+3+64)&amp;":"&amp;CHAR(MID($AG29,7,1)+3+64)),MATCH(AF$5,calendrier!$A:$A,0)),CYCLES!$1:$1,0)+WEEKDAY(AF$5)-1))))</f>
        <v>#N/A</v>
      </c>
      <c r="AG29" s="120" t="e">
        <f ca="1">INDIRECT("Cycles!A"&amp;SUMPRODUCT(MAX((ROW(INDIRECT("Cycles!A1:A"&amp;MATCH(A29,CYCLES!$B:$B,0))))*(INDIRECT("Cycles!A1:A"&amp;MATCH(A29,CYCLES!$B:$B,0))&lt;&gt;""))))</f>
        <v>#N/A</v>
      </c>
    </row>
    <row r="30" spans="1:33" hidden="1" x14ac:dyDescent="0.25">
      <c r="A30" s="98" t="str">
        <f ca="1">IF(A29="0","0","")</f>
        <v>0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120"/>
    </row>
    <row r="31" spans="1:33" s="25" customFormat="1" hidden="1" x14ac:dyDescent="0.25">
      <c r="A31" s="100" t="str">
        <f ca="1">IF(A29="0","0","")</f>
        <v>0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120"/>
    </row>
    <row r="32" spans="1:33" hidden="1" x14ac:dyDescent="0.25">
      <c r="A32" s="97" t="str">
        <f ca="1">IF(A28="0", "0", INDIRECT("Affectations!"&amp;CHAR(64+MATCH($B$2,Affectations!$1:$1,0))&amp;MATCH($B$28,Affectations!$A:$A,0)+1))</f>
        <v>0</v>
      </c>
      <c r="B32" s="43" t="e">
        <f ca="1">IF(B$5="","",IF(INDIRECT("CYCLES!"&amp;ADDRESS(MATCH($A32,CYCLES!$B:$B,0),MATCH("semaine"&amp;INDEX(INDIRECT("calendrier!"&amp;CHAR(MID($AG32,7,1)+3+64)&amp;":"&amp;CHAR(MID($AG32,7,1)+3+64)),MATCH(B$5,calendrier!$A:$A,0)),CYCLES!$1:$1,0)+WEEKDAY(B$5)-1))=0,"",INDIRECT("CYCLES!"&amp;ADDRESS(MATCH($A32,CYCLES!$B:$B,0),MATCH("semaine"&amp;INDEX(INDIRECT("calendrier!"&amp;CHAR(MID($AG32,7,1)+3+64)&amp;":"&amp;CHAR(MID($AG32,7,1)+3+64)),MATCH(B$5,calendrier!$A:$A,0)),CYCLES!$1:$1,0)+WEEKDAY(B$5)-1))))</f>
        <v>#N/A</v>
      </c>
      <c r="C32" s="43" t="e">
        <f ca="1">IF(C$5="","",IF(INDIRECT("CYCLES!"&amp;ADDRESS(MATCH($A32,CYCLES!$B:$B,0),MATCH("semaine"&amp;INDEX(INDIRECT("calendrier!"&amp;CHAR(MID($AG32,7,1)+3+64)&amp;":"&amp;CHAR(MID($AG32,7,1)+3+64)),MATCH(C$5,calendrier!$A:$A,0)),CYCLES!$1:$1,0)+WEEKDAY(C$5)-1))=0,"",INDIRECT("CYCLES!"&amp;ADDRESS(MATCH($A32,CYCLES!$B:$B,0),MATCH("semaine"&amp;INDEX(INDIRECT("calendrier!"&amp;CHAR(MID($AG32,7,1)+3+64)&amp;":"&amp;CHAR(MID($AG32,7,1)+3+64)),MATCH(C$5,calendrier!$A:$A,0)),CYCLES!$1:$1,0)+WEEKDAY(C$5)-1))))</f>
        <v>#N/A</v>
      </c>
      <c r="D32" s="43" t="e">
        <f ca="1">IF(D$5="","",IF(INDIRECT("CYCLES!"&amp;ADDRESS(MATCH($A32,CYCLES!$B:$B,0),MATCH("semaine"&amp;INDEX(INDIRECT("calendrier!"&amp;CHAR(MID($AG32,7,1)+3+64)&amp;":"&amp;CHAR(MID($AG32,7,1)+3+64)),MATCH(D$5,calendrier!$A:$A,0)),CYCLES!$1:$1,0)+WEEKDAY(D$5)-1))=0,"",INDIRECT("CYCLES!"&amp;ADDRESS(MATCH($A32,CYCLES!$B:$B,0),MATCH("semaine"&amp;INDEX(INDIRECT("calendrier!"&amp;CHAR(MID($AG32,7,1)+3+64)&amp;":"&amp;CHAR(MID($AG32,7,1)+3+64)),MATCH(D$5,calendrier!$A:$A,0)),CYCLES!$1:$1,0)+WEEKDAY(D$5)-1))))</f>
        <v>#N/A</v>
      </c>
      <c r="E32" s="43" t="e">
        <f ca="1">IF(E$5="","",IF(INDIRECT("CYCLES!"&amp;ADDRESS(MATCH($A32,CYCLES!$B:$B,0),MATCH("semaine"&amp;INDEX(INDIRECT("calendrier!"&amp;CHAR(MID($AG32,7,1)+3+64)&amp;":"&amp;CHAR(MID($AG32,7,1)+3+64)),MATCH(E$5,calendrier!$A:$A,0)),CYCLES!$1:$1,0)+WEEKDAY(E$5)-1))=0,"",INDIRECT("CYCLES!"&amp;ADDRESS(MATCH($A32,CYCLES!$B:$B,0),MATCH("semaine"&amp;INDEX(INDIRECT("calendrier!"&amp;CHAR(MID($AG32,7,1)+3+64)&amp;":"&amp;CHAR(MID($AG32,7,1)+3+64)),MATCH(E$5,calendrier!$A:$A,0)),CYCLES!$1:$1,0)+WEEKDAY(E$5)-1))))</f>
        <v>#N/A</v>
      </c>
      <c r="F32" s="43" t="e">
        <f ca="1">IF(F$5="","",IF(INDIRECT("CYCLES!"&amp;ADDRESS(MATCH($A32,CYCLES!$B:$B,0),MATCH("semaine"&amp;INDEX(INDIRECT("calendrier!"&amp;CHAR(MID($AG32,7,1)+3+64)&amp;":"&amp;CHAR(MID($AG32,7,1)+3+64)),MATCH(F$5,calendrier!$A:$A,0)),CYCLES!$1:$1,0)+WEEKDAY(F$5)-1))=0,"",INDIRECT("CYCLES!"&amp;ADDRESS(MATCH($A32,CYCLES!$B:$B,0),MATCH("semaine"&amp;INDEX(INDIRECT("calendrier!"&amp;CHAR(MID($AG32,7,1)+3+64)&amp;":"&amp;CHAR(MID($AG32,7,1)+3+64)),MATCH(F$5,calendrier!$A:$A,0)),CYCLES!$1:$1,0)+WEEKDAY(F$5)-1))))</f>
        <v>#N/A</v>
      </c>
      <c r="G32" s="43" t="e">
        <f ca="1">IF(G$5="","",IF(INDIRECT("CYCLES!"&amp;ADDRESS(MATCH($A32,CYCLES!$B:$B,0),MATCH("semaine"&amp;INDEX(INDIRECT("calendrier!"&amp;CHAR(MID($AG32,7,1)+3+64)&amp;":"&amp;CHAR(MID($AG32,7,1)+3+64)),MATCH(G$5,calendrier!$A:$A,0)),CYCLES!$1:$1,0)+WEEKDAY(G$5)-1))=0,"",INDIRECT("CYCLES!"&amp;ADDRESS(MATCH($A32,CYCLES!$B:$B,0),MATCH("semaine"&amp;INDEX(INDIRECT("calendrier!"&amp;CHAR(MID($AG32,7,1)+3+64)&amp;":"&amp;CHAR(MID($AG32,7,1)+3+64)),MATCH(G$5,calendrier!$A:$A,0)),CYCLES!$1:$1,0)+WEEKDAY(G$5)-1))))</f>
        <v>#N/A</v>
      </c>
      <c r="H32" s="43" t="e">
        <f ca="1">IF(H$5="","",IF(INDIRECT("CYCLES!"&amp;ADDRESS(MATCH($A32,CYCLES!$B:$B,0),MATCH("semaine"&amp;INDEX(INDIRECT("calendrier!"&amp;CHAR(MID($AG32,7,1)+3+64)&amp;":"&amp;CHAR(MID($AG32,7,1)+3+64)),MATCH(H$5,calendrier!$A:$A,0)),CYCLES!$1:$1,0)+WEEKDAY(H$5)-1))=0,"",INDIRECT("CYCLES!"&amp;ADDRESS(MATCH($A32,CYCLES!$B:$B,0),MATCH("semaine"&amp;INDEX(INDIRECT("calendrier!"&amp;CHAR(MID($AG32,7,1)+3+64)&amp;":"&amp;CHAR(MID($AG32,7,1)+3+64)),MATCH(H$5,calendrier!$A:$A,0)),CYCLES!$1:$1,0)+WEEKDAY(H$5)-1))))</f>
        <v>#N/A</v>
      </c>
      <c r="I32" s="43" t="e">
        <f ca="1">IF(I$5="","",IF(INDIRECT("CYCLES!"&amp;ADDRESS(MATCH($A32,CYCLES!$B:$B,0),MATCH("semaine"&amp;INDEX(INDIRECT("calendrier!"&amp;CHAR(MID($AG32,7,1)+3+64)&amp;":"&amp;CHAR(MID($AG32,7,1)+3+64)),MATCH(I$5,calendrier!$A:$A,0)),CYCLES!$1:$1,0)+WEEKDAY(I$5)-1))=0,"",INDIRECT("CYCLES!"&amp;ADDRESS(MATCH($A32,CYCLES!$B:$B,0),MATCH("semaine"&amp;INDEX(INDIRECT("calendrier!"&amp;CHAR(MID($AG32,7,1)+3+64)&amp;":"&amp;CHAR(MID($AG32,7,1)+3+64)),MATCH(I$5,calendrier!$A:$A,0)),CYCLES!$1:$1,0)+WEEKDAY(I$5)-1))))</f>
        <v>#N/A</v>
      </c>
      <c r="J32" s="43" t="e">
        <f ca="1">IF(J$5="","",IF(INDIRECT("CYCLES!"&amp;ADDRESS(MATCH($A32,CYCLES!$B:$B,0),MATCH("semaine"&amp;INDEX(INDIRECT("calendrier!"&amp;CHAR(MID($AG32,7,1)+3+64)&amp;":"&amp;CHAR(MID($AG32,7,1)+3+64)),MATCH(J$5,calendrier!$A:$A,0)),CYCLES!$1:$1,0)+WEEKDAY(J$5)-1))=0,"",INDIRECT("CYCLES!"&amp;ADDRESS(MATCH($A32,CYCLES!$B:$B,0),MATCH("semaine"&amp;INDEX(INDIRECT("calendrier!"&amp;CHAR(MID($AG32,7,1)+3+64)&amp;":"&amp;CHAR(MID($AG32,7,1)+3+64)),MATCH(J$5,calendrier!$A:$A,0)),CYCLES!$1:$1,0)+WEEKDAY(J$5)-1))))</f>
        <v>#N/A</v>
      </c>
      <c r="K32" s="43" t="e">
        <f ca="1">IF(K$5="","",IF(INDIRECT("CYCLES!"&amp;ADDRESS(MATCH($A32,CYCLES!$B:$B,0),MATCH("semaine"&amp;INDEX(INDIRECT("calendrier!"&amp;CHAR(MID($AG32,7,1)+3+64)&amp;":"&amp;CHAR(MID($AG32,7,1)+3+64)),MATCH(K$5,calendrier!$A:$A,0)),CYCLES!$1:$1,0)+WEEKDAY(K$5)-1))=0,"",INDIRECT("CYCLES!"&amp;ADDRESS(MATCH($A32,CYCLES!$B:$B,0),MATCH("semaine"&amp;INDEX(INDIRECT("calendrier!"&amp;CHAR(MID($AG32,7,1)+3+64)&amp;":"&amp;CHAR(MID($AG32,7,1)+3+64)),MATCH(K$5,calendrier!$A:$A,0)),CYCLES!$1:$1,0)+WEEKDAY(K$5)-1))))</f>
        <v>#N/A</v>
      </c>
      <c r="L32" s="43" t="e">
        <f ca="1">IF(L$5="","",IF(INDIRECT("CYCLES!"&amp;ADDRESS(MATCH($A32,CYCLES!$B:$B,0),MATCH("semaine"&amp;INDEX(INDIRECT("calendrier!"&amp;CHAR(MID($AG32,7,1)+3+64)&amp;":"&amp;CHAR(MID($AG32,7,1)+3+64)),MATCH(L$5,calendrier!$A:$A,0)),CYCLES!$1:$1,0)+WEEKDAY(L$5)-1))=0,"",INDIRECT("CYCLES!"&amp;ADDRESS(MATCH($A32,CYCLES!$B:$B,0),MATCH("semaine"&amp;INDEX(INDIRECT("calendrier!"&amp;CHAR(MID($AG32,7,1)+3+64)&amp;":"&amp;CHAR(MID($AG32,7,1)+3+64)),MATCH(L$5,calendrier!$A:$A,0)),CYCLES!$1:$1,0)+WEEKDAY(L$5)-1))))</f>
        <v>#N/A</v>
      </c>
      <c r="M32" s="43" t="e">
        <f ca="1">IF(M$5="","",IF(INDIRECT("CYCLES!"&amp;ADDRESS(MATCH($A32,CYCLES!$B:$B,0),MATCH("semaine"&amp;INDEX(INDIRECT("calendrier!"&amp;CHAR(MID($AG32,7,1)+3+64)&amp;":"&amp;CHAR(MID($AG32,7,1)+3+64)),MATCH(M$5,calendrier!$A:$A,0)),CYCLES!$1:$1,0)+WEEKDAY(M$5)-1))=0,"",INDIRECT("CYCLES!"&amp;ADDRESS(MATCH($A32,CYCLES!$B:$B,0),MATCH("semaine"&amp;INDEX(INDIRECT("calendrier!"&amp;CHAR(MID($AG32,7,1)+3+64)&amp;":"&amp;CHAR(MID($AG32,7,1)+3+64)),MATCH(M$5,calendrier!$A:$A,0)),CYCLES!$1:$1,0)+WEEKDAY(M$5)-1))))</f>
        <v>#N/A</v>
      </c>
      <c r="N32" s="43" t="e">
        <f ca="1">IF(N$5="","",IF(INDIRECT("CYCLES!"&amp;ADDRESS(MATCH($A32,CYCLES!$B:$B,0),MATCH("semaine"&amp;INDEX(INDIRECT("calendrier!"&amp;CHAR(MID($AG32,7,1)+3+64)&amp;":"&amp;CHAR(MID($AG32,7,1)+3+64)),MATCH(N$5,calendrier!$A:$A,0)),CYCLES!$1:$1,0)+WEEKDAY(N$5)-1))=0,"",INDIRECT("CYCLES!"&amp;ADDRESS(MATCH($A32,CYCLES!$B:$B,0),MATCH("semaine"&amp;INDEX(INDIRECT("calendrier!"&amp;CHAR(MID($AG32,7,1)+3+64)&amp;":"&amp;CHAR(MID($AG32,7,1)+3+64)),MATCH(N$5,calendrier!$A:$A,0)),CYCLES!$1:$1,0)+WEEKDAY(N$5)-1))))</f>
        <v>#N/A</v>
      </c>
      <c r="O32" s="43" t="e">
        <f ca="1">IF(O$5="","",IF(INDIRECT("CYCLES!"&amp;ADDRESS(MATCH($A32,CYCLES!$B:$B,0),MATCH("semaine"&amp;INDEX(INDIRECT("calendrier!"&amp;CHAR(MID($AG32,7,1)+3+64)&amp;":"&amp;CHAR(MID($AG32,7,1)+3+64)),MATCH(O$5,calendrier!$A:$A,0)),CYCLES!$1:$1,0)+WEEKDAY(O$5)-1))=0,"",INDIRECT("CYCLES!"&amp;ADDRESS(MATCH($A32,CYCLES!$B:$B,0),MATCH("semaine"&amp;INDEX(INDIRECT("calendrier!"&amp;CHAR(MID($AG32,7,1)+3+64)&amp;":"&amp;CHAR(MID($AG32,7,1)+3+64)),MATCH(O$5,calendrier!$A:$A,0)),CYCLES!$1:$1,0)+WEEKDAY(O$5)-1))))</f>
        <v>#N/A</v>
      </c>
      <c r="P32" s="43" t="e">
        <f ca="1">IF(P$5="","",IF(INDIRECT("CYCLES!"&amp;ADDRESS(MATCH($A32,CYCLES!$B:$B,0),MATCH("semaine"&amp;INDEX(INDIRECT("calendrier!"&amp;CHAR(MID($AG32,7,1)+3+64)&amp;":"&amp;CHAR(MID($AG32,7,1)+3+64)),MATCH(P$5,calendrier!$A:$A,0)),CYCLES!$1:$1,0)+WEEKDAY(P$5)-1))=0,"",INDIRECT("CYCLES!"&amp;ADDRESS(MATCH($A32,CYCLES!$B:$B,0),MATCH("semaine"&amp;INDEX(INDIRECT("calendrier!"&amp;CHAR(MID($AG32,7,1)+3+64)&amp;":"&amp;CHAR(MID($AG32,7,1)+3+64)),MATCH(P$5,calendrier!$A:$A,0)),CYCLES!$1:$1,0)+WEEKDAY(P$5)-1))))</f>
        <v>#N/A</v>
      </c>
      <c r="Q32" s="43" t="e">
        <f ca="1">IF(Q$5="","",IF(INDIRECT("CYCLES!"&amp;ADDRESS(MATCH($A32,CYCLES!$B:$B,0),MATCH("semaine"&amp;INDEX(INDIRECT("calendrier!"&amp;CHAR(MID($AG32,7,1)+3+64)&amp;":"&amp;CHAR(MID($AG32,7,1)+3+64)),MATCH(Q$5,calendrier!$A:$A,0)),CYCLES!$1:$1,0)+WEEKDAY(Q$5)-1))=0,"",INDIRECT("CYCLES!"&amp;ADDRESS(MATCH($A32,CYCLES!$B:$B,0),MATCH("semaine"&amp;INDEX(INDIRECT("calendrier!"&amp;CHAR(MID($AG32,7,1)+3+64)&amp;":"&amp;CHAR(MID($AG32,7,1)+3+64)),MATCH(Q$5,calendrier!$A:$A,0)),CYCLES!$1:$1,0)+WEEKDAY(Q$5)-1))))</f>
        <v>#N/A</v>
      </c>
      <c r="R32" s="43" t="e">
        <f ca="1">IF(R$5="","",IF(INDIRECT("CYCLES!"&amp;ADDRESS(MATCH($A32,CYCLES!$B:$B,0),MATCH("semaine"&amp;INDEX(INDIRECT("calendrier!"&amp;CHAR(MID($AG32,7,1)+3+64)&amp;":"&amp;CHAR(MID($AG32,7,1)+3+64)),MATCH(R$5,calendrier!$A:$A,0)),CYCLES!$1:$1,0)+WEEKDAY(R$5)-1))=0,"",INDIRECT("CYCLES!"&amp;ADDRESS(MATCH($A32,CYCLES!$B:$B,0),MATCH("semaine"&amp;INDEX(INDIRECT("calendrier!"&amp;CHAR(MID($AG32,7,1)+3+64)&amp;":"&amp;CHAR(MID($AG32,7,1)+3+64)),MATCH(R$5,calendrier!$A:$A,0)),CYCLES!$1:$1,0)+WEEKDAY(R$5)-1))))</f>
        <v>#N/A</v>
      </c>
      <c r="S32" s="43" t="e">
        <f ca="1">IF(S$5="","",IF(INDIRECT("CYCLES!"&amp;ADDRESS(MATCH($A32,CYCLES!$B:$B,0),MATCH("semaine"&amp;INDEX(INDIRECT("calendrier!"&amp;CHAR(MID($AG32,7,1)+3+64)&amp;":"&amp;CHAR(MID($AG32,7,1)+3+64)),MATCH(S$5,calendrier!$A:$A,0)),CYCLES!$1:$1,0)+WEEKDAY(S$5)-1))=0,"",INDIRECT("CYCLES!"&amp;ADDRESS(MATCH($A32,CYCLES!$B:$B,0),MATCH("semaine"&amp;INDEX(INDIRECT("calendrier!"&amp;CHAR(MID($AG32,7,1)+3+64)&amp;":"&amp;CHAR(MID($AG32,7,1)+3+64)),MATCH(S$5,calendrier!$A:$A,0)),CYCLES!$1:$1,0)+WEEKDAY(S$5)-1))))</f>
        <v>#N/A</v>
      </c>
      <c r="T32" s="43" t="e">
        <f ca="1">IF(T$5="","",IF(INDIRECT("CYCLES!"&amp;ADDRESS(MATCH($A32,CYCLES!$B:$B,0),MATCH("semaine"&amp;INDEX(INDIRECT("calendrier!"&amp;CHAR(MID($AG32,7,1)+3+64)&amp;":"&amp;CHAR(MID($AG32,7,1)+3+64)),MATCH(T$5,calendrier!$A:$A,0)),CYCLES!$1:$1,0)+WEEKDAY(T$5)-1))=0,"",INDIRECT("CYCLES!"&amp;ADDRESS(MATCH($A32,CYCLES!$B:$B,0),MATCH("semaine"&amp;INDEX(INDIRECT("calendrier!"&amp;CHAR(MID($AG32,7,1)+3+64)&amp;":"&amp;CHAR(MID($AG32,7,1)+3+64)),MATCH(T$5,calendrier!$A:$A,0)),CYCLES!$1:$1,0)+WEEKDAY(T$5)-1))))</f>
        <v>#N/A</v>
      </c>
      <c r="U32" s="43" t="e">
        <f ca="1">IF(U$5="","",IF(INDIRECT("CYCLES!"&amp;ADDRESS(MATCH($A32,CYCLES!$B:$B,0),MATCH("semaine"&amp;INDEX(INDIRECT("calendrier!"&amp;CHAR(MID($AG32,7,1)+3+64)&amp;":"&amp;CHAR(MID($AG32,7,1)+3+64)),MATCH(U$5,calendrier!$A:$A,0)),CYCLES!$1:$1,0)+WEEKDAY(U$5)-1))=0,"",INDIRECT("CYCLES!"&amp;ADDRESS(MATCH($A32,CYCLES!$B:$B,0),MATCH("semaine"&amp;INDEX(INDIRECT("calendrier!"&amp;CHAR(MID($AG32,7,1)+3+64)&amp;":"&amp;CHAR(MID($AG32,7,1)+3+64)),MATCH(U$5,calendrier!$A:$A,0)),CYCLES!$1:$1,0)+WEEKDAY(U$5)-1))))</f>
        <v>#N/A</v>
      </c>
      <c r="V32" s="43" t="e">
        <f ca="1">IF(V$5="","",IF(INDIRECT("CYCLES!"&amp;ADDRESS(MATCH($A32,CYCLES!$B:$B,0),MATCH("semaine"&amp;INDEX(INDIRECT("calendrier!"&amp;CHAR(MID($AG32,7,1)+3+64)&amp;":"&amp;CHAR(MID($AG32,7,1)+3+64)),MATCH(V$5,calendrier!$A:$A,0)),CYCLES!$1:$1,0)+WEEKDAY(V$5)-1))=0,"",INDIRECT("CYCLES!"&amp;ADDRESS(MATCH($A32,CYCLES!$B:$B,0),MATCH("semaine"&amp;INDEX(INDIRECT("calendrier!"&amp;CHAR(MID($AG32,7,1)+3+64)&amp;":"&amp;CHAR(MID($AG32,7,1)+3+64)),MATCH(V$5,calendrier!$A:$A,0)),CYCLES!$1:$1,0)+WEEKDAY(V$5)-1))))</f>
        <v>#N/A</v>
      </c>
      <c r="W32" s="43" t="e">
        <f ca="1">IF(W$5="","",IF(INDIRECT("CYCLES!"&amp;ADDRESS(MATCH($A32,CYCLES!$B:$B,0),MATCH("semaine"&amp;INDEX(INDIRECT("calendrier!"&amp;CHAR(MID($AG32,7,1)+3+64)&amp;":"&amp;CHAR(MID($AG32,7,1)+3+64)),MATCH(W$5,calendrier!$A:$A,0)),CYCLES!$1:$1,0)+WEEKDAY(W$5)-1))=0,"",INDIRECT("CYCLES!"&amp;ADDRESS(MATCH($A32,CYCLES!$B:$B,0),MATCH("semaine"&amp;INDEX(INDIRECT("calendrier!"&amp;CHAR(MID($AG32,7,1)+3+64)&amp;":"&amp;CHAR(MID($AG32,7,1)+3+64)),MATCH(W$5,calendrier!$A:$A,0)),CYCLES!$1:$1,0)+WEEKDAY(W$5)-1))))</f>
        <v>#N/A</v>
      </c>
      <c r="X32" s="43" t="e">
        <f ca="1">IF(X$5="","",IF(INDIRECT("CYCLES!"&amp;ADDRESS(MATCH($A32,CYCLES!$B:$B,0),MATCH("semaine"&amp;INDEX(INDIRECT("calendrier!"&amp;CHAR(MID($AG32,7,1)+3+64)&amp;":"&amp;CHAR(MID($AG32,7,1)+3+64)),MATCH(X$5,calendrier!$A:$A,0)),CYCLES!$1:$1,0)+WEEKDAY(X$5)-1))=0,"",INDIRECT("CYCLES!"&amp;ADDRESS(MATCH($A32,CYCLES!$B:$B,0),MATCH("semaine"&amp;INDEX(INDIRECT("calendrier!"&amp;CHAR(MID($AG32,7,1)+3+64)&amp;":"&amp;CHAR(MID($AG32,7,1)+3+64)),MATCH(X$5,calendrier!$A:$A,0)),CYCLES!$1:$1,0)+WEEKDAY(X$5)-1))))</f>
        <v>#N/A</v>
      </c>
      <c r="Y32" s="43" t="e">
        <f ca="1">IF(Y$5="","",IF(INDIRECT("CYCLES!"&amp;ADDRESS(MATCH($A32,CYCLES!$B:$B,0),MATCH("semaine"&amp;INDEX(INDIRECT("calendrier!"&amp;CHAR(MID($AG32,7,1)+3+64)&amp;":"&amp;CHAR(MID($AG32,7,1)+3+64)),MATCH(Y$5,calendrier!$A:$A,0)),CYCLES!$1:$1,0)+WEEKDAY(Y$5)-1))=0,"",INDIRECT("CYCLES!"&amp;ADDRESS(MATCH($A32,CYCLES!$B:$B,0),MATCH("semaine"&amp;INDEX(INDIRECT("calendrier!"&amp;CHAR(MID($AG32,7,1)+3+64)&amp;":"&amp;CHAR(MID($AG32,7,1)+3+64)),MATCH(Y$5,calendrier!$A:$A,0)),CYCLES!$1:$1,0)+WEEKDAY(Y$5)-1))))</f>
        <v>#N/A</v>
      </c>
      <c r="Z32" s="43" t="e">
        <f ca="1">IF(Z$5="","",IF(INDIRECT("CYCLES!"&amp;ADDRESS(MATCH($A32,CYCLES!$B:$B,0),MATCH("semaine"&amp;INDEX(INDIRECT("calendrier!"&amp;CHAR(MID($AG32,7,1)+3+64)&amp;":"&amp;CHAR(MID($AG32,7,1)+3+64)),MATCH(Z$5,calendrier!$A:$A,0)),CYCLES!$1:$1,0)+WEEKDAY(Z$5)-1))=0,"",INDIRECT("CYCLES!"&amp;ADDRESS(MATCH($A32,CYCLES!$B:$B,0),MATCH("semaine"&amp;INDEX(INDIRECT("calendrier!"&amp;CHAR(MID($AG32,7,1)+3+64)&amp;":"&amp;CHAR(MID($AG32,7,1)+3+64)),MATCH(Z$5,calendrier!$A:$A,0)),CYCLES!$1:$1,0)+WEEKDAY(Z$5)-1))))</f>
        <v>#N/A</v>
      </c>
      <c r="AA32" s="43" t="e">
        <f ca="1">IF(AA$5="","",IF(INDIRECT("CYCLES!"&amp;ADDRESS(MATCH($A32,CYCLES!$B:$B,0),MATCH("semaine"&amp;INDEX(INDIRECT("calendrier!"&amp;CHAR(MID($AG32,7,1)+3+64)&amp;":"&amp;CHAR(MID($AG32,7,1)+3+64)),MATCH(AA$5,calendrier!$A:$A,0)),CYCLES!$1:$1,0)+WEEKDAY(AA$5)-1))=0,"",INDIRECT("CYCLES!"&amp;ADDRESS(MATCH($A32,CYCLES!$B:$B,0),MATCH("semaine"&amp;INDEX(INDIRECT("calendrier!"&amp;CHAR(MID($AG32,7,1)+3+64)&amp;":"&amp;CHAR(MID($AG32,7,1)+3+64)),MATCH(AA$5,calendrier!$A:$A,0)),CYCLES!$1:$1,0)+WEEKDAY(AA$5)-1))))</f>
        <v>#N/A</v>
      </c>
      <c r="AB32" s="43" t="e">
        <f ca="1">IF(AB$5="","",IF(INDIRECT("CYCLES!"&amp;ADDRESS(MATCH($A32,CYCLES!$B:$B,0),MATCH("semaine"&amp;INDEX(INDIRECT("calendrier!"&amp;CHAR(MID($AG32,7,1)+3+64)&amp;":"&amp;CHAR(MID($AG32,7,1)+3+64)),MATCH(AB$5,calendrier!$A:$A,0)),CYCLES!$1:$1,0)+WEEKDAY(AB$5)-1))=0,"",INDIRECT("CYCLES!"&amp;ADDRESS(MATCH($A32,CYCLES!$B:$B,0),MATCH("semaine"&amp;INDEX(INDIRECT("calendrier!"&amp;CHAR(MID($AG32,7,1)+3+64)&amp;":"&amp;CHAR(MID($AG32,7,1)+3+64)),MATCH(AB$5,calendrier!$A:$A,0)),CYCLES!$1:$1,0)+WEEKDAY(AB$5)-1))))</f>
        <v>#N/A</v>
      </c>
      <c r="AC32" s="43" t="e">
        <f ca="1">IF(AC$5="","",IF(INDIRECT("CYCLES!"&amp;ADDRESS(MATCH($A32,CYCLES!$B:$B,0),MATCH("semaine"&amp;INDEX(INDIRECT("calendrier!"&amp;CHAR(MID($AG32,7,1)+3+64)&amp;":"&amp;CHAR(MID($AG32,7,1)+3+64)),MATCH(AC$5,calendrier!$A:$A,0)),CYCLES!$1:$1,0)+WEEKDAY(AC$5)-1))=0,"",INDIRECT("CYCLES!"&amp;ADDRESS(MATCH($A32,CYCLES!$B:$B,0),MATCH("semaine"&amp;INDEX(INDIRECT("calendrier!"&amp;CHAR(MID($AG32,7,1)+3+64)&amp;":"&amp;CHAR(MID($AG32,7,1)+3+64)),MATCH(AC$5,calendrier!$A:$A,0)),CYCLES!$1:$1,0)+WEEKDAY(AC$5)-1))))</f>
        <v>#N/A</v>
      </c>
      <c r="AD32" s="43" t="e">
        <f ca="1">IF(AD$5="","",IF(INDIRECT("CYCLES!"&amp;ADDRESS(MATCH($A32,CYCLES!$B:$B,0),MATCH("semaine"&amp;INDEX(INDIRECT("calendrier!"&amp;CHAR(MID($AG32,7,1)+3+64)&amp;":"&amp;CHAR(MID($AG32,7,1)+3+64)),MATCH(AD$5,calendrier!$A:$A,0)),CYCLES!$1:$1,0)+WEEKDAY(AD$5)-1))=0,"",INDIRECT("CYCLES!"&amp;ADDRESS(MATCH($A32,CYCLES!$B:$B,0),MATCH("semaine"&amp;INDEX(INDIRECT("calendrier!"&amp;CHAR(MID($AG32,7,1)+3+64)&amp;":"&amp;CHAR(MID($AG32,7,1)+3+64)),MATCH(AD$5,calendrier!$A:$A,0)),CYCLES!$1:$1,0)+WEEKDAY(AD$5)-1))))</f>
        <v>#N/A</v>
      </c>
      <c r="AE32" s="43" t="e">
        <f ca="1">IF(AE$5="","",IF(INDIRECT("CYCLES!"&amp;ADDRESS(MATCH($A32,CYCLES!$B:$B,0),MATCH("semaine"&amp;INDEX(INDIRECT("calendrier!"&amp;CHAR(MID($AG32,7,1)+3+64)&amp;":"&amp;CHAR(MID($AG32,7,1)+3+64)),MATCH(AE$5,calendrier!$A:$A,0)),CYCLES!$1:$1,0)+WEEKDAY(AE$5)-1))=0,"",INDIRECT("CYCLES!"&amp;ADDRESS(MATCH($A32,CYCLES!$B:$B,0),MATCH("semaine"&amp;INDEX(INDIRECT("calendrier!"&amp;CHAR(MID($AG32,7,1)+3+64)&amp;":"&amp;CHAR(MID($AG32,7,1)+3+64)),MATCH(AE$5,calendrier!$A:$A,0)),CYCLES!$1:$1,0)+WEEKDAY(AE$5)-1))))</f>
        <v>#N/A</v>
      </c>
      <c r="AF32" s="43" t="e">
        <f ca="1">IF(AF$5="","",IF(INDIRECT("CYCLES!"&amp;ADDRESS(MATCH($A32,CYCLES!$B:$B,0),MATCH("semaine"&amp;INDEX(INDIRECT("calendrier!"&amp;CHAR(MID($AG32,7,1)+3+64)&amp;":"&amp;CHAR(MID($AG32,7,1)+3+64)),MATCH(AF$5,calendrier!$A:$A,0)),CYCLES!$1:$1,0)+WEEKDAY(AF$5)-1))=0,"",INDIRECT("CYCLES!"&amp;ADDRESS(MATCH($A32,CYCLES!$B:$B,0),MATCH("semaine"&amp;INDEX(INDIRECT("calendrier!"&amp;CHAR(MID($AG32,7,1)+3+64)&amp;":"&amp;CHAR(MID($AG32,7,1)+3+64)),MATCH(AF$5,calendrier!$A:$A,0)),CYCLES!$1:$1,0)+WEEKDAY(AF$5)-1))))</f>
        <v>#N/A</v>
      </c>
      <c r="AG32" s="120" t="e">
        <f ca="1">INDIRECT("Cycles!A"&amp;SUMPRODUCT(MAX((ROW(INDIRECT("Cycles!A1:A"&amp;MATCH(A32,CYCLES!$B:$B,0))))*(INDIRECT("Cycles!A1:A"&amp;MATCH(A32,CYCLES!$B:$B,0))&lt;&gt;""))))</f>
        <v>#N/A</v>
      </c>
    </row>
    <row r="33" spans="1:33" hidden="1" x14ac:dyDescent="0.25">
      <c r="A33" s="98" t="str">
        <f ca="1">IF(A32="0","0","")</f>
        <v>0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120"/>
    </row>
    <row r="34" spans="1:33" s="25" customFormat="1" ht="16.5" hidden="1" customHeight="1" x14ac:dyDescent="0.25">
      <c r="A34" s="100" t="str">
        <f ca="1">IF(A32="0","0","")</f>
        <v>0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120"/>
    </row>
    <row r="35" spans="1:33" hidden="1" x14ac:dyDescent="0.25">
      <c r="A35" s="98">
        <f>IF($B$2=Affectations!$B$1,Affectations!B11,IF($B$2=Affectations!$C$1,Affectations!C11,IF($B$2=Affectations!$D$1,Affectations!D11,IF($B$2=Affectations!$E$1,Affectations!E11,IF($B$2=Affectations!$F$1,Affectations!F11,IF($B$2=Affectations!$G$1,Affectations!G11,IF($B$2=Affectations!$H$1,Affectations!H11,"service?")))))))</f>
        <v>0</v>
      </c>
      <c r="B35" s="43" t="e">
        <f ca="1">IF(INDIRECT("CYCLES!"&amp;ADDRESS(MATCH($A35,CYCLES!$B:$B,0),MATCH("semaine"&amp;INDEX(calendrier!$D:$D,MATCH(B$5,calendrier!$A:$A,0)),CYCLES!$1:$1,0)+WEEKDAY(B$5)-1))=0,"",INDIRECT("CYCLES!"&amp;ADDRESS(MATCH($A35,CYCLES!$B:$B,0),MATCH("semaine"&amp;INDEX(calendrier!$D:$D,MATCH(B$5,calendrier!$A:$A,0)),CYCLES!$1:$1,0)+WEEKDAY(B$5)-1)))</f>
        <v>#N/A</v>
      </c>
      <c r="C35" s="43" t="e">
        <f ca="1">IF(INDIRECT("CYCLES!"&amp;ADDRESS(MATCH($A35,CYCLES!$B:$B,0),MATCH("semaine"&amp;INDEX(calendrier!$D:$D,MATCH(C$5,calendrier!$A:$A,0)),CYCLES!$1:$1,0)+WEEKDAY(C$5)-1))=0,"",INDIRECT("CYCLES!"&amp;ADDRESS(MATCH($A35,CYCLES!$B:$B,0),MATCH("semaine"&amp;INDEX(calendrier!$D:$D,MATCH(C$5,calendrier!$A:$A,0)),CYCLES!$1:$1,0)+WEEKDAY(C$5)-1)))</f>
        <v>#N/A</v>
      </c>
      <c r="D35" s="43" t="e">
        <f ca="1">IF(INDIRECT("CYCLES!"&amp;ADDRESS(MATCH($A35,CYCLES!$B:$B,0),MATCH("semaine"&amp;INDEX(calendrier!$D:$D,MATCH(D$5,calendrier!$A:$A,0)),CYCLES!$1:$1,0)+WEEKDAY(D$5)-1))=0,"",INDIRECT("CYCLES!"&amp;ADDRESS(MATCH($A35,CYCLES!$B:$B,0),MATCH("semaine"&amp;INDEX(calendrier!$D:$D,MATCH(D$5,calendrier!$A:$A,0)),CYCLES!$1:$1,0)+WEEKDAY(D$5)-1)))</f>
        <v>#N/A</v>
      </c>
      <c r="E35" s="43" t="e">
        <f ca="1">IF(INDIRECT("CYCLES!"&amp;ADDRESS(MATCH($A35,CYCLES!$B:$B,0),MATCH("semaine"&amp;INDEX(calendrier!$D:$D,MATCH(E$5,calendrier!$A:$A,0)),CYCLES!$1:$1,0)+WEEKDAY(E$5)-1))=0,"",INDIRECT("CYCLES!"&amp;ADDRESS(MATCH($A35,CYCLES!$B:$B,0),MATCH("semaine"&amp;INDEX(calendrier!$D:$D,MATCH(E$5,calendrier!$A:$A,0)),CYCLES!$1:$1,0)+WEEKDAY(E$5)-1)))</f>
        <v>#N/A</v>
      </c>
      <c r="F35" s="43" t="e">
        <f ca="1">IF(INDIRECT("CYCLES!"&amp;ADDRESS(MATCH($A35,CYCLES!$B:$B,0),MATCH("semaine"&amp;INDEX(calendrier!$D:$D,MATCH(F$5,calendrier!$A:$A,0)),CYCLES!$1:$1,0)+WEEKDAY(F$5)-1))=0,"",INDIRECT("CYCLES!"&amp;ADDRESS(MATCH($A35,CYCLES!$B:$B,0),MATCH("semaine"&amp;INDEX(calendrier!$D:$D,MATCH(F$5,calendrier!$A:$A,0)),CYCLES!$1:$1,0)+WEEKDAY(F$5)-1)))</f>
        <v>#N/A</v>
      </c>
      <c r="G35" s="43" t="e">
        <f ca="1">IF(INDIRECT("CYCLES!"&amp;ADDRESS(MATCH($A35,CYCLES!$B:$B,0),MATCH("semaine"&amp;INDEX(calendrier!$D:$D,MATCH(G$5,calendrier!$A:$A,0)),CYCLES!$1:$1,0)+WEEKDAY(G$5)-1))=0,"",INDIRECT("CYCLES!"&amp;ADDRESS(MATCH($A35,CYCLES!$B:$B,0),MATCH("semaine"&amp;INDEX(calendrier!$D:$D,MATCH(G$5,calendrier!$A:$A,0)),CYCLES!$1:$1,0)+WEEKDAY(G$5)-1)))</f>
        <v>#N/A</v>
      </c>
      <c r="H35" s="43" t="e">
        <f ca="1">IF(INDIRECT("CYCLES!"&amp;ADDRESS(MATCH($A35,CYCLES!$B:$B,0),MATCH("semaine"&amp;INDEX(calendrier!$D:$D,MATCH(H$5,calendrier!$A:$A,0)),CYCLES!$1:$1,0)+WEEKDAY(H$5)-1))=0,"",INDIRECT("CYCLES!"&amp;ADDRESS(MATCH($A35,CYCLES!$B:$B,0),MATCH("semaine"&amp;INDEX(calendrier!$D:$D,MATCH(H$5,calendrier!$A:$A,0)),CYCLES!$1:$1,0)+WEEKDAY(H$5)-1)))</f>
        <v>#N/A</v>
      </c>
      <c r="I35" s="43" t="e">
        <f ca="1">IF(INDIRECT("CYCLES!"&amp;ADDRESS(MATCH($A35,CYCLES!$B:$B,0),MATCH("semaine"&amp;INDEX(calendrier!$D:$D,MATCH(I$5,calendrier!$A:$A,0)),CYCLES!$1:$1,0)+WEEKDAY(I$5)-1))=0,"",INDIRECT("CYCLES!"&amp;ADDRESS(MATCH($A35,CYCLES!$B:$B,0),MATCH("semaine"&amp;INDEX(calendrier!$D:$D,MATCH(I$5,calendrier!$A:$A,0)),CYCLES!$1:$1,0)+WEEKDAY(I$5)-1)))</f>
        <v>#N/A</v>
      </c>
      <c r="J35" s="43" t="e">
        <f ca="1">IF(INDIRECT("CYCLES!"&amp;ADDRESS(MATCH($A35,CYCLES!$B:$B,0),MATCH("semaine"&amp;INDEX(calendrier!$D:$D,MATCH(J$5,calendrier!$A:$A,0)),CYCLES!$1:$1,0)+WEEKDAY(J$5)-1))=0,"",INDIRECT("CYCLES!"&amp;ADDRESS(MATCH($A35,CYCLES!$B:$B,0),MATCH("semaine"&amp;INDEX(calendrier!$D:$D,MATCH(J$5,calendrier!$A:$A,0)),CYCLES!$1:$1,0)+WEEKDAY(J$5)-1)))</f>
        <v>#N/A</v>
      </c>
      <c r="K35" s="43" t="e">
        <f ca="1">IF(INDIRECT("CYCLES!"&amp;ADDRESS(MATCH($A35,CYCLES!$B:$B,0),MATCH("semaine"&amp;INDEX(calendrier!$D:$D,MATCH(K$5,calendrier!$A:$A,0)),CYCLES!$1:$1,0)+WEEKDAY(K$5)-1))=0,"",INDIRECT("CYCLES!"&amp;ADDRESS(MATCH($A35,CYCLES!$B:$B,0),MATCH("semaine"&amp;INDEX(calendrier!$D:$D,MATCH(K$5,calendrier!$A:$A,0)),CYCLES!$1:$1,0)+WEEKDAY(K$5)-1)))</f>
        <v>#N/A</v>
      </c>
      <c r="L35" s="43" t="e">
        <f ca="1">IF(INDIRECT("CYCLES!"&amp;ADDRESS(MATCH($A35,CYCLES!$B:$B,0),MATCH("semaine"&amp;INDEX(calendrier!$D:$D,MATCH(L$5,calendrier!$A:$A,0)),CYCLES!$1:$1,0)+WEEKDAY(L$5)-1))=0,"",INDIRECT("CYCLES!"&amp;ADDRESS(MATCH($A35,CYCLES!$B:$B,0),MATCH("semaine"&amp;INDEX(calendrier!$D:$D,MATCH(L$5,calendrier!$A:$A,0)),CYCLES!$1:$1,0)+WEEKDAY(L$5)-1)))</f>
        <v>#N/A</v>
      </c>
      <c r="M35" s="43" t="e">
        <f ca="1">IF(INDIRECT("CYCLES!"&amp;ADDRESS(MATCH($A35,CYCLES!$B:$B,0),MATCH("semaine"&amp;INDEX(calendrier!$D:$D,MATCH(M$5,calendrier!$A:$A,0)),CYCLES!$1:$1,0)+WEEKDAY(M$5)-1))=0,"",INDIRECT("CYCLES!"&amp;ADDRESS(MATCH($A35,CYCLES!$B:$B,0),MATCH("semaine"&amp;INDEX(calendrier!$D:$D,MATCH(M$5,calendrier!$A:$A,0)),CYCLES!$1:$1,0)+WEEKDAY(M$5)-1)))</f>
        <v>#N/A</v>
      </c>
      <c r="N35" s="43" t="e">
        <f ca="1">IF(INDIRECT("CYCLES!"&amp;ADDRESS(MATCH($A35,CYCLES!$B:$B,0),MATCH("semaine"&amp;INDEX(calendrier!$D:$D,MATCH(N$5,calendrier!$A:$A,0)),CYCLES!$1:$1,0)+WEEKDAY(N$5)-1))=0,"",INDIRECT("CYCLES!"&amp;ADDRESS(MATCH($A35,CYCLES!$B:$B,0),MATCH("semaine"&amp;INDEX(calendrier!$D:$D,MATCH(N$5,calendrier!$A:$A,0)),CYCLES!$1:$1,0)+WEEKDAY(N$5)-1)))</f>
        <v>#N/A</v>
      </c>
      <c r="O35" s="43" t="e">
        <f ca="1">IF(INDIRECT("CYCLES!"&amp;ADDRESS(MATCH($A35,CYCLES!$B:$B,0),MATCH("semaine"&amp;INDEX(calendrier!$D:$D,MATCH(O$5,calendrier!$A:$A,0)),CYCLES!$1:$1,0)+WEEKDAY(O$5)-1))=0,"",INDIRECT("CYCLES!"&amp;ADDRESS(MATCH($A35,CYCLES!$B:$B,0),MATCH("semaine"&amp;INDEX(calendrier!$D:$D,MATCH(O$5,calendrier!$A:$A,0)),CYCLES!$1:$1,0)+WEEKDAY(O$5)-1)))</f>
        <v>#N/A</v>
      </c>
      <c r="P35" s="43" t="e">
        <f ca="1">IF(INDIRECT("CYCLES!"&amp;ADDRESS(MATCH($A35,CYCLES!$B:$B,0),MATCH("semaine"&amp;INDEX(calendrier!$D:$D,MATCH(P$5,calendrier!$A:$A,0)),CYCLES!$1:$1,0)+WEEKDAY(P$5)-1))=0,"",INDIRECT("CYCLES!"&amp;ADDRESS(MATCH($A35,CYCLES!$B:$B,0),MATCH("semaine"&amp;INDEX(calendrier!$D:$D,MATCH(P$5,calendrier!$A:$A,0)),CYCLES!$1:$1,0)+WEEKDAY(P$5)-1)))</f>
        <v>#N/A</v>
      </c>
      <c r="Q35" s="43" t="e">
        <f ca="1">IF(INDIRECT("CYCLES!"&amp;ADDRESS(MATCH($A35,CYCLES!$B:$B,0),MATCH("semaine"&amp;INDEX(calendrier!$D:$D,MATCH(Q$5,calendrier!$A:$A,0)),CYCLES!$1:$1,0)+WEEKDAY(Q$5)-1))=0,"",INDIRECT("CYCLES!"&amp;ADDRESS(MATCH($A35,CYCLES!$B:$B,0),MATCH("semaine"&amp;INDEX(calendrier!$D:$D,MATCH(Q$5,calendrier!$A:$A,0)),CYCLES!$1:$1,0)+WEEKDAY(Q$5)-1)))</f>
        <v>#N/A</v>
      </c>
      <c r="R35" s="43" t="e">
        <f ca="1">IF(INDIRECT("CYCLES!"&amp;ADDRESS(MATCH($A35,CYCLES!$B:$B,0),MATCH("semaine"&amp;INDEX(calendrier!$D:$D,MATCH(R$5,calendrier!$A:$A,0)),CYCLES!$1:$1,0)+WEEKDAY(R$5)-1))=0,"",INDIRECT("CYCLES!"&amp;ADDRESS(MATCH($A35,CYCLES!$B:$B,0),MATCH("semaine"&amp;INDEX(calendrier!$D:$D,MATCH(R$5,calendrier!$A:$A,0)),CYCLES!$1:$1,0)+WEEKDAY(R$5)-1)))</f>
        <v>#N/A</v>
      </c>
      <c r="S35" s="43" t="e">
        <f ca="1">IF(INDIRECT("CYCLES!"&amp;ADDRESS(MATCH($A35,CYCLES!$B:$B,0),MATCH("semaine"&amp;INDEX(calendrier!$D:$D,MATCH(S$5,calendrier!$A:$A,0)),CYCLES!$1:$1,0)+WEEKDAY(S$5)-1))=0,"",INDIRECT("CYCLES!"&amp;ADDRESS(MATCH($A35,CYCLES!$B:$B,0),MATCH("semaine"&amp;INDEX(calendrier!$D:$D,MATCH(S$5,calendrier!$A:$A,0)),CYCLES!$1:$1,0)+WEEKDAY(S$5)-1)))</f>
        <v>#N/A</v>
      </c>
      <c r="T35" s="43" t="e">
        <f ca="1">IF(INDIRECT("CYCLES!"&amp;ADDRESS(MATCH($A35,CYCLES!$B:$B,0),MATCH("semaine"&amp;INDEX(calendrier!$D:$D,MATCH(T$5,calendrier!$A:$A,0)),CYCLES!$1:$1,0)+WEEKDAY(T$5)-1))=0,"",INDIRECT("CYCLES!"&amp;ADDRESS(MATCH($A35,CYCLES!$B:$B,0),MATCH("semaine"&amp;INDEX(calendrier!$D:$D,MATCH(T$5,calendrier!$A:$A,0)),CYCLES!$1:$1,0)+WEEKDAY(T$5)-1)))</f>
        <v>#N/A</v>
      </c>
      <c r="U35" s="43" t="e">
        <f ca="1">IF(INDIRECT("CYCLES!"&amp;ADDRESS(MATCH($A35,CYCLES!$B:$B,0),MATCH("semaine"&amp;INDEX(calendrier!$D:$D,MATCH(U$5,calendrier!$A:$A,0)),CYCLES!$1:$1,0)+WEEKDAY(U$5)-1))=0,"",INDIRECT("CYCLES!"&amp;ADDRESS(MATCH($A35,CYCLES!$B:$B,0),MATCH("semaine"&amp;INDEX(calendrier!$D:$D,MATCH(U$5,calendrier!$A:$A,0)),CYCLES!$1:$1,0)+WEEKDAY(U$5)-1)))</f>
        <v>#N/A</v>
      </c>
      <c r="V35" s="43" t="e">
        <f ca="1">IF(INDIRECT("CYCLES!"&amp;ADDRESS(MATCH($A35,CYCLES!$B:$B,0),MATCH("semaine"&amp;INDEX(calendrier!$D:$D,MATCH(V$5,calendrier!$A:$A,0)),CYCLES!$1:$1,0)+WEEKDAY(V$5)-1))=0,"",INDIRECT("CYCLES!"&amp;ADDRESS(MATCH($A35,CYCLES!$B:$B,0),MATCH("semaine"&amp;INDEX(calendrier!$D:$D,MATCH(V$5,calendrier!$A:$A,0)),CYCLES!$1:$1,0)+WEEKDAY(V$5)-1)))</f>
        <v>#N/A</v>
      </c>
      <c r="W35" s="43" t="e">
        <f ca="1">IF(INDIRECT("CYCLES!"&amp;ADDRESS(MATCH($A35,CYCLES!$B:$B,0),MATCH("semaine"&amp;INDEX(calendrier!$D:$D,MATCH(W$5,calendrier!$A:$A,0)),CYCLES!$1:$1,0)+WEEKDAY(W$5)-1))=0,"",INDIRECT("CYCLES!"&amp;ADDRESS(MATCH($A35,CYCLES!$B:$B,0),MATCH("semaine"&amp;INDEX(calendrier!$D:$D,MATCH(W$5,calendrier!$A:$A,0)),CYCLES!$1:$1,0)+WEEKDAY(W$5)-1)))</f>
        <v>#N/A</v>
      </c>
      <c r="X35" s="43" t="e">
        <f ca="1">IF(INDIRECT("CYCLES!"&amp;ADDRESS(MATCH($A35,CYCLES!$B:$B,0),MATCH("semaine"&amp;INDEX(calendrier!$D:$D,MATCH(X$5,calendrier!$A:$A,0)),CYCLES!$1:$1,0)+WEEKDAY(X$5)-1))=0,"",INDIRECT("CYCLES!"&amp;ADDRESS(MATCH($A35,CYCLES!$B:$B,0),MATCH("semaine"&amp;INDEX(calendrier!$D:$D,MATCH(X$5,calendrier!$A:$A,0)),CYCLES!$1:$1,0)+WEEKDAY(X$5)-1)))</f>
        <v>#N/A</v>
      </c>
      <c r="Y35" s="43" t="e">
        <f ca="1">IF(INDIRECT("CYCLES!"&amp;ADDRESS(MATCH($A35,CYCLES!$B:$B,0),MATCH("semaine"&amp;INDEX(calendrier!$D:$D,MATCH(Y$5,calendrier!$A:$A,0)),CYCLES!$1:$1,0)+WEEKDAY(Y$5)-1))=0,"",INDIRECT("CYCLES!"&amp;ADDRESS(MATCH($A35,CYCLES!$B:$B,0),MATCH("semaine"&amp;INDEX(calendrier!$D:$D,MATCH(Y$5,calendrier!$A:$A,0)),CYCLES!$1:$1,0)+WEEKDAY(Y$5)-1)))</f>
        <v>#N/A</v>
      </c>
      <c r="Z35" s="43" t="e">
        <f ca="1">IF(INDIRECT("CYCLES!"&amp;ADDRESS(MATCH($A35,CYCLES!$B:$B,0),MATCH("semaine"&amp;INDEX(calendrier!$D:$D,MATCH(Z$5,calendrier!$A:$A,0)),CYCLES!$1:$1,0)+WEEKDAY(Z$5)-1))=0,"",INDIRECT("CYCLES!"&amp;ADDRESS(MATCH($A35,CYCLES!$B:$B,0),MATCH("semaine"&amp;INDEX(calendrier!$D:$D,MATCH(Z$5,calendrier!$A:$A,0)),CYCLES!$1:$1,0)+WEEKDAY(Z$5)-1)))</f>
        <v>#N/A</v>
      </c>
      <c r="AA35" s="43" t="e">
        <f ca="1">IF(INDIRECT("CYCLES!"&amp;ADDRESS(MATCH($A35,CYCLES!$B:$B,0),MATCH("semaine"&amp;INDEX(calendrier!$D:$D,MATCH(AA$5,calendrier!$A:$A,0)),CYCLES!$1:$1,0)+WEEKDAY(AA$5)-1))=0,"",INDIRECT("CYCLES!"&amp;ADDRESS(MATCH($A35,CYCLES!$B:$B,0),MATCH("semaine"&amp;INDEX(calendrier!$D:$D,MATCH(AA$5,calendrier!$A:$A,0)),CYCLES!$1:$1,0)+WEEKDAY(AA$5)-1)))</f>
        <v>#N/A</v>
      </c>
      <c r="AB35" s="43" t="e">
        <f ca="1">IF(INDIRECT("CYCLES!"&amp;ADDRESS(MATCH($A35,CYCLES!$B:$B,0),MATCH("semaine"&amp;INDEX(calendrier!$D:$D,MATCH(AB$5,calendrier!$A:$A,0)),CYCLES!$1:$1,0)+WEEKDAY(AB$5)-1))=0,"",INDIRECT("CYCLES!"&amp;ADDRESS(MATCH($A35,CYCLES!$B:$B,0),MATCH("semaine"&amp;INDEX(calendrier!$D:$D,MATCH(AB$5,calendrier!$A:$A,0)),CYCLES!$1:$1,0)+WEEKDAY(AB$5)-1)))</f>
        <v>#N/A</v>
      </c>
      <c r="AC35" s="43" t="e">
        <f ca="1">IF(INDIRECT("CYCLES!"&amp;ADDRESS(MATCH($A35,CYCLES!$B:$B,0),MATCH("semaine"&amp;INDEX(calendrier!$D:$D,MATCH(AC$5,calendrier!$A:$A,0)),CYCLES!$1:$1,0)+WEEKDAY(AC$5)-1))=0,"",INDIRECT("CYCLES!"&amp;ADDRESS(MATCH($A35,CYCLES!$B:$B,0),MATCH("semaine"&amp;INDEX(calendrier!$D:$D,MATCH(AC$5,calendrier!$A:$A,0)),CYCLES!$1:$1,0)+WEEKDAY(AC$5)-1)))</f>
        <v>#N/A</v>
      </c>
      <c r="AD35" s="43" t="e">
        <f ca="1">IF(INDIRECT("CYCLES!"&amp;ADDRESS(MATCH($A35,CYCLES!$B:$B,0),MATCH("semaine"&amp;INDEX(calendrier!$D:$D,MATCH(AD$5,calendrier!$A:$A,0)),CYCLES!$1:$1,0)+WEEKDAY(AD$5)-1))=0,"",INDIRECT("CYCLES!"&amp;ADDRESS(MATCH($A35,CYCLES!$B:$B,0),MATCH("semaine"&amp;INDEX(calendrier!$D:$D,MATCH(AD$5,calendrier!$A:$A,0)),CYCLES!$1:$1,0)+WEEKDAY(AD$5)-1)))</f>
        <v>#N/A</v>
      </c>
      <c r="AE35" s="43" t="e">
        <f ca="1">IF(INDIRECT("CYCLES!"&amp;ADDRESS(MATCH($A35,CYCLES!$B:$B,0),MATCH("semaine"&amp;INDEX(calendrier!$D:$D,MATCH(AE$5,calendrier!$A:$A,0)),CYCLES!$1:$1,0)+WEEKDAY(AE$5)-1))=0,"",INDIRECT("CYCLES!"&amp;ADDRESS(MATCH($A35,CYCLES!$B:$B,0),MATCH("semaine"&amp;INDEX(calendrier!$D:$D,MATCH(AE$5,calendrier!$A:$A,0)),CYCLES!$1:$1,0)+WEEKDAY(AE$5)-1)))</f>
        <v>#N/A</v>
      </c>
      <c r="AF35" s="43" t="e">
        <f ca="1">IF(INDIRECT("CYCLES!"&amp;ADDRESS(MATCH($A35,CYCLES!$B:$B,0),MATCH("semaine"&amp;INDEX(calendrier!$D:$D,MATCH(AF$5,calendrier!$A:$A,0)),CYCLES!$1:$1,0)+WEEKDAY(AF$5)-1))=0,"",INDIRECT("CYCLES!"&amp;ADDRESS(MATCH($A35,CYCLES!$B:$B,0),MATCH("semaine"&amp;INDEX(calendrier!$D:$D,MATCH(AF$5,calendrier!$A:$A,0)),CYCLES!$1:$1,0)+WEEKDAY(AF$5)-1)))</f>
        <v>#N/A</v>
      </c>
      <c r="AG35" s="120" t="e">
        <f ca="1">INDIRECT("Cycles!A"&amp;SUMPRODUCT(MAX((ROW(INDIRECT("Cycles!A1:A"&amp;MATCH(A35,CYCLES!$B:$B,0))))*(INDIRECT("Cycles!A1:A"&amp;MATCH(A35,CYCLES!$B:$B,0))&lt;&gt;""))))</f>
        <v>#N/A</v>
      </c>
    </row>
    <row r="36" spans="1:33" hidden="1" x14ac:dyDescent="0.25">
      <c r="A36" s="98" t="str">
        <f>IF(A35=0,"0","")</f>
        <v>0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120" t="e">
        <f ca="1">INDIRECT("Cycles!A"&amp;SUMPRODUCT(MAX((ROW(INDIRECT("Cycles!A1:A"&amp;MATCH(A36,CYCLES!$B:$B,0))))*(INDIRECT("Cycles!A1:A"&amp;MATCH(A36,CYCLES!$B:$B,0))&lt;&gt;""))))</f>
        <v>#N/A</v>
      </c>
    </row>
    <row r="37" spans="1:33" s="25" customFormat="1" hidden="1" x14ac:dyDescent="0.25">
      <c r="A37" s="100" t="str">
        <f>IF(A35=0,"0","")</f>
        <v>0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120" t="e">
        <f ca="1">INDIRECT("Cycles!A"&amp;SUMPRODUCT(MAX((ROW(INDIRECT("Cycles!A1:A"&amp;MATCH(A37,CYCLES!$B:$B,0))))*(INDIRECT("Cycles!A1:A"&amp;MATCH(A37,CYCLES!$B:$B,0))&lt;&gt;""))))</f>
        <v>#N/A</v>
      </c>
    </row>
    <row r="38" spans="1:33" hidden="1" x14ac:dyDescent="0.25">
      <c r="A38" s="98">
        <f>IF($B$2=Affectations!$B$1,Affectations!B12,IF($B$2=Affectations!$C$1,Affectations!C12,IF($B$2=Affectations!$D$1,Affectations!D12,IF($B$2=Affectations!$E$1,Affectations!E12,IF($B$2=Affectations!$F$1,Affectations!F12,IF($B$2=Affectations!$G$1,Affectations!G12,IF($B$2=Affectations!$H$1,Affectations!H12,"service?")))))))</f>
        <v>0</v>
      </c>
      <c r="B38" s="43" t="e">
        <f ca="1">IF(INDIRECT("CYCLES!"&amp;ADDRESS(MATCH($A38,CYCLES!$B:$B,0),MATCH("semaine"&amp;INDEX(calendrier!$D:$D,MATCH(B$5,calendrier!$A:$A,0)),CYCLES!$1:$1,0)+WEEKDAY(B$5)-1))=0,"",INDIRECT("CYCLES!"&amp;ADDRESS(MATCH($A38,CYCLES!$B:$B,0),MATCH("semaine"&amp;INDEX(calendrier!$D:$D,MATCH(B$5,calendrier!$A:$A,0)),CYCLES!$1:$1,0)+WEEKDAY(B$5)-1)))</f>
        <v>#N/A</v>
      </c>
      <c r="C38" s="43" t="e">
        <f ca="1">IF(INDIRECT("CYCLES!"&amp;ADDRESS(MATCH($A38,CYCLES!$B:$B,0),MATCH("semaine"&amp;INDEX(calendrier!$D:$D,MATCH(C$5,calendrier!$A:$A,0)),CYCLES!$1:$1,0)+WEEKDAY(C$5)-1))=0,"",INDIRECT("CYCLES!"&amp;ADDRESS(MATCH($A38,CYCLES!$B:$B,0),MATCH("semaine"&amp;INDEX(calendrier!$D:$D,MATCH(C$5,calendrier!$A:$A,0)),CYCLES!$1:$1,0)+WEEKDAY(C$5)-1)))</f>
        <v>#N/A</v>
      </c>
      <c r="D38" s="43" t="e">
        <f ca="1">IF(INDIRECT("CYCLES!"&amp;ADDRESS(MATCH($A38,CYCLES!$B:$B,0),MATCH("semaine"&amp;INDEX(calendrier!$D:$D,MATCH(D$5,calendrier!$A:$A,0)),CYCLES!$1:$1,0)+WEEKDAY(D$5)-1))=0,"",INDIRECT("CYCLES!"&amp;ADDRESS(MATCH($A38,CYCLES!$B:$B,0),MATCH("semaine"&amp;INDEX(calendrier!$D:$D,MATCH(D$5,calendrier!$A:$A,0)),CYCLES!$1:$1,0)+WEEKDAY(D$5)-1)))</f>
        <v>#N/A</v>
      </c>
      <c r="E38" s="43" t="e">
        <f ca="1">IF(INDIRECT("CYCLES!"&amp;ADDRESS(MATCH($A38,CYCLES!$B:$B,0),MATCH("semaine"&amp;INDEX(calendrier!$D:$D,MATCH(E$5,calendrier!$A:$A,0)),CYCLES!$1:$1,0)+WEEKDAY(E$5)-1))=0,"",INDIRECT("CYCLES!"&amp;ADDRESS(MATCH($A38,CYCLES!$B:$B,0),MATCH("semaine"&amp;INDEX(calendrier!$D:$D,MATCH(E$5,calendrier!$A:$A,0)),CYCLES!$1:$1,0)+WEEKDAY(E$5)-1)))</f>
        <v>#N/A</v>
      </c>
      <c r="F38" s="43" t="e">
        <f ca="1">IF(INDIRECT("CYCLES!"&amp;ADDRESS(MATCH($A38,CYCLES!$B:$B,0),MATCH("semaine"&amp;INDEX(calendrier!$D:$D,MATCH(F$5,calendrier!$A:$A,0)),CYCLES!$1:$1,0)+WEEKDAY(F$5)-1))=0,"",INDIRECT("CYCLES!"&amp;ADDRESS(MATCH($A38,CYCLES!$B:$B,0),MATCH("semaine"&amp;INDEX(calendrier!$D:$D,MATCH(F$5,calendrier!$A:$A,0)),CYCLES!$1:$1,0)+WEEKDAY(F$5)-1)))</f>
        <v>#N/A</v>
      </c>
      <c r="G38" s="43" t="e">
        <f ca="1">IF(INDIRECT("CYCLES!"&amp;ADDRESS(MATCH($A38,CYCLES!$B:$B,0),MATCH("semaine"&amp;INDEX(calendrier!$D:$D,MATCH(G$5,calendrier!$A:$A,0)),CYCLES!$1:$1,0)+WEEKDAY(G$5)-1))=0,"",INDIRECT("CYCLES!"&amp;ADDRESS(MATCH($A38,CYCLES!$B:$B,0),MATCH("semaine"&amp;INDEX(calendrier!$D:$D,MATCH(G$5,calendrier!$A:$A,0)),CYCLES!$1:$1,0)+WEEKDAY(G$5)-1)))</f>
        <v>#N/A</v>
      </c>
      <c r="H38" s="43" t="e">
        <f ca="1">IF(INDIRECT("CYCLES!"&amp;ADDRESS(MATCH($A38,CYCLES!$B:$B,0),MATCH("semaine"&amp;INDEX(calendrier!$D:$D,MATCH(H$5,calendrier!$A:$A,0)),CYCLES!$1:$1,0)+WEEKDAY(H$5)-1))=0,"",INDIRECT("CYCLES!"&amp;ADDRESS(MATCH($A38,CYCLES!$B:$B,0),MATCH("semaine"&amp;INDEX(calendrier!$D:$D,MATCH(H$5,calendrier!$A:$A,0)),CYCLES!$1:$1,0)+WEEKDAY(H$5)-1)))</f>
        <v>#N/A</v>
      </c>
      <c r="I38" s="43" t="e">
        <f ca="1">IF(INDIRECT("CYCLES!"&amp;ADDRESS(MATCH($A38,CYCLES!$B:$B,0),MATCH("semaine"&amp;INDEX(calendrier!$D:$D,MATCH(I$5,calendrier!$A:$A,0)),CYCLES!$1:$1,0)+WEEKDAY(I$5)-1))=0,"",INDIRECT("CYCLES!"&amp;ADDRESS(MATCH($A38,CYCLES!$B:$B,0),MATCH("semaine"&amp;INDEX(calendrier!$D:$D,MATCH(I$5,calendrier!$A:$A,0)),CYCLES!$1:$1,0)+WEEKDAY(I$5)-1)))</f>
        <v>#N/A</v>
      </c>
      <c r="J38" s="43" t="e">
        <f ca="1">IF(INDIRECT("CYCLES!"&amp;ADDRESS(MATCH($A38,CYCLES!$B:$B,0),MATCH("semaine"&amp;INDEX(calendrier!$D:$D,MATCH(J$5,calendrier!$A:$A,0)),CYCLES!$1:$1,0)+WEEKDAY(J$5)-1))=0,"",INDIRECT("CYCLES!"&amp;ADDRESS(MATCH($A38,CYCLES!$B:$B,0),MATCH("semaine"&amp;INDEX(calendrier!$D:$D,MATCH(J$5,calendrier!$A:$A,0)),CYCLES!$1:$1,0)+WEEKDAY(J$5)-1)))</f>
        <v>#N/A</v>
      </c>
      <c r="K38" s="43" t="e">
        <f ca="1">IF(INDIRECT("CYCLES!"&amp;ADDRESS(MATCH($A38,CYCLES!$B:$B,0),MATCH("semaine"&amp;INDEX(calendrier!$D:$D,MATCH(K$5,calendrier!$A:$A,0)),CYCLES!$1:$1,0)+WEEKDAY(K$5)-1))=0,"",INDIRECT("CYCLES!"&amp;ADDRESS(MATCH($A38,CYCLES!$B:$B,0),MATCH("semaine"&amp;INDEX(calendrier!$D:$D,MATCH(K$5,calendrier!$A:$A,0)),CYCLES!$1:$1,0)+WEEKDAY(K$5)-1)))</f>
        <v>#N/A</v>
      </c>
      <c r="L38" s="43" t="e">
        <f ca="1">IF(INDIRECT("CYCLES!"&amp;ADDRESS(MATCH($A38,CYCLES!$B:$B,0),MATCH("semaine"&amp;INDEX(calendrier!$D:$D,MATCH(L$5,calendrier!$A:$A,0)),CYCLES!$1:$1,0)+WEEKDAY(L$5)-1))=0,"",INDIRECT("CYCLES!"&amp;ADDRESS(MATCH($A38,CYCLES!$B:$B,0),MATCH("semaine"&amp;INDEX(calendrier!$D:$D,MATCH(L$5,calendrier!$A:$A,0)),CYCLES!$1:$1,0)+WEEKDAY(L$5)-1)))</f>
        <v>#N/A</v>
      </c>
      <c r="M38" s="43" t="e">
        <f ca="1">IF(INDIRECT("CYCLES!"&amp;ADDRESS(MATCH($A38,CYCLES!$B:$B,0),MATCH("semaine"&amp;INDEX(calendrier!$D:$D,MATCH(M$5,calendrier!$A:$A,0)),CYCLES!$1:$1,0)+WEEKDAY(M$5)-1))=0,"",INDIRECT("CYCLES!"&amp;ADDRESS(MATCH($A38,CYCLES!$B:$B,0),MATCH("semaine"&amp;INDEX(calendrier!$D:$D,MATCH(M$5,calendrier!$A:$A,0)),CYCLES!$1:$1,0)+WEEKDAY(M$5)-1)))</f>
        <v>#N/A</v>
      </c>
      <c r="N38" s="43" t="e">
        <f ca="1">IF(INDIRECT("CYCLES!"&amp;ADDRESS(MATCH($A38,CYCLES!$B:$B,0),MATCH("semaine"&amp;INDEX(calendrier!$D:$D,MATCH(N$5,calendrier!$A:$A,0)),CYCLES!$1:$1,0)+WEEKDAY(N$5)-1))=0,"",INDIRECT("CYCLES!"&amp;ADDRESS(MATCH($A38,CYCLES!$B:$B,0),MATCH("semaine"&amp;INDEX(calendrier!$D:$D,MATCH(N$5,calendrier!$A:$A,0)),CYCLES!$1:$1,0)+WEEKDAY(N$5)-1)))</f>
        <v>#N/A</v>
      </c>
      <c r="O38" s="43" t="e">
        <f ca="1">IF(INDIRECT("CYCLES!"&amp;ADDRESS(MATCH($A38,CYCLES!$B:$B,0),MATCH("semaine"&amp;INDEX(calendrier!$D:$D,MATCH(O$5,calendrier!$A:$A,0)),CYCLES!$1:$1,0)+WEEKDAY(O$5)-1))=0,"",INDIRECT("CYCLES!"&amp;ADDRESS(MATCH($A38,CYCLES!$B:$B,0),MATCH("semaine"&amp;INDEX(calendrier!$D:$D,MATCH(O$5,calendrier!$A:$A,0)),CYCLES!$1:$1,0)+WEEKDAY(O$5)-1)))</f>
        <v>#N/A</v>
      </c>
      <c r="P38" s="43" t="e">
        <f ca="1">IF(INDIRECT("CYCLES!"&amp;ADDRESS(MATCH($A38,CYCLES!$B:$B,0),MATCH("semaine"&amp;INDEX(calendrier!$D:$D,MATCH(P$5,calendrier!$A:$A,0)),CYCLES!$1:$1,0)+WEEKDAY(P$5)-1))=0,"",INDIRECT("CYCLES!"&amp;ADDRESS(MATCH($A38,CYCLES!$B:$B,0),MATCH("semaine"&amp;INDEX(calendrier!$D:$D,MATCH(P$5,calendrier!$A:$A,0)),CYCLES!$1:$1,0)+WEEKDAY(P$5)-1)))</f>
        <v>#N/A</v>
      </c>
      <c r="Q38" s="43" t="e">
        <f ca="1">IF(INDIRECT("CYCLES!"&amp;ADDRESS(MATCH($A38,CYCLES!$B:$B,0),MATCH("semaine"&amp;INDEX(calendrier!$D:$D,MATCH(Q$5,calendrier!$A:$A,0)),CYCLES!$1:$1,0)+WEEKDAY(Q$5)-1))=0,"",INDIRECT("CYCLES!"&amp;ADDRESS(MATCH($A38,CYCLES!$B:$B,0),MATCH("semaine"&amp;INDEX(calendrier!$D:$D,MATCH(Q$5,calendrier!$A:$A,0)),CYCLES!$1:$1,0)+WEEKDAY(Q$5)-1)))</f>
        <v>#N/A</v>
      </c>
      <c r="R38" s="43" t="e">
        <f ca="1">IF(INDIRECT("CYCLES!"&amp;ADDRESS(MATCH($A38,CYCLES!$B:$B,0),MATCH("semaine"&amp;INDEX(calendrier!$D:$D,MATCH(R$5,calendrier!$A:$A,0)),CYCLES!$1:$1,0)+WEEKDAY(R$5)-1))=0,"",INDIRECT("CYCLES!"&amp;ADDRESS(MATCH($A38,CYCLES!$B:$B,0),MATCH("semaine"&amp;INDEX(calendrier!$D:$D,MATCH(R$5,calendrier!$A:$A,0)),CYCLES!$1:$1,0)+WEEKDAY(R$5)-1)))</f>
        <v>#N/A</v>
      </c>
      <c r="S38" s="43" t="e">
        <f ca="1">IF(INDIRECT("CYCLES!"&amp;ADDRESS(MATCH($A38,CYCLES!$B:$B,0),MATCH("semaine"&amp;INDEX(calendrier!$D:$D,MATCH(S$5,calendrier!$A:$A,0)),CYCLES!$1:$1,0)+WEEKDAY(S$5)-1))=0,"",INDIRECT("CYCLES!"&amp;ADDRESS(MATCH($A38,CYCLES!$B:$B,0),MATCH("semaine"&amp;INDEX(calendrier!$D:$D,MATCH(S$5,calendrier!$A:$A,0)),CYCLES!$1:$1,0)+WEEKDAY(S$5)-1)))</f>
        <v>#N/A</v>
      </c>
      <c r="T38" s="43" t="e">
        <f ca="1">IF(INDIRECT("CYCLES!"&amp;ADDRESS(MATCH($A38,CYCLES!$B:$B,0),MATCH("semaine"&amp;INDEX(calendrier!$D:$D,MATCH(T$5,calendrier!$A:$A,0)),CYCLES!$1:$1,0)+WEEKDAY(T$5)-1))=0,"",INDIRECT("CYCLES!"&amp;ADDRESS(MATCH($A38,CYCLES!$B:$B,0),MATCH("semaine"&amp;INDEX(calendrier!$D:$D,MATCH(T$5,calendrier!$A:$A,0)),CYCLES!$1:$1,0)+WEEKDAY(T$5)-1)))</f>
        <v>#N/A</v>
      </c>
      <c r="U38" s="43" t="e">
        <f ca="1">IF(INDIRECT("CYCLES!"&amp;ADDRESS(MATCH($A38,CYCLES!$B:$B,0),MATCH("semaine"&amp;INDEX(calendrier!$D:$D,MATCH(U$5,calendrier!$A:$A,0)),CYCLES!$1:$1,0)+WEEKDAY(U$5)-1))=0,"",INDIRECT("CYCLES!"&amp;ADDRESS(MATCH($A38,CYCLES!$B:$B,0),MATCH("semaine"&amp;INDEX(calendrier!$D:$D,MATCH(U$5,calendrier!$A:$A,0)),CYCLES!$1:$1,0)+WEEKDAY(U$5)-1)))</f>
        <v>#N/A</v>
      </c>
      <c r="V38" s="43" t="e">
        <f ca="1">IF(INDIRECT("CYCLES!"&amp;ADDRESS(MATCH($A38,CYCLES!$B:$B,0),MATCH("semaine"&amp;INDEX(calendrier!$D:$D,MATCH(V$5,calendrier!$A:$A,0)),CYCLES!$1:$1,0)+WEEKDAY(V$5)-1))=0,"",INDIRECT("CYCLES!"&amp;ADDRESS(MATCH($A38,CYCLES!$B:$B,0),MATCH("semaine"&amp;INDEX(calendrier!$D:$D,MATCH(V$5,calendrier!$A:$A,0)),CYCLES!$1:$1,0)+WEEKDAY(V$5)-1)))</f>
        <v>#N/A</v>
      </c>
      <c r="W38" s="43" t="e">
        <f ca="1">IF(INDIRECT("CYCLES!"&amp;ADDRESS(MATCH($A38,CYCLES!$B:$B,0),MATCH("semaine"&amp;INDEX(calendrier!$D:$D,MATCH(W$5,calendrier!$A:$A,0)),CYCLES!$1:$1,0)+WEEKDAY(W$5)-1))=0,"",INDIRECT("CYCLES!"&amp;ADDRESS(MATCH($A38,CYCLES!$B:$B,0),MATCH("semaine"&amp;INDEX(calendrier!$D:$D,MATCH(W$5,calendrier!$A:$A,0)),CYCLES!$1:$1,0)+WEEKDAY(W$5)-1)))</f>
        <v>#N/A</v>
      </c>
      <c r="X38" s="43" t="e">
        <f ca="1">IF(INDIRECT("CYCLES!"&amp;ADDRESS(MATCH($A38,CYCLES!$B:$B,0),MATCH("semaine"&amp;INDEX(calendrier!$D:$D,MATCH(X$5,calendrier!$A:$A,0)),CYCLES!$1:$1,0)+WEEKDAY(X$5)-1))=0,"",INDIRECT("CYCLES!"&amp;ADDRESS(MATCH($A38,CYCLES!$B:$B,0),MATCH("semaine"&amp;INDEX(calendrier!$D:$D,MATCH(X$5,calendrier!$A:$A,0)),CYCLES!$1:$1,0)+WEEKDAY(X$5)-1)))</f>
        <v>#N/A</v>
      </c>
      <c r="Y38" s="43" t="e">
        <f ca="1">IF(INDIRECT("CYCLES!"&amp;ADDRESS(MATCH($A38,CYCLES!$B:$B,0),MATCH("semaine"&amp;INDEX(calendrier!$D:$D,MATCH(Y$5,calendrier!$A:$A,0)),CYCLES!$1:$1,0)+WEEKDAY(Y$5)-1))=0,"",INDIRECT("CYCLES!"&amp;ADDRESS(MATCH($A38,CYCLES!$B:$B,0),MATCH("semaine"&amp;INDEX(calendrier!$D:$D,MATCH(Y$5,calendrier!$A:$A,0)),CYCLES!$1:$1,0)+WEEKDAY(Y$5)-1)))</f>
        <v>#N/A</v>
      </c>
      <c r="Z38" s="43" t="e">
        <f ca="1">IF(INDIRECT("CYCLES!"&amp;ADDRESS(MATCH($A38,CYCLES!$B:$B,0),MATCH("semaine"&amp;INDEX(calendrier!$D:$D,MATCH(Z$5,calendrier!$A:$A,0)),CYCLES!$1:$1,0)+WEEKDAY(Z$5)-1))=0,"",INDIRECT("CYCLES!"&amp;ADDRESS(MATCH($A38,CYCLES!$B:$B,0),MATCH("semaine"&amp;INDEX(calendrier!$D:$D,MATCH(Z$5,calendrier!$A:$A,0)),CYCLES!$1:$1,0)+WEEKDAY(Z$5)-1)))</f>
        <v>#N/A</v>
      </c>
      <c r="AA38" s="43" t="e">
        <f ca="1">IF(INDIRECT("CYCLES!"&amp;ADDRESS(MATCH($A38,CYCLES!$B:$B,0),MATCH("semaine"&amp;INDEX(calendrier!$D:$D,MATCH(AA$5,calendrier!$A:$A,0)),CYCLES!$1:$1,0)+WEEKDAY(AA$5)-1))=0,"",INDIRECT("CYCLES!"&amp;ADDRESS(MATCH($A38,CYCLES!$B:$B,0),MATCH("semaine"&amp;INDEX(calendrier!$D:$D,MATCH(AA$5,calendrier!$A:$A,0)),CYCLES!$1:$1,0)+WEEKDAY(AA$5)-1)))</f>
        <v>#N/A</v>
      </c>
      <c r="AB38" s="43" t="e">
        <f ca="1">IF(INDIRECT("CYCLES!"&amp;ADDRESS(MATCH($A38,CYCLES!$B:$B,0),MATCH("semaine"&amp;INDEX(calendrier!$D:$D,MATCH(AB$5,calendrier!$A:$A,0)),CYCLES!$1:$1,0)+WEEKDAY(AB$5)-1))=0,"",INDIRECT("CYCLES!"&amp;ADDRESS(MATCH($A38,CYCLES!$B:$B,0),MATCH("semaine"&amp;INDEX(calendrier!$D:$D,MATCH(AB$5,calendrier!$A:$A,0)),CYCLES!$1:$1,0)+WEEKDAY(AB$5)-1)))</f>
        <v>#N/A</v>
      </c>
      <c r="AC38" s="43" t="e">
        <f ca="1">IF(INDIRECT("CYCLES!"&amp;ADDRESS(MATCH($A38,CYCLES!$B:$B,0),MATCH("semaine"&amp;INDEX(calendrier!$D:$D,MATCH(AC$5,calendrier!$A:$A,0)),CYCLES!$1:$1,0)+WEEKDAY(AC$5)-1))=0,"",INDIRECT("CYCLES!"&amp;ADDRESS(MATCH($A38,CYCLES!$B:$B,0),MATCH("semaine"&amp;INDEX(calendrier!$D:$D,MATCH(AC$5,calendrier!$A:$A,0)),CYCLES!$1:$1,0)+WEEKDAY(AC$5)-1)))</f>
        <v>#N/A</v>
      </c>
      <c r="AD38" s="43" t="e">
        <f ca="1">IF(INDIRECT("CYCLES!"&amp;ADDRESS(MATCH($A38,CYCLES!$B:$B,0),MATCH("semaine"&amp;INDEX(calendrier!$D:$D,MATCH(AD$5,calendrier!$A:$A,0)),CYCLES!$1:$1,0)+WEEKDAY(AD$5)-1))=0,"",INDIRECT("CYCLES!"&amp;ADDRESS(MATCH($A38,CYCLES!$B:$B,0),MATCH("semaine"&amp;INDEX(calendrier!$D:$D,MATCH(AD$5,calendrier!$A:$A,0)),CYCLES!$1:$1,0)+WEEKDAY(AD$5)-1)))</f>
        <v>#N/A</v>
      </c>
      <c r="AE38" s="43" t="e">
        <f ca="1">IF(INDIRECT("CYCLES!"&amp;ADDRESS(MATCH($A38,CYCLES!$B:$B,0),MATCH("semaine"&amp;INDEX(calendrier!$D:$D,MATCH(AE$5,calendrier!$A:$A,0)),CYCLES!$1:$1,0)+WEEKDAY(AE$5)-1))=0,"",INDIRECT("CYCLES!"&amp;ADDRESS(MATCH($A38,CYCLES!$B:$B,0),MATCH("semaine"&amp;INDEX(calendrier!$D:$D,MATCH(AE$5,calendrier!$A:$A,0)),CYCLES!$1:$1,0)+WEEKDAY(AE$5)-1)))</f>
        <v>#N/A</v>
      </c>
      <c r="AF38" s="43" t="e">
        <f ca="1">IF(INDIRECT("CYCLES!"&amp;ADDRESS(MATCH($A38,CYCLES!$B:$B,0),MATCH("semaine"&amp;INDEX(calendrier!$D:$D,MATCH(AF$5,calendrier!$A:$A,0)),CYCLES!$1:$1,0)+WEEKDAY(AF$5)-1))=0,"",INDIRECT("CYCLES!"&amp;ADDRESS(MATCH($A38,CYCLES!$B:$B,0),MATCH("semaine"&amp;INDEX(calendrier!$D:$D,MATCH(AF$5,calendrier!$A:$A,0)),CYCLES!$1:$1,0)+WEEKDAY(AF$5)-1)))</f>
        <v>#N/A</v>
      </c>
      <c r="AG38" s="120" t="e">
        <f ca="1">INDIRECT("Cycles!A"&amp;SUMPRODUCT(MAX((ROW(INDIRECT("Cycles!A1:A"&amp;MATCH(A38,CYCLES!$B:$B,0))))*(INDIRECT("Cycles!A1:A"&amp;MATCH(A38,CYCLES!$B:$B,0))&lt;&gt;""))))</f>
        <v>#N/A</v>
      </c>
    </row>
    <row r="39" spans="1:33" hidden="1" x14ac:dyDescent="0.25">
      <c r="A39" s="98" t="str">
        <f>IF(A38=0,"0","")</f>
        <v>0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120" t="e">
        <f ca="1">INDIRECT("Cycles!A"&amp;SUMPRODUCT(MAX((ROW(INDIRECT("Cycles!A1:A"&amp;MATCH(A39,CYCLES!$B:$B,0))))*(INDIRECT("Cycles!A1:A"&amp;MATCH(A39,CYCLES!$B:$B,0))&lt;&gt;""))))</f>
        <v>#N/A</v>
      </c>
    </row>
    <row r="40" spans="1:33" s="25" customFormat="1" hidden="1" x14ac:dyDescent="0.25">
      <c r="A40" s="100" t="str">
        <f>IF(A38=0,"0","")</f>
        <v>0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120" t="e">
        <f ca="1">INDIRECT("Cycles!A"&amp;SUMPRODUCT(MAX((ROW(INDIRECT("Cycles!A1:A"&amp;MATCH(A40,CYCLES!$B:$B,0))))*(INDIRECT("Cycles!A1:A"&amp;MATCH(A40,CYCLES!$B:$B,0))&lt;&gt;""))))</f>
        <v>#N/A</v>
      </c>
    </row>
    <row r="41" spans="1:33" hidden="1" x14ac:dyDescent="0.25">
      <c r="A41" s="98">
        <f>IF($B$2=Affectations!$B$1,Affectations!B10,IF($B$2=Affectations!$C$1,Affectations!C10,IF($B$2=Affectations!$D$1,Affectations!D10,IF($B$2=Affectations!$E$1,Affectations!E10,IF($B$2=Affectations!$F$1,Affectations!F10,IF($B$2=Affectations!$G$1,Affectations!G10,IF($B$2=Affectations!$H$1,Affectations!H10,"service?")))))))</f>
        <v>0</v>
      </c>
      <c r="B41" s="43" t="e">
        <f ca="1">IF(INDIRECT("CYCLES!"&amp;ADDRESS(MATCH($A41,CYCLES!$B:$B,0),MATCH("semaine"&amp;INDEX(calendrier!$D:$D,MATCH(B$5,calendrier!$A:$A,0)),CYCLES!$1:$1,0)+WEEKDAY(B$5)-1))=0,"",INDIRECT("CYCLES!"&amp;ADDRESS(MATCH($A41,CYCLES!$B:$B,0),MATCH("semaine"&amp;INDEX(calendrier!$D:$D,MATCH(B$5,calendrier!$A:$A,0)),CYCLES!$1:$1,0)+WEEKDAY(B$5)-1)))</f>
        <v>#N/A</v>
      </c>
      <c r="C41" s="43" t="e">
        <f ca="1">IF(INDIRECT("CYCLES!"&amp;ADDRESS(MATCH($A41,CYCLES!$B:$B,0),MATCH("semaine"&amp;INDEX(calendrier!$D:$D,MATCH(C$5,calendrier!$A:$A,0)),CYCLES!$1:$1,0)+WEEKDAY(C$5)-1))=0,"",INDIRECT("CYCLES!"&amp;ADDRESS(MATCH($A41,CYCLES!$B:$B,0),MATCH("semaine"&amp;INDEX(calendrier!$D:$D,MATCH(C$5,calendrier!$A:$A,0)),CYCLES!$1:$1,0)+WEEKDAY(C$5)-1)))</f>
        <v>#N/A</v>
      </c>
      <c r="D41" s="43" t="e">
        <f ca="1">IF(INDIRECT("CYCLES!"&amp;ADDRESS(MATCH($A41,CYCLES!$B:$B,0),MATCH("semaine"&amp;INDEX(calendrier!$D:$D,MATCH(D$5,calendrier!$A:$A,0)),CYCLES!$1:$1,0)+WEEKDAY(D$5)-1))=0,"",INDIRECT("CYCLES!"&amp;ADDRESS(MATCH($A41,CYCLES!$B:$B,0),MATCH("semaine"&amp;INDEX(calendrier!$D:$D,MATCH(D$5,calendrier!$A:$A,0)),CYCLES!$1:$1,0)+WEEKDAY(D$5)-1)))</f>
        <v>#N/A</v>
      </c>
      <c r="E41" s="43" t="e">
        <f ca="1">IF(INDIRECT("CYCLES!"&amp;ADDRESS(MATCH($A41,CYCLES!$B:$B,0),MATCH("semaine"&amp;INDEX(calendrier!$D:$D,MATCH(E$5,calendrier!$A:$A,0)),CYCLES!$1:$1,0)+WEEKDAY(E$5)-1))=0,"",INDIRECT("CYCLES!"&amp;ADDRESS(MATCH($A41,CYCLES!$B:$B,0),MATCH("semaine"&amp;INDEX(calendrier!$D:$D,MATCH(E$5,calendrier!$A:$A,0)),CYCLES!$1:$1,0)+WEEKDAY(E$5)-1)))</f>
        <v>#N/A</v>
      </c>
      <c r="F41" s="43" t="e">
        <f ca="1">IF(INDIRECT("CYCLES!"&amp;ADDRESS(MATCH($A41,CYCLES!$B:$B,0),MATCH("semaine"&amp;INDEX(calendrier!$D:$D,MATCH(F$5,calendrier!$A:$A,0)),CYCLES!$1:$1,0)+WEEKDAY(F$5)-1))=0,"",INDIRECT("CYCLES!"&amp;ADDRESS(MATCH($A41,CYCLES!$B:$B,0),MATCH("semaine"&amp;INDEX(calendrier!$D:$D,MATCH(F$5,calendrier!$A:$A,0)),CYCLES!$1:$1,0)+WEEKDAY(F$5)-1)))</f>
        <v>#N/A</v>
      </c>
      <c r="G41" s="43" t="e">
        <f ca="1">IF(INDIRECT("CYCLES!"&amp;ADDRESS(MATCH($A41,CYCLES!$B:$B,0),MATCH("semaine"&amp;INDEX(calendrier!$D:$D,MATCH(G$5,calendrier!$A:$A,0)),CYCLES!$1:$1,0)+WEEKDAY(G$5)-1))=0,"",INDIRECT("CYCLES!"&amp;ADDRESS(MATCH($A41,CYCLES!$B:$B,0),MATCH("semaine"&amp;INDEX(calendrier!$D:$D,MATCH(G$5,calendrier!$A:$A,0)),CYCLES!$1:$1,0)+WEEKDAY(G$5)-1)))</f>
        <v>#N/A</v>
      </c>
      <c r="H41" s="43" t="e">
        <f ca="1">IF(INDIRECT("CYCLES!"&amp;ADDRESS(MATCH($A41,CYCLES!$B:$B,0),MATCH("semaine"&amp;INDEX(calendrier!$D:$D,MATCH(H$5,calendrier!$A:$A,0)),CYCLES!$1:$1,0)+WEEKDAY(H$5)-1))=0,"",INDIRECT("CYCLES!"&amp;ADDRESS(MATCH($A41,CYCLES!$B:$B,0),MATCH("semaine"&amp;INDEX(calendrier!$D:$D,MATCH(H$5,calendrier!$A:$A,0)),CYCLES!$1:$1,0)+WEEKDAY(H$5)-1)))</f>
        <v>#N/A</v>
      </c>
      <c r="I41" s="43" t="e">
        <f ca="1">IF(INDIRECT("CYCLES!"&amp;ADDRESS(MATCH($A41,CYCLES!$B:$B,0),MATCH("semaine"&amp;INDEX(calendrier!$D:$D,MATCH(I$5,calendrier!$A:$A,0)),CYCLES!$1:$1,0)+WEEKDAY(I$5)-1))=0,"",INDIRECT("CYCLES!"&amp;ADDRESS(MATCH($A41,CYCLES!$B:$B,0),MATCH("semaine"&amp;INDEX(calendrier!$D:$D,MATCH(I$5,calendrier!$A:$A,0)),CYCLES!$1:$1,0)+WEEKDAY(I$5)-1)))</f>
        <v>#N/A</v>
      </c>
      <c r="J41" s="43" t="e">
        <f ca="1">IF(INDIRECT("CYCLES!"&amp;ADDRESS(MATCH($A41,CYCLES!$B:$B,0),MATCH("semaine"&amp;INDEX(calendrier!$D:$D,MATCH(J$5,calendrier!$A:$A,0)),CYCLES!$1:$1,0)+WEEKDAY(J$5)-1))=0,"",INDIRECT("CYCLES!"&amp;ADDRESS(MATCH($A41,CYCLES!$B:$B,0),MATCH("semaine"&amp;INDEX(calendrier!$D:$D,MATCH(J$5,calendrier!$A:$A,0)),CYCLES!$1:$1,0)+WEEKDAY(J$5)-1)))</f>
        <v>#N/A</v>
      </c>
      <c r="K41" s="43" t="e">
        <f ca="1">IF(INDIRECT("CYCLES!"&amp;ADDRESS(MATCH($A41,CYCLES!$B:$B,0),MATCH("semaine"&amp;INDEX(calendrier!$D:$D,MATCH(K$5,calendrier!$A:$A,0)),CYCLES!$1:$1,0)+WEEKDAY(K$5)-1))=0,"",INDIRECT("CYCLES!"&amp;ADDRESS(MATCH($A41,CYCLES!$B:$B,0),MATCH("semaine"&amp;INDEX(calendrier!$D:$D,MATCH(K$5,calendrier!$A:$A,0)),CYCLES!$1:$1,0)+WEEKDAY(K$5)-1)))</f>
        <v>#N/A</v>
      </c>
      <c r="L41" s="43" t="e">
        <f ca="1">IF(INDIRECT("CYCLES!"&amp;ADDRESS(MATCH($A41,CYCLES!$B:$B,0),MATCH("semaine"&amp;INDEX(calendrier!$D:$D,MATCH(L$5,calendrier!$A:$A,0)),CYCLES!$1:$1,0)+WEEKDAY(L$5)-1))=0,"",INDIRECT("CYCLES!"&amp;ADDRESS(MATCH($A41,CYCLES!$B:$B,0),MATCH("semaine"&amp;INDEX(calendrier!$D:$D,MATCH(L$5,calendrier!$A:$A,0)),CYCLES!$1:$1,0)+WEEKDAY(L$5)-1)))</f>
        <v>#N/A</v>
      </c>
      <c r="M41" s="43" t="e">
        <f ca="1">IF(INDIRECT("CYCLES!"&amp;ADDRESS(MATCH($A41,CYCLES!$B:$B,0),MATCH("semaine"&amp;INDEX(calendrier!$D:$D,MATCH(M$5,calendrier!$A:$A,0)),CYCLES!$1:$1,0)+WEEKDAY(M$5)-1))=0,"",INDIRECT("CYCLES!"&amp;ADDRESS(MATCH($A41,CYCLES!$B:$B,0),MATCH("semaine"&amp;INDEX(calendrier!$D:$D,MATCH(M$5,calendrier!$A:$A,0)),CYCLES!$1:$1,0)+WEEKDAY(M$5)-1)))</f>
        <v>#N/A</v>
      </c>
      <c r="N41" s="43" t="e">
        <f ca="1">IF(INDIRECT("CYCLES!"&amp;ADDRESS(MATCH($A41,CYCLES!$B:$B,0),MATCH("semaine"&amp;INDEX(calendrier!$D:$D,MATCH(N$5,calendrier!$A:$A,0)),CYCLES!$1:$1,0)+WEEKDAY(N$5)-1))=0,"",INDIRECT("CYCLES!"&amp;ADDRESS(MATCH($A41,CYCLES!$B:$B,0),MATCH("semaine"&amp;INDEX(calendrier!$D:$D,MATCH(N$5,calendrier!$A:$A,0)),CYCLES!$1:$1,0)+WEEKDAY(N$5)-1)))</f>
        <v>#N/A</v>
      </c>
      <c r="O41" s="43" t="e">
        <f ca="1">IF(INDIRECT("CYCLES!"&amp;ADDRESS(MATCH($A41,CYCLES!$B:$B,0),MATCH("semaine"&amp;INDEX(calendrier!$D:$D,MATCH(O$5,calendrier!$A:$A,0)),CYCLES!$1:$1,0)+WEEKDAY(O$5)-1))=0,"",INDIRECT("CYCLES!"&amp;ADDRESS(MATCH($A41,CYCLES!$B:$B,0),MATCH("semaine"&amp;INDEX(calendrier!$D:$D,MATCH(O$5,calendrier!$A:$A,0)),CYCLES!$1:$1,0)+WEEKDAY(O$5)-1)))</f>
        <v>#N/A</v>
      </c>
      <c r="P41" s="43" t="e">
        <f ca="1">IF(INDIRECT("CYCLES!"&amp;ADDRESS(MATCH($A41,CYCLES!$B:$B,0),MATCH("semaine"&amp;INDEX(calendrier!$D:$D,MATCH(P$5,calendrier!$A:$A,0)),CYCLES!$1:$1,0)+WEEKDAY(P$5)-1))=0,"",INDIRECT("CYCLES!"&amp;ADDRESS(MATCH($A41,CYCLES!$B:$B,0),MATCH("semaine"&amp;INDEX(calendrier!$D:$D,MATCH(P$5,calendrier!$A:$A,0)),CYCLES!$1:$1,0)+WEEKDAY(P$5)-1)))</f>
        <v>#N/A</v>
      </c>
      <c r="Q41" s="43" t="e">
        <f ca="1">IF(INDIRECT("CYCLES!"&amp;ADDRESS(MATCH($A41,CYCLES!$B:$B,0),MATCH("semaine"&amp;INDEX(calendrier!$D:$D,MATCH(Q$5,calendrier!$A:$A,0)),CYCLES!$1:$1,0)+WEEKDAY(Q$5)-1))=0,"",INDIRECT("CYCLES!"&amp;ADDRESS(MATCH($A41,CYCLES!$B:$B,0),MATCH("semaine"&amp;INDEX(calendrier!$D:$D,MATCH(Q$5,calendrier!$A:$A,0)),CYCLES!$1:$1,0)+WEEKDAY(Q$5)-1)))</f>
        <v>#N/A</v>
      </c>
      <c r="R41" s="43" t="e">
        <f ca="1">IF(INDIRECT("CYCLES!"&amp;ADDRESS(MATCH($A41,CYCLES!$B:$B,0),MATCH("semaine"&amp;INDEX(calendrier!$D:$D,MATCH(R$5,calendrier!$A:$A,0)),CYCLES!$1:$1,0)+WEEKDAY(R$5)-1))=0,"",INDIRECT("CYCLES!"&amp;ADDRESS(MATCH($A41,CYCLES!$B:$B,0),MATCH("semaine"&amp;INDEX(calendrier!$D:$D,MATCH(R$5,calendrier!$A:$A,0)),CYCLES!$1:$1,0)+WEEKDAY(R$5)-1)))</f>
        <v>#N/A</v>
      </c>
      <c r="S41" s="43" t="e">
        <f ca="1">IF(INDIRECT("CYCLES!"&amp;ADDRESS(MATCH($A41,CYCLES!$B:$B,0),MATCH("semaine"&amp;INDEX(calendrier!$D:$D,MATCH(S$5,calendrier!$A:$A,0)),CYCLES!$1:$1,0)+WEEKDAY(S$5)-1))=0,"",INDIRECT("CYCLES!"&amp;ADDRESS(MATCH($A41,CYCLES!$B:$B,0),MATCH("semaine"&amp;INDEX(calendrier!$D:$D,MATCH(S$5,calendrier!$A:$A,0)),CYCLES!$1:$1,0)+WEEKDAY(S$5)-1)))</f>
        <v>#N/A</v>
      </c>
      <c r="T41" s="43" t="e">
        <f ca="1">IF(INDIRECT("CYCLES!"&amp;ADDRESS(MATCH($A41,CYCLES!$B:$B,0),MATCH("semaine"&amp;INDEX(calendrier!$D:$D,MATCH(T$5,calendrier!$A:$A,0)),CYCLES!$1:$1,0)+WEEKDAY(T$5)-1))=0,"",INDIRECT("CYCLES!"&amp;ADDRESS(MATCH($A41,CYCLES!$B:$B,0),MATCH("semaine"&amp;INDEX(calendrier!$D:$D,MATCH(T$5,calendrier!$A:$A,0)),CYCLES!$1:$1,0)+WEEKDAY(T$5)-1)))</f>
        <v>#N/A</v>
      </c>
      <c r="U41" s="43" t="e">
        <f ca="1">IF(INDIRECT("CYCLES!"&amp;ADDRESS(MATCH($A41,CYCLES!$B:$B,0),MATCH("semaine"&amp;INDEX(calendrier!$D:$D,MATCH(U$5,calendrier!$A:$A,0)),CYCLES!$1:$1,0)+WEEKDAY(U$5)-1))=0,"",INDIRECT("CYCLES!"&amp;ADDRESS(MATCH($A41,CYCLES!$B:$B,0),MATCH("semaine"&amp;INDEX(calendrier!$D:$D,MATCH(U$5,calendrier!$A:$A,0)),CYCLES!$1:$1,0)+WEEKDAY(U$5)-1)))</f>
        <v>#N/A</v>
      </c>
      <c r="V41" s="43" t="e">
        <f ca="1">IF(INDIRECT("CYCLES!"&amp;ADDRESS(MATCH($A41,CYCLES!$B:$B,0),MATCH("semaine"&amp;INDEX(calendrier!$D:$D,MATCH(V$5,calendrier!$A:$A,0)),CYCLES!$1:$1,0)+WEEKDAY(V$5)-1))=0,"",INDIRECT("CYCLES!"&amp;ADDRESS(MATCH($A41,CYCLES!$B:$B,0),MATCH("semaine"&amp;INDEX(calendrier!$D:$D,MATCH(V$5,calendrier!$A:$A,0)),CYCLES!$1:$1,0)+WEEKDAY(V$5)-1)))</f>
        <v>#N/A</v>
      </c>
      <c r="W41" s="43" t="e">
        <f ca="1">IF(INDIRECT("CYCLES!"&amp;ADDRESS(MATCH($A41,CYCLES!$B:$B,0),MATCH("semaine"&amp;INDEX(calendrier!$D:$D,MATCH(W$5,calendrier!$A:$A,0)),CYCLES!$1:$1,0)+WEEKDAY(W$5)-1))=0,"",INDIRECT("CYCLES!"&amp;ADDRESS(MATCH($A41,CYCLES!$B:$B,0),MATCH("semaine"&amp;INDEX(calendrier!$D:$D,MATCH(W$5,calendrier!$A:$A,0)),CYCLES!$1:$1,0)+WEEKDAY(W$5)-1)))</f>
        <v>#N/A</v>
      </c>
      <c r="X41" s="43" t="e">
        <f ca="1">IF(INDIRECT("CYCLES!"&amp;ADDRESS(MATCH($A41,CYCLES!$B:$B,0),MATCH("semaine"&amp;INDEX(calendrier!$D:$D,MATCH(X$5,calendrier!$A:$A,0)),CYCLES!$1:$1,0)+WEEKDAY(X$5)-1))=0,"",INDIRECT("CYCLES!"&amp;ADDRESS(MATCH($A41,CYCLES!$B:$B,0),MATCH("semaine"&amp;INDEX(calendrier!$D:$D,MATCH(X$5,calendrier!$A:$A,0)),CYCLES!$1:$1,0)+WEEKDAY(X$5)-1)))</f>
        <v>#N/A</v>
      </c>
      <c r="Y41" s="43" t="e">
        <f ca="1">IF(INDIRECT("CYCLES!"&amp;ADDRESS(MATCH($A41,CYCLES!$B:$B,0),MATCH("semaine"&amp;INDEX(calendrier!$D:$D,MATCH(Y$5,calendrier!$A:$A,0)),CYCLES!$1:$1,0)+WEEKDAY(Y$5)-1))=0,"",INDIRECT("CYCLES!"&amp;ADDRESS(MATCH($A41,CYCLES!$B:$B,0),MATCH("semaine"&amp;INDEX(calendrier!$D:$D,MATCH(Y$5,calendrier!$A:$A,0)),CYCLES!$1:$1,0)+WEEKDAY(Y$5)-1)))</f>
        <v>#N/A</v>
      </c>
      <c r="Z41" s="43" t="e">
        <f ca="1">IF(INDIRECT("CYCLES!"&amp;ADDRESS(MATCH($A41,CYCLES!$B:$B,0),MATCH("semaine"&amp;INDEX(calendrier!$D:$D,MATCH(Z$5,calendrier!$A:$A,0)),CYCLES!$1:$1,0)+WEEKDAY(Z$5)-1))=0,"",INDIRECT("CYCLES!"&amp;ADDRESS(MATCH($A41,CYCLES!$B:$B,0),MATCH("semaine"&amp;INDEX(calendrier!$D:$D,MATCH(Z$5,calendrier!$A:$A,0)),CYCLES!$1:$1,0)+WEEKDAY(Z$5)-1)))</f>
        <v>#N/A</v>
      </c>
      <c r="AA41" s="43" t="e">
        <f ca="1">IF(INDIRECT("CYCLES!"&amp;ADDRESS(MATCH($A41,CYCLES!$B:$B,0),MATCH("semaine"&amp;INDEX(calendrier!$D:$D,MATCH(AA$5,calendrier!$A:$A,0)),CYCLES!$1:$1,0)+WEEKDAY(AA$5)-1))=0,"",INDIRECT("CYCLES!"&amp;ADDRESS(MATCH($A41,CYCLES!$B:$B,0),MATCH("semaine"&amp;INDEX(calendrier!$D:$D,MATCH(AA$5,calendrier!$A:$A,0)),CYCLES!$1:$1,0)+WEEKDAY(AA$5)-1)))</f>
        <v>#N/A</v>
      </c>
      <c r="AB41" s="43" t="e">
        <f ca="1">IF(INDIRECT("CYCLES!"&amp;ADDRESS(MATCH($A41,CYCLES!$B:$B,0),MATCH("semaine"&amp;INDEX(calendrier!$D:$D,MATCH(AB$5,calendrier!$A:$A,0)),CYCLES!$1:$1,0)+WEEKDAY(AB$5)-1))=0,"",INDIRECT("CYCLES!"&amp;ADDRESS(MATCH($A41,CYCLES!$B:$B,0),MATCH("semaine"&amp;INDEX(calendrier!$D:$D,MATCH(AB$5,calendrier!$A:$A,0)),CYCLES!$1:$1,0)+WEEKDAY(AB$5)-1)))</f>
        <v>#N/A</v>
      </c>
      <c r="AC41" s="43" t="e">
        <f ca="1">IF(INDIRECT("CYCLES!"&amp;ADDRESS(MATCH($A41,CYCLES!$B:$B,0),MATCH("semaine"&amp;INDEX(calendrier!$D:$D,MATCH(AC$5,calendrier!$A:$A,0)),CYCLES!$1:$1,0)+WEEKDAY(AC$5)-1))=0,"",INDIRECT("CYCLES!"&amp;ADDRESS(MATCH($A41,CYCLES!$B:$B,0),MATCH("semaine"&amp;INDEX(calendrier!$D:$D,MATCH(AC$5,calendrier!$A:$A,0)),CYCLES!$1:$1,0)+WEEKDAY(AC$5)-1)))</f>
        <v>#N/A</v>
      </c>
      <c r="AD41" s="43" t="e">
        <f ca="1">IF(INDIRECT("CYCLES!"&amp;ADDRESS(MATCH($A41,CYCLES!$B:$B,0),MATCH("semaine"&amp;INDEX(calendrier!$D:$D,MATCH(AD$5,calendrier!$A:$A,0)),CYCLES!$1:$1,0)+WEEKDAY(AD$5)-1))=0,"",INDIRECT("CYCLES!"&amp;ADDRESS(MATCH($A41,CYCLES!$B:$B,0),MATCH("semaine"&amp;INDEX(calendrier!$D:$D,MATCH(AD$5,calendrier!$A:$A,0)),CYCLES!$1:$1,0)+WEEKDAY(AD$5)-1)))</f>
        <v>#N/A</v>
      </c>
      <c r="AE41" s="43" t="e">
        <f ca="1">IF(INDIRECT("CYCLES!"&amp;ADDRESS(MATCH($A41,CYCLES!$B:$B,0),MATCH("semaine"&amp;INDEX(calendrier!$D:$D,MATCH(AE$5,calendrier!$A:$A,0)),CYCLES!$1:$1,0)+WEEKDAY(AE$5)-1))=0,"",INDIRECT("CYCLES!"&amp;ADDRESS(MATCH($A41,CYCLES!$B:$B,0),MATCH("semaine"&amp;INDEX(calendrier!$D:$D,MATCH(AE$5,calendrier!$A:$A,0)),CYCLES!$1:$1,0)+WEEKDAY(AE$5)-1)))</f>
        <v>#N/A</v>
      </c>
      <c r="AF41" s="43" t="e">
        <f ca="1">IF(INDIRECT("CYCLES!"&amp;ADDRESS(MATCH($A41,CYCLES!$B:$B,0),MATCH("semaine"&amp;INDEX(calendrier!$D:$D,MATCH(AF$5,calendrier!$A:$A,0)),CYCLES!$1:$1,0)+WEEKDAY(AF$5)-1))=0,"",INDIRECT("CYCLES!"&amp;ADDRESS(MATCH($A41,CYCLES!$B:$B,0),MATCH("semaine"&amp;INDEX(calendrier!$D:$D,MATCH(AF$5,calendrier!$A:$A,0)),CYCLES!$1:$1,0)+WEEKDAY(AF$5)-1)))</f>
        <v>#N/A</v>
      </c>
      <c r="AG41" s="120" t="e">
        <f ca="1">INDIRECT("Cycles!A"&amp;SUMPRODUCT(MAX((ROW(INDIRECT("Cycles!A1:A"&amp;MATCH(A41,CYCLES!$B:$B,0))))*(INDIRECT("Cycles!A1:A"&amp;MATCH(A41,CYCLES!$B:$B,0))&lt;&gt;""))))</f>
        <v>#N/A</v>
      </c>
    </row>
    <row r="42" spans="1:33" hidden="1" x14ac:dyDescent="0.25">
      <c r="A42" s="98" t="str">
        <f>IF(A41=0,"0","")</f>
        <v>0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120" t="e">
        <f ca="1">INDIRECT("Cycles!A"&amp;SUMPRODUCT(MAX((ROW(INDIRECT("Cycles!A1:A"&amp;MATCH(A42,CYCLES!$B:$B,0))))*(INDIRECT("Cycles!A1:A"&amp;MATCH(A42,CYCLES!$B:$B,0))&lt;&gt;""))))</f>
        <v>#N/A</v>
      </c>
    </row>
    <row r="43" spans="1:33" s="25" customFormat="1" hidden="1" x14ac:dyDescent="0.25">
      <c r="A43" s="100" t="str">
        <f>IF(A41=0,"0","")</f>
        <v>0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120" t="e">
        <f ca="1">INDIRECT("Cycles!A"&amp;SUMPRODUCT(MAX((ROW(INDIRECT("Cycles!A1:A"&amp;MATCH(A43,CYCLES!$B:$B,0))))*(INDIRECT("Cycles!A1:A"&amp;MATCH(A43,CYCLES!$B:$B,0))&lt;&gt;""))))</f>
        <v>#N/A</v>
      </c>
    </row>
    <row r="44" spans="1:33" hidden="1" x14ac:dyDescent="0.25">
      <c r="A44" s="98">
        <f>IF($B$2=Affectations!$B$1,Affectations!B17,IF($B$2=Affectations!$C$1,Affectations!C17,IF($B$2=Affectations!$D$1,Affectations!D17,IF($B$2=Affectations!$E$1,Affectations!E17,IF($B$2=Affectations!$F$1,Affectations!F17,IF($B$2=Affectations!$G$1,Affectations!G17,IF($B$2=Affectations!$H$1,Affectations!H17,"service?")))))))</f>
        <v>0</v>
      </c>
      <c r="B44" s="43" t="e">
        <f ca="1">IF(B$5="","",IF(INDIRECT("CYCLES!"&amp;ADDRESS(MATCH($A44,CYCLES!$B:$B,0),MATCH("semaine"&amp;INDEX(INDIRECT("calendrier!"&amp;CHAR(MID($AG44,7,1)+3+64)&amp;":"&amp;CHAR(MID($AG44,7,1)+3+64)),MATCH(B$5,calendrier!$A:$A,0)),CYCLES!$1:$1,0)+WEEKDAY(B$5)-1))=0,"",INDIRECT("CYCLES!"&amp;ADDRESS(MATCH($A44,CYCLES!$B:$B,0),MATCH("semaine"&amp;INDEX(INDIRECT("calendrier!"&amp;CHAR(MID($AG44,7,1)+3+64)&amp;":"&amp;CHAR(MID($AG44,7,1)+3+64)),MATCH(B$5,calendrier!$A:$A,0)),CYCLES!$1:$1,0)+WEEKDAY(B$5)-1))))</f>
        <v>#N/A</v>
      </c>
      <c r="C44" s="43" t="e">
        <f ca="1">IF(C$5="","",IF(INDIRECT("CYCLES!"&amp;ADDRESS(MATCH($A44,CYCLES!$B:$B,0),MATCH("semaine"&amp;INDEX(INDIRECT("calendrier!"&amp;CHAR(MID($AG44,7,1)+3+64)&amp;":"&amp;CHAR(MID($AG44,7,1)+3+64)),MATCH(C$5,calendrier!$A:$A,0)),CYCLES!$1:$1,0)+WEEKDAY(C$5)-1))=0,"",INDIRECT("CYCLES!"&amp;ADDRESS(MATCH($A44,CYCLES!$B:$B,0),MATCH("semaine"&amp;INDEX(INDIRECT("calendrier!"&amp;CHAR(MID($AG44,7,1)+3+64)&amp;":"&amp;CHAR(MID($AG44,7,1)+3+64)),MATCH(C$5,calendrier!$A:$A,0)),CYCLES!$1:$1,0)+WEEKDAY(C$5)-1))))</f>
        <v>#N/A</v>
      </c>
      <c r="D44" s="43" t="e">
        <f ca="1">IF(D$5="","",IF(INDIRECT("CYCLES!"&amp;ADDRESS(MATCH($A44,CYCLES!$B:$B,0),MATCH("semaine"&amp;INDEX(INDIRECT("calendrier!"&amp;CHAR(MID($AG44,7,1)+3+64)&amp;":"&amp;CHAR(MID($AG44,7,1)+3+64)),MATCH(D$5,calendrier!$A:$A,0)),CYCLES!$1:$1,0)+WEEKDAY(D$5)-1))=0,"",INDIRECT("CYCLES!"&amp;ADDRESS(MATCH($A44,CYCLES!$B:$B,0),MATCH("semaine"&amp;INDEX(INDIRECT("calendrier!"&amp;CHAR(MID($AG44,7,1)+3+64)&amp;":"&amp;CHAR(MID($AG44,7,1)+3+64)),MATCH(D$5,calendrier!$A:$A,0)),CYCLES!$1:$1,0)+WEEKDAY(D$5)-1))))</f>
        <v>#N/A</v>
      </c>
      <c r="E44" s="43" t="e">
        <f ca="1">IF(E$5="","",IF(INDIRECT("CYCLES!"&amp;ADDRESS(MATCH($A44,CYCLES!$B:$B,0),MATCH("semaine"&amp;INDEX(INDIRECT("calendrier!"&amp;CHAR(MID($AG44,7,1)+3+64)&amp;":"&amp;CHAR(MID($AG44,7,1)+3+64)),MATCH(E$5,calendrier!$A:$A,0)),CYCLES!$1:$1,0)+WEEKDAY(E$5)-1))=0,"",INDIRECT("CYCLES!"&amp;ADDRESS(MATCH($A44,CYCLES!$B:$B,0),MATCH("semaine"&amp;INDEX(INDIRECT("calendrier!"&amp;CHAR(MID($AG44,7,1)+3+64)&amp;":"&amp;CHAR(MID($AG44,7,1)+3+64)),MATCH(E$5,calendrier!$A:$A,0)),CYCLES!$1:$1,0)+WEEKDAY(E$5)-1))))</f>
        <v>#N/A</v>
      </c>
      <c r="F44" s="43" t="e">
        <f ca="1">IF(F$5="","",IF(INDIRECT("CYCLES!"&amp;ADDRESS(MATCH($A44,CYCLES!$B:$B,0),MATCH("semaine"&amp;INDEX(INDIRECT("calendrier!"&amp;CHAR(MID($AG44,7,1)+3+64)&amp;":"&amp;CHAR(MID($AG44,7,1)+3+64)),MATCH(F$5,calendrier!$A:$A,0)),CYCLES!$1:$1,0)+WEEKDAY(F$5)-1))=0,"",INDIRECT("CYCLES!"&amp;ADDRESS(MATCH($A44,CYCLES!$B:$B,0),MATCH("semaine"&amp;INDEX(INDIRECT("calendrier!"&amp;CHAR(MID($AG44,7,1)+3+64)&amp;":"&amp;CHAR(MID($AG44,7,1)+3+64)),MATCH(F$5,calendrier!$A:$A,0)),CYCLES!$1:$1,0)+WEEKDAY(F$5)-1))))</f>
        <v>#N/A</v>
      </c>
      <c r="G44" s="43" t="e">
        <f ca="1">IF(G$5="","",IF(INDIRECT("CYCLES!"&amp;ADDRESS(MATCH($A44,CYCLES!$B:$B,0),MATCH("semaine"&amp;INDEX(INDIRECT("calendrier!"&amp;CHAR(MID($AG44,7,1)+3+64)&amp;":"&amp;CHAR(MID($AG44,7,1)+3+64)),MATCH(G$5,calendrier!$A:$A,0)),CYCLES!$1:$1,0)+WEEKDAY(G$5)-1))=0,"",INDIRECT("CYCLES!"&amp;ADDRESS(MATCH($A44,CYCLES!$B:$B,0),MATCH("semaine"&amp;INDEX(INDIRECT("calendrier!"&amp;CHAR(MID($AG44,7,1)+3+64)&amp;":"&amp;CHAR(MID($AG44,7,1)+3+64)),MATCH(G$5,calendrier!$A:$A,0)),CYCLES!$1:$1,0)+WEEKDAY(G$5)-1))))</f>
        <v>#N/A</v>
      </c>
      <c r="H44" s="43" t="e">
        <f ca="1">IF(H$5="","",IF(INDIRECT("CYCLES!"&amp;ADDRESS(MATCH($A44,CYCLES!$B:$B,0),MATCH("semaine"&amp;INDEX(INDIRECT("calendrier!"&amp;CHAR(MID($AG44,7,1)+3+64)&amp;":"&amp;CHAR(MID($AG44,7,1)+3+64)),MATCH(H$5,calendrier!$A:$A,0)),CYCLES!$1:$1,0)+WEEKDAY(H$5)-1))=0,"",INDIRECT("CYCLES!"&amp;ADDRESS(MATCH($A44,CYCLES!$B:$B,0),MATCH("semaine"&amp;INDEX(INDIRECT("calendrier!"&amp;CHAR(MID($AG44,7,1)+3+64)&amp;":"&amp;CHAR(MID($AG44,7,1)+3+64)),MATCH(H$5,calendrier!$A:$A,0)),CYCLES!$1:$1,0)+WEEKDAY(H$5)-1))))</f>
        <v>#N/A</v>
      </c>
      <c r="I44" s="43" t="e">
        <f ca="1">IF(I$5="","",IF(INDIRECT("CYCLES!"&amp;ADDRESS(MATCH($A44,CYCLES!$B:$B,0),MATCH("semaine"&amp;INDEX(INDIRECT("calendrier!"&amp;CHAR(MID($AG44,7,1)+3+64)&amp;":"&amp;CHAR(MID($AG44,7,1)+3+64)),MATCH(I$5,calendrier!$A:$A,0)),CYCLES!$1:$1,0)+WEEKDAY(I$5)-1))=0,"",INDIRECT("CYCLES!"&amp;ADDRESS(MATCH($A44,CYCLES!$B:$B,0),MATCH("semaine"&amp;INDEX(INDIRECT("calendrier!"&amp;CHAR(MID($AG44,7,1)+3+64)&amp;":"&amp;CHAR(MID($AG44,7,1)+3+64)),MATCH(I$5,calendrier!$A:$A,0)),CYCLES!$1:$1,0)+WEEKDAY(I$5)-1))))</f>
        <v>#N/A</v>
      </c>
      <c r="J44" s="43" t="e">
        <f ca="1">IF(J$5="","",IF(INDIRECT("CYCLES!"&amp;ADDRESS(MATCH($A44,CYCLES!$B:$B,0),MATCH("semaine"&amp;INDEX(INDIRECT("calendrier!"&amp;CHAR(MID($AG44,7,1)+3+64)&amp;":"&amp;CHAR(MID($AG44,7,1)+3+64)),MATCH(J$5,calendrier!$A:$A,0)),CYCLES!$1:$1,0)+WEEKDAY(J$5)-1))=0,"",INDIRECT("CYCLES!"&amp;ADDRESS(MATCH($A44,CYCLES!$B:$B,0),MATCH("semaine"&amp;INDEX(INDIRECT("calendrier!"&amp;CHAR(MID($AG44,7,1)+3+64)&amp;":"&amp;CHAR(MID($AG44,7,1)+3+64)),MATCH(J$5,calendrier!$A:$A,0)),CYCLES!$1:$1,0)+WEEKDAY(J$5)-1))))</f>
        <v>#N/A</v>
      </c>
      <c r="K44" s="43" t="e">
        <f ca="1">IF(K$5="","",IF(INDIRECT("CYCLES!"&amp;ADDRESS(MATCH($A44,CYCLES!$B:$B,0),MATCH("semaine"&amp;INDEX(INDIRECT("calendrier!"&amp;CHAR(MID($AG44,7,1)+3+64)&amp;":"&amp;CHAR(MID($AG44,7,1)+3+64)),MATCH(K$5,calendrier!$A:$A,0)),CYCLES!$1:$1,0)+WEEKDAY(K$5)-1))=0,"",INDIRECT("CYCLES!"&amp;ADDRESS(MATCH($A44,CYCLES!$B:$B,0),MATCH("semaine"&amp;INDEX(INDIRECT("calendrier!"&amp;CHAR(MID($AG44,7,1)+3+64)&amp;":"&amp;CHAR(MID($AG44,7,1)+3+64)),MATCH(K$5,calendrier!$A:$A,0)),CYCLES!$1:$1,0)+WEEKDAY(K$5)-1))))</f>
        <v>#N/A</v>
      </c>
      <c r="L44" s="43" t="e">
        <f ca="1">IF(L$5="","",IF(INDIRECT("CYCLES!"&amp;ADDRESS(MATCH($A44,CYCLES!$B:$B,0),MATCH("semaine"&amp;INDEX(INDIRECT("calendrier!"&amp;CHAR(MID($AG44,7,1)+3+64)&amp;":"&amp;CHAR(MID($AG44,7,1)+3+64)),MATCH(L$5,calendrier!$A:$A,0)),CYCLES!$1:$1,0)+WEEKDAY(L$5)-1))=0,"",INDIRECT("CYCLES!"&amp;ADDRESS(MATCH($A44,CYCLES!$B:$B,0),MATCH("semaine"&amp;INDEX(INDIRECT("calendrier!"&amp;CHAR(MID($AG44,7,1)+3+64)&amp;":"&amp;CHAR(MID($AG44,7,1)+3+64)),MATCH(L$5,calendrier!$A:$A,0)),CYCLES!$1:$1,0)+WEEKDAY(L$5)-1))))</f>
        <v>#N/A</v>
      </c>
      <c r="M44" s="43" t="e">
        <f ca="1">IF(M$5="","",IF(INDIRECT("CYCLES!"&amp;ADDRESS(MATCH($A44,CYCLES!$B:$B,0),MATCH("semaine"&amp;INDEX(INDIRECT("calendrier!"&amp;CHAR(MID($AG44,7,1)+3+64)&amp;":"&amp;CHAR(MID($AG44,7,1)+3+64)),MATCH(M$5,calendrier!$A:$A,0)),CYCLES!$1:$1,0)+WEEKDAY(M$5)-1))=0,"",INDIRECT("CYCLES!"&amp;ADDRESS(MATCH($A44,CYCLES!$B:$B,0),MATCH("semaine"&amp;INDEX(INDIRECT("calendrier!"&amp;CHAR(MID($AG44,7,1)+3+64)&amp;":"&amp;CHAR(MID($AG44,7,1)+3+64)),MATCH(M$5,calendrier!$A:$A,0)),CYCLES!$1:$1,0)+WEEKDAY(M$5)-1))))</f>
        <v>#N/A</v>
      </c>
      <c r="N44" s="43" t="e">
        <f ca="1">IF(N$5="","",IF(INDIRECT("CYCLES!"&amp;ADDRESS(MATCH($A44,CYCLES!$B:$B,0),MATCH("semaine"&amp;INDEX(INDIRECT("calendrier!"&amp;CHAR(MID($AG44,7,1)+3+64)&amp;":"&amp;CHAR(MID($AG44,7,1)+3+64)),MATCH(N$5,calendrier!$A:$A,0)),CYCLES!$1:$1,0)+WEEKDAY(N$5)-1))=0,"",INDIRECT("CYCLES!"&amp;ADDRESS(MATCH($A44,CYCLES!$B:$B,0),MATCH("semaine"&amp;INDEX(INDIRECT("calendrier!"&amp;CHAR(MID($AG44,7,1)+3+64)&amp;":"&amp;CHAR(MID($AG44,7,1)+3+64)),MATCH(N$5,calendrier!$A:$A,0)),CYCLES!$1:$1,0)+WEEKDAY(N$5)-1))))</f>
        <v>#N/A</v>
      </c>
      <c r="O44" s="43" t="e">
        <f ca="1">IF(O$5="","",IF(INDIRECT("CYCLES!"&amp;ADDRESS(MATCH($A44,CYCLES!$B:$B,0),MATCH("semaine"&amp;INDEX(INDIRECT("calendrier!"&amp;CHAR(MID($AG44,7,1)+3+64)&amp;":"&amp;CHAR(MID($AG44,7,1)+3+64)),MATCH(O$5,calendrier!$A:$A,0)),CYCLES!$1:$1,0)+WEEKDAY(O$5)-1))=0,"",INDIRECT("CYCLES!"&amp;ADDRESS(MATCH($A44,CYCLES!$B:$B,0),MATCH("semaine"&amp;INDEX(INDIRECT("calendrier!"&amp;CHAR(MID($AG44,7,1)+3+64)&amp;":"&amp;CHAR(MID($AG44,7,1)+3+64)),MATCH(O$5,calendrier!$A:$A,0)),CYCLES!$1:$1,0)+WEEKDAY(O$5)-1))))</f>
        <v>#N/A</v>
      </c>
      <c r="P44" s="43" t="e">
        <f ca="1">IF(P$5="","",IF(INDIRECT("CYCLES!"&amp;ADDRESS(MATCH($A44,CYCLES!$B:$B,0),MATCH("semaine"&amp;INDEX(INDIRECT("calendrier!"&amp;CHAR(MID($AG44,7,1)+3+64)&amp;":"&amp;CHAR(MID($AG44,7,1)+3+64)),MATCH(P$5,calendrier!$A:$A,0)),CYCLES!$1:$1,0)+WEEKDAY(P$5)-1))=0,"",INDIRECT("CYCLES!"&amp;ADDRESS(MATCH($A44,CYCLES!$B:$B,0),MATCH("semaine"&amp;INDEX(INDIRECT("calendrier!"&amp;CHAR(MID($AG44,7,1)+3+64)&amp;":"&amp;CHAR(MID($AG44,7,1)+3+64)),MATCH(P$5,calendrier!$A:$A,0)),CYCLES!$1:$1,0)+WEEKDAY(P$5)-1))))</f>
        <v>#N/A</v>
      </c>
      <c r="Q44" s="43" t="e">
        <f ca="1">IF(Q$5="","",IF(INDIRECT("CYCLES!"&amp;ADDRESS(MATCH($A44,CYCLES!$B:$B,0),MATCH("semaine"&amp;INDEX(INDIRECT("calendrier!"&amp;CHAR(MID($AG44,7,1)+3+64)&amp;":"&amp;CHAR(MID($AG44,7,1)+3+64)),MATCH(Q$5,calendrier!$A:$A,0)),CYCLES!$1:$1,0)+WEEKDAY(Q$5)-1))=0,"",INDIRECT("CYCLES!"&amp;ADDRESS(MATCH($A44,CYCLES!$B:$B,0),MATCH("semaine"&amp;INDEX(INDIRECT("calendrier!"&amp;CHAR(MID($AG44,7,1)+3+64)&amp;":"&amp;CHAR(MID($AG44,7,1)+3+64)),MATCH(Q$5,calendrier!$A:$A,0)),CYCLES!$1:$1,0)+WEEKDAY(Q$5)-1))))</f>
        <v>#N/A</v>
      </c>
      <c r="R44" s="43" t="e">
        <f ca="1">IF(R$5="","",IF(INDIRECT("CYCLES!"&amp;ADDRESS(MATCH($A44,CYCLES!$B:$B,0),MATCH("semaine"&amp;INDEX(INDIRECT("calendrier!"&amp;CHAR(MID($AG44,7,1)+3+64)&amp;":"&amp;CHAR(MID($AG44,7,1)+3+64)),MATCH(R$5,calendrier!$A:$A,0)),CYCLES!$1:$1,0)+WEEKDAY(R$5)-1))=0,"",INDIRECT("CYCLES!"&amp;ADDRESS(MATCH($A44,CYCLES!$B:$B,0),MATCH("semaine"&amp;INDEX(INDIRECT("calendrier!"&amp;CHAR(MID($AG44,7,1)+3+64)&amp;":"&amp;CHAR(MID($AG44,7,1)+3+64)),MATCH(R$5,calendrier!$A:$A,0)),CYCLES!$1:$1,0)+WEEKDAY(R$5)-1))))</f>
        <v>#N/A</v>
      </c>
      <c r="S44" s="43" t="e">
        <f ca="1">IF(S$5="","",IF(INDIRECT("CYCLES!"&amp;ADDRESS(MATCH($A44,CYCLES!$B:$B,0),MATCH("semaine"&amp;INDEX(INDIRECT("calendrier!"&amp;CHAR(MID($AG44,7,1)+3+64)&amp;":"&amp;CHAR(MID($AG44,7,1)+3+64)),MATCH(S$5,calendrier!$A:$A,0)),CYCLES!$1:$1,0)+WEEKDAY(S$5)-1))=0,"",INDIRECT("CYCLES!"&amp;ADDRESS(MATCH($A44,CYCLES!$B:$B,0),MATCH("semaine"&amp;INDEX(INDIRECT("calendrier!"&amp;CHAR(MID($AG44,7,1)+3+64)&amp;":"&amp;CHAR(MID($AG44,7,1)+3+64)),MATCH(S$5,calendrier!$A:$A,0)),CYCLES!$1:$1,0)+WEEKDAY(S$5)-1))))</f>
        <v>#N/A</v>
      </c>
      <c r="T44" s="43" t="e">
        <f ca="1">IF(T$5="","",IF(INDIRECT("CYCLES!"&amp;ADDRESS(MATCH($A44,CYCLES!$B:$B,0),MATCH("semaine"&amp;INDEX(INDIRECT("calendrier!"&amp;CHAR(MID($AG44,7,1)+3+64)&amp;":"&amp;CHAR(MID($AG44,7,1)+3+64)),MATCH(T$5,calendrier!$A:$A,0)),CYCLES!$1:$1,0)+WEEKDAY(T$5)-1))=0,"",INDIRECT("CYCLES!"&amp;ADDRESS(MATCH($A44,CYCLES!$B:$B,0),MATCH("semaine"&amp;INDEX(INDIRECT("calendrier!"&amp;CHAR(MID($AG44,7,1)+3+64)&amp;":"&amp;CHAR(MID($AG44,7,1)+3+64)),MATCH(T$5,calendrier!$A:$A,0)),CYCLES!$1:$1,0)+WEEKDAY(T$5)-1))))</f>
        <v>#N/A</v>
      </c>
      <c r="U44" s="43" t="e">
        <f ca="1">IF(U$5="","",IF(INDIRECT("CYCLES!"&amp;ADDRESS(MATCH($A44,CYCLES!$B:$B,0),MATCH("semaine"&amp;INDEX(INDIRECT("calendrier!"&amp;CHAR(MID($AG44,7,1)+3+64)&amp;":"&amp;CHAR(MID($AG44,7,1)+3+64)),MATCH(U$5,calendrier!$A:$A,0)),CYCLES!$1:$1,0)+WEEKDAY(U$5)-1))=0,"",INDIRECT("CYCLES!"&amp;ADDRESS(MATCH($A44,CYCLES!$B:$B,0),MATCH("semaine"&amp;INDEX(INDIRECT("calendrier!"&amp;CHAR(MID($AG44,7,1)+3+64)&amp;":"&amp;CHAR(MID($AG44,7,1)+3+64)),MATCH(U$5,calendrier!$A:$A,0)),CYCLES!$1:$1,0)+WEEKDAY(U$5)-1))))</f>
        <v>#N/A</v>
      </c>
      <c r="V44" s="43" t="e">
        <f ca="1">IF(V$5="","",IF(INDIRECT("CYCLES!"&amp;ADDRESS(MATCH($A44,CYCLES!$B:$B,0),MATCH("semaine"&amp;INDEX(INDIRECT("calendrier!"&amp;CHAR(MID($AG44,7,1)+3+64)&amp;":"&amp;CHAR(MID($AG44,7,1)+3+64)),MATCH(V$5,calendrier!$A:$A,0)),CYCLES!$1:$1,0)+WEEKDAY(V$5)-1))=0,"",INDIRECT("CYCLES!"&amp;ADDRESS(MATCH($A44,CYCLES!$B:$B,0),MATCH("semaine"&amp;INDEX(INDIRECT("calendrier!"&amp;CHAR(MID($AG44,7,1)+3+64)&amp;":"&amp;CHAR(MID($AG44,7,1)+3+64)),MATCH(V$5,calendrier!$A:$A,0)),CYCLES!$1:$1,0)+WEEKDAY(V$5)-1))))</f>
        <v>#N/A</v>
      </c>
      <c r="W44" s="43" t="e">
        <f ca="1">IF(W$5="","",IF(INDIRECT("CYCLES!"&amp;ADDRESS(MATCH($A44,CYCLES!$B:$B,0),MATCH("semaine"&amp;INDEX(INDIRECT("calendrier!"&amp;CHAR(MID($AG44,7,1)+3+64)&amp;":"&amp;CHAR(MID($AG44,7,1)+3+64)),MATCH(W$5,calendrier!$A:$A,0)),CYCLES!$1:$1,0)+WEEKDAY(W$5)-1))=0,"",INDIRECT("CYCLES!"&amp;ADDRESS(MATCH($A44,CYCLES!$B:$B,0),MATCH("semaine"&amp;INDEX(INDIRECT("calendrier!"&amp;CHAR(MID($AG44,7,1)+3+64)&amp;":"&amp;CHAR(MID($AG44,7,1)+3+64)),MATCH(W$5,calendrier!$A:$A,0)),CYCLES!$1:$1,0)+WEEKDAY(W$5)-1))))</f>
        <v>#N/A</v>
      </c>
      <c r="X44" s="43" t="e">
        <f ca="1">IF(X$5="","",IF(INDIRECT("CYCLES!"&amp;ADDRESS(MATCH($A44,CYCLES!$B:$B,0),MATCH("semaine"&amp;INDEX(INDIRECT("calendrier!"&amp;CHAR(MID($AG44,7,1)+3+64)&amp;":"&amp;CHAR(MID($AG44,7,1)+3+64)),MATCH(X$5,calendrier!$A:$A,0)),CYCLES!$1:$1,0)+WEEKDAY(X$5)-1))=0,"",INDIRECT("CYCLES!"&amp;ADDRESS(MATCH($A44,CYCLES!$B:$B,0),MATCH("semaine"&amp;INDEX(INDIRECT("calendrier!"&amp;CHAR(MID($AG44,7,1)+3+64)&amp;":"&amp;CHAR(MID($AG44,7,1)+3+64)),MATCH(X$5,calendrier!$A:$A,0)),CYCLES!$1:$1,0)+WEEKDAY(X$5)-1))))</f>
        <v>#N/A</v>
      </c>
      <c r="Y44" s="43" t="e">
        <f ca="1">IF(Y$5="","",IF(INDIRECT("CYCLES!"&amp;ADDRESS(MATCH($A44,CYCLES!$B:$B,0),MATCH("semaine"&amp;INDEX(INDIRECT("calendrier!"&amp;CHAR(MID($AG44,7,1)+3+64)&amp;":"&amp;CHAR(MID($AG44,7,1)+3+64)),MATCH(Y$5,calendrier!$A:$A,0)),CYCLES!$1:$1,0)+WEEKDAY(Y$5)-1))=0,"",INDIRECT("CYCLES!"&amp;ADDRESS(MATCH($A44,CYCLES!$B:$B,0),MATCH("semaine"&amp;INDEX(INDIRECT("calendrier!"&amp;CHAR(MID($AG44,7,1)+3+64)&amp;":"&amp;CHAR(MID($AG44,7,1)+3+64)),MATCH(Y$5,calendrier!$A:$A,0)),CYCLES!$1:$1,0)+WEEKDAY(Y$5)-1))))</f>
        <v>#N/A</v>
      </c>
      <c r="Z44" s="43" t="e">
        <f ca="1">IF(Z$5="","",IF(INDIRECT("CYCLES!"&amp;ADDRESS(MATCH($A44,CYCLES!$B:$B,0),MATCH("semaine"&amp;INDEX(INDIRECT("calendrier!"&amp;CHAR(MID($AG44,7,1)+3+64)&amp;":"&amp;CHAR(MID($AG44,7,1)+3+64)),MATCH(Z$5,calendrier!$A:$A,0)),CYCLES!$1:$1,0)+WEEKDAY(Z$5)-1))=0,"",INDIRECT("CYCLES!"&amp;ADDRESS(MATCH($A44,CYCLES!$B:$B,0),MATCH("semaine"&amp;INDEX(INDIRECT("calendrier!"&amp;CHAR(MID($AG44,7,1)+3+64)&amp;":"&amp;CHAR(MID($AG44,7,1)+3+64)),MATCH(Z$5,calendrier!$A:$A,0)),CYCLES!$1:$1,0)+WEEKDAY(Z$5)-1))))</f>
        <v>#N/A</v>
      </c>
      <c r="AA44" s="43" t="e">
        <f ca="1">IF(AA$5="","",IF(INDIRECT("CYCLES!"&amp;ADDRESS(MATCH($A44,CYCLES!$B:$B,0),MATCH("semaine"&amp;INDEX(INDIRECT("calendrier!"&amp;CHAR(MID($AG44,7,1)+3+64)&amp;":"&amp;CHAR(MID($AG44,7,1)+3+64)),MATCH(AA$5,calendrier!$A:$A,0)),CYCLES!$1:$1,0)+WEEKDAY(AA$5)-1))=0,"",INDIRECT("CYCLES!"&amp;ADDRESS(MATCH($A44,CYCLES!$B:$B,0),MATCH("semaine"&amp;INDEX(INDIRECT("calendrier!"&amp;CHAR(MID($AG44,7,1)+3+64)&amp;":"&amp;CHAR(MID($AG44,7,1)+3+64)),MATCH(AA$5,calendrier!$A:$A,0)),CYCLES!$1:$1,0)+WEEKDAY(AA$5)-1))))</f>
        <v>#N/A</v>
      </c>
      <c r="AB44" s="43" t="e">
        <f ca="1">IF(AB$5="","",IF(INDIRECT("CYCLES!"&amp;ADDRESS(MATCH($A44,CYCLES!$B:$B,0),MATCH("semaine"&amp;INDEX(INDIRECT("calendrier!"&amp;CHAR(MID($AG44,7,1)+3+64)&amp;":"&amp;CHAR(MID($AG44,7,1)+3+64)),MATCH(AB$5,calendrier!$A:$A,0)),CYCLES!$1:$1,0)+WEEKDAY(AB$5)-1))=0,"",INDIRECT("CYCLES!"&amp;ADDRESS(MATCH($A44,CYCLES!$B:$B,0),MATCH("semaine"&amp;INDEX(INDIRECT("calendrier!"&amp;CHAR(MID($AG44,7,1)+3+64)&amp;":"&amp;CHAR(MID($AG44,7,1)+3+64)),MATCH(AB$5,calendrier!$A:$A,0)),CYCLES!$1:$1,0)+WEEKDAY(AB$5)-1))))</f>
        <v>#N/A</v>
      </c>
      <c r="AC44" s="43" t="e">
        <f ca="1">IF(AC$5="","",IF(INDIRECT("CYCLES!"&amp;ADDRESS(MATCH($A44,CYCLES!$B:$B,0),MATCH("semaine"&amp;INDEX(INDIRECT("calendrier!"&amp;CHAR(MID($AG44,7,1)+3+64)&amp;":"&amp;CHAR(MID($AG44,7,1)+3+64)),MATCH(AC$5,calendrier!$A:$A,0)),CYCLES!$1:$1,0)+WEEKDAY(AC$5)-1))=0,"",INDIRECT("CYCLES!"&amp;ADDRESS(MATCH($A44,CYCLES!$B:$B,0),MATCH("semaine"&amp;INDEX(INDIRECT("calendrier!"&amp;CHAR(MID($AG44,7,1)+3+64)&amp;":"&amp;CHAR(MID($AG44,7,1)+3+64)),MATCH(AC$5,calendrier!$A:$A,0)),CYCLES!$1:$1,0)+WEEKDAY(AC$5)-1))))</f>
        <v>#N/A</v>
      </c>
      <c r="AD44" s="43" t="e">
        <f ca="1">IF(AD$5="","",IF(INDIRECT("CYCLES!"&amp;ADDRESS(MATCH($A44,CYCLES!$B:$B,0),MATCH("semaine"&amp;INDEX(INDIRECT("calendrier!"&amp;CHAR(MID($AG44,7,1)+3+64)&amp;":"&amp;CHAR(MID($AG44,7,1)+3+64)),MATCH(AD$5,calendrier!$A:$A,0)),CYCLES!$1:$1,0)+WEEKDAY(AD$5)-1))=0,"",INDIRECT("CYCLES!"&amp;ADDRESS(MATCH($A44,CYCLES!$B:$B,0),MATCH("semaine"&amp;INDEX(INDIRECT("calendrier!"&amp;CHAR(MID($AG44,7,1)+3+64)&amp;":"&amp;CHAR(MID($AG44,7,1)+3+64)),MATCH(AD$5,calendrier!$A:$A,0)),CYCLES!$1:$1,0)+WEEKDAY(AD$5)-1))))</f>
        <v>#N/A</v>
      </c>
      <c r="AE44" s="43" t="e">
        <f ca="1">IF(AE$5="","",IF(INDIRECT("CYCLES!"&amp;ADDRESS(MATCH($A44,CYCLES!$B:$B,0),MATCH("semaine"&amp;INDEX(INDIRECT("calendrier!"&amp;CHAR(MID($AG44,7,1)+3+64)&amp;":"&amp;CHAR(MID($AG44,7,1)+3+64)),MATCH(AE$5,calendrier!$A:$A,0)),CYCLES!$1:$1,0)+WEEKDAY(AE$5)-1))=0,"",INDIRECT("CYCLES!"&amp;ADDRESS(MATCH($A44,CYCLES!$B:$B,0),MATCH("semaine"&amp;INDEX(INDIRECT("calendrier!"&amp;CHAR(MID($AG44,7,1)+3+64)&amp;":"&amp;CHAR(MID($AG44,7,1)+3+64)),MATCH(AE$5,calendrier!$A:$A,0)),CYCLES!$1:$1,0)+WEEKDAY(AE$5)-1))))</f>
        <v>#N/A</v>
      </c>
      <c r="AF44" s="43" t="e">
        <f ca="1">IF(AF$5="","",IF(INDIRECT("CYCLES!"&amp;ADDRESS(MATCH($A44,CYCLES!$B:$B,0),MATCH("semaine"&amp;INDEX(INDIRECT("calendrier!"&amp;CHAR(MID($AG44,7,1)+3+64)&amp;":"&amp;CHAR(MID($AG44,7,1)+3+64)),MATCH(AF$5,calendrier!$A:$A,0)),CYCLES!$1:$1,0)+WEEKDAY(AF$5)-1))=0,"",INDIRECT("CYCLES!"&amp;ADDRESS(MATCH($A44,CYCLES!$B:$B,0),MATCH("semaine"&amp;INDEX(INDIRECT("calendrier!"&amp;CHAR(MID($AG44,7,1)+3+64)&amp;":"&amp;CHAR(MID($AG44,7,1)+3+64)),MATCH(AF$5,calendrier!$A:$A,0)),CYCLES!$1:$1,0)+WEEKDAY(AF$5)-1))))</f>
        <v>#N/A</v>
      </c>
      <c r="AG44" s="120" t="e">
        <f ca="1">INDIRECT("Cycles!A"&amp;SUMPRODUCT(MAX((ROW(INDIRECT("Cycles!A1:A"&amp;MATCH(A44,CYCLES!$B:$B,0))))*(INDIRECT("Cycles!A1:A"&amp;MATCH(A44,CYCLES!$B:$B,0))&lt;&gt;""))))</f>
        <v>#N/A</v>
      </c>
    </row>
    <row r="45" spans="1:33" hidden="1" x14ac:dyDescent="0.25">
      <c r="A45" s="98" t="str">
        <f>IF(A44=0,"0","")</f>
        <v>0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120" t="e">
        <f ca="1">INDIRECT("Cycles!A"&amp;SUMPRODUCT(MAX((ROW(INDIRECT("Cycles!A1:A"&amp;MATCH(A45,CYCLES!$B:$B,0))))*(INDIRECT("Cycles!A1:A"&amp;MATCH(A45,CYCLES!$B:$B,0))&lt;&gt;""))))</f>
        <v>#N/A</v>
      </c>
    </row>
    <row r="46" spans="1:33" s="25" customFormat="1" hidden="1" x14ac:dyDescent="0.25">
      <c r="A46" s="104" t="str">
        <f>IF(A44=0,"0","")</f>
        <v>0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120" t="e">
        <f ca="1">INDIRECT("Cycles!A"&amp;SUMPRODUCT(MAX((ROW(INDIRECT("Cycles!A1:A"&amp;MATCH(A46,CYCLES!$B:$B,0))))*(INDIRECT("Cycles!A1:A"&amp;MATCH(A46,CYCLES!$B:$B,0))&lt;&gt;""))))</f>
        <v>#N/A</v>
      </c>
    </row>
    <row r="47" spans="1:33" hidden="1" x14ac:dyDescent="0.25">
      <c r="A47" s="98" t="str">
        <f ca="1">(IF(A29="0","0","REMPLACANT"))</f>
        <v>0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120"/>
    </row>
    <row r="48" spans="1:33" hidden="1" x14ac:dyDescent="0.25">
      <c r="A48" s="5" t="str">
        <f ca="1">IF(A47="0","0","")</f>
        <v>0</v>
      </c>
      <c r="B48" s="5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120"/>
    </row>
    <row r="49" spans="1:33" hidden="1" x14ac:dyDescent="0.25">
      <c r="A49" s="5" t="str">
        <f ca="1">IF(A47="0","0","")</f>
        <v>0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120"/>
    </row>
    <row r="50" spans="1:33" hidden="1" x14ac:dyDescent="0.25">
      <c r="A50" s="4" t="str">
        <f ca="1">(IF(A29="0","0","RENFORT"))</f>
        <v>0</v>
      </c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20"/>
    </row>
    <row r="51" spans="1:33" hidden="1" x14ac:dyDescent="0.25">
      <c r="A51" s="5" t="str">
        <f ca="1">IF(A50="0","0","")</f>
        <v>0</v>
      </c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20"/>
    </row>
    <row r="52" spans="1:33" s="25" customFormat="1" hidden="1" x14ac:dyDescent="0.25">
      <c r="A52" s="26" t="str">
        <f ca="1">IF(A50="0","0","")</f>
        <v>0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2"/>
    </row>
    <row r="53" spans="1:33" ht="21" hidden="1" x14ac:dyDescent="0.35">
      <c r="A53" s="27" t="str">
        <f>IF(B53="0","0","")</f>
        <v>0</v>
      </c>
      <c r="B53" s="130" t="str">
        <f>IF(OR($B$2=Affectations!$E$1, $B$2=Affectations!$H$1),"0","IDE NUIT")</f>
        <v>0</v>
      </c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2"/>
      <c r="AG53" s="120"/>
    </row>
    <row r="54" spans="1:33" hidden="1" x14ac:dyDescent="0.25">
      <c r="A54" s="4" t="str">
        <f ca="1">IF(B53="0","0",INDIRECT("Affectations!"&amp;CHAR(64+MATCH($B$2,Affectations!$1:$1,0))&amp;MATCH($B$53,Affectations!$A:$A,0)))</f>
        <v>0</v>
      </c>
      <c r="B54" s="43" t="e">
        <f ca="1">IF(B$5="","",IF(INDIRECT("CYCLES!"&amp;ADDRESS(MATCH($A54,CYCLES!$B:$B,0),MATCH("semaine"&amp;INDEX(INDIRECT("calendrier!"&amp;CHAR(MID($AG54,7,1)+3+64)&amp;":"&amp;CHAR(MID($AG54,7,1)+3+64)),MATCH(B$5,calendrier!$A:$A,0)),CYCLES!$1:$1,0)+WEEKDAY(B$5)-1))=0,"",INDIRECT("CYCLES!"&amp;ADDRESS(MATCH($A54,CYCLES!$B:$B,0),MATCH("semaine"&amp;INDEX(INDIRECT("calendrier!"&amp;CHAR(MID($AG54,7,1)+3+64)&amp;":"&amp;CHAR(MID($AG54,7,1)+3+64)),MATCH(B$5,calendrier!$A:$A,0)),CYCLES!$1:$1,0)+WEEKDAY(B$5)-1))))</f>
        <v>#N/A</v>
      </c>
      <c r="C54" s="43" t="e">
        <f ca="1">IF(C$5="","",IF(INDIRECT("CYCLES!"&amp;ADDRESS(MATCH($A54,CYCLES!$B:$B,0),MATCH("semaine"&amp;INDEX(INDIRECT("calendrier!"&amp;CHAR(MID($AG54,7,1)+3+64)&amp;":"&amp;CHAR(MID($AG54,7,1)+3+64)),MATCH(C$5,calendrier!$A:$A,0)),CYCLES!$1:$1,0)+WEEKDAY(C$5)-1))=0,"",INDIRECT("CYCLES!"&amp;ADDRESS(MATCH($A54,CYCLES!$B:$B,0),MATCH("semaine"&amp;INDEX(INDIRECT("calendrier!"&amp;CHAR(MID($AG54,7,1)+3+64)&amp;":"&amp;CHAR(MID($AG54,7,1)+3+64)),MATCH(C$5,calendrier!$A:$A,0)),CYCLES!$1:$1,0)+WEEKDAY(C$5)-1))))</f>
        <v>#N/A</v>
      </c>
      <c r="D54" s="43" t="e">
        <f ca="1">IF(D$5="","",IF(INDIRECT("CYCLES!"&amp;ADDRESS(MATCH($A54,CYCLES!$B:$B,0),MATCH("semaine"&amp;INDEX(INDIRECT("calendrier!"&amp;CHAR(MID($AG54,7,1)+3+64)&amp;":"&amp;CHAR(MID($AG54,7,1)+3+64)),MATCH(D$5,calendrier!$A:$A,0)),CYCLES!$1:$1,0)+WEEKDAY(D$5)-1))=0,"",INDIRECT("CYCLES!"&amp;ADDRESS(MATCH($A54,CYCLES!$B:$B,0),MATCH("semaine"&amp;INDEX(INDIRECT("calendrier!"&amp;CHAR(MID($AG54,7,1)+3+64)&amp;":"&amp;CHAR(MID($AG54,7,1)+3+64)),MATCH(D$5,calendrier!$A:$A,0)),CYCLES!$1:$1,0)+WEEKDAY(D$5)-1))))</f>
        <v>#N/A</v>
      </c>
      <c r="E54" s="43" t="e">
        <f ca="1">IF(E$5="","",IF(INDIRECT("CYCLES!"&amp;ADDRESS(MATCH($A54,CYCLES!$B:$B,0),MATCH("semaine"&amp;INDEX(INDIRECT("calendrier!"&amp;CHAR(MID($AG54,7,1)+3+64)&amp;":"&amp;CHAR(MID($AG54,7,1)+3+64)),MATCH(E$5,calendrier!$A:$A,0)),CYCLES!$1:$1,0)+WEEKDAY(E$5)-1))=0,"",INDIRECT("CYCLES!"&amp;ADDRESS(MATCH($A54,CYCLES!$B:$B,0),MATCH("semaine"&amp;INDEX(INDIRECT("calendrier!"&amp;CHAR(MID($AG54,7,1)+3+64)&amp;":"&amp;CHAR(MID($AG54,7,1)+3+64)),MATCH(E$5,calendrier!$A:$A,0)),CYCLES!$1:$1,0)+WEEKDAY(E$5)-1))))</f>
        <v>#N/A</v>
      </c>
      <c r="F54" s="43" t="e">
        <f ca="1">IF(F$5="","",IF(INDIRECT("CYCLES!"&amp;ADDRESS(MATCH($A54,CYCLES!$B:$B,0),MATCH("semaine"&amp;INDEX(INDIRECT("calendrier!"&amp;CHAR(MID($AG54,7,1)+3+64)&amp;":"&amp;CHAR(MID($AG54,7,1)+3+64)),MATCH(F$5,calendrier!$A:$A,0)),CYCLES!$1:$1,0)+WEEKDAY(F$5)-1))=0,"",INDIRECT("CYCLES!"&amp;ADDRESS(MATCH($A54,CYCLES!$B:$B,0),MATCH("semaine"&amp;INDEX(INDIRECT("calendrier!"&amp;CHAR(MID($AG54,7,1)+3+64)&amp;":"&amp;CHAR(MID($AG54,7,1)+3+64)),MATCH(F$5,calendrier!$A:$A,0)),CYCLES!$1:$1,0)+WEEKDAY(F$5)-1))))</f>
        <v>#N/A</v>
      </c>
      <c r="G54" s="43" t="e">
        <f ca="1">IF(G$5="","",IF(INDIRECT("CYCLES!"&amp;ADDRESS(MATCH($A54,CYCLES!$B:$B,0),MATCH("semaine"&amp;INDEX(INDIRECT("calendrier!"&amp;CHAR(MID($AG54,7,1)+3+64)&amp;":"&amp;CHAR(MID($AG54,7,1)+3+64)),MATCH(G$5,calendrier!$A:$A,0)),CYCLES!$1:$1,0)+WEEKDAY(G$5)-1))=0,"",INDIRECT("CYCLES!"&amp;ADDRESS(MATCH($A54,CYCLES!$B:$B,0),MATCH("semaine"&amp;INDEX(INDIRECT("calendrier!"&amp;CHAR(MID($AG54,7,1)+3+64)&amp;":"&amp;CHAR(MID($AG54,7,1)+3+64)),MATCH(G$5,calendrier!$A:$A,0)),CYCLES!$1:$1,0)+WEEKDAY(G$5)-1))))</f>
        <v>#N/A</v>
      </c>
      <c r="H54" s="43" t="e">
        <f ca="1">IF(H$5="","",IF(INDIRECT("CYCLES!"&amp;ADDRESS(MATCH($A54,CYCLES!$B:$B,0),MATCH("semaine"&amp;INDEX(INDIRECT("calendrier!"&amp;CHAR(MID($AG54,7,1)+3+64)&amp;":"&amp;CHAR(MID($AG54,7,1)+3+64)),MATCH(H$5,calendrier!$A:$A,0)),CYCLES!$1:$1,0)+WEEKDAY(H$5)-1))=0,"",INDIRECT("CYCLES!"&amp;ADDRESS(MATCH($A54,CYCLES!$B:$B,0),MATCH("semaine"&amp;INDEX(INDIRECT("calendrier!"&amp;CHAR(MID($AG54,7,1)+3+64)&amp;":"&amp;CHAR(MID($AG54,7,1)+3+64)),MATCH(H$5,calendrier!$A:$A,0)),CYCLES!$1:$1,0)+WEEKDAY(H$5)-1))))</f>
        <v>#N/A</v>
      </c>
      <c r="I54" s="43" t="e">
        <f ca="1">IF(I$5="","",IF(INDIRECT("CYCLES!"&amp;ADDRESS(MATCH($A54,CYCLES!$B:$B,0),MATCH("semaine"&amp;INDEX(INDIRECT("calendrier!"&amp;CHAR(MID($AG54,7,1)+3+64)&amp;":"&amp;CHAR(MID($AG54,7,1)+3+64)),MATCH(I$5,calendrier!$A:$A,0)),CYCLES!$1:$1,0)+WEEKDAY(I$5)-1))=0,"",INDIRECT("CYCLES!"&amp;ADDRESS(MATCH($A54,CYCLES!$B:$B,0),MATCH("semaine"&amp;INDEX(INDIRECT("calendrier!"&amp;CHAR(MID($AG54,7,1)+3+64)&amp;":"&amp;CHAR(MID($AG54,7,1)+3+64)),MATCH(I$5,calendrier!$A:$A,0)),CYCLES!$1:$1,0)+WEEKDAY(I$5)-1))))</f>
        <v>#N/A</v>
      </c>
      <c r="J54" s="43" t="e">
        <f ca="1">IF(J$5="","",IF(INDIRECT("CYCLES!"&amp;ADDRESS(MATCH($A54,CYCLES!$B:$B,0),MATCH("semaine"&amp;INDEX(INDIRECT("calendrier!"&amp;CHAR(MID($AG54,7,1)+3+64)&amp;":"&amp;CHAR(MID($AG54,7,1)+3+64)),MATCH(J$5,calendrier!$A:$A,0)),CYCLES!$1:$1,0)+WEEKDAY(J$5)-1))=0,"",INDIRECT("CYCLES!"&amp;ADDRESS(MATCH($A54,CYCLES!$B:$B,0),MATCH("semaine"&amp;INDEX(INDIRECT("calendrier!"&amp;CHAR(MID($AG54,7,1)+3+64)&amp;":"&amp;CHAR(MID($AG54,7,1)+3+64)),MATCH(J$5,calendrier!$A:$A,0)),CYCLES!$1:$1,0)+WEEKDAY(J$5)-1))))</f>
        <v>#N/A</v>
      </c>
      <c r="K54" s="43" t="e">
        <f ca="1">IF(K$5="","",IF(INDIRECT("CYCLES!"&amp;ADDRESS(MATCH($A54,CYCLES!$B:$B,0),MATCH("semaine"&amp;INDEX(INDIRECT("calendrier!"&amp;CHAR(MID($AG54,7,1)+3+64)&amp;":"&amp;CHAR(MID($AG54,7,1)+3+64)),MATCH(K$5,calendrier!$A:$A,0)),CYCLES!$1:$1,0)+WEEKDAY(K$5)-1))=0,"",INDIRECT("CYCLES!"&amp;ADDRESS(MATCH($A54,CYCLES!$B:$B,0),MATCH("semaine"&amp;INDEX(INDIRECT("calendrier!"&amp;CHAR(MID($AG54,7,1)+3+64)&amp;":"&amp;CHAR(MID($AG54,7,1)+3+64)),MATCH(K$5,calendrier!$A:$A,0)),CYCLES!$1:$1,0)+WEEKDAY(K$5)-1))))</f>
        <v>#N/A</v>
      </c>
      <c r="L54" s="43" t="e">
        <f ca="1">IF(L$5="","",IF(INDIRECT("CYCLES!"&amp;ADDRESS(MATCH($A54,CYCLES!$B:$B,0),MATCH("semaine"&amp;INDEX(INDIRECT("calendrier!"&amp;CHAR(MID($AG54,7,1)+3+64)&amp;":"&amp;CHAR(MID($AG54,7,1)+3+64)),MATCH(L$5,calendrier!$A:$A,0)),CYCLES!$1:$1,0)+WEEKDAY(L$5)-1))=0,"",INDIRECT("CYCLES!"&amp;ADDRESS(MATCH($A54,CYCLES!$B:$B,0),MATCH("semaine"&amp;INDEX(INDIRECT("calendrier!"&amp;CHAR(MID($AG54,7,1)+3+64)&amp;":"&amp;CHAR(MID($AG54,7,1)+3+64)),MATCH(L$5,calendrier!$A:$A,0)),CYCLES!$1:$1,0)+WEEKDAY(L$5)-1))))</f>
        <v>#N/A</v>
      </c>
      <c r="M54" s="43" t="e">
        <f ca="1">IF(M$5="","",IF(INDIRECT("CYCLES!"&amp;ADDRESS(MATCH($A54,CYCLES!$B:$B,0),MATCH("semaine"&amp;INDEX(INDIRECT("calendrier!"&amp;CHAR(MID($AG54,7,1)+3+64)&amp;":"&amp;CHAR(MID($AG54,7,1)+3+64)),MATCH(M$5,calendrier!$A:$A,0)),CYCLES!$1:$1,0)+WEEKDAY(M$5)-1))=0,"",INDIRECT("CYCLES!"&amp;ADDRESS(MATCH($A54,CYCLES!$B:$B,0),MATCH("semaine"&amp;INDEX(INDIRECT("calendrier!"&amp;CHAR(MID($AG54,7,1)+3+64)&amp;":"&amp;CHAR(MID($AG54,7,1)+3+64)),MATCH(M$5,calendrier!$A:$A,0)),CYCLES!$1:$1,0)+WEEKDAY(M$5)-1))))</f>
        <v>#N/A</v>
      </c>
      <c r="N54" s="43" t="e">
        <f ca="1">IF(N$5="","",IF(INDIRECT("CYCLES!"&amp;ADDRESS(MATCH($A54,CYCLES!$B:$B,0),MATCH("semaine"&amp;INDEX(INDIRECT("calendrier!"&amp;CHAR(MID($AG54,7,1)+3+64)&amp;":"&amp;CHAR(MID($AG54,7,1)+3+64)),MATCH(N$5,calendrier!$A:$A,0)),CYCLES!$1:$1,0)+WEEKDAY(N$5)-1))=0,"",INDIRECT("CYCLES!"&amp;ADDRESS(MATCH($A54,CYCLES!$B:$B,0),MATCH("semaine"&amp;INDEX(INDIRECT("calendrier!"&amp;CHAR(MID($AG54,7,1)+3+64)&amp;":"&amp;CHAR(MID($AG54,7,1)+3+64)),MATCH(N$5,calendrier!$A:$A,0)),CYCLES!$1:$1,0)+WEEKDAY(N$5)-1))))</f>
        <v>#N/A</v>
      </c>
      <c r="O54" s="43" t="e">
        <f ca="1">IF(O$5="","",IF(INDIRECT("CYCLES!"&amp;ADDRESS(MATCH($A54,CYCLES!$B:$B,0),MATCH("semaine"&amp;INDEX(INDIRECT("calendrier!"&amp;CHAR(MID($AG54,7,1)+3+64)&amp;":"&amp;CHAR(MID($AG54,7,1)+3+64)),MATCH(O$5,calendrier!$A:$A,0)),CYCLES!$1:$1,0)+WEEKDAY(O$5)-1))=0,"",INDIRECT("CYCLES!"&amp;ADDRESS(MATCH($A54,CYCLES!$B:$B,0),MATCH("semaine"&amp;INDEX(INDIRECT("calendrier!"&amp;CHAR(MID($AG54,7,1)+3+64)&amp;":"&amp;CHAR(MID($AG54,7,1)+3+64)),MATCH(O$5,calendrier!$A:$A,0)),CYCLES!$1:$1,0)+WEEKDAY(O$5)-1))))</f>
        <v>#N/A</v>
      </c>
      <c r="P54" s="43" t="e">
        <f ca="1">IF(P$5="","",IF(INDIRECT("CYCLES!"&amp;ADDRESS(MATCH($A54,CYCLES!$B:$B,0),MATCH("semaine"&amp;INDEX(INDIRECT("calendrier!"&amp;CHAR(MID($AG54,7,1)+3+64)&amp;":"&amp;CHAR(MID($AG54,7,1)+3+64)),MATCH(P$5,calendrier!$A:$A,0)),CYCLES!$1:$1,0)+WEEKDAY(P$5)-1))=0,"",INDIRECT("CYCLES!"&amp;ADDRESS(MATCH($A54,CYCLES!$B:$B,0),MATCH("semaine"&amp;INDEX(INDIRECT("calendrier!"&amp;CHAR(MID($AG54,7,1)+3+64)&amp;":"&amp;CHAR(MID($AG54,7,1)+3+64)),MATCH(P$5,calendrier!$A:$A,0)),CYCLES!$1:$1,0)+WEEKDAY(P$5)-1))))</f>
        <v>#N/A</v>
      </c>
      <c r="Q54" s="43" t="e">
        <f ca="1">IF(Q$5="","",IF(INDIRECT("CYCLES!"&amp;ADDRESS(MATCH($A54,CYCLES!$B:$B,0),MATCH("semaine"&amp;INDEX(INDIRECT("calendrier!"&amp;CHAR(MID($AG54,7,1)+3+64)&amp;":"&amp;CHAR(MID($AG54,7,1)+3+64)),MATCH(Q$5,calendrier!$A:$A,0)),CYCLES!$1:$1,0)+WEEKDAY(Q$5)-1))=0,"",INDIRECT("CYCLES!"&amp;ADDRESS(MATCH($A54,CYCLES!$B:$B,0),MATCH("semaine"&amp;INDEX(INDIRECT("calendrier!"&amp;CHAR(MID($AG54,7,1)+3+64)&amp;":"&amp;CHAR(MID($AG54,7,1)+3+64)),MATCH(Q$5,calendrier!$A:$A,0)),CYCLES!$1:$1,0)+WEEKDAY(Q$5)-1))))</f>
        <v>#N/A</v>
      </c>
      <c r="R54" s="43" t="e">
        <f ca="1">IF(R$5="","",IF(INDIRECT("CYCLES!"&amp;ADDRESS(MATCH($A54,CYCLES!$B:$B,0),MATCH("semaine"&amp;INDEX(INDIRECT("calendrier!"&amp;CHAR(MID($AG54,7,1)+3+64)&amp;":"&amp;CHAR(MID($AG54,7,1)+3+64)),MATCH(R$5,calendrier!$A:$A,0)),CYCLES!$1:$1,0)+WEEKDAY(R$5)-1))=0,"",INDIRECT("CYCLES!"&amp;ADDRESS(MATCH($A54,CYCLES!$B:$B,0),MATCH("semaine"&amp;INDEX(INDIRECT("calendrier!"&amp;CHAR(MID($AG54,7,1)+3+64)&amp;":"&amp;CHAR(MID($AG54,7,1)+3+64)),MATCH(R$5,calendrier!$A:$A,0)),CYCLES!$1:$1,0)+WEEKDAY(R$5)-1))))</f>
        <v>#N/A</v>
      </c>
      <c r="S54" s="43" t="e">
        <f ca="1">IF(S$5="","",IF(INDIRECT("CYCLES!"&amp;ADDRESS(MATCH($A54,CYCLES!$B:$B,0),MATCH("semaine"&amp;INDEX(INDIRECT("calendrier!"&amp;CHAR(MID($AG54,7,1)+3+64)&amp;":"&amp;CHAR(MID($AG54,7,1)+3+64)),MATCH(S$5,calendrier!$A:$A,0)),CYCLES!$1:$1,0)+WEEKDAY(S$5)-1))=0,"",INDIRECT("CYCLES!"&amp;ADDRESS(MATCH($A54,CYCLES!$B:$B,0),MATCH("semaine"&amp;INDEX(INDIRECT("calendrier!"&amp;CHAR(MID($AG54,7,1)+3+64)&amp;":"&amp;CHAR(MID($AG54,7,1)+3+64)),MATCH(S$5,calendrier!$A:$A,0)),CYCLES!$1:$1,0)+WEEKDAY(S$5)-1))))</f>
        <v>#N/A</v>
      </c>
      <c r="T54" s="43" t="e">
        <f ca="1">IF(T$5="","",IF(INDIRECT("CYCLES!"&amp;ADDRESS(MATCH($A54,CYCLES!$B:$B,0),MATCH("semaine"&amp;INDEX(INDIRECT("calendrier!"&amp;CHAR(MID($AG54,7,1)+3+64)&amp;":"&amp;CHAR(MID($AG54,7,1)+3+64)),MATCH(T$5,calendrier!$A:$A,0)),CYCLES!$1:$1,0)+WEEKDAY(T$5)-1))=0,"",INDIRECT("CYCLES!"&amp;ADDRESS(MATCH($A54,CYCLES!$B:$B,0),MATCH("semaine"&amp;INDEX(INDIRECT("calendrier!"&amp;CHAR(MID($AG54,7,1)+3+64)&amp;":"&amp;CHAR(MID($AG54,7,1)+3+64)),MATCH(T$5,calendrier!$A:$A,0)),CYCLES!$1:$1,0)+WEEKDAY(T$5)-1))))</f>
        <v>#N/A</v>
      </c>
      <c r="U54" s="43" t="e">
        <f ca="1">IF(U$5="","",IF(INDIRECT("CYCLES!"&amp;ADDRESS(MATCH($A54,CYCLES!$B:$B,0),MATCH("semaine"&amp;INDEX(INDIRECT("calendrier!"&amp;CHAR(MID($AG54,7,1)+3+64)&amp;":"&amp;CHAR(MID($AG54,7,1)+3+64)),MATCH(U$5,calendrier!$A:$A,0)),CYCLES!$1:$1,0)+WEEKDAY(U$5)-1))=0,"",INDIRECT("CYCLES!"&amp;ADDRESS(MATCH($A54,CYCLES!$B:$B,0),MATCH("semaine"&amp;INDEX(INDIRECT("calendrier!"&amp;CHAR(MID($AG54,7,1)+3+64)&amp;":"&amp;CHAR(MID($AG54,7,1)+3+64)),MATCH(U$5,calendrier!$A:$A,0)),CYCLES!$1:$1,0)+WEEKDAY(U$5)-1))))</f>
        <v>#N/A</v>
      </c>
      <c r="V54" s="43" t="e">
        <f ca="1">IF(V$5="","",IF(INDIRECT("CYCLES!"&amp;ADDRESS(MATCH($A54,CYCLES!$B:$B,0),MATCH("semaine"&amp;INDEX(INDIRECT("calendrier!"&amp;CHAR(MID($AG54,7,1)+3+64)&amp;":"&amp;CHAR(MID($AG54,7,1)+3+64)),MATCH(V$5,calendrier!$A:$A,0)),CYCLES!$1:$1,0)+WEEKDAY(V$5)-1))=0,"",INDIRECT("CYCLES!"&amp;ADDRESS(MATCH($A54,CYCLES!$B:$B,0),MATCH("semaine"&amp;INDEX(INDIRECT("calendrier!"&amp;CHAR(MID($AG54,7,1)+3+64)&amp;":"&amp;CHAR(MID($AG54,7,1)+3+64)),MATCH(V$5,calendrier!$A:$A,0)),CYCLES!$1:$1,0)+WEEKDAY(V$5)-1))))</f>
        <v>#N/A</v>
      </c>
      <c r="W54" s="43" t="e">
        <f ca="1">IF(W$5="","",IF(INDIRECT("CYCLES!"&amp;ADDRESS(MATCH($A54,CYCLES!$B:$B,0),MATCH("semaine"&amp;INDEX(INDIRECT("calendrier!"&amp;CHAR(MID($AG54,7,1)+3+64)&amp;":"&amp;CHAR(MID($AG54,7,1)+3+64)),MATCH(W$5,calendrier!$A:$A,0)),CYCLES!$1:$1,0)+WEEKDAY(W$5)-1))=0,"",INDIRECT("CYCLES!"&amp;ADDRESS(MATCH($A54,CYCLES!$B:$B,0),MATCH("semaine"&amp;INDEX(INDIRECT("calendrier!"&amp;CHAR(MID($AG54,7,1)+3+64)&amp;":"&amp;CHAR(MID($AG54,7,1)+3+64)),MATCH(W$5,calendrier!$A:$A,0)),CYCLES!$1:$1,0)+WEEKDAY(W$5)-1))))</f>
        <v>#N/A</v>
      </c>
      <c r="X54" s="43" t="e">
        <f ca="1">IF(X$5="","",IF(INDIRECT("CYCLES!"&amp;ADDRESS(MATCH($A54,CYCLES!$B:$B,0),MATCH("semaine"&amp;INDEX(INDIRECT("calendrier!"&amp;CHAR(MID($AG54,7,1)+3+64)&amp;":"&amp;CHAR(MID($AG54,7,1)+3+64)),MATCH(X$5,calendrier!$A:$A,0)),CYCLES!$1:$1,0)+WEEKDAY(X$5)-1))=0,"",INDIRECT("CYCLES!"&amp;ADDRESS(MATCH($A54,CYCLES!$B:$B,0),MATCH("semaine"&amp;INDEX(INDIRECT("calendrier!"&amp;CHAR(MID($AG54,7,1)+3+64)&amp;":"&amp;CHAR(MID($AG54,7,1)+3+64)),MATCH(X$5,calendrier!$A:$A,0)),CYCLES!$1:$1,0)+WEEKDAY(X$5)-1))))</f>
        <v>#N/A</v>
      </c>
      <c r="Y54" s="43" t="e">
        <f ca="1">IF(Y$5="","",IF(INDIRECT("CYCLES!"&amp;ADDRESS(MATCH($A54,CYCLES!$B:$B,0),MATCH("semaine"&amp;INDEX(INDIRECT("calendrier!"&amp;CHAR(MID($AG54,7,1)+3+64)&amp;":"&amp;CHAR(MID($AG54,7,1)+3+64)),MATCH(Y$5,calendrier!$A:$A,0)),CYCLES!$1:$1,0)+WEEKDAY(Y$5)-1))=0,"",INDIRECT("CYCLES!"&amp;ADDRESS(MATCH($A54,CYCLES!$B:$B,0),MATCH("semaine"&amp;INDEX(INDIRECT("calendrier!"&amp;CHAR(MID($AG54,7,1)+3+64)&amp;":"&amp;CHAR(MID($AG54,7,1)+3+64)),MATCH(Y$5,calendrier!$A:$A,0)),CYCLES!$1:$1,0)+WEEKDAY(Y$5)-1))))</f>
        <v>#N/A</v>
      </c>
      <c r="Z54" s="43" t="e">
        <f ca="1">IF(Z$5="","",IF(INDIRECT("CYCLES!"&amp;ADDRESS(MATCH($A54,CYCLES!$B:$B,0),MATCH("semaine"&amp;INDEX(INDIRECT("calendrier!"&amp;CHAR(MID($AG54,7,1)+3+64)&amp;":"&amp;CHAR(MID($AG54,7,1)+3+64)),MATCH(Z$5,calendrier!$A:$A,0)),CYCLES!$1:$1,0)+WEEKDAY(Z$5)-1))=0,"",INDIRECT("CYCLES!"&amp;ADDRESS(MATCH($A54,CYCLES!$B:$B,0),MATCH("semaine"&amp;INDEX(INDIRECT("calendrier!"&amp;CHAR(MID($AG54,7,1)+3+64)&amp;":"&amp;CHAR(MID($AG54,7,1)+3+64)),MATCH(Z$5,calendrier!$A:$A,0)),CYCLES!$1:$1,0)+WEEKDAY(Z$5)-1))))</f>
        <v>#N/A</v>
      </c>
      <c r="AA54" s="43" t="e">
        <f ca="1">IF(AA$5="","",IF(INDIRECT("CYCLES!"&amp;ADDRESS(MATCH($A54,CYCLES!$B:$B,0),MATCH("semaine"&amp;INDEX(INDIRECT("calendrier!"&amp;CHAR(MID($AG54,7,1)+3+64)&amp;":"&amp;CHAR(MID($AG54,7,1)+3+64)),MATCH(AA$5,calendrier!$A:$A,0)),CYCLES!$1:$1,0)+WEEKDAY(AA$5)-1))=0,"",INDIRECT("CYCLES!"&amp;ADDRESS(MATCH($A54,CYCLES!$B:$B,0),MATCH("semaine"&amp;INDEX(INDIRECT("calendrier!"&amp;CHAR(MID($AG54,7,1)+3+64)&amp;":"&amp;CHAR(MID($AG54,7,1)+3+64)),MATCH(AA$5,calendrier!$A:$A,0)),CYCLES!$1:$1,0)+WEEKDAY(AA$5)-1))))</f>
        <v>#N/A</v>
      </c>
      <c r="AB54" s="43" t="e">
        <f ca="1">IF(AB$5="","",IF(INDIRECT("CYCLES!"&amp;ADDRESS(MATCH($A54,CYCLES!$B:$B,0),MATCH("semaine"&amp;INDEX(INDIRECT("calendrier!"&amp;CHAR(MID($AG54,7,1)+3+64)&amp;":"&amp;CHAR(MID($AG54,7,1)+3+64)),MATCH(AB$5,calendrier!$A:$A,0)),CYCLES!$1:$1,0)+WEEKDAY(AB$5)-1))=0,"",INDIRECT("CYCLES!"&amp;ADDRESS(MATCH($A54,CYCLES!$B:$B,0),MATCH("semaine"&amp;INDEX(INDIRECT("calendrier!"&amp;CHAR(MID($AG54,7,1)+3+64)&amp;":"&amp;CHAR(MID($AG54,7,1)+3+64)),MATCH(AB$5,calendrier!$A:$A,0)),CYCLES!$1:$1,0)+WEEKDAY(AB$5)-1))))</f>
        <v>#N/A</v>
      </c>
      <c r="AC54" s="43" t="e">
        <f ca="1">IF(AC$5="","",IF(INDIRECT("CYCLES!"&amp;ADDRESS(MATCH($A54,CYCLES!$B:$B,0),MATCH("semaine"&amp;INDEX(INDIRECT("calendrier!"&amp;CHAR(MID($AG54,7,1)+3+64)&amp;":"&amp;CHAR(MID($AG54,7,1)+3+64)),MATCH(AC$5,calendrier!$A:$A,0)),CYCLES!$1:$1,0)+WEEKDAY(AC$5)-1))=0,"",INDIRECT("CYCLES!"&amp;ADDRESS(MATCH($A54,CYCLES!$B:$B,0),MATCH("semaine"&amp;INDEX(INDIRECT("calendrier!"&amp;CHAR(MID($AG54,7,1)+3+64)&amp;":"&amp;CHAR(MID($AG54,7,1)+3+64)),MATCH(AC$5,calendrier!$A:$A,0)),CYCLES!$1:$1,0)+WEEKDAY(AC$5)-1))))</f>
        <v>#N/A</v>
      </c>
      <c r="AD54" s="43" t="e">
        <f ca="1">IF(AD$5="","",IF(INDIRECT("CYCLES!"&amp;ADDRESS(MATCH($A54,CYCLES!$B:$B,0),MATCH("semaine"&amp;INDEX(INDIRECT("calendrier!"&amp;CHAR(MID($AG54,7,1)+3+64)&amp;":"&amp;CHAR(MID($AG54,7,1)+3+64)),MATCH(AD$5,calendrier!$A:$A,0)),CYCLES!$1:$1,0)+WEEKDAY(AD$5)-1))=0,"",INDIRECT("CYCLES!"&amp;ADDRESS(MATCH($A54,CYCLES!$B:$B,0),MATCH("semaine"&amp;INDEX(INDIRECT("calendrier!"&amp;CHAR(MID($AG54,7,1)+3+64)&amp;":"&amp;CHAR(MID($AG54,7,1)+3+64)),MATCH(AD$5,calendrier!$A:$A,0)),CYCLES!$1:$1,0)+WEEKDAY(AD$5)-1))))</f>
        <v>#N/A</v>
      </c>
      <c r="AE54" s="43" t="e">
        <f ca="1">IF(AE$5="","",IF(INDIRECT("CYCLES!"&amp;ADDRESS(MATCH($A54,CYCLES!$B:$B,0),MATCH("semaine"&amp;INDEX(INDIRECT("calendrier!"&amp;CHAR(MID($AG54,7,1)+3+64)&amp;":"&amp;CHAR(MID($AG54,7,1)+3+64)),MATCH(AE$5,calendrier!$A:$A,0)),CYCLES!$1:$1,0)+WEEKDAY(AE$5)-1))=0,"",INDIRECT("CYCLES!"&amp;ADDRESS(MATCH($A54,CYCLES!$B:$B,0),MATCH("semaine"&amp;INDEX(INDIRECT("calendrier!"&amp;CHAR(MID($AG54,7,1)+3+64)&amp;":"&amp;CHAR(MID($AG54,7,1)+3+64)),MATCH(AE$5,calendrier!$A:$A,0)),CYCLES!$1:$1,0)+WEEKDAY(AE$5)-1))))</f>
        <v>#N/A</v>
      </c>
      <c r="AF54" s="43" t="e">
        <f ca="1">IF(AF$5="","",IF(INDIRECT("CYCLES!"&amp;ADDRESS(MATCH($A54,CYCLES!$B:$B,0),MATCH("semaine"&amp;INDEX(INDIRECT("calendrier!"&amp;CHAR(MID($AG54,7,1)+3+64)&amp;":"&amp;CHAR(MID($AG54,7,1)+3+64)),MATCH(AF$5,calendrier!$A:$A,0)),CYCLES!$1:$1,0)+WEEKDAY(AF$5)-1))=0,"",INDIRECT("CYCLES!"&amp;ADDRESS(MATCH($A54,CYCLES!$B:$B,0),MATCH("semaine"&amp;INDEX(INDIRECT("calendrier!"&amp;CHAR(MID($AG54,7,1)+3+64)&amp;":"&amp;CHAR(MID($AG54,7,1)+3+64)),MATCH(AF$5,calendrier!$A:$A,0)),CYCLES!$1:$1,0)+WEEKDAY(AF$5)-1))))</f>
        <v>#N/A</v>
      </c>
      <c r="AG54" s="120" t="e">
        <f ca="1">INDIRECT("Cycles!A"&amp;SUMPRODUCT(MAX((ROW(INDIRECT("Cycles!A1:A"&amp;MATCH(A54,CYCLES!$B:$B,0))))*(INDIRECT("Cycles!A1:A"&amp;MATCH(A54,CYCLES!$B:$B,0))&lt;&gt;""))))</f>
        <v>#N/A</v>
      </c>
    </row>
    <row r="55" spans="1:33" hidden="1" x14ac:dyDescent="0.25">
      <c r="A55" s="5" t="str">
        <f ca="1">IF(A54="0","0","")</f>
        <v>0</v>
      </c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120"/>
    </row>
    <row r="56" spans="1:33" s="25" customFormat="1" hidden="1" x14ac:dyDescent="0.25">
      <c r="A56" s="26" t="str">
        <f ca="1">IF(A54="0","0","")</f>
        <v>0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120"/>
    </row>
    <row r="57" spans="1:33" hidden="1" x14ac:dyDescent="0.25">
      <c r="A57" s="5" t="str">
        <f ca="1">IF(B53="0", "0", INDIRECT("Affectations!"&amp;CHAR(64+MATCH($B$2,Affectations!$1:$1,0))&amp;MATCH($B$53,Affectations!$A:$A,0)+1))</f>
        <v>0</v>
      </c>
      <c r="B57" s="43" t="e">
        <f ca="1">IF(B$5="","",IF(INDIRECT("CYCLES!"&amp;ADDRESS(MATCH($A57,CYCLES!$B:$B,0),MATCH("semaine"&amp;INDEX(INDIRECT("calendrier!"&amp;CHAR(MID($AG57,7,1)+3+64)&amp;":"&amp;CHAR(MID($AG57,7,1)+3+64)),MATCH(B$5,calendrier!$A:$A,0)),CYCLES!$1:$1,0)+WEEKDAY(B$5)-1))=0,"",INDIRECT("CYCLES!"&amp;ADDRESS(MATCH($A57,CYCLES!$B:$B,0),MATCH("semaine"&amp;INDEX(INDIRECT("calendrier!"&amp;CHAR(MID($AG57,7,1)+3+64)&amp;":"&amp;CHAR(MID($AG57,7,1)+3+64)),MATCH(B$5,calendrier!$A:$A,0)),CYCLES!$1:$1,0)+WEEKDAY(B$5)-1))))</f>
        <v>#N/A</v>
      </c>
      <c r="C57" s="43" t="e">
        <f ca="1">IF(C$5="","",IF(INDIRECT("CYCLES!"&amp;ADDRESS(MATCH($A57,CYCLES!$B:$B,0),MATCH("semaine"&amp;INDEX(INDIRECT("calendrier!"&amp;CHAR(MID($AG57,7,1)+3+64)&amp;":"&amp;CHAR(MID($AG57,7,1)+3+64)),MATCH(C$5,calendrier!$A:$A,0)),CYCLES!$1:$1,0)+WEEKDAY(C$5)-1))=0,"",INDIRECT("CYCLES!"&amp;ADDRESS(MATCH($A57,CYCLES!$B:$B,0),MATCH("semaine"&amp;INDEX(INDIRECT("calendrier!"&amp;CHAR(MID($AG57,7,1)+3+64)&amp;":"&amp;CHAR(MID($AG57,7,1)+3+64)),MATCH(C$5,calendrier!$A:$A,0)),CYCLES!$1:$1,0)+WEEKDAY(C$5)-1))))</f>
        <v>#N/A</v>
      </c>
      <c r="D57" s="43" t="e">
        <f ca="1">IF(D$5="","",IF(INDIRECT("CYCLES!"&amp;ADDRESS(MATCH($A57,CYCLES!$B:$B,0),MATCH("semaine"&amp;INDEX(INDIRECT("calendrier!"&amp;CHAR(MID($AG57,7,1)+3+64)&amp;":"&amp;CHAR(MID($AG57,7,1)+3+64)),MATCH(D$5,calendrier!$A:$A,0)),CYCLES!$1:$1,0)+WEEKDAY(D$5)-1))=0,"",INDIRECT("CYCLES!"&amp;ADDRESS(MATCH($A57,CYCLES!$B:$B,0),MATCH("semaine"&amp;INDEX(INDIRECT("calendrier!"&amp;CHAR(MID($AG57,7,1)+3+64)&amp;":"&amp;CHAR(MID($AG57,7,1)+3+64)),MATCH(D$5,calendrier!$A:$A,0)),CYCLES!$1:$1,0)+WEEKDAY(D$5)-1))))</f>
        <v>#N/A</v>
      </c>
      <c r="E57" s="43" t="e">
        <f ca="1">IF(E$5="","",IF(INDIRECT("CYCLES!"&amp;ADDRESS(MATCH($A57,CYCLES!$B:$B,0),MATCH("semaine"&amp;INDEX(INDIRECT("calendrier!"&amp;CHAR(MID($AG57,7,1)+3+64)&amp;":"&amp;CHAR(MID($AG57,7,1)+3+64)),MATCH(E$5,calendrier!$A:$A,0)),CYCLES!$1:$1,0)+WEEKDAY(E$5)-1))=0,"",INDIRECT("CYCLES!"&amp;ADDRESS(MATCH($A57,CYCLES!$B:$B,0),MATCH("semaine"&amp;INDEX(INDIRECT("calendrier!"&amp;CHAR(MID($AG57,7,1)+3+64)&amp;":"&amp;CHAR(MID($AG57,7,1)+3+64)),MATCH(E$5,calendrier!$A:$A,0)),CYCLES!$1:$1,0)+WEEKDAY(E$5)-1))))</f>
        <v>#N/A</v>
      </c>
      <c r="F57" s="43" t="e">
        <f ca="1">IF(F$5="","",IF(INDIRECT("CYCLES!"&amp;ADDRESS(MATCH($A57,CYCLES!$B:$B,0),MATCH("semaine"&amp;INDEX(INDIRECT("calendrier!"&amp;CHAR(MID($AG57,7,1)+3+64)&amp;":"&amp;CHAR(MID($AG57,7,1)+3+64)),MATCH(F$5,calendrier!$A:$A,0)),CYCLES!$1:$1,0)+WEEKDAY(F$5)-1))=0,"",INDIRECT("CYCLES!"&amp;ADDRESS(MATCH($A57,CYCLES!$B:$B,0),MATCH("semaine"&amp;INDEX(INDIRECT("calendrier!"&amp;CHAR(MID($AG57,7,1)+3+64)&amp;":"&amp;CHAR(MID($AG57,7,1)+3+64)),MATCH(F$5,calendrier!$A:$A,0)),CYCLES!$1:$1,0)+WEEKDAY(F$5)-1))))</f>
        <v>#N/A</v>
      </c>
      <c r="G57" s="43" t="e">
        <f ca="1">IF(G$5="","",IF(INDIRECT("CYCLES!"&amp;ADDRESS(MATCH($A57,CYCLES!$B:$B,0),MATCH("semaine"&amp;INDEX(INDIRECT("calendrier!"&amp;CHAR(MID($AG57,7,1)+3+64)&amp;":"&amp;CHAR(MID($AG57,7,1)+3+64)),MATCH(G$5,calendrier!$A:$A,0)),CYCLES!$1:$1,0)+WEEKDAY(G$5)-1))=0,"",INDIRECT("CYCLES!"&amp;ADDRESS(MATCH($A57,CYCLES!$B:$B,0),MATCH("semaine"&amp;INDEX(INDIRECT("calendrier!"&amp;CHAR(MID($AG57,7,1)+3+64)&amp;":"&amp;CHAR(MID($AG57,7,1)+3+64)),MATCH(G$5,calendrier!$A:$A,0)),CYCLES!$1:$1,0)+WEEKDAY(G$5)-1))))</f>
        <v>#N/A</v>
      </c>
      <c r="H57" s="43" t="e">
        <f ca="1">IF(H$5="","",IF(INDIRECT("CYCLES!"&amp;ADDRESS(MATCH($A57,CYCLES!$B:$B,0),MATCH("semaine"&amp;INDEX(INDIRECT("calendrier!"&amp;CHAR(MID($AG57,7,1)+3+64)&amp;":"&amp;CHAR(MID($AG57,7,1)+3+64)),MATCH(H$5,calendrier!$A:$A,0)),CYCLES!$1:$1,0)+WEEKDAY(H$5)-1))=0,"",INDIRECT("CYCLES!"&amp;ADDRESS(MATCH($A57,CYCLES!$B:$B,0),MATCH("semaine"&amp;INDEX(INDIRECT("calendrier!"&amp;CHAR(MID($AG57,7,1)+3+64)&amp;":"&amp;CHAR(MID($AG57,7,1)+3+64)),MATCH(H$5,calendrier!$A:$A,0)),CYCLES!$1:$1,0)+WEEKDAY(H$5)-1))))</f>
        <v>#N/A</v>
      </c>
      <c r="I57" s="43" t="e">
        <f ca="1">IF(I$5="","",IF(INDIRECT("CYCLES!"&amp;ADDRESS(MATCH($A57,CYCLES!$B:$B,0),MATCH("semaine"&amp;INDEX(INDIRECT("calendrier!"&amp;CHAR(MID($AG57,7,1)+3+64)&amp;":"&amp;CHAR(MID($AG57,7,1)+3+64)),MATCH(I$5,calendrier!$A:$A,0)),CYCLES!$1:$1,0)+WEEKDAY(I$5)-1))=0,"",INDIRECT("CYCLES!"&amp;ADDRESS(MATCH($A57,CYCLES!$B:$B,0),MATCH("semaine"&amp;INDEX(INDIRECT("calendrier!"&amp;CHAR(MID($AG57,7,1)+3+64)&amp;":"&amp;CHAR(MID($AG57,7,1)+3+64)),MATCH(I$5,calendrier!$A:$A,0)),CYCLES!$1:$1,0)+WEEKDAY(I$5)-1))))</f>
        <v>#N/A</v>
      </c>
      <c r="J57" s="43" t="e">
        <f ca="1">IF(J$5="","",IF(INDIRECT("CYCLES!"&amp;ADDRESS(MATCH($A57,CYCLES!$B:$B,0),MATCH("semaine"&amp;INDEX(INDIRECT("calendrier!"&amp;CHAR(MID($AG57,7,1)+3+64)&amp;":"&amp;CHAR(MID($AG57,7,1)+3+64)),MATCH(J$5,calendrier!$A:$A,0)),CYCLES!$1:$1,0)+WEEKDAY(J$5)-1))=0,"",INDIRECT("CYCLES!"&amp;ADDRESS(MATCH($A57,CYCLES!$B:$B,0),MATCH("semaine"&amp;INDEX(INDIRECT("calendrier!"&amp;CHAR(MID($AG57,7,1)+3+64)&amp;":"&amp;CHAR(MID($AG57,7,1)+3+64)),MATCH(J$5,calendrier!$A:$A,0)),CYCLES!$1:$1,0)+WEEKDAY(J$5)-1))))</f>
        <v>#N/A</v>
      </c>
      <c r="K57" s="43" t="e">
        <f ca="1">IF(K$5="","",IF(INDIRECT("CYCLES!"&amp;ADDRESS(MATCH($A57,CYCLES!$B:$B,0),MATCH("semaine"&amp;INDEX(INDIRECT("calendrier!"&amp;CHAR(MID($AG57,7,1)+3+64)&amp;":"&amp;CHAR(MID($AG57,7,1)+3+64)),MATCH(K$5,calendrier!$A:$A,0)),CYCLES!$1:$1,0)+WEEKDAY(K$5)-1))=0,"",INDIRECT("CYCLES!"&amp;ADDRESS(MATCH($A57,CYCLES!$B:$B,0),MATCH("semaine"&amp;INDEX(INDIRECT("calendrier!"&amp;CHAR(MID($AG57,7,1)+3+64)&amp;":"&amp;CHAR(MID($AG57,7,1)+3+64)),MATCH(K$5,calendrier!$A:$A,0)),CYCLES!$1:$1,0)+WEEKDAY(K$5)-1))))</f>
        <v>#N/A</v>
      </c>
      <c r="L57" s="43" t="e">
        <f ca="1">IF(L$5="","",IF(INDIRECT("CYCLES!"&amp;ADDRESS(MATCH($A57,CYCLES!$B:$B,0),MATCH("semaine"&amp;INDEX(INDIRECT("calendrier!"&amp;CHAR(MID($AG57,7,1)+3+64)&amp;":"&amp;CHAR(MID($AG57,7,1)+3+64)),MATCH(L$5,calendrier!$A:$A,0)),CYCLES!$1:$1,0)+WEEKDAY(L$5)-1))=0,"",INDIRECT("CYCLES!"&amp;ADDRESS(MATCH($A57,CYCLES!$B:$B,0),MATCH("semaine"&amp;INDEX(INDIRECT("calendrier!"&amp;CHAR(MID($AG57,7,1)+3+64)&amp;":"&amp;CHAR(MID($AG57,7,1)+3+64)),MATCH(L$5,calendrier!$A:$A,0)),CYCLES!$1:$1,0)+WEEKDAY(L$5)-1))))</f>
        <v>#N/A</v>
      </c>
      <c r="M57" s="43" t="e">
        <f ca="1">IF(M$5="","",IF(INDIRECT("CYCLES!"&amp;ADDRESS(MATCH($A57,CYCLES!$B:$B,0),MATCH("semaine"&amp;INDEX(INDIRECT("calendrier!"&amp;CHAR(MID($AG57,7,1)+3+64)&amp;":"&amp;CHAR(MID($AG57,7,1)+3+64)),MATCH(M$5,calendrier!$A:$A,0)),CYCLES!$1:$1,0)+WEEKDAY(M$5)-1))=0,"",INDIRECT("CYCLES!"&amp;ADDRESS(MATCH($A57,CYCLES!$B:$B,0),MATCH("semaine"&amp;INDEX(INDIRECT("calendrier!"&amp;CHAR(MID($AG57,7,1)+3+64)&amp;":"&amp;CHAR(MID($AG57,7,1)+3+64)),MATCH(M$5,calendrier!$A:$A,0)),CYCLES!$1:$1,0)+WEEKDAY(M$5)-1))))</f>
        <v>#N/A</v>
      </c>
      <c r="N57" s="43" t="e">
        <f ca="1">IF(N$5="","",IF(INDIRECT("CYCLES!"&amp;ADDRESS(MATCH($A57,CYCLES!$B:$B,0),MATCH("semaine"&amp;INDEX(INDIRECT("calendrier!"&amp;CHAR(MID($AG57,7,1)+3+64)&amp;":"&amp;CHAR(MID($AG57,7,1)+3+64)),MATCH(N$5,calendrier!$A:$A,0)),CYCLES!$1:$1,0)+WEEKDAY(N$5)-1))=0,"",INDIRECT("CYCLES!"&amp;ADDRESS(MATCH($A57,CYCLES!$B:$B,0),MATCH("semaine"&amp;INDEX(INDIRECT("calendrier!"&amp;CHAR(MID($AG57,7,1)+3+64)&amp;":"&amp;CHAR(MID($AG57,7,1)+3+64)),MATCH(N$5,calendrier!$A:$A,0)),CYCLES!$1:$1,0)+WEEKDAY(N$5)-1))))</f>
        <v>#N/A</v>
      </c>
      <c r="O57" s="43" t="e">
        <f ca="1">IF(O$5="","",IF(INDIRECT("CYCLES!"&amp;ADDRESS(MATCH($A57,CYCLES!$B:$B,0),MATCH("semaine"&amp;INDEX(INDIRECT("calendrier!"&amp;CHAR(MID($AG57,7,1)+3+64)&amp;":"&amp;CHAR(MID($AG57,7,1)+3+64)),MATCH(O$5,calendrier!$A:$A,0)),CYCLES!$1:$1,0)+WEEKDAY(O$5)-1))=0,"",INDIRECT("CYCLES!"&amp;ADDRESS(MATCH($A57,CYCLES!$B:$B,0),MATCH("semaine"&amp;INDEX(INDIRECT("calendrier!"&amp;CHAR(MID($AG57,7,1)+3+64)&amp;":"&amp;CHAR(MID($AG57,7,1)+3+64)),MATCH(O$5,calendrier!$A:$A,0)),CYCLES!$1:$1,0)+WEEKDAY(O$5)-1))))</f>
        <v>#N/A</v>
      </c>
      <c r="P57" s="43" t="e">
        <f ca="1">IF(P$5="","",IF(INDIRECT("CYCLES!"&amp;ADDRESS(MATCH($A57,CYCLES!$B:$B,0),MATCH("semaine"&amp;INDEX(INDIRECT("calendrier!"&amp;CHAR(MID($AG57,7,1)+3+64)&amp;":"&amp;CHAR(MID($AG57,7,1)+3+64)),MATCH(P$5,calendrier!$A:$A,0)),CYCLES!$1:$1,0)+WEEKDAY(P$5)-1))=0,"",INDIRECT("CYCLES!"&amp;ADDRESS(MATCH($A57,CYCLES!$B:$B,0),MATCH("semaine"&amp;INDEX(INDIRECT("calendrier!"&amp;CHAR(MID($AG57,7,1)+3+64)&amp;":"&amp;CHAR(MID($AG57,7,1)+3+64)),MATCH(P$5,calendrier!$A:$A,0)),CYCLES!$1:$1,0)+WEEKDAY(P$5)-1))))</f>
        <v>#N/A</v>
      </c>
      <c r="Q57" s="43" t="e">
        <f ca="1">IF(Q$5="","",IF(INDIRECT("CYCLES!"&amp;ADDRESS(MATCH($A57,CYCLES!$B:$B,0),MATCH("semaine"&amp;INDEX(INDIRECT("calendrier!"&amp;CHAR(MID($AG57,7,1)+3+64)&amp;":"&amp;CHAR(MID($AG57,7,1)+3+64)),MATCH(Q$5,calendrier!$A:$A,0)),CYCLES!$1:$1,0)+WEEKDAY(Q$5)-1))=0,"",INDIRECT("CYCLES!"&amp;ADDRESS(MATCH($A57,CYCLES!$B:$B,0),MATCH("semaine"&amp;INDEX(INDIRECT("calendrier!"&amp;CHAR(MID($AG57,7,1)+3+64)&amp;":"&amp;CHAR(MID($AG57,7,1)+3+64)),MATCH(Q$5,calendrier!$A:$A,0)),CYCLES!$1:$1,0)+WEEKDAY(Q$5)-1))))</f>
        <v>#N/A</v>
      </c>
      <c r="R57" s="43" t="e">
        <f ca="1">IF(R$5="","",IF(INDIRECT("CYCLES!"&amp;ADDRESS(MATCH($A57,CYCLES!$B:$B,0),MATCH("semaine"&amp;INDEX(INDIRECT("calendrier!"&amp;CHAR(MID($AG57,7,1)+3+64)&amp;":"&amp;CHAR(MID($AG57,7,1)+3+64)),MATCH(R$5,calendrier!$A:$A,0)),CYCLES!$1:$1,0)+WEEKDAY(R$5)-1))=0,"",INDIRECT("CYCLES!"&amp;ADDRESS(MATCH($A57,CYCLES!$B:$B,0),MATCH("semaine"&amp;INDEX(INDIRECT("calendrier!"&amp;CHAR(MID($AG57,7,1)+3+64)&amp;":"&amp;CHAR(MID($AG57,7,1)+3+64)),MATCH(R$5,calendrier!$A:$A,0)),CYCLES!$1:$1,0)+WEEKDAY(R$5)-1))))</f>
        <v>#N/A</v>
      </c>
      <c r="S57" s="43" t="e">
        <f ca="1">IF(S$5="","",IF(INDIRECT("CYCLES!"&amp;ADDRESS(MATCH($A57,CYCLES!$B:$B,0),MATCH("semaine"&amp;INDEX(INDIRECT("calendrier!"&amp;CHAR(MID($AG57,7,1)+3+64)&amp;":"&amp;CHAR(MID($AG57,7,1)+3+64)),MATCH(S$5,calendrier!$A:$A,0)),CYCLES!$1:$1,0)+WEEKDAY(S$5)-1))=0,"",INDIRECT("CYCLES!"&amp;ADDRESS(MATCH($A57,CYCLES!$B:$B,0),MATCH("semaine"&amp;INDEX(INDIRECT("calendrier!"&amp;CHAR(MID($AG57,7,1)+3+64)&amp;":"&amp;CHAR(MID($AG57,7,1)+3+64)),MATCH(S$5,calendrier!$A:$A,0)),CYCLES!$1:$1,0)+WEEKDAY(S$5)-1))))</f>
        <v>#N/A</v>
      </c>
      <c r="T57" s="43" t="e">
        <f ca="1">IF(T$5="","",IF(INDIRECT("CYCLES!"&amp;ADDRESS(MATCH($A57,CYCLES!$B:$B,0),MATCH("semaine"&amp;INDEX(INDIRECT("calendrier!"&amp;CHAR(MID($AG57,7,1)+3+64)&amp;":"&amp;CHAR(MID($AG57,7,1)+3+64)),MATCH(T$5,calendrier!$A:$A,0)),CYCLES!$1:$1,0)+WEEKDAY(T$5)-1))=0,"",INDIRECT("CYCLES!"&amp;ADDRESS(MATCH($A57,CYCLES!$B:$B,0),MATCH("semaine"&amp;INDEX(INDIRECT("calendrier!"&amp;CHAR(MID($AG57,7,1)+3+64)&amp;":"&amp;CHAR(MID($AG57,7,1)+3+64)),MATCH(T$5,calendrier!$A:$A,0)),CYCLES!$1:$1,0)+WEEKDAY(T$5)-1))))</f>
        <v>#N/A</v>
      </c>
      <c r="U57" s="43" t="e">
        <f ca="1">IF(U$5="","",IF(INDIRECT("CYCLES!"&amp;ADDRESS(MATCH($A57,CYCLES!$B:$B,0),MATCH("semaine"&amp;INDEX(INDIRECT("calendrier!"&amp;CHAR(MID($AG57,7,1)+3+64)&amp;":"&amp;CHAR(MID($AG57,7,1)+3+64)),MATCH(U$5,calendrier!$A:$A,0)),CYCLES!$1:$1,0)+WEEKDAY(U$5)-1))=0,"",INDIRECT("CYCLES!"&amp;ADDRESS(MATCH($A57,CYCLES!$B:$B,0),MATCH("semaine"&amp;INDEX(INDIRECT("calendrier!"&amp;CHAR(MID($AG57,7,1)+3+64)&amp;":"&amp;CHAR(MID($AG57,7,1)+3+64)),MATCH(U$5,calendrier!$A:$A,0)),CYCLES!$1:$1,0)+WEEKDAY(U$5)-1))))</f>
        <v>#N/A</v>
      </c>
      <c r="V57" s="43" t="e">
        <f ca="1">IF(V$5="","",IF(INDIRECT("CYCLES!"&amp;ADDRESS(MATCH($A57,CYCLES!$B:$B,0),MATCH("semaine"&amp;INDEX(INDIRECT("calendrier!"&amp;CHAR(MID($AG57,7,1)+3+64)&amp;":"&amp;CHAR(MID($AG57,7,1)+3+64)),MATCH(V$5,calendrier!$A:$A,0)),CYCLES!$1:$1,0)+WEEKDAY(V$5)-1))=0,"",INDIRECT("CYCLES!"&amp;ADDRESS(MATCH($A57,CYCLES!$B:$B,0),MATCH("semaine"&amp;INDEX(INDIRECT("calendrier!"&amp;CHAR(MID($AG57,7,1)+3+64)&amp;":"&amp;CHAR(MID($AG57,7,1)+3+64)),MATCH(V$5,calendrier!$A:$A,0)),CYCLES!$1:$1,0)+WEEKDAY(V$5)-1))))</f>
        <v>#N/A</v>
      </c>
      <c r="W57" s="43" t="e">
        <f ca="1">IF(W$5="","",IF(INDIRECT("CYCLES!"&amp;ADDRESS(MATCH($A57,CYCLES!$B:$B,0),MATCH("semaine"&amp;INDEX(INDIRECT("calendrier!"&amp;CHAR(MID($AG57,7,1)+3+64)&amp;":"&amp;CHAR(MID($AG57,7,1)+3+64)),MATCH(W$5,calendrier!$A:$A,0)),CYCLES!$1:$1,0)+WEEKDAY(W$5)-1))=0,"",INDIRECT("CYCLES!"&amp;ADDRESS(MATCH($A57,CYCLES!$B:$B,0),MATCH("semaine"&amp;INDEX(INDIRECT("calendrier!"&amp;CHAR(MID($AG57,7,1)+3+64)&amp;":"&amp;CHAR(MID($AG57,7,1)+3+64)),MATCH(W$5,calendrier!$A:$A,0)),CYCLES!$1:$1,0)+WEEKDAY(W$5)-1))))</f>
        <v>#N/A</v>
      </c>
      <c r="X57" s="43" t="e">
        <f ca="1">IF(X$5="","",IF(INDIRECT("CYCLES!"&amp;ADDRESS(MATCH($A57,CYCLES!$B:$B,0),MATCH("semaine"&amp;INDEX(INDIRECT("calendrier!"&amp;CHAR(MID($AG57,7,1)+3+64)&amp;":"&amp;CHAR(MID($AG57,7,1)+3+64)),MATCH(X$5,calendrier!$A:$A,0)),CYCLES!$1:$1,0)+WEEKDAY(X$5)-1))=0,"",INDIRECT("CYCLES!"&amp;ADDRESS(MATCH($A57,CYCLES!$B:$B,0),MATCH("semaine"&amp;INDEX(INDIRECT("calendrier!"&amp;CHAR(MID($AG57,7,1)+3+64)&amp;":"&amp;CHAR(MID($AG57,7,1)+3+64)),MATCH(X$5,calendrier!$A:$A,0)),CYCLES!$1:$1,0)+WEEKDAY(X$5)-1))))</f>
        <v>#N/A</v>
      </c>
      <c r="Y57" s="43" t="e">
        <f ca="1">IF(Y$5="","",IF(INDIRECT("CYCLES!"&amp;ADDRESS(MATCH($A57,CYCLES!$B:$B,0),MATCH("semaine"&amp;INDEX(INDIRECT("calendrier!"&amp;CHAR(MID($AG57,7,1)+3+64)&amp;":"&amp;CHAR(MID($AG57,7,1)+3+64)),MATCH(Y$5,calendrier!$A:$A,0)),CYCLES!$1:$1,0)+WEEKDAY(Y$5)-1))=0,"",INDIRECT("CYCLES!"&amp;ADDRESS(MATCH($A57,CYCLES!$B:$B,0),MATCH("semaine"&amp;INDEX(INDIRECT("calendrier!"&amp;CHAR(MID($AG57,7,1)+3+64)&amp;":"&amp;CHAR(MID($AG57,7,1)+3+64)),MATCH(Y$5,calendrier!$A:$A,0)),CYCLES!$1:$1,0)+WEEKDAY(Y$5)-1))))</f>
        <v>#N/A</v>
      </c>
      <c r="Z57" s="43" t="e">
        <f ca="1">IF(Z$5="","",IF(INDIRECT("CYCLES!"&amp;ADDRESS(MATCH($A57,CYCLES!$B:$B,0),MATCH("semaine"&amp;INDEX(INDIRECT("calendrier!"&amp;CHAR(MID($AG57,7,1)+3+64)&amp;":"&amp;CHAR(MID($AG57,7,1)+3+64)),MATCH(Z$5,calendrier!$A:$A,0)),CYCLES!$1:$1,0)+WEEKDAY(Z$5)-1))=0,"",INDIRECT("CYCLES!"&amp;ADDRESS(MATCH($A57,CYCLES!$B:$B,0),MATCH("semaine"&amp;INDEX(INDIRECT("calendrier!"&amp;CHAR(MID($AG57,7,1)+3+64)&amp;":"&amp;CHAR(MID($AG57,7,1)+3+64)),MATCH(Z$5,calendrier!$A:$A,0)),CYCLES!$1:$1,0)+WEEKDAY(Z$5)-1))))</f>
        <v>#N/A</v>
      </c>
      <c r="AA57" s="43" t="e">
        <f ca="1">IF(AA$5="","",IF(INDIRECT("CYCLES!"&amp;ADDRESS(MATCH($A57,CYCLES!$B:$B,0),MATCH("semaine"&amp;INDEX(INDIRECT("calendrier!"&amp;CHAR(MID($AG57,7,1)+3+64)&amp;":"&amp;CHAR(MID($AG57,7,1)+3+64)),MATCH(AA$5,calendrier!$A:$A,0)),CYCLES!$1:$1,0)+WEEKDAY(AA$5)-1))=0,"",INDIRECT("CYCLES!"&amp;ADDRESS(MATCH($A57,CYCLES!$B:$B,0),MATCH("semaine"&amp;INDEX(INDIRECT("calendrier!"&amp;CHAR(MID($AG57,7,1)+3+64)&amp;":"&amp;CHAR(MID($AG57,7,1)+3+64)),MATCH(AA$5,calendrier!$A:$A,0)),CYCLES!$1:$1,0)+WEEKDAY(AA$5)-1))))</f>
        <v>#N/A</v>
      </c>
      <c r="AB57" s="43" t="e">
        <f ca="1">IF(AB$5="","",IF(INDIRECT("CYCLES!"&amp;ADDRESS(MATCH($A57,CYCLES!$B:$B,0),MATCH("semaine"&amp;INDEX(INDIRECT("calendrier!"&amp;CHAR(MID($AG57,7,1)+3+64)&amp;":"&amp;CHAR(MID($AG57,7,1)+3+64)),MATCH(AB$5,calendrier!$A:$A,0)),CYCLES!$1:$1,0)+WEEKDAY(AB$5)-1))=0,"",INDIRECT("CYCLES!"&amp;ADDRESS(MATCH($A57,CYCLES!$B:$B,0),MATCH("semaine"&amp;INDEX(INDIRECT("calendrier!"&amp;CHAR(MID($AG57,7,1)+3+64)&amp;":"&amp;CHAR(MID($AG57,7,1)+3+64)),MATCH(AB$5,calendrier!$A:$A,0)),CYCLES!$1:$1,0)+WEEKDAY(AB$5)-1))))</f>
        <v>#N/A</v>
      </c>
      <c r="AC57" s="43" t="e">
        <f ca="1">IF(AC$5="","",IF(INDIRECT("CYCLES!"&amp;ADDRESS(MATCH($A57,CYCLES!$B:$B,0),MATCH("semaine"&amp;INDEX(INDIRECT("calendrier!"&amp;CHAR(MID($AG57,7,1)+3+64)&amp;":"&amp;CHAR(MID($AG57,7,1)+3+64)),MATCH(AC$5,calendrier!$A:$A,0)),CYCLES!$1:$1,0)+WEEKDAY(AC$5)-1))=0,"",INDIRECT("CYCLES!"&amp;ADDRESS(MATCH($A57,CYCLES!$B:$B,0),MATCH("semaine"&amp;INDEX(INDIRECT("calendrier!"&amp;CHAR(MID($AG57,7,1)+3+64)&amp;":"&amp;CHAR(MID($AG57,7,1)+3+64)),MATCH(AC$5,calendrier!$A:$A,0)),CYCLES!$1:$1,0)+WEEKDAY(AC$5)-1))))</f>
        <v>#N/A</v>
      </c>
      <c r="AD57" s="43" t="e">
        <f ca="1">IF(AD$5="","",IF(INDIRECT("CYCLES!"&amp;ADDRESS(MATCH($A57,CYCLES!$B:$B,0),MATCH("semaine"&amp;INDEX(INDIRECT("calendrier!"&amp;CHAR(MID($AG57,7,1)+3+64)&amp;":"&amp;CHAR(MID($AG57,7,1)+3+64)),MATCH(AD$5,calendrier!$A:$A,0)),CYCLES!$1:$1,0)+WEEKDAY(AD$5)-1))=0,"",INDIRECT("CYCLES!"&amp;ADDRESS(MATCH($A57,CYCLES!$B:$B,0),MATCH("semaine"&amp;INDEX(INDIRECT("calendrier!"&amp;CHAR(MID($AG57,7,1)+3+64)&amp;":"&amp;CHAR(MID($AG57,7,1)+3+64)),MATCH(AD$5,calendrier!$A:$A,0)),CYCLES!$1:$1,0)+WEEKDAY(AD$5)-1))))</f>
        <v>#N/A</v>
      </c>
      <c r="AE57" s="43" t="e">
        <f ca="1">IF(AE$5="","",IF(INDIRECT("CYCLES!"&amp;ADDRESS(MATCH($A57,CYCLES!$B:$B,0),MATCH("semaine"&amp;INDEX(INDIRECT("calendrier!"&amp;CHAR(MID($AG57,7,1)+3+64)&amp;":"&amp;CHAR(MID($AG57,7,1)+3+64)),MATCH(AE$5,calendrier!$A:$A,0)),CYCLES!$1:$1,0)+WEEKDAY(AE$5)-1))=0,"",INDIRECT("CYCLES!"&amp;ADDRESS(MATCH($A57,CYCLES!$B:$B,0),MATCH("semaine"&amp;INDEX(INDIRECT("calendrier!"&amp;CHAR(MID($AG57,7,1)+3+64)&amp;":"&amp;CHAR(MID($AG57,7,1)+3+64)),MATCH(AE$5,calendrier!$A:$A,0)),CYCLES!$1:$1,0)+WEEKDAY(AE$5)-1))))</f>
        <v>#N/A</v>
      </c>
      <c r="AF57" s="43" t="e">
        <f ca="1">IF(AF$5="","",IF(INDIRECT("CYCLES!"&amp;ADDRESS(MATCH($A57,CYCLES!$B:$B,0),MATCH("semaine"&amp;INDEX(INDIRECT("calendrier!"&amp;CHAR(MID($AG57,7,1)+3+64)&amp;":"&amp;CHAR(MID($AG57,7,1)+3+64)),MATCH(AF$5,calendrier!$A:$A,0)),CYCLES!$1:$1,0)+WEEKDAY(AF$5)-1))=0,"",INDIRECT("CYCLES!"&amp;ADDRESS(MATCH($A57,CYCLES!$B:$B,0),MATCH("semaine"&amp;INDEX(INDIRECT("calendrier!"&amp;CHAR(MID($AG57,7,1)+3+64)&amp;":"&amp;CHAR(MID($AG57,7,1)+3+64)),MATCH(AF$5,calendrier!$A:$A,0)),CYCLES!$1:$1,0)+WEEKDAY(AF$5)-1))))</f>
        <v>#N/A</v>
      </c>
      <c r="AG57" s="120" t="e">
        <f ca="1">INDIRECT("Cycles!A"&amp;SUMPRODUCT(MAX((ROW(INDIRECT("Cycles!A1:A"&amp;MATCH(A57,CYCLES!$B:$B,0))))*(INDIRECT("Cycles!A1:A"&amp;MATCH(A57,CYCLES!$B:$B,0))&lt;&gt;""))))</f>
        <v>#N/A</v>
      </c>
    </row>
    <row r="58" spans="1:33" hidden="1" x14ac:dyDescent="0.25">
      <c r="A58" s="5" t="str">
        <f ca="1">IF(A57="0","0","")</f>
        <v>0</v>
      </c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4"/>
      <c r="AB58" s="94"/>
      <c r="AC58" s="94"/>
      <c r="AD58" s="94"/>
      <c r="AE58" s="94"/>
      <c r="AF58" s="94"/>
      <c r="AG58" s="120"/>
    </row>
    <row r="59" spans="1:33" s="25" customFormat="1" hidden="1" x14ac:dyDescent="0.25">
      <c r="A59" s="26" t="str">
        <f ca="1">IF(A57="0","0","")</f>
        <v>0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120"/>
    </row>
    <row r="60" spans="1:33" hidden="1" x14ac:dyDescent="0.25">
      <c r="A60" s="5" t="str">
        <f ca="1">IF(B53="0", "0", INDIRECT("Affectations!"&amp;CHAR(64+MATCH($B$2,Affectations!$1:$1,0))&amp;MATCH($B$53,Affectations!$A:$A,0)+12))</f>
        <v>0</v>
      </c>
      <c r="B60" s="43" t="e">
        <f ca="1">IF(B$5="","",IF(INDIRECT("CYCLES!"&amp;ADDRESS(MATCH($A60,CYCLES!$B:$B,0),MATCH("semaine"&amp;INDEX(INDIRECT("calendrier!"&amp;CHAR(MID($AG60,7,1)+3+64)&amp;":"&amp;CHAR(MID($AG60,7,1)+3+64)),MATCH(B$5,calendrier!$A:$A,0)),CYCLES!$1:$1,0)+WEEKDAY(B$5)-1))=0,"",INDIRECT("CYCLES!"&amp;ADDRESS(MATCH($A60,CYCLES!$B:$B,0),MATCH("semaine"&amp;INDEX(INDIRECT("calendrier!"&amp;CHAR(MID($AG60,7,1)+3+64)&amp;":"&amp;CHAR(MID($AG60,7,1)+3+64)),MATCH(B$5,calendrier!$A:$A,0)),CYCLES!$1:$1,0)+WEEKDAY(B$5)-1))))</f>
        <v>#N/A</v>
      </c>
      <c r="C60" s="43" t="e">
        <f ca="1">IF(C$5="","",IF(INDIRECT("CYCLES!"&amp;ADDRESS(MATCH($A60,CYCLES!$B:$B,0),MATCH("semaine"&amp;INDEX(INDIRECT("calendrier!"&amp;CHAR(MID($AG60,7,1)+3+64)&amp;":"&amp;CHAR(MID($AG60,7,1)+3+64)),MATCH(C$5,calendrier!$A:$A,0)),CYCLES!$1:$1,0)+WEEKDAY(C$5)-1))=0,"",INDIRECT("CYCLES!"&amp;ADDRESS(MATCH($A60,CYCLES!$B:$B,0),MATCH("semaine"&amp;INDEX(INDIRECT("calendrier!"&amp;CHAR(MID($AG60,7,1)+3+64)&amp;":"&amp;CHAR(MID($AG60,7,1)+3+64)),MATCH(C$5,calendrier!$A:$A,0)),CYCLES!$1:$1,0)+WEEKDAY(C$5)-1))))</f>
        <v>#N/A</v>
      </c>
      <c r="D60" s="43" t="e">
        <f ca="1">IF(D$5="","",IF(INDIRECT("CYCLES!"&amp;ADDRESS(MATCH($A60,CYCLES!$B:$B,0),MATCH("semaine"&amp;INDEX(INDIRECT("calendrier!"&amp;CHAR(MID($AG60,7,1)+3+64)&amp;":"&amp;CHAR(MID($AG60,7,1)+3+64)),MATCH(D$5,calendrier!$A:$A,0)),CYCLES!$1:$1,0)+WEEKDAY(D$5)-1))=0,"",INDIRECT("CYCLES!"&amp;ADDRESS(MATCH($A60,CYCLES!$B:$B,0),MATCH("semaine"&amp;INDEX(INDIRECT("calendrier!"&amp;CHAR(MID($AG60,7,1)+3+64)&amp;":"&amp;CHAR(MID($AG60,7,1)+3+64)),MATCH(D$5,calendrier!$A:$A,0)),CYCLES!$1:$1,0)+WEEKDAY(D$5)-1))))</f>
        <v>#N/A</v>
      </c>
      <c r="E60" s="43" t="e">
        <f ca="1">IF(E$5="","",IF(INDIRECT("CYCLES!"&amp;ADDRESS(MATCH($A60,CYCLES!$B:$B,0),MATCH("semaine"&amp;INDEX(INDIRECT("calendrier!"&amp;CHAR(MID($AG60,7,1)+3+64)&amp;":"&amp;CHAR(MID($AG60,7,1)+3+64)),MATCH(E$5,calendrier!$A:$A,0)),CYCLES!$1:$1,0)+WEEKDAY(E$5)-1))=0,"",INDIRECT("CYCLES!"&amp;ADDRESS(MATCH($A60,CYCLES!$B:$B,0),MATCH("semaine"&amp;INDEX(INDIRECT("calendrier!"&amp;CHAR(MID($AG60,7,1)+3+64)&amp;":"&amp;CHAR(MID($AG60,7,1)+3+64)),MATCH(E$5,calendrier!$A:$A,0)),CYCLES!$1:$1,0)+WEEKDAY(E$5)-1))))</f>
        <v>#N/A</v>
      </c>
      <c r="F60" s="43" t="e">
        <f ca="1">IF(F$5="","",IF(INDIRECT("CYCLES!"&amp;ADDRESS(MATCH($A60,CYCLES!$B:$B,0),MATCH("semaine"&amp;INDEX(INDIRECT("calendrier!"&amp;CHAR(MID($AG60,7,1)+3+64)&amp;":"&amp;CHAR(MID($AG60,7,1)+3+64)),MATCH(F$5,calendrier!$A:$A,0)),CYCLES!$1:$1,0)+WEEKDAY(F$5)-1))=0,"",INDIRECT("CYCLES!"&amp;ADDRESS(MATCH($A60,CYCLES!$B:$B,0),MATCH("semaine"&amp;INDEX(INDIRECT("calendrier!"&amp;CHAR(MID($AG60,7,1)+3+64)&amp;":"&amp;CHAR(MID($AG60,7,1)+3+64)),MATCH(F$5,calendrier!$A:$A,0)),CYCLES!$1:$1,0)+WEEKDAY(F$5)-1))))</f>
        <v>#N/A</v>
      </c>
      <c r="G60" s="43" t="e">
        <f ca="1">IF(G$5="","",IF(INDIRECT("CYCLES!"&amp;ADDRESS(MATCH($A60,CYCLES!$B:$B,0),MATCH("semaine"&amp;INDEX(INDIRECT("calendrier!"&amp;CHAR(MID($AG60,7,1)+3+64)&amp;":"&amp;CHAR(MID($AG60,7,1)+3+64)),MATCH(G$5,calendrier!$A:$A,0)),CYCLES!$1:$1,0)+WEEKDAY(G$5)-1))=0,"",INDIRECT("CYCLES!"&amp;ADDRESS(MATCH($A60,CYCLES!$B:$B,0),MATCH("semaine"&amp;INDEX(INDIRECT("calendrier!"&amp;CHAR(MID($AG60,7,1)+3+64)&amp;":"&amp;CHAR(MID($AG60,7,1)+3+64)),MATCH(G$5,calendrier!$A:$A,0)),CYCLES!$1:$1,0)+WEEKDAY(G$5)-1))))</f>
        <v>#N/A</v>
      </c>
      <c r="H60" s="43" t="e">
        <f ca="1">IF(H$5="","",IF(INDIRECT("CYCLES!"&amp;ADDRESS(MATCH($A60,CYCLES!$B:$B,0),MATCH("semaine"&amp;INDEX(INDIRECT("calendrier!"&amp;CHAR(MID($AG60,7,1)+3+64)&amp;":"&amp;CHAR(MID($AG60,7,1)+3+64)),MATCH(H$5,calendrier!$A:$A,0)),CYCLES!$1:$1,0)+WEEKDAY(H$5)-1))=0,"",INDIRECT("CYCLES!"&amp;ADDRESS(MATCH($A60,CYCLES!$B:$B,0),MATCH("semaine"&amp;INDEX(INDIRECT("calendrier!"&amp;CHAR(MID($AG60,7,1)+3+64)&amp;":"&amp;CHAR(MID($AG60,7,1)+3+64)),MATCH(H$5,calendrier!$A:$A,0)),CYCLES!$1:$1,0)+WEEKDAY(H$5)-1))))</f>
        <v>#N/A</v>
      </c>
      <c r="I60" s="43" t="e">
        <f ca="1">IF(I$5="","",IF(INDIRECT("CYCLES!"&amp;ADDRESS(MATCH($A60,CYCLES!$B:$B,0),MATCH("semaine"&amp;INDEX(INDIRECT("calendrier!"&amp;CHAR(MID($AG60,7,1)+3+64)&amp;":"&amp;CHAR(MID($AG60,7,1)+3+64)),MATCH(I$5,calendrier!$A:$A,0)),CYCLES!$1:$1,0)+WEEKDAY(I$5)-1))=0,"",INDIRECT("CYCLES!"&amp;ADDRESS(MATCH($A60,CYCLES!$B:$B,0),MATCH("semaine"&amp;INDEX(INDIRECT("calendrier!"&amp;CHAR(MID($AG60,7,1)+3+64)&amp;":"&amp;CHAR(MID($AG60,7,1)+3+64)),MATCH(I$5,calendrier!$A:$A,0)),CYCLES!$1:$1,0)+WEEKDAY(I$5)-1))))</f>
        <v>#N/A</v>
      </c>
      <c r="J60" s="43" t="e">
        <f ca="1">IF(J$5="","",IF(INDIRECT("CYCLES!"&amp;ADDRESS(MATCH($A60,CYCLES!$B:$B,0),MATCH("semaine"&amp;INDEX(INDIRECT("calendrier!"&amp;CHAR(MID($AG60,7,1)+3+64)&amp;":"&amp;CHAR(MID($AG60,7,1)+3+64)),MATCH(J$5,calendrier!$A:$A,0)),CYCLES!$1:$1,0)+WEEKDAY(J$5)-1))=0,"",INDIRECT("CYCLES!"&amp;ADDRESS(MATCH($A60,CYCLES!$B:$B,0),MATCH("semaine"&amp;INDEX(INDIRECT("calendrier!"&amp;CHAR(MID($AG60,7,1)+3+64)&amp;":"&amp;CHAR(MID($AG60,7,1)+3+64)),MATCH(J$5,calendrier!$A:$A,0)),CYCLES!$1:$1,0)+WEEKDAY(J$5)-1))))</f>
        <v>#N/A</v>
      </c>
      <c r="K60" s="43" t="e">
        <f ca="1">IF(K$5="","",IF(INDIRECT("CYCLES!"&amp;ADDRESS(MATCH($A60,CYCLES!$B:$B,0),MATCH("semaine"&amp;INDEX(INDIRECT("calendrier!"&amp;CHAR(MID($AG60,7,1)+3+64)&amp;":"&amp;CHAR(MID($AG60,7,1)+3+64)),MATCH(K$5,calendrier!$A:$A,0)),CYCLES!$1:$1,0)+WEEKDAY(K$5)-1))=0,"",INDIRECT("CYCLES!"&amp;ADDRESS(MATCH($A60,CYCLES!$B:$B,0),MATCH("semaine"&amp;INDEX(INDIRECT("calendrier!"&amp;CHAR(MID($AG60,7,1)+3+64)&amp;":"&amp;CHAR(MID($AG60,7,1)+3+64)),MATCH(K$5,calendrier!$A:$A,0)),CYCLES!$1:$1,0)+WEEKDAY(K$5)-1))))</f>
        <v>#N/A</v>
      </c>
      <c r="L60" s="43" t="e">
        <f ca="1">IF(L$5="","",IF(INDIRECT("CYCLES!"&amp;ADDRESS(MATCH($A60,CYCLES!$B:$B,0),MATCH("semaine"&amp;INDEX(INDIRECT("calendrier!"&amp;CHAR(MID($AG60,7,1)+3+64)&amp;":"&amp;CHAR(MID($AG60,7,1)+3+64)),MATCH(L$5,calendrier!$A:$A,0)),CYCLES!$1:$1,0)+WEEKDAY(L$5)-1))=0,"",INDIRECT("CYCLES!"&amp;ADDRESS(MATCH($A60,CYCLES!$B:$B,0),MATCH("semaine"&amp;INDEX(INDIRECT("calendrier!"&amp;CHAR(MID($AG60,7,1)+3+64)&amp;":"&amp;CHAR(MID($AG60,7,1)+3+64)),MATCH(L$5,calendrier!$A:$A,0)),CYCLES!$1:$1,0)+WEEKDAY(L$5)-1))))</f>
        <v>#N/A</v>
      </c>
      <c r="M60" s="43" t="e">
        <f ca="1">IF(M$5="","",IF(INDIRECT("CYCLES!"&amp;ADDRESS(MATCH($A60,CYCLES!$B:$B,0),MATCH("semaine"&amp;INDEX(INDIRECT("calendrier!"&amp;CHAR(MID($AG60,7,1)+3+64)&amp;":"&amp;CHAR(MID($AG60,7,1)+3+64)),MATCH(M$5,calendrier!$A:$A,0)),CYCLES!$1:$1,0)+WEEKDAY(M$5)-1))=0,"",INDIRECT("CYCLES!"&amp;ADDRESS(MATCH($A60,CYCLES!$B:$B,0),MATCH("semaine"&amp;INDEX(INDIRECT("calendrier!"&amp;CHAR(MID($AG60,7,1)+3+64)&amp;":"&amp;CHAR(MID($AG60,7,1)+3+64)),MATCH(M$5,calendrier!$A:$A,0)),CYCLES!$1:$1,0)+WEEKDAY(M$5)-1))))</f>
        <v>#N/A</v>
      </c>
      <c r="N60" s="43" t="e">
        <f ca="1">IF(N$5="","",IF(INDIRECT("CYCLES!"&amp;ADDRESS(MATCH($A60,CYCLES!$B:$B,0),MATCH("semaine"&amp;INDEX(INDIRECT("calendrier!"&amp;CHAR(MID($AG60,7,1)+3+64)&amp;":"&amp;CHAR(MID($AG60,7,1)+3+64)),MATCH(N$5,calendrier!$A:$A,0)),CYCLES!$1:$1,0)+WEEKDAY(N$5)-1))=0,"",INDIRECT("CYCLES!"&amp;ADDRESS(MATCH($A60,CYCLES!$B:$B,0),MATCH("semaine"&amp;INDEX(INDIRECT("calendrier!"&amp;CHAR(MID($AG60,7,1)+3+64)&amp;":"&amp;CHAR(MID($AG60,7,1)+3+64)),MATCH(N$5,calendrier!$A:$A,0)),CYCLES!$1:$1,0)+WEEKDAY(N$5)-1))))</f>
        <v>#N/A</v>
      </c>
      <c r="O60" s="43" t="e">
        <f ca="1">IF(O$5="","",IF(INDIRECT("CYCLES!"&amp;ADDRESS(MATCH($A60,CYCLES!$B:$B,0),MATCH("semaine"&amp;INDEX(INDIRECT("calendrier!"&amp;CHAR(MID($AG60,7,1)+3+64)&amp;":"&amp;CHAR(MID($AG60,7,1)+3+64)),MATCH(O$5,calendrier!$A:$A,0)),CYCLES!$1:$1,0)+WEEKDAY(O$5)-1))=0,"",INDIRECT("CYCLES!"&amp;ADDRESS(MATCH($A60,CYCLES!$B:$B,0),MATCH("semaine"&amp;INDEX(INDIRECT("calendrier!"&amp;CHAR(MID($AG60,7,1)+3+64)&amp;":"&amp;CHAR(MID($AG60,7,1)+3+64)),MATCH(O$5,calendrier!$A:$A,0)),CYCLES!$1:$1,0)+WEEKDAY(O$5)-1))))</f>
        <v>#N/A</v>
      </c>
      <c r="P60" s="43" t="e">
        <f ca="1">IF(P$5="","",IF(INDIRECT("CYCLES!"&amp;ADDRESS(MATCH($A60,CYCLES!$B:$B,0),MATCH("semaine"&amp;INDEX(INDIRECT("calendrier!"&amp;CHAR(MID($AG60,7,1)+3+64)&amp;":"&amp;CHAR(MID($AG60,7,1)+3+64)),MATCH(P$5,calendrier!$A:$A,0)),CYCLES!$1:$1,0)+WEEKDAY(P$5)-1))=0,"",INDIRECT("CYCLES!"&amp;ADDRESS(MATCH($A60,CYCLES!$B:$B,0),MATCH("semaine"&amp;INDEX(INDIRECT("calendrier!"&amp;CHAR(MID($AG60,7,1)+3+64)&amp;":"&amp;CHAR(MID($AG60,7,1)+3+64)),MATCH(P$5,calendrier!$A:$A,0)),CYCLES!$1:$1,0)+WEEKDAY(P$5)-1))))</f>
        <v>#N/A</v>
      </c>
      <c r="Q60" s="43" t="e">
        <f ca="1">IF(Q$5="","",IF(INDIRECT("CYCLES!"&amp;ADDRESS(MATCH($A60,CYCLES!$B:$B,0),MATCH("semaine"&amp;INDEX(INDIRECT("calendrier!"&amp;CHAR(MID($AG60,7,1)+3+64)&amp;":"&amp;CHAR(MID($AG60,7,1)+3+64)),MATCH(Q$5,calendrier!$A:$A,0)),CYCLES!$1:$1,0)+WEEKDAY(Q$5)-1))=0,"",INDIRECT("CYCLES!"&amp;ADDRESS(MATCH($A60,CYCLES!$B:$B,0),MATCH("semaine"&amp;INDEX(INDIRECT("calendrier!"&amp;CHAR(MID($AG60,7,1)+3+64)&amp;":"&amp;CHAR(MID($AG60,7,1)+3+64)),MATCH(Q$5,calendrier!$A:$A,0)),CYCLES!$1:$1,0)+WEEKDAY(Q$5)-1))))</f>
        <v>#N/A</v>
      </c>
      <c r="R60" s="43" t="e">
        <f ca="1">IF(R$5="","",IF(INDIRECT("CYCLES!"&amp;ADDRESS(MATCH($A60,CYCLES!$B:$B,0),MATCH("semaine"&amp;INDEX(INDIRECT("calendrier!"&amp;CHAR(MID($AG60,7,1)+3+64)&amp;":"&amp;CHAR(MID($AG60,7,1)+3+64)),MATCH(R$5,calendrier!$A:$A,0)),CYCLES!$1:$1,0)+WEEKDAY(R$5)-1))=0,"",INDIRECT("CYCLES!"&amp;ADDRESS(MATCH($A60,CYCLES!$B:$B,0),MATCH("semaine"&amp;INDEX(INDIRECT("calendrier!"&amp;CHAR(MID($AG60,7,1)+3+64)&amp;":"&amp;CHAR(MID($AG60,7,1)+3+64)),MATCH(R$5,calendrier!$A:$A,0)),CYCLES!$1:$1,0)+WEEKDAY(R$5)-1))))</f>
        <v>#N/A</v>
      </c>
      <c r="S60" s="43" t="e">
        <f ca="1">IF(S$5="","",IF(INDIRECT("CYCLES!"&amp;ADDRESS(MATCH($A60,CYCLES!$B:$B,0),MATCH("semaine"&amp;INDEX(INDIRECT("calendrier!"&amp;CHAR(MID($AG60,7,1)+3+64)&amp;":"&amp;CHAR(MID($AG60,7,1)+3+64)),MATCH(S$5,calendrier!$A:$A,0)),CYCLES!$1:$1,0)+WEEKDAY(S$5)-1))=0,"",INDIRECT("CYCLES!"&amp;ADDRESS(MATCH($A60,CYCLES!$B:$B,0),MATCH("semaine"&amp;INDEX(INDIRECT("calendrier!"&amp;CHAR(MID($AG60,7,1)+3+64)&amp;":"&amp;CHAR(MID($AG60,7,1)+3+64)),MATCH(S$5,calendrier!$A:$A,0)),CYCLES!$1:$1,0)+WEEKDAY(S$5)-1))))</f>
        <v>#N/A</v>
      </c>
      <c r="T60" s="43" t="e">
        <f ca="1">IF(T$5="","",IF(INDIRECT("CYCLES!"&amp;ADDRESS(MATCH($A60,CYCLES!$B:$B,0),MATCH("semaine"&amp;INDEX(INDIRECT("calendrier!"&amp;CHAR(MID($AG60,7,1)+3+64)&amp;":"&amp;CHAR(MID($AG60,7,1)+3+64)),MATCH(T$5,calendrier!$A:$A,0)),CYCLES!$1:$1,0)+WEEKDAY(T$5)-1))=0,"",INDIRECT("CYCLES!"&amp;ADDRESS(MATCH($A60,CYCLES!$B:$B,0),MATCH("semaine"&amp;INDEX(INDIRECT("calendrier!"&amp;CHAR(MID($AG60,7,1)+3+64)&amp;":"&amp;CHAR(MID($AG60,7,1)+3+64)),MATCH(T$5,calendrier!$A:$A,0)),CYCLES!$1:$1,0)+WEEKDAY(T$5)-1))))</f>
        <v>#N/A</v>
      </c>
      <c r="U60" s="43" t="e">
        <f ca="1">IF(U$5="","",IF(INDIRECT("CYCLES!"&amp;ADDRESS(MATCH($A60,CYCLES!$B:$B,0),MATCH("semaine"&amp;INDEX(INDIRECT("calendrier!"&amp;CHAR(MID($AG60,7,1)+3+64)&amp;":"&amp;CHAR(MID($AG60,7,1)+3+64)),MATCH(U$5,calendrier!$A:$A,0)),CYCLES!$1:$1,0)+WEEKDAY(U$5)-1))=0,"",INDIRECT("CYCLES!"&amp;ADDRESS(MATCH($A60,CYCLES!$B:$B,0),MATCH("semaine"&amp;INDEX(INDIRECT("calendrier!"&amp;CHAR(MID($AG60,7,1)+3+64)&amp;":"&amp;CHAR(MID($AG60,7,1)+3+64)),MATCH(U$5,calendrier!$A:$A,0)),CYCLES!$1:$1,0)+WEEKDAY(U$5)-1))))</f>
        <v>#N/A</v>
      </c>
      <c r="V60" s="43" t="e">
        <f ca="1">IF(V$5="","",IF(INDIRECT("CYCLES!"&amp;ADDRESS(MATCH($A60,CYCLES!$B:$B,0),MATCH("semaine"&amp;INDEX(INDIRECT("calendrier!"&amp;CHAR(MID($AG60,7,1)+3+64)&amp;":"&amp;CHAR(MID($AG60,7,1)+3+64)),MATCH(V$5,calendrier!$A:$A,0)),CYCLES!$1:$1,0)+WEEKDAY(V$5)-1))=0,"",INDIRECT("CYCLES!"&amp;ADDRESS(MATCH($A60,CYCLES!$B:$B,0),MATCH("semaine"&amp;INDEX(INDIRECT("calendrier!"&amp;CHAR(MID($AG60,7,1)+3+64)&amp;":"&amp;CHAR(MID($AG60,7,1)+3+64)),MATCH(V$5,calendrier!$A:$A,0)),CYCLES!$1:$1,0)+WEEKDAY(V$5)-1))))</f>
        <v>#N/A</v>
      </c>
      <c r="W60" s="43" t="e">
        <f ca="1">IF(W$5="","",IF(INDIRECT("CYCLES!"&amp;ADDRESS(MATCH($A60,CYCLES!$B:$B,0),MATCH("semaine"&amp;INDEX(INDIRECT("calendrier!"&amp;CHAR(MID($AG60,7,1)+3+64)&amp;":"&amp;CHAR(MID($AG60,7,1)+3+64)),MATCH(W$5,calendrier!$A:$A,0)),CYCLES!$1:$1,0)+WEEKDAY(W$5)-1))=0,"",INDIRECT("CYCLES!"&amp;ADDRESS(MATCH($A60,CYCLES!$B:$B,0),MATCH("semaine"&amp;INDEX(INDIRECT("calendrier!"&amp;CHAR(MID($AG60,7,1)+3+64)&amp;":"&amp;CHAR(MID($AG60,7,1)+3+64)),MATCH(W$5,calendrier!$A:$A,0)),CYCLES!$1:$1,0)+WEEKDAY(W$5)-1))))</f>
        <v>#N/A</v>
      </c>
      <c r="X60" s="43" t="e">
        <f ca="1">IF(X$5="","",IF(INDIRECT("CYCLES!"&amp;ADDRESS(MATCH($A60,CYCLES!$B:$B,0),MATCH("semaine"&amp;INDEX(INDIRECT("calendrier!"&amp;CHAR(MID($AG60,7,1)+3+64)&amp;":"&amp;CHAR(MID($AG60,7,1)+3+64)),MATCH(X$5,calendrier!$A:$A,0)),CYCLES!$1:$1,0)+WEEKDAY(X$5)-1))=0,"",INDIRECT("CYCLES!"&amp;ADDRESS(MATCH($A60,CYCLES!$B:$B,0),MATCH("semaine"&amp;INDEX(INDIRECT("calendrier!"&amp;CHAR(MID($AG60,7,1)+3+64)&amp;":"&amp;CHAR(MID($AG60,7,1)+3+64)),MATCH(X$5,calendrier!$A:$A,0)),CYCLES!$1:$1,0)+WEEKDAY(X$5)-1))))</f>
        <v>#N/A</v>
      </c>
      <c r="Y60" s="43" t="e">
        <f ca="1">IF(Y$5="","",IF(INDIRECT("CYCLES!"&amp;ADDRESS(MATCH($A60,CYCLES!$B:$B,0),MATCH("semaine"&amp;INDEX(INDIRECT("calendrier!"&amp;CHAR(MID($AG60,7,1)+3+64)&amp;":"&amp;CHAR(MID($AG60,7,1)+3+64)),MATCH(Y$5,calendrier!$A:$A,0)),CYCLES!$1:$1,0)+WEEKDAY(Y$5)-1))=0,"",INDIRECT("CYCLES!"&amp;ADDRESS(MATCH($A60,CYCLES!$B:$B,0),MATCH("semaine"&amp;INDEX(INDIRECT("calendrier!"&amp;CHAR(MID($AG60,7,1)+3+64)&amp;":"&amp;CHAR(MID($AG60,7,1)+3+64)),MATCH(Y$5,calendrier!$A:$A,0)),CYCLES!$1:$1,0)+WEEKDAY(Y$5)-1))))</f>
        <v>#N/A</v>
      </c>
      <c r="Z60" s="43" t="e">
        <f ca="1">IF(Z$5="","",IF(INDIRECT("CYCLES!"&amp;ADDRESS(MATCH($A60,CYCLES!$B:$B,0),MATCH("semaine"&amp;INDEX(INDIRECT("calendrier!"&amp;CHAR(MID($AG60,7,1)+3+64)&amp;":"&amp;CHAR(MID($AG60,7,1)+3+64)),MATCH(Z$5,calendrier!$A:$A,0)),CYCLES!$1:$1,0)+WEEKDAY(Z$5)-1))=0,"",INDIRECT("CYCLES!"&amp;ADDRESS(MATCH($A60,CYCLES!$B:$B,0),MATCH("semaine"&amp;INDEX(INDIRECT("calendrier!"&amp;CHAR(MID($AG60,7,1)+3+64)&amp;":"&amp;CHAR(MID($AG60,7,1)+3+64)),MATCH(Z$5,calendrier!$A:$A,0)),CYCLES!$1:$1,0)+WEEKDAY(Z$5)-1))))</f>
        <v>#N/A</v>
      </c>
      <c r="AA60" s="43" t="e">
        <f ca="1">IF(AA$5="","",IF(INDIRECT("CYCLES!"&amp;ADDRESS(MATCH($A60,CYCLES!$B:$B,0),MATCH("semaine"&amp;INDEX(INDIRECT("calendrier!"&amp;CHAR(MID($AG60,7,1)+3+64)&amp;":"&amp;CHAR(MID($AG60,7,1)+3+64)),MATCH(AA$5,calendrier!$A:$A,0)),CYCLES!$1:$1,0)+WEEKDAY(AA$5)-1))=0,"",INDIRECT("CYCLES!"&amp;ADDRESS(MATCH($A60,CYCLES!$B:$B,0),MATCH("semaine"&amp;INDEX(INDIRECT("calendrier!"&amp;CHAR(MID($AG60,7,1)+3+64)&amp;":"&amp;CHAR(MID($AG60,7,1)+3+64)),MATCH(AA$5,calendrier!$A:$A,0)),CYCLES!$1:$1,0)+WEEKDAY(AA$5)-1))))</f>
        <v>#N/A</v>
      </c>
      <c r="AB60" s="43" t="e">
        <f ca="1">IF(AB$5="","",IF(INDIRECT("CYCLES!"&amp;ADDRESS(MATCH($A60,CYCLES!$B:$B,0),MATCH("semaine"&amp;INDEX(INDIRECT("calendrier!"&amp;CHAR(MID($AG60,7,1)+3+64)&amp;":"&amp;CHAR(MID($AG60,7,1)+3+64)),MATCH(AB$5,calendrier!$A:$A,0)),CYCLES!$1:$1,0)+WEEKDAY(AB$5)-1))=0,"",INDIRECT("CYCLES!"&amp;ADDRESS(MATCH($A60,CYCLES!$B:$B,0),MATCH("semaine"&amp;INDEX(INDIRECT("calendrier!"&amp;CHAR(MID($AG60,7,1)+3+64)&amp;":"&amp;CHAR(MID($AG60,7,1)+3+64)),MATCH(AB$5,calendrier!$A:$A,0)),CYCLES!$1:$1,0)+WEEKDAY(AB$5)-1))))</f>
        <v>#N/A</v>
      </c>
      <c r="AC60" s="43" t="e">
        <f ca="1">IF(AC$5="","",IF(INDIRECT("CYCLES!"&amp;ADDRESS(MATCH($A60,CYCLES!$B:$B,0),MATCH("semaine"&amp;INDEX(INDIRECT("calendrier!"&amp;CHAR(MID($AG60,7,1)+3+64)&amp;":"&amp;CHAR(MID($AG60,7,1)+3+64)),MATCH(AC$5,calendrier!$A:$A,0)),CYCLES!$1:$1,0)+WEEKDAY(AC$5)-1))=0,"",INDIRECT("CYCLES!"&amp;ADDRESS(MATCH($A60,CYCLES!$B:$B,0),MATCH("semaine"&amp;INDEX(INDIRECT("calendrier!"&amp;CHAR(MID($AG60,7,1)+3+64)&amp;":"&amp;CHAR(MID($AG60,7,1)+3+64)),MATCH(AC$5,calendrier!$A:$A,0)),CYCLES!$1:$1,0)+WEEKDAY(AC$5)-1))))</f>
        <v>#N/A</v>
      </c>
      <c r="AD60" s="43" t="e">
        <f ca="1">IF(AD$5="","",IF(INDIRECT("CYCLES!"&amp;ADDRESS(MATCH($A60,CYCLES!$B:$B,0),MATCH("semaine"&amp;INDEX(INDIRECT("calendrier!"&amp;CHAR(MID($AG60,7,1)+3+64)&amp;":"&amp;CHAR(MID($AG60,7,1)+3+64)),MATCH(AD$5,calendrier!$A:$A,0)),CYCLES!$1:$1,0)+WEEKDAY(AD$5)-1))=0,"",INDIRECT("CYCLES!"&amp;ADDRESS(MATCH($A60,CYCLES!$B:$B,0),MATCH("semaine"&amp;INDEX(INDIRECT("calendrier!"&amp;CHAR(MID($AG60,7,1)+3+64)&amp;":"&amp;CHAR(MID($AG60,7,1)+3+64)),MATCH(AD$5,calendrier!$A:$A,0)),CYCLES!$1:$1,0)+WEEKDAY(AD$5)-1))))</f>
        <v>#N/A</v>
      </c>
      <c r="AE60" s="43" t="e">
        <f ca="1">IF(AE$5="","",IF(INDIRECT("CYCLES!"&amp;ADDRESS(MATCH($A60,CYCLES!$B:$B,0),MATCH("semaine"&amp;INDEX(INDIRECT("calendrier!"&amp;CHAR(MID($AG60,7,1)+3+64)&amp;":"&amp;CHAR(MID($AG60,7,1)+3+64)),MATCH(AE$5,calendrier!$A:$A,0)),CYCLES!$1:$1,0)+WEEKDAY(AE$5)-1))=0,"",INDIRECT("CYCLES!"&amp;ADDRESS(MATCH($A60,CYCLES!$B:$B,0),MATCH("semaine"&amp;INDEX(INDIRECT("calendrier!"&amp;CHAR(MID($AG60,7,1)+3+64)&amp;":"&amp;CHAR(MID($AG60,7,1)+3+64)),MATCH(AE$5,calendrier!$A:$A,0)),CYCLES!$1:$1,0)+WEEKDAY(AE$5)-1))))</f>
        <v>#N/A</v>
      </c>
      <c r="AF60" s="43" t="e">
        <f ca="1">IF(AF$5="","",IF(INDIRECT("CYCLES!"&amp;ADDRESS(MATCH($A60,CYCLES!$B:$B,0),MATCH("semaine"&amp;INDEX(INDIRECT("calendrier!"&amp;CHAR(MID($AG60,7,1)+3+64)&amp;":"&amp;CHAR(MID($AG60,7,1)+3+64)),MATCH(AF$5,calendrier!$A:$A,0)),CYCLES!$1:$1,0)+WEEKDAY(AF$5)-1))=0,"",INDIRECT("CYCLES!"&amp;ADDRESS(MATCH($A60,CYCLES!$B:$B,0),MATCH("semaine"&amp;INDEX(INDIRECT("calendrier!"&amp;CHAR(MID($AG60,7,1)+3+64)&amp;":"&amp;CHAR(MID($AG60,7,1)+3+64)),MATCH(AF$5,calendrier!$A:$A,0)),CYCLES!$1:$1,0)+WEEKDAY(AF$5)-1))))</f>
        <v>#N/A</v>
      </c>
      <c r="AG60" s="120" t="e">
        <f ca="1">INDIRECT("Cycles!A"&amp;SUMPRODUCT(MAX((ROW(INDIRECT("Cycles!A1:A"&amp;MATCH(A60,CYCLES!$B:$B,0))))*(INDIRECT("Cycles!A1:A"&amp;MATCH(A60,CYCLES!$B:$B,0))&lt;&gt;""))))</f>
        <v>#N/A</v>
      </c>
    </row>
    <row r="61" spans="1:33" hidden="1" x14ac:dyDescent="0.25">
      <c r="A61" s="5" t="str">
        <f ca="1">IF(A60="0","0","")</f>
        <v>0</v>
      </c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120"/>
    </row>
    <row r="62" spans="1:33" s="25" customFormat="1" hidden="1" x14ac:dyDescent="0.25">
      <c r="A62" s="26" t="str">
        <f ca="1">IF(A60="0","0","")</f>
        <v>0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120"/>
    </row>
    <row r="63" spans="1:33" hidden="1" x14ac:dyDescent="0.25">
      <c r="A63" s="5" t="str">
        <f ca="1">(IF(A54="0","0","REMPLACANT"))</f>
        <v>0</v>
      </c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120"/>
    </row>
    <row r="64" spans="1:33" hidden="1" x14ac:dyDescent="0.25">
      <c r="A64" s="5" t="str">
        <f ca="1">IF(A54="0","0","")</f>
        <v>0</v>
      </c>
      <c r="B64" s="153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4"/>
      <c r="AB64" s="94"/>
      <c r="AC64" s="94"/>
      <c r="AD64" s="94"/>
      <c r="AE64" s="94"/>
      <c r="AF64" s="94"/>
      <c r="AG64" s="120"/>
    </row>
    <row r="65" spans="1:33" hidden="1" x14ac:dyDescent="0.25">
      <c r="A65" s="6" t="str">
        <f ca="1">IF(A54="0","0","")</f>
        <v>0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120"/>
    </row>
    <row r="66" spans="1:33" hidden="1" x14ac:dyDescent="0.25">
      <c r="A66" s="5" t="str">
        <f ca="1">(IF(A54="0","0","RENFORT"))</f>
        <v>0</v>
      </c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120"/>
    </row>
    <row r="67" spans="1:33" hidden="1" x14ac:dyDescent="0.25">
      <c r="A67" s="5" t="str">
        <f ca="1">IF(A66="0","0","")</f>
        <v>0</v>
      </c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4"/>
      <c r="AB67" s="94"/>
      <c r="AC67" s="94"/>
      <c r="AD67" s="94"/>
      <c r="AE67" s="94"/>
      <c r="AF67" s="94"/>
      <c r="AG67" s="120"/>
    </row>
    <row r="68" spans="1:33" s="25" customFormat="1" hidden="1" x14ac:dyDescent="0.25">
      <c r="A68" s="26" t="str">
        <f ca="1">IF(A66="0","0","")</f>
        <v>0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120"/>
    </row>
    <row r="69" spans="1:33" ht="21" hidden="1" x14ac:dyDescent="0.35">
      <c r="A69" s="28" t="str">
        <f>IF(B69="0","0", "")</f>
        <v>0</v>
      </c>
      <c r="B69" s="133" t="str">
        <f>IF(TRAME!$B$2=Affectations!$H$1,"0","ASD NUIT")</f>
        <v>0</v>
      </c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  <c r="AB69" s="134"/>
      <c r="AC69" s="134"/>
      <c r="AD69" s="134"/>
      <c r="AE69" s="134"/>
      <c r="AF69" s="135"/>
      <c r="AG69" s="120"/>
    </row>
    <row r="70" spans="1:33" hidden="1" x14ac:dyDescent="0.25">
      <c r="A70" s="4" t="str">
        <f ca="1">IF(B69="0", "0", INDIRECT("Affectations!"&amp;CHAR(64+MATCH($B$2,Affectations!$1:$1,0))&amp;MATCH($B$69,Affectations!$A:$A,0)))</f>
        <v>0</v>
      </c>
      <c r="B70" s="43" t="e">
        <f ca="1">IF(B$5="","",IF(INDIRECT("CYCLES!"&amp;ADDRESS(MATCH($A70,CYCLES!$B:$B,0),MATCH("semaine"&amp;INDEX(INDIRECT("calendrier!"&amp;CHAR(MID($AG70,7,1)+3+64)&amp;":"&amp;CHAR(MID($AG70,7,1)+3+64)),MATCH(B$5,calendrier!$A:$A,0)),CYCLES!$1:$1,0)+WEEKDAY(B$5)-1))=0,"",INDIRECT("CYCLES!"&amp;ADDRESS(MATCH($A70,CYCLES!$B:$B,0),MATCH("semaine"&amp;INDEX(INDIRECT("calendrier!"&amp;CHAR(MID($AG70,7,1)+3+64)&amp;":"&amp;CHAR(MID($AG70,7,1)+3+64)),MATCH(B$5,calendrier!$A:$A,0)),CYCLES!$1:$1,0)+WEEKDAY(B$5)-1))))</f>
        <v>#N/A</v>
      </c>
      <c r="C70" s="43" t="e">
        <f ca="1">IF(C$5="","",IF(INDIRECT("CYCLES!"&amp;ADDRESS(MATCH($A70,CYCLES!$B:$B,0),MATCH("semaine"&amp;INDEX(INDIRECT("calendrier!"&amp;CHAR(MID($AG70,7,1)+3+64)&amp;":"&amp;CHAR(MID($AG70,7,1)+3+64)),MATCH(C$5,calendrier!$A:$A,0)),CYCLES!$1:$1,0)+WEEKDAY(C$5)-1))=0,"",INDIRECT("CYCLES!"&amp;ADDRESS(MATCH($A70,CYCLES!$B:$B,0),MATCH("semaine"&amp;INDEX(INDIRECT("calendrier!"&amp;CHAR(MID($AG70,7,1)+3+64)&amp;":"&amp;CHAR(MID($AG70,7,1)+3+64)),MATCH(C$5,calendrier!$A:$A,0)),CYCLES!$1:$1,0)+WEEKDAY(C$5)-1))))</f>
        <v>#N/A</v>
      </c>
      <c r="D70" s="43" t="e">
        <f ca="1">IF(D$5="","",IF(INDIRECT("CYCLES!"&amp;ADDRESS(MATCH($A70,CYCLES!$B:$B,0),MATCH("semaine"&amp;INDEX(INDIRECT("calendrier!"&amp;CHAR(MID($AG70,7,1)+3+64)&amp;":"&amp;CHAR(MID($AG70,7,1)+3+64)),MATCH(D$5,calendrier!$A:$A,0)),CYCLES!$1:$1,0)+WEEKDAY(D$5)-1))=0,"",INDIRECT("CYCLES!"&amp;ADDRESS(MATCH($A70,CYCLES!$B:$B,0),MATCH("semaine"&amp;INDEX(INDIRECT("calendrier!"&amp;CHAR(MID($AG70,7,1)+3+64)&amp;":"&amp;CHAR(MID($AG70,7,1)+3+64)),MATCH(D$5,calendrier!$A:$A,0)),CYCLES!$1:$1,0)+WEEKDAY(D$5)-1))))</f>
        <v>#N/A</v>
      </c>
      <c r="E70" s="43" t="e">
        <f ca="1">IF(E$5="","",IF(INDIRECT("CYCLES!"&amp;ADDRESS(MATCH($A70,CYCLES!$B:$B,0),MATCH("semaine"&amp;INDEX(INDIRECT("calendrier!"&amp;CHAR(MID($AG70,7,1)+3+64)&amp;":"&amp;CHAR(MID($AG70,7,1)+3+64)),MATCH(E$5,calendrier!$A:$A,0)),CYCLES!$1:$1,0)+WEEKDAY(E$5)-1))=0,"",INDIRECT("CYCLES!"&amp;ADDRESS(MATCH($A70,CYCLES!$B:$B,0),MATCH("semaine"&amp;INDEX(INDIRECT("calendrier!"&amp;CHAR(MID($AG70,7,1)+3+64)&amp;":"&amp;CHAR(MID($AG70,7,1)+3+64)),MATCH(E$5,calendrier!$A:$A,0)),CYCLES!$1:$1,0)+WEEKDAY(E$5)-1))))</f>
        <v>#N/A</v>
      </c>
      <c r="F70" s="43" t="e">
        <f ca="1">IF(F$5="","",IF(INDIRECT("CYCLES!"&amp;ADDRESS(MATCH($A70,CYCLES!$B:$B,0),MATCH("semaine"&amp;INDEX(INDIRECT("calendrier!"&amp;CHAR(MID($AG70,7,1)+3+64)&amp;":"&amp;CHAR(MID($AG70,7,1)+3+64)),MATCH(F$5,calendrier!$A:$A,0)),CYCLES!$1:$1,0)+WEEKDAY(F$5)-1))=0,"",INDIRECT("CYCLES!"&amp;ADDRESS(MATCH($A70,CYCLES!$B:$B,0),MATCH("semaine"&amp;INDEX(INDIRECT("calendrier!"&amp;CHAR(MID($AG70,7,1)+3+64)&amp;":"&amp;CHAR(MID($AG70,7,1)+3+64)),MATCH(F$5,calendrier!$A:$A,0)),CYCLES!$1:$1,0)+WEEKDAY(F$5)-1))))</f>
        <v>#N/A</v>
      </c>
      <c r="G70" s="43" t="e">
        <f ca="1">IF(G$5="","",IF(INDIRECT("CYCLES!"&amp;ADDRESS(MATCH($A70,CYCLES!$B:$B,0),MATCH("semaine"&amp;INDEX(INDIRECT("calendrier!"&amp;CHAR(MID($AG70,7,1)+3+64)&amp;":"&amp;CHAR(MID($AG70,7,1)+3+64)),MATCH(G$5,calendrier!$A:$A,0)),CYCLES!$1:$1,0)+WEEKDAY(G$5)-1))=0,"",INDIRECT("CYCLES!"&amp;ADDRESS(MATCH($A70,CYCLES!$B:$B,0),MATCH("semaine"&amp;INDEX(INDIRECT("calendrier!"&amp;CHAR(MID($AG70,7,1)+3+64)&amp;":"&amp;CHAR(MID($AG70,7,1)+3+64)),MATCH(G$5,calendrier!$A:$A,0)),CYCLES!$1:$1,0)+WEEKDAY(G$5)-1))))</f>
        <v>#N/A</v>
      </c>
      <c r="H70" s="43" t="e">
        <f ca="1">IF(H$5="","",IF(INDIRECT("CYCLES!"&amp;ADDRESS(MATCH($A70,CYCLES!$B:$B,0),MATCH("semaine"&amp;INDEX(INDIRECT("calendrier!"&amp;CHAR(MID($AG70,7,1)+3+64)&amp;":"&amp;CHAR(MID($AG70,7,1)+3+64)),MATCH(H$5,calendrier!$A:$A,0)),CYCLES!$1:$1,0)+WEEKDAY(H$5)-1))=0,"",INDIRECT("CYCLES!"&amp;ADDRESS(MATCH($A70,CYCLES!$B:$B,0),MATCH("semaine"&amp;INDEX(INDIRECT("calendrier!"&amp;CHAR(MID($AG70,7,1)+3+64)&amp;":"&amp;CHAR(MID($AG70,7,1)+3+64)),MATCH(H$5,calendrier!$A:$A,0)),CYCLES!$1:$1,0)+WEEKDAY(H$5)-1))))</f>
        <v>#N/A</v>
      </c>
      <c r="I70" s="43" t="e">
        <f ca="1">IF(I$5="","",IF(INDIRECT("CYCLES!"&amp;ADDRESS(MATCH($A70,CYCLES!$B:$B,0),MATCH("semaine"&amp;INDEX(INDIRECT("calendrier!"&amp;CHAR(MID($AG70,7,1)+3+64)&amp;":"&amp;CHAR(MID($AG70,7,1)+3+64)),MATCH(I$5,calendrier!$A:$A,0)),CYCLES!$1:$1,0)+WEEKDAY(I$5)-1))=0,"",INDIRECT("CYCLES!"&amp;ADDRESS(MATCH($A70,CYCLES!$B:$B,0),MATCH("semaine"&amp;INDEX(INDIRECT("calendrier!"&amp;CHAR(MID($AG70,7,1)+3+64)&amp;":"&amp;CHAR(MID($AG70,7,1)+3+64)),MATCH(I$5,calendrier!$A:$A,0)),CYCLES!$1:$1,0)+WEEKDAY(I$5)-1))))</f>
        <v>#N/A</v>
      </c>
      <c r="J70" s="43" t="e">
        <f ca="1">IF(J$5="","",IF(INDIRECT("CYCLES!"&amp;ADDRESS(MATCH($A70,CYCLES!$B:$B,0),MATCH("semaine"&amp;INDEX(INDIRECT("calendrier!"&amp;CHAR(MID($AG70,7,1)+3+64)&amp;":"&amp;CHAR(MID($AG70,7,1)+3+64)),MATCH(J$5,calendrier!$A:$A,0)),CYCLES!$1:$1,0)+WEEKDAY(J$5)-1))=0,"",INDIRECT("CYCLES!"&amp;ADDRESS(MATCH($A70,CYCLES!$B:$B,0),MATCH("semaine"&amp;INDEX(INDIRECT("calendrier!"&amp;CHAR(MID($AG70,7,1)+3+64)&amp;":"&amp;CHAR(MID($AG70,7,1)+3+64)),MATCH(J$5,calendrier!$A:$A,0)),CYCLES!$1:$1,0)+WEEKDAY(J$5)-1))))</f>
        <v>#N/A</v>
      </c>
      <c r="K70" s="43" t="e">
        <f ca="1">IF(K$5="","",IF(INDIRECT("CYCLES!"&amp;ADDRESS(MATCH($A70,CYCLES!$B:$B,0),MATCH("semaine"&amp;INDEX(INDIRECT("calendrier!"&amp;CHAR(MID($AG70,7,1)+3+64)&amp;":"&amp;CHAR(MID($AG70,7,1)+3+64)),MATCH(K$5,calendrier!$A:$A,0)),CYCLES!$1:$1,0)+WEEKDAY(K$5)-1))=0,"",INDIRECT("CYCLES!"&amp;ADDRESS(MATCH($A70,CYCLES!$B:$B,0),MATCH("semaine"&amp;INDEX(INDIRECT("calendrier!"&amp;CHAR(MID($AG70,7,1)+3+64)&amp;":"&amp;CHAR(MID($AG70,7,1)+3+64)),MATCH(K$5,calendrier!$A:$A,0)),CYCLES!$1:$1,0)+WEEKDAY(K$5)-1))))</f>
        <v>#N/A</v>
      </c>
      <c r="L70" s="43" t="e">
        <f ca="1">IF(L$5="","",IF(INDIRECT("CYCLES!"&amp;ADDRESS(MATCH($A70,CYCLES!$B:$B,0),MATCH("semaine"&amp;INDEX(INDIRECT("calendrier!"&amp;CHAR(MID($AG70,7,1)+3+64)&amp;":"&amp;CHAR(MID($AG70,7,1)+3+64)),MATCH(L$5,calendrier!$A:$A,0)),CYCLES!$1:$1,0)+WEEKDAY(L$5)-1))=0,"",INDIRECT("CYCLES!"&amp;ADDRESS(MATCH($A70,CYCLES!$B:$B,0),MATCH("semaine"&amp;INDEX(INDIRECT("calendrier!"&amp;CHAR(MID($AG70,7,1)+3+64)&amp;":"&amp;CHAR(MID($AG70,7,1)+3+64)),MATCH(L$5,calendrier!$A:$A,0)),CYCLES!$1:$1,0)+WEEKDAY(L$5)-1))))</f>
        <v>#N/A</v>
      </c>
      <c r="M70" s="43" t="e">
        <f ca="1">IF(M$5="","",IF(INDIRECT("CYCLES!"&amp;ADDRESS(MATCH($A70,CYCLES!$B:$B,0),MATCH("semaine"&amp;INDEX(INDIRECT("calendrier!"&amp;CHAR(MID($AG70,7,1)+3+64)&amp;":"&amp;CHAR(MID($AG70,7,1)+3+64)),MATCH(M$5,calendrier!$A:$A,0)),CYCLES!$1:$1,0)+WEEKDAY(M$5)-1))=0,"",INDIRECT("CYCLES!"&amp;ADDRESS(MATCH($A70,CYCLES!$B:$B,0),MATCH("semaine"&amp;INDEX(INDIRECT("calendrier!"&amp;CHAR(MID($AG70,7,1)+3+64)&amp;":"&amp;CHAR(MID($AG70,7,1)+3+64)),MATCH(M$5,calendrier!$A:$A,0)),CYCLES!$1:$1,0)+WEEKDAY(M$5)-1))))</f>
        <v>#N/A</v>
      </c>
      <c r="N70" s="43" t="e">
        <f ca="1">IF(N$5="","",IF(INDIRECT("CYCLES!"&amp;ADDRESS(MATCH($A70,CYCLES!$B:$B,0),MATCH("semaine"&amp;INDEX(INDIRECT("calendrier!"&amp;CHAR(MID($AG70,7,1)+3+64)&amp;":"&amp;CHAR(MID($AG70,7,1)+3+64)),MATCH(N$5,calendrier!$A:$A,0)),CYCLES!$1:$1,0)+WEEKDAY(N$5)-1))=0,"",INDIRECT("CYCLES!"&amp;ADDRESS(MATCH($A70,CYCLES!$B:$B,0),MATCH("semaine"&amp;INDEX(INDIRECT("calendrier!"&amp;CHAR(MID($AG70,7,1)+3+64)&amp;":"&amp;CHAR(MID($AG70,7,1)+3+64)),MATCH(N$5,calendrier!$A:$A,0)),CYCLES!$1:$1,0)+WEEKDAY(N$5)-1))))</f>
        <v>#N/A</v>
      </c>
      <c r="O70" s="43" t="e">
        <f ca="1">IF(O$5="","",IF(INDIRECT("CYCLES!"&amp;ADDRESS(MATCH($A70,CYCLES!$B:$B,0),MATCH("semaine"&amp;INDEX(INDIRECT("calendrier!"&amp;CHAR(MID($AG70,7,1)+3+64)&amp;":"&amp;CHAR(MID($AG70,7,1)+3+64)),MATCH(O$5,calendrier!$A:$A,0)),CYCLES!$1:$1,0)+WEEKDAY(O$5)-1))=0,"",INDIRECT("CYCLES!"&amp;ADDRESS(MATCH($A70,CYCLES!$B:$B,0),MATCH("semaine"&amp;INDEX(INDIRECT("calendrier!"&amp;CHAR(MID($AG70,7,1)+3+64)&amp;":"&amp;CHAR(MID($AG70,7,1)+3+64)),MATCH(O$5,calendrier!$A:$A,0)),CYCLES!$1:$1,0)+WEEKDAY(O$5)-1))))</f>
        <v>#N/A</v>
      </c>
      <c r="P70" s="43" t="e">
        <f ca="1">IF(P$5="","",IF(INDIRECT("CYCLES!"&amp;ADDRESS(MATCH($A70,CYCLES!$B:$B,0),MATCH("semaine"&amp;INDEX(INDIRECT("calendrier!"&amp;CHAR(MID($AG70,7,1)+3+64)&amp;":"&amp;CHAR(MID($AG70,7,1)+3+64)),MATCH(P$5,calendrier!$A:$A,0)),CYCLES!$1:$1,0)+WEEKDAY(P$5)-1))=0,"",INDIRECT("CYCLES!"&amp;ADDRESS(MATCH($A70,CYCLES!$B:$B,0),MATCH("semaine"&amp;INDEX(INDIRECT("calendrier!"&amp;CHAR(MID($AG70,7,1)+3+64)&amp;":"&amp;CHAR(MID($AG70,7,1)+3+64)),MATCH(P$5,calendrier!$A:$A,0)),CYCLES!$1:$1,0)+WEEKDAY(P$5)-1))))</f>
        <v>#N/A</v>
      </c>
      <c r="Q70" s="43" t="e">
        <f ca="1">IF(Q$5="","",IF(INDIRECT("CYCLES!"&amp;ADDRESS(MATCH($A70,CYCLES!$B:$B,0),MATCH("semaine"&amp;INDEX(INDIRECT("calendrier!"&amp;CHAR(MID($AG70,7,1)+3+64)&amp;":"&amp;CHAR(MID($AG70,7,1)+3+64)),MATCH(Q$5,calendrier!$A:$A,0)),CYCLES!$1:$1,0)+WEEKDAY(Q$5)-1))=0,"",INDIRECT("CYCLES!"&amp;ADDRESS(MATCH($A70,CYCLES!$B:$B,0),MATCH("semaine"&amp;INDEX(INDIRECT("calendrier!"&amp;CHAR(MID($AG70,7,1)+3+64)&amp;":"&amp;CHAR(MID($AG70,7,1)+3+64)),MATCH(Q$5,calendrier!$A:$A,0)),CYCLES!$1:$1,0)+WEEKDAY(Q$5)-1))))</f>
        <v>#N/A</v>
      </c>
      <c r="R70" s="43" t="e">
        <f ca="1">IF(R$5="","",IF(INDIRECT("CYCLES!"&amp;ADDRESS(MATCH($A70,CYCLES!$B:$B,0),MATCH("semaine"&amp;INDEX(INDIRECT("calendrier!"&amp;CHAR(MID($AG70,7,1)+3+64)&amp;":"&amp;CHAR(MID($AG70,7,1)+3+64)),MATCH(R$5,calendrier!$A:$A,0)),CYCLES!$1:$1,0)+WEEKDAY(R$5)-1))=0,"",INDIRECT("CYCLES!"&amp;ADDRESS(MATCH($A70,CYCLES!$B:$B,0),MATCH("semaine"&amp;INDEX(INDIRECT("calendrier!"&amp;CHAR(MID($AG70,7,1)+3+64)&amp;":"&amp;CHAR(MID($AG70,7,1)+3+64)),MATCH(R$5,calendrier!$A:$A,0)),CYCLES!$1:$1,0)+WEEKDAY(R$5)-1))))</f>
        <v>#N/A</v>
      </c>
      <c r="S70" s="43" t="e">
        <f ca="1">IF(S$5="","",IF(INDIRECT("CYCLES!"&amp;ADDRESS(MATCH($A70,CYCLES!$B:$B,0),MATCH("semaine"&amp;INDEX(INDIRECT("calendrier!"&amp;CHAR(MID($AG70,7,1)+3+64)&amp;":"&amp;CHAR(MID($AG70,7,1)+3+64)),MATCH(S$5,calendrier!$A:$A,0)),CYCLES!$1:$1,0)+WEEKDAY(S$5)-1))=0,"",INDIRECT("CYCLES!"&amp;ADDRESS(MATCH($A70,CYCLES!$B:$B,0),MATCH("semaine"&amp;INDEX(INDIRECT("calendrier!"&amp;CHAR(MID($AG70,7,1)+3+64)&amp;":"&amp;CHAR(MID($AG70,7,1)+3+64)),MATCH(S$5,calendrier!$A:$A,0)),CYCLES!$1:$1,0)+WEEKDAY(S$5)-1))))</f>
        <v>#N/A</v>
      </c>
      <c r="T70" s="43" t="e">
        <f ca="1">IF(T$5="","",IF(INDIRECT("CYCLES!"&amp;ADDRESS(MATCH($A70,CYCLES!$B:$B,0),MATCH("semaine"&amp;INDEX(INDIRECT("calendrier!"&amp;CHAR(MID($AG70,7,1)+3+64)&amp;":"&amp;CHAR(MID($AG70,7,1)+3+64)),MATCH(T$5,calendrier!$A:$A,0)),CYCLES!$1:$1,0)+WEEKDAY(T$5)-1))=0,"",INDIRECT("CYCLES!"&amp;ADDRESS(MATCH($A70,CYCLES!$B:$B,0),MATCH("semaine"&amp;INDEX(INDIRECT("calendrier!"&amp;CHAR(MID($AG70,7,1)+3+64)&amp;":"&amp;CHAR(MID($AG70,7,1)+3+64)),MATCH(T$5,calendrier!$A:$A,0)),CYCLES!$1:$1,0)+WEEKDAY(T$5)-1))))</f>
        <v>#N/A</v>
      </c>
      <c r="U70" s="43" t="e">
        <f ca="1">IF(U$5="","",IF(INDIRECT("CYCLES!"&amp;ADDRESS(MATCH($A70,CYCLES!$B:$B,0),MATCH("semaine"&amp;INDEX(INDIRECT("calendrier!"&amp;CHAR(MID($AG70,7,1)+3+64)&amp;":"&amp;CHAR(MID($AG70,7,1)+3+64)),MATCH(U$5,calendrier!$A:$A,0)),CYCLES!$1:$1,0)+WEEKDAY(U$5)-1))=0,"",INDIRECT("CYCLES!"&amp;ADDRESS(MATCH($A70,CYCLES!$B:$B,0),MATCH("semaine"&amp;INDEX(INDIRECT("calendrier!"&amp;CHAR(MID($AG70,7,1)+3+64)&amp;":"&amp;CHAR(MID($AG70,7,1)+3+64)),MATCH(U$5,calendrier!$A:$A,0)),CYCLES!$1:$1,0)+WEEKDAY(U$5)-1))))</f>
        <v>#N/A</v>
      </c>
      <c r="V70" s="43" t="e">
        <f ca="1">IF(V$5="","",IF(INDIRECT("CYCLES!"&amp;ADDRESS(MATCH($A70,CYCLES!$B:$B,0),MATCH("semaine"&amp;INDEX(INDIRECT("calendrier!"&amp;CHAR(MID($AG70,7,1)+3+64)&amp;":"&amp;CHAR(MID($AG70,7,1)+3+64)),MATCH(V$5,calendrier!$A:$A,0)),CYCLES!$1:$1,0)+WEEKDAY(V$5)-1))=0,"",INDIRECT("CYCLES!"&amp;ADDRESS(MATCH($A70,CYCLES!$B:$B,0),MATCH("semaine"&amp;INDEX(INDIRECT("calendrier!"&amp;CHAR(MID($AG70,7,1)+3+64)&amp;":"&amp;CHAR(MID($AG70,7,1)+3+64)),MATCH(V$5,calendrier!$A:$A,0)),CYCLES!$1:$1,0)+WEEKDAY(V$5)-1))))</f>
        <v>#N/A</v>
      </c>
      <c r="W70" s="43" t="e">
        <f ca="1">IF(W$5="","",IF(INDIRECT("CYCLES!"&amp;ADDRESS(MATCH($A70,CYCLES!$B:$B,0),MATCH("semaine"&amp;INDEX(INDIRECT("calendrier!"&amp;CHAR(MID($AG70,7,1)+3+64)&amp;":"&amp;CHAR(MID($AG70,7,1)+3+64)),MATCH(W$5,calendrier!$A:$A,0)),CYCLES!$1:$1,0)+WEEKDAY(W$5)-1))=0,"",INDIRECT("CYCLES!"&amp;ADDRESS(MATCH($A70,CYCLES!$B:$B,0),MATCH("semaine"&amp;INDEX(INDIRECT("calendrier!"&amp;CHAR(MID($AG70,7,1)+3+64)&amp;":"&amp;CHAR(MID($AG70,7,1)+3+64)),MATCH(W$5,calendrier!$A:$A,0)),CYCLES!$1:$1,0)+WEEKDAY(W$5)-1))))</f>
        <v>#N/A</v>
      </c>
      <c r="X70" s="43" t="e">
        <f ca="1">IF(X$5="","",IF(INDIRECT("CYCLES!"&amp;ADDRESS(MATCH($A70,CYCLES!$B:$B,0),MATCH("semaine"&amp;INDEX(INDIRECT("calendrier!"&amp;CHAR(MID($AG70,7,1)+3+64)&amp;":"&amp;CHAR(MID($AG70,7,1)+3+64)),MATCH(X$5,calendrier!$A:$A,0)),CYCLES!$1:$1,0)+WEEKDAY(X$5)-1))=0,"",INDIRECT("CYCLES!"&amp;ADDRESS(MATCH($A70,CYCLES!$B:$B,0),MATCH("semaine"&amp;INDEX(INDIRECT("calendrier!"&amp;CHAR(MID($AG70,7,1)+3+64)&amp;":"&amp;CHAR(MID($AG70,7,1)+3+64)),MATCH(X$5,calendrier!$A:$A,0)),CYCLES!$1:$1,0)+WEEKDAY(X$5)-1))))</f>
        <v>#N/A</v>
      </c>
      <c r="Y70" s="43" t="e">
        <f ca="1">IF(Y$5="","",IF(INDIRECT("CYCLES!"&amp;ADDRESS(MATCH($A70,CYCLES!$B:$B,0),MATCH("semaine"&amp;INDEX(INDIRECT("calendrier!"&amp;CHAR(MID($AG70,7,1)+3+64)&amp;":"&amp;CHAR(MID($AG70,7,1)+3+64)),MATCH(Y$5,calendrier!$A:$A,0)),CYCLES!$1:$1,0)+WEEKDAY(Y$5)-1))=0,"",INDIRECT("CYCLES!"&amp;ADDRESS(MATCH($A70,CYCLES!$B:$B,0),MATCH("semaine"&amp;INDEX(INDIRECT("calendrier!"&amp;CHAR(MID($AG70,7,1)+3+64)&amp;":"&amp;CHAR(MID($AG70,7,1)+3+64)),MATCH(Y$5,calendrier!$A:$A,0)),CYCLES!$1:$1,0)+WEEKDAY(Y$5)-1))))</f>
        <v>#N/A</v>
      </c>
      <c r="Z70" s="43" t="e">
        <f ca="1">IF(Z$5="","",IF(INDIRECT("CYCLES!"&amp;ADDRESS(MATCH($A70,CYCLES!$B:$B,0),MATCH("semaine"&amp;INDEX(INDIRECT("calendrier!"&amp;CHAR(MID($AG70,7,1)+3+64)&amp;":"&amp;CHAR(MID($AG70,7,1)+3+64)),MATCH(Z$5,calendrier!$A:$A,0)),CYCLES!$1:$1,0)+WEEKDAY(Z$5)-1))=0,"",INDIRECT("CYCLES!"&amp;ADDRESS(MATCH($A70,CYCLES!$B:$B,0),MATCH("semaine"&amp;INDEX(INDIRECT("calendrier!"&amp;CHAR(MID($AG70,7,1)+3+64)&amp;":"&amp;CHAR(MID($AG70,7,1)+3+64)),MATCH(Z$5,calendrier!$A:$A,0)),CYCLES!$1:$1,0)+WEEKDAY(Z$5)-1))))</f>
        <v>#N/A</v>
      </c>
      <c r="AA70" s="43" t="e">
        <f ca="1">IF(AA$5="","",IF(INDIRECT("CYCLES!"&amp;ADDRESS(MATCH($A70,CYCLES!$B:$B,0),MATCH("semaine"&amp;INDEX(INDIRECT("calendrier!"&amp;CHAR(MID($AG70,7,1)+3+64)&amp;":"&amp;CHAR(MID($AG70,7,1)+3+64)),MATCH(AA$5,calendrier!$A:$A,0)),CYCLES!$1:$1,0)+WEEKDAY(AA$5)-1))=0,"",INDIRECT("CYCLES!"&amp;ADDRESS(MATCH($A70,CYCLES!$B:$B,0),MATCH("semaine"&amp;INDEX(INDIRECT("calendrier!"&amp;CHAR(MID($AG70,7,1)+3+64)&amp;":"&amp;CHAR(MID($AG70,7,1)+3+64)),MATCH(AA$5,calendrier!$A:$A,0)),CYCLES!$1:$1,0)+WEEKDAY(AA$5)-1))))</f>
        <v>#N/A</v>
      </c>
      <c r="AB70" s="43" t="e">
        <f ca="1">IF(AB$5="","",IF(INDIRECT("CYCLES!"&amp;ADDRESS(MATCH($A70,CYCLES!$B:$B,0),MATCH("semaine"&amp;INDEX(INDIRECT("calendrier!"&amp;CHAR(MID($AG70,7,1)+3+64)&amp;":"&amp;CHAR(MID($AG70,7,1)+3+64)),MATCH(AB$5,calendrier!$A:$A,0)),CYCLES!$1:$1,0)+WEEKDAY(AB$5)-1))=0,"",INDIRECT("CYCLES!"&amp;ADDRESS(MATCH($A70,CYCLES!$B:$B,0),MATCH("semaine"&amp;INDEX(INDIRECT("calendrier!"&amp;CHAR(MID($AG70,7,1)+3+64)&amp;":"&amp;CHAR(MID($AG70,7,1)+3+64)),MATCH(AB$5,calendrier!$A:$A,0)),CYCLES!$1:$1,0)+WEEKDAY(AB$5)-1))))</f>
        <v>#N/A</v>
      </c>
      <c r="AC70" s="43" t="e">
        <f ca="1">IF(AC$5="","",IF(INDIRECT("CYCLES!"&amp;ADDRESS(MATCH($A70,CYCLES!$B:$B,0),MATCH("semaine"&amp;INDEX(INDIRECT("calendrier!"&amp;CHAR(MID($AG70,7,1)+3+64)&amp;":"&amp;CHAR(MID($AG70,7,1)+3+64)),MATCH(AC$5,calendrier!$A:$A,0)),CYCLES!$1:$1,0)+WEEKDAY(AC$5)-1))=0,"",INDIRECT("CYCLES!"&amp;ADDRESS(MATCH($A70,CYCLES!$B:$B,0),MATCH("semaine"&amp;INDEX(INDIRECT("calendrier!"&amp;CHAR(MID($AG70,7,1)+3+64)&amp;":"&amp;CHAR(MID($AG70,7,1)+3+64)),MATCH(AC$5,calendrier!$A:$A,0)),CYCLES!$1:$1,0)+WEEKDAY(AC$5)-1))))</f>
        <v>#N/A</v>
      </c>
      <c r="AD70" s="43" t="e">
        <f ca="1">IF(AD$5="","",IF(INDIRECT("CYCLES!"&amp;ADDRESS(MATCH($A70,CYCLES!$B:$B,0),MATCH("semaine"&amp;INDEX(INDIRECT("calendrier!"&amp;CHAR(MID($AG70,7,1)+3+64)&amp;":"&amp;CHAR(MID($AG70,7,1)+3+64)),MATCH(AD$5,calendrier!$A:$A,0)),CYCLES!$1:$1,0)+WEEKDAY(AD$5)-1))=0,"",INDIRECT("CYCLES!"&amp;ADDRESS(MATCH($A70,CYCLES!$B:$B,0),MATCH("semaine"&amp;INDEX(INDIRECT("calendrier!"&amp;CHAR(MID($AG70,7,1)+3+64)&amp;":"&amp;CHAR(MID($AG70,7,1)+3+64)),MATCH(AD$5,calendrier!$A:$A,0)),CYCLES!$1:$1,0)+WEEKDAY(AD$5)-1))))</f>
        <v>#N/A</v>
      </c>
      <c r="AE70" s="43" t="e">
        <f ca="1">IF(AE$5="","",IF(INDIRECT("CYCLES!"&amp;ADDRESS(MATCH($A70,CYCLES!$B:$B,0),MATCH("semaine"&amp;INDEX(INDIRECT("calendrier!"&amp;CHAR(MID($AG70,7,1)+3+64)&amp;":"&amp;CHAR(MID($AG70,7,1)+3+64)),MATCH(AE$5,calendrier!$A:$A,0)),CYCLES!$1:$1,0)+WEEKDAY(AE$5)-1))=0,"",INDIRECT("CYCLES!"&amp;ADDRESS(MATCH($A70,CYCLES!$B:$B,0),MATCH("semaine"&amp;INDEX(INDIRECT("calendrier!"&amp;CHAR(MID($AG70,7,1)+3+64)&amp;":"&amp;CHAR(MID($AG70,7,1)+3+64)),MATCH(AE$5,calendrier!$A:$A,0)),CYCLES!$1:$1,0)+WEEKDAY(AE$5)-1))))</f>
        <v>#N/A</v>
      </c>
      <c r="AF70" s="43" t="e">
        <f ca="1">IF(AF$5="","",IF(INDIRECT("CYCLES!"&amp;ADDRESS(MATCH($A70,CYCLES!$B:$B,0),MATCH("semaine"&amp;INDEX(INDIRECT("calendrier!"&amp;CHAR(MID($AG70,7,1)+3+64)&amp;":"&amp;CHAR(MID($AG70,7,1)+3+64)),MATCH(AF$5,calendrier!$A:$A,0)),CYCLES!$1:$1,0)+WEEKDAY(AF$5)-1))=0,"",INDIRECT("CYCLES!"&amp;ADDRESS(MATCH($A70,CYCLES!$B:$B,0),MATCH("semaine"&amp;INDEX(INDIRECT("calendrier!"&amp;CHAR(MID($AG70,7,1)+3+64)&amp;":"&amp;CHAR(MID($AG70,7,1)+3+64)),MATCH(AF$5,calendrier!$A:$A,0)),CYCLES!$1:$1,0)+WEEKDAY(AF$5)-1))))</f>
        <v>#N/A</v>
      </c>
      <c r="AG70" s="120" t="e">
        <f ca="1">INDIRECT("Cycles!A"&amp;SUMPRODUCT(MAX((ROW(INDIRECT("Cycles!A1:A"&amp;MATCH(A70,CYCLES!$B:$B,0))))*(INDIRECT("Cycles!A1:A"&amp;MATCH(A70,CYCLES!$B:$B,0))&lt;&gt;""))))</f>
        <v>#N/A</v>
      </c>
    </row>
    <row r="71" spans="1:33" hidden="1" x14ac:dyDescent="0.25">
      <c r="A71" s="5" t="str">
        <f ca="1">IF(A70="0","0","")</f>
        <v>0</v>
      </c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120"/>
    </row>
    <row r="72" spans="1:33" s="25" customFormat="1" hidden="1" x14ac:dyDescent="0.25">
      <c r="A72" s="26" t="str">
        <f ca="1">IF(A70="0","0","")</f>
        <v>0</v>
      </c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120"/>
    </row>
    <row r="73" spans="1:33" hidden="1" x14ac:dyDescent="0.25">
      <c r="A73" s="4" t="str">
        <f ca="1">IF(A69="0", "0",INDIRECT("Affectations!"&amp;CHAR(64+MATCH($B$2,Affectations!$1:$1,0))&amp;MATCH($B$69,Affectations!$A:$A,0)+1))</f>
        <v>0</v>
      </c>
      <c r="B73" s="43" t="e">
        <f ca="1">IF(B$5="","",IF(INDIRECT("CYCLES!"&amp;ADDRESS(MATCH($A73,CYCLES!$B:$B,0),MATCH("semaine"&amp;INDEX(INDIRECT("calendrier!"&amp;CHAR(MID($AG73,7,1)+3+64)&amp;":"&amp;CHAR(MID($AG73,7,1)+3+64)),MATCH(B$5,calendrier!$A:$A,0)),CYCLES!$1:$1,0)+WEEKDAY(B$5)-1))=0,"",INDIRECT("CYCLES!"&amp;ADDRESS(MATCH($A73,CYCLES!$B:$B,0),MATCH("semaine"&amp;INDEX(INDIRECT("calendrier!"&amp;CHAR(MID($AG73,7,1)+3+64)&amp;":"&amp;CHAR(MID($AG73,7,1)+3+64)),MATCH(B$5,calendrier!$A:$A,0)),CYCLES!$1:$1,0)+WEEKDAY(B$5)-1))))</f>
        <v>#N/A</v>
      </c>
      <c r="C73" s="43" t="e">
        <f ca="1">IF(C$5="","",IF(INDIRECT("CYCLES!"&amp;ADDRESS(MATCH($A73,CYCLES!$B:$B,0),MATCH("semaine"&amp;INDEX(INDIRECT("calendrier!"&amp;CHAR(MID($AG73,7,1)+3+64)&amp;":"&amp;CHAR(MID($AG73,7,1)+3+64)),MATCH(C$5,calendrier!$A:$A,0)),CYCLES!$1:$1,0)+WEEKDAY(C$5)-1))=0,"",INDIRECT("CYCLES!"&amp;ADDRESS(MATCH($A73,CYCLES!$B:$B,0),MATCH("semaine"&amp;INDEX(INDIRECT("calendrier!"&amp;CHAR(MID($AG73,7,1)+3+64)&amp;":"&amp;CHAR(MID($AG73,7,1)+3+64)),MATCH(C$5,calendrier!$A:$A,0)),CYCLES!$1:$1,0)+WEEKDAY(C$5)-1))))</f>
        <v>#N/A</v>
      </c>
      <c r="D73" s="43" t="e">
        <f ca="1">IF(D$5="","",IF(INDIRECT("CYCLES!"&amp;ADDRESS(MATCH($A73,CYCLES!$B:$B,0),MATCH("semaine"&amp;INDEX(INDIRECT("calendrier!"&amp;CHAR(MID($AG73,7,1)+3+64)&amp;":"&amp;CHAR(MID($AG73,7,1)+3+64)),MATCH(D$5,calendrier!$A:$A,0)),CYCLES!$1:$1,0)+WEEKDAY(D$5)-1))=0,"",INDIRECT("CYCLES!"&amp;ADDRESS(MATCH($A73,CYCLES!$B:$B,0),MATCH("semaine"&amp;INDEX(INDIRECT("calendrier!"&amp;CHAR(MID($AG73,7,1)+3+64)&amp;":"&amp;CHAR(MID($AG73,7,1)+3+64)),MATCH(D$5,calendrier!$A:$A,0)),CYCLES!$1:$1,0)+WEEKDAY(D$5)-1))))</f>
        <v>#N/A</v>
      </c>
      <c r="E73" s="43" t="e">
        <f ca="1">IF(E$5="","",IF(INDIRECT("CYCLES!"&amp;ADDRESS(MATCH($A73,CYCLES!$B:$B,0),MATCH("semaine"&amp;INDEX(INDIRECT("calendrier!"&amp;CHAR(MID($AG73,7,1)+3+64)&amp;":"&amp;CHAR(MID($AG73,7,1)+3+64)),MATCH(E$5,calendrier!$A:$A,0)),CYCLES!$1:$1,0)+WEEKDAY(E$5)-1))=0,"",INDIRECT("CYCLES!"&amp;ADDRESS(MATCH($A73,CYCLES!$B:$B,0),MATCH("semaine"&amp;INDEX(INDIRECT("calendrier!"&amp;CHAR(MID($AG73,7,1)+3+64)&amp;":"&amp;CHAR(MID($AG73,7,1)+3+64)),MATCH(E$5,calendrier!$A:$A,0)),CYCLES!$1:$1,0)+WEEKDAY(E$5)-1))))</f>
        <v>#N/A</v>
      </c>
      <c r="F73" s="43" t="e">
        <f ca="1">IF(F$5="","",IF(INDIRECT("CYCLES!"&amp;ADDRESS(MATCH($A73,CYCLES!$B:$B,0),MATCH("semaine"&amp;INDEX(INDIRECT("calendrier!"&amp;CHAR(MID($AG73,7,1)+3+64)&amp;":"&amp;CHAR(MID($AG73,7,1)+3+64)),MATCH(F$5,calendrier!$A:$A,0)),CYCLES!$1:$1,0)+WEEKDAY(F$5)-1))=0,"",INDIRECT("CYCLES!"&amp;ADDRESS(MATCH($A73,CYCLES!$B:$B,0),MATCH("semaine"&amp;INDEX(INDIRECT("calendrier!"&amp;CHAR(MID($AG73,7,1)+3+64)&amp;":"&amp;CHAR(MID($AG73,7,1)+3+64)),MATCH(F$5,calendrier!$A:$A,0)),CYCLES!$1:$1,0)+WEEKDAY(F$5)-1))))</f>
        <v>#N/A</v>
      </c>
      <c r="G73" s="43" t="e">
        <f ca="1">IF(G$5="","",IF(INDIRECT("CYCLES!"&amp;ADDRESS(MATCH($A73,CYCLES!$B:$B,0),MATCH("semaine"&amp;INDEX(INDIRECT("calendrier!"&amp;CHAR(MID($AG73,7,1)+3+64)&amp;":"&amp;CHAR(MID($AG73,7,1)+3+64)),MATCH(G$5,calendrier!$A:$A,0)),CYCLES!$1:$1,0)+WEEKDAY(G$5)-1))=0,"",INDIRECT("CYCLES!"&amp;ADDRESS(MATCH($A73,CYCLES!$B:$B,0),MATCH("semaine"&amp;INDEX(INDIRECT("calendrier!"&amp;CHAR(MID($AG73,7,1)+3+64)&amp;":"&amp;CHAR(MID($AG73,7,1)+3+64)),MATCH(G$5,calendrier!$A:$A,0)),CYCLES!$1:$1,0)+WEEKDAY(G$5)-1))))</f>
        <v>#N/A</v>
      </c>
      <c r="H73" s="43" t="e">
        <f ca="1">IF(H$5="","",IF(INDIRECT("CYCLES!"&amp;ADDRESS(MATCH($A73,CYCLES!$B:$B,0),MATCH("semaine"&amp;INDEX(INDIRECT("calendrier!"&amp;CHAR(MID($AG73,7,1)+3+64)&amp;":"&amp;CHAR(MID($AG73,7,1)+3+64)),MATCH(H$5,calendrier!$A:$A,0)),CYCLES!$1:$1,0)+WEEKDAY(H$5)-1))=0,"",INDIRECT("CYCLES!"&amp;ADDRESS(MATCH($A73,CYCLES!$B:$B,0),MATCH("semaine"&amp;INDEX(INDIRECT("calendrier!"&amp;CHAR(MID($AG73,7,1)+3+64)&amp;":"&amp;CHAR(MID($AG73,7,1)+3+64)),MATCH(H$5,calendrier!$A:$A,0)),CYCLES!$1:$1,0)+WEEKDAY(H$5)-1))))</f>
        <v>#N/A</v>
      </c>
      <c r="I73" s="43" t="e">
        <f ca="1">IF(I$5="","",IF(INDIRECT("CYCLES!"&amp;ADDRESS(MATCH($A73,CYCLES!$B:$B,0),MATCH("semaine"&amp;INDEX(INDIRECT("calendrier!"&amp;CHAR(MID($AG73,7,1)+3+64)&amp;":"&amp;CHAR(MID($AG73,7,1)+3+64)),MATCH(I$5,calendrier!$A:$A,0)),CYCLES!$1:$1,0)+WEEKDAY(I$5)-1))=0,"",INDIRECT("CYCLES!"&amp;ADDRESS(MATCH($A73,CYCLES!$B:$B,0),MATCH("semaine"&amp;INDEX(INDIRECT("calendrier!"&amp;CHAR(MID($AG73,7,1)+3+64)&amp;":"&amp;CHAR(MID($AG73,7,1)+3+64)),MATCH(I$5,calendrier!$A:$A,0)),CYCLES!$1:$1,0)+WEEKDAY(I$5)-1))))</f>
        <v>#N/A</v>
      </c>
      <c r="J73" s="43" t="e">
        <f ca="1">IF(J$5="","",IF(INDIRECT("CYCLES!"&amp;ADDRESS(MATCH($A73,CYCLES!$B:$B,0),MATCH("semaine"&amp;INDEX(INDIRECT("calendrier!"&amp;CHAR(MID($AG73,7,1)+3+64)&amp;":"&amp;CHAR(MID($AG73,7,1)+3+64)),MATCH(J$5,calendrier!$A:$A,0)),CYCLES!$1:$1,0)+WEEKDAY(J$5)-1))=0,"",INDIRECT("CYCLES!"&amp;ADDRESS(MATCH($A73,CYCLES!$B:$B,0),MATCH("semaine"&amp;INDEX(INDIRECT("calendrier!"&amp;CHAR(MID($AG73,7,1)+3+64)&amp;":"&amp;CHAR(MID($AG73,7,1)+3+64)),MATCH(J$5,calendrier!$A:$A,0)),CYCLES!$1:$1,0)+WEEKDAY(J$5)-1))))</f>
        <v>#N/A</v>
      </c>
      <c r="K73" s="43" t="e">
        <f ca="1">IF(K$5="","",IF(INDIRECT("CYCLES!"&amp;ADDRESS(MATCH($A73,CYCLES!$B:$B,0),MATCH("semaine"&amp;INDEX(INDIRECT("calendrier!"&amp;CHAR(MID($AG73,7,1)+3+64)&amp;":"&amp;CHAR(MID($AG73,7,1)+3+64)),MATCH(K$5,calendrier!$A:$A,0)),CYCLES!$1:$1,0)+WEEKDAY(K$5)-1))=0,"",INDIRECT("CYCLES!"&amp;ADDRESS(MATCH($A73,CYCLES!$B:$B,0),MATCH("semaine"&amp;INDEX(INDIRECT("calendrier!"&amp;CHAR(MID($AG73,7,1)+3+64)&amp;":"&amp;CHAR(MID($AG73,7,1)+3+64)),MATCH(K$5,calendrier!$A:$A,0)),CYCLES!$1:$1,0)+WEEKDAY(K$5)-1))))</f>
        <v>#N/A</v>
      </c>
      <c r="L73" s="43" t="e">
        <f ca="1">IF(L$5="","",IF(INDIRECT("CYCLES!"&amp;ADDRESS(MATCH($A73,CYCLES!$B:$B,0),MATCH("semaine"&amp;INDEX(INDIRECT("calendrier!"&amp;CHAR(MID($AG73,7,1)+3+64)&amp;":"&amp;CHAR(MID($AG73,7,1)+3+64)),MATCH(L$5,calendrier!$A:$A,0)),CYCLES!$1:$1,0)+WEEKDAY(L$5)-1))=0,"",INDIRECT("CYCLES!"&amp;ADDRESS(MATCH($A73,CYCLES!$B:$B,0),MATCH("semaine"&amp;INDEX(INDIRECT("calendrier!"&amp;CHAR(MID($AG73,7,1)+3+64)&amp;":"&amp;CHAR(MID($AG73,7,1)+3+64)),MATCH(L$5,calendrier!$A:$A,0)),CYCLES!$1:$1,0)+WEEKDAY(L$5)-1))))</f>
        <v>#N/A</v>
      </c>
      <c r="M73" s="43" t="e">
        <f ca="1">IF(M$5="","",IF(INDIRECT("CYCLES!"&amp;ADDRESS(MATCH($A73,CYCLES!$B:$B,0),MATCH("semaine"&amp;INDEX(INDIRECT("calendrier!"&amp;CHAR(MID($AG73,7,1)+3+64)&amp;":"&amp;CHAR(MID($AG73,7,1)+3+64)),MATCH(M$5,calendrier!$A:$A,0)),CYCLES!$1:$1,0)+WEEKDAY(M$5)-1))=0,"",INDIRECT("CYCLES!"&amp;ADDRESS(MATCH($A73,CYCLES!$B:$B,0),MATCH("semaine"&amp;INDEX(INDIRECT("calendrier!"&amp;CHAR(MID($AG73,7,1)+3+64)&amp;":"&amp;CHAR(MID($AG73,7,1)+3+64)),MATCH(M$5,calendrier!$A:$A,0)),CYCLES!$1:$1,0)+WEEKDAY(M$5)-1))))</f>
        <v>#N/A</v>
      </c>
      <c r="N73" s="43" t="e">
        <f ca="1">IF(N$5="","",IF(INDIRECT("CYCLES!"&amp;ADDRESS(MATCH($A73,CYCLES!$B:$B,0),MATCH("semaine"&amp;INDEX(INDIRECT("calendrier!"&amp;CHAR(MID($AG73,7,1)+3+64)&amp;":"&amp;CHAR(MID($AG73,7,1)+3+64)),MATCH(N$5,calendrier!$A:$A,0)),CYCLES!$1:$1,0)+WEEKDAY(N$5)-1))=0,"",INDIRECT("CYCLES!"&amp;ADDRESS(MATCH($A73,CYCLES!$B:$B,0),MATCH("semaine"&amp;INDEX(INDIRECT("calendrier!"&amp;CHAR(MID($AG73,7,1)+3+64)&amp;":"&amp;CHAR(MID($AG73,7,1)+3+64)),MATCH(N$5,calendrier!$A:$A,0)),CYCLES!$1:$1,0)+WEEKDAY(N$5)-1))))</f>
        <v>#N/A</v>
      </c>
      <c r="O73" s="43" t="e">
        <f ca="1">IF(O$5="","",IF(INDIRECT("CYCLES!"&amp;ADDRESS(MATCH($A73,CYCLES!$B:$B,0),MATCH("semaine"&amp;INDEX(INDIRECT("calendrier!"&amp;CHAR(MID($AG73,7,1)+3+64)&amp;":"&amp;CHAR(MID($AG73,7,1)+3+64)),MATCH(O$5,calendrier!$A:$A,0)),CYCLES!$1:$1,0)+WEEKDAY(O$5)-1))=0,"",INDIRECT("CYCLES!"&amp;ADDRESS(MATCH($A73,CYCLES!$B:$B,0),MATCH("semaine"&amp;INDEX(INDIRECT("calendrier!"&amp;CHAR(MID($AG73,7,1)+3+64)&amp;":"&amp;CHAR(MID($AG73,7,1)+3+64)),MATCH(O$5,calendrier!$A:$A,0)),CYCLES!$1:$1,0)+WEEKDAY(O$5)-1))))</f>
        <v>#N/A</v>
      </c>
      <c r="P73" s="43" t="e">
        <f ca="1">IF(P$5="","",IF(INDIRECT("CYCLES!"&amp;ADDRESS(MATCH($A73,CYCLES!$B:$B,0),MATCH("semaine"&amp;INDEX(INDIRECT("calendrier!"&amp;CHAR(MID($AG73,7,1)+3+64)&amp;":"&amp;CHAR(MID($AG73,7,1)+3+64)),MATCH(P$5,calendrier!$A:$A,0)),CYCLES!$1:$1,0)+WEEKDAY(P$5)-1))=0,"",INDIRECT("CYCLES!"&amp;ADDRESS(MATCH($A73,CYCLES!$B:$B,0),MATCH("semaine"&amp;INDEX(INDIRECT("calendrier!"&amp;CHAR(MID($AG73,7,1)+3+64)&amp;":"&amp;CHAR(MID($AG73,7,1)+3+64)),MATCH(P$5,calendrier!$A:$A,0)),CYCLES!$1:$1,0)+WEEKDAY(P$5)-1))))</f>
        <v>#N/A</v>
      </c>
      <c r="Q73" s="43" t="e">
        <f ca="1">IF(Q$5="","",IF(INDIRECT("CYCLES!"&amp;ADDRESS(MATCH($A73,CYCLES!$B:$B,0),MATCH("semaine"&amp;INDEX(INDIRECT("calendrier!"&amp;CHAR(MID($AG73,7,1)+3+64)&amp;":"&amp;CHAR(MID($AG73,7,1)+3+64)),MATCH(Q$5,calendrier!$A:$A,0)),CYCLES!$1:$1,0)+WEEKDAY(Q$5)-1))=0,"",INDIRECT("CYCLES!"&amp;ADDRESS(MATCH($A73,CYCLES!$B:$B,0),MATCH("semaine"&amp;INDEX(INDIRECT("calendrier!"&amp;CHAR(MID($AG73,7,1)+3+64)&amp;":"&amp;CHAR(MID($AG73,7,1)+3+64)),MATCH(Q$5,calendrier!$A:$A,0)),CYCLES!$1:$1,0)+WEEKDAY(Q$5)-1))))</f>
        <v>#N/A</v>
      </c>
      <c r="R73" s="43" t="e">
        <f ca="1">IF(R$5="","",IF(INDIRECT("CYCLES!"&amp;ADDRESS(MATCH($A73,CYCLES!$B:$B,0),MATCH("semaine"&amp;INDEX(INDIRECT("calendrier!"&amp;CHAR(MID($AG73,7,1)+3+64)&amp;":"&amp;CHAR(MID($AG73,7,1)+3+64)),MATCH(R$5,calendrier!$A:$A,0)),CYCLES!$1:$1,0)+WEEKDAY(R$5)-1))=0,"",INDIRECT("CYCLES!"&amp;ADDRESS(MATCH($A73,CYCLES!$B:$B,0),MATCH("semaine"&amp;INDEX(INDIRECT("calendrier!"&amp;CHAR(MID($AG73,7,1)+3+64)&amp;":"&amp;CHAR(MID($AG73,7,1)+3+64)),MATCH(R$5,calendrier!$A:$A,0)),CYCLES!$1:$1,0)+WEEKDAY(R$5)-1))))</f>
        <v>#N/A</v>
      </c>
      <c r="S73" s="43" t="e">
        <f ca="1">IF(S$5="","",IF(INDIRECT("CYCLES!"&amp;ADDRESS(MATCH($A73,CYCLES!$B:$B,0),MATCH("semaine"&amp;INDEX(INDIRECT("calendrier!"&amp;CHAR(MID($AG73,7,1)+3+64)&amp;":"&amp;CHAR(MID($AG73,7,1)+3+64)),MATCH(S$5,calendrier!$A:$A,0)),CYCLES!$1:$1,0)+WEEKDAY(S$5)-1))=0,"",INDIRECT("CYCLES!"&amp;ADDRESS(MATCH($A73,CYCLES!$B:$B,0),MATCH("semaine"&amp;INDEX(INDIRECT("calendrier!"&amp;CHAR(MID($AG73,7,1)+3+64)&amp;":"&amp;CHAR(MID($AG73,7,1)+3+64)),MATCH(S$5,calendrier!$A:$A,0)),CYCLES!$1:$1,0)+WEEKDAY(S$5)-1))))</f>
        <v>#N/A</v>
      </c>
      <c r="T73" s="43" t="e">
        <f ca="1">IF(T$5="","",IF(INDIRECT("CYCLES!"&amp;ADDRESS(MATCH($A73,CYCLES!$B:$B,0),MATCH("semaine"&amp;INDEX(INDIRECT("calendrier!"&amp;CHAR(MID($AG73,7,1)+3+64)&amp;":"&amp;CHAR(MID($AG73,7,1)+3+64)),MATCH(T$5,calendrier!$A:$A,0)),CYCLES!$1:$1,0)+WEEKDAY(T$5)-1))=0,"",INDIRECT("CYCLES!"&amp;ADDRESS(MATCH($A73,CYCLES!$B:$B,0),MATCH("semaine"&amp;INDEX(INDIRECT("calendrier!"&amp;CHAR(MID($AG73,7,1)+3+64)&amp;":"&amp;CHAR(MID($AG73,7,1)+3+64)),MATCH(T$5,calendrier!$A:$A,0)),CYCLES!$1:$1,0)+WEEKDAY(T$5)-1))))</f>
        <v>#N/A</v>
      </c>
      <c r="U73" s="43" t="e">
        <f ca="1">IF(U$5="","",IF(INDIRECT("CYCLES!"&amp;ADDRESS(MATCH($A73,CYCLES!$B:$B,0),MATCH("semaine"&amp;INDEX(INDIRECT("calendrier!"&amp;CHAR(MID($AG73,7,1)+3+64)&amp;":"&amp;CHAR(MID($AG73,7,1)+3+64)),MATCH(U$5,calendrier!$A:$A,0)),CYCLES!$1:$1,0)+WEEKDAY(U$5)-1))=0,"",INDIRECT("CYCLES!"&amp;ADDRESS(MATCH($A73,CYCLES!$B:$B,0),MATCH("semaine"&amp;INDEX(INDIRECT("calendrier!"&amp;CHAR(MID($AG73,7,1)+3+64)&amp;":"&amp;CHAR(MID($AG73,7,1)+3+64)),MATCH(U$5,calendrier!$A:$A,0)),CYCLES!$1:$1,0)+WEEKDAY(U$5)-1))))</f>
        <v>#N/A</v>
      </c>
      <c r="V73" s="43" t="e">
        <f ca="1">IF(V$5="","",IF(INDIRECT("CYCLES!"&amp;ADDRESS(MATCH($A73,CYCLES!$B:$B,0),MATCH("semaine"&amp;INDEX(INDIRECT("calendrier!"&amp;CHAR(MID($AG73,7,1)+3+64)&amp;":"&amp;CHAR(MID($AG73,7,1)+3+64)),MATCH(V$5,calendrier!$A:$A,0)),CYCLES!$1:$1,0)+WEEKDAY(V$5)-1))=0,"",INDIRECT("CYCLES!"&amp;ADDRESS(MATCH($A73,CYCLES!$B:$B,0),MATCH("semaine"&amp;INDEX(INDIRECT("calendrier!"&amp;CHAR(MID($AG73,7,1)+3+64)&amp;":"&amp;CHAR(MID($AG73,7,1)+3+64)),MATCH(V$5,calendrier!$A:$A,0)),CYCLES!$1:$1,0)+WEEKDAY(V$5)-1))))</f>
        <v>#N/A</v>
      </c>
      <c r="W73" s="43" t="e">
        <f ca="1">IF(W$5="","",IF(INDIRECT("CYCLES!"&amp;ADDRESS(MATCH($A73,CYCLES!$B:$B,0),MATCH("semaine"&amp;INDEX(INDIRECT("calendrier!"&amp;CHAR(MID($AG73,7,1)+3+64)&amp;":"&amp;CHAR(MID($AG73,7,1)+3+64)),MATCH(W$5,calendrier!$A:$A,0)),CYCLES!$1:$1,0)+WEEKDAY(W$5)-1))=0,"",INDIRECT("CYCLES!"&amp;ADDRESS(MATCH($A73,CYCLES!$B:$B,0),MATCH("semaine"&amp;INDEX(INDIRECT("calendrier!"&amp;CHAR(MID($AG73,7,1)+3+64)&amp;":"&amp;CHAR(MID($AG73,7,1)+3+64)),MATCH(W$5,calendrier!$A:$A,0)),CYCLES!$1:$1,0)+WEEKDAY(W$5)-1))))</f>
        <v>#N/A</v>
      </c>
      <c r="X73" s="43" t="e">
        <f ca="1">IF(X$5="","",IF(INDIRECT("CYCLES!"&amp;ADDRESS(MATCH($A73,CYCLES!$B:$B,0),MATCH("semaine"&amp;INDEX(INDIRECT("calendrier!"&amp;CHAR(MID($AG73,7,1)+3+64)&amp;":"&amp;CHAR(MID($AG73,7,1)+3+64)),MATCH(X$5,calendrier!$A:$A,0)),CYCLES!$1:$1,0)+WEEKDAY(X$5)-1))=0,"",INDIRECT("CYCLES!"&amp;ADDRESS(MATCH($A73,CYCLES!$B:$B,0),MATCH("semaine"&amp;INDEX(INDIRECT("calendrier!"&amp;CHAR(MID($AG73,7,1)+3+64)&amp;":"&amp;CHAR(MID($AG73,7,1)+3+64)),MATCH(X$5,calendrier!$A:$A,0)),CYCLES!$1:$1,0)+WEEKDAY(X$5)-1))))</f>
        <v>#N/A</v>
      </c>
      <c r="Y73" s="43" t="e">
        <f ca="1">IF(Y$5="","",IF(INDIRECT("CYCLES!"&amp;ADDRESS(MATCH($A73,CYCLES!$B:$B,0),MATCH("semaine"&amp;INDEX(INDIRECT("calendrier!"&amp;CHAR(MID($AG73,7,1)+3+64)&amp;":"&amp;CHAR(MID($AG73,7,1)+3+64)),MATCH(Y$5,calendrier!$A:$A,0)),CYCLES!$1:$1,0)+WEEKDAY(Y$5)-1))=0,"",INDIRECT("CYCLES!"&amp;ADDRESS(MATCH($A73,CYCLES!$B:$B,0),MATCH("semaine"&amp;INDEX(INDIRECT("calendrier!"&amp;CHAR(MID($AG73,7,1)+3+64)&amp;":"&amp;CHAR(MID($AG73,7,1)+3+64)),MATCH(Y$5,calendrier!$A:$A,0)),CYCLES!$1:$1,0)+WEEKDAY(Y$5)-1))))</f>
        <v>#N/A</v>
      </c>
      <c r="Z73" s="43" t="e">
        <f ca="1">IF(Z$5="","",IF(INDIRECT("CYCLES!"&amp;ADDRESS(MATCH($A73,CYCLES!$B:$B,0),MATCH("semaine"&amp;INDEX(INDIRECT("calendrier!"&amp;CHAR(MID($AG73,7,1)+3+64)&amp;":"&amp;CHAR(MID($AG73,7,1)+3+64)),MATCH(Z$5,calendrier!$A:$A,0)),CYCLES!$1:$1,0)+WEEKDAY(Z$5)-1))=0,"",INDIRECT("CYCLES!"&amp;ADDRESS(MATCH($A73,CYCLES!$B:$B,0),MATCH("semaine"&amp;INDEX(INDIRECT("calendrier!"&amp;CHAR(MID($AG73,7,1)+3+64)&amp;":"&amp;CHAR(MID($AG73,7,1)+3+64)),MATCH(Z$5,calendrier!$A:$A,0)),CYCLES!$1:$1,0)+WEEKDAY(Z$5)-1))))</f>
        <v>#N/A</v>
      </c>
      <c r="AA73" s="43" t="e">
        <f ca="1">IF(AA$5="","",IF(INDIRECT("CYCLES!"&amp;ADDRESS(MATCH($A73,CYCLES!$B:$B,0),MATCH("semaine"&amp;INDEX(INDIRECT("calendrier!"&amp;CHAR(MID($AG73,7,1)+3+64)&amp;":"&amp;CHAR(MID($AG73,7,1)+3+64)),MATCH(AA$5,calendrier!$A:$A,0)),CYCLES!$1:$1,0)+WEEKDAY(AA$5)-1))=0,"",INDIRECT("CYCLES!"&amp;ADDRESS(MATCH($A73,CYCLES!$B:$B,0),MATCH("semaine"&amp;INDEX(INDIRECT("calendrier!"&amp;CHAR(MID($AG73,7,1)+3+64)&amp;":"&amp;CHAR(MID($AG73,7,1)+3+64)),MATCH(AA$5,calendrier!$A:$A,0)),CYCLES!$1:$1,0)+WEEKDAY(AA$5)-1))))</f>
        <v>#N/A</v>
      </c>
      <c r="AB73" s="43" t="e">
        <f ca="1">IF(AB$5="","",IF(INDIRECT("CYCLES!"&amp;ADDRESS(MATCH($A73,CYCLES!$B:$B,0),MATCH("semaine"&amp;INDEX(INDIRECT("calendrier!"&amp;CHAR(MID($AG73,7,1)+3+64)&amp;":"&amp;CHAR(MID($AG73,7,1)+3+64)),MATCH(AB$5,calendrier!$A:$A,0)),CYCLES!$1:$1,0)+WEEKDAY(AB$5)-1))=0,"",INDIRECT("CYCLES!"&amp;ADDRESS(MATCH($A73,CYCLES!$B:$B,0),MATCH("semaine"&amp;INDEX(INDIRECT("calendrier!"&amp;CHAR(MID($AG73,7,1)+3+64)&amp;":"&amp;CHAR(MID($AG73,7,1)+3+64)),MATCH(AB$5,calendrier!$A:$A,0)),CYCLES!$1:$1,0)+WEEKDAY(AB$5)-1))))</f>
        <v>#N/A</v>
      </c>
      <c r="AC73" s="43" t="e">
        <f ca="1">IF(AC$5="","",IF(INDIRECT("CYCLES!"&amp;ADDRESS(MATCH($A73,CYCLES!$B:$B,0),MATCH("semaine"&amp;INDEX(INDIRECT("calendrier!"&amp;CHAR(MID($AG73,7,1)+3+64)&amp;":"&amp;CHAR(MID($AG73,7,1)+3+64)),MATCH(AC$5,calendrier!$A:$A,0)),CYCLES!$1:$1,0)+WEEKDAY(AC$5)-1))=0,"",INDIRECT("CYCLES!"&amp;ADDRESS(MATCH($A73,CYCLES!$B:$B,0),MATCH("semaine"&amp;INDEX(INDIRECT("calendrier!"&amp;CHAR(MID($AG73,7,1)+3+64)&amp;":"&amp;CHAR(MID($AG73,7,1)+3+64)),MATCH(AC$5,calendrier!$A:$A,0)),CYCLES!$1:$1,0)+WEEKDAY(AC$5)-1))))</f>
        <v>#N/A</v>
      </c>
      <c r="AD73" s="43" t="e">
        <f ca="1">IF(AD$5="","",IF(INDIRECT("CYCLES!"&amp;ADDRESS(MATCH($A73,CYCLES!$B:$B,0),MATCH("semaine"&amp;INDEX(INDIRECT("calendrier!"&amp;CHAR(MID($AG73,7,1)+3+64)&amp;":"&amp;CHAR(MID($AG73,7,1)+3+64)),MATCH(AD$5,calendrier!$A:$A,0)),CYCLES!$1:$1,0)+WEEKDAY(AD$5)-1))=0,"",INDIRECT("CYCLES!"&amp;ADDRESS(MATCH($A73,CYCLES!$B:$B,0),MATCH("semaine"&amp;INDEX(INDIRECT("calendrier!"&amp;CHAR(MID($AG73,7,1)+3+64)&amp;":"&amp;CHAR(MID($AG73,7,1)+3+64)),MATCH(AD$5,calendrier!$A:$A,0)),CYCLES!$1:$1,0)+WEEKDAY(AD$5)-1))))</f>
        <v>#N/A</v>
      </c>
      <c r="AE73" s="43" t="e">
        <f ca="1">IF(AE$5="","",IF(INDIRECT("CYCLES!"&amp;ADDRESS(MATCH($A73,CYCLES!$B:$B,0),MATCH("semaine"&amp;INDEX(INDIRECT("calendrier!"&amp;CHAR(MID($AG73,7,1)+3+64)&amp;":"&amp;CHAR(MID($AG73,7,1)+3+64)),MATCH(AE$5,calendrier!$A:$A,0)),CYCLES!$1:$1,0)+WEEKDAY(AE$5)-1))=0,"",INDIRECT("CYCLES!"&amp;ADDRESS(MATCH($A73,CYCLES!$B:$B,0),MATCH("semaine"&amp;INDEX(INDIRECT("calendrier!"&amp;CHAR(MID($AG73,7,1)+3+64)&amp;":"&amp;CHAR(MID($AG73,7,1)+3+64)),MATCH(AE$5,calendrier!$A:$A,0)),CYCLES!$1:$1,0)+WEEKDAY(AE$5)-1))))</f>
        <v>#N/A</v>
      </c>
      <c r="AF73" s="43" t="e">
        <f ca="1">IF(AF$5="","",IF(INDIRECT("CYCLES!"&amp;ADDRESS(MATCH($A73,CYCLES!$B:$B,0),MATCH("semaine"&amp;INDEX(INDIRECT("calendrier!"&amp;CHAR(MID($AG73,7,1)+3+64)&amp;":"&amp;CHAR(MID($AG73,7,1)+3+64)),MATCH(AF$5,calendrier!$A:$A,0)),CYCLES!$1:$1,0)+WEEKDAY(AF$5)-1))=0,"",INDIRECT("CYCLES!"&amp;ADDRESS(MATCH($A73,CYCLES!$B:$B,0),MATCH("semaine"&amp;INDEX(INDIRECT("calendrier!"&amp;CHAR(MID($AG73,7,1)+3+64)&amp;":"&amp;CHAR(MID($AG73,7,1)+3+64)),MATCH(AF$5,calendrier!$A:$A,0)),CYCLES!$1:$1,0)+WEEKDAY(AF$5)-1))))</f>
        <v>#N/A</v>
      </c>
      <c r="AG73" s="120" t="e">
        <f ca="1">INDIRECT("Cycles!A"&amp;SUMPRODUCT(MAX((ROW(INDIRECT("Cycles!A1:A"&amp;MATCH(A73,CYCLES!$B:$B,0))))*(INDIRECT("Cycles!A1:A"&amp;MATCH(A73,CYCLES!$B:$B,0))&lt;&gt;""))))</f>
        <v>#N/A</v>
      </c>
    </row>
    <row r="74" spans="1:33" hidden="1" x14ac:dyDescent="0.25">
      <c r="A74" s="5" t="str">
        <f ca="1">IF(A73="0","0","")</f>
        <v>0</v>
      </c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120"/>
    </row>
    <row r="75" spans="1:33" s="25" customFormat="1" hidden="1" x14ac:dyDescent="0.25">
      <c r="A75" s="26" t="str">
        <f ca="1">IF(A73="0","0","")</f>
        <v>0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120"/>
    </row>
    <row r="76" spans="1:33" hidden="1" x14ac:dyDescent="0.25">
      <c r="A76" s="5" t="str">
        <f ca="1">(IF(A70="0","0","REMPLACANT"))</f>
        <v>0</v>
      </c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120"/>
    </row>
    <row r="77" spans="1:33" hidden="1" x14ac:dyDescent="0.25">
      <c r="A77" s="5" t="str">
        <f ca="1">IF(A76="0","0","")</f>
        <v>0</v>
      </c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120"/>
    </row>
    <row r="78" spans="1:33" hidden="1" x14ac:dyDescent="0.25">
      <c r="A78" s="6" t="str">
        <f ca="1">IF(A76="0","0","")</f>
        <v>0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120"/>
    </row>
    <row r="79" spans="1:33" hidden="1" x14ac:dyDescent="0.25">
      <c r="A79" s="5" t="str">
        <f ca="1">(IF(A70="0","0","RENFORT"))</f>
        <v>0</v>
      </c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120"/>
    </row>
    <row r="80" spans="1:33" hidden="1" x14ac:dyDescent="0.25">
      <c r="A80" s="5" t="str">
        <f ca="1">IF(A79="0","0","")</f>
        <v>0</v>
      </c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120"/>
    </row>
    <row r="81" spans="1:33" hidden="1" x14ac:dyDescent="0.25">
      <c r="A81" s="6" t="str">
        <f ca="1">IF(A79="0","0","")</f>
        <v>0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120"/>
    </row>
    <row r="82" spans="1:33" ht="33" hidden="1" customHeight="1" x14ac:dyDescent="0.25">
      <c r="A82" s="21" t="str">
        <f>IF(OR($B$2=Affectations!$B$1,$B$2=Affectations!$E$1),"","0")</f>
        <v>0</v>
      </c>
      <c r="B82" s="136" t="str">
        <f>IF($B$2=Affectations!$B$1,"CHIMIO", IF($B$2=Affectations!$E$1,"S.A.S", "0"))</f>
        <v>0</v>
      </c>
      <c r="C82" s="136"/>
      <c r="D82" s="136"/>
      <c r="E82" s="136"/>
      <c r="F82" s="136"/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136"/>
      <c r="Z82" s="136"/>
      <c r="AA82" s="136"/>
      <c r="AB82" s="136"/>
      <c r="AC82" s="136"/>
      <c r="AD82" s="136"/>
      <c r="AE82" s="136"/>
      <c r="AF82" s="136"/>
      <c r="AG82" s="120"/>
    </row>
    <row r="83" spans="1:33" hidden="1" x14ac:dyDescent="0.25">
      <c r="A83" s="4" t="str">
        <f>IF($B$2=Affectations!$B$1,Affectations!$I$2,IF($B$2=Affectations!$E$1,Affectations!$J$2,"0"))</f>
        <v>0</v>
      </c>
      <c r="B83" s="43" t="e">
        <f ca="1">IF(B$5="","",IF(INDIRECT("CYCLES!"&amp;ADDRESS(MATCH($A83,CYCLES!$B:$B,0),MATCH("semaine"&amp;INDEX(INDIRECT("calendrier!"&amp;CHAR(MID($AG83,7,1)+3+64)&amp;":"&amp;CHAR(MID($AG83,7,1)+3+64)),MATCH(B$5,calendrier!$A:$A,0)),CYCLES!$1:$1,0)+WEEKDAY(B$5)-1))=0,"",INDIRECT("CYCLES!"&amp;ADDRESS(MATCH($A83,CYCLES!$B:$B,0),MATCH("semaine"&amp;INDEX(INDIRECT("calendrier!"&amp;CHAR(MID($AG83,7,1)+3+64)&amp;":"&amp;CHAR(MID($AG83,7,1)+3+64)),MATCH(B$5,calendrier!$A:$A,0)),CYCLES!$1:$1,0)+WEEKDAY(B$5)-1))))</f>
        <v>#N/A</v>
      </c>
      <c r="C83" s="43" t="e">
        <f ca="1">IF(C$5="","",IF(INDIRECT("CYCLES!"&amp;ADDRESS(MATCH($A83,CYCLES!$B:$B,0),MATCH("semaine"&amp;INDEX(INDIRECT("calendrier!"&amp;CHAR(MID($AG83,7,1)+3+64)&amp;":"&amp;CHAR(MID($AG83,7,1)+3+64)),MATCH(C$5,calendrier!$A:$A,0)),CYCLES!$1:$1,0)+WEEKDAY(C$5)-1))=0,"",INDIRECT("CYCLES!"&amp;ADDRESS(MATCH($A83,CYCLES!$B:$B,0),MATCH("semaine"&amp;INDEX(INDIRECT("calendrier!"&amp;CHAR(MID($AG83,7,1)+3+64)&amp;":"&amp;CHAR(MID($AG83,7,1)+3+64)),MATCH(C$5,calendrier!$A:$A,0)),CYCLES!$1:$1,0)+WEEKDAY(C$5)-1))))</f>
        <v>#N/A</v>
      </c>
      <c r="D83" s="43" t="e">
        <f ca="1">IF(D$5="","",IF(INDIRECT("CYCLES!"&amp;ADDRESS(MATCH($A83,CYCLES!$B:$B,0),MATCH("semaine"&amp;INDEX(INDIRECT("calendrier!"&amp;CHAR(MID($AG83,7,1)+3+64)&amp;":"&amp;CHAR(MID($AG83,7,1)+3+64)),MATCH(D$5,calendrier!$A:$A,0)),CYCLES!$1:$1,0)+WEEKDAY(D$5)-1))=0,"",INDIRECT("CYCLES!"&amp;ADDRESS(MATCH($A83,CYCLES!$B:$B,0),MATCH("semaine"&amp;INDEX(INDIRECT("calendrier!"&amp;CHAR(MID($AG83,7,1)+3+64)&amp;":"&amp;CHAR(MID($AG83,7,1)+3+64)),MATCH(D$5,calendrier!$A:$A,0)),CYCLES!$1:$1,0)+WEEKDAY(D$5)-1))))</f>
        <v>#N/A</v>
      </c>
      <c r="E83" s="43" t="e">
        <f ca="1">IF(E$5="","",IF(INDIRECT("CYCLES!"&amp;ADDRESS(MATCH($A83,CYCLES!$B:$B,0),MATCH("semaine"&amp;INDEX(INDIRECT("calendrier!"&amp;CHAR(MID($AG83,7,1)+3+64)&amp;":"&amp;CHAR(MID($AG83,7,1)+3+64)),MATCH(E$5,calendrier!$A:$A,0)),CYCLES!$1:$1,0)+WEEKDAY(E$5)-1))=0,"",INDIRECT("CYCLES!"&amp;ADDRESS(MATCH($A83,CYCLES!$B:$B,0),MATCH("semaine"&amp;INDEX(INDIRECT("calendrier!"&amp;CHAR(MID($AG83,7,1)+3+64)&amp;":"&amp;CHAR(MID($AG83,7,1)+3+64)),MATCH(E$5,calendrier!$A:$A,0)),CYCLES!$1:$1,0)+WEEKDAY(E$5)-1))))</f>
        <v>#N/A</v>
      </c>
      <c r="F83" s="43" t="e">
        <f ca="1">IF(F$5="","",IF(INDIRECT("CYCLES!"&amp;ADDRESS(MATCH($A83,CYCLES!$B:$B,0),MATCH("semaine"&amp;INDEX(INDIRECT("calendrier!"&amp;CHAR(MID($AG83,7,1)+3+64)&amp;":"&amp;CHAR(MID($AG83,7,1)+3+64)),MATCH(F$5,calendrier!$A:$A,0)),CYCLES!$1:$1,0)+WEEKDAY(F$5)-1))=0,"",INDIRECT("CYCLES!"&amp;ADDRESS(MATCH($A83,CYCLES!$B:$B,0),MATCH("semaine"&amp;INDEX(INDIRECT("calendrier!"&amp;CHAR(MID($AG83,7,1)+3+64)&amp;":"&amp;CHAR(MID($AG83,7,1)+3+64)),MATCH(F$5,calendrier!$A:$A,0)),CYCLES!$1:$1,0)+WEEKDAY(F$5)-1))))</f>
        <v>#N/A</v>
      </c>
      <c r="G83" s="43" t="e">
        <f ca="1">IF(G$5="","",IF(INDIRECT("CYCLES!"&amp;ADDRESS(MATCH($A83,CYCLES!$B:$B,0),MATCH("semaine"&amp;INDEX(INDIRECT("calendrier!"&amp;CHAR(MID($AG83,7,1)+3+64)&amp;":"&amp;CHAR(MID($AG83,7,1)+3+64)),MATCH(G$5,calendrier!$A:$A,0)),CYCLES!$1:$1,0)+WEEKDAY(G$5)-1))=0,"",INDIRECT("CYCLES!"&amp;ADDRESS(MATCH($A83,CYCLES!$B:$B,0),MATCH("semaine"&amp;INDEX(INDIRECT("calendrier!"&amp;CHAR(MID($AG83,7,1)+3+64)&amp;":"&amp;CHAR(MID($AG83,7,1)+3+64)),MATCH(G$5,calendrier!$A:$A,0)),CYCLES!$1:$1,0)+WEEKDAY(G$5)-1))))</f>
        <v>#N/A</v>
      </c>
      <c r="H83" s="43" t="e">
        <f ca="1">IF(H$5="","",IF(INDIRECT("CYCLES!"&amp;ADDRESS(MATCH($A83,CYCLES!$B:$B,0),MATCH("semaine"&amp;INDEX(INDIRECT("calendrier!"&amp;CHAR(MID($AG83,7,1)+3+64)&amp;":"&amp;CHAR(MID($AG83,7,1)+3+64)),MATCH(H$5,calendrier!$A:$A,0)),CYCLES!$1:$1,0)+WEEKDAY(H$5)-1))=0,"",INDIRECT("CYCLES!"&amp;ADDRESS(MATCH($A83,CYCLES!$B:$B,0),MATCH("semaine"&amp;INDEX(INDIRECT("calendrier!"&amp;CHAR(MID($AG83,7,1)+3+64)&amp;":"&amp;CHAR(MID($AG83,7,1)+3+64)),MATCH(H$5,calendrier!$A:$A,0)),CYCLES!$1:$1,0)+WEEKDAY(H$5)-1))))</f>
        <v>#N/A</v>
      </c>
      <c r="I83" s="43" t="e">
        <f ca="1">IF(I$5="","",IF(INDIRECT("CYCLES!"&amp;ADDRESS(MATCH($A83,CYCLES!$B:$B,0),MATCH("semaine"&amp;INDEX(INDIRECT("calendrier!"&amp;CHAR(MID($AG83,7,1)+3+64)&amp;":"&amp;CHAR(MID($AG83,7,1)+3+64)),MATCH(I$5,calendrier!$A:$A,0)),CYCLES!$1:$1,0)+WEEKDAY(I$5)-1))=0,"",INDIRECT("CYCLES!"&amp;ADDRESS(MATCH($A83,CYCLES!$B:$B,0),MATCH("semaine"&amp;INDEX(INDIRECT("calendrier!"&amp;CHAR(MID($AG83,7,1)+3+64)&amp;":"&amp;CHAR(MID($AG83,7,1)+3+64)),MATCH(I$5,calendrier!$A:$A,0)),CYCLES!$1:$1,0)+WEEKDAY(I$5)-1))))</f>
        <v>#N/A</v>
      </c>
      <c r="J83" s="43" t="e">
        <f ca="1">IF(J$5="","",IF(INDIRECT("CYCLES!"&amp;ADDRESS(MATCH($A83,CYCLES!$B:$B,0),MATCH("semaine"&amp;INDEX(INDIRECT("calendrier!"&amp;CHAR(MID($AG83,7,1)+3+64)&amp;":"&amp;CHAR(MID($AG83,7,1)+3+64)),MATCH(J$5,calendrier!$A:$A,0)),CYCLES!$1:$1,0)+WEEKDAY(J$5)-1))=0,"",INDIRECT("CYCLES!"&amp;ADDRESS(MATCH($A83,CYCLES!$B:$B,0),MATCH("semaine"&amp;INDEX(INDIRECT("calendrier!"&amp;CHAR(MID($AG83,7,1)+3+64)&amp;":"&amp;CHAR(MID($AG83,7,1)+3+64)),MATCH(J$5,calendrier!$A:$A,0)),CYCLES!$1:$1,0)+WEEKDAY(J$5)-1))))</f>
        <v>#N/A</v>
      </c>
      <c r="K83" s="43" t="e">
        <f ca="1">IF(K$5="","",IF(INDIRECT("CYCLES!"&amp;ADDRESS(MATCH($A83,CYCLES!$B:$B,0),MATCH("semaine"&amp;INDEX(INDIRECT("calendrier!"&amp;CHAR(MID($AG83,7,1)+3+64)&amp;":"&amp;CHAR(MID($AG83,7,1)+3+64)),MATCH(K$5,calendrier!$A:$A,0)),CYCLES!$1:$1,0)+WEEKDAY(K$5)-1))=0,"",INDIRECT("CYCLES!"&amp;ADDRESS(MATCH($A83,CYCLES!$B:$B,0),MATCH("semaine"&amp;INDEX(INDIRECT("calendrier!"&amp;CHAR(MID($AG83,7,1)+3+64)&amp;":"&amp;CHAR(MID($AG83,7,1)+3+64)),MATCH(K$5,calendrier!$A:$A,0)),CYCLES!$1:$1,0)+WEEKDAY(K$5)-1))))</f>
        <v>#N/A</v>
      </c>
      <c r="L83" s="43" t="e">
        <f ca="1">IF(L$5="","",IF(INDIRECT("CYCLES!"&amp;ADDRESS(MATCH($A83,CYCLES!$B:$B,0),MATCH("semaine"&amp;INDEX(INDIRECT("calendrier!"&amp;CHAR(MID($AG83,7,1)+3+64)&amp;":"&amp;CHAR(MID($AG83,7,1)+3+64)),MATCH(L$5,calendrier!$A:$A,0)),CYCLES!$1:$1,0)+WEEKDAY(L$5)-1))=0,"",INDIRECT("CYCLES!"&amp;ADDRESS(MATCH($A83,CYCLES!$B:$B,0),MATCH("semaine"&amp;INDEX(INDIRECT("calendrier!"&amp;CHAR(MID($AG83,7,1)+3+64)&amp;":"&amp;CHAR(MID($AG83,7,1)+3+64)),MATCH(L$5,calendrier!$A:$A,0)),CYCLES!$1:$1,0)+WEEKDAY(L$5)-1))))</f>
        <v>#N/A</v>
      </c>
      <c r="M83" s="43" t="e">
        <f ca="1">IF(M$5="","",IF(INDIRECT("CYCLES!"&amp;ADDRESS(MATCH($A83,CYCLES!$B:$B,0),MATCH("semaine"&amp;INDEX(INDIRECT("calendrier!"&amp;CHAR(MID($AG83,7,1)+3+64)&amp;":"&amp;CHAR(MID($AG83,7,1)+3+64)),MATCH(M$5,calendrier!$A:$A,0)),CYCLES!$1:$1,0)+WEEKDAY(M$5)-1))=0,"",INDIRECT("CYCLES!"&amp;ADDRESS(MATCH($A83,CYCLES!$B:$B,0),MATCH("semaine"&amp;INDEX(INDIRECT("calendrier!"&amp;CHAR(MID($AG83,7,1)+3+64)&amp;":"&amp;CHAR(MID($AG83,7,1)+3+64)),MATCH(M$5,calendrier!$A:$A,0)),CYCLES!$1:$1,0)+WEEKDAY(M$5)-1))))</f>
        <v>#N/A</v>
      </c>
      <c r="N83" s="43" t="e">
        <f ca="1">IF(N$5="","",IF(INDIRECT("CYCLES!"&amp;ADDRESS(MATCH($A83,CYCLES!$B:$B,0),MATCH("semaine"&amp;INDEX(INDIRECT("calendrier!"&amp;CHAR(MID($AG83,7,1)+3+64)&amp;":"&amp;CHAR(MID($AG83,7,1)+3+64)),MATCH(N$5,calendrier!$A:$A,0)),CYCLES!$1:$1,0)+WEEKDAY(N$5)-1))=0,"",INDIRECT("CYCLES!"&amp;ADDRESS(MATCH($A83,CYCLES!$B:$B,0),MATCH("semaine"&amp;INDEX(INDIRECT("calendrier!"&amp;CHAR(MID($AG83,7,1)+3+64)&amp;":"&amp;CHAR(MID($AG83,7,1)+3+64)),MATCH(N$5,calendrier!$A:$A,0)),CYCLES!$1:$1,0)+WEEKDAY(N$5)-1))))</f>
        <v>#N/A</v>
      </c>
      <c r="O83" s="43" t="e">
        <f ca="1">IF(O$5="","",IF(INDIRECT("CYCLES!"&amp;ADDRESS(MATCH($A83,CYCLES!$B:$B,0),MATCH("semaine"&amp;INDEX(INDIRECT("calendrier!"&amp;CHAR(MID($AG83,7,1)+3+64)&amp;":"&amp;CHAR(MID($AG83,7,1)+3+64)),MATCH(O$5,calendrier!$A:$A,0)),CYCLES!$1:$1,0)+WEEKDAY(O$5)-1))=0,"",INDIRECT("CYCLES!"&amp;ADDRESS(MATCH($A83,CYCLES!$B:$B,0),MATCH("semaine"&amp;INDEX(INDIRECT("calendrier!"&amp;CHAR(MID($AG83,7,1)+3+64)&amp;":"&amp;CHAR(MID($AG83,7,1)+3+64)),MATCH(O$5,calendrier!$A:$A,0)),CYCLES!$1:$1,0)+WEEKDAY(O$5)-1))))</f>
        <v>#N/A</v>
      </c>
      <c r="P83" s="43" t="e">
        <f ca="1">IF(P$5="","",IF(INDIRECT("CYCLES!"&amp;ADDRESS(MATCH($A83,CYCLES!$B:$B,0),MATCH("semaine"&amp;INDEX(INDIRECT("calendrier!"&amp;CHAR(MID($AG83,7,1)+3+64)&amp;":"&amp;CHAR(MID($AG83,7,1)+3+64)),MATCH(P$5,calendrier!$A:$A,0)),CYCLES!$1:$1,0)+WEEKDAY(P$5)-1))=0,"",INDIRECT("CYCLES!"&amp;ADDRESS(MATCH($A83,CYCLES!$B:$B,0),MATCH("semaine"&amp;INDEX(INDIRECT("calendrier!"&amp;CHAR(MID($AG83,7,1)+3+64)&amp;":"&amp;CHAR(MID($AG83,7,1)+3+64)),MATCH(P$5,calendrier!$A:$A,0)),CYCLES!$1:$1,0)+WEEKDAY(P$5)-1))))</f>
        <v>#N/A</v>
      </c>
      <c r="Q83" s="43" t="e">
        <f ca="1">IF(Q$5="","",IF(INDIRECT("CYCLES!"&amp;ADDRESS(MATCH($A83,CYCLES!$B:$B,0),MATCH("semaine"&amp;INDEX(INDIRECT("calendrier!"&amp;CHAR(MID($AG83,7,1)+3+64)&amp;":"&amp;CHAR(MID($AG83,7,1)+3+64)),MATCH(Q$5,calendrier!$A:$A,0)),CYCLES!$1:$1,0)+WEEKDAY(Q$5)-1))=0,"",INDIRECT("CYCLES!"&amp;ADDRESS(MATCH($A83,CYCLES!$B:$B,0),MATCH("semaine"&amp;INDEX(INDIRECT("calendrier!"&amp;CHAR(MID($AG83,7,1)+3+64)&amp;":"&amp;CHAR(MID($AG83,7,1)+3+64)),MATCH(Q$5,calendrier!$A:$A,0)),CYCLES!$1:$1,0)+WEEKDAY(Q$5)-1))))</f>
        <v>#N/A</v>
      </c>
      <c r="R83" s="43" t="e">
        <f ca="1">IF(R$5="","",IF(INDIRECT("CYCLES!"&amp;ADDRESS(MATCH($A83,CYCLES!$B:$B,0),MATCH("semaine"&amp;INDEX(INDIRECT("calendrier!"&amp;CHAR(MID($AG83,7,1)+3+64)&amp;":"&amp;CHAR(MID($AG83,7,1)+3+64)),MATCH(R$5,calendrier!$A:$A,0)),CYCLES!$1:$1,0)+WEEKDAY(R$5)-1))=0,"",INDIRECT("CYCLES!"&amp;ADDRESS(MATCH($A83,CYCLES!$B:$B,0),MATCH("semaine"&amp;INDEX(INDIRECT("calendrier!"&amp;CHAR(MID($AG83,7,1)+3+64)&amp;":"&amp;CHAR(MID($AG83,7,1)+3+64)),MATCH(R$5,calendrier!$A:$A,0)),CYCLES!$1:$1,0)+WEEKDAY(R$5)-1))))</f>
        <v>#N/A</v>
      </c>
      <c r="S83" s="43" t="e">
        <f ca="1">IF(S$5="","",IF(INDIRECT("CYCLES!"&amp;ADDRESS(MATCH($A83,CYCLES!$B:$B,0),MATCH("semaine"&amp;INDEX(INDIRECT("calendrier!"&amp;CHAR(MID($AG83,7,1)+3+64)&amp;":"&amp;CHAR(MID($AG83,7,1)+3+64)),MATCH(S$5,calendrier!$A:$A,0)),CYCLES!$1:$1,0)+WEEKDAY(S$5)-1))=0,"",INDIRECT("CYCLES!"&amp;ADDRESS(MATCH($A83,CYCLES!$B:$B,0),MATCH("semaine"&amp;INDEX(INDIRECT("calendrier!"&amp;CHAR(MID($AG83,7,1)+3+64)&amp;":"&amp;CHAR(MID($AG83,7,1)+3+64)),MATCH(S$5,calendrier!$A:$A,0)),CYCLES!$1:$1,0)+WEEKDAY(S$5)-1))))</f>
        <v>#N/A</v>
      </c>
      <c r="T83" s="43" t="e">
        <f ca="1">IF(T$5="","",IF(INDIRECT("CYCLES!"&amp;ADDRESS(MATCH($A83,CYCLES!$B:$B,0),MATCH("semaine"&amp;INDEX(INDIRECT("calendrier!"&amp;CHAR(MID($AG83,7,1)+3+64)&amp;":"&amp;CHAR(MID($AG83,7,1)+3+64)),MATCH(T$5,calendrier!$A:$A,0)),CYCLES!$1:$1,0)+WEEKDAY(T$5)-1))=0,"",INDIRECT("CYCLES!"&amp;ADDRESS(MATCH($A83,CYCLES!$B:$B,0),MATCH("semaine"&amp;INDEX(INDIRECT("calendrier!"&amp;CHAR(MID($AG83,7,1)+3+64)&amp;":"&amp;CHAR(MID($AG83,7,1)+3+64)),MATCH(T$5,calendrier!$A:$A,0)),CYCLES!$1:$1,0)+WEEKDAY(T$5)-1))))</f>
        <v>#N/A</v>
      </c>
      <c r="U83" s="43" t="e">
        <f ca="1">IF(U$5="","",IF(INDIRECT("CYCLES!"&amp;ADDRESS(MATCH($A83,CYCLES!$B:$B,0),MATCH("semaine"&amp;INDEX(INDIRECT("calendrier!"&amp;CHAR(MID($AG83,7,1)+3+64)&amp;":"&amp;CHAR(MID($AG83,7,1)+3+64)),MATCH(U$5,calendrier!$A:$A,0)),CYCLES!$1:$1,0)+WEEKDAY(U$5)-1))=0,"",INDIRECT("CYCLES!"&amp;ADDRESS(MATCH($A83,CYCLES!$B:$B,0),MATCH("semaine"&amp;INDEX(INDIRECT("calendrier!"&amp;CHAR(MID($AG83,7,1)+3+64)&amp;":"&amp;CHAR(MID($AG83,7,1)+3+64)),MATCH(U$5,calendrier!$A:$A,0)),CYCLES!$1:$1,0)+WEEKDAY(U$5)-1))))</f>
        <v>#N/A</v>
      </c>
      <c r="V83" s="43" t="e">
        <f ca="1">IF(V$5="","",IF(INDIRECT("CYCLES!"&amp;ADDRESS(MATCH($A83,CYCLES!$B:$B,0),MATCH("semaine"&amp;INDEX(INDIRECT("calendrier!"&amp;CHAR(MID($AG83,7,1)+3+64)&amp;":"&amp;CHAR(MID($AG83,7,1)+3+64)),MATCH(V$5,calendrier!$A:$A,0)),CYCLES!$1:$1,0)+WEEKDAY(V$5)-1))=0,"",INDIRECT("CYCLES!"&amp;ADDRESS(MATCH($A83,CYCLES!$B:$B,0),MATCH("semaine"&amp;INDEX(INDIRECT("calendrier!"&amp;CHAR(MID($AG83,7,1)+3+64)&amp;":"&amp;CHAR(MID($AG83,7,1)+3+64)),MATCH(V$5,calendrier!$A:$A,0)),CYCLES!$1:$1,0)+WEEKDAY(V$5)-1))))</f>
        <v>#N/A</v>
      </c>
      <c r="W83" s="43" t="e">
        <f ca="1">IF(W$5="","",IF(INDIRECT("CYCLES!"&amp;ADDRESS(MATCH($A83,CYCLES!$B:$B,0),MATCH("semaine"&amp;INDEX(INDIRECT("calendrier!"&amp;CHAR(MID($AG83,7,1)+3+64)&amp;":"&amp;CHAR(MID($AG83,7,1)+3+64)),MATCH(W$5,calendrier!$A:$A,0)),CYCLES!$1:$1,0)+WEEKDAY(W$5)-1))=0,"",INDIRECT("CYCLES!"&amp;ADDRESS(MATCH($A83,CYCLES!$B:$B,0),MATCH("semaine"&amp;INDEX(INDIRECT("calendrier!"&amp;CHAR(MID($AG83,7,1)+3+64)&amp;":"&amp;CHAR(MID($AG83,7,1)+3+64)),MATCH(W$5,calendrier!$A:$A,0)),CYCLES!$1:$1,0)+WEEKDAY(W$5)-1))))</f>
        <v>#N/A</v>
      </c>
      <c r="X83" s="43" t="e">
        <f ca="1">IF(X$5="","",IF(INDIRECT("CYCLES!"&amp;ADDRESS(MATCH($A83,CYCLES!$B:$B,0),MATCH("semaine"&amp;INDEX(INDIRECT("calendrier!"&amp;CHAR(MID($AG83,7,1)+3+64)&amp;":"&amp;CHAR(MID($AG83,7,1)+3+64)),MATCH(X$5,calendrier!$A:$A,0)),CYCLES!$1:$1,0)+WEEKDAY(X$5)-1))=0,"",INDIRECT("CYCLES!"&amp;ADDRESS(MATCH($A83,CYCLES!$B:$B,0),MATCH("semaine"&amp;INDEX(INDIRECT("calendrier!"&amp;CHAR(MID($AG83,7,1)+3+64)&amp;":"&amp;CHAR(MID($AG83,7,1)+3+64)),MATCH(X$5,calendrier!$A:$A,0)),CYCLES!$1:$1,0)+WEEKDAY(X$5)-1))))</f>
        <v>#N/A</v>
      </c>
      <c r="Y83" s="43" t="e">
        <f ca="1">IF(Y$5="","",IF(INDIRECT("CYCLES!"&amp;ADDRESS(MATCH($A83,CYCLES!$B:$B,0),MATCH("semaine"&amp;INDEX(INDIRECT("calendrier!"&amp;CHAR(MID($AG83,7,1)+3+64)&amp;":"&amp;CHAR(MID($AG83,7,1)+3+64)),MATCH(Y$5,calendrier!$A:$A,0)),CYCLES!$1:$1,0)+WEEKDAY(Y$5)-1))=0,"",INDIRECT("CYCLES!"&amp;ADDRESS(MATCH($A83,CYCLES!$B:$B,0),MATCH("semaine"&amp;INDEX(INDIRECT("calendrier!"&amp;CHAR(MID($AG83,7,1)+3+64)&amp;":"&amp;CHAR(MID($AG83,7,1)+3+64)),MATCH(Y$5,calendrier!$A:$A,0)),CYCLES!$1:$1,0)+WEEKDAY(Y$5)-1))))</f>
        <v>#N/A</v>
      </c>
      <c r="Z83" s="43" t="e">
        <f ca="1">IF(Z$5="","",IF(INDIRECT("CYCLES!"&amp;ADDRESS(MATCH($A83,CYCLES!$B:$B,0),MATCH("semaine"&amp;INDEX(INDIRECT("calendrier!"&amp;CHAR(MID($AG83,7,1)+3+64)&amp;":"&amp;CHAR(MID($AG83,7,1)+3+64)),MATCH(Z$5,calendrier!$A:$A,0)),CYCLES!$1:$1,0)+WEEKDAY(Z$5)-1))=0,"",INDIRECT("CYCLES!"&amp;ADDRESS(MATCH($A83,CYCLES!$B:$B,0),MATCH("semaine"&amp;INDEX(INDIRECT("calendrier!"&amp;CHAR(MID($AG83,7,1)+3+64)&amp;":"&amp;CHAR(MID($AG83,7,1)+3+64)),MATCH(Z$5,calendrier!$A:$A,0)),CYCLES!$1:$1,0)+WEEKDAY(Z$5)-1))))</f>
        <v>#N/A</v>
      </c>
      <c r="AA83" s="43" t="e">
        <f ca="1">IF(AA$5="","",IF(INDIRECT("CYCLES!"&amp;ADDRESS(MATCH($A83,CYCLES!$B:$B,0),MATCH("semaine"&amp;INDEX(INDIRECT("calendrier!"&amp;CHAR(MID($AG83,7,1)+3+64)&amp;":"&amp;CHAR(MID($AG83,7,1)+3+64)),MATCH(AA$5,calendrier!$A:$A,0)),CYCLES!$1:$1,0)+WEEKDAY(AA$5)-1))=0,"",INDIRECT("CYCLES!"&amp;ADDRESS(MATCH($A83,CYCLES!$B:$B,0),MATCH("semaine"&amp;INDEX(INDIRECT("calendrier!"&amp;CHAR(MID($AG83,7,1)+3+64)&amp;":"&amp;CHAR(MID($AG83,7,1)+3+64)),MATCH(AA$5,calendrier!$A:$A,0)),CYCLES!$1:$1,0)+WEEKDAY(AA$5)-1))))</f>
        <v>#N/A</v>
      </c>
      <c r="AB83" s="43" t="e">
        <f ca="1">IF(AB$5="","",IF(INDIRECT("CYCLES!"&amp;ADDRESS(MATCH($A83,CYCLES!$B:$B,0),MATCH("semaine"&amp;INDEX(INDIRECT("calendrier!"&amp;CHAR(MID($AG83,7,1)+3+64)&amp;":"&amp;CHAR(MID($AG83,7,1)+3+64)),MATCH(AB$5,calendrier!$A:$A,0)),CYCLES!$1:$1,0)+WEEKDAY(AB$5)-1))=0,"",INDIRECT("CYCLES!"&amp;ADDRESS(MATCH($A83,CYCLES!$B:$B,0),MATCH("semaine"&amp;INDEX(INDIRECT("calendrier!"&amp;CHAR(MID($AG83,7,1)+3+64)&amp;":"&amp;CHAR(MID($AG83,7,1)+3+64)),MATCH(AB$5,calendrier!$A:$A,0)),CYCLES!$1:$1,0)+WEEKDAY(AB$5)-1))))</f>
        <v>#N/A</v>
      </c>
      <c r="AC83" s="43" t="e">
        <f ca="1">IF(AC$5="","",IF(INDIRECT("CYCLES!"&amp;ADDRESS(MATCH($A83,CYCLES!$B:$B,0),MATCH("semaine"&amp;INDEX(INDIRECT("calendrier!"&amp;CHAR(MID($AG83,7,1)+3+64)&amp;":"&amp;CHAR(MID($AG83,7,1)+3+64)),MATCH(AC$5,calendrier!$A:$A,0)),CYCLES!$1:$1,0)+WEEKDAY(AC$5)-1))=0,"",INDIRECT("CYCLES!"&amp;ADDRESS(MATCH($A83,CYCLES!$B:$B,0),MATCH("semaine"&amp;INDEX(INDIRECT("calendrier!"&amp;CHAR(MID($AG83,7,1)+3+64)&amp;":"&amp;CHAR(MID($AG83,7,1)+3+64)),MATCH(AC$5,calendrier!$A:$A,0)),CYCLES!$1:$1,0)+WEEKDAY(AC$5)-1))))</f>
        <v>#N/A</v>
      </c>
      <c r="AD83" s="43" t="e">
        <f ca="1">IF(AD$5="","",IF(INDIRECT("CYCLES!"&amp;ADDRESS(MATCH($A83,CYCLES!$B:$B,0),MATCH("semaine"&amp;INDEX(INDIRECT("calendrier!"&amp;CHAR(MID($AG83,7,1)+3+64)&amp;":"&amp;CHAR(MID($AG83,7,1)+3+64)),MATCH(AD$5,calendrier!$A:$A,0)),CYCLES!$1:$1,0)+WEEKDAY(AD$5)-1))=0,"",INDIRECT("CYCLES!"&amp;ADDRESS(MATCH($A83,CYCLES!$B:$B,0),MATCH("semaine"&amp;INDEX(INDIRECT("calendrier!"&amp;CHAR(MID($AG83,7,1)+3+64)&amp;":"&amp;CHAR(MID($AG83,7,1)+3+64)),MATCH(AD$5,calendrier!$A:$A,0)),CYCLES!$1:$1,0)+WEEKDAY(AD$5)-1))))</f>
        <v>#N/A</v>
      </c>
      <c r="AE83" s="43" t="e">
        <f ca="1">IF(AE$5="","",IF(INDIRECT("CYCLES!"&amp;ADDRESS(MATCH($A83,CYCLES!$B:$B,0),MATCH("semaine"&amp;INDEX(INDIRECT("calendrier!"&amp;CHAR(MID($AG83,7,1)+3+64)&amp;":"&amp;CHAR(MID($AG83,7,1)+3+64)),MATCH(AE$5,calendrier!$A:$A,0)),CYCLES!$1:$1,0)+WEEKDAY(AE$5)-1))=0,"",INDIRECT("CYCLES!"&amp;ADDRESS(MATCH($A83,CYCLES!$B:$B,0),MATCH("semaine"&amp;INDEX(INDIRECT("calendrier!"&amp;CHAR(MID($AG83,7,1)+3+64)&amp;":"&amp;CHAR(MID($AG83,7,1)+3+64)),MATCH(AE$5,calendrier!$A:$A,0)),CYCLES!$1:$1,0)+WEEKDAY(AE$5)-1))))</f>
        <v>#N/A</v>
      </c>
      <c r="AF83" s="43" t="e">
        <f ca="1">IF(AF$5="","",IF(INDIRECT("CYCLES!"&amp;ADDRESS(MATCH($A83,CYCLES!$B:$B,0),MATCH("semaine"&amp;INDEX(INDIRECT("calendrier!"&amp;CHAR(MID($AG83,7,1)+3+64)&amp;":"&amp;CHAR(MID($AG83,7,1)+3+64)),MATCH(AF$5,calendrier!$A:$A,0)),CYCLES!$1:$1,0)+WEEKDAY(AF$5)-1))=0,"",INDIRECT("CYCLES!"&amp;ADDRESS(MATCH($A83,CYCLES!$B:$B,0),MATCH("semaine"&amp;INDEX(INDIRECT("calendrier!"&amp;CHAR(MID($AG83,7,1)+3+64)&amp;":"&amp;CHAR(MID($AG83,7,1)+3+64)),MATCH(AF$5,calendrier!$A:$A,0)),CYCLES!$1:$1,0)+WEEKDAY(AF$5)-1))))</f>
        <v>#N/A</v>
      </c>
      <c r="AG83" s="120" t="e">
        <f ca="1">INDIRECT("Cycles!A"&amp;SUMPRODUCT(MAX((ROW(INDIRECT("Cycles!A1:A"&amp;MATCH(A83,CYCLES!$B:$B,0))))*(INDIRECT("Cycles!A1:A"&amp;MATCH(A83,CYCLES!$B:$B,0))&lt;&gt;""))))</f>
        <v>#N/A</v>
      </c>
    </row>
    <row r="84" spans="1:33" hidden="1" x14ac:dyDescent="0.25">
      <c r="A84" s="22" t="str">
        <f>IF(B82="0","0","")</f>
        <v>0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120"/>
    </row>
    <row r="85" spans="1:33" hidden="1" x14ac:dyDescent="0.25">
      <c r="A85" s="23" t="str">
        <f>IF($B$2=Affectations!$B$1,Affectations!$I$3,IF($B$2=Affectations!$E$1,Affectations!$J$3,"0"))</f>
        <v>0</v>
      </c>
      <c r="B85" s="43" t="e">
        <f ca="1">IF(B$5="","",IF(INDIRECT("CYCLES!"&amp;ADDRESS(MATCH($A85,CYCLES!$B:$B,0),MATCH("semaine"&amp;INDEX(INDIRECT("calendrier!"&amp;CHAR(MID($AG85,7,1)+3+64)&amp;":"&amp;CHAR(MID($AG85,7,1)+3+64)),MATCH(B$5,calendrier!$A:$A,0)),CYCLES!$1:$1,0)+WEEKDAY(B$5)-1))=0,"",INDIRECT("CYCLES!"&amp;ADDRESS(MATCH($A85,CYCLES!$B:$B,0),MATCH("semaine"&amp;INDEX(INDIRECT("calendrier!"&amp;CHAR(MID($AG85,7,1)+3+64)&amp;":"&amp;CHAR(MID($AG85,7,1)+3+64)),MATCH(B$5,calendrier!$A:$A,0)),CYCLES!$1:$1,0)+WEEKDAY(B$5)-1))))</f>
        <v>#N/A</v>
      </c>
      <c r="C85" s="43" t="e">
        <f ca="1">IF(C$5="","",IF(INDIRECT("CYCLES!"&amp;ADDRESS(MATCH($A85,CYCLES!$B:$B,0),MATCH("semaine"&amp;INDEX(INDIRECT("calendrier!"&amp;CHAR(MID($AG85,7,1)+3+64)&amp;":"&amp;CHAR(MID($AG85,7,1)+3+64)),MATCH(C$5,calendrier!$A:$A,0)),CYCLES!$1:$1,0)+WEEKDAY(C$5)-1))=0,"",INDIRECT("CYCLES!"&amp;ADDRESS(MATCH($A85,CYCLES!$B:$B,0),MATCH("semaine"&amp;INDEX(INDIRECT("calendrier!"&amp;CHAR(MID($AG85,7,1)+3+64)&amp;":"&amp;CHAR(MID($AG85,7,1)+3+64)),MATCH(C$5,calendrier!$A:$A,0)),CYCLES!$1:$1,0)+WEEKDAY(C$5)-1))))</f>
        <v>#N/A</v>
      </c>
      <c r="D85" s="43" t="e">
        <f ca="1">IF(D$5="","",IF(INDIRECT("CYCLES!"&amp;ADDRESS(MATCH($A85,CYCLES!$B:$B,0),MATCH("semaine"&amp;INDEX(INDIRECT("calendrier!"&amp;CHAR(MID($AG85,7,1)+3+64)&amp;":"&amp;CHAR(MID($AG85,7,1)+3+64)),MATCH(D$5,calendrier!$A:$A,0)),CYCLES!$1:$1,0)+WEEKDAY(D$5)-1))=0,"",INDIRECT("CYCLES!"&amp;ADDRESS(MATCH($A85,CYCLES!$B:$B,0),MATCH("semaine"&amp;INDEX(INDIRECT("calendrier!"&amp;CHAR(MID($AG85,7,1)+3+64)&amp;":"&amp;CHAR(MID($AG85,7,1)+3+64)),MATCH(D$5,calendrier!$A:$A,0)),CYCLES!$1:$1,0)+WEEKDAY(D$5)-1))))</f>
        <v>#N/A</v>
      </c>
      <c r="E85" s="43" t="e">
        <f ca="1">IF(E$5="","",IF(INDIRECT("CYCLES!"&amp;ADDRESS(MATCH($A85,CYCLES!$B:$B,0),MATCH("semaine"&amp;INDEX(INDIRECT("calendrier!"&amp;CHAR(MID($AG85,7,1)+3+64)&amp;":"&amp;CHAR(MID($AG85,7,1)+3+64)),MATCH(E$5,calendrier!$A:$A,0)),CYCLES!$1:$1,0)+WEEKDAY(E$5)-1))=0,"",INDIRECT("CYCLES!"&amp;ADDRESS(MATCH($A85,CYCLES!$B:$B,0),MATCH("semaine"&amp;INDEX(INDIRECT("calendrier!"&amp;CHAR(MID($AG85,7,1)+3+64)&amp;":"&amp;CHAR(MID($AG85,7,1)+3+64)),MATCH(E$5,calendrier!$A:$A,0)),CYCLES!$1:$1,0)+WEEKDAY(E$5)-1))))</f>
        <v>#N/A</v>
      </c>
      <c r="F85" s="43" t="e">
        <f ca="1">IF(F$5="","",IF(INDIRECT("CYCLES!"&amp;ADDRESS(MATCH($A85,CYCLES!$B:$B,0),MATCH("semaine"&amp;INDEX(INDIRECT("calendrier!"&amp;CHAR(MID($AG85,7,1)+3+64)&amp;":"&amp;CHAR(MID($AG85,7,1)+3+64)),MATCH(F$5,calendrier!$A:$A,0)),CYCLES!$1:$1,0)+WEEKDAY(F$5)-1))=0,"",INDIRECT("CYCLES!"&amp;ADDRESS(MATCH($A85,CYCLES!$B:$B,0),MATCH("semaine"&amp;INDEX(INDIRECT("calendrier!"&amp;CHAR(MID($AG85,7,1)+3+64)&amp;":"&amp;CHAR(MID($AG85,7,1)+3+64)),MATCH(F$5,calendrier!$A:$A,0)),CYCLES!$1:$1,0)+WEEKDAY(F$5)-1))))</f>
        <v>#N/A</v>
      </c>
      <c r="G85" s="43" t="e">
        <f ca="1">IF(G$5="","",IF(INDIRECT("CYCLES!"&amp;ADDRESS(MATCH($A85,CYCLES!$B:$B,0),MATCH("semaine"&amp;INDEX(INDIRECT("calendrier!"&amp;CHAR(MID($AG85,7,1)+3+64)&amp;":"&amp;CHAR(MID($AG85,7,1)+3+64)),MATCH(G$5,calendrier!$A:$A,0)),CYCLES!$1:$1,0)+WEEKDAY(G$5)-1))=0,"",INDIRECT("CYCLES!"&amp;ADDRESS(MATCH($A85,CYCLES!$B:$B,0),MATCH("semaine"&amp;INDEX(INDIRECT("calendrier!"&amp;CHAR(MID($AG85,7,1)+3+64)&amp;":"&amp;CHAR(MID($AG85,7,1)+3+64)),MATCH(G$5,calendrier!$A:$A,0)),CYCLES!$1:$1,0)+WEEKDAY(G$5)-1))))</f>
        <v>#N/A</v>
      </c>
      <c r="H85" s="43" t="e">
        <f ca="1">IF(H$5="","",IF(INDIRECT("CYCLES!"&amp;ADDRESS(MATCH($A85,CYCLES!$B:$B,0),MATCH("semaine"&amp;INDEX(INDIRECT("calendrier!"&amp;CHAR(MID($AG85,7,1)+3+64)&amp;":"&amp;CHAR(MID($AG85,7,1)+3+64)),MATCH(H$5,calendrier!$A:$A,0)),CYCLES!$1:$1,0)+WEEKDAY(H$5)-1))=0,"",INDIRECT("CYCLES!"&amp;ADDRESS(MATCH($A85,CYCLES!$B:$B,0),MATCH("semaine"&amp;INDEX(INDIRECT("calendrier!"&amp;CHAR(MID($AG85,7,1)+3+64)&amp;":"&amp;CHAR(MID($AG85,7,1)+3+64)),MATCH(H$5,calendrier!$A:$A,0)),CYCLES!$1:$1,0)+WEEKDAY(H$5)-1))))</f>
        <v>#N/A</v>
      </c>
      <c r="I85" s="43" t="e">
        <f ca="1">IF(I$5="","",IF(INDIRECT("CYCLES!"&amp;ADDRESS(MATCH($A85,CYCLES!$B:$B,0),MATCH("semaine"&amp;INDEX(INDIRECT("calendrier!"&amp;CHAR(MID($AG85,7,1)+3+64)&amp;":"&amp;CHAR(MID($AG85,7,1)+3+64)),MATCH(I$5,calendrier!$A:$A,0)),CYCLES!$1:$1,0)+WEEKDAY(I$5)-1))=0,"",INDIRECT("CYCLES!"&amp;ADDRESS(MATCH($A85,CYCLES!$B:$B,0),MATCH("semaine"&amp;INDEX(INDIRECT("calendrier!"&amp;CHAR(MID($AG85,7,1)+3+64)&amp;":"&amp;CHAR(MID($AG85,7,1)+3+64)),MATCH(I$5,calendrier!$A:$A,0)),CYCLES!$1:$1,0)+WEEKDAY(I$5)-1))))</f>
        <v>#N/A</v>
      </c>
      <c r="J85" s="43" t="e">
        <f ca="1">IF(J$5="","",IF(INDIRECT("CYCLES!"&amp;ADDRESS(MATCH($A85,CYCLES!$B:$B,0),MATCH("semaine"&amp;INDEX(INDIRECT("calendrier!"&amp;CHAR(MID($AG85,7,1)+3+64)&amp;":"&amp;CHAR(MID($AG85,7,1)+3+64)),MATCH(J$5,calendrier!$A:$A,0)),CYCLES!$1:$1,0)+WEEKDAY(J$5)-1))=0,"",INDIRECT("CYCLES!"&amp;ADDRESS(MATCH($A85,CYCLES!$B:$B,0),MATCH("semaine"&amp;INDEX(INDIRECT("calendrier!"&amp;CHAR(MID($AG85,7,1)+3+64)&amp;":"&amp;CHAR(MID($AG85,7,1)+3+64)),MATCH(J$5,calendrier!$A:$A,0)),CYCLES!$1:$1,0)+WEEKDAY(J$5)-1))))</f>
        <v>#N/A</v>
      </c>
      <c r="K85" s="43" t="e">
        <f ca="1">IF(K$5="","",IF(INDIRECT("CYCLES!"&amp;ADDRESS(MATCH($A85,CYCLES!$B:$B,0),MATCH("semaine"&amp;INDEX(INDIRECT("calendrier!"&amp;CHAR(MID($AG85,7,1)+3+64)&amp;":"&amp;CHAR(MID($AG85,7,1)+3+64)),MATCH(K$5,calendrier!$A:$A,0)),CYCLES!$1:$1,0)+WEEKDAY(K$5)-1))=0,"",INDIRECT("CYCLES!"&amp;ADDRESS(MATCH($A85,CYCLES!$B:$B,0),MATCH("semaine"&amp;INDEX(INDIRECT("calendrier!"&amp;CHAR(MID($AG85,7,1)+3+64)&amp;":"&amp;CHAR(MID($AG85,7,1)+3+64)),MATCH(K$5,calendrier!$A:$A,0)),CYCLES!$1:$1,0)+WEEKDAY(K$5)-1))))</f>
        <v>#N/A</v>
      </c>
      <c r="L85" s="43" t="e">
        <f ca="1">IF(L$5="","",IF(INDIRECT("CYCLES!"&amp;ADDRESS(MATCH($A85,CYCLES!$B:$B,0),MATCH("semaine"&amp;INDEX(INDIRECT("calendrier!"&amp;CHAR(MID($AG85,7,1)+3+64)&amp;":"&amp;CHAR(MID($AG85,7,1)+3+64)),MATCH(L$5,calendrier!$A:$A,0)),CYCLES!$1:$1,0)+WEEKDAY(L$5)-1))=0,"",INDIRECT("CYCLES!"&amp;ADDRESS(MATCH($A85,CYCLES!$B:$B,0),MATCH("semaine"&amp;INDEX(INDIRECT("calendrier!"&amp;CHAR(MID($AG85,7,1)+3+64)&amp;":"&amp;CHAR(MID($AG85,7,1)+3+64)),MATCH(L$5,calendrier!$A:$A,0)),CYCLES!$1:$1,0)+WEEKDAY(L$5)-1))))</f>
        <v>#N/A</v>
      </c>
      <c r="M85" s="43" t="e">
        <f ca="1">IF(M$5="","",IF(INDIRECT("CYCLES!"&amp;ADDRESS(MATCH($A85,CYCLES!$B:$B,0),MATCH("semaine"&amp;INDEX(INDIRECT("calendrier!"&amp;CHAR(MID($AG85,7,1)+3+64)&amp;":"&amp;CHAR(MID($AG85,7,1)+3+64)),MATCH(M$5,calendrier!$A:$A,0)),CYCLES!$1:$1,0)+WEEKDAY(M$5)-1))=0,"",INDIRECT("CYCLES!"&amp;ADDRESS(MATCH($A85,CYCLES!$B:$B,0),MATCH("semaine"&amp;INDEX(INDIRECT("calendrier!"&amp;CHAR(MID($AG85,7,1)+3+64)&amp;":"&amp;CHAR(MID($AG85,7,1)+3+64)),MATCH(M$5,calendrier!$A:$A,0)),CYCLES!$1:$1,0)+WEEKDAY(M$5)-1))))</f>
        <v>#N/A</v>
      </c>
      <c r="N85" s="43" t="e">
        <f ca="1">IF(N$5="","",IF(INDIRECT("CYCLES!"&amp;ADDRESS(MATCH($A85,CYCLES!$B:$B,0),MATCH("semaine"&amp;INDEX(INDIRECT("calendrier!"&amp;CHAR(MID($AG85,7,1)+3+64)&amp;":"&amp;CHAR(MID($AG85,7,1)+3+64)),MATCH(N$5,calendrier!$A:$A,0)),CYCLES!$1:$1,0)+WEEKDAY(N$5)-1))=0,"",INDIRECT("CYCLES!"&amp;ADDRESS(MATCH($A85,CYCLES!$B:$B,0),MATCH("semaine"&amp;INDEX(INDIRECT("calendrier!"&amp;CHAR(MID($AG85,7,1)+3+64)&amp;":"&amp;CHAR(MID($AG85,7,1)+3+64)),MATCH(N$5,calendrier!$A:$A,0)),CYCLES!$1:$1,0)+WEEKDAY(N$5)-1))))</f>
        <v>#N/A</v>
      </c>
      <c r="O85" s="43" t="e">
        <f ca="1">IF(O$5="","",IF(INDIRECT("CYCLES!"&amp;ADDRESS(MATCH($A85,CYCLES!$B:$B,0),MATCH("semaine"&amp;INDEX(INDIRECT("calendrier!"&amp;CHAR(MID($AG85,7,1)+3+64)&amp;":"&amp;CHAR(MID($AG85,7,1)+3+64)),MATCH(O$5,calendrier!$A:$A,0)),CYCLES!$1:$1,0)+WEEKDAY(O$5)-1))=0,"",INDIRECT("CYCLES!"&amp;ADDRESS(MATCH($A85,CYCLES!$B:$B,0),MATCH("semaine"&amp;INDEX(INDIRECT("calendrier!"&amp;CHAR(MID($AG85,7,1)+3+64)&amp;":"&amp;CHAR(MID($AG85,7,1)+3+64)),MATCH(O$5,calendrier!$A:$A,0)),CYCLES!$1:$1,0)+WEEKDAY(O$5)-1))))</f>
        <v>#N/A</v>
      </c>
      <c r="P85" s="43" t="e">
        <f ca="1">IF(P$5="","",IF(INDIRECT("CYCLES!"&amp;ADDRESS(MATCH($A85,CYCLES!$B:$B,0),MATCH("semaine"&amp;INDEX(INDIRECT("calendrier!"&amp;CHAR(MID($AG85,7,1)+3+64)&amp;":"&amp;CHAR(MID($AG85,7,1)+3+64)),MATCH(P$5,calendrier!$A:$A,0)),CYCLES!$1:$1,0)+WEEKDAY(P$5)-1))=0,"",INDIRECT("CYCLES!"&amp;ADDRESS(MATCH($A85,CYCLES!$B:$B,0),MATCH("semaine"&amp;INDEX(INDIRECT("calendrier!"&amp;CHAR(MID($AG85,7,1)+3+64)&amp;":"&amp;CHAR(MID($AG85,7,1)+3+64)),MATCH(P$5,calendrier!$A:$A,0)),CYCLES!$1:$1,0)+WEEKDAY(P$5)-1))))</f>
        <v>#N/A</v>
      </c>
      <c r="Q85" s="43" t="e">
        <f ca="1">IF(Q$5="","",IF(INDIRECT("CYCLES!"&amp;ADDRESS(MATCH($A85,CYCLES!$B:$B,0),MATCH("semaine"&amp;INDEX(INDIRECT("calendrier!"&amp;CHAR(MID($AG85,7,1)+3+64)&amp;":"&amp;CHAR(MID($AG85,7,1)+3+64)),MATCH(Q$5,calendrier!$A:$A,0)),CYCLES!$1:$1,0)+WEEKDAY(Q$5)-1))=0,"",INDIRECT("CYCLES!"&amp;ADDRESS(MATCH($A85,CYCLES!$B:$B,0),MATCH("semaine"&amp;INDEX(INDIRECT("calendrier!"&amp;CHAR(MID($AG85,7,1)+3+64)&amp;":"&amp;CHAR(MID($AG85,7,1)+3+64)),MATCH(Q$5,calendrier!$A:$A,0)),CYCLES!$1:$1,0)+WEEKDAY(Q$5)-1))))</f>
        <v>#N/A</v>
      </c>
      <c r="R85" s="43" t="e">
        <f ca="1">IF(R$5="","",IF(INDIRECT("CYCLES!"&amp;ADDRESS(MATCH($A85,CYCLES!$B:$B,0),MATCH("semaine"&amp;INDEX(INDIRECT("calendrier!"&amp;CHAR(MID($AG85,7,1)+3+64)&amp;":"&amp;CHAR(MID($AG85,7,1)+3+64)),MATCH(R$5,calendrier!$A:$A,0)),CYCLES!$1:$1,0)+WEEKDAY(R$5)-1))=0,"",INDIRECT("CYCLES!"&amp;ADDRESS(MATCH($A85,CYCLES!$B:$B,0),MATCH("semaine"&amp;INDEX(INDIRECT("calendrier!"&amp;CHAR(MID($AG85,7,1)+3+64)&amp;":"&amp;CHAR(MID($AG85,7,1)+3+64)),MATCH(R$5,calendrier!$A:$A,0)),CYCLES!$1:$1,0)+WEEKDAY(R$5)-1))))</f>
        <v>#N/A</v>
      </c>
      <c r="S85" s="43" t="e">
        <f ca="1">IF(S$5="","",IF(INDIRECT("CYCLES!"&amp;ADDRESS(MATCH($A85,CYCLES!$B:$B,0),MATCH("semaine"&amp;INDEX(INDIRECT("calendrier!"&amp;CHAR(MID($AG85,7,1)+3+64)&amp;":"&amp;CHAR(MID($AG85,7,1)+3+64)),MATCH(S$5,calendrier!$A:$A,0)),CYCLES!$1:$1,0)+WEEKDAY(S$5)-1))=0,"",INDIRECT("CYCLES!"&amp;ADDRESS(MATCH($A85,CYCLES!$B:$B,0),MATCH("semaine"&amp;INDEX(INDIRECT("calendrier!"&amp;CHAR(MID($AG85,7,1)+3+64)&amp;":"&amp;CHAR(MID($AG85,7,1)+3+64)),MATCH(S$5,calendrier!$A:$A,0)),CYCLES!$1:$1,0)+WEEKDAY(S$5)-1))))</f>
        <v>#N/A</v>
      </c>
      <c r="T85" s="43" t="e">
        <f ca="1">IF(T$5="","",IF(INDIRECT("CYCLES!"&amp;ADDRESS(MATCH($A85,CYCLES!$B:$B,0),MATCH("semaine"&amp;INDEX(INDIRECT("calendrier!"&amp;CHAR(MID($AG85,7,1)+3+64)&amp;":"&amp;CHAR(MID($AG85,7,1)+3+64)),MATCH(T$5,calendrier!$A:$A,0)),CYCLES!$1:$1,0)+WEEKDAY(T$5)-1))=0,"",INDIRECT("CYCLES!"&amp;ADDRESS(MATCH($A85,CYCLES!$B:$B,0),MATCH("semaine"&amp;INDEX(INDIRECT("calendrier!"&amp;CHAR(MID($AG85,7,1)+3+64)&amp;":"&amp;CHAR(MID($AG85,7,1)+3+64)),MATCH(T$5,calendrier!$A:$A,0)),CYCLES!$1:$1,0)+WEEKDAY(T$5)-1))))</f>
        <v>#N/A</v>
      </c>
      <c r="U85" s="43" t="e">
        <f ca="1">IF(U$5="","",IF(INDIRECT("CYCLES!"&amp;ADDRESS(MATCH($A85,CYCLES!$B:$B,0),MATCH("semaine"&amp;INDEX(INDIRECT("calendrier!"&amp;CHAR(MID($AG85,7,1)+3+64)&amp;":"&amp;CHAR(MID($AG85,7,1)+3+64)),MATCH(U$5,calendrier!$A:$A,0)),CYCLES!$1:$1,0)+WEEKDAY(U$5)-1))=0,"",INDIRECT("CYCLES!"&amp;ADDRESS(MATCH($A85,CYCLES!$B:$B,0),MATCH("semaine"&amp;INDEX(INDIRECT("calendrier!"&amp;CHAR(MID($AG85,7,1)+3+64)&amp;":"&amp;CHAR(MID($AG85,7,1)+3+64)),MATCH(U$5,calendrier!$A:$A,0)),CYCLES!$1:$1,0)+WEEKDAY(U$5)-1))))</f>
        <v>#N/A</v>
      </c>
      <c r="V85" s="43" t="e">
        <f ca="1">IF(V$5="","",IF(INDIRECT("CYCLES!"&amp;ADDRESS(MATCH($A85,CYCLES!$B:$B,0),MATCH("semaine"&amp;INDEX(INDIRECT("calendrier!"&amp;CHAR(MID($AG85,7,1)+3+64)&amp;":"&amp;CHAR(MID($AG85,7,1)+3+64)),MATCH(V$5,calendrier!$A:$A,0)),CYCLES!$1:$1,0)+WEEKDAY(V$5)-1))=0,"",INDIRECT("CYCLES!"&amp;ADDRESS(MATCH($A85,CYCLES!$B:$B,0),MATCH("semaine"&amp;INDEX(INDIRECT("calendrier!"&amp;CHAR(MID($AG85,7,1)+3+64)&amp;":"&amp;CHAR(MID($AG85,7,1)+3+64)),MATCH(V$5,calendrier!$A:$A,0)),CYCLES!$1:$1,0)+WEEKDAY(V$5)-1))))</f>
        <v>#N/A</v>
      </c>
      <c r="W85" s="43" t="e">
        <f ca="1">IF(W$5="","",IF(INDIRECT("CYCLES!"&amp;ADDRESS(MATCH($A85,CYCLES!$B:$B,0),MATCH("semaine"&amp;INDEX(INDIRECT("calendrier!"&amp;CHAR(MID($AG85,7,1)+3+64)&amp;":"&amp;CHAR(MID($AG85,7,1)+3+64)),MATCH(W$5,calendrier!$A:$A,0)),CYCLES!$1:$1,0)+WEEKDAY(W$5)-1))=0,"",INDIRECT("CYCLES!"&amp;ADDRESS(MATCH($A85,CYCLES!$B:$B,0),MATCH("semaine"&amp;INDEX(INDIRECT("calendrier!"&amp;CHAR(MID($AG85,7,1)+3+64)&amp;":"&amp;CHAR(MID($AG85,7,1)+3+64)),MATCH(W$5,calendrier!$A:$A,0)),CYCLES!$1:$1,0)+WEEKDAY(W$5)-1))))</f>
        <v>#N/A</v>
      </c>
      <c r="X85" s="43" t="e">
        <f ca="1">IF(X$5="","",IF(INDIRECT("CYCLES!"&amp;ADDRESS(MATCH($A85,CYCLES!$B:$B,0),MATCH("semaine"&amp;INDEX(INDIRECT("calendrier!"&amp;CHAR(MID($AG85,7,1)+3+64)&amp;":"&amp;CHAR(MID($AG85,7,1)+3+64)),MATCH(X$5,calendrier!$A:$A,0)),CYCLES!$1:$1,0)+WEEKDAY(X$5)-1))=0,"",INDIRECT("CYCLES!"&amp;ADDRESS(MATCH($A85,CYCLES!$B:$B,0),MATCH("semaine"&amp;INDEX(INDIRECT("calendrier!"&amp;CHAR(MID($AG85,7,1)+3+64)&amp;":"&amp;CHAR(MID($AG85,7,1)+3+64)),MATCH(X$5,calendrier!$A:$A,0)),CYCLES!$1:$1,0)+WEEKDAY(X$5)-1))))</f>
        <v>#N/A</v>
      </c>
      <c r="Y85" s="43" t="e">
        <f ca="1">IF(Y$5="","",IF(INDIRECT("CYCLES!"&amp;ADDRESS(MATCH($A85,CYCLES!$B:$B,0),MATCH("semaine"&amp;INDEX(INDIRECT("calendrier!"&amp;CHAR(MID($AG85,7,1)+3+64)&amp;":"&amp;CHAR(MID($AG85,7,1)+3+64)),MATCH(Y$5,calendrier!$A:$A,0)),CYCLES!$1:$1,0)+WEEKDAY(Y$5)-1))=0,"",INDIRECT("CYCLES!"&amp;ADDRESS(MATCH($A85,CYCLES!$B:$B,0),MATCH("semaine"&amp;INDEX(INDIRECT("calendrier!"&amp;CHAR(MID($AG85,7,1)+3+64)&amp;":"&amp;CHAR(MID($AG85,7,1)+3+64)),MATCH(Y$5,calendrier!$A:$A,0)),CYCLES!$1:$1,0)+WEEKDAY(Y$5)-1))))</f>
        <v>#N/A</v>
      </c>
      <c r="Z85" s="43" t="e">
        <f ca="1">IF(Z$5="","",IF(INDIRECT("CYCLES!"&amp;ADDRESS(MATCH($A85,CYCLES!$B:$B,0),MATCH("semaine"&amp;INDEX(INDIRECT("calendrier!"&amp;CHAR(MID($AG85,7,1)+3+64)&amp;":"&amp;CHAR(MID($AG85,7,1)+3+64)),MATCH(Z$5,calendrier!$A:$A,0)),CYCLES!$1:$1,0)+WEEKDAY(Z$5)-1))=0,"",INDIRECT("CYCLES!"&amp;ADDRESS(MATCH($A85,CYCLES!$B:$B,0),MATCH("semaine"&amp;INDEX(INDIRECT("calendrier!"&amp;CHAR(MID($AG85,7,1)+3+64)&amp;":"&amp;CHAR(MID($AG85,7,1)+3+64)),MATCH(Z$5,calendrier!$A:$A,0)),CYCLES!$1:$1,0)+WEEKDAY(Z$5)-1))))</f>
        <v>#N/A</v>
      </c>
      <c r="AA85" s="43" t="e">
        <f ca="1">IF(AA$5="","",IF(INDIRECT("CYCLES!"&amp;ADDRESS(MATCH($A85,CYCLES!$B:$B,0),MATCH("semaine"&amp;INDEX(INDIRECT("calendrier!"&amp;CHAR(MID($AG85,7,1)+3+64)&amp;":"&amp;CHAR(MID($AG85,7,1)+3+64)),MATCH(AA$5,calendrier!$A:$A,0)),CYCLES!$1:$1,0)+WEEKDAY(AA$5)-1))=0,"",INDIRECT("CYCLES!"&amp;ADDRESS(MATCH($A85,CYCLES!$B:$B,0),MATCH("semaine"&amp;INDEX(INDIRECT("calendrier!"&amp;CHAR(MID($AG85,7,1)+3+64)&amp;":"&amp;CHAR(MID($AG85,7,1)+3+64)),MATCH(AA$5,calendrier!$A:$A,0)),CYCLES!$1:$1,0)+WEEKDAY(AA$5)-1))))</f>
        <v>#N/A</v>
      </c>
      <c r="AB85" s="43" t="e">
        <f ca="1">IF(AB$5="","",IF(INDIRECT("CYCLES!"&amp;ADDRESS(MATCH($A85,CYCLES!$B:$B,0),MATCH("semaine"&amp;INDEX(INDIRECT("calendrier!"&amp;CHAR(MID($AG85,7,1)+3+64)&amp;":"&amp;CHAR(MID($AG85,7,1)+3+64)),MATCH(AB$5,calendrier!$A:$A,0)),CYCLES!$1:$1,0)+WEEKDAY(AB$5)-1))=0,"",INDIRECT("CYCLES!"&amp;ADDRESS(MATCH($A85,CYCLES!$B:$B,0),MATCH("semaine"&amp;INDEX(INDIRECT("calendrier!"&amp;CHAR(MID($AG85,7,1)+3+64)&amp;":"&amp;CHAR(MID($AG85,7,1)+3+64)),MATCH(AB$5,calendrier!$A:$A,0)),CYCLES!$1:$1,0)+WEEKDAY(AB$5)-1))))</f>
        <v>#N/A</v>
      </c>
      <c r="AC85" s="43" t="e">
        <f ca="1">IF(AC$5="","",IF(INDIRECT("CYCLES!"&amp;ADDRESS(MATCH($A85,CYCLES!$B:$B,0),MATCH("semaine"&amp;INDEX(INDIRECT("calendrier!"&amp;CHAR(MID($AG85,7,1)+3+64)&amp;":"&amp;CHAR(MID($AG85,7,1)+3+64)),MATCH(AC$5,calendrier!$A:$A,0)),CYCLES!$1:$1,0)+WEEKDAY(AC$5)-1))=0,"",INDIRECT("CYCLES!"&amp;ADDRESS(MATCH($A85,CYCLES!$B:$B,0),MATCH("semaine"&amp;INDEX(INDIRECT("calendrier!"&amp;CHAR(MID($AG85,7,1)+3+64)&amp;":"&amp;CHAR(MID($AG85,7,1)+3+64)),MATCH(AC$5,calendrier!$A:$A,0)),CYCLES!$1:$1,0)+WEEKDAY(AC$5)-1))))</f>
        <v>#N/A</v>
      </c>
      <c r="AD85" s="43" t="e">
        <f ca="1">IF(AD$5="","",IF(INDIRECT("CYCLES!"&amp;ADDRESS(MATCH($A85,CYCLES!$B:$B,0),MATCH("semaine"&amp;INDEX(INDIRECT("calendrier!"&amp;CHAR(MID($AG85,7,1)+3+64)&amp;":"&amp;CHAR(MID($AG85,7,1)+3+64)),MATCH(AD$5,calendrier!$A:$A,0)),CYCLES!$1:$1,0)+WEEKDAY(AD$5)-1))=0,"",INDIRECT("CYCLES!"&amp;ADDRESS(MATCH($A85,CYCLES!$B:$B,0),MATCH("semaine"&amp;INDEX(INDIRECT("calendrier!"&amp;CHAR(MID($AG85,7,1)+3+64)&amp;":"&amp;CHAR(MID($AG85,7,1)+3+64)),MATCH(AD$5,calendrier!$A:$A,0)),CYCLES!$1:$1,0)+WEEKDAY(AD$5)-1))))</f>
        <v>#N/A</v>
      </c>
      <c r="AE85" s="43" t="e">
        <f ca="1">IF(AE$5="","",IF(INDIRECT("CYCLES!"&amp;ADDRESS(MATCH($A85,CYCLES!$B:$B,0),MATCH("semaine"&amp;INDEX(INDIRECT("calendrier!"&amp;CHAR(MID($AG85,7,1)+3+64)&amp;":"&amp;CHAR(MID($AG85,7,1)+3+64)),MATCH(AE$5,calendrier!$A:$A,0)),CYCLES!$1:$1,0)+WEEKDAY(AE$5)-1))=0,"",INDIRECT("CYCLES!"&amp;ADDRESS(MATCH($A85,CYCLES!$B:$B,0),MATCH("semaine"&amp;INDEX(INDIRECT("calendrier!"&amp;CHAR(MID($AG85,7,1)+3+64)&amp;":"&amp;CHAR(MID($AG85,7,1)+3+64)),MATCH(AE$5,calendrier!$A:$A,0)),CYCLES!$1:$1,0)+WEEKDAY(AE$5)-1))))</f>
        <v>#N/A</v>
      </c>
      <c r="AF85" s="43" t="e">
        <f ca="1">IF(AF$5="","",IF(INDIRECT("CYCLES!"&amp;ADDRESS(MATCH($A85,CYCLES!$B:$B,0),MATCH("semaine"&amp;INDEX(INDIRECT("calendrier!"&amp;CHAR(MID($AG85,7,1)+3+64)&amp;":"&amp;CHAR(MID($AG85,7,1)+3+64)),MATCH(AF$5,calendrier!$A:$A,0)),CYCLES!$1:$1,0)+WEEKDAY(AF$5)-1))=0,"",INDIRECT("CYCLES!"&amp;ADDRESS(MATCH($A85,CYCLES!$B:$B,0),MATCH("semaine"&amp;INDEX(INDIRECT("calendrier!"&amp;CHAR(MID($AG85,7,1)+3+64)&amp;":"&amp;CHAR(MID($AG85,7,1)+3+64)),MATCH(AF$5,calendrier!$A:$A,0)),CYCLES!$1:$1,0)+WEEKDAY(AF$5)-1))))</f>
        <v>#N/A</v>
      </c>
      <c r="AG85" s="120" t="e">
        <f ca="1">INDIRECT("Cycles!A"&amp;SUMPRODUCT(MAX((ROW(INDIRECT("Cycles!A1:A"&amp;MATCH(A85,CYCLES!$B:$B,0))))*(INDIRECT("Cycles!A1:A"&amp;MATCH(A85,CYCLES!$B:$B,0))&lt;&gt;""))))</f>
        <v>#N/A</v>
      </c>
    </row>
    <row r="86" spans="1:33" hidden="1" x14ac:dyDescent="0.25">
      <c r="A86" s="24" t="str">
        <f>IF(B82="0","0","")</f>
        <v>0</v>
      </c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120"/>
    </row>
  </sheetData>
  <mergeCells count="9">
    <mergeCell ref="B1:C1"/>
    <mergeCell ref="B2:C2"/>
    <mergeCell ref="B7:AF7"/>
    <mergeCell ref="B28:AF28"/>
    <mergeCell ref="A5:A6"/>
    <mergeCell ref="A4:AF4"/>
    <mergeCell ref="B53:AF53"/>
    <mergeCell ref="B69:AF69"/>
    <mergeCell ref="B82:AF82"/>
  </mergeCells>
  <conditionalFormatting sqref="B82 B53 B69 B28 B7 A1:A6 A29:A52 A54:A68 A8:A27 A83:A1048576 A70:A81">
    <cfRule type="cellIs" dxfId="5" priority="7" operator="equal">
      <formula>" "</formula>
    </cfRule>
  </conditionalFormatting>
  <conditionalFormatting sqref="A82">
    <cfRule type="cellIs" dxfId="4" priority="6" operator="equal">
      <formula>" "</formula>
    </cfRule>
  </conditionalFormatting>
  <conditionalFormatting sqref="B4:AF6 C48:AF48 B29:AF47 B8:AF27 B49:AF86">
    <cfRule type="expression" dxfId="3" priority="2">
      <formula>OR(WEEKDAY(B$6)=1,WEEKDAY(B$6)=7)</formula>
    </cfRule>
  </conditionalFormatting>
  <conditionalFormatting sqref="B48">
    <cfRule type="cellIs" dxfId="2" priority="1" operator="equal">
      <formula>" "</formula>
    </cfRule>
  </conditionalFormatting>
  <pageMargins left="0.7" right="0.7" top="0.75" bottom="0.75" header="0.3" footer="0.3"/>
  <pageSetup paperSize="9" orientation="portrait" r:id="rId1"/>
  <ignoredErrors>
    <ignoredError sqref="A41 A38 A44 A35 A20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mois!$A$1:$A$12</xm:f>
          </x14:formula1>
          <xm:sqref>B1</xm:sqref>
        </x14:dataValidation>
        <x14:dataValidation type="list" allowBlank="1" showInputMessage="1" showErrorMessage="1">
          <x14:formula1>
            <xm:f>Affectations!$B$1:$H$1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F6" sqref="F6"/>
    </sheetView>
  </sheetViews>
  <sheetFormatPr baseColWidth="10" defaultRowHeight="15" x14ac:dyDescent="0.25"/>
  <cols>
    <col min="1" max="1" width="14.42578125" bestFit="1" customWidth="1"/>
    <col min="2" max="2" width="17.85546875" bestFit="1" customWidth="1"/>
    <col min="3" max="3" width="14.85546875" bestFit="1" customWidth="1"/>
    <col min="4" max="4" width="14.140625" bestFit="1" customWidth="1"/>
    <col min="5" max="5" width="14.42578125" bestFit="1" customWidth="1"/>
    <col min="6" max="6" width="14.5703125" bestFit="1" customWidth="1"/>
    <col min="7" max="7" width="14" bestFit="1" customWidth="1"/>
    <col min="8" max="8" width="19.28515625" bestFit="1" customWidth="1"/>
    <col min="9" max="9" width="17" bestFit="1" customWidth="1"/>
  </cols>
  <sheetData>
    <row r="1" spans="1:10" ht="15.75" thickBot="1" x14ac:dyDescent="0.3">
      <c r="A1" t="s">
        <v>8</v>
      </c>
      <c r="B1" t="s">
        <v>9</v>
      </c>
      <c r="C1" t="s">
        <v>6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s="114" t="s">
        <v>65</v>
      </c>
      <c r="J1" s="114" t="s">
        <v>136</v>
      </c>
    </row>
    <row r="2" spans="1:10" ht="15.75" thickTop="1" x14ac:dyDescent="0.25">
      <c r="A2" s="140" t="s">
        <v>15</v>
      </c>
      <c r="B2" s="10" t="s">
        <v>42</v>
      </c>
      <c r="C2" s="10" t="s">
        <v>111</v>
      </c>
      <c r="D2" s="10" t="s">
        <v>64</v>
      </c>
      <c r="E2" s="10" t="s">
        <v>62</v>
      </c>
      <c r="F2" s="10" t="s">
        <v>82</v>
      </c>
      <c r="G2" s="10" t="s">
        <v>49</v>
      </c>
      <c r="H2" s="10" t="s">
        <v>88</v>
      </c>
      <c r="I2" s="12" t="s">
        <v>66</v>
      </c>
      <c r="J2" s="12" t="s">
        <v>137</v>
      </c>
    </row>
    <row r="3" spans="1:10" x14ac:dyDescent="0.25">
      <c r="A3" s="142"/>
      <c r="B3" s="7" t="s">
        <v>40</v>
      </c>
      <c r="C3" s="7" t="s">
        <v>110</v>
      </c>
      <c r="D3" s="7" t="s">
        <v>63</v>
      </c>
      <c r="E3" s="7" t="s">
        <v>60</v>
      </c>
      <c r="F3" s="12" t="s">
        <v>83</v>
      </c>
      <c r="G3" s="12" t="s">
        <v>50</v>
      </c>
      <c r="H3" s="12" t="s">
        <v>89</v>
      </c>
      <c r="I3" s="12" t="s">
        <v>67</v>
      </c>
      <c r="J3" s="12" t="s">
        <v>138</v>
      </c>
    </row>
    <row r="4" spans="1:10" x14ac:dyDescent="0.25">
      <c r="A4" s="142"/>
      <c r="B4" s="12"/>
      <c r="C4" s="12"/>
      <c r="D4" s="7" t="s">
        <v>72</v>
      </c>
      <c r="E4" s="12"/>
      <c r="F4" s="12"/>
      <c r="G4" s="12"/>
      <c r="H4" s="12" t="s">
        <v>108</v>
      </c>
    </row>
    <row r="5" spans="1:10" ht="15.75" thickBot="1" x14ac:dyDescent="0.3">
      <c r="A5" s="141"/>
      <c r="B5" s="13"/>
      <c r="C5" s="13"/>
      <c r="D5" s="13"/>
      <c r="E5" s="13"/>
      <c r="F5" s="13"/>
      <c r="G5" s="13"/>
      <c r="H5" s="13" t="s">
        <v>107</v>
      </c>
    </row>
    <row r="6" spans="1:10" ht="15.75" thickTop="1" x14ac:dyDescent="0.25">
      <c r="A6" s="140" t="s">
        <v>1</v>
      </c>
      <c r="B6" s="10" t="s">
        <v>45</v>
      </c>
      <c r="C6" s="10" t="s">
        <v>39</v>
      </c>
      <c r="D6" s="10" t="s">
        <v>32</v>
      </c>
      <c r="E6" s="10"/>
      <c r="F6" s="10" t="s">
        <v>26</v>
      </c>
      <c r="G6" s="10" t="s">
        <v>125</v>
      </c>
      <c r="H6" s="14"/>
      <c r="I6" s="10"/>
      <c r="J6" s="10"/>
    </row>
    <row r="7" spans="1:10" ht="15.75" thickBot="1" x14ac:dyDescent="0.3">
      <c r="A7" s="141"/>
      <c r="B7" s="11" t="s">
        <v>46</v>
      </c>
      <c r="C7" s="11" t="s">
        <v>38</v>
      </c>
      <c r="D7" s="11" t="s">
        <v>33</v>
      </c>
      <c r="E7" s="11"/>
      <c r="F7" s="11" t="s">
        <v>24</v>
      </c>
      <c r="G7" s="11"/>
      <c r="H7" s="13"/>
      <c r="I7" s="115"/>
      <c r="J7" s="115"/>
    </row>
    <row r="8" spans="1:10" ht="15.75" thickTop="1" x14ac:dyDescent="0.25">
      <c r="A8" s="140" t="s">
        <v>0</v>
      </c>
      <c r="B8" s="10" t="s">
        <v>44</v>
      </c>
      <c r="C8" s="10" t="s">
        <v>80</v>
      </c>
      <c r="D8" s="10" t="s">
        <v>73</v>
      </c>
      <c r="E8" s="10" t="s">
        <v>51</v>
      </c>
      <c r="F8" s="10" t="s">
        <v>84</v>
      </c>
      <c r="G8" s="10" t="s">
        <v>86</v>
      </c>
      <c r="H8" s="14"/>
    </row>
    <row r="9" spans="1:10" x14ac:dyDescent="0.25">
      <c r="A9" s="142"/>
      <c r="B9" s="7" t="s">
        <v>43</v>
      </c>
      <c r="C9" s="7" t="s">
        <v>112</v>
      </c>
      <c r="D9" s="7" t="s">
        <v>74</v>
      </c>
      <c r="E9" s="12" t="s">
        <v>55</v>
      </c>
      <c r="F9" s="12" t="s">
        <v>85</v>
      </c>
      <c r="G9" s="12"/>
      <c r="H9" s="12"/>
    </row>
    <row r="10" spans="1:10" x14ac:dyDescent="0.25">
      <c r="A10" s="142"/>
      <c r="B10" s="12"/>
      <c r="C10" s="12"/>
      <c r="D10" s="7" t="s">
        <v>75</v>
      </c>
      <c r="E10" s="12"/>
      <c r="F10" s="12"/>
      <c r="G10" s="12"/>
      <c r="H10" s="12"/>
    </row>
    <row r="11" spans="1:10" x14ac:dyDescent="0.25">
      <c r="A11" s="142"/>
      <c r="B11" s="12"/>
      <c r="C11" s="12"/>
      <c r="D11" s="7" t="s">
        <v>76</v>
      </c>
      <c r="E11" s="12"/>
      <c r="F11" s="15"/>
      <c r="G11" s="12"/>
      <c r="H11" s="12"/>
    </row>
    <row r="12" spans="1:10" ht="15.75" thickBot="1" x14ac:dyDescent="0.3">
      <c r="A12" s="141"/>
      <c r="B12" s="13"/>
      <c r="C12" s="13"/>
      <c r="D12" s="11" t="s">
        <v>77</v>
      </c>
      <c r="E12" s="13"/>
      <c r="F12" s="13"/>
      <c r="G12" s="13"/>
      <c r="H12" s="13"/>
    </row>
    <row r="13" spans="1:10" ht="15.75" thickTop="1" x14ac:dyDescent="0.25">
      <c r="A13" s="140" t="s">
        <v>2</v>
      </c>
      <c r="B13" s="10" t="s">
        <v>47</v>
      </c>
      <c r="C13" s="10" t="s">
        <v>36</v>
      </c>
      <c r="D13" s="10" t="s">
        <v>34</v>
      </c>
      <c r="E13" s="10" t="s">
        <v>58</v>
      </c>
      <c r="F13" s="12" t="s">
        <v>30</v>
      </c>
      <c r="G13" s="10" t="s">
        <v>87</v>
      </c>
      <c r="H13" s="14"/>
      <c r="I13" s="10"/>
      <c r="J13" s="10"/>
    </row>
    <row r="14" spans="1:10" ht="15.75" thickBot="1" x14ac:dyDescent="0.3">
      <c r="A14" s="141"/>
      <c r="B14" s="11" t="s">
        <v>48</v>
      </c>
      <c r="C14" s="11" t="s">
        <v>37</v>
      </c>
      <c r="D14" s="11" t="s">
        <v>35</v>
      </c>
      <c r="E14" s="11" t="s">
        <v>56</v>
      </c>
      <c r="F14" s="13" t="s">
        <v>29</v>
      </c>
      <c r="G14" s="13"/>
      <c r="H14" s="13"/>
      <c r="I14" s="11"/>
      <c r="J14" s="11"/>
    </row>
    <row r="15" spans="1:10" ht="16.5" thickTop="1" thickBot="1" x14ac:dyDescent="0.3">
      <c r="A15" s="145" t="s">
        <v>135</v>
      </c>
      <c r="B15" s="145"/>
      <c r="C15" s="145"/>
      <c r="D15" s="145"/>
      <c r="E15" s="145"/>
      <c r="F15" s="145"/>
      <c r="G15" s="145"/>
      <c r="H15" s="145"/>
      <c r="I15" s="145"/>
      <c r="J15" s="145"/>
    </row>
    <row r="16" spans="1:10" ht="30.75" customHeight="1" thickTop="1" x14ac:dyDescent="0.25">
      <c r="A16" s="143" t="s">
        <v>15</v>
      </c>
      <c r="B16" s="144" t="s">
        <v>78</v>
      </c>
      <c r="C16" s="144" t="s">
        <v>81</v>
      </c>
      <c r="D16" s="144" t="s">
        <v>78</v>
      </c>
      <c r="E16" s="144"/>
      <c r="F16" s="144" t="s">
        <v>81</v>
      </c>
      <c r="G16" s="144" t="s">
        <v>81</v>
      </c>
      <c r="H16" s="144"/>
    </row>
    <row r="17" spans="1:8" x14ac:dyDescent="0.25">
      <c r="A17" s="18" t="s">
        <v>0</v>
      </c>
      <c r="B17" s="16"/>
      <c r="C17" s="16" t="s">
        <v>79</v>
      </c>
      <c r="D17" s="16" t="s">
        <v>79</v>
      </c>
      <c r="E17" s="16"/>
      <c r="F17" s="16" t="s">
        <v>79</v>
      </c>
      <c r="G17" s="16"/>
      <c r="H17" s="16"/>
    </row>
    <row r="18" spans="1:8" x14ac:dyDescent="0.25">
      <c r="A18" s="18" t="s">
        <v>1</v>
      </c>
      <c r="B18" s="16" t="s">
        <v>27</v>
      </c>
      <c r="C18" s="16" t="s">
        <v>27</v>
      </c>
      <c r="D18" s="16" t="s">
        <v>27</v>
      </c>
      <c r="E18" s="16"/>
      <c r="F18" s="16" t="s">
        <v>27</v>
      </c>
      <c r="G18" s="16" t="s">
        <v>27</v>
      </c>
      <c r="H18" s="16"/>
    </row>
    <row r="19" spans="1:8" x14ac:dyDescent="0.25">
      <c r="A19" s="18" t="s">
        <v>2</v>
      </c>
      <c r="B19" s="16"/>
      <c r="C19" s="16" t="s">
        <v>31</v>
      </c>
      <c r="D19" s="16" t="s">
        <v>31</v>
      </c>
      <c r="E19" s="16"/>
      <c r="F19" s="16" t="s">
        <v>31</v>
      </c>
      <c r="G19" s="16"/>
      <c r="H19" s="16"/>
    </row>
  </sheetData>
  <mergeCells count="5">
    <mergeCell ref="A6:A7"/>
    <mergeCell ref="A13:A14"/>
    <mergeCell ref="A2:A5"/>
    <mergeCell ref="A8:A12"/>
    <mergeCell ref="A15:J15"/>
  </mergeCells>
  <conditionalFormatting sqref="A1:J1">
    <cfRule type="cellIs" dxfId="1" priority="2" operator="equal">
      <formula>" "</formula>
    </cfRule>
  </conditionalFormatting>
  <conditionalFormatting sqref="A2:H14 A16:H19 A15 I2:J3">
    <cfRule type="cellIs" dxfId="0" priority="1" operator="equal">
      <formula>" 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sqref="A1:A12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s="1">
        <v>42005</v>
      </c>
    </row>
    <row r="2" spans="1:1" x14ac:dyDescent="0.25">
      <c r="A2" s="1">
        <v>42036</v>
      </c>
    </row>
    <row r="3" spans="1:1" x14ac:dyDescent="0.25">
      <c r="A3" s="1">
        <v>42064</v>
      </c>
    </row>
    <row r="4" spans="1:1" x14ac:dyDescent="0.25">
      <c r="A4" s="1">
        <v>42095</v>
      </c>
    </row>
    <row r="5" spans="1:1" x14ac:dyDescent="0.25">
      <c r="A5" s="1">
        <v>42125</v>
      </c>
    </row>
    <row r="6" spans="1:1" x14ac:dyDescent="0.25">
      <c r="A6" s="1">
        <v>42156</v>
      </c>
    </row>
    <row r="7" spans="1:1" x14ac:dyDescent="0.25">
      <c r="A7" s="1">
        <v>42186</v>
      </c>
    </row>
    <row r="8" spans="1:1" x14ac:dyDescent="0.25">
      <c r="A8" s="1">
        <v>42217</v>
      </c>
    </row>
    <row r="9" spans="1:1" x14ac:dyDescent="0.25">
      <c r="A9" s="1">
        <v>42248</v>
      </c>
    </row>
    <row r="10" spans="1:1" x14ac:dyDescent="0.25">
      <c r="A10" s="1">
        <v>42278</v>
      </c>
    </row>
    <row r="11" spans="1:1" x14ac:dyDescent="0.25">
      <c r="A11" s="1">
        <v>42309</v>
      </c>
    </row>
    <row r="12" spans="1:1" x14ac:dyDescent="0.25">
      <c r="A12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CYCLES</vt:lpstr>
      <vt:lpstr>calendrier</vt:lpstr>
      <vt:lpstr>TRAME</vt:lpstr>
      <vt:lpstr>Affectations</vt:lpstr>
      <vt:lpstr>mois</vt:lpstr>
      <vt:lpstr>ASDjour</vt:lpstr>
      <vt:lpstr>ASDnuit</vt:lpstr>
      <vt:lpstr>dates</vt:lpstr>
      <vt:lpstr>IDEjour</vt:lpstr>
      <vt:lpstr>IDEnuit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Martine</dc:creator>
  <cp:lastModifiedBy>Jeremie SERY</cp:lastModifiedBy>
  <dcterms:created xsi:type="dcterms:W3CDTF">2006-09-16T00:00:00Z</dcterms:created>
  <dcterms:modified xsi:type="dcterms:W3CDTF">2015-05-11T17:11:08Z</dcterms:modified>
</cp:coreProperties>
</file>