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.roblin\Desktop\"/>
    </mc:Choice>
  </mc:AlternateContent>
  <bookViews>
    <workbookView xWindow="240" yWindow="285" windowWidth="14805" windowHeight="7830"/>
  </bookViews>
  <sheets>
    <sheet name="TRAME" sheetId="2" r:id="rId1"/>
    <sheet name="CYCLES" sheetId="10" state="hidden" r:id="rId2"/>
    <sheet name="Affectations" sheetId="3" state="hidden" r:id="rId3"/>
    <sheet name="calendrier" sheetId="9" state="hidden" r:id="rId4"/>
    <sheet name="mois" sheetId="4" state="hidden" r:id="rId5"/>
  </sheets>
  <externalReferences>
    <externalReference r:id="rId6"/>
  </externalReferences>
  <definedNames>
    <definedName name="ASDjour">TRAME!$B$25:$AF$42</definedName>
    <definedName name="ASDnuit" localSheetId="3">#REF!</definedName>
    <definedName name="ASDnuit">TRAME!$B$57:$AF$68</definedName>
    <definedName name="Cycles">OFFSET([1]Validation!$A$2,0,0,COUNTA([1]Validation!$A:$A)-1,1)</definedName>
    <definedName name="dates">TRAME!$B$5:$AF$6</definedName>
    <definedName name="IDEjour">TRAME!$B$8:$AF$23</definedName>
    <definedName name="IDEnuit" localSheetId="3">#REF!</definedName>
    <definedName name="IDEnuit">TRAME!$B$44:$AF$55</definedName>
    <definedName name="MOTIF" comment="ne doit contenir que les motifs de l'absence du salarié. ">TRAME!$74:$74,TRAME!$71:$71,TRAME!$67:$67,TRAME!$64:$64,TRAME!$61:$61,TRAME!$58:$58,TRAME!$54:$54,TRAME!#REF!,TRAME!$51:$51,TRAME!$48:$48,TRAME!$45:$45,TRAME!$41:$41,TRAME!#REF!,TRAME!#REF!,TRAME!$38:$38,TRAME!$35:$35,TRAME!$32:$32,TRAME!$29:$29,TRAME!$26:$26,TRAME!$22:$22,TRAME!#REF!,TRAME!#REF!,TRAME!$19:$19,TRAME!$16:$16,TRAME!$13:$13,TRAME!$9:$9</definedName>
    <definedName name="VACATAIRES" comment="lance la popup des vacataires au clic sur ces lignes. Doit ne contenir que les noms des remplacants">TRAME!$10:$10,TRAME!$14:$14,TRAME!$17:$17,TRAME!$20:$20,TRAME!#REF!,TRAME!#REF!,TRAME!$23:$23,TRAME!$27:$27,TRAME!$30:$30,TRAME!$33:$33,TRAME!$36:$36,TRAME!$39:$39,TRAME!#REF!,TRAME!#REF!,TRAME!$42:$42,TRAME!$46:$46,TRAME!$49:$49,TRAME!$52:$52,TRAME!$55:$55,TRAME!$59:$59,TRAME!$62:$62,TRAME!$65:$65,TRAME!$68:$68,TRAME!$72:$72,TRAME!$75:$75</definedName>
    <definedName name="_xlnm.Print_Area" localSheetId="0">TRAME!$A$1:$AH$82</definedName>
  </definedNames>
  <calcPr calcId="152511"/>
</workbook>
</file>

<file path=xl/calcChain.xml><?xml version="1.0" encoding="utf-8"?>
<calcChain xmlns="http://schemas.openxmlformats.org/spreadsheetml/2006/main">
  <c r="A73" i="2" l="1"/>
  <c r="A75" i="2" l="1"/>
  <c r="A74" i="2"/>
  <c r="A70" i="2"/>
  <c r="A72" i="2" l="1"/>
  <c r="A71" i="2"/>
  <c r="B7" i="2"/>
  <c r="A18" i="2"/>
  <c r="A7" i="2" l="1"/>
  <c r="A21" i="2" s="1"/>
  <c r="H2" i="9"/>
  <c r="H3" i="9"/>
  <c r="H4" i="9"/>
  <c r="H5" i="9"/>
  <c r="H6" i="9"/>
  <c r="H7" i="9"/>
  <c r="H8" i="9"/>
  <c r="H9" i="9"/>
  <c r="H10" i="9"/>
  <c r="H11" i="9"/>
  <c r="H12" i="9"/>
  <c r="H13" i="9"/>
  <c r="H14" i="9"/>
  <c r="H15" i="9"/>
  <c r="H16" i="9"/>
  <c r="H17" i="9"/>
  <c r="H18" i="9"/>
  <c r="H19" i="9"/>
  <c r="H20" i="9"/>
  <c r="H21" i="9"/>
  <c r="H22" i="9"/>
  <c r="H23" i="9"/>
  <c r="H24" i="9"/>
  <c r="H25" i="9"/>
  <c r="H26" i="9"/>
  <c r="H27" i="9"/>
  <c r="H28" i="9"/>
  <c r="H29" i="9"/>
  <c r="H30" i="9"/>
  <c r="H31" i="9"/>
  <c r="H32" i="9"/>
  <c r="H33" i="9"/>
  <c r="H34" i="9"/>
  <c r="H35" i="9"/>
  <c r="H36" i="9"/>
  <c r="H37" i="9"/>
  <c r="H38" i="9"/>
  <c r="H39" i="9"/>
  <c r="H40" i="9"/>
  <c r="H41" i="9"/>
  <c r="H42" i="9"/>
  <c r="H43" i="9"/>
  <c r="H44" i="9"/>
  <c r="H45" i="9"/>
  <c r="H46" i="9"/>
  <c r="H47" i="9"/>
  <c r="H48" i="9"/>
  <c r="H49" i="9"/>
  <c r="H50" i="9"/>
  <c r="H51" i="9"/>
  <c r="H52" i="9"/>
  <c r="H53" i="9"/>
  <c r="H54" i="9"/>
  <c r="H55" i="9"/>
  <c r="H56" i="9"/>
  <c r="H57" i="9"/>
  <c r="H58" i="9"/>
  <c r="H59" i="9"/>
  <c r="H60" i="9"/>
  <c r="H61" i="9"/>
  <c r="H62" i="9"/>
  <c r="H63" i="9"/>
  <c r="H64" i="9"/>
  <c r="H65" i="9"/>
  <c r="H66" i="9"/>
  <c r="H67" i="9"/>
  <c r="H68" i="9"/>
  <c r="H69" i="9"/>
  <c r="H70" i="9"/>
  <c r="H71" i="9"/>
  <c r="H72" i="9"/>
  <c r="H73" i="9"/>
  <c r="H74" i="9"/>
  <c r="H75" i="9"/>
  <c r="H76" i="9"/>
  <c r="H77" i="9"/>
  <c r="H78" i="9"/>
  <c r="H79" i="9"/>
  <c r="H80" i="9"/>
  <c r="H81" i="9"/>
  <c r="H82" i="9"/>
  <c r="H83" i="9"/>
  <c r="H84" i="9"/>
  <c r="H85" i="9"/>
  <c r="H86" i="9"/>
  <c r="H87" i="9"/>
  <c r="H88" i="9"/>
  <c r="H89" i="9"/>
  <c r="H90" i="9"/>
  <c r="H91" i="9"/>
  <c r="H92" i="9"/>
  <c r="H93" i="9"/>
  <c r="H94" i="9"/>
  <c r="H95" i="9"/>
  <c r="H96" i="9"/>
  <c r="H97" i="9"/>
  <c r="H98" i="9"/>
  <c r="H99" i="9"/>
  <c r="H100" i="9"/>
  <c r="H101" i="9"/>
  <c r="H102" i="9"/>
  <c r="H103" i="9"/>
  <c r="H104" i="9"/>
  <c r="H105" i="9"/>
  <c r="H106" i="9"/>
  <c r="H107" i="9"/>
  <c r="H108" i="9"/>
  <c r="H109" i="9"/>
  <c r="H110" i="9"/>
  <c r="H111" i="9"/>
  <c r="H112" i="9"/>
  <c r="H113" i="9"/>
  <c r="H114" i="9"/>
  <c r="H115" i="9"/>
  <c r="H116" i="9"/>
  <c r="H117" i="9"/>
  <c r="H118" i="9"/>
  <c r="H119" i="9"/>
  <c r="H120" i="9"/>
  <c r="H121" i="9"/>
  <c r="H122" i="9"/>
  <c r="H123" i="9"/>
  <c r="H124" i="9"/>
  <c r="H125" i="9"/>
  <c r="H126" i="9"/>
  <c r="H127" i="9"/>
  <c r="H128" i="9"/>
  <c r="H129" i="9"/>
  <c r="H130" i="9"/>
  <c r="H131" i="9"/>
  <c r="H132" i="9"/>
  <c r="H133" i="9"/>
  <c r="H134" i="9"/>
  <c r="H135" i="9"/>
  <c r="H136" i="9"/>
  <c r="H137" i="9"/>
  <c r="H138" i="9"/>
  <c r="H139" i="9"/>
  <c r="H140" i="9"/>
  <c r="H141" i="9"/>
  <c r="H142" i="9"/>
  <c r="H143" i="9"/>
  <c r="H144" i="9"/>
  <c r="H145" i="9"/>
  <c r="H146" i="9"/>
  <c r="H147" i="9"/>
  <c r="H148" i="9"/>
  <c r="H149" i="9"/>
  <c r="H150" i="9"/>
  <c r="H151" i="9"/>
  <c r="H152" i="9"/>
  <c r="H153" i="9"/>
  <c r="H154" i="9"/>
  <c r="H155" i="9"/>
  <c r="H156" i="9"/>
  <c r="H157" i="9"/>
  <c r="H158" i="9"/>
  <c r="H159" i="9"/>
  <c r="H160" i="9"/>
  <c r="H161" i="9"/>
  <c r="H162" i="9"/>
  <c r="H163" i="9"/>
  <c r="H164" i="9"/>
  <c r="H165" i="9"/>
  <c r="H166" i="9"/>
  <c r="H167" i="9"/>
  <c r="H168" i="9"/>
  <c r="H169" i="9"/>
  <c r="H170" i="9"/>
  <c r="H171" i="9"/>
  <c r="H172" i="9"/>
  <c r="H173" i="9"/>
  <c r="H174" i="9"/>
  <c r="H175" i="9"/>
  <c r="H176" i="9"/>
  <c r="H177" i="9"/>
  <c r="H178" i="9"/>
  <c r="H179" i="9"/>
  <c r="H180" i="9"/>
  <c r="H181" i="9"/>
  <c r="H182" i="9"/>
  <c r="H183" i="9"/>
  <c r="H184" i="9"/>
  <c r="H185" i="9"/>
  <c r="H186" i="9"/>
  <c r="H187" i="9"/>
  <c r="H188" i="9"/>
  <c r="H189" i="9"/>
  <c r="H190" i="9"/>
  <c r="H191" i="9"/>
  <c r="H192" i="9"/>
  <c r="H193" i="9"/>
  <c r="H194" i="9"/>
  <c r="H195" i="9"/>
  <c r="H196" i="9"/>
  <c r="H197" i="9"/>
  <c r="H198" i="9"/>
  <c r="H199" i="9"/>
  <c r="H200" i="9"/>
  <c r="H201" i="9"/>
  <c r="H202" i="9"/>
  <c r="H203" i="9"/>
  <c r="H204" i="9"/>
  <c r="H205" i="9"/>
  <c r="H206" i="9"/>
  <c r="H207" i="9"/>
  <c r="H208" i="9"/>
  <c r="H209" i="9"/>
  <c r="H210" i="9"/>
  <c r="H211" i="9"/>
  <c r="H212" i="9"/>
  <c r="H213" i="9"/>
  <c r="H214" i="9"/>
  <c r="H215" i="9"/>
  <c r="H216" i="9"/>
  <c r="H217" i="9"/>
  <c r="H218" i="9"/>
  <c r="H219" i="9"/>
  <c r="H220" i="9"/>
  <c r="H221" i="9"/>
  <c r="H222" i="9"/>
  <c r="H223" i="9"/>
  <c r="H224" i="9"/>
  <c r="H225" i="9"/>
  <c r="H226" i="9"/>
  <c r="H227" i="9"/>
  <c r="H228" i="9"/>
  <c r="H229" i="9"/>
  <c r="H230" i="9"/>
  <c r="H231" i="9"/>
  <c r="H232" i="9"/>
  <c r="H233" i="9"/>
  <c r="H234" i="9"/>
  <c r="H235" i="9"/>
  <c r="H236" i="9"/>
  <c r="H237" i="9"/>
  <c r="H238" i="9"/>
  <c r="H239" i="9"/>
  <c r="H240" i="9"/>
  <c r="H241" i="9"/>
  <c r="H242" i="9"/>
  <c r="H243" i="9"/>
  <c r="H244" i="9"/>
  <c r="H245" i="9"/>
  <c r="H246" i="9"/>
  <c r="H247" i="9"/>
  <c r="H248" i="9"/>
  <c r="H249" i="9"/>
  <c r="H250" i="9"/>
  <c r="H251" i="9"/>
  <c r="H252" i="9"/>
  <c r="H253" i="9"/>
  <c r="H254" i="9"/>
  <c r="H255" i="9"/>
  <c r="H256" i="9"/>
  <c r="H257" i="9"/>
  <c r="H258" i="9"/>
  <c r="H259" i="9"/>
  <c r="H260" i="9"/>
  <c r="H261" i="9"/>
  <c r="H262" i="9"/>
  <c r="H263" i="9"/>
  <c r="H264" i="9"/>
  <c r="H265" i="9"/>
  <c r="H266" i="9"/>
  <c r="H267" i="9"/>
  <c r="H268" i="9"/>
  <c r="H269" i="9"/>
  <c r="H270" i="9"/>
  <c r="H271" i="9"/>
  <c r="H272" i="9"/>
  <c r="H273" i="9"/>
  <c r="H274" i="9"/>
  <c r="H275" i="9"/>
  <c r="H276" i="9"/>
  <c r="H277" i="9"/>
  <c r="H278" i="9"/>
  <c r="H279" i="9"/>
  <c r="H280" i="9"/>
  <c r="H281" i="9"/>
  <c r="H282" i="9"/>
  <c r="H283" i="9"/>
  <c r="H284" i="9"/>
  <c r="H285" i="9"/>
  <c r="H286" i="9"/>
  <c r="H287" i="9"/>
  <c r="H288" i="9"/>
  <c r="H289" i="9"/>
  <c r="H290" i="9"/>
  <c r="H291" i="9"/>
  <c r="H292" i="9"/>
  <c r="H293" i="9"/>
  <c r="H294" i="9"/>
  <c r="H295" i="9"/>
  <c r="H296" i="9"/>
  <c r="H297" i="9"/>
  <c r="H298" i="9"/>
  <c r="H299" i="9"/>
  <c r="H300" i="9"/>
  <c r="H301" i="9"/>
  <c r="H302" i="9"/>
  <c r="H303" i="9"/>
  <c r="H304" i="9"/>
  <c r="H305" i="9"/>
  <c r="H306" i="9"/>
  <c r="H307" i="9"/>
  <c r="H308" i="9"/>
  <c r="H309" i="9"/>
  <c r="H310" i="9"/>
  <c r="H311" i="9"/>
  <c r="H312" i="9"/>
  <c r="H313" i="9"/>
  <c r="H314" i="9"/>
  <c r="H315" i="9"/>
  <c r="H316" i="9"/>
  <c r="H317" i="9"/>
  <c r="H318" i="9"/>
  <c r="H319" i="9"/>
  <c r="H320" i="9"/>
  <c r="H321" i="9"/>
  <c r="H322" i="9"/>
  <c r="H323" i="9"/>
  <c r="H324" i="9"/>
  <c r="H325" i="9"/>
  <c r="H326" i="9"/>
  <c r="H327" i="9"/>
  <c r="H328" i="9"/>
  <c r="H329" i="9"/>
  <c r="H330" i="9"/>
  <c r="H331" i="9"/>
  <c r="H332" i="9"/>
  <c r="H333" i="9"/>
  <c r="H334" i="9"/>
  <c r="H335" i="9"/>
  <c r="H336" i="9"/>
  <c r="H337" i="9"/>
  <c r="H338" i="9"/>
  <c r="H339" i="9"/>
  <c r="H340" i="9"/>
  <c r="H341" i="9"/>
  <c r="H342" i="9"/>
  <c r="H343" i="9"/>
  <c r="H344" i="9"/>
  <c r="H345" i="9"/>
  <c r="H346" i="9"/>
  <c r="H347" i="9"/>
  <c r="H348" i="9"/>
  <c r="H349" i="9"/>
  <c r="H350" i="9"/>
  <c r="H351" i="9"/>
  <c r="H352" i="9"/>
  <c r="H353" i="9"/>
  <c r="H354" i="9"/>
  <c r="H355" i="9"/>
  <c r="H356" i="9"/>
  <c r="H357" i="9"/>
  <c r="H358" i="9"/>
  <c r="H359" i="9"/>
  <c r="H360" i="9"/>
  <c r="H361" i="9"/>
  <c r="H362" i="9"/>
  <c r="H363" i="9"/>
  <c r="H364" i="9"/>
  <c r="H365" i="9"/>
  <c r="H366" i="9"/>
  <c r="G3" i="9"/>
  <c r="G4" i="9"/>
  <c r="G5" i="9"/>
  <c r="G6" i="9"/>
  <c r="G7" i="9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G35" i="9"/>
  <c r="G36" i="9"/>
  <c r="G37" i="9"/>
  <c r="G38" i="9"/>
  <c r="G39" i="9"/>
  <c r="G40" i="9"/>
  <c r="G41" i="9"/>
  <c r="G42" i="9"/>
  <c r="G43" i="9"/>
  <c r="G44" i="9"/>
  <c r="G45" i="9"/>
  <c r="G46" i="9"/>
  <c r="G47" i="9"/>
  <c r="G48" i="9"/>
  <c r="G49" i="9"/>
  <c r="G50" i="9"/>
  <c r="G51" i="9"/>
  <c r="G52" i="9"/>
  <c r="G53" i="9"/>
  <c r="G54" i="9"/>
  <c r="G55" i="9"/>
  <c r="G56" i="9"/>
  <c r="G57" i="9"/>
  <c r="G58" i="9"/>
  <c r="G59" i="9"/>
  <c r="G60" i="9"/>
  <c r="G61" i="9"/>
  <c r="G62" i="9"/>
  <c r="G63" i="9"/>
  <c r="G64" i="9"/>
  <c r="G65" i="9"/>
  <c r="G66" i="9"/>
  <c r="G67" i="9"/>
  <c r="G68" i="9"/>
  <c r="G69" i="9"/>
  <c r="G70" i="9"/>
  <c r="G71" i="9"/>
  <c r="G72" i="9"/>
  <c r="G73" i="9"/>
  <c r="G74" i="9"/>
  <c r="G75" i="9"/>
  <c r="G76" i="9"/>
  <c r="G77" i="9"/>
  <c r="G78" i="9"/>
  <c r="G79" i="9"/>
  <c r="G80" i="9"/>
  <c r="G81" i="9"/>
  <c r="G82" i="9"/>
  <c r="G83" i="9"/>
  <c r="G84" i="9"/>
  <c r="G85" i="9"/>
  <c r="G86" i="9"/>
  <c r="G87" i="9"/>
  <c r="G88" i="9"/>
  <c r="G89" i="9"/>
  <c r="G90" i="9"/>
  <c r="G91" i="9"/>
  <c r="G92" i="9"/>
  <c r="G93" i="9"/>
  <c r="G94" i="9"/>
  <c r="G95" i="9"/>
  <c r="G96" i="9"/>
  <c r="G97" i="9"/>
  <c r="G98" i="9"/>
  <c r="G99" i="9"/>
  <c r="G100" i="9"/>
  <c r="G101" i="9"/>
  <c r="G102" i="9"/>
  <c r="G103" i="9"/>
  <c r="G104" i="9"/>
  <c r="G105" i="9"/>
  <c r="G106" i="9"/>
  <c r="G107" i="9"/>
  <c r="G108" i="9"/>
  <c r="G109" i="9"/>
  <c r="G110" i="9"/>
  <c r="G111" i="9"/>
  <c r="G112" i="9"/>
  <c r="G113" i="9"/>
  <c r="G114" i="9"/>
  <c r="G115" i="9"/>
  <c r="G116" i="9"/>
  <c r="G117" i="9"/>
  <c r="G118" i="9"/>
  <c r="G119" i="9"/>
  <c r="G120" i="9"/>
  <c r="G121" i="9"/>
  <c r="G122" i="9"/>
  <c r="G123" i="9"/>
  <c r="G124" i="9"/>
  <c r="G125" i="9"/>
  <c r="G126" i="9"/>
  <c r="G127" i="9"/>
  <c r="G128" i="9"/>
  <c r="G129" i="9"/>
  <c r="G130" i="9"/>
  <c r="G131" i="9"/>
  <c r="G132" i="9"/>
  <c r="G133" i="9"/>
  <c r="G134" i="9"/>
  <c r="G135" i="9"/>
  <c r="G136" i="9"/>
  <c r="G137" i="9"/>
  <c r="G138" i="9"/>
  <c r="G139" i="9"/>
  <c r="G140" i="9"/>
  <c r="G141" i="9"/>
  <c r="G142" i="9"/>
  <c r="G143" i="9"/>
  <c r="G144" i="9"/>
  <c r="G145" i="9"/>
  <c r="G146" i="9"/>
  <c r="G147" i="9"/>
  <c r="G148" i="9"/>
  <c r="G149" i="9"/>
  <c r="G150" i="9"/>
  <c r="G151" i="9"/>
  <c r="G152" i="9"/>
  <c r="G153" i="9"/>
  <c r="G154" i="9"/>
  <c r="G155" i="9"/>
  <c r="G156" i="9"/>
  <c r="G157" i="9"/>
  <c r="G158" i="9"/>
  <c r="G159" i="9"/>
  <c r="G160" i="9"/>
  <c r="G161" i="9"/>
  <c r="G162" i="9"/>
  <c r="G163" i="9"/>
  <c r="G164" i="9"/>
  <c r="G165" i="9"/>
  <c r="G166" i="9"/>
  <c r="G167" i="9"/>
  <c r="G168" i="9"/>
  <c r="G169" i="9"/>
  <c r="G170" i="9"/>
  <c r="G171" i="9"/>
  <c r="G172" i="9"/>
  <c r="G173" i="9"/>
  <c r="G174" i="9"/>
  <c r="G175" i="9"/>
  <c r="G176" i="9"/>
  <c r="G177" i="9"/>
  <c r="G178" i="9"/>
  <c r="G179" i="9"/>
  <c r="G180" i="9"/>
  <c r="G181" i="9"/>
  <c r="G182" i="9"/>
  <c r="G183" i="9"/>
  <c r="G184" i="9"/>
  <c r="G185" i="9"/>
  <c r="G186" i="9"/>
  <c r="G187" i="9"/>
  <c r="G188" i="9"/>
  <c r="G189" i="9"/>
  <c r="G190" i="9"/>
  <c r="G191" i="9"/>
  <c r="G192" i="9"/>
  <c r="G193" i="9"/>
  <c r="G194" i="9"/>
  <c r="G195" i="9"/>
  <c r="G196" i="9"/>
  <c r="G197" i="9"/>
  <c r="G198" i="9"/>
  <c r="G199" i="9"/>
  <c r="G200" i="9"/>
  <c r="G201" i="9"/>
  <c r="G202" i="9"/>
  <c r="G203" i="9"/>
  <c r="G204" i="9"/>
  <c r="G205" i="9"/>
  <c r="G206" i="9"/>
  <c r="G207" i="9"/>
  <c r="G208" i="9"/>
  <c r="G209" i="9"/>
  <c r="G210" i="9"/>
  <c r="G211" i="9"/>
  <c r="G212" i="9"/>
  <c r="G213" i="9"/>
  <c r="G214" i="9"/>
  <c r="G215" i="9"/>
  <c r="G216" i="9"/>
  <c r="G217" i="9"/>
  <c r="G218" i="9"/>
  <c r="G219" i="9"/>
  <c r="G220" i="9"/>
  <c r="G221" i="9"/>
  <c r="G222" i="9"/>
  <c r="G223" i="9"/>
  <c r="G224" i="9"/>
  <c r="G225" i="9"/>
  <c r="G226" i="9"/>
  <c r="G227" i="9"/>
  <c r="G228" i="9"/>
  <c r="G229" i="9"/>
  <c r="G230" i="9"/>
  <c r="G231" i="9"/>
  <c r="G232" i="9"/>
  <c r="G233" i="9"/>
  <c r="G234" i="9"/>
  <c r="G235" i="9"/>
  <c r="G236" i="9"/>
  <c r="G237" i="9"/>
  <c r="G238" i="9"/>
  <c r="G239" i="9"/>
  <c r="G240" i="9"/>
  <c r="G241" i="9"/>
  <c r="G242" i="9"/>
  <c r="G243" i="9"/>
  <c r="G244" i="9"/>
  <c r="G245" i="9"/>
  <c r="G246" i="9"/>
  <c r="G247" i="9"/>
  <c r="G248" i="9"/>
  <c r="G249" i="9"/>
  <c r="G250" i="9"/>
  <c r="G251" i="9"/>
  <c r="G252" i="9"/>
  <c r="G253" i="9"/>
  <c r="G254" i="9"/>
  <c r="G255" i="9"/>
  <c r="G256" i="9"/>
  <c r="G257" i="9"/>
  <c r="G258" i="9"/>
  <c r="G259" i="9"/>
  <c r="G260" i="9"/>
  <c r="G261" i="9"/>
  <c r="G262" i="9"/>
  <c r="G263" i="9"/>
  <c r="G264" i="9"/>
  <c r="G265" i="9"/>
  <c r="G266" i="9"/>
  <c r="G267" i="9"/>
  <c r="G268" i="9"/>
  <c r="G269" i="9"/>
  <c r="G270" i="9"/>
  <c r="G271" i="9"/>
  <c r="G272" i="9"/>
  <c r="G273" i="9"/>
  <c r="G274" i="9"/>
  <c r="G275" i="9"/>
  <c r="G276" i="9"/>
  <c r="G277" i="9"/>
  <c r="G278" i="9"/>
  <c r="G279" i="9"/>
  <c r="G280" i="9"/>
  <c r="G281" i="9"/>
  <c r="G282" i="9"/>
  <c r="G283" i="9"/>
  <c r="G284" i="9"/>
  <c r="G285" i="9"/>
  <c r="G286" i="9"/>
  <c r="G287" i="9"/>
  <c r="G288" i="9"/>
  <c r="G289" i="9"/>
  <c r="G290" i="9"/>
  <c r="G291" i="9"/>
  <c r="G292" i="9"/>
  <c r="G293" i="9"/>
  <c r="G294" i="9"/>
  <c r="G295" i="9"/>
  <c r="G296" i="9"/>
  <c r="G297" i="9"/>
  <c r="G298" i="9"/>
  <c r="G299" i="9"/>
  <c r="G300" i="9"/>
  <c r="G301" i="9"/>
  <c r="G302" i="9"/>
  <c r="G303" i="9"/>
  <c r="G304" i="9"/>
  <c r="G305" i="9"/>
  <c r="G306" i="9"/>
  <c r="G307" i="9"/>
  <c r="G308" i="9"/>
  <c r="G309" i="9"/>
  <c r="G310" i="9"/>
  <c r="G311" i="9"/>
  <c r="G312" i="9"/>
  <c r="G313" i="9"/>
  <c r="G314" i="9"/>
  <c r="G315" i="9"/>
  <c r="G316" i="9"/>
  <c r="G317" i="9"/>
  <c r="G318" i="9"/>
  <c r="G319" i="9"/>
  <c r="G320" i="9"/>
  <c r="G321" i="9"/>
  <c r="G322" i="9"/>
  <c r="G323" i="9"/>
  <c r="G324" i="9"/>
  <c r="G325" i="9"/>
  <c r="G326" i="9"/>
  <c r="G327" i="9"/>
  <c r="G328" i="9"/>
  <c r="G329" i="9"/>
  <c r="G330" i="9"/>
  <c r="G331" i="9"/>
  <c r="G332" i="9"/>
  <c r="G333" i="9"/>
  <c r="G334" i="9"/>
  <c r="G335" i="9"/>
  <c r="G336" i="9"/>
  <c r="G337" i="9"/>
  <c r="G338" i="9"/>
  <c r="G339" i="9"/>
  <c r="G340" i="9"/>
  <c r="G341" i="9"/>
  <c r="G342" i="9"/>
  <c r="G343" i="9"/>
  <c r="G344" i="9"/>
  <c r="G345" i="9"/>
  <c r="G346" i="9"/>
  <c r="G347" i="9"/>
  <c r="G348" i="9"/>
  <c r="G349" i="9"/>
  <c r="G350" i="9"/>
  <c r="G351" i="9"/>
  <c r="G352" i="9"/>
  <c r="G353" i="9"/>
  <c r="G354" i="9"/>
  <c r="G355" i="9"/>
  <c r="G356" i="9"/>
  <c r="G357" i="9"/>
  <c r="G358" i="9"/>
  <c r="G359" i="9"/>
  <c r="G360" i="9"/>
  <c r="G361" i="9"/>
  <c r="G362" i="9"/>
  <c r="G363" i="9"/>
  <c r="G364" i="9"/>
  <c r="G365" i="9"/>
  <c r="G366" i="9"/>
  <c r="F3" i="9"/>
  <c r="F4" i="9"/>
  <c r="F5" i="9"/>
  <c r="F6" i="9"/>
  <c r="F7" i="9"/>
  <c r="F8" i="9"/>
  <c r="F9" i="9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6" i="9"/>
  <c r="F47" i="9"/>
  <c r="F48" i="9"/>
  <c r="F49" i="9"/>
  <c r="F50" i="9"/>
  <c r="F51" i="9"/>
  <c r="F52" i="9"/>
  <c r="F53" i="9"/>
  <c r="F54" i="9"/>
  <c r="F55" i="9"/>
  <c r="F56" i="9"/>
  <c r="F57" i="9"/>
  <c r="F58" i="9"/>
  <c r="F59" i="9"/>
  <c r="F60" i="9"/>
  <c r="F61" i="9"/>
  <c r="F62" i="9"/>
  <c r="F63" i="9"/>
  <c r="F64" i="9"/>
  <c r="F65" i="9"/>
  <c r="F66" i="9"/>
  <c r="F67" i="9"/>
  <c r="F68" i="9"/>
  <c r="F69" i="9"/>
  <c r="F70" i="9"/>
  <c r="F71" i="9"/>
  <c r="F72" i="9"/>
  <c r="F73" i="9"/>
  <c r="F74" i="9"/>
  <c r="F75" i="9"/>
  <c r="F76" i="9"/>
  <c r="F77" i="9"/>
  <c r="F78" i="9"/>
  <c r="F79" i="9"/>
  <c r="F80" i="9"/>
  <c r="F81" i="9"/>
  <c r="F82" i="9"/>
  <c r="F83" i="9"/>
  <c r="F84" i="9"/>
  <c r="F85" i="9"/>
  <c r="F86" i="9"/>
  <c r="F87" i="9"/>
  <c r="F88" i="9"/>
  <c r="F89" i="9"/>
  <c r="F90" i="9"/>
  <c r="F91" i="9"/>
  <c r="F92" i="9"/>
  <c r="F93" i="9"/>
  <c r="F94" i="9"/>
  <c r="F95" i="9"/>
  <c r="F96" i="9"/>
  <c r="F97" i="9"/>
  <c r="F98" i="9"/>
  <c r="F99" i="9"/>
  <c r="F100" i="9"/>
  <c r="F101" i="9"/>
  <c r="F102" i="9"/>
  <c r="F103" i="9"/>
  <c r="F104" i="9"/>
  <c r="F105" i="9"/>
  <c r="F106" i="9"/>
  <c r="F107" i="9"/>
  <c r="F108" i="9"/>
  <c r="F109" i="9"/>
  <c r="F110" i="9"/>
  <c r="F111" i="9"/>
  <c r="F112" i="9"/>
  <c r="F113" i="9"/>
  <c r="F114" i="9"/>
  <c r="F115" i="9"/>
  <c r="F116" i="9"/>
  <c r="F117" i="9"/>
  <c r="F118" i="9"/>
  <c r="F119" i="9"/>
  <c r="F120" i="9"/>
  <c r="F121" i="9"/>
  <c r="F122" i="9"/>
  <c r="F123" i="9"/>
  <c r="F124" i="9"/>
  <c r="F125" i="9"/>
  <c r="F126" i="9"/>
  <c r="F127" i="9"/>
  <c r="F128" i="9"/>
  <c r="F129" i="9"/>
  <c r="F130" i="9"/>
  <c r="F131" i="9"/>
  <c r="F132" i="9"/>
  <c r="F133" i="9"/>
  <c r="F134" i="9"/>
  <c r="F135" i="9"/>
  <c r="F136" i="9"/>
  <c r="F137" i="9"/>
  <c r="F138" i="9"/>
  <c r="F139" i="9"/>
  <c r="F140" i="9"/>
  <c r="F141" i="9"/>
  <c r="F142" i="9"/>
  <c r="F143" i="9"/>
  <c r="F144" i="9"/>
  <c r="F145" i="9"/>
  <c r="F146" i="9"/>
  <c r="F147" i="9"/>
  <c r="F148" i="9"/>
  <c r="F149" i="9"/>
  <c r="F150" i="9"/>
  <c r="F151" i="9"/>
  <c r="F152" i="9"/>
  <c r="F153" i="9"/>
  <c r="F154" i="9"/>
  <c r="F155" i="9"/>
  <c r="F156" i="9"/>
  <c r="F157" i="9"/>
  <c r="F158" i="9"/>
  <c r="F159" i="9"/>
  <c r="F160" i="9"/>
  <c r="F161" i="9"/>
  <c r="F162" i="9"/>
  <c r="F163" i="9"/>
  <c r="F164" i="9"/>
  <c r="F165" i="9"/>
  <c r="F166" i="9"/>
  <c r="F167" i="9"/>
  <c r="F168" i="9"/>
  <c r="F169" i="9"/>
  <c r="F170" i="9"/>
  <c r="F171" i="9"/>
  <c r="F172" i="9"/>
  <c r="F173" i="9"/>
  <c r="F174" i="9"/>
  <c r="F175" i="9"/>
  <c r="F176" i="9"/>
  <c r="F177" i="9"/>
  <c r="F178" i="9"/>
  <c r="F179" i="9"/>
  <c r="F180" i="9"/>
  <c r="F181" i="9"/>
  <c r="F182" i="9"/>
  <c r="F183" i="9"/>
  <c r="F184" i="9"/>
  <c r="F185" i="9"/>
  <c r="F186" i="9"/>
  <c r="F187" i="9"/>
  <c r="F188" i="9"/>
  <c r="F189" i="9"/>
  <c r="F190" i="9"/>
  <c r="F191" i="9"/>
  <c r="F192" i="9"/>
  <c r="F193" i="9"/>
  <c r="F194" i="9"/>
  <c r="F195" i="9"/>
  <c r="F196" i="9"/>
  <c r="F197" i="9"/>
  <c r="F198" i="9"/>
  <c r="F199" i="9"/>
  <c r="F200" i="9"/>
  <c r="F201" i="9"/>
  <c r="F202" i="9"/>
  <c r="F203" i="9"/>
  <c r="F204" i="9"/>
  <c r="F205" i="9"/>
  <c r="F206" i="9"/>
  <c r="F207" i="9"/>
  <c r="F208" i="9"/>
  <c r="F209" i="9"/>
  <c r="F210" i="9"/>
  <c r="F211" i="9"/>
  <c r="F212" i="9"/>
  <c r="F213" i="9"/>
  <c r="F214" i="9"/>
  <c r="F215" i="9"/>
  <c r="F216" i="9"/>
  <c r="F217" i="9"/>
  <c r="F218" i="9"/>
  <c r="F219" i="9"/>
  <c r="F220" i="9"/>
  <c r="F221" i="9"/>
  <c r="F222" i="9"/>
  <c r="F223" i="9"/>
  <c r="F224" i="9"/>
  <c r="F225" i="9"/>
  <c r="F226" i="9"/>
  <c r="F227" i="9"/>
  <c r="F228" i="9"/>
  <c r="F229" i="9"/>
  <c r="F230" i="9"/>
  <c r="F231" i="9"/>
  <c r="F232" i="9"/>
  <c r="F233" i="9"/>
  <c r="F234" i="9"/>
  <c r="F235" i="9"/>
  <c r="F236" i="9"/>
  <c r="F237" i="9"/>
  <c r="F238" i="9"/>
  <c r="F239" i="9"/>
  <c r="F240" i="9"/>
  <c r="F241" i="9"/>
  <c r="F242" i="9"/>
  <c r="F243" i="9"/>
  <c r="F244" i="9"/>
  <c r="F245" i="9"/>
  <c r="F246" i="9"/>
  <c r="F247" i="9"/>
  <c r="F248" i="9"/>
  <c r="F249" i="9"/>
  <c r="F250" i="9"/>
  <c r="F251" i="9"/>
  <c r="F252" i="9"/>
  <c r="F253" i="9"/>
  <c r="F254" i="9"/>
  <c r="F255" i="9"/>
  <c r="F256" i="9"/>
  <c r="F257" i="9"/>
  <c r="F258" i="9"/>
  <c r="F259" i="9"/>
  <c r="F260" i="9"/>
  <c r="F261" i="9"/>
  <c r="F262" i="9"/>
  <c r="F263" i="9"/>
  <c r="F264" i="9"/>
  <c r="F265" i="9"/>
  <c r="F266" i="9"/>
  <c r="F267" i="9"/>
  <c r="F268" i="9"/>
  <c r="F269" i="9"/>
  <c r="F270" i="9"/>
  <c r="F271" i="9"/>
  <c r="F272" i="9"/>
  <c r="F273" i="9"/>
  <c r="F274" i="9"/>
  <c r="F275" i="9"/>
  <c r="F276" i="9"/>
  <c r="F277" i="9"/>
  <c r="F278" i="9"/>
  <c r="F279" i="9"/>
  <c r="F280" i="9"/>
  <c r="F281" i="9"/>
  <c r="F282" i="9"/>
  <c r="F283" i="9"/>
  <c r="F284" i="9"/>
  <c r="F285" i="9"/>
  <c r="F286" i="9"/>
  <c r="F287" i="9"/>
  <c r="F288" i="9"/>
  <c r="F289" i="9"/>
  <c r="F290" i="9"/>
  <c r="F291" i="9"/>
  <c r="F292" i="9"/>
  <c r="F293" i="9"/>
  <c r="F294" i="9"/>
  <c r="F295" i="9"/>
  <c r="F296" i="9"/>
  <c r="F297" i="9"/>
  <c r="F298" i="9"/>
  <c r="F299" i="9"/>
  <c r="F300" i="9"/>
  <c r="F301" i="9"/>
  <c r="F302" i="9"/>
  <c r="F303" i="9"/>
  <c r="F304" i="9"/>
  <c r="F305" i="9"/>
  <c r="F306" i="9"/>
  <c r="F307" i="9"/>
  <c r="F308" i="9"/>
  <c r="F309" i="9"/>
  <c r="F310" i="9"/>
  <c r="F311" i="9"/>
  <c r="F312" i="9"/>
  <c r="F313" i="9"/>
  <c r="F314" i="9"/>
  <c r="F315" i="9"/>
  <c r="F316" i="9"/>
  <c r="F317" i="9"/>
  <c r="F318" i="9"/>
  <c r="F319" i="9"/>
  <c r="F320" i="9"/>
  <c r="F321" i="9"/>
  <c r="F322" i="9"/>
  <c r="F323" i="9"/>
  <c r="F324" i="9"/>
  <c r="F325" i="9"/>
  <c r="F326" i="9"/>
  <c r="F327" i="9"/>
  <c r="F328" i="9"/>
  <c r="F329" i="9"/>
  <c r="F330" i="9"/>
  <c r="F331" i="9"/>
  <c r="F332" i="9"/>
  <c r="F333" i="9"/>
  <c r="F334" i="9"/>
  <c r="F335" i="9"/>
  <c r="F336" i="9"/>
  <c r="F337" i="9"/>
  <c r="F338" i="9"/>
  <c r="F339" i="9"/>
  <c r="F340" i="9"/>
  <c r="F341" i="9"/>
  <c r="F342" i="9"/>
  <c r="F343" i="9"/>
  <c r="F344" i="9"/>
  <c r="F345" i="9"/>
  <c r="F346" i="9"/>
  <c r="F347" i="9"/>
  <c r="F348" i="9"/>
  <c r="F349" i="9"/>
  <c r="F350" i="9"/>
  <c r="F351" i="9"/>
  <c r="F352" i="9"/>
  <c r="F353" i="9"/>
  <c r="F354" i="9"/>
  <c r="F355" i="9"/>
  <c r="F356" i="9"/>
  <c r="F357" i="9"/>
  <c r="F358" i="9"/>
  <c r="F359" i="9"/>
  <c r="F360" i="9"/>
  <c r="F361" i="9"/>
  <c r="F362" i="9"/>
  <c r="F363" i="9"/>
  <c r="F364" i="9"/>
  <c r="F365" i="9"/>
  <c r="F366" i="9"/>
  <c r="E3" i="9"/>
  <c r="E4" i="9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40" i="9"/>
  <c r="E41" i="9"/>
  <c r="E42" i="9"/>
  <c r="E43" i="9"/>
  <c r="E44" i="9"/>
  <c r="E45" i="9"/>
  <c r="E46" i="9"/>
  <c r="E47" i="9"/>
  <c r="E48" i="9"/>
  <c r="E49" i="9"/>
  <c r="E50" i="9"/>
  <c r="E51" i="9"/>
  <c r="E52" i="9"/>
  <c r="E53" i="9"/>
  <c r="E54" i="9"/>
  <c r="E55" i="9"/>
  <c r="E56" i="9"/>
  <c r="E57" i="9"/>
  <c r="E58" i="9"/>
  <c r="E59" i="9"/>
  <c r="E60" i="9"/>
  <c r="E61" i="9"/>
  <c r="E62" i="9"/>
  <c r="E63" i="9"/>
  <c r="E64" i="9"/>
  <c r="E65" i="9"/>
  <c r="E66" i="9"/>
  <c r="E67" i="9"/>
  <c r="E68" i="9"/>
  <c r="E69" i="9"/>
  <c r="E70" i="9"/>
  <c r="E71" i="9"/>
  <c r="E72" i="9"/>
  <c r="E73" i="9"/>
  <c r="E74" i="9"/>
  <c r="E75" i="9"/>
  <c r="E76" i="9"/>
  <c r="E77" i="9"/>
  <c r="E78" i="9"/>
  <c r="E79" i="9"/>
  <c r="E80" i="9"/>
  <c r="E81" i="9"/>
  <c r="E82" i="9"/>
  <c r="E83" i="9"/>
  <c r="E84" i="9"/>
  <c r="E85" i="9"/>
  <c r="E86" i="9"/>
  <c r="E87" i="9"/>
  <c r="E88" i="9"/>
  <c r="E89" i="9"/>
  <c r="E90" i="9"/>
  <c r="E91" i="9"/>
  <c r="E92" i="9"/>
  <c r="E93" i="9"/>
  <c r="E94" i="9"/>
  <c r="E95" i="9"/>
  <c r="E96" i="9"/>
  <c r="E97" i="9"/>
  <c r="E98" i="9"/>
  <c r="E99" i="9"/>
  <c r="E100" i="9"/>
  <c r="E101" i="9"/>
  <c r="E102" i="9"/>
  <c r="E103" i="9"/>
  <c r="E104" i="9"/>
  <c r="E105" i="9"/>
  <c r="E106" i="9"/>
  <c r="E107" i="9"/>
  <c r="E108" i="9"/>
  <c r="E109" i="9"/>
  <c r="E110" i="9"/>
  <c r="E111" i="9"/>
  <c r="E112" i="9"/>
  <c r="E113" i="9"/>
  <c r="E114" i="9"/>
  <c r="E115" i="9"/>
  <c r="E116" i="9"/>
  <c r="E117" i="9"/>
  <c r="E118" i="9"/>
  <c r="E119" i="9"/>
  <c r="E120" i="9"/>
  <c r="E121" i="9"/>
  <c r="E122" i="9"/>
  <c r="E123" i="9"/>
  <c r="E124" i="9"/>
  <c r="E125" i="9"/>
  <c r="E126" i="9"/>
  <c r="E127" i="9"/>
  <c r="E128" i="9"/>
  <c r="E129" i="9"/>
  <c r="E130" i="9"/>
  <c r="E131" i="9"/>
  <c r="E132" i="9"/>
  <c r="E133" i="9"/>
  <c r="E134" i="9"/>
  <c r="E135" i="9"/>
  <c r="E136" i="9"/>
  <c r="E137" i="9"/>
  <c r="E138" i="9"/>
  <c r="E139" i="9"/>
  <c r="E140" i="9"/>
  <c r="E141" i="9"/>
  <c r="E142" i="9"/>
  <c r="E143" i="9"/>
  <c r="E144" i="9"/>
  <c r="E145" i="9"/>
  <c r="E146" i="9"/>
  <c r="E147" i="9"/>
  <c r="E148" i="9"/>
  <c r="E149" i="9"/>
  <c r="E150" i="9"/>
  <c r="E151" i="9"/>
  <c r="E152" i="9"/>
  <c r="E153" i="9"/>
  <c r="E154" i="9"/>
  <c r="E155" i="9"/>
  <c r="E156" i="9"/>
  <c r="E157" i="9"/>
  <c r="E158" i="9"/>
  <c r="E159" i="9"/>
  <c r="E160" i="9"/>
  <c r="E161" i="9"/>
  <c r="E162" i="9"/>
  <c r="E163" i="9"/>
  <c r="E164" i="9"/>
  <c r="E165" i="9"/>
  <c r="E166" i="9"/>
  <c r="E167" i="9"/>
  <c r="E168" i="9"/>
  <c r="E169" i="9"/>
  <c r="E170" i="9"/>
  <c r="E171" i="9"/>
  <c r="E172" i="9"/>
  <c r="E173" i="9"/>
  <c r="E174" i="9"/>
  <c r="E175" i="9"/>
  <c r="E176" i="9"/>
  <c r="E177" i="9"/>
  <c r="E178" i="9"/>
  <c r="E179" i="9"/>
  <c r="E180" i="9"/>
  <c r="E181" i="9"/>
  <c r="E182" i="9"/>
  <c r="E183" i="9"/>
  <c r="E184" i="9"/>
  <c r="E185" i="9"/>
  <c r="E186" i="9"/>
  <c r="E187" i="9"/>
  <c r="E188" i="9"/>
  <c r="E189" i="9"/>
  <c r="E190" i="9"/>
  <c r="E191" i="9"/>
  <c r="E192" i="9"/>
  <c r="E193" i="9"/>
  <c r="E194" i="9"/>
  <c r="E195" i="9"/>
  <c r="E196" i="9"/>
  <c r="E197" i="9"/>
  <c r="E198" i="9"/>
  <c r="E199" i="9"/>
  <c r="E200" i="9"/>
  <c r="E201" i="9"/>
  <c r="E202" i="9"/>
  <c r="E203" i="9"/>
  <c r="E204" i="9"/>
  <c r="E205" i="9"/>
  <c r="E206" i="9"/>
  <c r="E207" i="9"/>
  <c r="E208" i="9"/>
  <c r="E209" i="9"/>
  <c r="E210" i="9"/>
  <c r="E211" i="9"/>
  <c r="E212" i="9"/>
  <c r="E213" i="9"/>
  <c r="E214" i="9"/>
  <c r="E215" i="9"/>
  <c r="E216" i="9"/>
  <c r="E217" i="9"/>
  <c r="E218" i="9"/>
  <c r="E219" i="9"/>
  <c r="E220" i="9"/>
  <c r="E221" i="9"/>
  <c r="E222" i="9"/>
  <c r="E223" i="9"/>
  <c r="E224" i="9"/>
  <c r="E225" i="9"/>
  <c r="E226" i="9"/>
  <c r="E227" i="9"/>
  <c r="E228" i="9"/>
  <c r="E229" i="9"/>
  <c r="E230" i="9"/>
  <c r="E231" i="9"/>
  <c r="E232" i="9"/>
  <c r="E233" i="9"/>
  <c r="E234" i="9"/>
  <c r="E235" i="9"/>
  <c r="E236" i="9"/>
  <c r="E237" i="9"/>
  <c r="E238" i="9"/>
  <c r="E239" i="9"/>
  <c r="E240" i="9"/>
  <c r="E241" i="9"/>
  <c r="E242" i="9"/>
  <c r="E243" i="9"/>
  <c r="E244" i="9"/>
  <c r="E245" i="9"/>
  <c r="E246" i="9"/>
  <c r="E247" i="9"/>
  <c r="E248" i="9"/>
  <c r="E249" i="9"/>
  <c r="E250" i="9"/>
  <c r="E251" i="9"/>
  <c r="E252" i="9"/>
  <c r="E253" i="9"/>
  <c r="E254" i="9"/>
  <c r="E255" i="9"/>
  <c r="E256" i="9"/>
  <c r="E257" i="9"/>
  <c r="E258" i="9"/>
  <c r="E259" i="9"/>
  <c r="E260" i="9"/>
  <c r="E261" i="9"/>
  <c r="E262" i="9"/>
  <c r="E263" i="9"/>
  <c r="E264" i="9"/>
  <c r="E265" i="9"/>
  <c r="E266" i="9"/>
  <c r="E267" i="9"/>
  <c r="E268" i="9"/>
  <c r="E269" i="9"/>
  <c r="E270" i="9"/>
  <c r="E271" i="9"/>
  <c r="E272" i="9"/>
  <c r="E273" i="9"/>
  <c r="E274" i="9"/>
  <c r="E275" i="9"/>
  <c r="E276" i="9"/>
  <c r="E277" i="9"/>
  <c r="E278" i="9"/>
  <c r="E279" i="9"/>
  <c r="E280" i="9"/>
  <c r="E281" i="9"/>
  <c r="E282" i="9"/>
  <c r="E283" i="9"/>
  <c r="E284" i="9"/>
  <c r="E285" i="9"/>
  <c r="E286" i="9"/>
  <c r="E287" i="9"/>
  <c r="E288" i="9"/>
  <c r="E289" i="9"/>
  <c r="E290" i="9"/>
  <c r="E291" i="9"/>
  <c r="E292" i="9"/>
  <c r="E293" i="9"/>
  <c r="E294" i="9"/>
  <c r="E295" i="9"/>
  <c r="E296" i="9"/>
  <c r="E297" i="9"/>
  <c r="E298" i="9"/>
  <c r="E299" i="9"/>
  <c r="E300" i="9"/>
  <c r="E301" i="9"/>
  <c r="E302" i="9"/>
  <c r="E303" i="9"/>
  <c r="E304" i="9"/>
  <c r="E305" i="9"/>
  <c r="E306" i="9"/>
  <c r="E307" i="9"/>
  <c r="E308" i="9"/>
  <c r="E309" i="9"/>
  <c r="E310" i="9"/>
  <c r="E311" i="9"/>
  <c r="E312" i="9"/>
  <c r="E313" i="9"/>
  <c r="E314" i="9"/>
  <c r="E315" i="9"/>
  <c r="E316" i="9"/>
  <c r="E317" i="9"/>
  <c r="E318" i="9"/>
  <c r="E319" i="9"/>
  <c r="E320" i="9"/>
  <c r="E321" i="9"/>
  <c r="E322" i="9"/>
  <c r="E323" i="9"/>
  <c r="E324" i="9"/>
  <c r="E325" i="9"/>
  <c r="E326" i="9"/>
  <c r="E327" i="9"/>
  <c r="E328" i="9"/>
  <c r="E329" i="9"/>
  <c r="E330" i="9"/>
  <c r="E331" i="9"/>
  <c r="E332" i="9"/>
  <c r="E333" i="9"/>
  <c r="E334" i="9"/>
  <c r="E335" i="9"/>
  <c r="E336" i="9"/>
  <c r="E337" i="9"/>
  <c r="E338" i="9"/>
  <c r="E339" i="9"/>
  <c r="E340" i="9"/>
  <c r="E341" i="9"/>
  <c r="E342" i="9"/>
  <c r="E343" i="9"/>
  <c r="E344" i="9"/>
  <c r="E345" i="9"/>
  <c r="E346" i="9"/>
  <c r="E347" i="9"/>
  <c r="E348" i="9"/>
  <c r="E349" i="9"/>
  <c r="E350" i="9"/>
  <c r="E351" i="9"/>
  <c r="E352" i="9"/>
  <c r="E353" i="9"/>
  <c r="E354" i="9"/>
  <c r="E355" i="9"/>
  <c r="E356" i="9"/>
  <c r="E357" i="9"/>
  <c r="E358" i="9"/>
  <c r="E359" i="9"/>
  <c r="E360" i="9"/>
  <c r="E361" i="9"/>
  <c r="E362" i="9"/>
  <c r="E363" i="9"/>
  <c r="E364" i="9"/>
  <c r="E365" i="9"/>
  <c r="E366" i="9"/>
  <c r="J3" i="9"/>
  <c r="J4" i="9"/>
  <c r="J5" i="9"/>
  <c r="J6" i="9"/>
  <c r="J7" i="9"/>
  <c r="J8" i="9"/>
  <c r="J9" i="9"/>
  <c r="J10" i="9"/>
  <c r="J11" i="9"/>
  <c r="J12" i="9"/>
  <c r="J13" i="9"/>
  <c r="J14" i="9"/>
  <c r="J15" i="9"/>
  <c r="J16" i="9"/>
  <c r="J17" i="9"/>
  <c r="J18" i="9"/>
  <c r="J19" i="9"/>
  <c r="J20" i="9"/>
  <c r="J21" i="9"/>
  <c r="J22" i="9"/>
  <c r="J23" i="9"/>
  <c r="J24" i="9"/>
  <c r="J25" i="9"/>
  <c r="J26" i="9"/>
  <c r="J27" i="9"/>
  <c r="J28" i="9"/>
  <c r="J29" i="9"/>
  <c r="J30" i="9"/>
  <c r="J31" i="9"/>
  <c r="J32" i="9"/>
  <c r="J33" i="9"/>
  <c r="J34" i="9"/>
  <c r="J35" i="9"/>
  <c r="J36" i="9"/>
  <c r="J37" i="9"/>
  <c r="J38" i="9"/>
  <c r="J39" i="9"/>
  <c r="J40" i="9"/>
  <c r="J41" i="9"/>
  <c r="J42" i="9"/>
  <c r="J43" i="9"/>
  <c r="J44" i="9"/>
  <c r="J45" i="9"/>
  <c r="J46" i="9"/>
  <c r="J47" i="9"/>
  <c r="J48" i="9"/>
  <c r="J49" i="9"/>
  <c r="J50" i="9"/>
  <c r="J51" i="9"/>
  <c r="J52" i="9"/>
  <c r="J53" i="9"/>
  <c r="J54" i="9"/>
  <c r="J55" i="9"/>
  <c r="J56" i="9"/>
  <c r="J57" i="9"/>
  <c r="J58" i="9"/>
  <c r="J59" i="9"/>
  <c r="J60" i="9"/>
  <c r="J61" i="9"/>
  <c r="J62" i="9"/>
  <c r="J63" i="9"/>
  <c r="J64" i="9"/>
  <c r="J65" i="9"/>
  <c r="J66" i="9"/>
  <c r="J67" i="9"/>
  <c r="J68" i="9"/>
  <c r="J69" i="9"/>
  <c r="J70" i="9"/>
  <c r="J71" i="9"/>
  <c r="J72" i="9"/>
  <c r="J73" i="9"/>
  <c r="J74" i="9"/>
  <c r="J75" i="9"/>
  <c r="J76" i="9"/>
  <c r="J77" i="9"/>
  <c r="J78" i="9"/>
  <c r="J79" i="9"/>
  <c r="J80" i="9"/>
  <c r="J81" i="9"/>
  <c r="J82" i="9"/>
  <c r="J83" i="9"/>
  <c r="J84" i="9"/>
  <c r="J85" i="9"/>
  <c r="J86" i="9"/>
  <c r="J87" i="9"/>
  <c r="J88" i="9"/>
  <c r="J89" i="9"/>
  <c r="J90" i="9"/>
  <c r="J91" i="9"/>
  <c r="J92" i="9"/>
  <c r="J93" i="9"/>
  <c r="J94" i="9"/>
  <c r="J95" i="9"/>
  <c r="J96" i="9"/>
  <c r="J97" i="9"/>
  <c r="J98" i="9"/>
  <c r="J99" i="9"/>
  <c r="J100" i="9"/>
  <c r="J101" i="9"/>
  <c r="J102" i="9"/>
  <c r="J103" i="9"/>
  <c r="J104" i="9"/>
  <c r="J105" i="9"/>
  <c r="J106" i="9"/>
  <c r="J107" i="9"/>
  <c r="J108" i="9"/>
  <c r="J109" i="9"/>
  <c r="J110" i="9"/>
  <c r="J111" i="9"/>
  <c r="J112" i="9"/>
  <c r="J113" i="9"/>
  <c r="J114" i="9"/>
  <c r="J115" i="9"/>
  <c r="J116" i="9"/>
  <c r="J117" i="9"/>
  <c r="J118" i="9"/>
  <c r="J119" i="9"/>
  <c r="J120" i="9"/>
  <c r="J121" i="9"/>
  <c r="J122" i="9"/>
  <c r="J123" i="9"/>
  <c r="J124" i="9"/>
  <c r="J125" i="9"/>
  <c r="J126" i="9"/>
  <c r="J127" i="9"/>
  <c r="J128" i="9"/>
  <c r="J129" i="9"/>
  <c r="J130" i="9"/>
  <c r="J131" i="9"/>
  <c r="J132" i="9"/>
  <c r="J133" i="9"/>
  <c r="J134" i="9"/>
  <c r="J135" i="9"/>
  <c r="J136" i="9"/>
  <c r="J137" i="9"/>
  <c r="J138" i="9"/>
  <c r="J139" i="9"/>
  <c r="J140" i="9"/>
  <c r="J141" i="9"/>
  <c r="J142" i="9"/>
  <c r="J143" i="9"/>
  <c r="J144" i="9"/>
  <c r="J145" i="9"/>
  <c r="J146" i="9"/>
  <c r="J147" i="9"/>
  <c r="J148" i="9"/>
  <c r="J149" i="9"/>
  <c r="J150" i="9"/>
  <c r="J151" i="9"/>
  <c r="J152" i="9"/>
  <c r="J153" i="9"/>
  <c r="J154" i="9"/>
  <c r="J155" i="9"/>
  <c r="J156" i="9"/>
  <c r="J157" i="9"/>
  <c r="J158" i="9"/>
  <c r="J159" i="9"/>
  <c r="J160" i="9"/>
  <c r="J161" i="9"/>
  <c r="J162" i="9"/>
  <c r="J163" i="9"/>
  <c r="J164" i="9"/>
  <c r="J165" i="9"/>
  <c r="J166" i="9"/>
  <c r="J167" i="9"/>
  <c r="J168" i="9"/>
  <c r="J169" i="9"/>
  <c r="J170" i="9"/>
  <c r="J171" i="9"/>
  <c r="J172" i="9"/>
  <c r="J173" i="9"/>
  <c r="J174" i="9"/>
  <c r="J175" i="9"/>
  <c r="J176" i="9"/>
  <c r="J177" i="9"/>
  <c r="J178" i="9"/>
  <c r="J179" i="9"/>
  <c r="J180" i="9"/>
  <c r="J181" i="9"/>
  <c r="J182" i="9"/>
  <c r="J183" i="9"/>
  <c r="J184" i="9"/>
  <c r="J185" i="9"/>
  <c r="J186" i="9"/>
  <c r="J187" i="9"/>
  <c r="J188" i="9"/>
  <c r="J189" i="9"/>
  <c r="J190" i="9"/>
  <c r="J191" i="9"/>
  <c r="J192" i="9"/>
  <c r="J193" i="9"/>
  <c r="J194" i="9"/>
  <c r="J195" i="9"/>
  <c r="J196" i="9"/>
  <c r="J197" i="9"/>
  <c r="J198" i="9"/>
  <c r="J199" i="9"/>
  <c r="J200" i="9"/>
  <c r="J201" i="9"/>
  <c r="J202" i="9"/>
  <c r="J203" i="9"/>
  <c r="J204" i="9"/>
  <c r="J205" i="9"/>
  <c r="J206" i="9"/>
  <c r="J207" i="9"/>
  <c r="J208" i="9"/>
  <c r="J209" i="9"/>
  <c r="J210" i="9"/>
  <c r="J211" i="9"/>
  <c r="J212" i="9"/>
  <c r="J213" i="9"/>
  <c r="J214" i="9"/>
  <c r="J215" i="9"/>
  <c r="J216" i="9"/>
  <c r="J217" i="9"/>
  <c r="J218" i="9"/>
  <c r="J219" i="9"/>
  <c r="J220" i="9"/>
  <c r="J221" i="9"/>
  <c r="J222" i="9"/>
  <c r="J223" i="9"/>
  <c r="J224" i="9"/>
  <c r="J225" i="9"/>
  <c r="J226" i="9"/>
  <c r="J227" i="9"/>
  <c r="J228" i="9"/>
  <c r="J229" i="9"/>
  <c r="J230" i="9"/>
  <c r="J231" i="9"/>
  <c r="J232" i="9"/>
  <c r="J233" i="9"/>
  <c r="J234" i="9"/>
  <c r="J235" i="9"/>
  <c r="J236" i="9"/>
  <c r="J237" i="9"/>
  <c r="J238" i="9"/>
  <c r="J239" i="9"/>
  <c r="J240" i="9"/>
  <c r="J241" i="9"/>
  <c r="J242" i="9"/>
  <c r="J243" i="9"/>
  <c r="J244" i="9"/>
  <c r="J245" i="9"/>
  <c r="J246" i="9"/>
  <c r="J247" i="9"/>
  <c r="J248" i="9"/>
  <c r="J249" i="9"/>
  <c r="J250" i="9"/>
  <c r="J251" i="9"/>
  <c r="J252" i="9"/>
  <c r="J253" i="9"/>
  <c r="J254" i="9"/>
  <c r="J255" i="9"/>
  <c r="J256" i="9"/>
  <c r="J257" i="9"/>
  <c r="J258" i="9"/>
  <c r="J259" i="9"/>
  <c r="J260" i="9"/>
  <c r="J261" i="9"/>
  <c r="J262" i="9"/>
  <c r="J263" i="9"/>
  <c r="J264" i="9"/>
  <c r="J265" i="9"/>
  <c r="J266" i="9"/>
  <c r="J267" i="9"/>
  <c r="J268" i="9"/>
  <c r="J269" i="9"/>
  <c r="J270" i="9"/>
  <c r="J271" i="9"/>
  <c r="J272" i="9"/>
  <c r="J273" i="9"/>
  <c r="J274" i="9"/>
  <c r="J275" i="9"/>
  <c r="J276" i="9"/>
  <c r="J277" i="9"/>
  <c r="J278" i="9"/>
  <c r="J279" i="9"/>
  <c r="J280" i="9"/>
  <c r="J281" i="9"/>
  <c r="J282" i="9"/>
  <c r="J283" i="9"/>
  <c r="J284" i="9"/>
  <c r="J285" i="9"/>
  <c r="J286" i="9"/>
  <c r="J287" i="9"/>
  <c r="J288" i="9"/>
  <c r="J289" i="9"/>
  <c r="J290" i="9"/>
  <c r="J291" i="9"/>
  <c r="J292" i="9"/>
  <c r="J293" i="9"/>
  <c r="J294" i="9"/>
  <c r="J295" i="9"/>
  <c r="J296" i="9"/>
  <c r="J297" i="9"/>
  <c r="J298" i="9"/>
  <c r="J299" i="9"/>
  <c r="J300" i="9"/>
  <c r="J301" i="9"/>
  <c r="J302" i="9"/>
  <c r="J303" i="9"/>
  <c r="J304" i="9"/>
  <c r="J305" i="9"/>
  <c r="J306" i="9"/>
  <c r="J307" i="9"/>
  <c r="J308" i="9"/>
  <c r="J309" i="9"/>
  <c r="J310" i="9"/>
  <c r="J311" i="9"/>
  <c r="J312" i="9"/>
  <c r="J313" i="9"/>
  <c r="J314" i="9"/>
  <c r="J315" i="9"/>
  <c r="J316" i="9"/>
  <c r="J317" i="9"/>
  <c r="J318" i="9"/>
  <c r="J319" i="9"/>
  <c r="J320" i="9"/>
  <c r="J321" i="9"/>
  <c r="J322" i="9"/>
  <c r="J323" i="9"/>
  <c r="J324" i="9"/>
  <c r="J325" i="9"/>
  <c r="J326" i="9"/>
  <c r="J327" i="9"/>
  <c r="J328" i="9"/>
  <c r="J329" i="9"/>
  <c r="J330" i="9"/>
  <c r="J331" i="9"/>
  <c r="J332" i="9"/>
  <c r="J333" i="9"/>
  <c r="J334" i="9"/>
  <c r="J335" i="9"/>
  <c r="J336" i="9"/>
  <c r="J337" i="9"/>
  <c r="J338" i="9"/>
  <c r="J339" i="9"/>
  <c r="J340" i="9"/>
  <c r="J341" i="9"/>
  <c r="J342" i="9"/>
  <c r="J343" i="9"/>
  <c r="J344" i="9"/>
  <c r="J345" i="9"/>
  <c r="J346" i="9"/>
  <c r="J347" i="9"/>
  <c r="J348" i="9"/>
  <c r="J349" i="9"/>
  <c r="J350" i="9"/>
  <c r="J351" i="9"/>
  <c r="J352" i="9"/>
  <c r="J353" i="9"/>
  <c r="J354" i="9"/>
  <c r="J355" i="9"/>
  <c r="J356" i="9"/>
  <c r="J357" i="9"/>
  <c r="J358" i="9"/>
  <c r="J359" i="9"/>
  <c r="J360" i="9"/>
  <c r="J361" i="9"/>
  <c r="J362" i="9"/>
  <c r="J363" i="9"/>
  <c r="J364" i="9"/>
  <c r="J365" i="9"/>
  <c r="J366" i="9"/>
  <c r="D4" i="9"/>
  <c r="D5" i="9"/>
  <c r="D6" i="9"/>
  <c r="D7" i="9"/>
  <c r="D8" i="9"/>
  <c r="D9" i="9"/>
  <c r="D10" i="9"/>
  <c r="D11" i="9"/>
  <c r="D12" i="9"/>
  <c r="D13" i="9"/>
  <c r="D14" i="9"/>
  <c r="D15" i="9"/>
  <c r="D16" i="9"/>
  <c r="D17" i="9"/>
  <c r="D18" i="9"/>
  <c r="D19" i="9"/>
  <c r="D20" i="9"/>
  <c r="D21" i="9"/>
  <c r="D22" i="9"/>
  <c r="D23" i="9"/>
  <c r="D24" i="9"/>
  <c r="D25" i="9"/>
  <c r="D26" i="9"/>
  <c r="D27" i="9"/>
  <c r="D28" i="9"/>
  <c r="D29" i="9"/>
  <c r="D30" i="9"/>
  <c r="D31" i="9"/>
  <c r="D32" i="9"/>
  <c r="D33" i="9"/>
  <c r="D34" i="9"/>
  <c r="D35" i="9"/>
  <c r="D36" i="9"/>
  <c r="D37" i="9"/>
  <c r="D38" i="9"/>
  <c r="D39" i="9"/>
  <c r="D40" i="9"/>
  <c r="D41" i="9"/>
  <c r="D42" i="9"/>
  <c r="D43" i="9"/>
  <c r="D44" i="9"/>
  <c r="D45" i="9"/>
  <c r="D46" i="9"/>
  <c r="D47" i="9"/>
  <c r="D48" i="9"/>
  <c r="D49" i="9"/>
  <c r="D50" i="9"/>
  <c r="D51" i="9"/>
  <c r="D52" i="9"/>
  <c r="D53" i="9"/>
  <c r="D54" i="9"/>
  <c r="D55" i="9"/>
  <c r="D56" i="9"/>
  <c r="D57" i="9"/>
  <c r="D58" i="9"/>
  <c r="D59" i="9"/>
  <c r="D60" i="9"/>
  <c r="D61" i="9"/>
  <c r="D62" i="9"/>
  <c r="D63" i="9"/>
  <c r="D64" i="9"/>
  <c r="D65" i="9"/>
  <c r="D66" i="9"/>
  <c r="D67" i="9"/>
  <c r="D68" i="9"/>
  <c r="D69" i="9"/>
  <c r="D70" i="9"/>
  <c r="D71" i="9"/>
  <c r="D72" i="9"/>
  <c r="D73" i="9"/>
  <c r="D74" i="9"/>
  <c r="D75" i="9"/>
  <c r="D76" i="9"/>
  <c r="D77" i="9"/>
  <c r="D78" i="9"/>
  <c r="D79" i="9"/>
  <c r="D80" i="9"/>
  <c r="D81" i="9"/>
  <c r="D82" i="9"/>
  <c r="D83" i="9"/>
  <c r="D84" i="9"/>
  <c r="D85" i="9"/>
  <c r="D86" i="9"/>
  <c r="D87" i="9"/>
  <c r="D88" i="9"/>
  <c r="D89" i="9"/>
  <c r="D90" i="9"/>
  <c r="D91" i="9"/>
  <c r="D92" i="9"/>
  <c r="D93" i="9"/>
  <c r="D94" i="9"/>
  <c r="D95" i="9"/>
  <c r="D96" i="9"/>
  <c r="D97" i="9"/>
  <c r="D98" i="9"/>
  <c r="D99" i="9"/>
  <c r="D100" i="9"/>
  <c r="D101" i="9"/>
  <c r="D102" i="9"/>
  <c r="D103" i="9"/>
  <c r="D104" i="9"/>
  <c r="D105" i="9"/>
  <c r="D106" i="9"/>
  <c r="D107" i="9"/>
  <c r="D108" i="9"/>
  <c r="D109" i="9"/>
  <c r="D110" i="9"/>
  <c r="D111" i="9"/>
  <c r="D112" i="9"/>
  <c r="D113" i="9"/>
  <c r="D114" i="9"/>
  <c r="D115" i="9"/>
  <c r="D116" i="9"/>
  <c r="D117" i="9"/>
  <c r="D118" i="9"/>
  <c r="D119" i="9"/>
  <c r="D120" i="9"/>
  <c r="D121" i="9"/>
  <c r="D122" i="9"/>
  <c r="D123" i="9"/>
  <c r="D124" i="9"/>
  <c r="D125" i="9"/>
  <c r="D126" i="9"/>
  <c r="D127" i="9"/>
  <c r="D128" i="9"/>
  <c r="D129" i="9"/>
  <c r="D130" i="9"/>
  <c r="D131" i="9"/>
  <c r="D132" i="9"/>
  <c r="D133" i="9"/>
  <c r="D134" i="9"/>
  <c r="D135" i="9"/>
  <c r="D136" i="9"/>
  <c r="D137" i="9"/>
  <c r="D138" i="9"/>
  <c r="D139" i="9"/>
  <c r="D140" i="9"/>
  <c r="D141" i="9"/>
  <c r="D142" i="9"/>
  <c r="D143" i="9"/>
  <c r="D144" i="9"/>
  <c r="D145" i="9"/>
  <c r="D146" i="9"/>
  <c r="D147" i="9"/>
  <c r="D148" i="9"/>
  <c r="D149" i="9"/>
  <c r="D150" i="9"/>
  <c r="D151" i="9"/>
  <c r="D152" i="9"/>
  <c r="D153" i="9"/>
  <c r="D154" i="9"/>
  <c r="D155" i="9"/>
  <c r="D156" i="9"/>
  <c r="D157" i="9"/>
  <c r="D158" i="9"/>
  <c r="D159" i="9"/>
  <c r="D160" i="9"/>
  <c r="D161" i="9"/>
  <c r="D162" i="9"/>
  <c r="D163" i="9"/>
  <c r="D164" i="9"/>
  <c r="D165" i="9"/>
  <c r="D166" i="9"/>
  <c r="D167" i="9"/>
  <c r="D168" i="9"/>
  <c r="D169" i="9"/>
  <c r="D170" i="9"/>
  <c r="D171" i="9"/>
  <c r="D172" i="9"/>
  <c r="D173" i="9"/>
  <c r="D174" i="9"/>
  <c r="D175" i="9"/>
  <c r="D176" i="9"/>
  <c r="D177" i="9"/>
  <c r="D178" i="9"/>
  <c r="D179" i="9"/>
  <c r="D180" i="9"/>
  <c r="D181" i="9"/>
  <c r="D182" i="9"/>
  <c r="D183" i="9"/>
  <c r="D184" i="9"/>
  <c r="D185" i="9"/>
  <c r="D186" i="9"/>
  <c r="D187" i="9"/>
  <c r="D188" i="9"/>
  <c r="D189" i="9"/>
  <c r="D190" i="9"/>
  <c r="D191" i="9"/>
  <c r="D192" i="9"/>
  <c r="D193" i="9"/>
  <c r="D194" i="9"/>
  <c r="D195" i="9"/>
  <c r="D196" i="9"/>
  <c r="D197" i="9"/>
  <c r="D198" i="9"/>
  <c r="D199" i="9"/>
  <c r="D200" i="9"/>
  <c r="D201" i="9"/>
  <c r="D202" i="9"/>
  <c r="D203" i="9"/>
  <c r="D204" i="9"/>
  <c r="D205" i="9"/>
  <c r="D206" i="9"/>
  <c r="D207" i="9"/>
  <c r="D208" i="9"/>
  <c r="D209" i="9"/>
  <c r="D210" i="9"/>
  <c r="D211" i="9"/>
  <c r="D212" i="9"/>
  <c r="D213" i="9"/>
  <c r="D214" i="9"/>
  <c r="D215" i="9"/>
  <c r="D216" i="9"/>
  <c r="D217" i="9"/>
  <c r="D218" i="9"/>
  <c r="D219" i="9"/>
  <c r="D220" i="9"/>
  <c r="D221" i="9"/>
  <c r="D222" i="9"/>
  <c r="D223" i="9"/>
  <c r="D224" i="9"/>
  <c r="D225" i="9"/>
  <c r="D226" i="9"/>
  <c r="D227" i="9"/>
  <c r="D228" i="9"/>
  <c r="D229" i="9"/>
  <c r="D230" i="9"/>
  <c r="D231" i="9"/>
  <c r="D232" i="9"/>
  <c r="D233" i="9"/>
  <c r="D234" i="9"/>
  <c r="D235" i="9"/>
  <c r="D236" i="9"/>
  <c r="D237" i="9"/>
  <c r="D238" i="9"/>
  <c r="D239" i="9"/>
  <c r="D240" i="9"/>
  <c r="D241" i="9"/>
  <c r="D242" i="9"/>
  <c r="D243" i="9"/>
  <c r="D244" i="9"/>
  <c r="D245" i="9"/>
  <c r="D246" i="9"/>
  <c r="D247" i="9"/>
  <c r="D248" i="9"/>
  <c r="D249" i="9"/>
  <c r="D250" i="9"/>
  <c r="D251" i="9"/>
  <c r="D252" i="9"/>
  <c r="D253" i="9"/>
  <c r="D254" i="9"/>
  <c r="D255" i="9"/>
  <c r="D256" i="9"/>
  <c r="D257" i="9"/>
  <c r="D258" i="9"/>
  <c r="D259" i="9"/>
  <c r="D260" i="9"/>
  <c r="D261" i="9"/>
  <c r="D262" i="9"/>
  <c r="D263" i="9"/>
  <c r="D264" i="9"/>
  <c r="D265" i="9"/>
  <c r="D266" i="9"/>
  <c r="D267" i="9"/>
  <c r="D268" i="9"/>
  <c r="D269" i="9"/>
  <c r="D270" i="9"/>
  <c r="D271" i="9"/>
  <c r="D272" i="9"/>
  <c r="D273" i="9"/>
  <c r="D274" i="9"/>
  <c r="D275" i="9"/>
  <c r="D276" i="9"/>
  <c r="D277" i="9"/>
  <c r="D278" i="9"/>
  <c r="D279" i="9"/>
  <c r="D280" i="9"/>
  <c r="D281" i="9"/>
  <c r="D282" i="9"/>
  <c r="D283" i="9"/>
  <c r="D284" i="9"/>
  <c r="D285" i="9"/>
  <c r="D286" i="9"/>
  <c r="D287" i="9"/>
  <c r="D288" i="9"/>
  <c r="D289" i="9"/>
  <c r="D290" i="9"/>
  <c r="D291" i="9"/>
  <c r="D292" i="9"/>
  <c r="D293" i="9"/>
  <c r="D294" i="9"/>
  <c r="D295" i="9"/>
  <c r="D296" i="9"/>
  <c r="D297" i="9"/>
  <c r="D298" i="9"/>
  <c r="D299" i="9"/>
  <c r="D300" i="9"/>
  <c r="D301" i="9"/>
  <c r="D302" i="9"/>
  <c r="D303" i="9"/>
  <c r="D304" i="9"/>
  <c r="D305" i="9"/>
  <c r="D306" i="9"/>
  <c r="D307" i="9"/>
  <c r="D308" i="9"/>
  <c r="D309" i="9"/>
  <c r="D310" i="9"/>
  <c r="D311" i="9"/>
  <c r="D312" i="9"/>
  <c r="D313" i="9"/>
  <c r="D314" i="9"/>
  <c r="D315" i="9"/>
  <c r="D316" i="9"/>
  <c r="D317" i="9"/>
  <c r="D318" i="9"/>
  <c r="D319" i="9"/>
  <c r="D320" i="9"/>
  <c r="D321" i="9"/>
  <c r="D322" i="9"/>
  <c r="D323" i="9"/>
  <c r="D324" i="9"/>
  <c r="D325" i="9"/>
  <c r="D326" i="9"/>
  <c r="D327" i="9"/>
  <c r="D328" i="9"/>
  <c r="D329" i="9"/>
  <c r="D330" i="9"/>
  <c r="D331" i="9"/>
  <c r="D332" i="9"/>
  <c r="D333" i="9"/>
  <c r="D334" i="9"/>
  <c r="D335" i="9"/>
  <c r="D336" i="9"/>
  <c r="D337" i="9"/>
  <c r="D338" i="9"/>
  <c r="D339" i="9"/>
  <c r="D340" i="9"/>
  <c r="D341" i="9"/>
  <c r="D342" i="9"/>
  <c r="D343" i="9"/>
  <c r="D344" i="9"/>
  <c r="D345" i="9"/>
  <c r="D346" i="9"/>
  <c r="D347" i="9"/>
  <c r="D348" i="9"/>
  <c r="D349" i="9"/>
  <c r="D350" i="9"/>
  <c r="D351" i="9"/>
  <c r="D352" i="9"/>
  <c r="D353" i="9"/>
  <c r="D354" i="9"/>
  <c r="D355" i="9"/>
  <c r="D356" i="9"/>
  <c r="D357" i="9"/>
  <c r="D358" i="9"/>
  <c r="D359" i="9"/>
  <c r="D360" i="9"/>
  <c r="D361" i="9"/>
  <c r="D362" i="9"/>
  <c r="D363" i="9"/>
  <c r="D364" i="9"/>
  <c r="D365" i="9"/>
  <c r="D366" i="9"/>
  <c r="D3" i="9"/>
  <c r="D2" i="9"/>
  <c r="E2" i="9"/>
  <c r="F2" i="9"/>
  <c r="G2" i="9"/>
  <c r="J2" i="9"/>
  <c r="A12" i="2"/>
  <c r="A8" i="2"/>
  <c r="A15" i="2"/>
  <c r="A14" i="2" l="1"/>
  <c r="A13" i="2"/>
  <c r="A10" i="2"/>
  <c r="A9" i="2"/>
  <c r="A22" i="2"/>
  <c r="A23" i="2"/>
  <c r="A17" i="2"/>
  <c r="A16" i="2"/>
  <c r="AG18" i="2"/>
  <c r="AG8" i="2"/>
  <c r="AG15" i="2"/>
  <c r="AG12" i="2"/>
  <c r="A20" i="2" l="1"/>
  <c r="A19" i="2"/>
  <c r="B43" i="2"/>
  <c r="A50" i="2"/>
  <c r="A47" i="2"/>
  <c r="A44" i="2"/>
  <c r="A43" i="2" l="1"/>
  <c r="B366" i="9"/>
  <c r="C366" i="9" s="1"/>
  <c r="B365" i="9"/>
  <c r="C365" i="9" s="1"/>
  <c r="B364" i="9"/>
  <c r="C364" i="9" s="1"/>
  <c r="B363" i="9"/>
  <c r="C363" i="9" s="1"/>
  <c r="B362" i="9"/>
  <c r="C362" i="9" s="1"/>
  <c r="B361" i="9"/>
  <c r="C361" i="9" s="1"/>
  <c r="B360" i="9"/>
  <c r="C360" i="9" s="1"/>
  <c r="B359" i="9"/>
  <c r="C359" i="9" s="1"/>
  <c r="B358" i="9"/>
  <c r="C358" i="9" s="1"/>
  <c r="B357" i="9"/>
  <c r="C357" i="9" s="1"/>
  <c r="B356" i="9"/>
  <c r="C356" i="9" s="1"/>
  <c r="B355" i="9"/>
  <c r="C355" i="9" s="1"/>
  <c r="B354" i="9"/>
  <c r="C354" i="9" s="1"/>
  <c r="B353" i="9"/>
  <c r="C353" i="9" s="1"/>
  <c r="B352" i="9"/>
  <c r="C352" i="9" s="1"/>
  <c r="B351" i="9"/>
  <c r="C351" i="9" s="1"/>
  <c r="B350" i="9"/>
  <c r="C350" i="9" s="1"/>
  <c r="B349" i="9"/>
  <c r="C349" i="9" s="1"/>
  <c r="B348" i="9"/>
  <c r="C348" i="9" s="1"/>
  <c r="B347" i="9"/>
  <c r="C347" i="9" s="1"/>
  <c r="B346" i="9"/>
  <c r="C346" i="9" s="1"/>
  <c r="B345" i="9"/>
  <c r="C345" i="9" s="1"/>
  <c r="B344" i="9"/>
  <c r="C344" i="9" s="1"/>
  <c r="B343" i="9"/>
  <c r="C343" i="9" s="1"/>
  <c r="B342" i="9"/>
  <c r="C342" i="9" s="1"/>
  <c r="B341" i="9"/>
  <c r="C341" i="9" s="1"/>
  <c r="B340" i="9"/>
  <c r="C340" i="9" s="1"/>
  <c r="B339" i="9"/>
  <c r="C339" i="9" s="1"/>
  <c r="B338" i="9"/>
  <c r="C338" i="9" s="1"/>
  <c r="B337" i="9"/>
  <c r="C337" i="9" s="1"/>
  <c r="B336" i="9"/>
  <c r="C336" i="9" s="1"/>
  <c r="B335" i="9"/>
  <c r="C335" i="9" s="1"/>
  <c r="B334" i="9"/>
  <c r="C334" i="9" s="1"/>
  <c r="B333" i="9"/>
  <c r="C333" i="9" s="1"/>
  <c r="B332" i="9"/>
  <c r="C332" i="9" s="1"/>
  <c r="B331" i="9"/>
  <c r="C331" i="9" s="1"/>
  <c r="B330" i="9"/>
  <c r="C330" i="9" s="1"/>
  <c r="B329" i="9"/>
  <c r="C329" i="9" s="1"/>
  <c r="B328" i="9"/>
  <c r="C328" i="9" s="1"/>
  <c r="B327" i="9"/>
  <c r="C327" i="9" s="1"/>
  <c r="B326" i="9"/>
  <c r="C326" i="9" s="1"/>
  <c r="B325" i="9"/>
  <c r="C325" i="9" s="1"/>
  <c r="B324" i="9"/>
  <c r="C324" i="9" s="1"/>
  <c r="B323" i="9"/>
  <c r="C323" i="9" s="1"/>
  <c r="B322" i="9"/>
  <c r="C322" i="9" s="1"/>
  <c r="B321" i="9"/>
  <c r="C321" i="9" s="1"/>
  <c r="B320" i="9"/>
  <c r="C320" i="9" s="1"/>
  <c r="B319" i="9"/>
  <c r="C319" i="9" s="1"/>
  <c r="B318" i="9"/>
  <c r="C318" i="9" s="1"/>
  <c r="B317" i="9"/>
  <c r="C317" i="9" s="1"/>
  <c r="B316" i="9"/>
  <c r="C316" i="9" s="1"/>
  <c r="B315" i="9"/>
  <c r="C315" i="9" s="1"/>
  <c r="B314" i="9"/>
  <c r="C314" i="9" s="1"/>
  <c r="B313" i="9"/>
  <c r="C313" i="9" s="1"/>
  <c r="B312" i="9"/>
  <c r="C312" i="9" s="1"/>
  <c r="B311" i="9"/>
  <c r="C311" i="9" s="1"/>
  <c r="B310" i="9"/>
  <c r="C310" i="9" s="1"/>
  <c r="B309" i="9"/>
  <c r="C309" i="9" s="1"/>
  <c r="B308" i="9"/>
  <c r="C308" i="9" s="1"/>
  <c r="B307" i="9"/>
  <c r="C307" i="9" s="1"/>
  <c r="B306" i="9"/>
  <c r="C306" i="9" s="1"/>
  <c r="B305" i="9"/>
  <c r="C305" i="9" s="1"/>
  <c r="B304" i="9"/>
  <c r="C304" i="9" s="1"/>
  <c r="B303" i="9"/>
  <c r="C303" i="9" s="1"/>
  <c r="B302" i="9"/>
  <c r="C302" i="9" s="1"/>
  <c r="B301" i="9"/>
  <c r="C301" i="9" s="1"/>
  <c r="B300" i="9"/>
  <c r="C300" i="9" s="1"/>
  <c r="B299" i="9"/>
  <c r="C299" i="9" s="1"/>
  <c r="B298" i="9"/>
  <c r="C298" i="9" s="1"/>
  <c r="B297" i="9"/>
  <c r="C297" i="9" s="1"/>
  <c r="B296" i="9"/>
  <c r="C296" i="9" s="1"/>
  <c r="B295" i="9"/>
  <c r="C295" i="9" s="1"/>
  <c r="B294" i="9"/>
  <c r="C294" i="9" s="1"/>
  <c r="B293" i="9"/>
  <c r="C293" i="9" s="1"/>
  <c r="B292" i="9"/>
  <c r="C292" i="9" s="1"/>
  <c r="B291" i="9"/>
  <c r="C291" i="9" s="1"/>
  <c r="B290" i="9"/>
  <c r="C290" i="9" s="1"/>
  <c r="B289" i="9"/>
  <c r="C289" i="9" s="1"/>
  <c r="B288" i="9"/>
  <c r="C288" i="9" s="1"/>
  <c r="B287" i="9"/>
  <c r="C287" i="9" s="1"/>
  <c r="B286" i="9"/>
  <c r="C286" i="9" s="1"/>
  <c r="B285" i="9"/>
  <c r="C285" i="9" s="1"/>
  <c r="B284" i="9"/>
  <c r="C284" i="9" s="1"/>
  <c r="B283" i="9"/>
  <c r="C283" i="9" s="1"/>
  <c r="B282" i="9"/>
  <c r="C282" i="9" s="1"/>
  <c r="B281" i="9"/>
  <c r="C281" i="9" s="1"/>
  <c r="B280" i="9"/>
  <c r="C280" i="9" s="1"/>
  <c r="B279" i="9"/>
  <c r="C279" i="9" s="1"/>
  <c r="B278" i="9"/>
  <c r="C278" i="9" s="1"/>
  <c r="B277" i="9"/>
  <c r="C277" i="9" s="1"/>
  <c r="B276" i="9"/>
  <c r="C276" i="9" s="1"/>
  <c r="B275" i="9"/>
  <c r="C275" i="9" s="1"/>
  <c r="B274" i="9"/>
  <c r="C274" i="9" s="1"/>
  <c r="B273" i="9"/>
  <c r="C273" i="9" s="1"/>
  <c r="B272" i="9"/>
  <c r="C272" i="9" s="1"/>
  <c r="B271" i="9"/>
  <c r="C271" i="9" s="1"/>
  <c r="B270" i="9"/>
  <c r="C270" i="9" s="1"/>
  <c r="B269" i="9"/>
  <c r="C269" i="9" s="1"/>
  <c r="B268" i="9"/>
  <c r="C268" i="9" s="1"/>
  <c r="B267" i="9"/>
  <c r="C267" i="9" s="1"/>
  <c r="B266" i="9"/>
  <c r="C266" i="9" s="1"/>
  <c r="B265" i="9"/>
  <c r="C265" i="9" s="1"/>
  <c r="B264" i="9"/>
  <c r="C264" i="9" s="1"/>
  <c r="B263" i="9"/>
  <c r="C263" i="9" s="1"/>
  <c r="B262" i="9"/>
  <c r="C262" i="9" s="1"/>
  <c r="B261" i="9"/>
  <c r="C261" i="9" s="1"/>
  <c r="B260" i="9"/>
  <c r="C260" i="9" s="1"/>
  <c r="B259" i="9"/>
  <c r="C259" i="9" s="1"/>
  <c r="B258" i="9"/>
  <c r="C258" i="9" s="1"/>
  <c r="B257" i="9"/>
  <c r="C257" i="9" s="1"/>
  <c r="B256" i="9"/>
  <c r="C256" i="9" s="1"/>
  <c r="B255" i="9"/>
  <c r="C255" i="9" s="1"/>
  <c r="B254" i="9"/>
  <c r="C254" i="9" s="1"/>
  <c r="B253" i="9"/>
  <c r="C253" i="9" s="1"/>
  <c r="B252" i="9"/>
  <c r="C252" i="9" s="1"/>
  <c r="B251" i="9"/>
  <c r="C251" i="9" s="1"/>
  <c r="B250" i="9"/>
  <c r="C250" i="9" s="1"/>
  <c r="B249" i="9"/>
  <c r="C249" i="9" s="1"/>
  <c r="B248" i="9"/>
  <c r="C248" i="9" s="1"/>
  <c r="B247" i="9"/>
  <c r="C247" i="9" s="1"/>
  <c r="B246" i="9"/>
  <c r="C246" i="9" s="1"/>
  <c r="B245" i="9"/>
  <c r="C245" i="9" s="1"/>
  <c r="B244" i="9"/>
  <c r="C244" i="9" s="1"/>
  <c r="B243" i="9"/>
  <c r="C243" i="9" s="1"/>
  <c r="B242" i="9"/>
  <c r="C242" i="9" s="1"/>
  <c r="B241" i="9"/>
  <c r="C241" i="9" s="1"/>
  <c r="B240" i="9"/>
  <c r="C240" i="9" s="1"/>
  <c r="B239" i="9"/>
  <c r="C239" i="9" s="1"/>
  <c r="B238" i="9"/>
  <c r="C238" i="9" s="1"/>
  <c r="B237" i="9"/>
  <c r="C237" i="9" s="1"/>
  <c r="B236" i="9"/>
  <c r="C236" i="9" s="1"/>
  <c r="B235" i="9"/>
  <c r="C235" i="9" s="1"/>
  <c r="B234" i="9"/>
  <c r="C234" i="9" s="1"/>
  <c r="B233" i="9"/>
  <c r="C233" i="9" s="1"/>
  <c r="B232" i="9"/>
  <c r="C232" i="9" s="1"/>
  <c r="B231" i="9"/>
  <c r="C231" i="9" s="1"/>
  <c r="B230" i="9"/>
  <c r="C230" i="9" s="1"/>
  <c r="B229" i="9"/>
  <c r="C229" i="9" s="1"/>
  <c r="B228" i="9"/>
  <c r="C228" i="9" s="1"/>
  <c r="B227" i="9"/>
  <c r="C227" i="9" s="1"/>
  <c r="B226" i="9"/>
  <c r="C226" i="9" s="1"/>
  <c r="B225" i="9"/>
  <c r="C225" i="9" s="1"/>
  <c r="B224" i="9"/>
  <c r="C224" i="9" s="1"/>
  <c r="B223" i="9"/>
  <c r="C223" i="9" s="1"/>
  <c r="B222" i="9"/>
  <c r="C222" i="9" s="1"/>
  <c r="B221" i="9"/>
  <c r="C221" i="9" s="1"/>
  <c r="B220" i="9"/>
  <c r="C220" i="9" s="1"/>
  <c r="B219" i="9"/>
  <c r="C219" i="9" s="1"/>
  <c r="B218" i="9"/>
  <c r="C218" i="9" s="1"/>
  <c r="B217" i="9"/>
  <c r="C217" i="9" s="1"/>
  <c r="B216" i="9"/>
  <c r="C216" i="9" s="1"/>
  <c r="B215" i="9"/>
  <c r="C215" i="9" s="1"/>
  <c r="B214" i="9"/>
  <c r="C214" i="9" s="1"/>
  <c r="B213" i="9"/>
  <c r="C213" i="9" s="1"/>
  <c r="B212" i="9"/>
  <c r="C212" i="9" s="1"/>
  <c r="B211" i="9"/>
  <c r="C211" i="9" s="1"/>
  <c r="B210" i="9"/>
  <c r="C210" i="9" s="1"/>
  <c r="B209" i="9"/>
  <c r="C209" i="9" s="1"/>
  <c r="B208" i="9"/>
  <c r="C208" i="9" s="1"/>
  <c r="B207" i="9"/>
  <c r="C207" i="9" s="1"/>
  <c r="B206" i="9"/>
  <c r="C206" i="9" s="1"/>
  <c r="B205" i="9"/>
  <c r="C205" i="9" s="1"/>
  <c r="B204" i="9"/>
  <c r="C204" i="9" s="1"/>
  <c r="B203" i="9"/>
  <c r="C203" i="9" s="1"/>
  <c r="B202" i="9"/>
  <c r="C202" i="9" s="1"/>
  <c r="B201" i="9"/>
  <c r="C201" i="9" s="1"/>
  <c r="B200" i="9"/>
  <c r="C200" i="9" s="1"/>
  <c r="B199" i="9"/>
  <c r="C199" i="9" s="1"/>
  <c r="B198" i="9"/>
  <c r="C198" i="9" s="1"/>
  <c r="B197" i="9"/>
  <c r="C197" i="9" s="1"/>
  <c r="B196" i="9"/>
  <c r="C196" i="9" s="1"/>
  <c r="B195" i="9"/>
  <c r="C195" i="9" s="1"/>
  <c r="B194" i="9"/>
  <c r="C194" i="9" s="1"/>
  <c r="B193" i="9"/>
  <c r="C193" i="9" s="1"/>
  <c r="B192" i="9"/>
  <c r="C192" i="9" s="1"/>
  <c r="B191" i="9"/>
  <c r="C191" i="9" s="1"/>
  <c r="B190" i="9"/>
  <c r="C190" i="9" s="1"/>
  <c r="B189" i="9"/>
  <c r="C189" i="9" s="1"/>
  <c r="B188" i="9"/>
  <c r="C188" i="9" s="1"/>
  <c r="B187" i="9"/>
  <c r="C187" i="9" s="1"/>
  <c r="B186" i="9"/>
  <c r="C186" i="9" s="1"/>
  <c r="B185" i="9"/>
  <c r="C185" i="9" s="1"/>
  <c r="B184" i="9"/>
  <c r="C184" i="9" s="1"/>
  <c r="B183" i="9"/>
  <c r="C183" i="9" s="1"/>
  <c r="B182" i="9"/>
  <c r="C182" i="9" s="1"/>
  <c r="B181" i="9"/>
  <c r="C181" i="9" s="1"/>
  <c r="B180" i="9"/>
  <c r="C180" i="9" s="1"/>
  <c r="B179" i="9"/>
  <c r="C179" i="9" s="1"/>
  <c r="B178" i="9"/>
  <c r="C178" i="9" s="1"/>
  <c r="B177" i="9"/>
  <c r="C177" i="9" s="1"/>
  <c r="B176" i="9"/>
  <c r="C176" i="9" s="1"/>
  <c r="B175" i="9"/>
  <c r="C175" i="9" s="1"/>
  <c r="B174" i="9"/>
  <c r="C174" i="9" s="1"/>
  <c r="B173" i="9"/>
  <c r="C173" i="9" s="1"/>
  <c r="B172" i="9"/>
  <c r="C172" i="9" s="1"/>
  <c r="B171" i="9"/>
  <c r="C171" i="9" s="1"/>
  <c r="B170" i="9"/>
  <c r="C170" i="9" s="1"/>
  <c r="B169" i="9"/>
  <c r="C169" i="9" s="1"/>
  <c r="B168" i="9"/>
  <c r="C168" i="9" s="1"/>
  <c r="B167" i="9"/>
  <c r="C167" i="9" s="1"/>
  <c r="B166" i="9"/>
  <c r="C166" i="9" s="1"/>
  <c r="B165" i="9"/>
  <c r="C165" i="9" s="1"/>
  <c r="B164" i="9"/>
  <c r="C164" i="9" s="1"/>
  <c r="B163" i="9"/>
  <c r="C163" i="9" s="1"/>
  <c r="B162" i="9"/>
  <c r="C162" i="9" s="1"/>
  <c r="B161" i="9"/>
  <c r="C161" i="9" s="1"/>
  <c r="B160" i="9"/>
  <c r="C160" i="9" s="1"/>
  <c r="B159" i="9"/>
  <c r="C159" i="9" s="1"/>
  <c r="B158" i="9"/>
  <c r="C158" i="9" s="1"/>
  <c r="B157" i="9"/>
  <c r="C157" i="9" s="1"/>
  <c r="B156" i="9"/>
  <c r="C156" i="9" s="1"/>
  <c r="B155" i="9"/>
  <c r="C155" i="9" s="1"/>
  <c r="B154" i="9"/>
  <c r="C154" i="9" s="1"/>
  <c r="B153" i="9"/>
  <c r="C153" i="9" s="1"/>
  <c r="B152" i="9"/>
  <c r="C152" i="9" s="1"/>
  <c r="B151" i="9"/>
  <c r="C151" i="9" s="1"/>
  <c r="B150" i="9"/>
  <c r="C150" i="9" s="1"/>
  <c r="B149" i="9"/>
  <c r="C149" i="9" s="1"/>
  <c r="B148" i="9"/>
  <c r="C148" i="9" s="1"/>
  <c r="B147" i="9"/>
  <c r="C147" i="9" s="1"/>
  <c r="B146" i="9"/>
  <c r="C146" i="9" s="1"/>
  <c r="B145" i="9"/>
  <c r="C145" i="9" s="1"/>
  <c r="B144" i="9"/>
  <c r="C144" i="9" s="1"/>
  <c r="B143" i="9"/>
  <c r="C143" i="9" s="1"/>
  <c r="B142" i="9"/>
  <c r="C142" i="9" s="1"/>
  <c r="B141" i="9"/>
  <c r="C141" i="9" s="1"/>
  <c r="B140" i="9"/>
  <c r="C140" i="9" s="1"/>
  <c r="B139" i="9"/>
  <c r="C139" i="9" s="1"/>
  <c r="B138" i="9"/>
  <c r="C138" i="9" s="1"/>
  <c r="B137" i="9"/>
  <c r="C137" i="9" s="1"/>
  <c r="B136" i="9"/>
  <c r="C136" i="9" s="1"/>
  <c r="B135" i="9"/>
  <c r="C135" i="9" s="1"/>
  <c r="B134" i="9"/>
  <c r="C134" i="9" s="1"/>
  <c r="B133" i="9"/>
  <c r="C133" i="9" s="1"/>
  <c r="B132" i="9"/>
  <c r="C132" i="9" s="1"/>
  <c r="B131" i="9"/>
  <c r="C131" i="9" s="1"/>
  <c r="B130" i="9"/>
  <c r="C130" i="9" s="1"/>
  <c r="B129" i="9"/>
  <c r="C129" i="9" s="1"/>
  <c r="B128" i="9"/>
  <c r="C128" i="9" s="1"/>
  <c r="B127" i="9"/>
  <c r="C127" i="9" s="1"/>
  <c r="B126" i="9"/>
  <c r="C126" i="9" s="1"/>
  <c r="B125" i="9"/>
  <c r="C125" i="9" s="1"/>
  <c r="B124" i="9"/>
  <c r="C124" i="9" s="1"/>
  <c r="B123" i="9"/>
  <c r="C123" i="9" s="1"/>
  <c r="B122" i="9"/>
  <c r="C122" i="9" s="1"/>
  <c r="B121" i="9"/>
  <c r="C121" i="9" s="1"/>
  <c r="B120" i="9"/>
  <c r="C120" i="9" s="1"/>
  <c r="B119" i="9"/>
  <c r="C119" i="9" s="1"/>
  <c r="B118" i="9"/>
  <c r="C118" i="9" s="1"/>
  <c r="B117" i="9"/>
  <c r="C117" i="9" s="1"/>
  <c r="B116" i="9"/>
  <c r="C116" i="9" s="1"/>
  <c r="B115" i="9"/>
  <c r="C115" i="9" s="1"/>
  <c r="B114" i="9"/>
  <c r="C114" i="9" s="1"/>
  <c r="B113" i="9"/>
  <c r="C113" i="9" s="1"/>
  <c r="B112" i="9"/>
  <c r="C112" i="9" s="1"/>
  <c r="B111" i="9"/>
  <c r="C111" i="9" s="1"/>
  <c r="B110" i="9"/>
  <c r="C110" i="9" s="1"/>
  <c r="B109" i="9"/>
  <c r="C109" i="9" s="1"/>
  <c r="B108" i="9"/>
  <c r="C108" i="9" s="1"/>
  <c r="B107" i="9"/>
  <c r="C107" i="9" s="1"/>
  <c r="B106" i="9"/>
  <c r="C106" i="9" s="1"/>
  <c r="B105" i="9"/>
  <c r="C105" i="9" s="1"/>
  <c r="B104" i="9"/>
  <c r="C104" i="9" s="1"/>
  <c r="B103" i="9"/>
  <c r="C103" i="9" s="1"/>
  <c r="B102" i="9"/>
  <c r="C102" i="9" s="1"/>
  <c r="B101" i="9"/>
  <c r="C101" i="9" s="1"/>
  <c r="B100" i="9"/>
  <c r="C100" i="9" s="1"/>
  <c r="B99" i="9"/>
  <c r="C99" i="9" s="1"/>
  <c r="B98" i="9"/>
  <c r="C98" i="9" s="1"/>
  <c r="B97" i="9"/>
  <c r="C97" i="9" s="1"/>
  <c r="B96" i="9"/>
  <c r="C96" i="9" s="1"/>
  <c r="B95" i="9"/>
  <c r="C95" i="9" s="1"/>
  <c r="B94" i="9"/>
  <c r="C94" i="9" s="1"/>
  <c r="B93" i="9"/>
  <c r="C93" i="9" s="1"/>
  <c r="B92" i="9"/>
  <c r="C92" i="9" s="1"/>
  <c r="B91" i="9"/>
  <c r="C91" i="9" s="1"/>
  <c r="B90" i="9"/>
  <c r="C90" i="9" s="1"/>
  <c r="B89" i="9"/>
  <c r="C89" i="9" s="1"/>
  <c r="B88" i="9"/>
  <c r="C88" i="9" s="1"/>
  <c r="B87" i="9"/>
  <c r="C87" i="9" s="1"/>
  <c r="B86" i="9"/>
  <c r="C86" i="9" s="1"/>
  <c r="B85" i="9"/>
  <c r="C85" i="9" s="1"/>
  <c r="B84" i="9"/>
  <c r="C84" i="9" s="1"/>
  <c r="B83" i="9"/>
  <c r="C83" i="9" s="1"/>
  <c r="B82" i="9"/>
  <c r="C82" i="9" s="1"/>
  <c r="B81" i="9"/>
  <c r="C81" i="9" s="1"/>
  <c r="B80" i="9"/>
  <c r="C80" i="9" s="1"/>
  <c r="B79" i="9"/>
  <c r="C79" i="9" s="1"/>
  <c r="B78" i="9"/>
  <c r="C78" i="9" s="1"/>
  <c r="B77" i="9"/>
  <c r="C77" i="9" s="1"/>
  <c r="B76" i="9"/>
  <c r="C76" i="9" s="1"/>
  <c r="B75" i="9"/>
  <c r="C75" i="9" s="1"/>
  <c r="B74" i="9"/>
  <c r="C74" i="9" s="1"/>
  <c r="B73" i="9"/>
  <c r="C73" i="9" s="1"/>
  <c r="B72" i="9"/>
  <c r="C72" i="9" s="1"/>
  <c r="B71" i="9"/>
  <c r="C71" i="9" s="1"/>
  <c r="B70" i="9"/>
  <c r="C70" i="9" s="1"/>
  <c r="B69" i="9"/>
  <c r="C69" i="9" s="1"/>
  <c r="B68" i="9"/>
  <c r="C68" i="9" s="1"/>
  <c r="B67" i="9"/>
  <c r="C67" i="9" s="1"/>
  <c r="B66" i="9"/>
  <c r="C66" i="9" s="1"/>
  <c r="B65" i="9"/>
  <c r="C65" i="9" s="1"/>
  <c r="B64" i="9"/>
  <c r="C64" i="9" s="1"/>
  <c r="B63" i="9"/>
  <c r="C63" i="9" s="1"/>
  <c r="B62" i="9"/>
  <c r="C62" i="9" s="1"/>
  <c r="B61" i="9"/>
  <c r="C61" i="9" s="1"/>
  <c r="B60" i="9"/>
  <c r="C60" i="9" s="1"/>
  <c r="B59" i="9"/>
  <c r="C59" i="9" s="1"/>
  <c r="B58" i="9"/>
  <c r="C58" i="9" s="1"/>
  <c r="B57" i="9"/>
  <c r="C57" i="9" s="1"/>
  <c r="B56" i="9"/>
  <c r="C56" i="9" s="1"/>
  <c r="B55" i="9"/>
  <c r="C55" i="9" s="1"/>
  <c r="B54" i="9"/>
  <c r="C54" i="9" s="1"/>
  <c r="B53" i="9"/>
  <c r="C53" i="9" s="1"/>
  <c r="B52" i="9"/>
  <c r="C52" i="9" s="1"/>
  <c r="B51" i="9"/>
  <c r="C51" i="9" s="1"/>
  <c r="B50" i="9"/>
  <c r="C50" i="9" s="1"/>
  <c r="B49" i="9"/>
  <c r="C49" i="9" s="1"/>
  <c r="B48" i="9"/>
  <c r="C48" i="9" s="1"/>
  <c r="B47" i="9"/>
  <c r="C47" i="9" s="1"/>
  <c r="B46" i="9"/>
  <c r="C46" i="9" s="1"/>
  <c r="B45" i="9"/>
  <c r="C45" i="9" s="1"/>
  <c r="B44" i="9"/>
  <c r="C44" i="9" s="1"/>
  <c r="B43" i="9"/>
  <c r="C43" i="9" s="1"/>
  <c r="B42" i="9"/>
  <c r="C42" i="9" s="1"/>
  <c r="B41" i="9"/>
  <c r="C41" i="9" s="1"/>
  <c r="B40" i="9"/>
  <c r="C40" i="9" s="1"/>
  <c r="B39" i="9"/>
  <c r="C39" i="9" s="1"/>
  <c r="B38" i="9"/>
  <c r="C38" i="9" s="1"/>
  <c r="B37" i="9"/>
  <c r="C37" i="9" s="1"/>
  <c r="B36" i="9"/>
  <c r="C36" i="9" s="1"/>
  <c r="B35" i="9"/>
  <c r="C35" i="9" s="1"/>
  <c r="B34" i="9"/>
  <c r="C34" i="9" s="1"/>
  <c r="B33" i="9"/>
  <c r="C33" i="9" s="1"/>
  <c r="B32" i="9"/>
  <c r="C32" i="9" s="1"/>
  <c r="B31" i="9"/>
  <c r="C31" i="9" s="1"/>
  <c r="B30" i="9"/>
  <c r="C30" i="9" s="1"/>
  <c r="B29" i="9"/>
  <c r="C29" i="9" s="1"/>
  <c r="B28" i="9"/>
  <c r="C28" i="9" s="1"/>
  <c r="B27" i="9"/>
  <c r="C27" i="9" s="1"/>
  <c r="B26" i="9"/>
  <c r="C26" i="9" s="1"/>
  <c r="B25" i="9"/>
  <c r="C25" i="9" s="1"/>
  <c r="B24" i="9"/>
  <c r="C24" i="9" s="1"/>
  <c r="B23" i="9"/>
  <c r="C23" i="9" s="1"/>
  <c r="B22" i="9"/>
  <c r="C22" i="9" s="1"/>
  <c r="B21" i="9"/>
  <c r="C21" i="9" s="1"/>
  <c r="B20" i="9"/>
  <c r="C20" i="9" s="1"/>
  <c r="B19" i="9"/>
  <c r="C19" i="9" s="1"/>
  <c r="B18" i="9"/>
  <c r="C18" i="9" s="1"/>
  <c r="B17" i="9"/>
  <c r="C17" i="9" s="1"/>
  <c r="B16" i="9"/>
  <c r="C16" i="9" s="1"/>
  <c r="B15" i="9"/>
  <c r="C15" i="9" s="1"/>
  <c r="B14" i="9"/>
  <c r="C14" i="9" s="1"/>
  <c r="B13" i="9"/>
  <c r="C13" i="9" s="1"/>
  <c r="B12" i="9"/>
  <c r="C12" i="9" s="1"/>
  <c r="B11" i="9"/>
  <c r="C11" i="9" s="1"/>
  <c r="B10" i="9"/>
  <c r="C10" i="9" s="1"/>
  <c r="B9" i="9"/>
  <c r="C9" i="9" s="1"/>
  <c r="B8" i="9"/>
  <c r="C8" i="9" s="1"/>
  <c r="B7" i="9"/>
  <c r="C7" i="9" s="1"/>
  <c r="B6" i="9"/>
  <c r="C6" i="9" s="1"/>
  <c r="B5" i="9"/>
  <c r="C5" i="9" s="1"/>
  <c r="B4" i="9"/>
  <c r="C4" i="9" s="1"/>
  <c r="B3" i="9"/>
  <c r="C3" i="9" s="1"/>
  <c r="B2" i="9"/>
  <c r="C2" i="9" s="1"/>
  <c r="A51" i="2" l="1"/>
  <c r="A52" i="2"/>
  <c r="A48" i="2"/>
  <c r="A49" i="2"/>
  <c r="A46" i="2"/>
  <c r="A45" i="2"/>
  <c r="A53" i="2"/>
  <c r="B24" i="2"/>
  <c r="B56" i="2"/>
  <c r="A31" i="2"/>
  <c r="A57" i="2"/>
  <c r="A28" i="2"/>
  <c r="A25" i="2"/>
  <c r="A34" i="2"/>
  <c r="AG47" i="2"/>
  <c r="AG44" i="2"/>
  <c r="AG50" i="2"/>
  <c r="A56" i="2" l="1"/>
  <c r="A24" i="2"/>
  <c r="A54" i="2"/>
  <c r="A55" i="2"/>
  <c r="A69" i="2"/>
  <c r="B69" i="2"/>
  <c r="A60" i="2"/>
  <c r="AG28" i="2"/>
  <c r="A63" i="2"/>
  <c r="A37" i="2"/>
  <c r="A64" i="2" l="1"/>
  <c r="A65" i="2"/>
  <c r="A62" i="2"/>
  <c r="A61" i="2"/>
  <c r="A29" i="2"/>
  <c r="A30" i="2"/>
  <c r="A27" i="2"/>
  <c r="A26" i="2"/>
  <c r="A59" i="2"/>
  <c r="A58" i="2"/>
  <c r="A66" i="2"/>
  <c r="A40" i="2"/>
  <c r="AG73" i="2"/>
  <c r="AG60" i="2"/>
  <c r="AG57" i="2"/>
  <c r="AG25" i="2"/>
  <c r="AG70" i="2"/>
  <c r="A67" i="2" l="1"/>
  <c r="A68" i="2"/>
  <c r="A42" i="2"/>
  <c r="A41" i="2"/>
  <c r="AG31" i="2"/>
  <c r="AG34" i="2"/>
  <c r="AG37" i="2"/>
  <c r="A39" i="2" l="1"/>
  <c r="A38" i="2"/>
  <c r="A33" i="2"/>
  <c r="A32" i="2"/>
  <c r="A36" i="2"/>
  <c r="A35" i="2"/>
  <c r="A4" i="2"/>
  <c r="AG38" i="2"/>
  <c r="AG39" i="2"/>
  <c r="AG36" i="2"/>
  <c r="AG33" i="2"/>
  <c r="AG35" i="2"/>
  <c r="AG32" i="2"/>
  <c r="B5" i="2" l="1"/>
  <c r="B70" i="2"/>
  <c r="B37" i="2"/>
  <c r="B18" i="2"/>
  <c r="B6" i="2" l="1"/>
  <c r="C6" i="2" s="1"/>
  <c r="D6" i="2" s="1"/>
  <c r="E6" i="2" s="1"/>
  <c r="F6" i="2" s="1"/>
  <c r="G6" i="2" s="1"/>
  <c r="H6" i="2" s="1"/>
  <c r="I6" i="2" s="1"/>
  <c r="J6" i="2" s="1"/>
  <c r="K6" i="2" s="1"/>
  <c r="L6" i="2" s="1"/>
  <c r="M6" i="2" s="1"/>
  <c r="N6" i="2" s="1"/>
  <c r="O6" i="2" s="1"/>
  <c r="P6" i="2" s="1"/>
  <c r="Q6" i="2" s="1"/>
  <c r="R6" i="2" s="1"/>
  <c r="S6" i="2" s="1"/>
  <c r="T6" i="2" s="1"/>
  <c r="U6" i="2" s="1"/>
  <c r="V6" i="2" s="1"/>
  <c r="W6" i="2" s="1"/>
  <c r="X6" i="2" s="1"/>
  <c r="Y6" i="2" s="1"/>
  <c r="Z6" i="2" s="1"/>
  <c r="AA6" i="2" s="1"/>
  <c r="AB6" i="2" s="1"/>
  <c r="AC6" i="2" s="1"/>
  <c r="AD6" i="2" s="1"/>
  <c r="AE6" i="2" s="1"/>
  <c r="AF6" i="2" s="1"/>
  <c r="C5" i="2"/>
  <c r="B15" i="2"/>
  <c r="C34" i="2"/>
  <c r="B8" i="2"/>
  <c r="B28" i="2"/>
  <c r="C73" i="2"/>
  <c r="B31" i="2"/>
  <c r="C31" i="2"/>
  <c r="B12" i="2"/>
  <c r="B50" i="2"/>
  <c r="C18" i="2"/>
  <c r="B47" i="2"/>
  <c r="B57" i="2"/>
  <c r="B25" i="2"/>
  <c r="B60" i="2"/>
  <c r="B44" i="2"/>
  <c r="C44" i="2"/>
  <c r="B34" i="2"/>
  <c r="B73" i="2"/>
  <c r="D5" i="2" l="1"/>
  <c r="C60" i="2"/>
  <c r="C25" i="2"/>
  <c r="D18" i="2"/>
  <c r="D73" i="2"/>
  <c r="C8" i="2"/>
  <c r="C50" i="2"/>
  <c r="D31" i="2"/>
  <c r="D44" i="2"/>
  <c r="C70" i="2"/>
  <c r="C57" i="2"/>
  <c r="C28" i="2"/>
  <c r="C12" i="2"/>
  <c r="C47" i="2"/>
  <c r="C37" i="2"/>
  <c r="C15" i="2"/>
  <c r="E5" i="2" l="1"/>
  <c r="D12" i="2"/>
  <c r="D34" i="2"/>
  <c r="D50" i="2"/>
  <c r="D28" i="2"/>
  <c r="D60" i="2"/>
  <c r="D25" i="2"/>
  <c r="D15" i="2"/>
  <c r="D47" i="2"/>
  <c r="D57" i="2"/>
  <c r="D37" i="2"/>
  <c r="E60" i="2"/>
  <c r="D70" i="2"/>
  <c r="D8" i="2"/>
  <c r="E31" i="2"/>
  <c r="F5" i="2" l="1"/>
  <c r="E34" i="2"/>
  <c r="E25" i="2"/>
  <c r="E44" i="2"/>
  <c r="E57" i="2"/>
  <c r="E50" i="2"/>
  <c r="F8" i="2"/>
  <c r="E8" i="2"/>
  <c r="E18" i="2"/>
  <c r="E47" i="2"/>
  <c r="E12" i="2"/>
  <c r="E37" i="2"/>
  <c r="E15" i="2"/>
  <c r="E70" i="2"/>
  <c r="E73" i="2"/>
  <c r="E28" i="2"/>
  <c r="F18" i="2"/>
  <c r="F50" i="2"/>
  <c r="G5" i="2" l="1"/>
  <c r="F70" i="2"/>
  <c r="F25" i="2"/>
  <c r="G47" i="2"/>
  <c r="G34" i="2"/>
  <c r="F57" i="2"/>
  <c r="F31" i="2"/>
  <c r="F44" i="2"/>
  <c r="F15" i="2"/>
  <c r="G18" i="2"/>
  <c r="F37" i="2"/>
  <c r="F73" i="2"/>
  <c r="F34" i="2"/>
  <c r="G15" i="2"/>
  <c r="F47" i="2"/>
  <c r="G31" i="2"/>
  <c r="F60" i="2"/>
  <c r="F12" i="2"/>
  <c r="F28" i="2"/>
  <c r="H5" i="2" l="1"/>
  <c r="G37" i="2"/>
  <c r="G57" i="2"/>
  <c r="G73" i="2"/>
  <c r="H34" i="2"/>
  <c r="H44" i="2"/>
  <c r="H28" i="2"/>
  <c r="G44" i="2"/>
  <c r="G25" i="2"/>
  <c r="G60" i="2"/>
  <c r="G70" i="2"/>
  <c r="G12" i="2"/>
  <c r="H18" i="2"/>
  <c r="G50" i="2"/>
  <c r="G8" i="2"/>
  <c r="G28" i="2"/>
  <c r="I5" i="2" l="1"/>
  <c r="H73" i="2"/>
  <c r="H60" i="2"/>
  <c r="H37" i="2"/>
  <c r="I73" i="2"/>
  <c r="I44" i="2"/>
  <c r="H31" i="2"/>
  <c r="I8" i="2"/>
  <c r="I70" i="2"/>
  <c r="H50" i="2"/>
  <c r="H70" i="2"/>
  <c r="H47" i="2"/>
  <c r="H25" i="2"/>
  <c r="I18" i="2"/>
  <c r="I37" i="2"/>
  <c r="I12" i="2"/>
  <c r="I34" i="2"/>
  <c r="H57" i="2"/>
  <c r="H12" i="2"/>
  <c r="H15" i="2"/>
  <c r="H8" i="2"/>
  <c r="I31" i="2"/>
  <c r="I47" i="2"/>
  <c r="J5" i="2" l="1"/>
  <c r="I28" i="2"/>
  <c r="I25" i="2"/>
  <c r="I60" i="2"/>
  <c r="I15" i="2"/>
  <c r="J18" i="2"/>
  <c r="J15" i="2"/>
  <c r="J31" i="2"/>
  <c r="J70" i="2"/>
  <c r="I50" i="2"/>
  <c r="J50" i="2"/>
  <c r="J57" i="2"/>
  <c r="I57" i="2"/>
  <c r="K5" i="2" l="1"/>
  <c r="J8" i="2"/>
  <c r="J12" i="2"/>
  <c r="K73" i="2"/>
  <c r="J37" i="2"/>
  <c r="J60" i="2"/>
  <c r="K18" i="2"/>
  <c r="J28" i="2"/>
  <c r="J47" i="2"/>
  <c r="K34" i="2"/>
  <c r="J34" i="2"/>
  <c r="K31" i="2"/>
  <c r="J25" i="2"/>
  <c r="J73" i="2"/>
  <c r="K60" i="2"/>
  <c r="J44" i="2"/>
  <c r="L5" i="2" l="1"/>
  <c r="L60" i="2"/>
  <c r="L15" i="2"/>
  <c r="K37" i="2"/>
  <c r="K57" i="2"/>
  <c r="L34" i="2"/>
  <c r="L47" i="2"/>
  <c r="K15" i="2"/>
  <c r="L73" i="2"/>
  <c r="K50" i="2"/>
  <c r="L18" i="2"/>
  <c r="K12" i="2"/>
  <c r="K44" i="2"/>
  <c r="K47" i="2"/>
  <c r="L31" i="2"/>
  <c r="K25" i="2"/>
  <c r="K28" i="2"/>
  <c r="K8" i="2"/>
  <c r="L44" i="2"/>
  <c r="K70" i="2"/>
  <c r="M5" i="2" l="1"/>
  <c r="L8" i="2"/>
  <c r="M50" i="2"/>
  <c r="L12" i="2"/>
  <c r="M37" i="2"/>
  <c r="L50" i="2"/>
  <c r="M25" i="2"/>
  <c r="L25" i="2"/>
  <c r="M60" i="2"/>
  <c r="L28" i="2"/>
  <c r="L70" i="2"/>
  <c r="L37" i="2"/>
  <c r="M18" i="2"/>
  <c r="M8" i="2"/>
  <c r="M15" i="2"/>
  <c r="L57" i="2"/>
  <c r="M73" i="2"/>
  <c r="M31" i="2"/>
  <c r="M70" i="2"/>
  <c r="N5" i="2" l="1"/>
  <c r="M44" i="2"/>
  <c r="M57" i="2"/>
  <c r="N15" i="2"/>
  <c r="N34" i="2"/>
  <c r="N60" i="2"/>
  <c r="N12" i="2"/>
  <c r="M28" i="2"/>
  <c r="N25" i="2"/>
  <c r="N18" i="2"/>
  <c r="N28" i="2"/>
  <c r="N57" i="2"/>
  <c r="M12" i="2"/>
  <c r="N8" i="2"/>
  <c r="N37" i="2"/>
  <c r="M47" i="2"/>
  <c r="M34" i="2"/>
  <c r="N31" i="2"/>
  <c r="N70" i="2"/>
  <c r="O5" i="2" l="1"/>
  <c r="O50" i="2"/>
  <c r="N50" i="2"/>
  <c r="O15" i="2"/>
  <c r="N47" i="2"/>
  <c r="O57" i="2"/>
  <c r="O18" i="2"/>
  <c r="O44" i="2"/>
  <c r="O70" i="2"/>
  <c r="O25" i="2"/>
  <c r="O37" i="2"/>
  <c r="O31" i="2"/>
  <c r="O8" i="2"/>
  <c r="N44" i="2"/>
  <c r="N73" i="2"/>
  <c r="O34" i="2"/>
  <c r="O73" i="2"/>
  <c r="P5" i="2" l="1"/>
  <c r="P37" i="2"/>
  <c r="O12" i="2"/>
  <c r="O47" i="2"/>
  <c r="P18" i="2"/>
  <c r="O60" i="2"/>
  <c r="P50" i="2"/>
  <c r="O28" i="2"/>
  <c r="Q5" i="2" l="1"/>
  <c r="Q18" i="2"/>
  <c r="P25" i="2"/>
  <c r="P15" i="2"/>
  <c r="P12" i="2"/>
  <c r="P73" i="2"/>
  <c r="P31" i="2"/>
  <c r="Q25" i="2"/>
  <c r="Q70" i="2"/>
  <c r="P60" i="2"/>
  <c r="P47" i="2"/>
  <c r="P8" i="2"/>
  <c r="P70" i="2"/>
  <c r="Q50" i="2"/>
  <c r="Q34" i="2"/>
  <c r="Q31" i="2"/>
  <c r="P28" i="2"/>
  <c r="Q12" i="2"/>
  <c r="P57" i="2"/>
  <c r="Q73" i="2"/>
  <c r="P34" i="2"/>
  <c r="P44" i="2"/>
  <c r="R5" i="2" l="1"/>
  <c r="Q28" i="2"/>
  <c r="Q57" i="2"/>
  <c r="Q44" i="2"/>
  <c r="R57" i="2"/>
  <c r="R50" i="2"/>
  <c r="R60" i="2"/>
  <c r="R12" i="2"/>
  <c r="R70" i="2"/>
  <c r="Q47" i="2"/>
  <c r="R31" i="2"/>
  <c r="Q8" i="2"/>
  <c r="R8" i="2"/>
  <c r="R18" i="2"/>
  <c r="Q37" i="2"/>
  <c r="R34" i="2"/>
  <c r="R73" i="2"/>
  <c r="Q60" i="2"/>
  <c r="Q15" i="2"/>
  <c r="R37" i="2"/>
  <c r="S5" i="2" l="1"/>
  <c r="R15" i="2"/>
  <c r="S18" i="2"/>
  <c r="S57" i="2"/>
  <c r="R44" i="2"/>
  <c r="R47" i="2"/>
  <c r="R25" i="2"/>
  <c r="R28" i="2"/>
  <c r="T5" i="2" l="1"/>
  <c r="S47" i="2"/>
  <c r="S44" i="2"/>
  <c r="S31" i="2"/>
  <c r="S28" i="2"/>
  <c r="S60" i="2"/>
  <c r="S15" i="2"/>
  <c r="S34" i="2"/>
  <c r="S73" i="2"/>
  <c r="S37" i="2"/>
  <c r="S8" i="2"/>
  <c r="S12" i="2"/>
  <c r="S25" i="2"/>
  <c r="S70" i="2"/>
  <c r="T70" i="2"/>
  <c r="T44" i="2"/>
  <c r="S50" i="2"/>
  <c r="U5" i="2" l="1"/>
  <c r="T34" i="2"/>
  <c r="U18" i="2"/>
  <c r="T60" i="2"/>
  <c r="T31" i="2"/>
  <c r="T12" i="2"/>
  <c r="U44" i="2"/>
  <c r="T37" i="2"/>
  <c r="U31" i="2"/>
  <c r="U28" i="2"/>
  <c r="T18" i="2"/>
  <c r="T73" i="2"/>
  <c r="T25" i="2"/>
  <c r="T57" i="2"/>
  <c r="T15" i="2"/>
  <c r="U70" i="2"/>
  <c r="T8" i="2"/>
  <c r="T47" i="2"/>
  <c r="T28" i="2"/>
  <c r="T50" i="2"/>
  <c r="V5" i="2" l="1"/>
  <c r="U73" i="2"/>
  <c r="V8" i="2"/>
  <c r="U47" i="2"/>
  <c r="U8" i="2"/>
  <c r="V60" i="2"/>
  <c r="V73" i="2"/>
  <c r="U15" i="2"/>
  <c r="V50" i="2"/>
  <c r="V12" i="2"/>
  <c r="V31" i="2"/>
  <c r="U60" i="2"/>
  <c r="V18" i="2"/>
  <c r="V44" i="2"/>
  <c r="U25" i="2"/>
  <c r="V57" i="2"/>
  <c r="U12" i="2"/>
  <c r="V34" i="2"/>
  <c r="V28" i="2"/>
  <c r="V25" i="2"/>
  <c r="V37" i="2"/>
  <c r="U50" i="2"/>
  <c r="U57" i="2"/>
  <c r="V47" i="2"/>
  <c r="U34" i="2"/>
  <c r="U37" i="2"/>
  <c r="W5" i="2" l="1"/>
  <c r="V70" i="2"/>
  <c r="W18" i="2"/>
  <c r="W31" i="2"/>
  <c r="V15" i="2"/>
  <c r="W47" i="2"/>
  <c r="W73" i="2"/>
  <c r="X5" i="2" l="1"/>
  <c r="W28" i="2"/>
  <c r="W25" i="2"/>
  <c r="X50" i="2"/>
  <c r="W57" i="2"/>
  <c r="W50" i="2"/>
  <c r="W60" i="2"/>
  <c r="W70" i="2"/>
  <c r="X60" i="2"/>
  <c r="X34" i="2"/>
  <c r="W34" i="2"/>
  <c r="W8" i="2"/>
  <c r="W15" i="2"/>
  <c r="X18" i="2"/>
  <c r="W44" i="2"/>
  <c r="W37" i="2"/>
  <c r="W12" i="2"/>
  <c r="Y5" i="2" l="1"/>
  <c r="X47" i="2"/>
  <c r="Y15" i="2"/>
  <c r="X57" i="2"/>
  <c r="Y31" i="2"/>
  <c r="X12" i="2"/>
  <c r="X44" i="2"/>
  <c r="X25" i="2"/>
  <c r="Y73" i="2"/>
  <c r="Y25" i="2"/>
  <c r="X31" i="2"/>
  <c r="Y18" i="2"/>
  <c r="X28" i="2"/>
  <c r="X8" i="2"/>
  <c r="X37" i="2"/>
  <c r="Y47" i="2"/>
  <c r="Y37" i="2"/>
  <c r="Y70" i="2"/>
  <c r="X73" i="2"/>
  <c r="X70" i="2"/>
  <c r="Y50" i="2"/>
  <c r="X15" i="2"/>
  <c r="Z5" i="2" l="1"/>
  <c r="Y12" i="2"/>
  <c r="Y8" i="2"/>
  <c r="Z18" i="2"/>
  <c r="Y60" i="2"/>
  <c r="Y34" i="2"/>
  <c r="Y57" i="2"/>
  <c r="Z34" i="2"/>
  <c r="Y44" i="2"/>
  <c r="Y28" i="2"/>
  <c r="AA5" i="2" l="1"/>
  <c r="AA28" i="2"/>
  <c r="Z31" i="2"/>
  <c r="AA57" i="2"/>
  <c r="Z44" i="2"/>
  <c r="Z50" i="2"/>
  <c r="Z73" i="2"/>
  <c r="Z47" i="2"/>
  <c r="AA73" i="2"/>
  <c r="Z37" i="2"/>
  <c r="Z12" i="2"/>
  <c r="Z25" i="2"/>
  <c r="AA31" i="2"/>
  <c r="Z57" i="2"/>
  <c r="AA18" i="2"/>
  <c r="Z60" i="2"/>
  <c r="Z28" i="2"/>
  <c r="Z8" i="2"/>
  <c r="Z70" i="2"/>
  <c r="AA34" i="2"/>
  <c r="Z15" i="2"/>
  <c r="AA8" i="2"/>
  <c r="AB5" i="2" l="1"/>
  <c r="AA44" i="2"/>
  <c r="AA15" i="2"/>
  <c r="AB47" i="2"/>
  <c r="AB44" i="2"/>
  <c r="AA12" i="2"/>
  <c r="AB60" i="2"/>
  <c r="AB15" i="2"/>
  <c r="AA60" i="2"/>
  <c r="AB70" i="2"/>
  <c r="AA47" i="2"/>
  <c r="AB34" i="2"/>
  <c r="AA50" i="2"/>
  <c r="AB57" i="2"/>
  <c r="AB28" i="2"/>
  <c r="AB50" i="2"/>
  <c r="AB37" i="2"/>
  <c r="AB8" i="2"/>
  <c r="AB31" i="2"/>
  <c r="AB18" i="2"/>
  <c r="AA37" i="2"/>
  <c r="AA25" i="2"/>
  <c r="AA70" i="2"/>
  <c r="AC5" i="2" l="1"/>
  <c r="AC44" i="2"/>
  <c r="AB73" i="2"/>
  <c r="AC18" i="2"/>
  <c r="AB12" i="2"/>
  <c r="AC73" i="2"/>
  <c r="AC15" i="2"/>
  <c r="AB25" i="2"/>
  <c r="AC31" i="2"/>
  <c r="AD5" i="2" l="1"/>
  <c r="AD31" i="2"/>
  <c r="AC70" i="2"/>
  <c r="AC12" i="2"/>
  <c r="AD12" i="2"/>
  <c r="AC60" i="2"/>
  <c r="AC28" i="2"/>
  <c r="AC47" i="2"/>
  <c r="AC57" i="2"/>
  <c r="AD44" i="2"/>
  <c r="AC37" i="2"/>
  <c r="AC25" i="2"/>
  <c r="AC34" i="2"/>
  <c r="AC50" i="2"/>
  <c r="AD18" i="2"/>
  <c r="AC8" i="2"/>
  <c r="AE5" i="2" l="1"/>
  <c r="AE70" i="2"/>
  <c r="AD57" i="2"/>
  <c r="AE31" i="2"/>
  <c r="AD37" i="2"/>
  <c r="AE44" i="2"/>
  <c r="AE18" i="2"/>
  <c r="AD73" i="2"/>
  <c r="AD47" i="2"/>
  <c r="AD34" i="2"/>
  <c r="AD25" i="2"/>
  <c r="AE34" i="2"/>
  <c r="AD8" i="2"/>
  <c r="AE28" i="2"/>
  <c r="AD15" i="2"/>
  <c r="AD50" i="2"/>
  <c r="AD28" i="2"/>
  <c r="AD70" i="2"/>
  <c r="AD60" i="2"/>
  <c r="AF5" i="2" l="1"/>
  <c r="AF31" i="2"/>
  <c r="AF60" i="2"/>
  <c r="AF25" i="2"/>
  <c r="AF57" i="2"/>
  <c r="AF15" i="2"/>
  <c r="AF12" i="2"/>
  <c r="AF28" i="2"/>
  <c r="AF70" i="2"/>
  <c r="AF18" i="2"/>
  <c r="AF44" i="2"/>
  <c r="AF37" i="2"/>
  <c r="AF73" i="2"/>
  <c r="AF8" i="2"/>
  <c r="AF34" i="2"/>
  <c r="AF47" i="2"/>
  <c r="AF50" i="2"/>
  <c r="AF63" i="2"/>
  <c r="AG63" i="2"/>
  <c r="AE15" i="2"/>
  <c r="AE47" i="2"/>
  <c r="AE73" i="2"/>
  <c r="AE50" i="2"/>
  <c r="AE60" i="2"/>
  <c r="AE8" i="2"/>
  <c r="AE12" i="2"/>
  <c r="AE25" i="2"/>
  <c r="AE57" i="2"/>
  <c r="AE37" i="2"/>
  <c r="O63" i="2"/>
  <c r="Y63" i="2"/>
  <c r="AA63" i="2"/>
  <c r="G63" i="2"/>
  <c r="Z63" i="2"/>
  <c r="W63" i="2"/>
  <c r="D63" i="2"/>
  <c r="H63" i="2"/>
  <c r="T63" i="2"/>
  <c r="U63" i="2"/>
  <c r="F63" i="2"/>
  <c r="N63" i="2"/>
  <c r="V63" i="2"/>
  <c r="S63" i="2"/>
  <c r="AB63" i="2"/>
  <c r="E63" i="2"/>
  <c r="Q63" i="2"/>
  <c r="AE63" i="2"/>
  <c r="AD63" i="2"/>
  <c r="K63" i="2"/>
  <c r="J63" i="2"/>
  <c r="M63" i="2"/>
  <c r="B63" i="2"/>
  <c r="C63" i="2"/>
  <c r="I63" i="2"/>
  <c r="AC63" i="2"/>
  <c r="P63" i="2"/>
  <c r="R63" i="2"/>
  <c r="X63" i="2"/>
  <c r="L63" i="2"/>
</calcChain>
</file>

<file path=xl/sharedStrings.xml><?xml version="1.0" encoding="utf-8"?>
<sst xmlns="http://schemas.openxmlformats.org/spreadsheetml/2006/main" count="776" uniqueCount="94">
  <si>
    <t>ASD JOUR</t>
  </si>
  <si>
    <t>IDE NUIT</t>
  </si>
  <si>
    <t>ASD NUIT</t>
  </si>
  <si>
    <t>Date</t>
  </si>
  <si>
    <t>date =</t>
  </si>
  <si>
    <t xml:space="preserve">service = </t>
  </si>
  <si>
    <t>DVO</t>
  </si>
  <si>
    <t>service</t>
  </si>
  <si>
    <t>médecine + chimio</t>
  </si>
  <si>
    <t>SSR</t>
  </si>
  <si>
    <t>IDE JOUR</t>
  </si>
  <si>
    <t>Dimanche</t>
  </si>
  <si>
    <t>Lundi</t>
  </si>
  <si>
    <t>Mardi</t>
  </si>
  <si>
    <t>Mercredi</t>
  </si>
  <si>
    <t>Jeudi</t>
  </si>
  <si>
    <t>Vendredi</t>
  </si>
  <si>
    <t>Samedi</t>
  </si>
  <si>
    <t>19H-7H15</t>
  </si>
  <si>
    <t>FREYCHET</t>
  </si>
  <si>
    <t>ORTHO</t>
  </si>
  <si>
    <t>ERTLE</t>
  </si>
  <si>
    <t>7H-19H15</t>
  </si>
  <si>
    <t/>
  </si>
  <si>
    <t xml:space="preserve">dates </t>
  </si>
  <si>
    <t>jour</t>
  </si>
  <si>
    <t>jour de semaine</t>
  </si>
  <si>
    <t>PASCAL</t>
  </si>
  <si>
    <t>DECORBIN</t>
  </si>
  <si>
    <t>semaineA</t>
  </si>
  <si>
    <t>semaineB</t>
  </si>
  <si>
    <t>semaineC</t>
  </si>
  <si>
    <t>semaineD</t>
  </si>
  <si>
    <t>semaineE</t>
  </si>
  <si>
    <t>semaineF</t>
  </si>
  <si>
    <t>semaineG</t>
  </si>
  <si>
    <t>sem3</t>
  </si>
  <si>
    <t>sem4</t>
  </si>
  <si>
    <t>sem5</t>
  </si>
  <si>
    <t>sem6</t>
  </si>
  <si>
    <t>sem7</t>
  </si>
  <si>
    <t>sem1</t>
  </si>
  <si>
    <t>sem2</t>
  </si>
  <si>
    <t>7H-16H55</t>
  </si>
  <si>
    <t>7H30-19H45</t>
  </si>
  <si>
    <t>PEDIA</t>
  </si>
  <si>
    <t>cycles1</t>
  </si>
  <si>
    <t>cycles2</t>
  </si>
  <si>
    <t>cycles3</t>
  </si>
  <si>
    <t>cycles4</t>
  </si>
  <si>
    <t>cycles5</t>
  </si>
  <si>
    <t>cycles7</t>
  </si>
  <si>
    <t>CYCLES</t>
  </si>
  <si>
    <t>postes vacants</t>
  </si>
  <si>
    <t>7H-19H16</t>
  </si>
  <si>
    <t>Polyvalent Ortho</t>
  </si>
  <si>
    <t>Polyvalent DVO</t>
  </si>
  <si>
    <t>Polyvalent PEDIA</t>
  </si>
  <si>
    <t>Polyvalent SSR</t>
  </si>
  <si>
    <t>Polyvalent MED</t>
  </si>
  <si>
    <t>PolyVal. Ortho(ASD_J)</t>
  </si>
  <si>
    <t>PolyVal. SSR(ASD_J)</t>
  </si>
  <si>
    <t>PolyVal. DVO(ASD_J)</t>
  </si>
  <si>
    <t>Polyvalent DVO (IDE_N)</t>
  </si>
  <si>
    <t>Polyvalent Ortho (IDE_N)</t>
  </si>
  <si>
    <t>Polyvalent SSR (IDE_N)</t>
  </si>
  <si>
    <t>Polyvalent DVO (ASD_N)</t>
  </si>
  <si>
    <t>Polyvalent Ortho (ASD_N)</t>
  </si>
  <si>
    <t>Polyvalent SSR (ASD_N)</t>
  </si>
  <si>
    <t>Pierre</t>
  </si>
  <si>
    <t>Florence</t>
  </si>
  <si>
    <t>Tatianna</t>
  </si>
  <si>
    <t>Sophie</t>
  </si>
  <si>
    <t>Cécile</t>
  </si>
  <si>
    <t>Thierry</t>
  </si>
  <si>
    <t>Anne</t>
  </si>
  <si>
    <t>Jacky</t>
  </si>
  <si>
    <t>Bob</t>
  </si>
  <si>
    <t>Jean-Pierre</t>
  </si>
  <si>
    <t>Anne-Marie</t>
  </si>
  <si>
    <t>Rose</t>
  </si>
  <si>
    <t>France</t>
  </si>
  <si>
    <t>Julie</t>
  </si>
  <si>
    <t>Bernadette</t>
  </si>
  <si>
    <t>Jean</t>
  </si>
  <si>
    <t>Emilie</t>
  </si>
  <si>
    <t>Samia</t>
  </si>
  <si>
    <t xml:space="preserve">Celine </t>
  </si>
  <si>
    <t>Dominique</t>
  </si>
  <si>
    <t>Patricia</t>
  </si>
  <si>
    <t>Marie</t>
  </si>
  <si>
    <t>Odile</t>
  </si>
  <si>
    <t>Jérémy</t>
  </si>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</sst>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"/>
    <numFmt numFmtId="165" formatCode="d"/>
    <numFmt numFmtId="166" formatCode="mmmm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name val="Calibri"/>
      <family val="2"/>
      <scheme val="minor"/>
    </font>
    <font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  <charset val="1"/>
    </font>
    <font>
      <b/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FF99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rgb="FFD869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indexed="1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auto="1"/>
      </top>
      <bottom style="thin">
        <color indexed="64"/>
      </bottom>
      <diagonal/>
    </border>
    <border>
      <left/>
      <right style="thick">
        <color indexed="64"/>
      </right>
      <top style="thick">
        <color auto="1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168">
    <xf numFmtId="0" fontId="0" fillId="0" borderId="0" xfId="0"/>
    <xf numFmtId="166" fontId="0" fillId="0" borderId="0" xfId="0" applyNumberFormat="1"/>
    <xf numFmtId="164" fontId="1" fillId="0" borderId="1" xfId="0" applyNumberFormat="1" applyFont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0" fillId="0" borderId="5" xfId="0" applyBorder="1"/>
    <xf numFmtId="0" fontId="0" fillId="0" borderId="6" xfId="0" applyBorder="1"/>
    <xf numFmtId="0" fontId="0" fillId="0" borderId="0" xfId="0" applyFill="1" applyBorder="1"/>
    <xf numFmtId="0" fontId="0" fillId="0" borderId="6" xfId="0" applyFill="1" applyBorder="1"/>
    <xf numFmtId="0" fontId="0" fillId="0" borderId="5" xfId="0" applyFill="1" applyBorder="1"/>
    <xf numFmtId="0" fontId="0" fillId="0" borderId="0" xfId="0" applyFill="1"/>
    <xf numFmtId="16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6" borderId="0" xfId="0" applyFill="1" applyAlignment="1">
      <alignment horizontal="center"/>
    </xf>
    <xf numFmtId="0" fontId="0" fillId="6" borderId="0" xfId="0" applyFill="1" applyAlignment="1">
      <alignment horizontal="center" vertical="center"/>
    </xf>
    <xf numFmtId="14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9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7" xfId="0" applyBorder="1"/>
    <xf numFmtId="0" fontId="0" fillId="0" borderId="18" xfId="0" applyBorder="1"/>
    <xf numFmtId="0" fontId="1" fillId="0" borderId="0" xfId="0" applyFont="1" applyAlignment="1">
      <alignment horizontal="center" vertical="center"/>
    </xf>
    <xf numFmtId="0" fontId="0" fillId="10" borderId="0" xfId="0" applyFill="1" applyAlignment="1">
      <alignment horizontal="center"/>
    </xf>
    <xf numFmtId="14" fontId="0" fillId="10" borderId="0" xfId="0" applyNumberFormat="1" applyFill="1" applyAlignment="1">
      <alignment horizontal="center"/>
    </xf>
    <xf numFmtId="0" fontId="8" fillId="10" borderId="9" xfId="0" applyFont="1" applyFill="1" applyBorder="1" applyAlignment="1">
      <alignment horizontal="left" vertical="center"/>
    </xf>
    <xf numFmtId="0" fontId="0" fillId="10" borderId="0" xfId="0" applyFill="1" applyBorder="1" applyAlignment="1">
      <alignment horizontal="center" vertical="center"/>
    </xf>
    <xf numFmtId="0" fontId="4" fillId="10" borderId="0" xfId="0" applyFont="1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8" borderId="4" xfId="0" applyFill="1" applyBorder="1" applyAlignment="1">
      <alignment horizontal="center"/>
    </xf>
    <xf numFmtId="0" fontId="0" fillId="8" borderId="0" xfId="0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20" xfId="0" applyBorder="1"/>
    <xf numFmtId="0" fontId="0" fillId="0" borderId="21" xfId="0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1" xfId="0" applyBorder="1"/>
    <xf numFmtId="0" fontId="12" fillId="0" borderId="7" xfId="0" applyFont="1" applyBorder="1"/>
    <xf numFmtId="0" fontId="12" fillId="0" borderId="7" xfId="0" applyFont="1" applyFill="1" applyBorder="1"/>
    <xf numFmtId="0" fontId="0" fillId="0" borderId="5" xfId="0" applyFill="1" applyBorder="1" applyAlignment="1">
      <alignment vertical="center" wrapText="1"/>
    </xf>
    <xf numFmtId="0" fontId="0" fillId="0" borderId="0" xfId="0" applyFill="1" applyBorder="1" applyAlignment="1">
      <alignment wrapText="1"/>
    </xf>
    <xf numFmtId="0" fontId="6" fillId="0" borderId="8" xfId="0" applyFont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9" xfId="0" applyBorder="1"/>
    <xf numFmtId="0" fontId="8" fillId="0" borderId="24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0" fillId="0" borderId="22" xfId="0" applyBorder="1"/>
    <xf numFmtId="0" fontId="0" fillId="0" borderId="25" xfId="0" applyBorder="1" applyAlignment="1">
      <alignment horizontal="center" vertical="center"/>
    </xf>
    <xf numFmtId="0" fontId="0" fillId="0" borderId="25" xfId="0" applyFont="1" applyFill="1" applyBorder="1" applyAlignment="1">
      <alignment horizontal="center" vertical="center"/>
    </xf>
    <xf numFmtId="0" fontId="0" fillId="0" borderId="25" xfId="0" applyBorder="1"/>
    <xf numFmtId="0" fontId="0" fillId="0" borderId="1" xfId="0" applyFill="1" applyBorder="1"/>
    <xf numFmtId="0" fontId="12" fillId="0" borderId="9" xfId="0" applyFont="1" applyBorder="1"/>
    <xf numFmtId="0" fontId="0" fillId="0" borderId="8" xfId="0" applyFill="1" applyBorder="1"/>
    <xf numFmtId="0" fontId="0" fillId="0" borderId="10" xfId="0" applyBorder="1"/>
    <xf numFmtId="0" fontId="0" fillId="0" borderId="7" xfId="0" applyFill="1" applyBorder="1"/>
    <xf numFmtId="0" fontId="0" fillId="0" borderId="12" xfId="0" applyBorder="1"/>
    <xf numFmtId="0" fontId="0" fillId="0" borderId="12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5" fillId="4" borderId="12" xfId="0" applyFont="1" applyFill="1" applyBorder="1" applyAlignment="1">
      <alignment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8" borderId="4" xfId="0" applyFont="1" applyFill="1" applyBorder="1" applyAlignment="1">
      <alignment horizontal="left" vertical="center" wrapText="1"/>
    </xf>
    <xf numFmtId="0" fontId="5" fillId="3" borderId="12" xfId="0" applyFont="1" applyFill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3" fillId="3" borderId="12" xfId="0" applyFont="1" applyFill="1" applyBorder="1" applyAlignment="1">
      <alignment wrapText="1"/>
    </xf>
    <xf numFmtId="0" fontId="0" fillId="7" borderId="11" xfId="0" applyFill="1" applyBorder="1" applyAlignment="1">
      <alignment horizontal="center" wrapText="1"/>
    </xf>
    <xf numFmtId="0" fontId="0" fillId="8" borderId="0" xfId="0" applyFill="1" applyBorder="1"/>
    <xf numFmtId="0" fontId="0" fillId="0" borderId="5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6" xfId="0" applyBorder="1" applyAlignment="1">
      <alignment vertical="center"/>
    </xf>
    <xf numFmtId="164" fontId="1" fillId="0" borderId="1" xfId="0" applyNumberFormat="1" applyFont="1" applyFill="1" applyBorder="1" applyAlignment="1">
      <alignment horizontal="center"/>
    </xf>
    <xf numFmtId="165" fontId="1" fillId="0" borderId="1" xfId="0" applyNumberFormat="1" applyFont="1" applyFill="1" applyBorder="1" applyAlignment="1">
      <alignment horizontal="center"/>
    </xf>
    <xf numFmtId="0" fontId="0" fillId="0" borderId="26" xfId="0" applyBorder="1"/>
    <xf numFmtId="0" fontId="0" fillId="0" borderId="27" xfId="0" applyBorder="1"/>
    <xf numFmtId="0" fontId="0" fillId="0" borderId="12" xfId="0" applyFill="1" applyBorder="1"/>
    <xf numFmtId="0" fontId="0" fillId="13" borderId="4" xfId="0" applyFill="1" applyBorder="1" applyAlignment="1">
      <alignment horizontal="center" vertical="center"/>
    </xf>
    <xf numFmtId="0" fontId="1" fillId="10" borderId="3" xfId="0" applyFont="1" applyFill="1" applyBorder="1" applyAlignment="1">
      <alignment horizontal="left" vertical="center" wrapText="1"/>
    </xf>
    <xf numFmtId="0" fontId="0" fillId="10" borderId="3" xfId="0" applyFill="1" applyBorder="1" applyAlignment="1">
      <alignment horizontal="center" vertical="center"/>
    </xf>
    <xf numFmtId="0" fontId="0" fillId="10" borderId="0" xfId="0" applyFill="1" applyBorder="1"/>
    <xf numFmtId="165" fontId="1" fillId="10" borderId="1" xfId="0" applyNumberFormat="1" applyFont="1" applyFill="1" applyBorder="1" applyAlignment="1">
      <alignment horizontal="center"/>
    </xf>
    <xf numFmtId="0" fontId="0" fillId="6" borderId="10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/>
    </xf>
    <xf numFmtId="0" fontId="5" fillId="4" borderId="12" xfId="0" applyFont="1" applyFill="1" applyBorder="1" applyAlignment="1">
      <alignment horizontal="center"/>
    </xf>
    <xf numFmtId="0" fontId="5" fillId="4" borderId="8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7" fillId="7" borderId="12" xfId="0" applyFont="1" applyFill="1" applyBorder="1" applyAlignment="1">
      <alignment horizontal="center" vertical="center"/>
    </xf>
    <xf numFmtId="166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</cellXfs>
  <cellStyles count="3">
    <cellStyle name="Normal" xfId="0" builtinId="0"/>
    <cellStyle name="Normal 2" xfId="1"/>
    <cellStyle name="TableStyleLight1" xfId="2"/>
  </cellStyles>
  <dxfs count="21">
    <dxf>
      <fill>
        <patternFill patternType="gray0625"/>
      </fill>
    </dxf>
    <dxf>
      <fill>
        <patternFill patternType="gray0625"/>
      </fill>
    </dxf>
    <dxf>
      <fill>
        <patternFill patternType="gray0625">
          <fgColor theme="3" tint="-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gray0625"/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Medium9"/>
  <colors>
    <mruColors>
      <color rgb="FFF61616"/>
      <color rgb="FFCC66FF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476250</xdr:colOff>
          <xdr:row>0</xdr:row>
          <xdr:rowOff>123825</xdr:rowOff>
        </xdr:from>
        <xdr:to>
          <xdr:col>7</xdr:col>
          <xdr:colOff>161925</xdr:colOff>
          <xdr:row>2</xdr:row>
          <xdr:rowOff>28575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8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.roblin/Downloads/BasePlanning%20-%20ESSAIS%20V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e"/>
      <sheetName val="Cycles"/>
      <sheetName val="Corresp"/>
      <sheetName val="Validation"/>
    </sheetNames>
    <sheetDataSet>
      <sheetData sheetId="0"/>
      <sheetData sheetId="1"/>
      <sheetData sheetId="2"/>
      <sheetData sheetId="3">
        <row r="1">
          <cell r="A1" t="str">
            <v>Cycles</v>
          </cell>
        </row>
        <row r="2">
          <cell r="A2" t="str">
            <v>Cycle 1 - 7</v>
          </cell>
        </row>
        <row r="3">
          <cell r="A3" t="str">
            <v>Cycle 2 - 2</v>
          </cell>
        </row>
        <row r="4">
          <cell r="A4" t="str">
            <v>Cycle 3 - 4</v>
          </cell>
        </row>
        <row r="5">
          <cell r="A5" t="str">
            <v>Cycle 4 - 4</v>
          </cell>
        </row>
        <row r="6">
          <cell r="A6" t="str">
            <v>Cycle 5 - 5</v>
          </cell>
        </row>
        <row r="7">
          <cell r="A7" t="str">
            <v>Cycle 6 - 2</v>
          </cell>
        </row>
        <row r="8">
          <cell r="A8" t="str">
            <v>Cycle 7 - 7</v>
          </cell>
        </row>
        <row r="9">
          <cell r="A9" t="str">
            <v>Cycle 8 - 7</v>
          </cell>
        </row>
        <row r="10">
          <cell r="A10" t="str">
            <v>Cycle 9 - 5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AG87"/>
  <sheetViews>
    <sheetView tabSelected="1" zoomScale="70" zoomScaleNormal="70" workbookViewId="0">
      <pane ySplit="6" topLeftCell="A7" activePane="bottomLeft" state="frozen"/>
      <selection pane="bottomLeft" activeCell="B1" sqref="B1:C1"/>
    </sheetView>
  </sheetViews>
  <sheetFormatPr baseColWidth="10" defaultRowHeight="15" x14ac:dyDescent="0.25"/>
  <cols>
    <col min="1" max="1" width="18.85546875" style="123" customWidth="1"/>
    <col min="2" max="31" width="12.7109375" customWidth="1"/>
    <col min="32" max="32" width="12.7109375" hidden="1" customWidth="1"/>
    <col min="33" max="33" width="12.7109375" style="67" hidden="1" customWidth="1"/>
    <col min="34" max="34" width="12.7109375" style="9" customWidth="1"/>
    <col min="35" max="16384" width="11.42578125" style="9"/>
  </cols>
  <sheetData>
    <row r="1" spans="1:33" s="12" customFormat="1" x14ac:dyDescent="0.25">
      <c r="A1" s="123" t="s">
        <v>4</v>
      </c>
      <c r="B1" s="159">
        <v>42156</v>
      </c>
      <c r="C1" s="160"/>
      <c r="D1">
        <v>2015</v>
      </c>
      <c r="E1"/>
      <c r="F1" s="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 s="21"/>
    </row>
    <row r="2" spans="1:33" s="12" customFormat="1" x14ac:dyDescent="0.25">
      <c r="A2" s="123" t="s">
        <v>5</v>
      </c>
      <c r="B2" s="161" t="s">
        <v>9</v>
      </c>
      <c r="C2" s="161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 s="21"/>
    </row>
    <row r="3" spans="1:33" s="12" customFormat="1" x14ac:dyDescent="0.25">
      <c r="A3" s="12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 s="21"/>
    </row>
    <row r="4" spans="1:33" ht="23.25" x14ac:dyDescent="0.35">
      <c r="A4" s="163" t="str">
        <f>CONCATENATE("Service"," ",B2," ",TEXT(B1,"mmmm"), " ",$D$1)</f>
        <v>Service SSR juin 2015</v>
      </c>
      <c r="B4" s="163"/>
      <c r="C4" s="163"/>
      <c r="D4" s="163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63"/>
      <c r="P4" s="163"/>
      <c r="Q4" s="163"/>
      <c r="R4" s="163"/>
      <c r="S4" s="163"/>
      <c r="T4" s="163"/>
      <c r="U4" s="163"/>
      <c r="V4" s="163"/>
      <c r="W4" s="163"/>
      <c r="X4" s="163"/>
      <c r="Y4" s="163"/>
      <c r="Z4" s="163"/>
      <c r="AA4" s="163"/>
      <c r="AB4" s="163"/>
      <c r="AC4" s="163"/>
      <c r="AD4" s="163"/>
      <c r="AE4" s="163"/>
      <c r="AF4" s="163"/>
      <c r="AG4" s="74" t="s">
        <v>52</v>
      </c>
    </row>
    <row r="5" spans="1:33" s="5" customFormat="1" ht="15.75" x14ac:dyDescent="0.25">
      <c r="A5" s="162" t="s">
        <v>3</v>
      </c>
      <c r="B5" s="137">
        <f>$B$1</f>
        <v>42156</v>
      </c>
      <c r="C5" s="2">
        <f>B5+1</f>
        <v>42157</v>
      </c>
      <c r="D5" s="2">
        <f t="shared" ref="D5:AC5" si="0">C5+1</f>
        <v>42158</v>
      </c>
      <c r="E5" s="2">
        <f t="shared" si="0"/>
        <v>42159</v>
      </c>
      <c r="F5" s="2">
        <f t="shared" si="0"/>
        <v>42160</v>
      </c>
      <c r="G5" s="2">
        <f t="shared" si="0"/>
        <v>42161</v>
      </c>
      <c r="H5" s="2">
        <f t="shared" si="0"/>
        <v>42162</v>
      </c>
      <c r="I5" s="2">
        <f t="shared" si="0"/>
        <v>42163</v>
      </c>
      <c r="J5" s="2">
        <f t="shared" si="0"/>
        <v>42164</v>
      </c>
      <c r="K5" s="2">
        <f t="shared" si="0"/>
        <v>42165</v>
      </c>
      <c r="L5" s="2">
        <f t="shared" si="0"/>
        <v>42166</v>
      </c>
      <c r="M5" s="2">
        <f t="shared" si="0"/>
        <v>42167</v>
      </c>
      <c r="N5" s="2">
        <f t="shared" si="0"/>
        <v>42168</v>
      </c>
      <c r="O5" s="2">
        <f t="shared" si="0"/>
        <v>42169</v>
      </c>
      <c r="P5" s="2">
        <f t="shared" si="0"/>
        <v>42170</v>
      </c>
      <c r="Q5" s="2">
        <f t="shared" si="0"/>
        <v>42171</v>
      </c>
      <c r="R5" s="2">
        <f t="shared" si="0"/>
        <v>42172</v>
      </c>
      <c r="S5" s="2">
        <f t="shared" si="0"/>
        <v>42173</v>
      </c>
      <c r="T5" s="2">
        <f t="shared" si="0"/>
        <v>42174</v>
      </c>
      <c r="U5" s="2">
        <f t="shared" si="0"/>
        <v>42175</v>
      </c>
      <c r="V5" s="2">
        <f t="shared" si="0"/>
        <v>42176</v>
      </c>
      <c r="W5" s="2">
        <f t="shared" si="0"/>
        <v>42177</v>
      </c>
      <c r="X5" s="2">
        <f t="shared" si="0"/>
        <v>42178</v>
      </c>
      <c r="Y5" s="2">
        <f t="shared" si="0"/>
        <v>42179</v>
      </c>
      <c r="Z5" s="2">
        <f t="shared" si="0"/>
        <v>42180</v>
      </c>
      <c r="AA5" s="2">
        <f t="shared" si="0"/>
        <v>42181</v>
      </c>
      <c r="AB5" s="2">
        <f t="shared" si="0"/>
        <v>42182</v>
      </c>
      <c r="AC5" s="2">
        <f t="shared" si="0"/>
        <v>42183</v>
      </c>
      <c r="AD5" s="13">
        <f>IF(AC5&lt;&gt;"",IF(MONTH(AC5)=MONTH(AC5+1),AC5+1,""),"")</f>
        <v>42184</v>
      </c>
      <c r="AE5" s="13">
        <f>IF(AD5&lt;&gt;"",IF(MONTH(AD5)=MONTH(AD5+1),AD5+1,""),"")</f>
        <v>42185</v>
      </c>
      <c r="AF5" s="13" t="str">
        <f>IF(AE5&lt;&gt;"",IF(MONTH(AE5)=MONTH(AE5+1),AE5+1,""),"")</f>
        <v/>
      </c>
      <c r="AG5" s="75"/>
    </row>
    <row r="6" spans="1:33" s="6" customFormat="1" ht="15.75" x14ac:dyDescent="0.25">
      <c r="A6" s="162"/>
      <c r="B6" s="138">
        <f>B5</f>
        <v>42156</v>
      </c>
      <c r="C6" s="3">
        <f>B6+1</f>
        <v>42157</v>
      </c>
      <c r="D6" s="3">
        <f t="shared" ref="D6:AF6" si="1">C6+1</f>
        <v>42158</v>
      </c>
      <c r="E6" s="3">
        <f t="shared" si="1"/>
        <v>42159</v>
      </c>
      <c r="F6" s="3">
        <f t="shared" si="1"/>
        <v>42160</v>
      </c>
      <c r="G6" s="3">
        <f t="shared" si="1"/>
        <v>42161</v>
      </c>
      <c r="H6" s="3">
        <f t="shared" si="1"/>
        <v>42162</v>
      </c>
      <c r="I6" s="146">
        <f t="shared" si="1"/>
        <v>42163</v>
      </c>
      <c r="J6" s="146">
        <f t="shared" si="1"/>
        <v>42164</v>
      </c>
      <c r="K6" s="146">
        <f t="shared" si="1"/>
        <v>42165</v>
      </c>
      <c r="L6" s="3">
        <f t="shared" si="1"/>
        <v>42166</v>
      </c>
      <c r="M6" s="3">
        <f t="shared" si="1"/>
        <v>42167</v>
      </c>
      <c r="N6" s="3">
        <f t="shared" si="1"/>
        <v>42168</v>
      </c>
      <c r="O6" s="3">
        <f t="shared" si="1"/>
        <v>42169</v>
      </c>
      <c r="P6" s="3">
        <f t="shared" si="1"/>
        <v>42170</v>
      </c>
      <c r="Q6" s="3">
        <f t="shared" si="1"/>
        <v>42171</v>
      </c>
      <c r="R6" s="3">
        <f t="shared" si="1"/>
        <v>42172</v>
      </c>
      <c r="S6" s="3">
        <f t="shared" si="1"/>
        <v>42173</v>
      </c>
      <c r="T6" s="3">
        <f t="shared" si="1"/>
        <v>42174</v>
      </c>
      <c r="U6" s="3">
        <f t="shared" si="1"/>
        <v>42175</v>
      </c>
      <c r="V6" s="3">
        <f t="shared" si="1"/>
        <v>42176</v>
      </c>
      <c r="W6" s="3">
        <f t="shared" si="1"/>
        <v>42177</v>
      </c>
      <c r="X6" s="3">
        <f t="shared" si="1"/>
        <v>42178</v>
      </c>
      <c r="Y6" s="3">
        <f t="shared" si="1"/>
        <v>42179</v>
      </c>
      <c r="Z6" s="3">
        <f t="shared" si="1"/>
        <v>42180</v>
      </c>
      <c r="AA6" s="3">
        <f t="shared" si="1"/>
        <v>42181</v>
      </c>
      <c r="AB6" s="3">
        <f t="shared" si="1"/>
        <v>42182</v>
      </c>
      <c r="AC6" s="3">
        <f t="shared" si="1"/>
        <v>42183</v>
      </c>
      <c r="AD6" s="3">
        <f t="shared" si="1"/>
        <v>42184</v>
      </c>
      <c r="AE6" s="3">
        <f>AD6+1</f>
        <v>42185</v>
      </c>
      <c r="AF6" s="3">
        <f t="shared" si="1"/>
        <v>42186</v>
      </c>
      <c r="AG6" s="75"/>
    </row>
    <row r="7" spans="1:33" ht="21" x14ac:dyDescent="0.35">
      <c r="A7" s="124" t="str">
        <f>IF(B7="0","0","")</f>
        <v/>
      </c>
      <c r="B7" s="152" t="str">
        <f>IF(TRAME!$B$2=Affectations!$E$1,"0","IDE JOUR")</f>
        <v>IDE JOUR</v>
      </c>
      <c r="C7" s="153"/>
      <c r="D7" s="153"/>
      <c r="E7" s="153"/>
      <c r="F7" s="153"/>
      <c r="G7" s="153"/>
      <c r="H7" s="153"/>
      <c r="I7" s="153"/>
      <c r="J7" s="153"/>
      <c r="K7" s="153"/>
      <c r="L7" s="153"/>
      <c r="M7" s="153"/>
      <c r="N7" s="153"/>
      <c r="O7" s="153"/>
      <c r="P7" s="153"/>
      <c r="Q7" s="153"/>
      <c r="R7" s="153"/>
      <c r="S7" s="153"/>
      <c r="T7" s="153"/>
      <c r="U7" s="153"/>
      <c r="V7" s="153"/>
      <c r="W7" s="153"/>
      <c r="X7" s="153"/>
      <c r="Y7" s="153"/>
      <c r="Z7" s="153"/>
      <c r="AA7" s="153"/>
      <c r="AB7" s="153"/>
      <c r="AC7" s="153"/>
      <c r="AD7" s="153"/>
      <c r="AE7" s="153"/>
      <c r="AF7" s="154"/>
      <c r="AG7" s="74"/>
    </row>
    <row r="8" spans="1:33" ht="30" customHeight="1" x14ac:dyDescent="0.25">
      <c r="A8" s="125" t="str">
        <f ca="1">IFERROR(INDIRECT("Affectations!"&amp;CHAR(64+MATCH($B$2,Affectations!$1:$1,0))&amp;MATCH($B$7,Affectations!$A:$A,0)), "0")</f>
        <v>Emilie</v>
      </c>
      <c r="B8" s="29" t="str">
        <f ca="1">IF(B$5="","",IF(INDIRECT("CYCLES!"&amp;ADDRESS(MATCH($A8,CYCLES!$B:$B,0),MATCH("semaine"&amp;INDEX(INDIRECT("calendrier!"&amp;CHAR(MID($AG8,7,1)+3+64)&amp;":"&amp;CHAR(MID($AG8,7,1)+3+64)),MATCH(B$5,calendrier!$A:$A,0)),CYCLES!$1:$1,0)+WEEKDAY(B$5)-1))=0,"",INDIRECT("CYCLES!"&amp;ADDRESS(MATCH($A8,CYCLES!$B:$B,0),MATCH("semaine"&amp;INDEX(INDIRECT("calendrier!"&amp;CHAR(MID($AG8,7,1)+3+64)&amp;":"&amp;CHAR(MID($AG8,7,1)+3+64)),MATCH(B$5,calendrier!$A:$A,0)),CYCLES!$1:$1,0)+WEEKDAY(B$5)-1))))</f>
        <v>19H-7H15</v>
      </c>
      <c r="C8" s="29" t="str">
        <f ca="1">IF(C$5="","",IF(INDIRECT("CYCLES!"&amp;ADDRESS(MATCH($A8,CYCLES!$B:$B,0),MATCH("semaine"&amp;INDEX(INDIRECT("calendrier!"&amp;CHAR(MID($AG8,7,1)+3+64)&amp;":"&amp;CHAR(MID($AG8,7,1)+3+64)),MATCH(C$5,calendrier!$A:$A,0)),CYCLES!$1:$1,0)+WEEKDAY(C$5)-1))=0,"",INDIRECT("CYCLES!"&amp;ADDRESS(MATCH($A8,CYCLES!$B:$B,0),MATCH("semaine"&amp;INDEX(INDIRECT("calendrier!"&amp;CHAR(MID($AG8,7,1)+3+64)&amp;":"&amp;CHAR(MID($AG8,7,1)+3+64)),MATCH(C$5,calendrier!$A:$A,0)),CYCLES!$1:$1,0)+WEEKDAY(C$5)-1))))</f>
        <v>19H-7H15</v>
      </c>
      <c r="D8" s="29" t="str">
        <f ca="1">IF(D$5="","",IF(INDIRECT("CYCLES!"&amp;ADDRESS(MATCH($A8,CYCLES!$B:$B,0),MATCH("semaine"&amp;INDEX(INDIRECT("calendrier!"&amp;CHAR(MID($AG8,7,1)+3+64)&amp;":"&amp;CHAR(MID($AG8,7,1)+3+64)),MATCH(D$5,calendrier!$A:$A,0)),CYCLES!$1:$1,0)+WEEKDAY(D$5)-1))=0,"",INDIRECT("CYCLES!"&amp;ADDRESS(MATCH($A8,CYCLES!$B:$B,0),MATCH("semaine"&amp;INDEX(INDIRECT("calendrier!"&amp;CHAR(MID($AG8,7,1)+3+64)&amp;":"&amp;CHAR(MID($AG8,7,1)+3+64)),MATCH(D$5,calendrier!$A:$A,0)),CYCLES!$1:$1,0)+WEEKDAY(D$5)-1))))</f>
        <v>sem3</v>
      </c>
      <c r="E8" s="29" t="str">
        <f ca="1">IF(E$5="","",IF(INDIRECT("CYCLES!"&amp;ADDRESS(MATCH($A8,CYCLES!$B:$B,0),MATCH("semaine"&amp;INDEX(INDIRECT("calendrier!"&amp;CHAR(MID($AG8,7,1)+3+64)&amp;":"&amp;CHAR(MID($AG8,7,1)+3+64)),MATCH(E$5,calendrier!$A:$A,0)),CYCLES!$1:$1,0)+WEEKDAY(E$5)-1))=0,"",INDIRECT("CYCLES!"&amp;ADDRESS(MATCH($A8,CYCLES!$B:$B,0),MATCH("semaine"&amp;INDEX(INDIRECT("calendrier!"&amp;CHAR(MID($AG8,7,1)+3+64)&amp;":"&amp;CHAR(MID($AG8,7,1)+3+64)),MATCH(E$5,calendrier!$A:$A,0)),CYCLES!$1:$1,0)+WEEKDAY(E$5)-1))))</f>
        <v/>
      </c>
      <c r="F8" s="29" t="str">
        <f ca="1">IF(F$5="","",IF(INDIRECT("CYCLES!"&amp;ADDRESS(MATCH($A8,CYCLES!$B:$B,0),MATCH("semaine"&amp;INDEX(INDIRECT("calendrier!"&amp;CHAR(MID($AG8,7,1)+3+64)&amp;":"&amp;CHAR(MID($AG8,7,1)+3+64)),MATCH(F$5,calendrier!$A:$A,0)),CYCLES!$1:$1,0)+WEEKDAY(F$5)-1))=0,"",INDIRECT("CYCLES!"&amp;ADDRESS(MATCH($A8,CYCLES!$B:$B,0),MATCH("semaine"&amp;INDEX(INDIRECT("calendrier!"&amp;CHAR(MID($AG8,7,1)+3+64)&amp;":"&amp;CHAR(MID($AG8,7,1)+3+64)),MATCH(F$5,calendrier!$A:$A,0)),CYCLES!$1:$1,0)+WEEKDAY(F$5)-1))))</f>
        <v>19H-7H15</v>
      </c>
      <c r="G8" s="29" t="str">
        <f ca="1">IF(G$5="","",IF(INDIRECT("CYCLES!"&amp;ADDRESS(MATCH($A8,CYCLES!$B:$B,0),MATCH("semaine"&amp;INDEX(INDIRECT("calendrier!"&amp;CHAR(MID($AG8,7,1)+3+64)&amp;":"&amp;CHAR(MID($AG8,7,1)+3+64)),MATCH(G$5,calendrier!$A:$A,0)),CYCLES!$1:$1,0)+WEEKDAY(G$5)-1))=0,"",INDIRECT("CYCLES!"&amp;ADDRESS(MATCH($A8,CYCLES!$B:$B,0),MATCH("semaine"&amp;INDEX(INDIRECT("calendrier!"&amp;CHAR(MID($AG8,7,1)+3+64)&amp;":"&amp;CHAR(MID($AG8,7,1)+3+64)),MATCH(G$5,calendrier!$A:$A,0)),CYCLES!$1:$1,0)+WEEKDAY(G$5)-1))))</f>
        <v>19H-7H15</v>
      </c>
      <c r="H8" s="29" t="str">
        <f ca="1">IF(H$5="","",IF(INDIRECT("CYCLES!"&amp;ADDRESS(MATCH($A8,CYCLES!$B:$B,0),MATCH("semaine"&amp;INDEX(INDIRECT("calendrier!"&amp;CHAR(MID($AG8,7,1)+3+64)&amp;":"&amp;CHAR(MID($AG8,7,1)+3+64)),MATCH(H$5,calendrier!$A:$A,0)),CYCLES!$1:$1,0)+WEEKDAY(H$5)-1))=0,"",INDIRECT("CYCLES!"&amp;ADDRESS(MATCH($A8,CYCLES!$B:$B,0),MATCH("semaine"&amp;INDEX(INDIRECT("calendrier!"&amp;CHAR(MID($AG8,7,1)+3+64)&amp;":"&amp;CHAR(MID($AG8,7,1)+3+64)),MATCH(H$5,calendrier!$A:$A,0)),CYCLES!$1:$1,0)+WEEKDAY(H$5)-1))))</f>
        <v>19H-7H15</v>
      </c>
      <c r="I8" s="29" t="str">
        <f ca="1">IF(I$5="","",IF(INDIRECT("CYCLES!"&amp;ADDRESS(MATCH($A8,CYCLES!$B:$B,0),MATCH("semaine"&amp;INDEX(INDIRECT("calendrier!"&amp;CHAR(MID($AG8,7,1)+3+64)&amp;":"&amp;CHAR(MID($AG8,7,1)+3+64)),MATCH(I$5,calendrier!$A:$A,0)),CYCLES!$1:$1,0)+WEEKDAY(I$5)-1))=0,"",INDIRECT("CYCLES!"&amp;ADDRESS(MATCH($A8,CYCLES!$B:$B,0),MATCH("semaine"&amp;INDEX(INDIRECT("calendrier!"&amp;CHAR(MID($AG8,7,1)+3+64)&amp;":"&amp;CHAR(MID($AG8,7,1)+3+64)),MATCH(I$5,calendrier!$A:$A,0)),CYCLES!$1:$1,0)+WEEKDAY(I$5)-1))))</f>
        <v/>
      </c>
      <c r="J8" s="29" t="str">
        <f ca="1">IF(J$5="","",IF(INDIRECT("CYCLES!"&amp;ADDRESS(MATCH($A8,CYCLES!$B:$B,0),MATCH("semaine"&amp;INDEX(INDIRECT("calendrier!"&amp;CHAR(MID($AG8,7,1)+3+64)&amp;":"&amp;CHAR(MID($AG8,7,1)+3+64)),MATCH(J$5,calendrier!$A:$A,0)),CYCLES!$1:$1,0)+WEEKDAY(J$5)-1))=0,"",INDIRECT("CYCLES!"&amp;ADDRESS(MATCH($A8,CYCLES!$B:$B,0),MATCH("semaine"&amp;INDEX(INDIRECT("calendrier!"&amp;CHAR(MID($AG8,7,1)+3+64)&amp;":"&amp;CHAR(MID($AG8,7,1)+3+64)),MATCH(J$5,calendrier!$A:$A,0)),CYCLES!$1:$1,0)+WEEKDAY(J$5)-1))))</f>
        <v>sem4</v>
      </c>
      <c r="K8" s="29" t="str">
        <f ca="1">IF(K$5="","",IF(INDIRECT("CYCLES!"&amp;ADDRESS(MATCH($A8,CYCLES!$B:$B,0),MATCH("semaine"&amp;INDEX(INDIRECT("calendrier!"&amp;CHAR(MID($AG8,7,1)+3+64)&amp;":"&amp;CHAR(MID($AG8,7,1)+3+64)),MATCH(K$5,calendrier!$A:$A,0)),CYCLES!$1:$1,0)+WEEKDAY(K$5)-1))=0,"",INDIRECT("CYCLES!"&amp;ADDRESS(MATCH($A8,CYCLES!$B:$B,0),MATCH("semaine"&amp;INDEX(INDIRECT("calendrier!"&amp;CHAR(MID($AG8,7,1)+3+64)&amp;":"&amp;CHAR(MID($AG8,7,1)+3+64)),MATCH(K$5,calendrier!$A:$A,0)),CYCLES!$1:$1,0)+WEEKDAY(K$5)-1))))</f>
        <v>19H-7H15</v>
      </c>
      <c r="L8" s="29" t="str">
        <f ca="1">IF(L$5="","",IF(INDIRECT("CYCLES!"&amp;ADDRESS(MATCH($A8,CYCLES!$B:$B,0),MATCH("semaine"&amp;INDEX(INDIRECT("calendrier!"&amp;CHAR(MID($AG8,7,1)+3+64)&amp;":"&amp;CHAR(MID($AG8,7,1)+3+64)),MATCH(L$5,calendrier!$A:$A,0)),CYCLES!$1:$1,0)+WEEKDAY(L$5)-1))=0,"",INDIRECT("CYCLES!"&amp;ADDRESS(MATCH($A8,CYCLES!$B:$B,0),MATCH("semaine"&amp;INDEX(INDIRECT("calendrier!"&amp;CHAR(MID($AG8,7,1)+3+64)&amp;":"&amp;CHAR(MID($AG8,7,1)+3+64)),MATCH(L$5,calendrier!$A:$A,0)),CYCLES!$1:$1,0)+WEEKDAY(L$5)-1))))</f>
        <v>19H-7H15</v>
      </c>
      <c r="M8" s="29" t="str">
        <f ca="1">IF(M$5="","",IF(INDIRECT("CYCLES!"&amp;ADDRESS(MATCH($A8,CYCLES!$B:$B,0),MATCH("semaine"&amp;INDEX(INDIRECT("calendrier!"&amp;CHAR(MID($AG8,7,1)+3+64)&amp;":"&amp;CHAR(MID($AG8,7,1)+3+64)),MATCH(M$5,calendrier!$A:$A,0)),CYCLES!$1:$1,0)+WEEKDAY(M$5)-1))=0,"",INDIRECT("CYCLES!"&amp;ADDRESS(MATCH($A8,CYCLES!$B:$B,0),MATCH("semaine"&amp;INDEX(INDIRECT("calendrier!"&amp;CHAR(MID($AG8,7,1)+3+64)&amp;":"&amp;CHAR(MID($AG8,7,1)+3+64)),MATCH(M$5,calendrier!$A:$A,0)),CYCLES!$1:$1,0)+WEEKDAY(M$5)-1))))</f>
        <v/>
      </c>
      <c r="N8" s="29" t="str">
        <f ca="1">IF(N$5="","",IF(INDIRECT("CYCLES!"&amp;ADDRESS(MATCH($A8,CYCLES!$B:$B,0),MATCH("semaine"&amp;INDEX(INDIRECT("calendrier!"&amp;CHAR(MID($AG8,7,1)+3+64)&amp;":"&amp;CHAR(MID($AG8,7,1)+3+64)),MATCH(N$5,calendrier!$A:$A,0)),CYCLES!$1:$1,0)+WEEKDAY(N$5)-1))=0,"",INDIRECT("CYCLES!"&amp;ADDRESS(MATCH($A8,CYCLES!$B:$B,0),MATCH("semaine"&amp;INDEX(INDIRECT("calendrier!"&amp;CHAR(MID($AG8,7,1)+3+64)&amp;":"&amp;CHAR(MID($AG8,7,1)+3+64)),MATCH(N$5,calendrier!$A:$A,0)),CYCLES!$1:$1,0)+WEEKDAY(N$5)-1))))</f>
        <v/>
      </c>
      <c r="O8" s="29" t="str">
        <f ca="1">IF(O$5="","",IF(INDIRECT("CYCLES!"&amp;ADDRESS(MATCH($A8,CYCLES!$B:$B,0),MATCH("semaine"&amp;INDEX(INDIRECT("calendrier!"&amp;CHAR(MID($AG8,7,1)+3+64)&amp;":"&amp;CHAR(MID($AG8,7,1)+3+64)),MATCH(O$5,calendrier!$A:$A,0)),CYCLES!$1:$1,0)+WEEKDAY(O$5)-1))=0,"",INDIRECT("CYCLES!"&amp;ADDRESS(MATCH($A8,CYCLES!$B:$B,0),MATCH("semaine"&amp;INDEX(INDIRECT("calendrier!"&amp;CHAR(MID($AG8,7,1)+3+64)&amp;":"&amp;CHAR(MID($AG8,7,1)+3+64)),MATCH(O$5,calendrier!$A:$A,0)),CYCLES!$1:$1,0)+WEEKDAY(O$5)-1))))</f>
        <v/>
      </c>
      <c r="P8" s="29" t="str">
        <f ca="1">IF(P$5="","",IF(INDIRECT("CYCLES!"&amp;ADDRESS(MATCH($A8,CYCLES!$B:$B,0),MATCH("semaine"&amp;INDEX(INDIRECT("calendrier!"&amp;CHAR(MID($AG8,7,1)+3+64)&amp;":"&amp;CHAR(MID($AG8,7,1)+3+64)),MATCH(P$5,calendrier!$A:$A,0)),CYCLES!$1:$1,0)+WEEKDAY(P$5)-1))=0,"",INDIRECT("CYCLES!"&amp;ADDRESS(MATCH($A8,CYCLES!$B:$B,0),MATCH("semaine"&amp;INDEX(INDIRECT("calendrier!"&amp;CHAR(MID($AG8,7,1)+3+64)&amp;":"&amp;CHAR(MID($AG8,7,1)+3+64)),MATCH(P$5,calendrier!$A:$A,0)),CYCLES!$1:$1,0)+WEEKDAY(P$5)-1))))</f>
        <v>19H-7H15</v>
      </c>
      <c r="Q8" s="29" t="str">
        <f ca="1">IF(Q$5="","",IF(INDIRECT("CYCLES!"&amp;ADDRESS(MATCH($A8,CYCLES!$B:$B,0),MATCH("semaine"&amp;INDEX(INDIRECT("calendrier!"&amp;CHAR(MID($AG8,7,1)+3+64)&amp;":"&amp;CHAR(MID($AG8,7,1)+3+64)),MATCH(Q$5,calendrier!$A:$A,0)),CYCLES!$1:$1,0)+WEEKDAY(Q$5)-1))=0,"",INDIRECT("CYCLES!"&amp;ADDRESS(MATCH($A8,CYCLES!$B:$B,0),MATCH("semaine"&amp;INDEX(INDIRECT("calendrier!"&amp;CHAR(MID($AG8,7,1)+3+64)&amp;":"&amp;CHAR(MID($AG8,7,1)+3+64)),MATCH(Q$5,calendrier!$A:$A,0)),CYCLES!$1:$1,0)+WEEKDAY(Q$5)-1))))</f>
        <v>19H-7H15</v>
      </c>
      <c r="R8" s="29" t="str">
        <f ca="1">IF(R$5="","",IF(INDIRECT("CYCLES!"&amp;ADDRESS(MATCH($A8,CYCLES!$B:$B,0),MATCH("semaine"&amp;INDEX(INDIRECT("calendrier!"&amp;CHAR(MID($AG8,7,1)+3+64)&amp;":"&amp;CHAR(MID($AG8,7,1)+3+64)),MATCH(R$5,calendrier!$A:$A,0)),CYCLES!$1:$1,0)+WEEKDAY(R$5)-1))=0,"",INDIRECT("CYCLES!"&amp;ADDRESS(MATCH($A8,CYCLES!$B:$B,0),MATCH("semaine"&amp;INDEX(INDIRECT("calendrier!"&amp;CHAR(MID($AG8,7,1)+3+64)&amp;":"&amp;CHAR(MID($AG8,7,1)+3+64)),MATCH(R$5,calendrier!$A:$A,0)),CYCLES!$1:$1,0)+WEEKDAY(R$5)-1))))</f>
        <v>sem5</v>
      </c>
      <c r="S8" s="29" t="str">
        <f ca="1">IF(S$5="","",IF(INDIRECT("CYCLES!"&amp;ADDRESS(MATCH($A8,CYCLES!$B:$B,0),MATCH("semaine"&amp;INDEX(INDIRECT("calendrier!"&amp;CHAR(MID($AG8,7,1)+3+64)&amp;":"&amp;CHAR(MID($AG8,7,1)+3+64)),MATCH(S$5,calendrier!$A:$A,0)),CYCLES!$1:$1,0)+WEEKDAY(S$5)-1))=0,"",INDIRECT("CYCLES!"&amp;ADDRESS(MATCH($A8,CYCLES!$B:$B,0),MATCH("semaine"&amp;INDEX(INDIRECT("calendrier!"&amp;CHAR(MID($AG8,7,1)+3+64)&amp;":"&amp;CHAR(MID($AG8,7,1)+3+64)),MATCH(S$5,calendrier!$A:$A,0)),CYCLES!$1:$1,0)+WEEKDAY(S$5)-1))))</f>
        <v/>
      </c>
      <c r="T8" s="29" t="str">
        <f ca="1">IF(T$5="","",IF(INDIRECT("CYCLES!"&amp;ADDRESS(MATCH($A8,CYCLES!$B:$B,0),MATCH("semaine"&amp;INDEX(INDIRECT("calendrier!"&amp;CHAR(MID($AG8,7,1)+3+64)&amp;":"&amp;CHAR(MID($AG8,7,1)+3+64)),MATCH(T$5,calendrier!$A:$A,0)),CYCLES!$1:$1,0)+WEEKDAY(T$5)-1))=0,"",INDIRECT("CYCLES!"&amp;ADDRESS(MATCH($A8,CYCLES!$B:$B,0),MATCH("semaine"&amp;INDEX(INDIRECT("calendrier!"&amp;CHAR(MID($AG8,7,1)+3+64)&amp;":"&amp;CHAR(MID($AG8,7,1)+3+64)),MATCH(T$5,calendrier!$A:$A,0)),CYCLES!$1:$1,0)+WEEKDAY(T$5)-1))))</f>
        <v>19H-7H15</v>
      </c>
      <c r="U8" s="29" t="str">
        <f ca="1">IF(U$5="","",IF(INDIRECT("CYCLES!"&amp;ADDRESS(MATCH($A8,CYCLES!$B:$B,0),MATCH("semaine"&amp;INDEX(INDIRECT("calendrier!"&amp;CHAR(MID($AG8,7,1)+3+64)&amp;":"&amp;CHAR(MID($AG8,7,1)+3+64)),MATCH(U$5,calendrier!$A:$A,0)),CYCLES!$1:$1,0)+WEEKDAY(U$5)-1))=0,"",INDIRECT("CYCLES!"&amp;ADDRESS(MATCH($A8,CYCLES!$B:$B,0),MATCH("semaine"&amp;INDEX(INDIRECT("calendrier!"&amp;CHAR(MID($AG8,7,1)+3+64)&amp;":"&amp;CHAR(MID($AG8,7,1)+3+64)),MATCH(U$5,calendrier!$A:$A,0)),CYCLES!$1:$1,0)+WEEKDAY(U$5)-1))))</f>
        <v>19H-7H15</v>
      </c>
      <c r="V8" s="29" t="str">
        <f ca="1">IF(V$5="","",IF(INDIRECT("CYCLES!"&amp;ADDRESS(MATCH($A8,CYCLES!$B:$B,0),MATCH("semaine"&amp;INDEX(INDIRECT("calendrier!"&amp;CHAR(MID($AG8,7,1)+3+64)&amp;":"&amp;CHAR(MID($AG8,7,1)+3+64)),MATCH(V$5,calendrier!$A:$A,0)),CYCLES!$1:$1,0)+WEEKDAY(V$5)-1))=0,"",INDIRECT("CYCLES!"&amp;ADDRESS(MATCH($A8,CYCLES!$B:$B,0),MATCH("semaine"&amp;INDEX(INDIRECT("calendrier!"&amp;CHAR(MID($AG8,7,1)+3+64)&amp;":"&amp;CHAR(MID($AG8,7,1)+3+64)),MATCH(V$5,calendrier!$A:$A,0)),CYCLES!$1:$1,0)+WEEKDAY(V$5)-1))))</f>
        <v>19H-7H15</v>
      </c>
      <c r="W8" s="29" t="str">
        <f ca="1">IF(W$5="","",IF(INDIRECT("CYCLES!"&amp;ADDRESS(MATCH($A8,CYCLES!$B:$B,0),MATCH("semaine"&amp;INDEX(INDIRECT("calendrier!"&amp;CHAR(MID($AG8,7,1)+3+64)&amp;":"&amp;CHAR(MID($AG8,7,1)+3+64)),MATCH(W$5,calendrier!$A:$A,0)),CYCLES!$1:$1,0)+WEEKDAY(W$5)-1))=0,"",INDIRECT("CYCLES!"&amp;ADDRESS(MATCH($A8,CYCLES!$B:$B,0),MATCH("semaine"&amp;INDEX(INDIRECT("calendrier!"&amp;CHAR(MID($AG8,7,1)+3+64)&amp;":"&amp;CHAR(MID($AG8,7,1)+3+64)),MATCH(W$5,calendrier!$A:$A,0)),CYCLES!$1:$1,0)+WEEKDAY(W$5)-1))))</f>
        <v/>
      </c>
      <c r="X8" s="29" t="str">
        <f ca="1">IF(X$5="","",IF(INDIRECT("CYCLES!"&amp;ADDRESS(MATCH($A8,CYCLES!$B:$B,0),MATCH("semaine"&amp;INDEX(INDIRECT("calendrier!"&amp;CHAR(MID($AG8,7,1)+3+64)&amp;":"&amp;CHAR(MID($AG8,7,1)+3+64)),MATCH(X$5,calendrier!$A:$A,0)),CYCLES!$1:$1,0)+WEEKDAY(X$5)-1))=0,"",INDIRECT("CYCLES!"&amp;ADDRESS(MATCH($A8,CYCLES!$B:$B,0),MATCH("semaine"&amp;INDEX(INDIRECT("calendrier!"&amp;CHAR(MID($AG8,7,1)+3+64)&amp;":"&amp;CHAR(MID($AG8,7,1)+3+64)),MATCH(X$5,calendrier!$A:$A,0)),CYCLES!$1:$1,0)+WEEKDAY(X$5)-1))))</f>
        <v>sem6</v>
      </c>
      <c r="Y8" s="29" t="str">
        <f ca="1">IF(Y$5="","",IF(INDIRECT("CYCLES!"&amp;ADDRESS(MATCH($A8,CYCLES!$B:$B,0),MATCH("semaine"&amp;INDEX(INDIRECT("calendrier!"&amp;CHAR(MID($AG8,7,1)+3+64)&amp;":"&amp;CHAR(MID($AG8,7,1)+3+64)),MATCH(Y$5,calendrier!$A:$A,0)),CYCLES!$1:$1,0)+WEEKDAY(Y$5)-1))=0,"",INDIRECT("CYCLES!"&amp;ADDRESS(MATCH($A8,CYCLES!$B:$B,0),MATCH("semaine"&amp;INDEX(INDIRECT("calendrier!"&amp;CHAR(MID($AG8,7,1)+3+64)&amp;":"&amp;CHAR(MID($AG8,7,1)+3+64)),MATCH(Y$5,calendrier!$A:$A,0)),CYCLES!$1:$1,0)+WEEKDAY(Y$5)-1))))</f>
        <v>19H-7H15</v>
      </c>
      <c r="Z8" s="29" t="str">
        <f ca="1">IF(Z$5="","",IF(INDIRECT("CYCLES!"&amp;ADDRESS(MATCH($A8,CYCLES!$B:$B,0),MATCH("semaine"&amp;INDEX(INDIRECT("calendrier!"&amp;CHAR(MID($AG8,7,1)+3+64)&amp;":"&amp;CHAR(MID($AG8,7,1)+3+64)),MATCH(Z$5,calendrier!$A:$A,0)),CYCLES!$1:$1,0)+WEEKDAY(Z$5)-1))=0,"",INDIRECT("CYCLES!"&amp;ADDRESS(MATCH($A8,CYCLES!$B:$B,0),MATCH("semaine"&amp;INDEX(INDIRECT("calendrier!"&amp;CHAR(MID($AG8,7,1)+3+64)&amp;":"&amp;CHAR(MID($AG8,7,1)+3+64)),MATCH(Z$5,calendrier!$A:$A,0)),CYCLES!$1:$1,0)+WEEKDAY(Z$5)-1))))</f>
        <v>19H-7H15</v>
      </c>
      <c r="AA8" s="29" t="str">
        <f ca="1">IF(AA$5="","",IF(INDIRECT("CYCLES!"&amp;ADDRESS(MATCH($A8,CYCLES!$B:$B,0),MATCH("semaine"&amp;INDEX(INDIRECT("calendrier!"&amp;CHAR(MID($AG8,7,1)+3+64)&amp;":"&amp;CHAR(MID($AG8,7,1)+3+64)),MATCH(AA$5,calendrier!$A:$A,0)),CYCLES!$1:$1,0)+WEEKDAY(AA$5)-1))=0,"",INDIRECT("CYCLES!"&amp;ADDRESS(MATCH($A8,CYCLES!$B:$B,0),MATCH("semaine"&amp;INDEX(INDIRECT("calendrier!"&amp;CHAR(MID($AG8,7,1)+3+64)&amp;":"&amp;CHAR(MID($AG8,7,1)+3+64)),MATCH(AA$5,calendrier!$A:$A,0)),CYCLES!$1:$1,0)+WEEKDAY(AA$5)-1))))</f>
        <v/>
      </c>
      <c r="AB8" s="29" t="str">
        <f ca="1">IF(AB$5="","",IF(INDIRECT("CYCLES!"&amp;ADDRESS(MATCH($A8,CYCLES!$B:$B,0),MATCH("semaine"&amp;INDEX(INDIRECT("calendrier!"&amp;CHAR(MID($AG8,7,1)+3+64)&amp;":"&amp;CHAR(MID($AG8,7,1)+3+64)),MATCH(AB$5,calendrier!$A:$A,0)),CYCLES!$1:$1,0)+WEEKDAY(AB$5)-1))=0,"",INDIRECT("CYCLES!"&amp;ADDRESS(MATCH($A8,CYCLES!$B:$B,0),MATCH("semaine"&amp;INDEX(INDIRECT("calendrier!"&amp;CHAR(MID($AG8,7,1)+3+64)&amp;":"&amp;CHAR(MID($AG8,7,1)+3+64)),MATCH(AB$5,calendrier!$A:$A,0)),CYCLES!$1:$1,0)+WEEKDAY(AB$5)-1))))</f>
        <v/>
      </c>
      <c r="AC8" s="29" t="str">
        <f ca="1">IF(AC$5="","",IF(INDIRECT("CYCLES!"&amp;ADDRESS(MATCH($A8,CYCLES!$B:$B,0),MATCH("semaine"&amp;INDEX(INDIRECT("calendrier!"&amp;CHAR(MID($AG8,7,1)+3+64)&amp;":"&amp;CHAR(MID($AG8,7,1)+3+64)),MATCH(AC$5,calendrier!$A:$A,0)),CYCLES!$1:$1,0)+WEEKDAY(AC$5)-1))=0,"",INDIRECT("CYCLES!"&amp;ADDRESS(MATCH($A8,CYCLES!$B:$B,0),MATCH("semaine"&amp;INDEX(INDIRECT("calendrier!"&amp;CHAR(MID($AG8,7,1)+3+64)&amp;":"&amp;CHAR(MID($AG8,7,1)+3+64)),MATCH(AC$5,calendrier!$A:$A,0)),CYCLES!$1:$1,0)+WEEKDAY(AC$5)-1))))</f>
        <v/>
      </c>
      <c r="AD8" s="29" t="str">
        <f ca="1">IF(AD$5="","",IF(INDIRECT("CYCLES!"&amp;ADDRESS(MATCH($A8,CYCLES!$B:$B,0),MATCH("semaine"&amp;INDEX(INDIRECT("calendrier!"&amp;CHAR(MID($AG8,7,1)+3+64)&amp;":"&amp;CHAR(MID($AG8,7,1)+3+64)),MATCH(AD$5,calendrier!$A:$A,0)),CYCLES!$1:$1,0)+WEEKDAY(AD$5)-1))=0,"",INDIRECT("CYCLES!"&amp;ADDRESS(MATCH($A8,CYCLES!$B:$B,0),MATCH("semaine"&amp;INDEX(INDIRECT("calendrier!"&amp;CHAR(MID($AG8,7,1)+3+64)&amp;":"&amp;CHAR(MID($AG8,7,1)+3+64)),MATCH(AD$5,calendrier!$A:$A,0)),CYCLES!$1:$1,0)+WEEKDAY(AD$5)-1))))</f>
        <v/>
      </c>
      <c r="AE8" s="29" t="str">
        <f ca="1">IF(AE$5="","",IF(INDIRECT("CYCLES!"&amp;ADDRESS(MATCH($A8,CYCLES!$B:$B,0),MATCH("semaine"&amp;INDEX(INDIRECT("calendrier!"&amp;CHAR(MID($AG8,7,1)+3+64)&amp;":"&amp;CHAR(MID($AG8,7,1)+3+64)),MATCH(AE$5,calendrier!$A:$A,0)),CYCLES!$1:$1,0)+WEEKDAY(AE$5)-1))=0,"",INDIRECT("CYCLES!"&amp;ADDRESS(MATCH($A8,CYCLES!$B:$B,0),MATCH("semaine"&amp;INDEX(INDIRECT("calendrier!"&amp;CHAR(MID($AG8,7,1)+3+64)&amp;":"&amp;CHAR(MID($AG8,7,1)+3+64)),MATCH(AE$5,calendrier!$A:$A,0)),CYCLES!$1:$1,0)+WEEKDAY(AE$5)-1))))</f>
        <v/>
      </c>
      <c r="AF8" s="29" t="str">
        <f ca="1">IF(AF$5="","",IF(INDIRECT("CYCLES!"&amp;ADDRESS(MATCH($A8,CYCLES!$B:$B,0),MATCH("semaine"&amp;INDEX(INDIRECT("calendrier!"&amp;CHAR(MID($AG8,7,1)+3+64)&amp;":"&amp;CHAR(MID($AG8,7,1)+3+64)),MATCH(AF$5,calendrier!$A:$A,0)),CYCLES!$1:$1,0)+WEEKDAY(AF$5)-1))=0,"",INDIRECT("CYCLES!"&amp;ADDRESS(MATCH($A8,CYCLES!$B:$B,0),MATCH("semaine"&amp;INDEX(INDIRECT("calendrier!"&amp;CHAR(MID($AG8,7,1)+3+64)&amp;":"&amp;CHAR(MID($AG8,7,1)+3+64)),MATCH(AF$5,calendrier!$A:$A,0)),CYCLES!$1:$1,0)+WEEKDAY(AF$5)-1))))</f>
        <v/>
      </c>
      <c r="AG8" s="74" t="str">
        <f ca="1">INDIRECT("Cycles!A"&amp;SUMPRODUCT(MAX((ROW(INDIRECT("Cycles!A1:A"&amp;MATCH(A8,CYCLES!$B:$B,0))))*(INDIRECT("Cycles!A1:A"&amp;MATCH(A8,CYCLES!$B:$B,0))&lt;&gt;""))))</f>
        <v>cycles7</v>
      </c>
    </row>
    <row r="9" spans="1:33" ht="30" customHeight="1" x14ac:dyDescent="0.25">
      <c r="A9" s="126" t="str">
        <f ca="1">IF(OR(A8="0",A8=0),"0","Motif")</f>
        <v>Motif</v>
      </c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74"/>
    </row>
    <row r="10" spans="1:33" ht="30" customHeight="1" x14ac:dyDescent="0.25">
      <c r="A10" s="127" t="str">
        <f ca="1">IF(OR(A8="0",A8=0),"0","Remplaçant")</f>
        <v>Remplaçant</v>
      </c>
      <c r="B10" s="61" t="s">
        <v>23</v>
      </c>
      <c r="C10" s="61"/>
      <c r="D10" s="61"/>
      <c r="E10" s="61"/>
      <c r="F10" s="61"/>
      <c r="G10" s="61"/>
      <c r="H10" s="61"/>
      <c r="I10" s="142" t="s">
        <v>93</v>
      </c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74"/>
    </row>
    <row r="11" spans="1:33" s="145" customFormat="1" ht="30" customHeight="1" x14ac:dyDescent="0.25">
      <c r="A11" s="143"/>
      <c r="B11" s="144"/>
      <c r="C11" s="144"/>
      <c r="D11" s="144"/>
      <c r="E11" s="144"/>
      <c r="F11" s="144"/>
      <c r="G11" s="144"/>
      <c r="H11" s="144"/>
      <c r="I11" s="144"/>
      <c r="J11" s="144"/>
      <c r="K11" s="144"/>
      <c r="L11" s="144"/>
      <c r="M11" s="144"/>
      <c r="N11" s="144"/>
      <c r="O11" s="144"/>
      <c r="P11" s="144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74"/>
    </row>
    <row r="12" spans="1:33" ht="30" customHeight="1" x14ac:dyDescent="0.25">
      <c r="A12" s="125" t="str">
        <f ca="1">IFERROR(INDIRECT("Affectations!"&amp;CHAR(64+MATCH($B$2,Affectations!$1:$1,0))&amp;MATCH($B$7,Affectations!$A:$A,0)+1),"0")</f>
        <v>Samia</v>
      </c>
      <c r="B12" s="29" t="str">
        <f ca="1">IF(B$5="","",IF(INDIRECT("CYCLES!"&amp;ADDRESS(MATCH($A12,CYCLES!$B:$B,0),MATCH("semaine"&amp;INDEX(INDIRECT("calendrier!"&amp;CHAR(MID($AG12,7,1)+3+64)&amp;":"&amp;CHAR(MID($AG12,7,1)+3+64)),MATCH(B$5,calendrier!$A:$A,0)),CYCLES!$1:$1,0)+WEEKDAY(B$5)-1))=0,"",INDIRECT("CYCLES!"&amp;ADDRESS(MATCH($A12,CYCLES!$B:$B,0),MATCH("semaine"&amp;INDEX(INDIRECT("calendrier!"&amp;CHAR(MID($AG12,7,1)+3+64)&amp;":"&amp;CHAR(MID($AG12,7,1)+3+64)),MATCH(B$5,calendrier!$A:$A,0)),CYCLES!$1:$1,0)+WEEKDAY(B$5)-1))))</f>
        <v>SSR</v>
      </c>
      <c r="C12" s="29" t="str">
        <f ca="1">IF(C$5="","",IF(INDIRECT("CYCLES!"&amp;ADDRESS(MATCH($A12,CYCLES!$B:$B,0),MATCH("semaine"&amp;INDEX(INDIRECT("calendrier!"&amp;CHAR(MID($AG12,7,1)+3+64)&amp;":"&amp;CHAR(MID($AG12,7,1)+3+64)),MATCH(C$5,calendrier!$A:$A,0)),CYCLES!$1:$1,0)+WEEKDAY(C$5)-1))=0,"",INDIRECT("CYCLES!"&amp;ADDRESS(MATCH($A12,CYCLES!$B:$B,0),MATCH("semaine"&amp;INDEX(INDIRECT("calendrier!"&amp;CHAR(MID($AG12,7,1)+3+64)&amp;":"&amp;CHAR(MID($AG12,7,1)+3+64)),MATCH(C$5,calendrier!$A:$A,0)),CYCLES!$1:$1,0)+WEEKDAY(C$5)-1))))</f>
        <v>SSR</v>
      </c>
      <c r="D12" s="29" t="str">
        <f ca="1">IF(D$5="","",IF(INDIRECT("CYCLES!"&amp;ADDRESS(MATCH($A12,CYCLES!$B:$B,0),MATCH("semaine"&amp;INDEX(INDIRECT("calendrier!"&amp;CHAR(MID($AG12,7,1)+3+64)&amp;":"&amp;CHAR(MID($AG12,7,1)+3+64)),MATCH(D$5,calendrier!$A:$A,0)),CYCLES!$1:$1,0)+WEEKDAY(D$5)-1))=0,"",INDIRECT("CYCLES!"&amp;ADDRESS(MATCH($A12,CYCLES!$B:$B,0),MATCH("semaine"&amp;INDEX(INDIRECT("calendrier!"&amp;CHAR(MID($AG12,7,1)+3+64)&amp;":"&amp;CHAR(MID($AG12,7,1)+3+64)),MATCH(D$5,calendrier!$A:$A,0)),CYCLES!$1:$1,0)+WEEKDAY(D$5)-1))))</f>
        <v>sem5</v>
      </c>
      <c r="E12" s="29" t="str">
        <f ca="1">IF(E$5="","",IF(INDIRECT("CYCLES!"&amp;ADDRESS(MATCH($A12,CYCLES!$B:$B,0),MATCH("semaine"&amp;INDEX(INDIRECT("calendrier!"&amp;CHAR(MID($AG12,7,1)+3+64)&amp;":"&amp;CHAR(MID($AG12,7,1)+3+64)),MATCH(E$5,calendrier!$A:$A,0)),CYCLES!$1:$1,0)+WEEKDAY(E$5)-1))=0,"",INDIRECT("CYCLES!"&amp;ADDRESS(MATCH($A12,CYCLES!$B:$B,0),MATCH("semaine"&amp;INDEX(INDIRECT("calendrier!"&amp;CHAR(MID($AG12,7,1)+3+64)&amp;":"&amp;CHAR(MID($AG12,7,1)+3+64)),MATCH(E$5,calendrier!$A:$A,0)),CYCLES!$1:$1,0)+WEEKDAY(E$5)-1))))</f>
        <v/>
      </c>
      <c r="F12" s="29" t="str">
        <f ca="1">IF(F$5="","",IF(INDIRECT("CYCLES!"&amp;ADDRESS(MATCH($A12,CYCLES!$B:$B,0),MATCH("semaine"&amp;INDEX(INDIRECT("calendrier!"&amp;CHAR(MID($AG12,7,1)+3+64)&amp;":"&amp;CHAR(MID($AG12,7,1)+3+64)),MATCH(F$5,calendrier!$A:$A,0)),CYCLES!$1:$1,0)+WEEKDAY(F$5)-1))=0,"",INDIRECT("CYCLES!"&amp;ADDRESS(MATCH($A12,CYCLES!$B:$B,0),MATCH("semaine"&amp;INDEX(INDIRECT("calendrier!"&amp;CHAR(MID($AG12,7,1)+3+64)&amp;":"&amp;CHAR(MID($AG12,7,1)+3+64)),MATCH(F$5,calendrier!$A:$A,0)),CYCLES!$1:$1,0)+WEEKDAY(F$5)-1))))</f>
        <v>SSR</v>
      </c>
      <c r="G12" s="29" t="str">
        <f ca="1">IF(G$5="","",IF(INDIRECT("CYCLES!"&amp;ADDRESS(MATCH($A12,CYCLES!$B:$B,0),MATCH("semaine"&amp;INDEX(INDIRECT("calendrier!"&amp;CHAR(MID($AG12,7,1)+3+64)&amp;":"&amp;CHAR(MID($AG12,7,1)+3+64)),MATCH(G$5,calendrier!$A:$A,0)),CYCLES!$1:$1,0)+WEEKDAY(G$5)-1))=0,"",INDIRECT("CYCLES!"&amp;ADDRESS(MATCH($A12,CYCLES!$B:$B,0),MATCH("semaine"&amp;INDEX(INDIRECT("calendrier!"&amp;CHAR(MID($AG12,7,1)+3+64)&amp;":"&amp;CHAR(MID($AG12,7,1)+3+64)),MATCH(G$5,calendrier!$A:$A,0)),CYCLES!$1:$1,0)+WEEKDAY(G$5)-1))))</f>
        <v>SSR</v>
      </c>
      <c r="H12" s="29" t="str">
        <f ca="1">IF(H$5="","",IF(INDIRECT("CYCLES!"&amp;ADDRESS(MATCH($A12,CYCLES!$B:$B,0),MATCH("semaine"&amp;INDEX(INDIRECT("calendrier!"&amp;CHAR(MID($AG12,7,1)+3+64)&amp;":"&amp;CHAR(MID($AG12,7,1)+3+64)),MATCH(H$5,calendrier!$A:$A,0)),CYCLES!$1:$1,0)+WEEKDAY(H$5)-1))=0,"",INDIRECT("CYCLES!"&amp;ADDRESS(MATCH($A12,CYCLES!$B:$B,0),MATCH("semaine"&amp;INDEX(INDIRECT("calendrier!"&amp;CHAR(MID($AG12,7,1)+3+64)&amp;":"&amp;CHAR(MID($AG12,7,1)+3+64)),MATCH(H$5,calendrier!$A:$A,0)),CYCLES!$1:$1,0)+WEEKDAY(H$5)-1))))</f>
        <v>SSR</v>
      </c>
      <c r="I12" s="29" t="str">
        <f ca="1">IF(I$5="","",IF(INDIRECT("CYCLES!"&amp;ADDRESS(MATCH($A12,CYCLES!$B:$B,0),MATCH("semaine"&amp;INDEX(INDIRECT("calendrier!"&amp;CHAR(MID($AG12,7,1)+3+64)&amp;":"&amp;CHAR(MID($AG12,7,1)+3+64)),MATCH(I$5,calendrier!$A:$A,0)),CYCLES!$1:$1,0)+WEEKDAY(I$5)-1))=0,"",INDIRECT("CYCLES!"&amp;ADDRESS(MATCH($A12,CYCLES!$B:$B,0),MATCH("semaine"&amp;INDEX(INDIRECT("calendrier!"&amp;CHAR(MID($AG12,7,1)+3+64)&amp;":"&amp;CHAR(MID($AG12,7,1)+3+64)),MATCH(I$5,calendrier!$A:$A,0)),CYCLES!$1:$1,0)+WEEKDAY(I$5)-1))))</f>
        <v/>
      </c>
      <c r="J12" s="29" t="str">
        <f ca="1">IF(J$5="","",IF(INDIRECT("CYCLES!"&amp;ADDRESS(MATCH($A12,CYCLES!$B:$B,0),MATCH("semaine"&amp;INDEX(INDIRECT("calendrier!"&amp;CHAR(MID($AG12,7,1)+3+64)&amp;":"&amp;CHAR(MID($AG12,7,1)+3+64)),MATCH(J$5,calendrier!$A:$A,0)),CYCLES!$1:$1,0)+WEEKDAY(J$5)-1))=0,"",INDIRECT("CYCLES!"&amp;ADDRESS(MATCH($A12,CYCLES!$B:$B,0),MATCH("semaine"&amp;INDEX(INDIRECT("calendrier!"&amp;CHAR(MID($AG12,7,1)+3+64)&amp;":"&amp;CHAR(MID($AG12,7,1)+3+64)),MATCH(J$5,calendrier!$A:$A,0)),CYCLES!$1:$1,0)+WEEKDAY(J$5)-1))))</f>
        <v>sem6</v>
      </c>
      <c r="K12" s="29" t="str">
        <f ca="1">IF(K$5="","",IF(INDIRECT("CYCLES!"&amp;ADDRESS(MATCH($A12,CYCLES!$B:$B,0),MATCH("semaine"&amp;INDEX(INDIRECT("calendrier!"&amp;CHAR(MID($AG12,7,1)+3+64)&amp;":"&amp;CHAR(MID($AG12,7,1)+3+64)),MATCH(K$5,calendrier!$A:$A,0)),CYCLES!$1:$1,0)+WEEKDAY(K$5)-1))=0,"",INDIRECT("CYCLES!"&amp;ADDRESS(MATCH($A12,CYCLES!$B:$B,0),MATCH("semaine"&amp;INDEX(INDIRECT("calendrier!"&amp;CHAR(MID($AG12,7,1)+3+64)&amp;":"&amp;CHAR(MID($AG12,7,1)+3+64)),MATCH(K$5,calendrier!$A:$A,0)),CYCLES!$1:$1,0)+WEEKDAY(K$5)-1))))</f>
        <v>SSR</v>
      </c>
      <c r="L12" s="29" t="str">
        <f ca="1">IF(L$5="","",IF(INDIRECT("CYCLES!"&amp;ADDRESS(MATCH($A12,CYCLES!$B:$B,0),MATCH("semaine"&amp;INDEX(INDIRECT("calendrier!"&amp;CHAR(MID($AG12,7,1)+3+64)&amp;":"&amp;CHAR(MID($AG12,7,1)+3+64)),MATCH(L$5,calendrier!$A:$A,0)),CYCLES!$1:$1,0)+WEEKDAY(L$5)-1))=0,"",INDIRECT("CYCLES!"&amp;ADDRESS(MATCH($A12,CYCLES!$B:$B,0),MATCH("semaine"&amp;INDEX(INDIRECT("calendrier!"&amp;CHAR(MID($AG12,7,1)+3+64)&amp;":"&amp;CHAR(MID($AG12,7,1)+3+64)),MATCH(L$5,calendrier!$A:$A,0)),CYCLES!$1:$1,0)+WEEKDAY(L$5)-1))))</f>
        <v>SSR</v>
      </c>
      <c r="M12" s="29" t="str">
        <f ca="1">IF(M$5="","",IF(INDIRECT("CYCLES!"&amp;ADDRESS(MATCH($A12,CYCLES!$B:$B,0),MATCH("semaine"&amp;INDEX(INDIRECT("calendrier!"&amp;CHAR(MID($AG12,7,1)+3+64)&amp;":"&amp;CHAR(MID($AG12,7,1)+3+64)),MATCH(M$5,calendrier!$A:$A,0)),CYCLES!$1:$1,0)+WEEKDAY(M$5)-1))=0,"",INDIRECT("CYCLES!"&amp;ADDRESS(MATCH($A12,CYCLES!$B:$B,0),MATCH("semaine"&amp;INDEX(INDIRECT("calendrier!"&amp;CHAR(MID($AG12,7,1)+3+64)&amp;":"&amp;CHAR(MID($AG12,7,1)+3+64)),MATCH(M$5,calendrier!$A:$A,0)),CYCLES!$1:$1,0)+WEEKDAY(M$5)-1))))</f>
        <v/>
      </c>
      <c r="N12" s="29" t="str">
        <f ca="1">IF(N$5="","",IF(INDIRECT("CYCLES!"&amp;ADDRESS(MATCH($A12,CYCLES!$B:$B,0),MATCH("semaine"&amp;INDEX(INDIRECT("calendrier!"&amp;CHAR(MID($AG12,7,1)+3+64)&amp;":"&amp;CHAR(MID($AG12,7,1)+3+64)),MATCH(N$5,calendrier!$A:$A,0)),CYCLES!$1:$1,0)+WEEKDAY(N$5)-1))=0,"",INDIRECT("CYCLES!"&amp;ADDRESS(MATCH($A12,CYCLES!$B:$B,0),MATCH("semaine"&amp;INDEX(INDIRECT("calendrier!"&amp;CHAR(MID($AG12,7,1)+3+64)&amp;":"&amp;CHAR(MID($AG12,7,1)+3+64)),MATCH(N$5,calendrier!$A:$A,0)),CYCLES!$1:$1,0)+WEEKDAY(N$5)-1))))</f>
        <v/>
      </c>
      <c r="O12" s="29" t="str">
        <f ca="1">IF(O$5="","",IF(INDIRECT("CYCLES!"&amp;ADDRESS(MATCH($A12,CYCLES!$B:$B,0),MATCH("semaine"&amp;INDEX(INDIRECT("calendrier!"&amp;CHAR(MID($AG12,7,1)+3+64)&amp;":"&amp;CHAR(MID($AG12,7,1)+3+64)),MATCH(O$5,calendrier!$A:$A,0)),CYCLES!$1:$1,0)+WEEKDAY(O$5)-1))=0,"",INDIRECT("CYCLES!"&amp;ADDRESS(MATCH($A12,CYCLES!$B:$B,0),MATCH("semaine"&amp;INDEX(INDIRECT("calendrier!"&amp;CHAR(MID($AG12,7,1)+3+64)&amp;":"&amp;CHAR(MID($AG12,7,1)+3+64)),MATCH(O$5,calendrier!$A:$A,0)),CYCLES!$1:$1,0)+WEEKDAY(O$5)-1))))</f>
        <v/>
      </c>
      <c r="P12" s="31" t="str">
        <f ca="1">IF(P$5="","",IF(INDIRECT("CYCLES!"&amp;ADDRESS(MATCH($A12,CYCLES!$B:$B,0),MATCH("semaine"&amp;INDEX(INDIRECT("calendrier!"&amp;CHAR(MID($AG12,7,1)+3+64)&amp;":"&amp;CHAR(MID($AG12,7,1)+3+64)),MATCH(P$5,calendrier!$A:$A,0)),CYCLES!$1:$1,0)+WEEKDAY(P$5)-1))=0,"",INDIRECT("CYCLES!"&amp;ADDRESS(MATCH($A12,CYCLES!$B:$B,0),MATCH("semaine"&amp;INDEX(INDIRECT("calendrier!"&amp;CHAR(MID($AG12,7,1)+3+64)&amp;":"&amp;CHAR(MID($AG12,7,1)+3+64)),MATCH(P$5,calendrier!$A:$A,0)),CYCLES!$1:$1,0)+WEEKDAY(P$5)-1))))</f>
        <v/>
      </c>
      <c r="Q12" s="29" t="str">
        <f ca="1">IF(Q$5="","",IF(INDIRECT("CYCLES!"&amp;ADDRESS(MATCH($A12,CYCLES!$B:$B,0),MATCH("semaine"&amp;INDEX(INDIRECT("calendrier!"&amp;CHAR(MID($AG12,7,1)+3+64)&amp;":"&amp;CHAR(MID($AG12,7,1)+3+64)),MATCH(Q$5,calendrier!$A:$A,0)),CYCLES!$1:$1,0)+WEEKDAY(Q$5)-1))=0,"",INDIRECT("CYCLES!"&amp;ADDRESS(MATCH($A12,CYCLES!$B:$B,0),MATCH("semaine"&amp;INDEX(INDIRECT("calendrier!"&amp;CHAR(MID($AG12,7,1)+3+64)&amp;":"&amp;CHAR(MID($AG12,7,1)+3+64)),MATCH(Q$5,calendrier!$A:$A,0)),CYCLES!$1:$1,0)+WEEKDAY(Q$5)-1))))</f>
        <v/>
      </c>
      <c r="R12" s="29" t="str">
        <f ca="1">IF(R$5="","",IF(INDIRECT("CYCLES!"&amp;ADDRESS(MATCH($A12,CYCLES!$B:$B,0),MATCH("semaine"&amp;INDEX(INDIRECT("calendrier!"&amp;CHAR(MID($AG12,7,1)+3+64)&amp;":"&amp;CHAR(MID($AG12,7,1)+3+64)),MATCH(R$5,calendrier!$A:$A,0)),CYCLES!$1:$1,0)+WEEKDAY(R$5)-1))=0,"",INDIRECT("CYCLES!"&amp;ADDRESS(MATCH($A12,CYCLES!$B:$B,0),MATCH("semaine"&amp;INDEX(INDIRECT("calendrier!"&amp;CHAR(MID($AG12,7,1)+3+64)&amp;":"&amp;CHAR(MID($AG12,7,1)+3+64)),MATCH(R$5,calendrier!$A:$A,0)),CYCLES!$1:$1,0)+WEEKDAY(R$5)-1))))</f>
        <v>sem7</v>
      </c>
      <c r="S12" s="29" t="str">
        <f ca="1">IF(S$5="","",IF(INDIRECT("CYCLES!"&amp;ADDRESS(MATCH($A12,CYCLES!$B:$B,0),MATCH("semaine"&amp;INDEX(INDIRECT("calendrier!"&amp;CHAR(MID($AG12,7,1)+3+64)&amp;":"&amp;CHAR(MID($AG12,7,1)+3+64)),MATCH(S$5,calendrier!$A:$A,0)),CYCLES!$1:$1,0)+WEEKDAY(S$5)-1))=0,"",INDIRECT("CYCLES!"&amp;ADDRESS(MATCH($A12,CYCLES!$B:$B,0),MATCH("semaine"&amp;INDEX(INDIRECT("calendrier!"&amp;CHAR(MID($AG12,7,1)+3+64)&amp;":"&amp;CHAR(MID($AG12,7,1)+3+64)),MATCH(S$5,calendrier!$A:$A,0)),CYCLES!$1:$1,0)+WEEKDAY(S$5)-1))))</f>
        <v/>
      </c>
      <c r="T12" s="29" t="str">
        <f ca="1">IF(T$5="","",IF(INDIRECT("CYCLES!"&amp;ADDRESS(MATCH($A12,CYCLES!$B:$B,0),MATCH("semaine"&amp;INDEX(INDIRECT("calendrier!"&amp;CHAR(MID($AG12,7,1)+3+64)&amp;":"&amp;CHAR(MID($AG12,7,1)+3+64)),MATCH(T$5,calendrier!$A:$A,0)),CYCLES!$1:$1,0)+WEEKDAY(T$5)-1))=0,"",INDIRECT("CYCLES!"&amp;ADDRESS(MATCH($A12,CYCLES!$B:$B,0),MATCH("semaine"&amp;INDEX(INDIRECT("calendrier!"&amp;CHAR(MID($AG12,7,1)+3+64)&amp;":"&amp;CHAR(MID($AG12,7,1)+3+64)),MATCH(T$5,calendrier!$A:$A,0)),CYCLES!$1:$1,0)+WEEKDAY(T$5)-1))))</f>
        <v/>
      </c>
      <c r="U12" s="29" t="str">
        <f ca="1">IF(U$5="","",IF(INDIRECT("CYCLES!"&amp;ADDRESS(MATCH($A12,CYCLES!$B:$B,0),MATCH("semaine"&amp;INDEX(INDIRECT("calendrier!"&amp;CHAR(MID($AG12,7,1)+3+64)&amp;":"&amp;CHAR(MID($AG12,7,1)+3+64)),MATCH(U$5,calendrier!$A:$A,0)),CYCLES!$1:$1,0)+WEEKDAY(U$5)-1))=0,"",INDIRECT("CYCLES!"&amp;ADDRESS(MATCH($A12,CYCLES!$B:$B,0),MATCH("semaine"&amp;INDEX(INDIRECT("calendrier!"&amp;CHAR(MID($AG12,7,1)+3+64)&amp;":"&amp;CHAR(MID($AG12,7,1)+3+64)),MATCH(U$5,calendrier!$A:$A,0)),CYCLES!$1:$1,0)+WEEKDAY(U$5)-1))))</f>
        <v/>
      </c>
      <c r="V12" s="29" t="str">
        <f ca="1">IF(V$5="","",IF(INDIRECT("CYCLES!"&amp;ADDRESS(MATCH($A12,CYCLES!$B:$B,0),MATCH("semaine"&amp;INDEX(INDIRECT("calendrier!"&amp;CHAR(MID($AG12,7,1)+3+64)&amp;":"&amp;CHAR(MID($AG12,7,1)+3+64)),MATCH(V$5,calendrier!$A:$A,0)),CYCLES!$1:$1,0)+WEEKDAY(V$5)-1))=0,"",INDIRECT("CYCLES!"&amp;ADDRESS(MATCH($A12,CYCLES!$B:$B,0),MATCH("semaine"&amp;INDEX(INDIRECT("calendrier!"&amp;CHAR(MID($AG12,7,1)+3+64)&amp;":"&amp;CHAR(MID($AG12,7,1)+3+64)),MATCH(V$5,calendrier!$A:$A,0)),CYCLES!$1:$1,0)+WEEKDAY(V$5)-1))))</f>
        <v/>
      </c>
      <c r="W12" s="29" t="str">
        <f ca="1">IF(W$5="","",IF(INDIRECT("CYCLES!"&amp;ADDRESS(MATCH($A12,CYCLES!$B:$B,0),MATCH("semaine"&amp;INDEX(INDIRECT("calendrier!"&amp;CHAR(MID($AG12,7,1)+3+64)&amp;":"&amp;CHAR(MID($AG12,7,1)+3+64)),MATCH(W$5,calendrier!$A:$A,0)),CYCLES!$1:$1,0)+WEEKDAY(W$5)-1))=0,"",INDIRECT("CYCLES!"&amp;ADDRESS(MATCH($A12,CYCLES!$B:$B,0),MATCH("semaine"&amp;INDEX(INDIRECT("calendrier!"&amp;CHAR(MID($AG12,7,1)+3+64)&amp;":"&amp;CHAR(MID($AG12,7,1)+3+64)),MATCH(W$5,calendrier!$A:$A,0)),CYCLES!$1:$1,0)+WEEKDAY(W$5)-1))))</f>
        <v>ORTHO</v>
      </c>
      <c r="X12" s="29" t="str">
        <f ca="1">IF(X$5="","",IF(INDIRECT("CYCLES!"&amp;ADDRESS(MATCH($A12,CYCLES!$B:$B,0),MATCH("semaine"&amp;INDEX(INDIRECT("calendrier!"&amp;CHAR(MID($AG12,7,1)+3+64)&amp;":"&amp;CHAR(MID($AG12,7,1)+3+64)),MATCH(X$5,calendrier!$A:$A,0)),CYCLES!$1:$1,0)+WEEKDAY(X$5)-1))=0,"",INDIRECT("CYCLES!"&amp;ADDRESS(MATCH($A12,CYCLES!$B:$B,0),MATCH("semaine"&amp;INDEX(INDIRECT("calendrier!"&amp;CHAR(MID($AG12,7,1)+3+64)&amp;":"&amp;CHAR(MID($AG12,7,1)+3+64)),MATCH(X$5,calendrier!$A:$A,0)),CYCLES!$1:$1,0)+WEEKDAY(X$5)-1))))</f>
        <v>ORTHO</v>
      </c>
      <c r="Y12" s="29" t="str">
        <f ca="1">IF(Y$5="","",IF(INDIRECT("CYCLES!"&amp;ADDRESS(MATCH($A12,CYCLES!$B:$B,0),MATCH("semaine"&amp;INDEX(INDIRECT("calendrier!"&amp;CHAR(MID($AG12,7,1)+3+64)&amp;":"&amp;CHAR(MID($AG12,7,1)+3+64)),MATCH(Y$5,calendrier!$A:$A,0)),CYCLES!$1:$1,0)+WEEKDAY(Y$5)-1))=0,"",INDIRECT("CYCLES!"&amp;ADDRESS(MATCH($A12,CYCLES!$B:$B,0),MATCH("semaine"&amp;INDEX(INDIRECT("calendrier!"&amp;CHAR(MID($AG12,7,1)+3+64)&amp;":"&amp;CHAR(MID($AG12,7,1)+3+64)),MATCH(Y$5,calendrier!$A:$A,0)),CYCLES!$1:$1,0)+WEEKDAY(Y$5)-1))))</f>
        <v>sem1</v>
      </c>
      <c r="Z12" s="29" t="str">
        <f ca="1">IF(Z$5="","",IF(INDIRECT("CYCLES!"&amp;ADDRESS(MATCH($A12,CYCLES!$B:$B,0),MATCH("semaine"&amp;INDEX(INDIRECT("calendrier!"&amp;CHAR(MID($AG12,7,1)+3+64)&amp;":"&amp;CHAR(MID($AG12,7,1)+3+64)),MATCH(Z$5,calendrier!$A:$A,0)),CYCLES!$1:$1,0)+WEEKDAY(Z$5)-1))=0,"",INDIRECT("CYCLES!"&amp;ADDRESS(MATCH($A12,CYCLES!$B:$B,0),MATCH("semaine"&amp;INDEX(INDIRECT("calendrier!"&amp;CHAR(MID($AG12,7,1)+3+64)&amp;":"&amp;CHAR(MID($AG12,7,1)+3+64)),MATCH(Z$5,calendrier!$A:$A,0)),CYCLES!$1:$1,0)+WEEKDAY(Z$5)-1))))</f>
        <v/>
      </c>
      <c r="AA12" s="29" t="str">
        <f ca="1">IF(AA$5="","",IF(INDIRECT("CYCLES!"&amp;ADDRESS(MATCH($A12,CYCLES!$B:$B,0),MATCH("semaine"&amp;INDEX(INDIRECT("calendrier!"&amp;CHAR(MID($AG12,7,1)+3+64)&amp;":"&amp;CHAR(MID($AG12,7,1)+3+64)),MATCH(AA$5,calendrier!$A:$A,0)),CYCLES!$1:$1,0)+WEEKDAY(AA$5)-1))=0,"",INDIRECT("CYCLES!"&amp;ADDRESS(MATCH($A12,CYCLES!$B:$B,0),MATCH("semaine"&amp;INDEX(INDIRECT("calendrier!"&amp;CHAR(MID($AG12,7,1)+3+64)&amp;":"&amp;CHAR(MID($AG12,7,1)+3+64)),MATCH(AA$5,calendrier!$A:$A,0)),CYCLES!$1:$1,0)+WEEKDAY(AA$5)-1))))</f>
        <v>ORTHO</v>
      </c>
      <c r="AB12" s="29" t="str">
        <f ca="1">IF(AB$5="","",IF(INDIRECT("CYCLES!"&amp;ADDRESS(MATCH($A12,CYCLES!$B:$B,0),MATCH("semaine"&amp;INDEX(INDIRECT("calendrier!"&amp;CHAR(MID($AG12,7,1)+3+64)&amp;":"&amp;CHAR(MID($AG12,7,1)+3+64)),MATCH(AB$5,calendrier!$A:$A,0)),CYCLES!$1:$1,0)+WEEKDAY(AB$5)-1))=0,"",INDIRECT("CYCLES!"&amp;ADDRESS(MATCH($A12,CYCLES!$B:$B,0),MATCH("semaine"&amp;INDEX(INDIRECT("calendrier!"&amp;CHAR(MID($AG12,7,1)+3+64)&amp;":"&amp;CHAR(MID($AG12,7,1)+3+64)),MATCH(AB$5,calendrier!$A:$A,0)),CYCLES!$1:$1,0)+WEEKDAY(AB$5)-1))))</f>
        <v>ORTHO</v>
      </c>
      <c r="AC12" s="29" t="str">
        <f ca="1">IF(AC$5="","",IF(INDIRECT("CYCLES!"&amp;ADDRESS(MATCH($A12,CYCLES!$B:$B,0),MATCH("semaine"&amp;INDEX(INDIRECT("calendrier!"&amp;CHAR(MID($AG12,7,1)+3+64)&amp;":"&amp;CHAR(MID($AG12,7,1)+3+64)),MATCH(AC$5,calendrier!$A:$A,0)),CYCLES!$1:$1,0)+WEEKDAY(AC$5)-1))=0,"",INDIRECT("CYCLES!"&amp;ADDRESS(MATCH($A12,CYCLES!$B:$B,0),MATCH("semaine"&amp;INDEX(INDIRECT("calendrier!"&amp;CHAR(MID($AG12,7,1)+3+64)&amp;":"&amp;CHAR(MID($AG12,7,1)+3+64)),MATCH(AC$5,calendrier!$A:$A,0)),CYCLES!$1:$1,0)+WEEKDAY(AC$5)-1))))</f>
        <v>ORTHO</v>
      </c>
      <c r="AD12" s="29" t="str">
        <f ca="1">IF(AD$5="","",IF(INDIRECT("CYCLES!"&amp;ADDRESS(MATCH($A12,CYCLES!$B:$B,0),MATCH("semaine"&amp;INDEX(INDIRECT("calendrier!"&amp;CHAR(MID($AG12,7,1)+3+64)&amp;":"&amp;CHAR(MID($AG12,7,1)+3+64)),MATCH(AD$5,calendrier!$A:$A,0)),CYCLES!$1:$1,0)+WEEKDAY(AD$5)-1))=0,"",INDIRECT("CYCLES!"&amp;ADDRESS(MATCH($A12,CYCLES!$B:$B,0),MATCH("semaine"&amp;INDEX(INDIRECT("calendrier!"&amp;CHAR(MID($AG12,7,1)+3+64)&amp;":"&amp;CHAR(MID($AG12,7,1)+3+64)),MATCH(AD$5,calendrier!$A:$A,0)),CYCLES!$1:$1,0)+WEEKDAY(AD$5)-1))))</f>
        <v/>
      </c>
      <c r="AE12" s="29" t="str">
        <f ca="1">IF(AE$5="","",IF(INDIRECT("CYCLES!"&amp;ADDRESS(MATCH($A12,CYCLES!$B:$B,0),MATCH("semaine"&amp;INDEX(INDIRECT("calendrier!"&amp;CHAR(MID($AG12,7,1)+3+64)&amp;":"&amp;CHAR(MID($AG12,7,1)+3+64)),MATCH(AE$5,calendrier!$A:$A,0)),CYCLES!$1:$1,0)+WEEKDAY(AE$5)-1))=0,"",INDIRECT("CYCLES!"&amp;ADDRESS(MATCH($A12,CYCLES!$B:$B,0),MATCH("semaine"&amp;INDEX(INDIRECT("calendrier!"&amp;CHAR(MID($AG12,7,1)+3+64)&amp;":"&amp;CHAR(MID($AG12,7,1)+3+64)),MATCH(AE$5,calendrier!$A:$A,0)),CYCLES!$1:$1,0)+WEEKDAY(AE$5)-1))))</f>
        <v>sem2</v>
      </c>
      <c r="AF12" s="29" t="str">
        <f ca="1">IF(AF$5="","",IF(INDIRECT("CYCLES!"&amp;ADDRESS(MATCH($A12,CYCLES!$B:$B,0),MATCH("semaine"&amp;INDEX(INDIRECT("calendrier!"&amp;CHAR(MID($AG12,7,1)+3+64)&amp;":"&amp;CHAR(MID($AG12,7,1)+3+64)),MATCH(AF$5,calendrier!$A:$A,0)),CYCLES!$1:$1,0)+WEEKDAY(AF$5)-1))=0,"",INDIRECT("CYCLES!"&amp;ADDRESS(MATCH($A12,CYCLES!$B:$B,0),MATCH("semaine"&amp;INDEX(INDIRECT("calendrier!"&amp;CHAR(MID($AG12,7,1)+3+64)&amp;":"&amp;CHAR(MID($AG12,7,1)+3+64)),MATCH(AF$5,calendrier!$A:$A,0)),CYCLES!$1:$1,0)+WEEKDAY(AF$5)-1))))</f>
        <v/>
      </c>
      <c r="AG12" s="74" t="str">
        <f ca="1">INDIRECT("Cycles!A"&amp;SUMPRODUCT(MAX((ROW(INDIRECT("Cycles!A1:A"&amp;MATCH(A12,CYCLES!$B:$B,0))))*(INDIRECT("Cycles!A1:A"&amp;MATCH(A12,CYCLES!$B:$B,0))&lt;&gt;""))))</f>
        <v>cycles7</v>
      </c>
    </row>
    <row r="13" spans="1:33" ht="30" customHeight="1" x14ac:dyDescent="0.25">
      <c r="A13" s="126" t="str">
        <f ca="1">IF(OR(A12="0",A12=0),"0","Motif")</f>
        <v>Motif</v>
      </c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8"/>
      <c r="Y13" s="78"/>
      <c r="Z13" s="78"/>
      <c r="AA13" s="78"/>
      <c r="AB13" s="78"/>
      <c r="AC13" s="78"/>
      <c r="AD13" s="78"/>
      <c r="AE13" s="78"/>
      <c r="AF13" s="78"/>
      <c r="AG13" s="74"/>
    </row>
    <row r="14" spans="1:33" ht="30" customHeight="1" x14ac:dyDescent="0.25">
      <c r="A14" s="127" t="str">
        <f ca="1">IF(OR(A12="0",A12=0),"0","Remplaçant")</f>
        <v>Remplaçant</v>
      </c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4"/>
    </row>
    <row r="15" spans="1:33" ht="30" customHeight="1" x14ac:dyDescent="0.25">
      <c r="A15" s="125" t="str">
        <f ca="1">IFERROR(INDIRECT("Affectations!"&amp;CHAR(64+MATCH($B$2,Affectations!$1:$1,0))&amp;MATCH($B$7,Affectations!$A:$A,0)+2),"0")</f>
        <v xml:space="preserve">Celine </v>
      </c>
      <c r="B15" s="29" t="str">
        <f ca="1">IF(B$5="","",IF(INDIRECT("CYCLES!"&amp;ADDRESS(MATCH($A15,CYCLES!$B:$B,0),MATCH("semaine"&amp;INDEX(INDIRECT("calendrier!"&amp;CHAR(MID($AG15,7,1)+3+64)&amp;":"&amp;CHAR(MID($AG15,7,1)+3+64)),MATCH(B$5,calendrier!$A:$A,0)),CYCLES!$1:$1,0)+WEEKDAY(B$5)-1))=0,"",INDIRECT("CYCLES!"&amp;ADDRESS(MATCH($A15,CYCLES!$B:$B,0),MATCH("semaine"&amp;INDEX(INDIRECT("calendrier!"&amp;CHAR(MID($AG15,7,1)+3+64)&amp;":"&amp;CHAR(MID($AG15,7,1)+3+64)),MATCH(B$5,calendrier!$A:$A,0)),CYCLES!$1:$1,0)+WEEKDAY(B$5)-1))))</f>
        <v>19H-7H15</v>
      </c>
      <c r="C15" s="29" t="str">
        <f ca="1">IF(C$5="","",IF(INDIRECT("CYCLES!"&amp;ADDRESS(MATCH($A15,CYCLES!$B:$B,0),MATCH("semaine"&amp;INDEX(INDIRECT("calendrier!"&amp;CHAR(MID($AG15,7,1)+3+64)&amp;":"&amp;CHAR(MID($AG15,7,1)+3+64)),MATCH(C$5,calendrier!$A:$A,0)),CYCLES!$1:$1,0)+WEEKDAY(C$5)-1))=0,"",INDIRECT("CYCLES!"&amp;ADDRESS(MATCH($A15,CYCLES!$B:$B,0),MATCH("semaine"&amp;INDEX(INDIRECT("calendrier!"&amp;CHAR(MID($AG15,7,1)+3+64)&amp;":"&amp;CHAR(MID($AG15,7,1)+3+64)),MATCH(C$5,calendrier!$A:$A,0)),CYCLES!$1:$1,0)+WEEKDAY(C$5)-1))))</f>
        <v>19H-7H15</v>
      </c>
      <c r="D15" s="29" t="str">
        <f ca="1">IF(D$5="","",IF(INDIRECT("CYCLES!"&amp;ADDRESS(MATCH($A15,CYCLES!$B:$B,0),MATCH("semaine"&amp;INDEX(INDIRECT("calendrier!"&amp;CHAR(MID($AG15,7,1)+3+64)&amp;":"&amp;CHAR(MID($AG15,7,1)+3+64)),MATCH(D$5,calendrier!$A:$A,0)),CYCLES!$1:$1,0)+WEEKDAY(D$5)-1))=0,"",INDIRECT("CYCLES!"&amp;ADDRESS(MATCH($A15,CYCLES!$B:$B,0),MATCH("semaine"&amp;INDEX(INDIRECT("calendrier!"&amp;CHAR(MID($AG15,7,1)+3+64)&amp;":"&amp;CHAR(MID($AG15,7,1)+3+64)),MATCH(D$5,calendrier!$A:$A,0)),CYCLES!$1:$1,0)+WEEKDAY(D$5)-1))))</f>
        <v>sem3</v>
      </c>
      <c r="E15" s="29" t="str">
        <f ca="1">IF(E$5="","",IF(INDIRECT("CYCLES!"&amp;ADDRESS(MATCH($A15,CYCLES!$B:$B,0),MATCH("semaine"&amp;INDEX(INDIRECT("calendrier!"&amp;CHAR(MID($AG15,7,1)+3+64)&amp;":"&amp;CHAR(MID($AG15,7,1)+3+64)),MATCH(E$5,calendrier!$A:$A,0)),CYCLES!$1:$1,0)+WEEKDAY(E$5)-1))=0,"",INDIRECT("CYCLES!"&amp;ADDRESS(MATCH($A15,CYCLES!$B:$B,0),MATCH("semaine"&amp;INDEX(INDIRECT("calendrier!"&amp;CHAR(MID($AG15,7,1)+3+64)&amp;":"&amp;CHAR(MID($AG15,7,1)+3+64)),MATCH(E$5,calendrier!$A:$A,0)),CYCLES!$1:$1,0)+WEEKDAY(E$5)-1))))</f>
        <v/>
      </c>
      <c r="F15" s="29" t="str">
        <f ca="1">IF(F$5="","",IF(INDIRECT("CYCLES!"&amp;ADDRESS(MATCH($A15,CYCLES!$B:$B,0),MATCH("semaine"&amp;INDEX(INDIRECT("calendrier!"&amp;CHAR(MID($AG15,7,1)+3+64)&amp;":"&amp;CHAR(MID($AG15,7,1)+3+64)),MATCH(F$5,calendrier!$A:$A,0)),CYCLES!$1:$1,0)+WEEKDAY(F$5)-1))=0,"",INDIRECT("CYCLES!"&amp;ADDRESS(MATCH($A15,CYCLES!$B:$B,0),MATCH("semaine"&amp;INDEX(INDIRECT("calendrier!"&amp;CHAR(MID($AG15,7,1)+3+64)&amp;":"&amp;CHAR(MID($AG15,7,1)+3+64)),MATCH(F$5,calendrier!$A:$A,0)),CYCLES!$1:$1,0)+WEEKDAY(F$5)-1))))</f>
        <v>19H-7H15</v>
      </c>
      <c r="G15" s="29" t="str">
        <f ca="1">IF(G$5="","",IF(INDIRECT("CYCLES!"&amp;ADDRESS(MATCH($A15,CYCLES!$B:$B,0),MATCH("semaine"&amp;INDEX(INDIRECT("calendrier!"&amp;CHAR(MID($AG15,7,1)+3+64)&amp;":"&amp;CHAR(MID($AG15,7,1)+3+64)),MATCH(G$5,calendrier!$A:$A,0)),CYCLES!$1:$1,0)+WEEKDAY(G$5)-1))=0,"",INDIRECT("CYCLES!"&amp;ADDRESS(MATCH($A15,CYCLES!$B:$B,0),MATCH("semaine"&amp;INDEX(INDIRECT("calendrier!"&amp;CHAR(MID($AG15,7,1)+3+64)&amp;":"&amp;CHAR(MID($AG15,7,1)+3+64)),MATCH(G$5,calendrier!$A:$A,0)),CYCLES!$1:$1,0)+WEEKDAY(G$5)-1))))</f>
        <v>19H-7H15</v>
      </c>
      <c r="H15" s="29" t="str">
        <f ca="1">IF(H$5="","",IF(INDIRECT("CYCLES!"&amp;ADDRESS(MATCH($A15,CYCLES!$B:$B,0),MATCH("semaine"&amp;INDEX(INDIRECT("calendrier!"&amp;CHAR(MID($AG15,7,1)+3+64)&amp;":"&amp;CHAR(MID($AG15,7,1)+3+64)),MATCH(H$5,calendrier!$A:$A,0)),CYCLES!$1:$1,0)+WEEKDAY(H$5)-1))=0,"",INDIRECT("CYCLES!"&amp;ADDRESS(MATCH($A15,CYCLES!$B:$B,0),MATCH("semaine"&amp;INDEX(INDIRECT("calendrier!"&amp;CHAR(MID($AG15,7,1)+3+64)&amp;":"&amp;CHAR(MID($AG15,7,1)+3+64)),MATCH(H$5,calendrier!$A:$A,0)),CYCLES!$1:$1,0)+WEEKDAY(H$5)-1))))</f>
        <v>19H-7H15</v>
      </c>
      <c r="I15" s="29" t="str">
        <f ca="1">IF(I$5="","",IF(INDIRECT("CYCLES!"&amp;ADDRESS(MATCH($A15,CYCLES!$B:$B,0),MATCH("semaine"&amp;INDEX(INDIRECT("calendrier!"&amp;CHAR(MID($AG15,7,1)+3+64)&amp;":"&amp;CHAR(MID($AG15,7,1)+3+64)),MATCH(I$5,calendrier!$A:$A,0)),CYCLES!$1:$1,0)+WEEKDAY(I$5)-1))=0,"",INDIRECT("CYCLES!"&amp;ADDRESS(MATCH($A15,CYCLES!$B:$B,0),MATCH("semaine"&amp;INDEX(INDIRECT("calendrier!"&amp;CHAR(MID($AG15,7,1)+3+64)&amp;":"&amp;CHAR(MID($AG15,7,1)+3+64)),MATCH(I$5,calendrier!$A:$A,0)),CYCLES!$1:$1,0)+WEEKDAY(I$5)-1))))</f>
        <v/>
      </c>
      <c r="J15" s="29" t="str">
        <f ca="1">IF(J$5="","",IF(INDIRECT("CYCLES!"&amp;ADDRESS(MATCH($A15,CYCLES!$B:$B,0),MATCH("semaine"&amp;INDEX(INDIRECT("calendrier!"&amp;CHAR(MID($AG15,7,1)+3+64)&amp;":"&amp;CHAR(MID($AG15,7,1)+3+64)),MATCH(J$5,calendrier!$A:$A,0)),CYCLES!$1:$1,0)+WEEKDAY(J$5)-1))=0,"",INDIRECT("CYCLES!"&amp;ADDRESS(MATCH($A15,CYCLES!$B:$B,0),MATCH("semaine"&amp;INDEX(INDIRECT("calendrier!"&amp;CHAR(MID($AG15,7,1)+3+64)&amp;":"&amp;CHAR(MID($AG15,7,1)+3+64)),MATCH(J$5,calendrier!$A:$A,0)),CYCLES!$1:$1,0)+WEEKDAY(J$5)-1))))</f>
        <v>sem4</v>
      </c>
      <c r="K15" s="29" t="str">
        <f ca="1">IF(K$5="","",IF(INDIRECT("CYCLES!"&amp;ADDRESS(MATCH($A15,CYCLES!$B:$B,0),MATCH("semaine"&amp;INDEX(INDIRECT("calendrier!"&amp;CHAR(MID($AG15,7,1)+3+64)&amp;":"&amp;CHAR(MID($AG15,7,1)+3+64)),MATCH(K$5,calendrier!$A:$A,0)),CYCLES!$1:$1,0)+WEEKDAY(K$5)-1))=0,"",INDIRECT("CYCLES!"&amp;ADDRESS(MATCH($A15,CYCLES!$B:$B,0),MATCH("semaine"&amp;INDEX(INDIRECT("calendrier!"&amp;CHAR(MID($AG15,7,1)+3+64)&amp;":"&amp;CHAR(MID($AG15,7,1)+3+64)),MATCH(K$5,calendrier!$A:$A,0)),CYCLES!$1:$1,0)+WEEKDAY(K$5)-1))))</f>
        <v>19H-7H15</v>
      </c>
      <c r="L15" s="29" t="str">
        <f ca="1">IF(L$5="","",IF(INDIRECT("CYCLES!"&amp;ADDRESS(MATCH($A15,CYCLES!$B:$B,0),MATCH("semaine"&amp;INDEX(INDIRECT("calendrier!"&amp;CHAR(MID($AG15,7,1)+3+64)&amp;":"&amp;CHAR(MID($AG15,7,1)+3+64)),MATCH(L$5,calendrier!$A:$A,0)),CYCLES!$1:$1,0)+WEEKDAY(L$5)-1))=0,"",INDIRECT("CYCLES!"&amp;ADDRESS(MATCH($A15,CYCLES!$B:$B,0),MATCH("semaine"&amp;INDEX(INDIRECT("calendrier!"&amp;CHAR(MID($AG15,7,1)+3+64)&amp;":"&amp;CHAR(MID($AG15,7,1)+3+64)),MATCH(L$5,calendrier!$A:$A,0)),CYCLES!$1:$1,0)+WEEKDAY(L$5)-1))))</f>
        <v>19H-7H15</v>
      </c>
      <c r="M15" s="29" t="str">
        <f ca="1">IF(M$5="","",IF(INDIRECT("CYCLES!"&amp;ADDRESS(MATCH($A15,CYCLES!$B:$B,0),MATCH("semaine"&amp;INDEX(INDIRECT("calendrier!"&amp;CHAR(MID($AG15,7,1)+3+64)&amp;":"&amp;CHAR(MID($AG15,7,1)+3+64)),MATCH(M$5,calendrier!$A:$A,0)),CYCLES!$1:$1,0)+WEEKDAY(M$5)-1))=0,"",INDIRECT("CYCLES!"&amp;ADDRESS(MATCH($A15,CYCLES!$B:$B,0),MATCH("semaine"&amp;INDEX(INDIRECT("calendrier!"&amp;CHAR(MID($AG15,7,1)+3+64)&amp;":"&amp;CHAR(MID($AG15,7,1)+3+64)),MATCH(M$5,calendrier!$A:$A,0)),CYCLES!$1:$1,0)+WEEKDAY(M$5)-1))))</f>
        <v/>
      </c>
      <c r="N15" s="29" t="str">
        <f ca="1">IF(N$5="","",IF(INDIRECT("CYCLES!"&amp;ADDRESS(MATCH($A15,CYCLES!$B:$B,0),MATCH("semaine"&amp;INDEX(INDIRECT("calendrier!"&amp;CHAR(MID($AG15,7,1)+3+64)&amp;":"&amp;CHAR(MID($AG15,7,1)+3+64)),MATCH(N$5,calendrier!$A:$A,0)),CYCLES!$1:$1,0)+WEEKDAY(N$5)-1))=0,"",INDIRECT("CYCLES!"&amp;ADDRESS(MATCH($A15,CYCLES!$B:$B,0),MATCH("semaine"&amp;INDEX(INDIRECT("calendrier!"&amp;CHAR(MID($AG15,7,1)+3+64)&amp;":"&amp;CHAR(MID($AG15,7,1)+3+64)),MATCH(N$5,calendrier!$A:$A,0)),CYCLES!$1:$1,0)+WEEKDAY(N$5)-1))))</f>
        <v/>
      </c>
      <c r="O15" s="29" t="str">
        <f ca="1">IF(O$5="","",IF(INDIRECT("CYCLES!"&amp;ADDRESS(MATCH($A15,CYCLES!$B:$B,0),MATCH("semaine"&amp;INDEX(INDIRECT("calendrier!"&amp;CHAR(MID($AG15,7,1)+3+64)&amp;":"&amp;CHAR(MID($AG15,7,1)+3+64)),MATCH(O$5,calendrier!$A:$A,0)),CYCLES!$1:$1,0)+WEEKDAY(O$5)-1))=0,"",INDIRECT("CYCLES!"&amp;ADDRESS(MATCH($A15,CYCLES!$B:$B,0),MATCH("semaine"&amp;INDEX(INDIRECT("calendrier!"&amp;CHAR(MID($AG15,7,1)+3+64)&amp;":"&amp;CHAR(MID($AG15,7,1)+3+64)),MATCH(O$5,calendrier!$A:$A,0)),CYCLES!$1:$1,0)+WEEKDAY(O$5)-1))))</f>
        <v/>
      </c>
      <c r="P15" s="29" t="str">
        <f ca="1">IF(P$5="","",IF(INDIRECT("CYCLES!"&amp;ADDRESS(MATCH($A15,CYCLES!$B:$B,0),MATCH("semaine"&amp;INDEX(INDIRECT("calendrier!"&amp;CHAR(MID($AG15,7,1)+3+64)&amp;":"&amp;CHAR(MID($AG15,7,1)+3+64)),MATCH(P$5,calendrier!$A:$A,0)),CYCLES!$1:$1,0)+WEEKDAY(P$5)-1))=0,"",INDIRECT("CYCLES!"&amp;ADDRESS(MATCH($A15,CYCLES!$B:$B,0),MATCH("semaine"&amp;INDEX(INDIRECT("calendrier!"&amp;CHAR(MID($AG15,7,1)+3+64)&amp;":"&amp;CHAR(MID($AG15,7,1)+3+64)),MATCH(P$5,calendrier!$A:$A,0)),CYCLES!$1:$1,0)+WEEKDAY(P$5)-1))))</f>
        <v>19H-7H15</v>
      </c>
      <c r="Q15" s="29" t="str">
        <f ca="1">IF(Q$5="","",IF(INDIRECT("CYCLES!"&amp;ADDRESS(MATCH($A15,CYCLES!$B:$B,0),MATCH("semaine"&amp;INDEX(INDIRECT("calendrier!"&amp;CHAR(MID($AG15,7,1)+3+64)&amp;":"&amp;CHAR(MID($AG15,7,1)+3+64)),MATCH(Q$5,calendrier!$A:$A,0)),CYCLES!$1:$1,0)+WEEKDAY(Q$5)-1))=0,"",INDIRECT("CYCLES!"&amp;ADDRESS(MATCH($A15,CYCLES!$B:$B,0),MATCH("semaine"&amp;INDEX(INDIRECT("calendrier!"&amp;CHAR(MID($AG15,7,1)+3+64)&amp;":"&amp;CHAR(MID($AG15,7,1)+3+64)),MATCH(Q$5,calendrier!$A:$A,0)),CYCLES!$1:$1,0)+WEEKDAY(Q$5)-1))))</f>
        <v>19H-7H15</v>
      </c>
      <c r="R15" s="29" t="str">
        <f ca="1">IF(R$5="","",IF(INDIRECT("CYCLES!"&amp;ADDRESS(MATCH($A15,CYCLES!$B:$B,0),MATCH("semaine"&amp;INDEX(INDIRECT("calendrier!"&amp;CHAR(MID($AG15,7,1)+3+64)&amp;":"&amp;CHAR(MID($AG15,7,1)+3+64)),MATCH(R$5,calendrier!$A:$A,0)),CYCLES!$1:$1,0)+WEEKDAY(R$5)-1))=0,"",INDIRECT("CYCLES!"&amp;ADDRESS(MATCH($A15,CYCLES!$B:$B,0),MATCH("semaine"&amp;INDEX(INDIRECT("calendrier!"&amp;CHAR(MID($AG15,7,1)+3+64)&amp;":"&amp;CHAR(MID($AG15,7,1)+3+64)),MATCH(R$5,calendrier!$A:$A,0)),CYCLES!$1:$1,0)+WEEKDAY(R$5)-1))))</f>
        <v>sem5</v>
      </c>
      <c r="S15" s="29" t="str">
        <f ca="1">IF(S$5="","",IF(INDIRECT("CYCLES!"&amp;ADDRESS(MATCH($A15,CYCLES!$B:$B,0),MATCH("semaine"&amp;INDEX(INDIRECT("calendrier!"&amp;CHAR(MID($AG15,7,1)+3+64)&amp;":"&amp;CHAR(MID($AG15,7,1)+3+64)),MATCH(S$5,calendrier!$A:$A,0)),CYCLES!$1:$1,0)+WEEKDAY(S$5)-1))=0,"",INDIRECT("CYCLES!"&amp;ADDRESS(MATCH($A15,CYCLES!$B:$B,0),MATCH("semaine"&amp;INDEX(INDIRECT("calendrier!"&amp;CHAR(MID($AG15,7,1)+3+64)&amp;":"&amp;CHAR(MID($AG15,7,1)+3+64)),MATCH(S$5,calendrier!$A:$A,0)),CYCLES!$1:$1,0)+WEEKDAY(S$5)-1))))</f>
        <v/>
      </c>
      <c r="T15" s="29" t="str">
        <f ca="1">IF(T$5="","",IF(INDIRECT("CYCLES!"&amp;ADDRESS(MATCH($A15,CYCLES!$B:$B,0),MATCH("semaine"&amp;INDEX(INDIRECT("calendrier!"&amp;CHAR(MID($AG15,7,1)+3+64)&amp;":"&amp;CHAR(MID($AG15,7,1)+3+64)),MATCH(T$5,calendrier!$A:$A,0)),CYCLES!$1:$1,0)+WEEKDAY(T$5)-1))=0,"",INDIRECT("CYCLES!"&amp;ADDRESS(MATCH($A15,CYCLES!$B:$B,0),MATCH("semaine"&amp;INDEX(INDIRECT("calendrier!"&amp;CHAR(MID($AG15,7,1)+3+64)&amp;":"&amp;CHAR(MID($AG15,7,1)+3+64)),MATCH(T$5,calendrier!$A:$A,0)),CYCLES!$1:$1,0)+WEEKDAY(T$5)-1))))</f>
        <v>19H-7H15</v>
      </c>
      <c r="U15" s="29" t="str">
        <f ca="1">IF(U$5="","",IF(INDIRECT("CYCLES!"&amp;ADDRESS(MATCH($A15,CYCLES!$B:$B,0),MATCH("semaine"&amp;INDEX(INDIRECT("calendrier!"&amp;CHAR(MID($AG15,7,1)+3+64)&amp;":"&amp;CHAR(MID($AG15,7,1)+3+64)),MATCH(U$5,calendrier!$A:$A,0)),CYCLES!$1:$1,0)+WEEKDAY(U$5)-1))=0,"",INDIRECT("CYCLES!"&amp;ADDRESS(MATCH($A15,CYCLES!$B:$B,0),MATCH("semaine"&amp;INDEX(INDIRECT("calendrier!"&amp;CHAR(MID($AG15,7,1)+3+64)&amp;":"&amp;CHAR(MID($AG15,7,1)+3+64)),MATCH(U$5,calendrier!$A:$A,0)),CYCLES!$1:$1,0)+WEEKDAY(U$5)-1))))</f>
        <v>19H-7H15</v>
      </c>
      <c r="V15" s="29" t="str">
        <f ca="1">IF(V$5="","",IF(INDIRECT("CYCLES!"&amp;ADDRESS(MATCH($A15,CYCLES!$B:$B,0),MATCH("semaine"&amp;INDEX(INDIRECT("calendrier!"&amp;CHAR(MID($AG15,7,1)+3+64)&amp;":"&amp;CHAR(MID($AG15,7,1)+3+64)),MATCH(V$5,calendrier!$A:$A,0)),CYCLES!$1:$1,0)+WEEKDAY(V$5)-1))=0,"",INDIRECT("CYCLES!"&amp;ADDRESS(MATCH($A15,CYCLES!$B:$B,0),MATCH("semaine"&amp;INDEX(INDIRECT("calendrier!"&amp;CHAR(MID($AG15,7,1)+3+64)&amp;":"&amp;CHAR(MID($AG15,7,1)+3+64)),MATCH(V$5,calendrier!$A:$A,0)),CYCLES!$1:$1,0)+WEEKDAY(V$5)-1))))</f>
        <v>19H-7H15</v>
      </c>
      <c r="W15" s="29" t="str">
        <f ca="1">IF(W$5="","",IF(INDIRECT("CYCLES!"&amp;ADDRESS(MATCH($A15,CYCLES!$B:$B,0),MATCH("semaine"&amp;INDEX(INDIRECT("calendrier!"&amp;CHAR(MID($AG15,7,1)+3+64)&amp;":"&amp;CHAR(MID($AG15,7,1)+3+64)),MATCH(W$5,calendrier!$A:$A,0)),CYCLES!$1:$1,0)+WEEKDAY(W$5)-1))=0,"",INDIRECT("CYCLES!"&amp;ADDRESS(MATCH($A15,CYCLES!$B:$B,0),MATCH("semaine"&amp;INDEX(INDIRECT("calendrier!"&amp;CHAR(MID($AG15,7,1)+3+64)&amp;":"&amp;CHAR(MID($AG15,7,1)+3+64)),MATCH(W$5,calendrier!$A:$A,0)),CYCLES!$1:$1,0)+WEEKDAY(W$5)-1))))</f>
        <v/>
      </c>
      <c r="X15" s="29" t="str">
        <f ca="1">IF(X$5="","",IF(INDIRECT("CYCLES!"&amp;ADDRESS(MATCH($A15,CYCLES!$B:$B,0),MATCH("semaine"&amp;INDEX(INDIRECT("calendrier!"&amp;CHAR(MID($AG15,7,1)+3+64)&amp;":"&amp;CHAR(MID($AG15,7,1)+3+64)),MATCH(X$5,calendrier!$A:$A,0)),CYCLES!$1:$1,0)+WEEKDAY(X$5)-1))=0,"",INDIRECT("CYCLES!"&amp;ADDRESS(MATCH($A15,CYCLES!$B:$B,0),MATCH("semaine"&amp;INDEX(INDIRECT("calendrier!"&amp;CHAR(MID($AG15,7,1)+3+64)&amp;":"&amp;CHAR(MID($AG15,7,1)+3+64)),MATCH(X$5,calendrier!$A:$A,0)),CYCLES!$1:$1,0)+WEEKDAY(X$5)-1))))</f>
        <v>sem6</v>
      </c>
      <c r="Y15" s="29" t="str">
        <f ca="1">IF(Y$5="","",IF(INDIRECT("CYCLES!"&amp;ADDRESS(MATCH($A15,CYCLES!$B:$B,0),MATCH("semaine"&amp;INDEX(INDIRECT("calendrier!"&amp;CHAR(MID($AG15,7,1)+3+64)&amp;":"&amp;CHAR(MID($AG15,7,1)+3+64)),MATCH(Y$5,calendrier!$A:$A,0)),CYCLES!$1:$1,0)+WEEKDAY(Y$5)-1))=0,"",INDIRECT("CYCLES!"&amp;ADDRESS(MATCH($A15,CYCLES!$B:$B,0),MATCH("semaine"&amp;INDEX(INDIRECT("calendrier!"&amp;CHAR(MID($AG15,7,1)+3+64)&amp;":"&amp;CHAR(MID($AG15,7,1)+3+64)),MATCH(Y$5,calendrier!$A:$A,0)),CYCLES!$1:$1,0)+WEEKDAY(Y$5)-1))))</f>
        <v>19H-7H15</v>
      </c>
      <c r="Z15" s="29" t="str">
        <f ca="1">IF(Z$5="","",IF(INDIRECT("CYCLES!"&amp;ADDRESS(MATCH($A15,CYCLES!$B:$B,0),MATCH("semaine"&amp;INDEX(INDIRECT("calendrier!"&amp;CHAR(MID($AG15,7,1)+3+64)&amp;":"&amp;CHAR(MID($AG15,7,1)+3+64)),MATCH(Z$5,calendrier!$A:$A,0)),CYCLES!$1:$1,0)+WEEKDAY(Z$5)-1))=0,"",INDIRECT("CYCLES!"&amp;ADDRESS(MATCH($A15,CYCLES!$B:$B,0),MATCH("semaine"&amp;INDEX(INDIRECT("calendrier!"&amp;CHAR(MID($AG15,7,1)+3+64)&amp;":"&amp;CHAR(MID($AG15,7,1)+3+64)),MATCH(Z$5,calendrier!$A:$A,0)),CYCLES!$1:$1,0)+WEEKDAY(Z$5)-1))))</f>
        <v>19H-7H15</v>
      </c>
      <c r="AA15" s="29" t="str">
        <f ca="1">IF(AA$5="","",IF(INDIRECT("CYCLES!"&amp;ADDRESS(MATCH($A15,CYCLES!$B:$B,0),MATCH("semaine"&amp;INDEX(INDIRECT("calendrier!"&amp;CHAR(MID($AG15,7,1)+3+64)&amp;":"&amp;CHAR(MID($AG15,7,1)+3+64)),MATCH(AA$5,calendrier!$A:$A,0)),CYCLES!$1:$1,0)+WEEKDAY(AA$5)-1))=0,"",INDIRECT("CYCLES!"&amp;ADDRESS(MATCH($A15,CYCLES!$B:$B,0),MATCH("semaine"&amp;INDEX(INDIRECT("calendrier!"&amp;CHAR(MID($AG15,7,1)+3+64)&amp;":"&amp;CHAR(MID($AG15,7,1)+3+64)),MATCH(AA$5,calendrier!$A:$A,0)),CYCLES!$1:$1,0)+WEEKDAY(AA$5)-1))))</f>
        <v/>
      </c>
      <c r="AB15" s="29" t="str">
        <f ca="1">IF(AB$5="","",IF(INDIRECT("CYCLES!"&amp;ADDRESS(MATCH($A15,CYCLES!$B:$B,0),MATCH("semaine"&amp;INDEX(INDIRECT("calendrier!"&amp;CHAR(MID($AG15,7,1)+3+64)&amp;":"&amp;CHAR(MID($AG15,7,1)+3+64)),MATCH(AB$5,calendrier!$A:$A,0)),CYCLES!$1:$1,0)+WEEKDAY(AB$5)-1))=0,"",INDIRECT("CYCLES!"&amp;ADDRESS(MATCH($A15,CYCLES!$B:$B,0),MATCH("semaine"&amp;INDEX(INDIRECT("calendrier!"&amp;CHAR(MID($AG15,7,1)+3+64)&amp;":"&amp;CHAR(MID($AG15,7,1)+3+64)),MATCH(AB$5,calendrier!$A:$A,0)),CYCLES!$1:$1,0)+WEEKDAY(AB$5)-1))))</f>
        <v/>
      </c>
      <c r="AC15" s="29" t="str">
        <f ca="1">IF(AC$5="","",IF(INDIRECT("CYCLES!"&amp;ADDRESS(MATCH($A15,CYCLES!$B:$B,0),MATCH("semaine"&amp;INDEX(INDIRECT("calendrier!"&amp;CHAR(MID($AG15,7,1)+3+64)&amp;":"&amp;CHAR(MID($AG15,7,1)+3+64)),MATCH(AC$5,calendrier!$A:$A,0)),CYCLES!$1:$1,0)+WEEKDAY(AC$5)-1))=0,"",INDIRECT("CYCLES!"&amp;ADDRESS(MATCH($A15,CYCLES!$B:$B,0),MATCH("semaine"&amp;INDEX(INDIRECT("calendrier!"&amp;CHAR(MID($AG15,7,1)+3+64)&amp;":"&amp;CHAR(MID($AG15,7,1)+3+64)),MATCH(AC$5,calendrier!$A:$A,0)),CYCLES!$1:$1,0)+WEEKDAY(AC$5)-1))))</f>
        <v/>
      </c>
      <c r="AD15" s="29" t="str">
        <f ca="1">IF(AD$5="","",IF(INDIRECT("CYCLES!"&amp;ADDRESS(MATCH($A15,CYCLES!$B:$B,0),MATCH("semaine"&amp;INDEX(INDIRECT("calendrier!"&amp;CHAR(MID($AG15,7,1)+3+64)&amp;":"&amp;CHAR(MID($AG15,7,1)+3+64)),MATCH(AD$5,calendrier!$A:$A,0)),CYCLES!$1:$1,0)+WEEKDAY(AD$5)-1))=0,"",INDIRECT("CYCLES!"&amp;ADDRESS(MATCH($A15,CYCLES!$B:$B,0),MATCH("semaine"&amp;INDEX(INDIRECT("calendrier!"&amp;CHAR(MID($AG15,7,1)+3+64)&amp;":"&amp;CHAR(MID($AG15,7,1)+3+64)),MATCH(AD$5,calendrier!$A:$A,0)),CYCLES!$1:$1,0)+WEEKDAY(AD$5)-1))))</f>
        <v/>
      </c>
      <c r="AE15" s="29" t="str">
        <f ca="1">IF(AE$5="","",IF(INDIRECT("CYCLES!"&amp;ADDRESS(MATCH($A15,CYCLES!$B:$B,0),MATCH("semaine"&amp;INDEX(INDIRECT("calendrier!"&amp;CHAR(MID($AG15,7,1)+3+64)&amp;":"&amp;CHAR(MID($AG15,7,1)+3+64)),MATCH(AE$5,calendrier!$A:$A,0)),CYCLES!$1:$1,0)+WEEKDAY(AE$5)-1))=0,"",INDIRECT("CYCLES!"&amp;ADDRESS(MATCH($A15,CYCLES!$B:$B,0),MATCH("semaine"&amp;INDEX(INDIRECT("calendrier!"&amp;CHAR(MID($AG15,7,1)+3+64)&amp;":"&amp;CHAR(MID($AG15,7,1)+3+64)),MATCH(AE$5,calendrier!$A:$A,0)),CYCLES!$1:$1,0)+WEEKDAY(AE$5)-1))))</f>
        <v/>
      </c>
      <c r="AF15" s="29" t="str">
        <f ca="1">IF(AF$5="","",IF(INDIRECT("CYCLES!"&amp;ADDRESS(MATCH($A15,CYCLES!$B:$B,0),MATCH("semaine"&amp;INDEX(INDIRECT("calendrier!"&amp;CHAR(MID($AG15,7,1)+3+64)&amp;":"&amp;CHAR(MID($AG15,7,1)+3+64)),MATCH(AF$5,calendrier!$A:$A,0)),CYCLES!$1:$1,0)+WEEKDAY(AF$5)-1))=0,"",INDIRECT("CYCLES!"&amp;ADDRESS(MATCH($A15,CYCLES!$B:$B,0),MATCH("semaine"&amp;INDEX(INDIRECT("calendrier!"&amp;CHAR(MID($AG15,7,1)+3+64)&amp;":"&amp;CHAR(MID($AG15,7,1)+3+64)),MATCH(AF$5,calendrier!$A:$A,0)),CYCLES!$1:$1,0)+WEEKDAY(AF$5)-1))))</f>
        <v/>
      </c>
      <c r="AG15" s="74" t="str">
        <f ca="1">INDIRECT("Cycles!A"&amp;SUMPRODUCT(MAX((ROW(INDIRECT("Cycles!A1:A"&amp;MATCH(A15,CYCLES!$B:$B,0))))*(INDIRECT("Cycles!A1:A"&amp;MATCH(A15,CYCLES!$B:$B,0))&lt;&gt;""))))</f>
        <v>cycles7</v>
      </c>
    </row>
    <row r="16" spans="1:33" ht="30" customHeight="1" x14ac:dyDescent="0.25">
      <c r="A16" s="126" t="str">
        <f ca="1">IF(OR(A15="0",A15=0),"0","Motif")</f>
        <v>Motif</v>
      </c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74"/>
    </row>
    <row r="17" spans="1:33" ht="30" customHeight="1" x14ac:dyDescent="0.25">
      <c r="A17" s="127" t="str">
        <f ca="1">IF(OR(A15="0",A15=0),"0","Remplaçant")</f>
        <v>Remplaçant</v>
      </c>
      <c r="B17" s="61"/>
      <c r="C17" s="61"/>
      <c r="D17" s="61"/>
      <c r="E17" s="61"/>
      <c r="F17" s="61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74"/>
    </row>
    <row r="18" spans="1:33" ht="30" hidden="1" customHeight="1" x14ac:dyDescent="0.25">
      <c r="A18" s="125">
        <f ca="1">IFERROR(INDIRECT("Affectations!"&amp;CHAR(64+MATCH($B$2,Affectations!$1:$1,0))&amp;MATCH($B$7,Affectations!$A:$A,0)+3),"0")</f>
        <v>0</v>
      </c>
      <c r="B18" s="29" t="e">
        <f ca="1">IF(B$5="","",IF(INDIRECT("CYCLES!"&amp;ADDRESS(MATCH($A18,CYCLES!$B:$B,0),MATCH("semaine"&amp;INDEX(INDIRECT("calendrier!"&amp;CHAR(MID($AG18,7,1)+3+64)&amp;":"&amp;CHAR(MID($AG18,7,1)+3+64)),MATCH(B$5,calendrier!$A:$A,0)),CYCLES!$1:$1,0)+WEEKDAY(B$5)-1))=0,"",INDIRECT("CYCLES!"&amp;ADDRESS(MATCH($A18,CYCLES!$B:$B,0),MATCH("semaine"&amp;INDEX(INDIRECT("calendrier!"&amp;CHAR(MID($AG18,7,1)+3+64)&amp;":"&amp;CHAR(MID($AG18,7,1)+3+64)),MATCH(B$5,calendrier!$A:$A,0)),CYCLES!$1:$1,0)+WEEKDAY(B$5)-1))))</f>
        <v>#N/A</v>
      </c>
      <c r="C18" s="29" t="e">
        <f ca="1">IF(C$5="","",IF(INDIRECT("CYCLES!"&amp;ADDRESS(MATCH($A18,CYCLES!$B:$B,0),MATCH("semaine"&amp;INDEX(INDIRECT("calendrier!"&amp;CHAR(MID($AG18,7,1)+3+64)&amp;":"&amp;CHAR(MID($AG18,7,1)+3+64)),MATCH(C$5,calendrier!$A:$A,0)),CYCLES!$1:$1,0)+WEEKDAY(C$5)-1))=0,"",INDIRECT("CYCLES!"&amp;ADDRESS(MATCH($A18,CYCLES!$B:$B,0),MATCH("semaine"&amp;INDEX(INDIRECT("calendrier!"&amp;CHAR(MID($AG18,7,1)+3+64)&amp;":"&amp;CHAR(MID($AG18,7,1)+3+64)),MATCH(C$5,calendrier!$A:$A,0)),CYCLES!$1:$1,0)+WEEKDAY(C$5)-1))))</f>
        <v>#N/A</v>
      </c>
      <c r="D18" s="29" t="e">
        <f ca="1">IF(D$5="","",IF(INDIRECT("CYCLES!"&amp;ADDRESS(MATCH($A18,CYCLES!$B:$B,0),MATCH("semaine"&amp;INDEX(INDIRECT("calendrier!"&amp;CHAR(MID($AG18,7,1)+3+64)&amp;":"&amp;CHAR(MID($AG18,7,1)+3+64)),MATCH(D$5,calendrier!$A:$A,0)),CYCLES!$1:$1,0)+WEEKDAY(D$5)-1))=0,"",INDIRECT("CYCLES!"&amp;ADDRESS(MATCH($A18,CYCLES!$B:$B,0),MATCH("semaine"&amp;INDEX(INDIRECT("calendrier!"&amp;CHAR(MID($AG18,7,1)+3+64)&amp;":"&amp;CHAR(MID($AG18,7,1)+3+64)),MATCH(D$5,calendrier!$A:$A,0)),CYCLES!$1:$1,0)+WEEKDAY(D$5)-1))))</f>
        <v>#N/A</v>
      </c>
      <c r="E18" s="29" t="e">
        <f ca="1">IF(E$5="","",IF(INDIRECT("CYCLES!"&amp;ADDRESS(MATCH($A18,CYCLES!$B:$B,0),MATCH("semaine"&amp;INDEX(INDIRECT("calendrier!"&amp;CHAR(MID($AG18,7,1)+3+64)&amp;":"&amp;CHAR(MID($AG18,7,1)+3+64)),MATCH(E$5,calendrier!$A:$A,0)),CYCLES!$1:$1,0)+WEEKDAY(E$5)-1))=0,"",INDIRECT("CYCLES!"&amp;ADDRESS(MATCH($A18,CYCLES!$B:$B,0),MATCH("semaine"&amp;INDEX(INDIRECT("calendrier!"&amp;CHAR(MID($AG18,7,1)+3+64)&amp;":"&amp;CHAR(MID($AG18,7,1)+3+64)),MATCH(E$5,calendrier!$A:$A,0)),CYCLES!$1:$1,0)+WEEKDAY(E$5)-1))))</f>
        <v>#N/A</v>
      </c>
      <c r="F18" s="29" t="e">
        <f ca="1">IF(F$5="","",IF(INDIRECT("CYCLES!"&amp;ADDRESS(MATCH($A18,CYCLES!$B:$B,0),MATCH("semaine"&amp;INDEX(INDIRECT("calendrier!"&amp;CHAR(MID($AG18,7,1)+3+64)&amp;":"&amp;CHAR(MID($AG18,7,1)+3+64)),MATCH(F$5,calendrier!$A:$A,0)),CYCLES!$1:$1,0)+WEEKDAY(F$5)-1))=0,"",INDIRECT("CYCLES!"&amp;ADDRESS(MATCH($A18,CYCLES!$B:$B,0),MATCH("semaine"&amp;INDEX(INDIRECT("calendrier!"&amp;CHAR(MID($AG18,7,1)+3+64)&amp;":"&amp;CHAR(MID($AG18,7,1)+3+64)),MATCH(F$5,calendrier!$A:$A,0)),CYCLES!$1:$1,0)+WEEKDAY(F$5)-1))))</f>
        <v>#N/A</v>
      </c>
      <c r="G18" s="29" t="e">
        <f ca="1">IF(G$5="","",IF(INDIRECT("CYCLES!"&amp;ADDRESS(MATCH($A18,CYCLES!$B:$B,0),MATCH("semaine"&amp;INDEX(INDIRECT("calendrier!"&amp;CHAR(MID($AG18,7,1)+3+64)&amp;":"&amp;CHAR(MID($AG18,7,1)+3+64)),MATCH(G$5,calendrier!$A:$A,0)),CYCLES!$1:$1,0)+WEEKDAY(G$5)-1))=0,"",INDIRECT("CYCLES!"&amp;ADDRESS(MATCH($A18,CYCLES!$B:$B,0),MATCH("semaine"&amp;INDEX(INDIRECT("calendrier!"&amp;CHAR(MID($AG18,7,1)+3+64)&amp;":"&amp;CHAR(MID($AG18,7,1)+3+64)),MATCH(G$5,calendrier!$A:$A,0)),CYCLES!$1:$1,0)+WEEKDAY(G$5)-1))))</f>
        <v>#N/A</v>
      </c>
      <c r="H18" s="29" t="e">
        <f ca="1">IF(H$5="","",IF(INDIRECT("CYCLES!"&amp;ADDRESS(MATCH($A18,CYCLES!$B:$B,0),MATCH("semaine"&amp;INDEX(INDIRECT("calendrier!"&amp;CHAR(MID($AG18,7,1)+3+64)&amp;":"&amp;CHAR(MID($AG18,7,1)+3+64)),MATCH(H$5,calendrier!$A:$A,0)),CYCLES!$1:$1,0)+WEEKDAY(H$5)-1))=0,"",INDIRECT("CYCLES!"&amp;ADDRESS(MATCH($A18,CYCLES!$B:$B,0),MATCH("semaine"&amp;INDEX(INDIRECT("calendrier!"&amp;CHAR(MID($AG18,7,1)+3+64)&amp;":"&amp;CHAR(MID($AG18,7,1)+3+64)),MATCH(H$5,calendrier!$A:$A,0)),CYCLES!$1:$1,0)+WEEKDAY(H$5)-1))))</f>
        <v>#N/A</v>
      </c>
      <c r="I18" s="29" t="e">
        <f ca="1">IF(I$5="","",IF(INDIRECT("CYCLES!"&amp;ADDRESS(MATCH($A18,CYCLES!$B:$B,0),MATCH("semaine"&amp;INDEX(INDIRECT("calendrier!"&amp;CHAR(MID($AG18,7,1)+3+64)&amp;":"&amp;CHAR(MID($AG18,7,1)+3+64)),MATCH(I$5,calendrier!$A:$A,0)),CYCLES!$1:$1,0)+WEEKDAY(I$5)-1))=0,"",INDIRECT("CYCLES!"&amp;ADDRESS(MATCH($A18,CYCLES!$B:$B,0),MATCH("semaine"&amp;INDEX(INDIRECT("calendrier!"&amp;CHAR(MID($AG18,7,1)+3+64)&amp;":"&amp;CHAR(MID($AG18,7,1)+3+64)),MATCH(I$5,calendrier!$A:$A,0)),CYCLES!$1:$1,0)+WEEKDAY(I$5)-1))))</f>
        <v>#N/A</v>
      </c>
      <c r="J18" s="29" t="e">
        <f ca="1">IF(J$5="","",IF(INDIRECT("CYCLES!"&amp;ADDRESS(MATCH($A18,CYCLES!$B:$B,0),MATCH("semaine"&amp;INDEX(INDIRECT("calendrier!"&amp;CHAR(MID($AG18,7,1)+3+64)&amp;":"&amp;CHAR(MID($AG18,7,1)+3+64)),MATCH(J$5,calendrier!$A:$A,0)),CYCLES!$1:$1,0)+WEEKDAY(J$5)-1))=0,"",INDIRECT("CYCLES!"&amp;ADDRESS(MATCH($A18,CYCLES!$B:$B,0),MATCH("semaine"&amp;INDEX(INDIRECT("calendrier!"&amp;CHAR(MID($AG18,7,1)+3+64)&amp;":"&amp;CHAR(MID($AG18,7,1)+3+64)),MATCH(J$5,calendrier!$A:$A,0)),CYCLES!$1:$1,0)+WEEKDAY(J$5)-1))))</f>
        <v>#N/A</v>
      </c>
      <c r="K18" s="29" t="e">
        <f ca="1">IF(K$5="","",IF(INDIRECT("CYCLES!"&amp;ADDRESS(MATCH($A18,CYCLES!$B:$B,0),MATCH("semaine"&amp;INDEX(INDIRECT("calendrier!"&amp;CHAR(MID($AG18,7,1)+3+64)&amp;":"&amp;CHAR(MID($AG18,7,1)+3+64)),MATCH(K$5,calendrier!$A:$A,0)),CYCLES!$1:$1,0)+WEEKDAY(K$5)-1))=0,"",INDIRECT("CYCLES!"&amp;ADDRESS(MATCH($A18,CYCLES!$B:$B,0),MATCH("semaine"&amp;INDEX(INDIRECT("calendrier!"&amp;CHAR(MID($AG18,7,1)+3+64)&amp;":"&amp;CHAR(MID($AG18,7,1)+3+64)),MATCH(K$5,calendrier!$A:$A,0)),CYCLES!$1:$1,0)+WEEKDAY(K$5)-1))))</f>
        <v>#N/A</v>
      </c>
      <c r="L18" s="29" t="e">
        <f ca="1">IF(L$5="","",IF(INDIRECT("CYCLES!"&amp;ADDRESS(MATCH($A18,CYCLES!$B:$B,0),MATCH("semaine"&amp;INDEX(INDIRECT("calendrier!"&amp;CHAR(MID($AG18,7,1)+3+64)&amp;":"&amp;CHAR(MID($AG18,7,1)+3+64)),MATCH(L$5,calendrier!$A:$A,0)),CYCLES!$1:$1,0)+WEEKDAY(L$5)-1))=0,"",INDIRECT("CYCLES!"&amp;ADDRESS(MATCH($A18,CYCLES!$B:$B,0),MATCH("semaine"&amp;INDEX(INDIRECT("calendrier!"&amp;CHAR(MID($AG18,7,1)+3+64)&amp;":"&amp;CHAR(MID($AG18,7,1)+3+64)),MATCH(L$5,calendrier!$A:$A,0)),CYCLES!$1:$1,0)+WEEKDAY(L$5)-1))))</f>
        <v>#N/A</v>
      </c>
      <c r="M18" s="29" t="e">
        <f ca="1">IF(M$5="","",IF(INDIRECT("CYCLES!"&amp;ADDRESS(MATCH($A18,CYCLES!$B:$B,0),MATCH("semaine"&amp;INDEX(INDIRECT("calendrier!"&amp;CHAR(MID($AG18,7,1)+3+64)&amp;":"&amp;CHAR(MID($AG18,7,1)+3+64)),MATCH(M$5,calendrier!$A:$A,0)),CYCLES!$1:$1,0)+WEEKDAY(M$5)-1))=0,"",INDIRECT("CYCLES!"&amp;ADDRESS(MATCH($A18,CYCLES!$B:$B,0),MATCH("semaine"&amp;INDEX(INDIRECT("calendrier!"&amp;CHAR(MID($AG18,7,1)+3+64)&amp;":"&amp;CHAR(MID($AG18,7,1)+3+64)),MATCH(M$5,calendrier!$A:$A,0)),CYCLES!$1:$1,0)+WEEKDAY(M$5)-1))))</f>
        <v>#N/A</v>
      </c>
      <c r="N18" s="29" t="e">
        <f ca="1">IF(N$5="","",IF(INDIRECT("CYCLES!"&amp;ADDRESS(MATCH($A18,CYCLES!$B:$B,0),MATCH("semaine"&amp;INDEX(INDIRECT("calendrier!"&amp;CHAR(MID($AG18,7,1)+3+64)&amp;":"&amp;CHAR(MID($AG18,7,1)+3+64)),MATCH(N$5,calendrier!$A:$A,0)),CYCLES!$1:$1,0)+WEEKDAY(N$5)-1))=0,"",INDIRECT("CYCLES!"&amp;ADDRESS(MATCH($A18,CYCLES!$B:$B,0),MATCH("semaine"&amp;INDEX(INDIRECT("calendrier!"&amp;CHAR(MID($AG18,7,1)+3+64)&amp;":"&amp;CHAR(MID($AG18,7,1)+3+64)),MATCH(N$5,calendrier!$A:$A,0)),CYCLES!$1:$1,0)+WEEKDAY(N$5)-1))))</f>
        <v>#N/A</v>
      </c>
      <c r="O18" s="29" t="e">
        <f ca="1">IF(O$5="","",IF(INDIRECT("CYCLES!"&amp;ADDRESS(MATCH($A18,CYCLES!$B:$B,0),MATCH("semaine"&amp;INDEX(INDIRECT("calendrier!"&amp;CHAR(MID($AG18,7,1)+3+64)&amp;":"&amp;CHAR(MID($AG18,7,1)+3+64)),MATCH(O$5,calendrier!$A:$A,0)),CYCLES!$1:$1,0)+WEEKDAY(O$5)-1))=0,"",INDIRECT("CYCLES!"&amp;ADDRESS(MATCH($A18,CYCLES!$B:$B,0),MATCH("semaine"&amp;INDEX(INDIRECT("calendrier!"&amp;CHAR(MID($AG18,7,1)+3+64)&amp;":"&amp;CHAR(MID($AG18,7,1)+3+64)),MATCH(O$5,calendrier!$A:$A,0)),CYCLES!$1:$1,0)+WEEKDAY(O$5)-1))))</f>
        <v>#N/A</v>
      </c>
      <c r="P18" s="29" t="e">
        <f ca="1">IF(P$5="","",IF(INDIRECT("CYCLES!"&amp;ADDRESS(MATCH($A18,CYCLES!$B:$B,0),MATCH("semaine"&amp;INDEX(INDIRECT("calendrier!"&amp;CHAR(MID($AG18,7,1)+3+64)&amp;":"&amp;CHAR(MID($AG18,7,1)+3+64)),MATCH(P$5,calendrier!$A:$A,0)),CYCLES!$1:$1,0)+WEEKDAY(P$5)-1))=0,"",INDIRECT("CYCLES!"&amp;ADDRESS(MATCH($A18,CYCLES!$B:$B,0),MATCH("semaine"&amp;INDEX(INDIRECT("calendrier!"&amp;CHAR(MID($AG18,7,1)+3+64)&amp;":"&amp;CHAR(MID($AG18,7,1)+3+64)),MATCH(P$5,calendrier!$A:$A,0)),CYCLES!$1:$1,0)+WEEKDAY(P$5)-1))))</f>
        <v>#N/A</v>
      </c>
      <c r="Q18" s="29" t="e">
        <f ca="1">IF(Q$5="","",IF(INDIRECT("CYCLES!"&amp;ADDRESS(MATCH($A18,CYCLES!$B:$B,0),MATCH("semaine"&amp;INDEX(INDIRECT("calendrier!"&amp;CHAR(MID($AG18,7,1)+3+64)&amp;":"&amp;CHAR(MID($AG18,7,1)+3+64)),MATCH(Q$5,calendrier!$A:$A,0)),CYCLES!$1:$1,0)+WEEKDAY(Q$5)-1))=0,"",INDIRECT("CYCLES!"&amp;ADDRESS(MATCH($A18,CYCLES!$B:$B,0),MATCH("semaine"&amp;INDEX(INDIRECT("calendrier!"&amp;CHAR(MID($AG18,7,1)+3+64)&amp;":"&amp;CHAR(MID($AG18,7,1)+3+64)),MATCH(Q$5,calendrier!$A:$A,0)),CYCLES!$1:$1,0)+WEEKDAY(Q$5)-1))))</f>
        <v>#N/A</v>
      </c>
      <c r="R18" s="29" t="e">
        <f ca="1">IF(R$5="","",IF(INDIRECT("CYCLES!"&amp;ADDRESS(MATCH($A18,CYCLES!$B:$B,0),MATCH("semaine"&amp;INDEX(INDIRECT("calendrier!"&amp;CHAR(MID($AG18,7,1)+3+64)&amp;":"&amp;CHAR(MID($AG18,7,1)+3+64)),MATCH(R$5,calendrier!$A:$A,0)),CYCLES!$1:$1,0)+WEEKDAY(R$5)-1))=0,"",INDIRECT("CYCLES!"&amp;ADDRESS(MATCH($A18,CYCLES!$B:$B,0),MATCH("semaine"&amp;INDEX(INDIRECT("calendrier!"&amp;CHAR(MID($AG18,7,1)+3+64)&amp;":"&amp;CHAR(MID($AG18,7,1)+3+64)),MATCH(R$5,calendrier!$A:$A,0)),CYCLES!$1:$1,0)+WEEKDAY(R$5)-1))))</f>
        <v>#N/A</v>
      </c>
      <c r="S18" s="29" t="e">
        <f ca="1">IF(S$5="","",IF(INDIRECT("CYCLES!"&amp;ADDRESS(MATCH($A18,CYCLES!$B:$B,0),MATCH("semaine"&amp;INDEX(INDIRECT("calendrier!"&amp;CHAR(MID($AG18,7,1)+3+64)&amp;":"&amp;CHAR(MID($AG18,7,1)+3+64)),MATCH(S$5,calendrier!$A:$A,0)),CYCLES!$1:$1,0)+WEEKDAY(S$5)-1))=0,"",INDIRECT("CYCLES!"&amp;ADDRESS(MATCH($A18,CYCLES!$B:$B,0),MATCH("semaine"&amp;INDEX(INDIRECT("calendrier!"&amp;CHAR(MID($AG18,7,1)+3+64)&amp;":"&amp;CHAR(MID($AG18,7,1)+3+64)),MATCH(S$5,calendrier!$A:$A,0)),CYCLES!$1:$1,0)+WEEKDAY(S$5)-1))))</f>
        <v>#N/A</v>
      </c>
      <c r="T18" s="29" t="e">
        <f ca="1">IF(T$5="","",IF(INDIRECT("CYCLES!"&amp;ADDRESS(MATCH($A18,CYCLES!$B:$B,0),MATCH("semaine"&amp;INDEX(INDIRECT("calendrier!"&amp;CHAR(MID($AG18,7,1)+3+64)&amp;":"&amp;CHAR(MID($AG18,7,1)+3+64)),MATCH(T$5,calendrier!$A:$A,0)),CYCLES!$1:$1,0)+WEEKDAY(T$5)-1))=0,"",INDIRECT("CYCLES!"&amp;ADDRESS(MATCH($A18,CYCLES!$B:$B,0),MATCH("semaine"&amp;INDEX(INDIRECT("calendrier!"&amp;CHAR(MID($AG18,7,1)+3+64)&amp;":"&amp;CHAR(MID($AG18,7,1)+3+64)),MATCH(T$5,calendrier!$A:$A,0)),CYCLES!$1:$1,0)+WEEKDAY(T$5)-1))))</f>
        <v>#N/A</v>
      </c>
      <c r="U18" s="29" t="e">
        <f ca="1">IF(U$5="","",IF(INDIRECT("CYCLES!"&amp;ADDRESS(MATCH($A18,CYCLES!$B:$B,0),MATCH("semaine"&amp;INDEX(INDIRECT("calendrier!"&amp;CHAR(MID($AG18,7,1)+3+64)&amp;":"&amp;CHAR(MID($AG18,7,1)+3+64)),MATCH(U$5,calendrier!$A:$A,0)),CYCLES!$1:$1,0)+WEEKDAY(U$5)-1))=0,"",INDIRECT("CYCLES!"&amp;ADDRESS(MATCH($A18,CYCLES!$B:$B,0),MATCH("semaine"&amp;INDEX(INDIRECT("calendrier!"&amp;CHAR(MID($AG18,7,1)+3+64)&amp;":"&amp;CHAR(MID($AG18,7,1)+3+64)),MATCH(U$5,calendrier!$A:$A,0)),CYCLES!$1:$1,0)+WEEKDAY(U$5)-1))))</f>
        <v>#N/A</v>
      </c>
      <c r="V18" s="29" t="e">
        <f ca="1">IF(V$5="","",IF(INDIRECT("CYCLES!"&amp;ADDRESS(MATCH($A18,CYCLES!$B:$B,0),MATCH("semaine"&amp;INDEX(INDIRECT("calendrier!"&amp;CHAR(MID($AG18,7,1)+3+64)&amp;":"&amp;CHAR(MID($AG18,7,1)+3+64)),MATCH(V$5,calendrier!$A:$A,0)),CYCLES!$1:$1,0)+WEEKDAY(V$5)-1))=0,"",INDIRECT("CYCLES!"&amp;ADDRESS(MATCH($A18,CYCLES!$B:$B,0),MATCH("semaine"&amp;INDEX(INDIRECT("calendrier!"&amp;CHAR(MID($AG18,7,1)+3+64)&amp;":"&amp;CHAR(MID($AG18,7,1)+3+64)),MATCH(V$5,calendrier!$A:$A,0)),CYCLES!$1:$1,0)+WEEKDAY(V$5)-1))))</f>
        <v>#N/A</v>
      </c>
      <c r="W18" s="29" t="e">
        <f ca="1">IF(W$5="","",IF(INDIRECT("CYCLES!"&amp;ADDRESS(MATCH($A18,CYCLES!$B:$B,0),MATCH("semaine"&amp;INDEX(INDIRECT("calendrier!"&amp;CHAR(MID($AG18,7,1)+3+64)&amp;":"&amp;CHAR(MID($AG18,7,1)+3+64)),MATCH(W$5,calendrier!$A:$A,0)),CYCLES!$1:$1,0)+WEEKDAY(W$5)-1))=0,"",INDIRECT("CYCLES!"&amp;ADDRESS(MATCH($A18,CYCLES!$B:$B,0),MATCH("semaine"&amp;INDEX(INDIRECT("calendrier!"&amp;CHAR(MID($AG18,7,1)+3+64)&amp;":"&amp;CHAR(MID($AG18,7,1)+3+64)),MATCH(W$5,calendrier!$A:$A,0)),CYCLES!$1:$1,0)+WEEKDAY(W$5)-1))))</f>
        <v>#N/A</v>
      </c>
      <c r="X18" s="29" t="e">
        <f ca="1">IF(X$5="","",IF(INDIRECT("CYCLES!"&amp;ADDRESS(MATCH($A18,CYCLES!$B:$B,0),MATCH("semaine"&amp;INDEX(INDIRECT("calendrier!"&amp;CHAR(MID($AG18,7,1)+3+64)&amp;":"&amp;CHAR(MID($AG18,7,1)+3+64)),MATCH(X$5,calendrier!$A:$A,0)),CYCLES!$1:$1,0)+WEEKDAY(X$5)-1))=0,"",INDIRECT("CYCLES!"&amp;ADDRESS(MATCH($A18,CYCLES!$B:$B,0),MATCH("semaine"&amp;INDEX(INDIRECT("calendrier!"&amp;CHAR(MID($AG18,7,1)+3+64)&amp;":"&amp;CHAR(MID($AG18,7,1)+3+64)),MATCH(X$5,calendrier!$A:$A,0)),CYCLES!$1:$1,0)+WEEKDAY(X$5)-1))))</f>
        <v>#N/A</v>
      </c>
      <c r="Y18" s="29" t="e">
        <f ca="1">IF(Y$5="","",IF(INDIRECT("CYCLES!"&amp;ADDRESS(MATCH($A18,CYCLES!$B:$B,0),MATCH("semaine"&amp;INDEX(INDIRECT("calendrier!"&amp;CHAR(MID($AG18,7,1)+3+64)&amp;":"&amp;CHAR(MID($AG18,7,1)+3+64)),MATCH(Y$5,calendrier!$A:$A,0)),CYCLES!$1:$1,0)+WEEKDAY(Y$5)-1))=0,"",INDIRECT("CYCLES!"&amp;ADDRESS(MATCH($A18,CYCLES!$B:$B,0),MATCH("semaine"&amp;INDEX(INDIRECT("calendrier!"&amp;CHAR(MID($AG18,7,1)+3+64)&amp;":"&amp;CHAR(MID($AG18,7,1)+3+64)),MATCH(Y$5,calendrier!$A:$A,0)),CYCLES!$1:$1,0)+WEEKDAY(Y$5)-1))))</f>
        <v>#N/A</v>
      </c>
      <c r="Z18" s="29" t="e">
        <f ca="1">IF(Z$5="","",IF(INDIRECT("CYCLES!"&amp;ADDRESS(MATCH($A18,CYCLES!$B:$B,0),MATCH("semaine"&amp;INDEX(INDIRECT("calendrier!"&amp;CHAR(MID($AG18,7,1)+3+64)&amp;":"&amp;CHAR(MID($AG18,7,1)+3+64)),MATCH(Z$5,calendrier!$A:$A,0)),CYCLES!$1:$1,0)+WEEKDAY(Z$5)-1))=0,"",INDIRECT("CYCLES!"&amp;ADDRESS(MATCH($A18,CYCLES!$B:$B,0),MATCH("semaine"&amp;INDEX(INDIRECT("calendrier!"&amp;CHAR(MID($AG18,7,1)+3+64)&amp;":"&amp;CHAR(MID($AG18,7,1)+3+64)),MATCH(Z$5,calendrier!$A:$A,0)),CYCLES!$1:$1,0)+WEEKDAY(Z$5)-1))))</f>
        <v>#N/A</v>
      </c>
      <c r="AA18" s="29" t="e">
        <f ca="1">IF(AA$5="","",IF(INDIRECT("CYCLES!"&amp;ADDRESS(MATCH($A18,CYCLES!$B:$B,0),MATCH("semaine"&amp;INDEX(INDIRECT("calendrier!"&amp;CHAR(MID($AG18,7,1)+3+64)&amp;":"&amp;CHAR(MID($AG18,7,1)+3+64)),MATCH(AA$5,calendrier!$A:$A,0)),CYCLES!$1:$1,0)+WEEKDAY(AA$5)-1))=0,"",INDIRECT("CYCLES!"&amp;ADDRESS(MATCH($A18,CYCLES!$B:$B,0),MATCH("semaine"&amp;INDEX(INDIRECT("calendrier!"&amp;CHAR(MID($AG18,7,1)+3+64)&amp;":"&amp;CHAR(MID($AG18,7,1)+3+64)),MATCH(AA$5,calendrier!$A:$A,0)),CYCLES!$1:$1,0)+WEEKDAY(AA$5)-1))))</f>
        <v>#N/A</v>
      </c>
      <c r="AB18" s="29" t="e">
        <f ca="1">IF(AB$5="","",IF(INDIRECT("CYCLES!"&amp;ADDRESS(MATCH($A18,CYCLES!$B:$B,0),MATCH("semaine"&amp;INDEX(INDIRECT("calendrier!"&amp;CHAR(MID($AG18,7,1)+3+64)&amp;":"&amp;CHAR(MID($AG18,7,1)+3+64)),MATCH(AB$5,calendrier!$A:$A,0)),CYCLES!$1:$1,0)+WEEKDAY(AB$5)-1))=0,"",INDIRECT("CYCLES!"&amp;ADDRESS(MATCH($A18,CYCLES!$B:$B,0),MATCH("semaine"&amp;INDEX(INDIRECT("calendrier!"&amp;CHAR(MID($AG18,7,1)+3+64)&amp;":"&amp;CHAR(MID($AG18,7,1)+3+64)),MATCH(AB$5,calendrier!$A:$A,0)),CYCLES!$1:$1,0)+WEEKDAY(AB$5)-1))))</f>
        <v>#N/A</v>
      </c>
      <c r="AC18" s="29" t="e">
        <f ca="1">IF(AC$5="","",IF(INDIRECT("CYCLES!"&amp;ADDRESS(MATCH($A18,CYCLES!$B:$B,0),MATCH("semaine"&amp;INDEX(INDIRECT("calendrier!"&amp;CHAR(MID($AG18,7,1)+3+64)&amp;":"&amp;CHAR(MID($AG18,7,1)+3+64)),MATCH(AC$5,calendrier!$A:$A,0)),CYCLES!$1:$1,0)+WEEKDAY(AC$5)-1))=0,"",INDIRECT("CYCLES!"&amp;ADDRESS(MATCH($A18,CYCLES!$B:$B,0),MATCH("semaine"&amp;INDEX(INDIRECT("calendrier!"&amp;CHAR(MID($AG18,7,1)+3+64)&amp;":"&amp;CHAR(MID($AG18,7,1)+3+64)),MATCH(AC$5,calendrier!$A:$A,0)),CYCLES!$1:$1,0)+WEEKDAY(AC$5)-1))))</f>
        <v>#N/A</v>
      </c>
      <c r="AD18" s="29" t="e">
        <f ca="1">IF(AD$5="","",IF(INDIRECT("CYCLES!"&amp;ADDRESS(MATCH($A18,CYCLES!$B:$B,0),MATCH("semaine"&amp;INDEX(INDIRECT("calendrier!"&amp;CHAR(MID($AG18,7,1)+3+64)&amp;":"&amp;CHAR(MID($AG18,7,1)+3+64)),MATCH(AD$5,calendrier!$A:$A,0)),CYCLES!$1:$1,0)+WEEKDAY(AD$5)-1))=0,"",INDIRECT("CYCLES!"&amp;ADDRESS(MATCH($A18,CYCLES!$B:$B,0),MATCH("semaine"&amp;INDEX(INDIRECT("calendrier!"&amp;CHAR(MID($AG18,7,1)+3+64)&amp;":"&amp;CHAR(MID($AG18,7,1)+3+64)),MATCH(AD$5,calendrier!$A:$A,0)),CYCLES!$1:$1,0)+WEEKDAY(AD$5)-1))))</f>
        <v>#N/A</v>
      </c>
      <c r="AE18" s="29" t="e">
        <f ca="1">IF(AE$5="","",IF(INDIRECT("CYCLES!"&amp;ADDRESS(MATCH($A18,CYCLES!$B:$B,0),MATCH("semaine"&amp;INDEX(INDIRECT("calendrier!"&amp;CHAR(MID($AG18,7,1)+3+64)&amp;":"&amp;CHAR(MID($AG18,7,1)+3+64)),MATCH(AE$5,calendrier!$A:$A,0)),CYCLES!$1:$1,0)+WEEKDAY(AE$5)-1))=0,"",INDIRECT("CYCLES!"&amp;ADDRESS(MATCH($A18,CYCLES!$B:$B,0),MATCH("semaine"&amp;INDEX(INDIRECT("calendrier!"&amp;CHAR(MID($AG18,7,1)+3+64)&amp;":"&amp;CHAR(MID($AG18,7,1)+3+64)),MATCH(AE$5,calendrier!$A:$A,0)),CYCLES!$1:$1,0)+WEEKDAY(AE$5)-1))))</f>
        <v>#N/A</v>
      </c>
      <c r="AF18" s="29" t="str">
        <f ca="1">IF(AF$5="","",IF(INDIRECT("CYCLES!"&amp;ADDRESS(MATCH($A18,CYCLES!$B:$B,0),MATCH("semaine"&amp;INDEX(INDIRECT("calendrier!"&amp;CHAR(MID($AG18,7,1)+3+64)&amp;":"&amp;CHAR(MID($AG18,7,1)+3+64)),MATCH(AF$5,calendrier!$A:$A,0)),CYCLES!$1:$1,0)+WEEKDAY(AF$5)-1))=0,"",INDIRECT("CYCLES!"&amp;ADDRESS(MATCH($A18,CYCLES!$B:$B,0),MATCH("semaine"&amp;INDEX(INDIRECT("calendrier!"&amp;CHAR(MID($AG18,7,1)+3+64)&amp;":"&amp;CHAR(MID($AG18,7,1)+3+64)),MATCH(AF$5,calendrier!$A:$A,0)),CYCLES!$1:$1,0)+WEEKDAY(AF$5)-1))))</f>
        <v/>
      </c>
      <c r="AG18" s="74" t="e">
        <f ca="1">INDIRECT("Cycles!A"&amp;SUMPRODUCT(MAX((ROW(INDIRECT("Cycles!A1:A"&amp;MATCH(A18,CYCLES!$B:$B,0))))*(INDIRECT("Cycles!A1:A"&amp;MATCH(A18,CYCLES!$B:$B,0))&lt;&gt;""))))</f>
        <v>#N/A</v>
      </c>
    </row>
    <row r="19" spans="1:33" ht="30" hidden="1" customHeight="1" x14ac:dyDescent="0.25">
      <c r="A19" s="126" t="str">
        <f ca="1">IF(OR(A18="0",A18=0),"0","Motif")</f>
        <v>0</v>
      </c>
      <c r="B19" s="60"/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74"/>
    </row>
    <row r="20" spans="1:33" ht="30" hidden="1" customHeight="1" x14ac:dyDescent="0.25">
      <c r="A20" s="127" t="str">
        <f ca="1">IF(OR(A18="0",A18=0),"0","Remplaçant")</f>
        <v>0</v>
      </c>
      <c r="B20" s="61"/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74"/>
    </row>
    <row r="21" spans="1:33" ht="30" customHeight="1" x14ac:dyDescent="0.25">
      <c r="A21" s="126" t="str">
        <f>(IF(A7="0","0","RENFORT"))</f>
        <v>RENFORT</v>
      </c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74"/>
    </row>
    <row r="22" spans="1:33" ht="30" customHeight="1" x14ac:dyDescent="0.25">
      <c r="A22" s="126" t="str">
        <f>IF(OR(A21="0",A21=0),"0","Motif")</f>
        <v>Motif</v>
      </c>
      <c r="B22" s="60"/>
      <c r="C22" s="60"/>
      <c r="D22" s="60"/>
      <c r="E22" s="60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  <c r="AA22" s="60"/>
      <c r="AB22" s="60"/>
      <c r="AC22" s="60"/>
      <c r="AD22" s="60"/>
      <c r="AE22" s="60"/>
      <c r="AF22" s="60"/>
      <c r="AG22" s="74"/>
    </row>
    <row r="23" spans="1:33" ht="30" customHeight="1" x14ac:dyDescent="0.25">
      <c r="A23" s="127" t="str">
        <f>IF(OR(A21="0",A21=0),"0","Remplaçant")</f>
        <v>Remplaçant</v>
      </c>
      <c r="B23" s="61"/>
      <c r="C23" s="61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74"/>
    </row>
    <row r="24" spans="1:33" ht="30" customHeight="1" x14ac:dyDescent="0.35">
      <c r="A24" s="128" t="str">
        <f>IF(B24="0","0","")</f>
        <v/>
      </c>
      <c r="B24" s="155" t="str">
        <f>IF(TRAME!$B$2=Affectations!$H$1,"0","ASD JOUR")</f>
        <v>ASD JOUR</v>
      </c>
      <c r="C24" s="156"/>
      <c r="D24" s="156"/>
      <c r="E24" s="156"/>
      <c r="F24" s="156"/>
      <c r="G24" s="156"/>
      <c r="H24" s="156"/>
      <c r="I24" s="156"/>
      <c r="J24" s="156"/>
      <c r="K24" s="156"/>
      <c r="L24" s="156"/>
      <c r="M24" s="156"/>
      <c r="N24" s="156"/>
      <c r="O24" s="156"/>
      <c r="P24" s="156"/>
      <c r="Q24" s="156"/>
      <c r="R24" s="156"/>
      <c r="S24" s="156"/>
      <c r="T24" s="156"/>
      <c r="U24" s="156"/>
      <c r="V24" s="156"/>
      <c r="W24" s="156"/>
      <c r="X24" s="156"/>
      <c r="Y24" s="156"/>
      <c r="Z24" s="156"/>
      <c r="AA24" s="156"/>
      <c r="AB24" s="156"/>
      <c r="AC24" s="156"/>
      <c r="AD24" s="156"/>
      <c r="AE24" s="156"/>
      <c r="AF24" s="157"/>
      <c r="AG24" s="74"/>
    </row>
    <row r="25" spans="1:33" ht="30" customHeight="1" x14ac:dyDescent="0.25">
      <c r="A25" s="125" t="str">
        <f ca="1">IFERROR(IF($B$24="0", "0", INDIRECT("Affectations!"&amp;CHAR(64+MATCH($B$2,Affectations!$1:$1,0))&amp;MATCH($B$24,Affectations!$A:$A,0))),"0")</f>
        <v>Marie</v>
      </c>
      <c r="B25" s="29" t="str">
        <f ca="1">IF(B$5="","",IF(INDIRECT("CYCLES!"&amp;ADDRESS(MATCH($A25,CYCLES!$B:$B,0),MATCH("semaine"&amp;INDEX(INDIRECT("calendrier!"&amp;CHAR(MID($AG25,7,1)+3+64)&amp;":"&amp;CHAR(MID($AG25,7,1)+3+64)),MATCH(B$5,calendrier!$A:$A,0)),CYCLES!$1:$1,0)+WEEKDAY(B$5)-1))=0,"",INDIRECT("CYCLES!"&amp;ADDRESS(MATCH($A25,CYCLES!$B:$B,0),MATCH("semaine"&amp;INDEX(INDIRECT("calendrier!"&amp;CHAR(MID($AG25,7,1)+3+64)&amp;":"&amp;CHAR(MID($AG25,7,1)+3+64)),MATCH(B$5,calendrier!$A:$A,0)),CYCLES!$1:$1,0)+WEEKDAY(B$5)-1))))</f>
        <v/>
      </c>
      <c r="C25" s="29" t="str">
        <f ca="1">IF(C$5="","",IF(INDIRECT("CYCLES!"&amp;ADDRESS(MATCH($A25,CYCLES!$B:$B,0),MATCH("semaine"&amp;INDEX(INDIRECT("calendrier!"&amp;CHAR(MID($AG25,7,1)+3+64)&amp;":"&amp;CHAR(MID($AG25,7,1)+3+64)),MATCH(C$5,calendrier!$A:$A,0)),CYCLES!$1:$1,0)+WEEKDAY(C$5)-1))=0,"",INDIRECT("CYCLES!"&amp;ADDRESS(MATCH($A25,CYCLES!$B:$B,0),MATCH("semaine"&amp;INDEX(INDIRECT("calendrier!"&amp;CHAR(MID($AG25,7,1)+3+64)&amp;":"&amp;CHAR(MID($AG25,7,1)+3+64)),MATCH(C$5,calendrier!$A:$A,0)),CYCLES!$1:$1,0)+WEEKDAY(C$5)-1))))</f>
        <v/>
      </c>
      <c r="D25" s="29" t="str">
        <f ca="1">IF(D$5="","",IF(INDIRECT("CYCLES!"&amp;ADDRESS(MATCH($A25,CYCLES!$B:$B,0),MATCH("semaine"&amp;INDEX(INDIRECT("calendrier!"&amp;CHAR(MID($AG25,7,1)+3+64)&amp;":"&amp;CHAR(MID($AG25,7,1)+3+64)),MATCH(D$5,calendrier!$A:$A,0)),CYCLES!$1:$1,0)+WEEKDAY(D$5)-1))=0,"",INDIRECT("CYCLES!"&amp;ADDRESS(MATCH($A25,CYCLES!$B:$B,0),MATCH("semaine"&amp;INDEX(INDIRECT("calendrier!"&amp;CHAR(MID($AG25,7,1)+3+64)&amp;":"&amp;CHAR(MID($AG25,7,1)+3+64)),MATCH(D$5,calendrier!$A:$A,0)),CYCLES!$1:$1,0)+WEEKDAY(D$5)-1))))</f>
        <v>sem7</v>
      </c>
      <c r="E25" s="29" t="str">
        <f ca="1">IF(E$5="","",IF(INDIRECT("CYCLES!"&amp;ADDRESS(MATCH($A25,CYCLES!$B:$B,0),MATCH("semaine"&amp;INDEX(INDIRECT("calendrier!"&amp;CHAR(MID($AG25,7,1)+3+64)&amp;":"&amp;CHAR(MID($AG25,7,1)+3+64)),MATCH(E$5,calendrier!$A:$A,0)),CYCLES!$1:$1,0)+WEEKDAY(E$5)-1))=0,"",INDIRECT("CYCLES!"&amp;ADDRESS(MATCH($A25,CYCLES!$B:$B,0),MATCH("semaine"&amp;INDEX(INDIRECT("calendrier!"&amp;CHAR(MID($AG25,7,1)+3+64)&amp;":"&amp;CHAR(MID($AG25,7,1)+3+64)),MATCH(E$5,calendrier!$A:$A,0)),CYCLES!$1:$1,0)+WEEKDAY(E$5)-1))))</f>
        <v/>
      </c>
      <c r="F25" s="29" t="str">
        <f ca="1">IF(F$5="","",IF(INDIRECT("CYCLES!"&amp;ADDRESS(MATCH($A25,CYCLES!$B:$B,0),MATCH("semaine"&amp;INDEX(INDIRECT("calendrier!"&amp;CHAR(MID($AG25,7,1)+3+64)&amp;":"&amp;CHAR(MID($AG25,7,1)+3+64)),MATCH(F$5,calendrier!$A:$A,0)),CYCLES!$1:$1,0)+WEEKDAY(F$5)-1))=0,"",INDIRECT("CYCLES!"&amp;ADDRESS(MATCH($A25,CYCLES!$B:$B,0),MATCH("semaine"&amp;INDEX(INDIRECT("calendrier!"&amp;CHAR(MID($AG25,7,1)+3+64)&amp;":"&amp;CHAR(MID($AG25,7,1)+3+64)),MATCH(F$5,calendrier!$A:$A,0)),CYCLES!$1:$1,0)+WEEKDAY(F$5)-1))))</f>
        <v/>
      </c>
      <c r="G25" s="29" t="str">
        <f ca="1">IF(G$5="","",IF(INDIRECT("CYCLES!"&amp;ADDRESS(MATCH($A25,CYCLES!$B:$B,0),MATCH("semaine"&amp;INDEX(INDIRECT("calendrier!"&amp;CHAR(MID($AG25,7,1)+3+64)&amp;":"&amp;CHAR(MID($AG25,7,1)+3+64)),MATCH(G$5,calendrier!$A:$A,0)),CYCLES!$1:$1,0)+WEEKDAY(G$5)-1))=0,"",INDIRECT("CYCLES!"&amp;ADDRESS(MATCH($A25,CYCLES!$B:$B,0),MATCH("semaine"&amp;INDEX(INDIRECT("calendrier!"&amp;CHAR(MID($AG25,7,1)+3+64)&amp;":"&amp;CHAR(MID($AG25,7,1)+3+64)),MATCH(G$5,calendrier!$A:$A,0)),CYCLES!$1:$1,0)+WEEKDAY(G$5)-1))))</f>
        <v/>
      </c>
      <c r="H25" s="29" t="str">
        <f ca="1">IF(H$5="","",IF(INDIRECT("CYCLES!"&amp;ADDRESS(MATCH($A25,CYCLES!$B:$B,0),MATCH("semaine"&amp;INDEX(INDIRECT("calendrier!"&amp;CHAR(MID($AG25,7,1)+3+64)&amp;":"&amp;CHAR(MID($AG25,7,1)+3+64)),MATCH(H$5,calendrier!$A:$A,0)),CYCLES!$1:$1,0)+WEEKDAY(H$5)-1))=0,"",INDIRECT("CYCLES!"&amp;ADDRESS(MATCH($A25,CYCLES!$B:$B,0),MATCH("semaine"&amp;INDEX(INDIRECT("calendrier!"&amp;CHAR(MID($AG25,7,1)+3+64)&amp;":"&amp;CHAR(MID($AG25,7,1)+3+64)),MATCH(H$5,calendrier!$A:$A,0)),CYCLES!$1:$1,0)+WEEKDAY(H$5)-1))))</f>
        <v/>
      </c>
      <c r="I25" s="29" t="str">
        <f ca="1">IF(I$5="","",IF(INDIRECT("CYCLES!"&amp;ADDRESS(MATCH($A25,CYCLES!$B:$B,0),MATCH("semaine"&amp;INDEX(INDIRECT("calendrier!"&amp;CHAR(MID($AG25,7,1)+3+64)&amp;":"&amp;CHAR(MID($AG25,7,1)+3+64)),MATCH(I$5,calendrier!$A:$A,0)),CYCLES!$1:$1,0)+WEEKDAY(I$5)-1))=0,"",INDIRECT("CYCLES!"&amp;ADDRESS(MATCH($A25,CYCLES!$B:$B,0),MATCH("semaine"&amp;INDEX(INDIRECT("calendrier!"&amp;CHAR(MID($AG25,7,1)+3+64)&amp;":"&amp;CHAR(MID($AG25,7,1)+3+64)),MATCH(I$5,calendrier!$A:$A,0)),CYCLES!$1:$1,0)+WEEKDAY(I$5)-1))))</f>
        <v>19H-7H15</v>
      </c>
      <c r="J25" s="29" t="str">
        <f ca="1">IF(J$5="","",IF(INDIRECT("CYCLES!"&amp;ADDRESS(MATCH($A25,CYCLES!$B:$B,0),MATCH("semaine"&amp;INDEX(INDIRECT("calendrier!"&amp;CHAR(MID($AG25,7,1)+3+64)&amp;":"&amp;CHAR(MID($AG25,7,1)+3+64)),MATCH(J$5,calendrier!$A:$A,0)),CYCLES!$1:$1,0)+WEEKDAY(J$5)-1))=0,"",INDIRECT("CYCLES!"&amp;ADDRESS(MATCH($A25,CYCLES!$B:$B,0),MATCH("semaine"&amp;INDEX(INDIRECT("calendrier!"&amp;CHAR(MID($AG25,7,1)+3+64)&amp;":"&amp;CHAR(MID($AG25,7,1)+3+64)),MATCH(J$5,calendrier!$A:$A,0)),CYCLES!$1:$1,0)+WEEKDAY(J$5)-1))))</f>
        <v>19H-7H15</v>
      </c>
      <c r="K25" s="29" t="str">
        <f ca="1">IF(K$5="","",IF(INDIRECT("CYCLES!"&amp;ADDRESS(MATCH($A25,CYCLES!$B:$B,0),MATCH("semaine"&amp;INDEX(INDIRECT("calendrier!"&amp;CHAR(MID($AG25,7,1)+3+64)&amp;":"&amp;CHAR(MID($AG25,7,1)+3+64)),MATCH(K$5,calendrier!$A:$A,0)),CYCLES!$1:$1,0)+WEEKDAY(K$5)-1))=0,"",INDIRECT("CYCLES!"&amp;ADDRESS(MATCH($A25,CYCLES!$B:$B,0),MATCH("semaine"&amp;INDEX(INDIRECT("calendrier!"&amp;CHAR(MID($AG25,7,1)+3+64)&amp;":"&amp;CHAR(MID($AG25,7,1)+3+64)),MATCH(K$5,calendrier!$A:$A,0)),CYCLES!$1:$1,0)+WEEKDAY(K$5)-1))))</f>
        <v>sem1</v>
      </c>
      <c r="L25" s="29" t="str">
        <f ca="1">IF(L$5="","",IF(INDIRECT("CYCLES!"&amp;ADDRESS(MATCH($A25,CYCLES!$B:$B,0),MATCH("semaine"&amp;INDEX(INDIRECT("calendrier!"&amp;CHAR(MID($AG25,7,1)+3+64)&amp;":"&amp;CHAR(MID($AG25,7,1)+3+64)),MATCH(L$5,calendrier!$A:$A,0)),CYCLES!$1:$1,0)+WEEKDAY(L$5)-1))=0,"",INDIRECT("CYCLES!"&amp;ADDRESS(MATCH($A25,CYCLES!$B:$B,0),MATCH("semaine"&amp;INDEX(INDIRECT("calendrier!"&amp;CHAR(MID($AG25,7,1)+3+64)&amp;":"&amp;CHAR(MID($AG25,7,1)+3+64)),MATCH(L$5,calendrier!$A:$A,0)),CYCLES!$1:$1,0)+WEEKDAY(L$5)-1))))</f>
        <v/>
      </c>
      <c r="M25" s="29" t="str">
        <f ca="1">IF(M$5="","",IF(INDIRECT("CYCLES!"&amp;ADDRESS(MATCH($A25,CYCLES!$B:$B,0),MATCH("semaine"&amp;INDEX(INDIRECT("calendrier!"&amp;CHAR(MID($AG25,7,1)+3+64)&amp;":"&amp;CHAR(MID($AG25,7,1)+3+64)),MATCH(M$5,calendrier!$A:$A,0)),CYCLES!$1:$1,0)+WEEKDAY(M$5)-1))=0,"",INDIRECT("CYCLES!"&amp;ADDRESS(MATCH($A25,CYCLES!$B:$B,0),MATCH("semaine"&amp;INDEX(INDIRECT("calendrier!"&amp;CHAR(MID($AG25,7,1)+3+64)&amp;":"&amp;CHAR(MID($AG25,7,1)+3+64)),MATCH(M$5,calendrier!$A:$A,0)),CYCLES!$1:$1,0)+WEEKDAY(M$5)-1))))</f>
        <v>19H-7H15</v>
      </c>
      <c r="N25" s="29" t="str">
        <f ca="1">IF(N$5="","",IF(INDIRECT("CYCLES!"&amp;ADDRESS(MATCH($A25,CYCLES!$B:$B,0),MATCH("semaine"&amp;INDEX(INDIRECT("calendrier!"&amp;CHAR(MID($AG25,7,1)+3+64)&amp;":"&amp;CHAR(MID($AG25,7,1)+3+64)),MATCH(N$5,calendrier!$A:$A,0)),CYCLES!$1:$1,0)+WEEKDAY(N$5)-1))=0,"",INDIRECT("CYCLES!"&amp;ADDRESS(MATCH($A25,CYCLES!$B:$B,0),MATCH("semaine"&amp;INDEX(INDIRECT("calendrier!"&amp;CHAR(MID($AG25,7,1)+3+64)&amp;":"&amp;CHAR(MID($AG25,7,1)+3+64)),MATCH(N$5,calendrier!$A:$A,0)),CYCLES!$1:$1,0)+WEEKDAY(N$5)-1))))</f>
        <v>19H-7H15</v>
      </c>
      <c r="O25" s="29" t="str">
        <f ca="1">IF(O$5="","",IF(INDIRECT("CYCLES!"&amp;ADDRESS(MATCH($A25,CYCLES!$B:$B,0),MATCH("semaine"&amp;INDEX(INDIRECT("calendrier!"&amp;CHAR(MID($AG25,7,1)+3+64)&amp;":"&amp;CHAR(MID($AG25,7,1)+3+64)),MATCH(O$5,calendrier!$A:$A,0)),CYCLES!$1:$1,0)+WEEKDAY(O$5)-1))=0,"",INDIRECT("CYCLES!"&amp;ADDRESS(MATCH($A25,CYCLES!$B:$B,0),MATCH("semaine"&amp;INDEX(INDIRECT("calendrier!"&amp;CHAR(MID($AG25,7,1)+3+64)&amp;":"&amp;CHAR(MID($AG25,7,1)+3+64)),MATCH(O$5,calendrier!$A:$A,0)),CYCLES!$1:$1,0)+WEEKDAY(O$5)-1))))</f>
        <v>19H-7H15</v>
      </c>
      <c r="P25" s="29" t="str">
        <f ca="1">IF(P$5="","",IF(INDIRECT("CYCLES!"&amp;ADDRESS(MATCH($A25,CYCLES!$B:$B,0),MATCH("semaine"&amp;INDEX(INDIRECT("calendrier!"&amp;CHAR(MID($AG25,7,1)+3+64)&amp;":"&amp;CHAR(MID($AG25,7,1)+3+64)),MATCH(P$5,calendrier!$A:$A,0)),CYCLES!$1:$1,0)+WEEKDAY(P$5)-1))=0,"",INDIRECT("CYCLES!"&amp;ADDRESS(MATCH($A25,CYCLES!$B:$B,0),MATCH("semaine"&amp;INDEX(INDIRECT("calendrier!"&amp;CHAR(MID($AG25,7,1)+3+64)&amp;":"&amp;CHAR(MID($AG25,7,1)+3+64)),MATCH(P$5,calendrier!$A:$A,0)),CYCLES!$1:$1,0)+WEEKDAY(P$5)-1))))</f>
        <v/>
      </c>
      <c r="Q25" s="29" t="str">
        <f ca="1">IF(Q$5="","",IF(INDIRECT("CYCLES!"&amp;ADDRESS(MATCH($A25,CYCLES!$B:$B,0),MATCH("semaine"&amp;INDEX(INDIRECT("calendrier!"&amp;CHAR(MID($AG25,7,1)+3+64)&amp;":"&amp;CHAR(MID($AG25,7,1)+3+64)),MATCH(Q$5,calendrier!$A:$A,0)),CYCLES!$1:$1,0)+WEEKDAY(Q$5)-1))=0,"",INDIRECT("CYCLES!"&amp;ADDRESS(MATCH($A25,CYCLES!$B:$B,0),MATCH("semaine"&amp;INDEX(INDIRECT("calendrier!"&amp;CHAR(MID($AG25,7,1)+3+64)&amp;":"&amp;CHAR(MID($AG25,7,1)+3+64)),MATCH(Q$5,calendrier!$A:$A,0)),CYCLES!$1:$1,0)+WEEKDAY(Q$5)-1))))</f>
        <v>sem2</v>
      </c>
      <c r="R25" s="29" t="str">
        <f ca="1">IF(R$5="","",IF(INDIRECT("CYCLES!"&amp;ADDRESS(MATCH($A25,CYCLES!$B:$B,0),MATCH("semaine"&amp;INDEX(INDIRECT("calendrier!"&amp;CHAR(MID($AG25,7,1)+3+64)&amp;":"&amp;CHAR(MID($AG25,7,1)+3+64)),MATCH(R$5,calendrier!$A:$A,0)),CYCLES!$1:$1,0)+WEEKDAY(R$5)-1))=0,"",INDIRECT("CYCLES!"&amp;ADDRESS(MATCH($A25,CYCLES!$B:$B,0),MATCH("semaine"&amp;INDEX(INDIRECT("calendrier!"&amp;CHAR(MID($AG25,7,1)+3+64)&amp;":"&amp;CHAR(MID($AG25,7,1)+3+64)),MATCH(R$5,calendrier!$A:$A,0)),CYCLES!$1:$1,0)+WEEKDAY(R$5)-1))))</f>
        <v>19H-7H15</v>
      </c>
      <c r="S25" s="29" t="str">
        <f ca="1">IF(S$5="","",IF(INDIRECT("CYCLES!"&amp;ADDRESS(MATCH($A25,CYCLES!$B:$B,0),MATCH("semaine"&amp;INDEX(INDIRECT("calendrier!"&amp;CHAR(MID($AG25,7,1)+3+64)&amp;":"&amp;CHAR(MID($AG25,7,1)+3+64)),MATCH(S$5,calendrier!$A:$A,0)),CYCLES!$1:$1,0)+WEEKDAY(S$5)-1))=0,"",INDIRECT("CYCLES!"&amp;ADDRESS(MATCH($A25,CYCLES!$B:$B,0),MATCH("semaine"&amp;INDEX(INDIRECT("calendrier!"&amp;CHAR(MID($AG25,7,1)+3+64)&amp;":"&amp;CHAR(MID($AG25,7,1)+3+64)),MATCH(S$5,calendrier!$A:$A,0)),CYCLES!$1:$1,0)+WEEKDAY(S$5)-1))))</f>
        <v>19H-7H15</v>
      </c>
      <c r="T25" s="29" t="str">
        <f ca="1">IF(T$5="","",IF(INDIRECT("CYCLES!"&amp;ADDRESS(MATCH($A25,CYCLES!$B:$B,0),MATCH("semaine"&amp;INDEX(INDIRECT("calendrier!"&amp;CHAR(MID($AG25,7,1)+3+64)&amp;":"&amp;CHAR(MID($AG25,7,1)+3+64)),MATCH(T$5,calendrier!$A:$A,0)),CYCLES!$1:$1,0)+WEEKDAY(T$5)-1))=0,"",INDIRECT("CYCLES!"&amp;ADDRESS(MATCH($A25,CYCLES!$B:$B,0),MATCH("semaine"&amp;INDEX(INDIRECT("calendrier!"&amp;CHAR(MID($AG25,7,1)+3+64)&amp;":"&amp;CHAR(MID($AG25,7,1)+3+64)),MATCH(T$5,calendrier!$A:$A,0)),CYCLES!$1:$1,0)+WEEKDAY(T$5)-1))))</f>
        <v/>
      </c>
      <c r="U25" s="29" t="str">
        <f ca="1">IF(U$5="","",IF(INDIRECT("CYCLES!"&amp;ADDRESS(MATCH($A25,CYCLES!$B:$B,0),MATCH("semaine"&amp;INDEX(INDIRECT("calendrier!"&amp;CHAR(MID($AG25,7,1)+3+64)&amp;":"&amp;CHAR(MID($AG25,7,1)+3+64)),MATCH(U$5,calendrier!$A:$A,0)),CYCLES!$1:$1,0)+WEEKDAY(U$5)-1))=0,"",INDIRECT("CYCLES!"&amp;ADDRESS(MATCH($A25,CYCLES!$B:$B,0),MATCH("semaine"&amp;INDEX(INDIRECT("calendrier!"&amp;CHAR(MID($AG25,7,1)+3+64)&amp;":"&amp;CHAR(MID($AG25,7,1)+3+64)),MATCH(U$5,calendrier!$A:$A,0)),CYCLES!$1:$1,0)+WEEKDAY(U$5)-1))))</f>
        <v/>
      </c>
      <c r="V25" s="29" t="str">
        <f ca="1">IF(V$5="","",IF(INDIRECT("CYCLES!"&amp;ADDRESS(MATCH($A25,CYCLES!$B:$B,0),MATCH("semaine"&amp;INDEX(INDIRECT("calendrier!"&amp;CHAR(MID($AG25,7,1)+3+64)&amp;":"&amp;CHAR(MID($AG25,7,1)+3+64)),MATCH(V$5,calendrier!$A:$A,0)),CYCLES!$1:$1,0)+WEEKDAY(V$5)-1))=0,"",INDIRECT("CYCLES!"&amp;ADDRESS(MATCH($A25,CYCLES!$B:$B,0),MATCH("semaine"&amp;INDEX(INDIRECT("calendrier!"&amp;CHAR(MID($AG25,7,1)+3+64)&amp;":"&amp;CHAR(MID($AG25,7,1)+3+64)),MATCH(V$5,calendrier!$A:$A,0)),CYCLES!$1:$1,0)+WEEKDAY(V$5)-1))))</f>
        <v/>
      </c>
      <c r="W25" s="29" t="str">
        <f ca="1">IF(W$5="","",IF(INDIRECT("CYCLES!"&amp;ADDRESS(MATCH($A25,CYCLES!$B:$B,0),MATCH("semaine"&amp;INDEX(INDIRECT("calendrier!"&amp;CHAR(MID($AG25,7,1)+3+64)&amp;":"&amp;CHAR(MID($AG25,7,1)+3+64)),MATCH(W$5,calendrier!$A:$A,0)),CYCLES!$1:$1,0)+WEEKDAY(W$5)-1))=0,"",INDIRECT("CYCLES!"&amp;ADDRESS(MATCH($A25,CYCLES!$B:$B,0),MATCH("semaine"&amp;INDEX(INDIRECT("calendrier!"&amp;CHAR(MID($AG25,7,1)+3+64)&amp;":"&amp;CHAR(MID($AG25,7,1)+3+64)),MATCH(W$5,calendrier!$A:$A,0)),CYCLES!$1:$1,0)+WEEKDAY(W$5)-1))))</f>
        <v>19H-7H15</v>
      </c>
      <c r="X25" s="29" t="str">
        <f ca="1">IF(X$5="","",IF(INDIRECT("CYCLES!"&amp;ADDRESS(MATCH($A25,CYCLES!$B:$B,0),MATCH("semaine"&amp;INDEX(INDIRECT("calendrier!"&amp;CHAR(MID($AG25,7,1)+3+64)&amp;":"&amp;CHAR(MID($AG25,7,1)+3+64)),MATCH(X$5,calendrier!$A:$A,0)),CYCLES!$1:$1,0)+WEEKDAY(X$5)-1))=0,"",INDIRECT("CYCLES!"&amp;ADDRESS(MATCH($A25,CYCLES!$B:$B,0),MATCH("semaine"&amp;INDEX(INDIRECT("calendrier!"&amp;CHAR(MID($AG25,7,1)+3+64)&amp;":"&amp;CHAR(MID($AG25,7,1)+3+64)),MATCH(X$5,calendrier!$A:$A,0)),CYCLES!$1:$1,0)+WEEKDAY(X$5)-1))))</f>
        <v>19H-7H15</v>
      </c>
      <c r="Y25" s="29" t="str">
        <f ca="1">IF(Y$5="","",IF(INDIRECT("CYCLES!"&amp;ADDRESS(MATCH($A25,CYCLES!$B:$B,0),MATCH("semaine"&amp;INDEX(INDIRECT("calendrier!"&amp;CHAR(MID($AG25,7,1)+3+64)&amp;":"&amp;CHAR(MID($AG25,7,1)+3+64)),MATCH(Y$5,calendrier!$A:$A,0)),CYCLES!$1:$1,0)+WEEKDAY(Y$5)-1))=0,"",INDIRECT("CYCLES!"&amp;ADDRESS(MATCH($A25,CYCLES!$B:$B,0),MATCH("semaine"&amp;INDEX(INDIRECT("calendrier!"&amp;CHAR(MID($AG25,7,1)+3+64)&amp;":"&amp;CHAR(MID($AG25,7,1)+3+64)),MATCH(Y$5,calendrier!$A:$A,0)),CYCLES!$1:$1,0)+WEEKDAY(Y$5)-1))))</f>
        <v>sem3</v>
      </c>
      <c r="Z25" s="29" t="str">
        <f ca="1">IF(Z$5="","",IF(INDIRECT("CYCLES!"&amp;ADDRESS(MATCH($A25,CYCLES!$B:$B,0),MATCH("semaine"&amp;INDEX(INDIRECT("calendrier!"&amp;CHAR(MID($AG25,7,1)+3+64)&amp;":"&amp;CHAR(MID($AG25,7,1)+3+64)),MATCH(Z$5,calendrier!$A:$A,0)),CYCLES!$1:$1,0)+WEEKDAY(Z$5)-1))=0,"",INDIRECT("CYCLES!"&amp;ADDRESS(MATCH($A25,CYCLES!$B:$B,0),MATCH("semaine"&amp;INDEX(INDIRECT("calendrier!"&amp;CHAR(MID($AG25,7,1)+3+64)&amp;":"&amp;CHAR(MID($AG25,7,1)+3+64)),MATCH(Z$5,calendrier!$A:$A,0)),CYCLES!$1:$1,0)+WEEKDAY(Z$5)-1))))</f>
        <v/>
      </c>
      <c r="AA25" s="29" t="str">
        <f ca="1">IF(AA$5="","",IF(INDIRECT("CYCLES!"&amp;ADDRESS(MATCH($A25,CYCLES!$B:$B,0),MATCH("semaine"&amp;INDEX(INDIRECT("calendrier!"&amp;CHAR(MID($AG25,7,1)+3+64)&amp;":"&amp;CHAR(MID($AG25,7,1)+3+64)),MATCH(AA$5,calendrier!$A:$A,0)),CYCLES!$1:$1,0)+WEEKDAY(AA$5)-1))=0,"",INDIRECT("CYCLES!"&amp;ADDRESS(MATCH($A25,CYCLES!$B:$B,0),MATCH("semaine"&amp;INDEX(INDIRECT("calendrier!"&amp;CHAR(MID($AG25,7,1)+3+64)&amp;":"&amp;CHAR(MID($AG25,7,1)+3+64)),MATCH(AA$5,calendrier!$A:$A,0)),CYCLES!$1:$1,0)+WEEKDAY(AA$5)-1))))</f>
        <v>19H-7H15</v>
      </c>
      <c r="AB25" s="29" t="str">
        <f ca="1">IF(AB$5="","",IF(INDIRECT("CYCLES!"&amp;ADDRESS(MATCH($A25,CYCLES!$B:$B,0),MATCH("semaine"&amp;INDEX(INDIRECT("calendrier!"&amp;CHAR(MID($AG25,7,1)+3+64)&amp;":"&amp;CHAR(MID($AG25,7,1)+3+64)),MATCH(AB$5,calendrier!$A:$A,0)),CYCLES!$1:$1,0)+WEEKDAY(AB$5)-1))=0,"",INDIRECT("CYCLES!"&amp;ADDRESS(MATCH($A25,CYCLES!$B:$B,0),MATCH("semaine"&amp;INDEX(INDIRECT("calendrier!"&amp;CHAR(MID($AG25,7,1)+3+64)&amp;":"&amp;CHAR(MID($AG25,7,1)+3+64)),MATCH(AB$5,calendrier!$A:$A,0)),CYCLES!$1:$1,0)+WEEKDAY(AB$5)-1))))</f>
        <v>19H-7H15</v>
      </c>
      <c r="AC25" s="29" t="str">
        <f ca="1">IF(AC$5="","",IF(INDIRECT("CYCLES!"&amp;ADDRESS(MATCH($A25,CYCLES!$B:$B,0),MATCH("semaine"&amp;INDEX(INDIRECT("calendrier!"&amp;CHAR(MID($AG25,7,1)+3+64)&amp;":"&amp;CHAR(MID($AG25,7,1)+3+64)),MATCH(AC$5,calendrier!$A:$A,0)),CYCLES!$1:$1,0)+WEEKDAY(AC$5)-1))=0,"",INDIRECT("CYCLES!"&amp;ADDRESS(MATCH($A25,CYCLES!$B:$B,0),MATCH("semaine"&amp;INDEX(INDIRECT("calendrier!"&amp;CHAR(MID($AG25,7,1)+3+64)&amp;":"&amp;CHAR(MID($AG25,7,1)+3+64)),MATCH(AC$5,calendrier!$A:$A,0)),CYCLES!$1:$1,0)+WEEKDAY(AC$5)-1))))</f>
        <v>19H-7H15</v>
      </c>
      <c r="AD25" s="29" t="str">
        <f ca="1">IF(AD$5="","",IF(INDIRECT("CYCLES!"&amp;ADDRESS(MATCH($A25,CYCLES!$B:$B,0),MATCH("semaine"&amp;INDEX(INDIRECT("calendrier!"&amp;CHAR(MID($AG25,7,1)+3+64)&amp;":"&amp;CHAR(MID($AG25,7,1)+3+64)),MATCH(AD$5,calendrier!$A:$A,0)),CYCLES!$1:$1,0)+WEEKDAY(AD$5)-1))=0,"",INDIRECT("CYCLES!"&amp;ADDRESS(MATCH($A25,CYCLES!$B:$B,0),MATCH("semaine"&amp;INDEX(INDIRECT("calendrier!"&amp;CHAR(MID($AG25,7,1)+3+64)&amp;":"&amp;CHAR(MID($AG25,7,1)+3+64)),MATCH(AD$5,calendrier!$A:$A,0)),CYCLES!$1:$1,0)+WEEKDAY(AD$5)-1))))</f>
        <v/>
      </c>
      <c r="AE25" s="29" t="str">
        <f ca="1">IF(AE$5="","",IF(INDIRECT("CYCLES!"&amp;ADDRESS(MATCH($A25,CYCLES!$B:$B,0),MATCH("semaine"&amp;INDEX(INDIRECT("calendrier!"&amp;CHAR(MID($AG25,7,1)+3+64)&amp;":"&amp;CHAR(MID($AG25,7,1)+3+64)),MATCH(AE$5,calendrier!$A:$A,0)),CYCLES!$1:$1,0)+WEEKDAY(AE$5)-1))=0,"",INDIRECT("CYCLES!"&amp;ADDRESS(MATCH($A25,CYCLES!$B:$B,0),MATCH("semaine"&amp;INDEX(INDIRECT("calendrier!"&amp;CHAR(MID($AG25,7,1)+3+64)&amp;":"&amp;CHAR(MID($AG25,7,1)+3+64)),MATCH(AE$5,calendrier!$A:$A,0)),CYCLES!$1:$1,0)+WEEKDAY(AE$5)-1))))</f>
        <v>sem4</v>
      </c>
      <c r="AF25" s="29" t="str">
        <f ca="1">IF(AF$5="","",IF(INDIRECT("CYCLES!"&amp;ADDRESS(MATCH($A25,CYCLES!$B:$B,0),MATCH("semaine"&amp;INDEX(INDIRECT("calendrier!"&amp;CHAR(MID($AG25,7,1)+3+64)&amp;":"&amp;CHAR(MID($AG25,7,1)+3+64)),MATCH(AF$5,calendrier!$A:$A,0)),CYCLES!$1:$1,0)+WEEKDAY(AF$5)-1))=0,"",INDIRECT("CYCLES!"&amp;ADDRESS(MATCH($A25,CYCLES!$B:$B,0),MATCH("semaine"&amp;INDEX(INDIRECT("calendrier!"&amp;CHAR(MID($AG25,7,1)+3+64)&amp;":"&amp;CHAR(MID($AG25,7,1)+3+64)),MATCH(AF$5,calendrier!$A:$A,0)),CYCLES!$1:$1,0)+WEEKDAY(AF$5)-1))))</f>
        <v/>
      </c>
      <c r="AG25" s="74" t="str">
        <f ca="1">INDIRECT("Cycles!A"&amp;SUMPRODUCT(MAX((ROW(INDIRECT("Cycles!A1:A"&amp;MATCH(A25,CYCLES!$B:$B,0))))*(INDIRECT("Cycles!A1:A"&amp;MATCH(A25,CYCLES!$B:$B,0))&lt;&gt;""))))</f>
        <v>cycles7</v>
      </c>
    </row>
    <row r="26" spans="1:33" ht="30" customHeight="1" x14ac:dyDescent="0.25">
      <c r="A26" s="126" t="str">
        <f ca="1">IF(OR(A25="0",A25=0),"0","Motif")</f>
        <v>Motif</v>
      </c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  <c r="AF26" s="60"/>
      <c r="AG26" s="74"/>
    </row>
    <row r="27" spans="1:33" ht="30" customHeight="1" x14ac:dyDescent="0.25">
      <c r="A27" s="127" t="str">
        <f ca="1">IF(OR(A25="0",A25=0),"0","Remplaçant")</f>
        <v>Remplaçant</v>
      </c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74"/>
    </row>
    <row r="28" spans="1:33" ht="30" customHeight="1" x14ac:dyDescent="0.25">
      <c r="A28" s="125" t="str">
        <f ca="1">IFERROR(IF($B$24="0", "0", INDIRECT("Affectations!"&amp;CHAR(64+MATCH($B$2,Affectations!$1:$1,0))&amp;MATCH($B$24,Affectations!$A:$A,0)+1)),"0")</f>
        <v>Odile</v>
      </c>
      <c r="B28" s="29" t="str">
        <f ca="1">IF(B$5="","",IF(INDIRECT("CYCLES!"&amp;ADDRESS(MATCH($A28,CYCLES!$B:$B,0),MATCH("semaine"&amp;INDEX(INDIRECT("calendrier!"&amp;CHAR(MID($AG28,7,1)+3+64)&amp;":"&amp;CHAR(MID($AG28,7,1)+3+64)),MATCH(B$5,calendrier!$A:$A,0)),CYCLES!$1:$1,0)+WEEKDAY(B$5)-1))=0,"",INDIRECT("CYCLES!"&amp;ADDRESS(MATCH($A28,CYCLES!$B:$B,0),MATCH("semaine"&amp;INDEX(INDIRECT("calendrier!"&amp;CHAR(MID($AG28,7,1)+3+64)&amp;":"&amp;CHAR(MID($AG28,7,1)+3+64)),MATCH(B$5,calendrier!$A:$A,0)),CYCLES!$1:$1,0)+WEEKDAY(B$5)-1))))</f>
        <v/>
      </c>
      <c r="C28" s="29" t="str">
        <f ca="1">IF(C$5="","",IF(INDIRECT("CYCLES!"&amp;ADDRESS(MATCH($A28,CYCLES!$B:$B,0),MATCH("semaine"&amp;INDEX(INDIRECT("calendrier!"&amp;CHAR(MID($AG28,7,1)+3+64)&amp;":"&amp;CHAR(MID($AG28,7,1)+3+64)),MATCH(C$5,calendrier!$A:$A,0)),CYCLES!$1:$1,0)+WEEKDAY(C$5)-1))=0,"",INDIRECT("CYCLES!"&amp;ADDRESS(MATCH($A28,CYCLES!$B:$B,0),MATCH("semaine"&amp;INDEX(INDIRECT("calendrier!"&amp;CHAR(MID($AG28,7,1)+3+64)&amp;":"&amp;CHAR(MID($AG28,7,1)+3+64)),MATCH(C$5,calendrier!$A:$A,0)),CYCLES!$1:$1,0)+WEEKDAY(C$5)-1))))</f>
        <v>sem6</v>
      </c>
      <c r="D28" s="29" t="str">
        <f ca="1">IF(D$5="","",IF(INDIRECT("CYCLES!"&amp;ADDRESS(MATCH($A28,CYCLES!$B:$B,0),MATCH("semaine"&amp;INDEX(INDIRECT("calendrier!"&amp;CHAR(MID($AG28,7,1)+3+64)&amp;":"&amp;CHAR(MID($AG28,7,1)+3+64)),MATCH(D$5,calendrier!$A:$A,0)),CYCLES!$1:$1,0)+WEEKDAY(D$5)-1))=0,"",INDIRECT("CYCLES!"&amp;ADDRESS(MATCH($A28,CYCLES!$B:$B,0),MATCH("semaine"&amp;INDEX(INDIRECT("calendrier!"&amp;CHAR(MID($AG28,7,1)+3+64)&amp;":"&amp;CHAR(MID($AG28,7,1)+3+64)),MATCH(D$5,calendrier!$A:$A,0)),CYCLES!$1:$1,0)+WEEKDAY(D$5)-1))))</f>
        <v>19H-7H15</v>
      </c>
      <c r="E28" s="29" t="str">
        <f ca="1">IF(E$5="","",IF(INDIRECT("CYCLES!"&amp;ADDRESS(MATCH($A28,CYCLES!$B:$B,0),MATCH("semaine"&amp;INDEX(INDIRECT("calendrier!"&amp;CHAR(MID($AG28,7,1)+3+64)&amp;":"&amp;CHAR(MID($AG28,7,1)+3+64)),MATCH(E$5,calendrier!$A:$A,0)),CYCLES!$1:$1,0)+WEEKDAY(E$5)-1))=0,"",INDIRECT("CYCLES!"&amp;ADDRESS(MATCH($A28,CYCLES!$B:$B,0),MATCH("semaine"&amp;INDEX(INDIRECT("calendrier!"&amp;CHAR(MID($AG28,7,1)+3+64)&amp;":"&amp;CHAR(MID($AG28,7,1)+3+64)),MATCH(E$5,calendrier!$A:$A,0)),CYCLES!$1:$1,0)+WEEKDAY(E$5)-1))))</f>
        <v>19H-7H15</v>
      </c>
      <c r="F28" s="29" t="str">
        <f ca="1">IF(F$5="","",IF(INDIRECT("CYCLES!"&amp;ADDRESS(MATCH($A28,CYCLES!$B:$B,0),MATCH("semaine"&amp;INDEX(INDIRECT("calendrier!"&amp;CHAR(MID($AG28,7,1)+3+64)&amp;":"&amp;CHAR(MID($AG28,7,1)+3+64)),MATCH(F$5,calendrier!$A:$A,0)),CYCLES!$1:$1,0)+WEEKDAY(F$5)-1))=0,"",INDIRECT("CYCLES!"&amp;ADDRESS(MATCH($A28,CYCLES!$B:$B,0),MATCH("semaine"&amp;INDEX(INDIRECT("calendrier!"&amp;CHAR(MID($AG28,7,1)+3+64)&amp;":"&amp;CHAR(MID($AG28,7,1)+3+64)),MATCH(F$5,calendrier!$A:$A,0)),CYCLES!$1:$1,0)+WEEKDAY(F$5)-1))))</f>
        <v/>
      </c>
      <c r="G28" s="29" t="str">
        <f ca="1">IF(G$5="","",IF(INDIRECT("CYCLES!"&amp;ADDRESS(MATCH($A28,CYCLES!$B:$B,0),MATCH("semaine"&amp;INDEX(INDIRECT("calendrier!"&amp;CHAR(MID($AG28,7,1)+3+64)&amp;":"&amp;CHAR(MID($AG28,7,1)+3+64)),MATCH(G$5,calendrier!$A:$A,0)),CYCLES!$1:$1,0)+WEEKDAY(G$5)-1))=0,"",INDIRECT("CYCLES!"&amp;ADDRESS(MATCH($A28,CYCLES!$B:$B,0),MATCH("semaine"&amp;INDEX(INDIRECT("calendrier!"&amp;CHAR(MID($AG28,7,1)+3+64)&amp;":"&amp;CHAR(MID($AG28,7,1)+3+64)),MATCH(G$5,calendrier!$A:$A,0)),CYCLES!$1:$1,0)+WEEKDAY(G$5)-1))))</f>
        <v/>
      </c>
      <c r="H28" s="29" t="str">
        <f ca="1">IF(H$5="","",IF(INDIRECT("CYCLES!"&amp;ADDRESS(MATCH($A28,CYCLES!$B:$B,0),MATCH("semaine"&amp;INDEX(INDIRECT("calendrier!"&amp;CHAR(MID($AG28,7,1)+3+64)&amp;":"&amp;CHAR(MID($AG28,7,1)+3+64)),MATCH(H$5,calendrier!$A:$A,0)),CYCLES!$1:$1,0)+WEEKDAY(H$5)-1))=0,"",INDIRECT("CYCLES!"&amp;ADDRESS(MATCH($A28,CYCLES!$B:$B,0),MATCH("semaine"&amp;INDEX(INDIRECT("calendrier!"&amp;CHAR(MID($AG28,7,1)+3+64)&amp;":"&amp;CHAR(MID($AG28,7,1)+3+64)),MATCH(H$5,calendrier!$A:$A,0)),CYCLES!$1:$1,0)+WEEKDAY(H$5)-1))))</f>
        <v/>
      </c>
      <c r="I28" s="29" t="str">
        <f ca="1">IF(I$5="","",IF(INDIRECT("CYCLES!"&amp;ADDRESS(MATCH($A28,CYCLES!$B:$B,0),MATCH("semaine"&amp;INDEX(INDIRECT("calendrier!"&amp;CHAR(MID($AG28,7,1)+3+64)&amp;":"&amp;CHAR(MID($AG28,7,1)+3+64)),MATCH(I$5,calendrier!$A:$A,0)),CYCLES!$1:$1,0)+WEEKDAY(I$5)-1))=0,"",INDIRECT("CYCLES!"&amp;ADDRESS(MATCH($A28,CYCLES!$B:$B,0),MATCH("semaine"&amp;INDEX(INDIRECT("calendrier!"&amp;CHAR(MID($AG28,7,1)+3+64)&amp;":"&amp;CHAR(MID($AG28,7,1)+3+64)),MATCH(I$5,calendrier!$A:$A,0)),CYCLES!$1:$1,0)+WEEKDAY(I$5)-1))))</f>
        <v/>
      </c>
      <c r="J28" s="29" t="str">
        <f ca="1">IF(J$5="","",IF(INDIRECT("CYCLES!"&amp;ADDRESS(MATCH($A28,CYCLES!$B:$B,0),MATCH("semaine"&amp;INDEX(INDIRECT("calendrier!"&amp;CHAR(MID($AG28,7,1)+3+64)&amp;":"&amp;CHAR(MID($AG28,7,1)+3+64)),MATCH(J$5,calendrier!$A:$A,0)),CYCLES!$1:$1,0)+WEEKDAY(J$5)-1))=0,"",INDIRECT("CYCLES!"&amp;ADDRESS(MATCH($A28,CYCLES!$B:$B,0),MATCH("semaine"&amp;INDEX(INDIRECT("calendrier!"&amp;CHAR(MID($AG28,7,1)+3+64)&amp;":"&amp;CHAR(MID($AG28,7,1)+3+64)),MATCH(J$5,calendrier!$A:$A,0)),CYCLES!$1:$1,0)+WEEKDAY(J$5)-1))))</f>
        <v/>
      </c>
      <c r="K28" s="29" t="str">
        <f ca="1">IF(K$5="","",IF(INDIRECT("CYCLES!"&amp;ADDRESS(MATCH($A28,CYCLES!$B:$B,0),MATCH("semaine"&amp;INDEX(INDIRECT("calendrier!"&amp;CHAR(MID($AG28,7,1)+3+64)&amp;":"&amp;CHAR(MID($AG28,7,1)+3+64)),MATCH(K$5,calendrier!$A:$A,0)),CYCLES!$1:$1,0)+WEEKDAY(K$5)-1))=0,"",INDIRECT("CYCLES!"&amp;ADDRESS(MATCH($A28,CYCLES!$B:$B,0),MATCH("semaine"&amp;INDEX(INDIRECT("calendrier!"&amp;CHAR(MID($AG28,7,1)+3+64)&amp;":"&amp;CHAR(MID($AG28,7,1)+3+64)),MATCH(K$5,calendrier!$A:$A,0)),CYCLES!$1:$1,0)+WEEKDAY(K$5)-1))))</f>
        <v>sem7</v>
      </c>
      <c r="L28" s="29" t="str">
        <f ca="1">IF(L$5="","",IF(INDIRECT("CYCLES!"&amp;ADDRESS(MATCH($A28,CYCLES!$B:$B,0),MATCH("semaine"&amp;INDEX(INDIRECT("calendrier!"&amp;CHAR(MID($AG28,7,1)+3+64)&amp;":"&amp;CHAR(MID($AG28,7,1)+3+64)),MATCH(L$5,calendrier!$A:$A,0)),CYCLES!$1:$1,0)+WEEKDAY(L$5)-1))=0,"",INDIRECT("CYCLES!"&amp;ADDRESS(MATCH($A28,CYCLES!$B:$B,0),MATCH("semaine"&amp;INDEX(INDIRECT("calendrier!"&amp;CHAR(MID($AG28,7,1)+3+64)&amp;":"&amp;CHAR(MID($AG28,7,1)+3+64)),MATCH(L$5,calendrier!$A:$A,0)),CYCLES!$1:$1,0)+WEEKDAY(L$5)-1))))</f>
        <v/>
      </c>
      <c r="M28" s="29" t="str">
        <f ca="1">IF(M$5="","",IF(INDIRECT("CYCLES!"&amp;ADDRESS(MATCH($A28,CYCLES!$B:$B,0),MATCH("semaine"&amp;INDEX(INDIRECT("calendrier!"&amp;CHAR(MID($AG28,7,1)+3+64)&amp;":"&amp;CHAR(MID($AG28,7,1)+3+64)),MATCH(M$5,calendrier!$A:$A,0)),CYCLES!$1:$1,0)+WEEKDAY(M$5)-1))=0,"",INDIRECT("CYCLES!"&amp;ADDRESS(MATCH($A28,CYCLES!$B:$B,0),MATCH("semaine"&amp;INDEX(INDIRECT("calendrier!"&amp;CHAR(MID($AG28,7,1)+3+64)&amp;":"&amp;CHAR(MID($AG28,7,1)+3+64)),MATCH(M$5,calendrier!$A:$A,0)),CYCLES!$1:$1,0)+WEEKDAY(M$5)-1))))</f>
        <v/>
      </c>
      <c r="N28" s="29" t="str">
        <f ca="1">IF(N$5="","",IF(INDIRECT("CYCLES!"&amp;ADDRESS(MATCH($A28,CYCLES!$B:$B,0),MATCH("semaine"&amp;INDEX(INDIRECT("calendrier!"&amp;CHAR(MID($AG28,7,1)+3+64)&amp;":"&amp;CHAR(MID($AG28,7,1)+3+64)),MATCH(N$5,calendrier!$A:$A,0)),CYCLES!$1:$1,0)+WEEKDAY(N$5)-1))=0,"",INDIRECT("CYCLES!"&amp;ADDRESS(MATCH($A28,CYCLES!$B:$B,0),MATCH("semaine"&amp;INDEX(INDIRECT("calendrier!"&amp;CHAR(MID($AG28,7,1)+3+64)&amp;":"&amp;CHAR(MID($AG28,7,1)+3+64)),MATCH(N$5,calendrier!$A:$A,0)),CYCLES!$1:$1,0)+WEEKDAY(N$5)-1))))</f>
        <v/>
      </c>
      <c r="O28" s="29" t="str">
        <f ca="1">IF(O$5="","",IF(INDIRECT("CYCLES!"&amp;ADDRESS(MATCH($A28,CYCLES!$B:$B,0),MATCH("semaine"&amp;INDEX(INDIRECT("calendrier!"&amp;CHAR(MID($AG28,7,1)+3+64)&amp;":"&amp;CHAR(MID($AG28,7,1)+3+64)),MATCH(O$5,calendrier!$A:$A,0)),CYCLES!$1:$1,0)+WEEKDAY(O$5)-1))=0,"",INDIRECT("CYCLES!"&amp;ADDRESS(MATCH($A28,CYCLES!$B:$B,0),MATCH("semaine"&amp;INDEX(INDIRECT("calendrier!"&amp;CHAR(MID($AG28,7,1)+3+64)&amp;":"&amp;CHAR(MID($AG28,7,1)+3+64)),MATCH(O$5,calendrier!$A:$A,0)),CYCLES!$1:$1,0)+WEEKDAY(O$5)-1))))</f>
        <v/>
      </c>
      <c r="P28" s="29" t="str">
        <f ca="1">IF(P$5="","",IF(INDIRECT("CYCLES!"&amp;ADDRESS(MATCH($A28,CYCLES!$B:$B,0),MATCH("semaine"&amp;INDEX(INDIRECT("calendrier!"&amp;CHAR(MID($AG28,7,1)+3+64)&amp;":"&amp;CHAR(MID($AG28,7,1)+3+64)),MATCH(P$5,calendrier!$A:$A,0)),CYCLES!$1:$1,0)+WEEKDAY(P$5)-1))=0,"",INDIRECT("CYCLES!"&amp;ADDRESS(MATCH($A28,CYCLES!$B:$B,0),MATCH("semaine"&amp;INDEX(INDIRECT("calendrier!"&amp;CHAR(MID($AG28,7,1)+3+64)&amp;":"&amp;CHAR(MID($AG28,7,1)+3+64)),MATCH(P$5,calendrier!$A:$A,0)),CYCLES!$1:$1,0)+WEEKDAY(P$5)-1))))</f>
        <v>19H-7H15</v>
      </c>
      <c r="Q28" s="29" t="str">
        <f ca="1">IF(Q$5="","",IF(INDIRECT("CYCLES!"&amp;ADDRESS(MATCH($A28,CYCLES!$B:$B,0),MATCH("semaine"&amp;INDEX(INDIRECT("calendrier!"&amp;CHAR(MID($AG28,7,1)+3+64)&amp;":"&amp;CHAR(MID($AG28,7,1)+3+64)),MATCH(Q$5,calendrier!$A:$A,0)),CYCLES!$1:$1,0)+WEEKDAY(Q$5)-1))=0,"",INDIRECT("CYCLES!"&amp;ADDRESS(MATCH($A28,CYCLES!$B:$B,0),MATCH("semaine"&amp;INDEX(INDIRECT("calendrier!"&amp;CHAR(MID($AG28,7,1)+3+64)&amp;":"&amp;CHAR(MID($AG28,7,1)+3+64)),MATCH(Q$5,calendrier!$A:$A,0)),CYCLES!$1:$1,0)+WEEKDAY(Q$5)-1))))</f>
        <v>19H-7H15</v>
      </c>
      <c r="R28" s="29" t="str">
        <f ca="1">IF(R$5="","",IF(INDIRECT("CYCLES!"&amp;ADDRESS(MATCH($A28,CYCLES!$B:$B,0),MATCH("semaine"&amp;INDEX(INDIRECT("calendrier!"&amp;CHAR(MID($AG28,7,1)+3+64)&amp;":"&amp;CHAR(MID($AG28,7,1)+3+64)),MATCH(R$5,calendrier!$A:$A,0)),CYCLES!$1:$1,0)+WEEKDAY(R$5)-1))=0,"",INDIRECT("CYCLES!"&amp;ADDRESS(MATCH($A28,CYCLES!$B:$B,0),MATCH("semaine"&amp;INDEX(INDIRECT("calendrier!"&amp;CHAR(MID($AG28,7,1)+3+64)&amp;":"&amp;CHAR(MID($AG28,7,1)+3+64)),MATCH(R$5,calendrier!$A:$A,0)),CYCLES!$1:$1,0)+WEEKDAY(R$5)-1))))</f>
        <v>sem1</v>
      </c>
      <c r="S28" s="29" t="str">
        <f ca="1">IF(S$5="","",IF(INDIRECT("CYCLES!"&amp;ADDRESS(MATCH($A28,CYCLES!$B:$B,0),MATCH("semaine"&amp;INDEX(INDIRECT("calendrier!"&amp;CHAR(MID($AG28,7,1)+3+64)&amp;":"&amp;CHAR(MID($AG28,7,1)+3+64)),MATCH(S$5,calendrier!$A:$A,0)),CYCLES!$1:$1,0)+WEEKDAY(S$5)-1))=0,"",INDIRECT("CYCLES!"&amp;ADDRESS(MATCH($A28,CYCLES!$B:$B,0),MATCH("semaine"&amp;INDEX(INDIRECT("calendrier!"&amp;CHAR(MID($AG28,7,1)+3+64)&amp;":"&amp;CHAR(MID($AG28,7,1)+3+64)),MATCH(S$5,calendrier!$A:$A,0)),CYCLES!$1:$1,0)+WEEKDAY(S$5)-1))))</f>
        <v/>
      </c>
      <c r="T28" s="29" t="str">
        <f ca="1">IF(T$5="","",IF(INDIRECT("CYCLES!"&amp;ADDRESS(MATCH($A28,CYCLES!$B:$B,0),MATCH("semaine"&amp;INDEX(INDIRECT("calendrier!"&amp;CHAR(MID($AG28,7,1)+3+64)&amp;":"&amp;CHAR(MID($AG28,7,1)+3+64)),MATCH(T$5,calendrier!$A:$A,0)),CYCLES!$1:$1,0)+WEEKDAY(T$5)-1))=0,"",INDIRECT("CYCLES!"&amp;ADDRESS(MATCH($A28,CYCLES!$B:$B,0),MATCH("semaine"&amp;INDEX(INDIRECT("calendrier!"&amp;CHAR(MID($AG28,7,1)+3+64)&amp;":"&amp;CHAR(MID($AG28,7,1)+3+64)),MATCH(T$5,calendrier!$A:$A,0)),CYCLES!$1:$1,0)+WEEKDAY(T$5)-1))))</f>
        <v>19H-7H15</v>
      </c>
      <c r="U28" s="29" t="str">
        <f ca="1">IF(U$5="","",IF(INDIRECT("CYCLES!"&amp;ADDRESS(MATCH($A28,CYCLES!$B:$B,0),MATCH("semaine"&amp;INDEX(INDIRECT("calendrier!"&amp;CHAR(MID($AG28,7,1)+3+64)&amp;":"&amp;CHAR(MID($AG28,7,1)+3+64)),MATCH(U$5,calendrier!$A:$A,0)),CYCLES!$1:$1,0)+WEEKDAY(U$5)-1))=0,"",INDIRECT("CYCLES!"&amp;ADDRESS(MATCH($A28,CYCLES!$B:$B,0),MATCH("semaine"&amp;INDEX(INDIRECT("calendrier!"&amp;CHAR(MID($AG28,7,1)+3+64)&amp;":"&amp;CHAR(MID($AG28,7,1)+3+64)),MATCH(U$5,calendrier!$A:$A,0)),CYCLES!$1:$1,0)+WEEKDAY(U$5)-1))))</f>
        <v>19H-7H15</v>
      </c>
      <c r="V28" s="29" t="str">
        <f ca="1">IF(V$5="","",IF(INDIRECT("CYCLES!"&amp;ADDRESS(MATCH($A28,CYCLES!$B:$B,0),MATCH("semaine"&amp;INDEX(INDIRECT("calendrier!"&amp;CHAR(MID($AG28,7,1)+3+64)&amp;":"&amp;CHAR(MID($AG28,7,1)+3+64)),MATCH(V$5,calendrier!$A:$A,0)),CYCLES!$1:$1,0)+WEEKDAY(V$5)-1))=0,"",INDIRECT("CYCLES!"&amp;ADDRESS(MATCH($A28,CYCLES!$B:$B,0),MATCH("semaine"&amp;INDEX(INDIRECT("calendrier!"&amp;CHAR(MID($AG28,7,1)+3+64)&amp;":"&amp;CHAR(MID($AG28,7,1)+3+64)),MATCH(V$5,calendrier!$A:$A,0)),CYCLES!$1:$1,0)+WEEKDAY(V$5)-1))))</f>
        <v>19H-7H15</v>
      </c>
      <c r="W28" s="29" t="str">
        <f ca="1">IF(W$5="","",IF(INDIRECT("CYCLES!"&amp;ADDRESS(MATCH($A28,CYCLES!$B:$B,0),MATCH("semaine"&amp;INDEX(INDIRECT("calendrier!"&amp;CHAR(MID($AG28,7,1)+3+64)&amp;":"&amp;CHAR(MID($AG28,7,1)+3+64)),MATCH(W$5,calendrier!$A:$A,0)),CYCLES!$1:$1,0)+WEEKDAY(W$5)-1))=0,"",INDIRECT("CYCLES!"&amp;ADDRESS(MATCH($A28,CYCLES!$B:$B,0),MATCH("semaine"&amp;INDEX(INDIRECT("calendrier!"&amp;CHAR(MID($AG28,7,1)+3+64)&amp;":"&amp;CHAR(MID($AG28,7,1)+3+64)),MATCH(W$5,calendrier!$A:$A,0)),CYCLES!$1:$1,0)+WEEKDAY(W$5)-1))))</f>
        <v/>
      </c>
      <c r="X28" s="29" t="str">
        <f ca="1">IF(X$5="","",IF(INDIRECT("CYCLES!"&amp;ADDRESS(MATCH($A28,CYCLES!$B:$B,0),MATCH("semaine"&amp;INDEX(INDIRECT("calendrier!"&amp;CHAR(MID($AG28,7,1)+3+64)&amp;":"&amp;CHAR(MID($AG28,7,1)+3+64)),MATCH(X$5,calendrier!$A:$A,0)),CYCLES!$1:$1,0)+WEEKDAY(X$5)-1))=0,"",INDIRECT("CYCLES!"&amp;ADDRESS(MATCH($A28,CYCLES!$B:$B,0),MATCH("semaine"&amp;INDEX(INDIRECT("calendrier!"&amp;CHAR(MID($AG28,7,1)+3+64)&amp;":"&amp;CHAR(MID($AG28,7,1)+3+64)),MATCH(X$5,calendrier!$A:$A,0)),CYCLES!$1:$1,0)+WEEKDAY(X$5)-1))))</f>
        <v>sem2</v>
      </c>
      <c r="Y28" s="29" t="str">
        <f ca="1">IF(Y$5="","",IF(INDIRECT("CYCLES!"&amp;ADDRESS(MATCH($A28,CYCLES!$B:$B,0),MATCH("semaine"&amp;INDEX(INDIRECT("calendrier!"&amp;CHAR(MID($AG28,7,1)+3+64)&amp;":"&amp;CHAR(MID($AG28,7,1)+3+64)),MATCH(Y$5,calendrier!$A:$A,0)),CYCLES!$1:$1,0)+WEEKDAY(Y$5)-1))=0,"",INDIRECT("CYCLES!"&amp;ADDRESS(MATCH($A28,CYCLES!$B:$B,0),MATCH("semaine"&amp;INDEX(INDIRECT("calendrier!"&amp;CHAR(MID($AG28,7,1)+3+64)&amp;":"&amp;CHAR(MID($AG28,7,1)+3+64)),MATCH(Y$5,calendrier!$A:$A,0)),CYCLES!$1:$1,0)+WEEKDAY(Y$5)-1))))</f>
        <v>19H-7H15</v>
      </c>
      <c r="Z28" s="29" t="str">
        <f ca="1">IF(Z$5="","",IF(INDIRECT("CYCLES!"&amp;ADDRESS(MATCH($A28,CYCLES!$B:$B,0),MATCH("semaine"&amp;INDEX(INDIRECT("calendrier!"&amp;CHAR(MID($AG28,7,1)+3+64)&amp;":"&amp;CHAR(MID($AG28,7,1)+3+64)),MATCH(Z$5,calendrier!$A:$A,0)),CYCLES!$1:$1,0)+WEEKDAY(Z$5)-1))=0,"",INDIRECT("CYCLES!"&amp;ADDRESS(MATCH($A28,CYCLES!$B:$B,0),MATCH("semaine"&amp;INDEX(INDIRECT("calendrier!"&amp;CHAR(MID($AG28,7,1)+3+64)&amp;":"&amp;CHAR(MID($AG28,7,1)+3+64)),MATCH(Z$5,calendrier!$A:$A,0)),CYCLES!$1:$1,0)+WEEKDAY(Z$5)-1))))</f>
        <v>19H-7H15</v>
      </c>
      <c r="AA28" s="29" t="str">
        <f ca="1">IF(AA$5="","",IF(INDIRECT("CYCLES!"&amp;ADDRESS(MATCH($A28,CYCLES!$B:$B,0),MATCH("semaine"&amp;INDEX(INDIRECT("calendrier!"&amp;CHAR(MID($AG28,7,1)+3+64)&amp;":"&amp;CHAR(MID($AG28,7,1)+3+64)),MATCH(AA$5,calendrier!$A:$A,0)),CYCLES!$1:$1,0)+WEEKDAY(AA$5)-1))=0,"",INDIRECT("CYCLES!"&amp;ADDRESS(MATCH($A28,CYCLES!$B:$B,0),MATCH("semaine"&amp;INDEX(INDIRECT("calendrier!"&amp;CHAR(MID($AG28,7,1)+3+64)&amp;":"&amp;CHAR(MID($AG28,7,1)+3+64)),MATCH(AA$5,calendrier!$A:$A,0)),CYCLES!$1:$1,0)+WEEKDAY(AA$5)-1))))</f>
        <v/>
      </c>
      <c r="AB28" s="29" t="str">
        <f ca="1">IF(AB$5="","",IF(INDIRECT("CYCLES!"&amp;ADDRESS(MATCH($A28,CYCLES!$B:$B,0),MATCH("semaine"&amp;INDEX(INDIRECT("calendrier!"&amp;CHAR(MID($AG28,7,1)+3+64)&amp;":"&amp;CHAR(MID($AG28,7,1)+3+64)),MATCH(AB$5,calendrier!$A:$A,0)),CYCLES!$1:$1,0)+WEEKDAY(AB$5)-1))=0,"",INDIRECT("CYCLES!"&amp;ADDRESS(MATCH($A28,CYCLES!$B:$B,0),MATCH("semaine"&amp;INDEX(INDIRECT("calendrier!"&amp;CHAR(MID($AG28,7,1)+3+64)&amp;":"&amp;CHAR(MID($AG28,7,1)+3+64)),MATCH(AB$5,calendrier!$A:$A,0)),CYCLES!$1:$1,0)+WEEKDAY(AB$5)-1))))</f>
        <v/>
      </c>
      <c r="AC28" s="29" t="str">
        <f ca="1">IF(AC$5="","",IF(INDIRECT("CYCLES!"&amp;ADDRESS(MATCH($A28,CYCLES!$B:$B,0),MATCH("semaine"&amp;INDEX(INDIRECT("calendrier!"&amp;CHAR(MID($AG28,7,1)+3+64)&amp;":"&amp;CHAR(MID($AG28,7,1)+3+64)),MATCH(AC$5,calendrier!$A:$A,0)),CYCLES!$1:$1,0)+WEEKDAY(AC$5)-1))=0,"",INDIRECT("CYCLES!"&amp;ADDRESS(MATCH($A28,CYCLES!$B:$B,0),MATCH("semaine"&amp;INDEX(INDIRECT("calendrier!"&amp;CHAR(MID($AG28,7,1)+3+64)&amp;":"&amp;CHAR(MID($AG28,7,1)+3+64)),MATCH(AC$5,calendrier!$A:$A,0)),CYCLES!$1:$1,0)+WEEKDAY(AC$5)-1))))</f>
        <v/>
      </c>
      <c r="AD28" s="29" t="str">
        <f ca="1">IF(AD$5="","",IF(INDIRECT("CYCLES!"&amp;ADDRESS(MATCH($A28,CYCLES!$B:$B,0),MATCH("semaine"&amp;INDEX(INDIRECT("calendrier!"&amp;CHAR(MID($AG28,7,1)+3+64)&amp;":"&amp;CHAR(MID($AG28,7,1)+3+64)),MATCH(AD$5,calendrier!$A:$A,0)),CYCLES!$1:$1,0)+WEEKDAY(AD$5)-1))=0,"",INDIRECT("CYCLES!"&amp;ADDRESS(MATCH($A28,CYCLES!$B:$B,0),MATCH("semaine"&amp;INDEX(INDIRECT("calendrier!"&amp;CHAR(MID($AG28,7,1)+3+64)&amp;":"&amp;CHAR(MID($AG28,7,1)+3+64)),MATCH(AD$5,calendrier!$A:$A,0)),CYCLES!$1:$1,0)+WEEKDAY(AD$5)-1))))</f>
        <v>19H-7H15</v>
      </c>
      <c r="AE28" s="29" t="str">
        <f ca="1">IF(AE$5="","",IF(INDIRECT("CYCLES!"&amp;ADDRESS(MATCH($A28,CYCLES!$B:$B,0),MATCH("semaine"&amp;INDEX(INDIRECT("calendrier!"&amp;CHAR(MID($AG28,7,1)+3+64)&amp;":"&amp;CHAR(MID($AG28,7,1)+3+64)),MATCH(AE$5,calendrier!$A:$A,0)),CYCLES!$1:$1,0)+WEEKDAY(AE$5)-1))=0,"",INDIRECT("CYCLES!"&amp;ADDRESS(MATCH($A28,CYCLES!$B:$B,0),MATCH("semaine"&amp;INDEX(INDIRECT("calendrier!"&amp;CHAR(MID($AG28,7,1)+3+64)&amp;":"&amp;CHAR(MID($AG28,7,1)+3+64)),MATCH(AE$5,calendrier!$A:$A,0)),CYCLES!$1:$1,0)+WEEKDAY(AE$5)-1))))</f>
        <v>19H-7H15</v>
      </c>
      <c r="AF28" s="29" t="str">
        <f ca="1">IF(AF$5="","",IF(INDIRECT("CYCLES!"&amp;ADDRESS(MATCH($A28,CYCLES!$B:$B,0),MATCH("semaine"&amp;INDEX(INDIRECT("calendrier!"&amp;CHAR(MID($AG28,7,1)+3+64)&amp;":"&amp;CHAR(MID($AG28,7,1)+3+64)),MATCH(AF$5,calendrier!$A:$A,0)),CYCLES!$1:$1,0)+WEEKDAY(AF$5)-1))=0,"",INDIRECT("CYCLES!"&amp;ADDRESS(MATCH($A28,CYCLES!$B:$B,0),MATCH("semaine"&amp;INDEX(INDIRECT("calendrier!"&amp;CHAR(MID($AG28,7,1)+3+64)&amp;":"&amp;CHAR(MID($AG28,7,1)+3+64)),MATCH(AF$5,calendrier!$A:$A,0)),CYCLES!$1:$1,0)+WEEKDAY(AF$5)-1))))</f>
        <v/>
      </c>
      <c r="AG28" s="74" t="str">
        <f ca="1">INDIRECT("Cycles!A"&amp;SUMPRODUCT(MAX((ROW(INDIRECT("Cycles!A1:A"&amp;MATCH(A28,CYCLES!$B:$B,0))))*(INDIRECT("Cycles!A1:A"&amp;MATCH(A28,CYCLES!$B:$B,0))&lt;&gt;""))))</f>
        <v>cycles7</v>
      </c>
    </row>
    <row r="29" spans="1:33" ht="30" customHeight="1" x14ac:dyDescent="0.25">
      <c r="A29" s="126" t="str">
        <f ca="1">IF(OR(A28="0",A28=0),"0","Motif")</f>
        <v>Motif</v>
      </c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  <c r="Z29" s="60"/>
      <c r="AA29" s="60"/>
      <c r="AB29" s="60"/>
      <c r="AC29" s="60"/>
      <c r="AD29" s="60"/>
      <c r="AE29" s="60"/>
      <c r="AF29" s="60"/>
      <c r="AG29" s="74"/>
    </row>
    <row r="30" spans="1:33" ht="30" customHeight="1" x14ac:dyDescent="0.25">
      <c r="A30" s="127" t="str">
        <f ca="1">IF(OR(A28="0",A28=0),"0","Remplaçant")</f>
        <v>Remplaçant</v>
      </c>
      <c r="B30" s="61"/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74"/>
    </row>
    <row r="31" spans="1:33" ht="30" customHeight="1" x14ac:dyDescent="0.25">
      <c r="A31" s="125" t="str">
        <f ca="1">IFERROR(IF($B$24="0", "0", INDIRECT("Affectations!"&amp;CHAR(64+MATCH($B$2,Affectations!$1:$1,0))&amp;MATCH($B$24,Affectations!$A:$A,0)+2)),"0")</f>
        <v>Jérémy</v>
      </c>
      <c r="B31" s="29" t="str">
        <f ca="1">IF(B$5="","",IF(INDIRECT("CYCLES!"&amp;ADDRESS(MATCH($A31,CYCLES!$B:$B,0),MATCH("semaine"&amp;INDEX(INDIRECT("calendrier!"&amp;CHAR(MID($AG31,7,1)+3+64)&amp;":"&amp;CHAR(MID($AG31,7,1)+3+64)),MATCH(B$5,calendrier!$A:$A,0)),CYCLES!$1:$1,0)+WEEKDAY(B$5)-1))=0,"",INDIRECT("CYCLES!"&amp;ADDRESS(MATCH($A31,CYCLES!$B:$B,0),MATCH("semaine"&amp;INDEX(INDIRECT("calendrier!"&amp;CHAR(MID($AG31,7,1)+3+64)&amp;":"&amp;CHAR(MID($AG31,7,1)+3+64)),MATCH(B$5,calendrier!$A:$A,0)),CYCLES!$1:$1,0)+WEEKDAY(B$5)-1))))</f>
        <v>19H-7H15</v>
      </c>
      <c r="C31" s="29" t="str">
        <f ca="1">IF(C$5="","",IF(INDIRECT("CYCLES!"&amp;ADDRESS(MATCH($A31,CYCLES!$B:$B,0),MATCH("semaine"&amp;INDEX(INDIRECT("calendrier!"&amp;CHAR(MID($AG31,7,1)+3+64)&amp;":"&amp;CHAR(MID($AG31,7,1)+3+64)),MATCH(C$5,calendrier!$A:$A,0)),CYCLES!$1:$1,0)+WEEKDAY(C$5)-1))=0,"",INDIRECT("CYCLES!"&amp;ADDRESS(MATCH($A31,CYCLES!$B:$B,0),MATCH("semaine"&amp;INDEX(INDIRECT("calendrier!"&amp;CHAR(MID($AG31,7,1)+3+64)&amp;":"&amp;CHAR(MID($AG31,7,1)+3+64)),MATCH(C$5,calendrier!$A:$A,0)),CYCLES!$1:$1,0)+WEEKDAY(C$5)-1))))</f>
        <v>19H-7H15</v>
      </c>
      <c r="D31" s="29" t="str">
        <f ca="1">IF(D$5="","",IF(INDIRECT("CYCLES!"&amp;ADDRESS(MATCH($A31,CYCLES!$B:$B,0),MATCH("semaine"&amp;INDEX(INDIRECT("calendrier!"&amp;CHAR(MID($AG31,7,1)+3+64)&amp;":"&amp;CHAR(MID($AG31,7,1)+3+64)),MATCH(D$5,calendrier!$A:$A,0)),CYCLES!$1:$1,0)+WEEKDAY(D$5)-1))=0,"",INDIRECT("CYCLES!"&amp;ADDRESS(MATCH($A31,CYCLES!$B:$B,0),MATCH("semaine"&amp;INDEX(INDIRECT("calendrier!"&amp;CHAR(MID($AG31,7,1)+3+64)&amp;":"&amp;CHAR(MID($AG31,7,1)+3+64)),MATCH(D$5,calendrier!$A:$A,0)),CYCLES!$1:$1,0)+WEEKDAY(D$5)-1))))</f>
        <v>sem5</v>
      </c>
      <c r="E31" s="29" t="str">
        <f ca="1">IF(E$5="","",IF(INDIRECT("CYCLES!"&amp;ADDRESS(MATCH($A31,CYCLES!$B:$B,0),MATCH("semaine"&amp;INDEX(INDIRECT("calendrier!"&amp;CHAR(MID($AG31,7,1)+3+64)&amp;":"&amp;CHAR(MID($AG31,7,1)+3+64)),MATCH(E$5,calendrier!$A:$A,0)),CYCLES!$1:$1,0)+WEEKDAY(E$5)-1))=0,"",INDIRECT("CYCLES!"&amp;ADDRESS(MATCH($A31,CYCLES!$B:$B,0),MATCH("semaine"&amp;INDEX(INDIRECT("calendrier!"&amp;CHAR(MID($AG31,7,1)+3+64)&amp;":"&amp;CHAR(MID($AG31,7,1)+3+64)),MATCH(E$5,calendrier!$A:$A,0)),CYCLES!$1:$1,0)+WEEKDAY(E$5)-1))))</f>
        <v/>
      </c>
      <c r="F31" s="29" t="str">
        <f ca="1">IF(F$5="","",IF(INDIRECT("CYCLES!"&amp;ADDRESS(MATCH($A31,CYCLES!$B:$B,0),MATCH("semaine"&amp;INDEX(INDIRECT("calendrier!"&amp;CHAR(MID($AG31,7,1)+3+64)&amp;":"&amp;CHAR(MID($AG31,7,1)+3+64)),MATCH(F$5,calendrier!$A:$A,0)),CYCLES!$1:$1,0)+WEEKDAY(F$5)-1))=0,"",INDIRECT("CYCLES!"&amp;ADDRESS(MATCH($A31,CYCLES!$B:$B,0),MATCH("semaine"&amp;INDEX(INDIRECT("calendrier!"&amp;CHAR(MID($AG31,7,1)+3+64)&amp;":"&amp;CHAR(MID($AG31,7,1)+3+64)),MATCH(F$5,calendrier!$A:$A,0)),CYCLES!$1:$1,0)+WEEKDAY(F$5)-1))))</f>
        <v>19H-7H15</v>
      </c>
      <c r="G31" s="29" t="str">
        <f ca="1">IF(G$5="","",IF(INDIRECT("CYCLES!"&amp;ADDRESS(MATCH($A31,CYCLES!$B:$B,0),MATCH("semaine"&amp;INDEX(INDIRECT("calendrier!"&amp;CHAR(MID($AG31,7,1)+3+64)&amp;":"&amp;CHAR(MID($AG31,7,1)+3+64)),MATCH(G$5,calendrier!$A:$A,0)),CYCLES!$1:$1,0)+WEEKDAY(G$5)-1))=0,"",INDIRECT("CYCLES!"&amp;ADDRESS(MATCH($A31,CYCLES!$B:$B,0),MATCH("semaine"&amp;INDEX(INDIRECT("calendrier!"&amp;CHAR(MID($AG31,7,1)+3+64)&amp;":"&amp;CHAR(MID($AG31,7,1)+3+64)),MATCH(G$5,calendrier!$A:$A,0)),CYCLES!$1:$1,0)+WEEKDAY(G$5)-1))))</f>
        <v>19H-7H15</v>
      </c>
      <c r="H31" s="29" t="str">
        <f ca="1">IF(H$5="","",IF(INDIRECT("CYCLES!"&amp;ADDRESS(MATCH($A31,CYCLES!$B:$B,0),MATCH("semaine"&amp;INDEX(INDIRECT("calendrier!"&amp;CHAR(MID($AG31,7,1)+3+64)&amp;":"&amp;CHAR(MID($AG31,7,1)+3+64)),MATCH(H$5,calendrier!$A:$A,0)),CYCLES!$1:$1,0)+WEEKDAY(H$5)-1))=0,"",INDIRECT("CYCLES!"&amp;ADDRESS(MATCH($A31,CYCLES!$B:$B,0),MATCH("semaine"&amp;INDEX(INDIRECT("calendrier!"&amp;CHAR(MID($AG31,7,1)+3+64)&amp;":"&amp;CHAR(MID($AG31,7,1)+3+64)),MATCH(H$5,calendrier!$A:$A,0)),CYCLES!$1:$1,0)+WEEKDAY(H$5)-1))))</f>
        <v>19H-7H15</v>
      </c>
      <c r="I31" s="29" t="str">
        <f ca="1">IF(I$5="","",IF(INDIRECT("CYCLES!"&amp;ADDRESS(MATCH($A31,CYCLES!$B:$B,0),MATCH("semaine"&amp;INDEX(INDIRECT("calendrier!"&amp;CHAR(MID($AG31,7,1)+3+64)&amp;":"&amp;CHAR(MID($AG31,7,1)+3+64)),MATCH(I$5,calendrier!$A:$A,0)),CYCLES!$1:$1,0)+WEEKDAY(I$5)-1))=0,"",INDIRECT("CYCLES!"&amp;ADDRESS(MATCH($A31,CYCLES!$B:$B,0),MATCH("semaine"&amp;INDEX(INDIRECT("calendrier!"&amp;CHAR(MID($AG31,7,1)+3+64)&amp;":"&amp;CHAR(MID($AG31,7,1)+3+64)),MATCH(I$5,calendrier!$A:$A,0)),CYCLES!$1:$1,0)+WEEKDAY(I$5)-1))))</f>
        <v/>
      </c>
      <c r="J31" s="29" t="str">
        <f ca="1">IF(J$5="","",IF(INDIRECT("CYCLES!"&amp;ADDRESS(MATCH($A31,CYCLES!$B:$B,0),MATCH("semaine"&amp;INDEX(INDIRECT("calendrier!"&amp;CHAR(MID($AG31,7,1)+3+64)&amp;":"&amp;CHAR(MID($AG31,7,1)+3+64)),MATCH(J$5,calendrier!$A:$A,0)),CYCLES!$1:$1,0)+WEEKDAY(J$5)-1))=0,"",INDIRECT("CYCLES!"&amp;ADDRESS(MATCH($A31,CYCLES!$B:$B,0),MATCH("semaine"&amp;INDEX(INDIRECT("calendrier!"&amp;CHAR(MID($AG31,7,1)+3+64)&amp;":"&amp;CHAR(MID($AG31,7,1)+3+64)),MATCH(J$5,calendrier!$A:$A,0)),CYCLES!$1:$1,0)+WEEKDAY(J$5)-1))))</f>
        <v>sem6</v>
      </c>
      <c r="K31" s="29" t="str">
        <f ca="1">IF(K$5="","",IF(INDIRECT("CYCLES!"&amp;ADDRESS(MATCH($A31,CYCLES!$B:$B,0),MATCH("semaine"&amp;INDEX(INDIRECT("calendrier!"&amp;CHAR(MID($AG31,7,1)+3+64)&amp;":"&amp;CHAR(MID($AG31,7,1)+3+64)),MATCH(K$5,calendrier!$A:$A,0)),CYCLES!$1:$1,0)+WEEKDAY(K$5)-1))=0,"",INDIRECT("CYCLES!"&amp;ADDRESS(MATCH($A31,CYCLES!$B:$B,0),MATCH("semaine"&amp;INDEX(INDIRECT("calendrier!"&amp;CHAR(MID($AG31,7,1)+3+64)&amp;":"&amp;CHAR(MID($AG31,7,1)+3+64)),MATCH(K$5,calendrier!$A:$A,0)),CYCLES!$1:$1,0)+WEEKDAY(K$5)-1))))</f>
        <v>19H-7H15</v>
      </c>
      <c r="L31" s="29" t="str">
        <f ca="1">IF(L$5="","",IF(INDIRECT("CYCLES!"&amp;ADDRESS(MATCH($A31,CYCLES!$B:$B,0),MATCH("semaine"&amp;INDEX(INDIRECT("calendrier!"&amp;CHAR(MID($AG31,7,1)+3+64)&amp;":"&amp;CHAR(MID($AG31,7,1)+3+64)),MATCH(L$5,calendrier!$A:$A,0)),CYCLES!$1:$1,0)+WEEKDAY(L$5)-1))=0,"",INDIRECT("CYCLES!"&amp;ADDRESS(MATCH($A31,CYCLES!$B:$B,0),MATCH("semaine"&amp;INDEX(INDIRECT("calendrier!"&amp;CHAR(MID($AG31,7,1)+3+64)&amp;":"&amp;CHAR(MID($AG31,7,1)+3+64)),MATCH(L$5,calendrier!$A:$A,0)),CYCLES!$1:$1,0)+WEEKDAY(L$5)-1))))</f>
        <v>19H-7H15</v>
      </c>
      <c r="M31" s="29" t="str">
        <f ca="1">IF(M$5="","",IF(INDIRECT("CYCLES!"&amp;ADDRESS(MATCH($A31,CYCLES!$B:$B,0),MATCH("semaine"&amp;INDEX(INDIRECT("calendrier!"&amp;CHAR(MID($AG31,7,1)+3+64)&amp;":"&amp;CHAR(MID($AG31,7,1)+3+64)),MATCH(M$5,calendrier!$A:$A,0)),CYCLES!$1:$1,0)+WEEKDAY(M$5)-1))=0,"",INDIRECT("CYCLES!"&amp;ADDRESS(MATCH($A31,CYCLES!$B:$B,0),MATCH("semaine"&amp;INDEX(INDIRECT("calendrier!"&amp;CHAR(MID($AG31,7,1)+3+64)&amp;":"&amp;CHAR(MID($AG31,7,1)+3+64)),MATCH(M$5,calendrier!$A:$A,0)),CYCLES!$1:$1,0)+WEEKDAY(M$5)-1))))</f>
        <v/>
      </c>
      <c r="N31" s="29" t="str">
        <f ca="1">IF(N$5="","",IF(INDIRECT("CYCLES!"&amp;ADDRESS(MATCH($A31,CYCLES!$B:$B,0),MATCH("semaine"&amp;INDEX(INDIRECT("calendrier!"&amp;CHAR(MID($AG31,7,1)+3+64)&amp;":"&amp;CHAR(MID($AG31,7,1)+3+64)),MATCH(N$5,calendrier!$A:$A,0)),CYCLES!$1:$1,0)+WEEKDAY(N$5)-1))=0,"",INDIRECT("CYCLES!"&amp;ADDRESS(MATCH($A31,CYCLES!$B:$B,0),MATCH("semaine"&amp;INDEX(INDIRECT("calendrier!"&amp;CHAR(MID($AG31,7,1)+3+64)&amp;":"&amp;CHAR(MID($AG31,7,1)+3+64)),MATCH(N$5,calendrier!$A:$A,0)),CYCLES!$1:$1,0)+WEEKDAY(N$5)-1))))</f>
        <v/>
      </c>
      <c r="O31" s="29" t="str">
        <f ca="1">IF(O$5="","",IF(INDIRECT("CYCLES!"&amp;ADDRESS(MATCH($A31,CYCLES!$B:$B,0),MATCH("semaine"&amp;INDEX(INDIRECT("calendrier!"&amp;CHAR(MID($AG31,7,1)+3+64)&amp;":"&amp;CHAR(MID($AG31,7,1)+3+64)),MATCH(O$5,calendrier!$A:$A,0)),CYCLES!$1:$1,0)+WEEKDAY(O$5)-1))=0,"",INDIRECT("CYCLES!"&amp;ADDRESS(MATCH($A31,CYCLES!$B:$B,0),MATCH("semaine"&amp;INDEX(INDIRECT("calendrier!"&amp;CHAR(MID($AG31,7,1)+3+64)&amp;":"&amp;CHAR(MID($AG31,7,1)+3+64)),MATCH(O$5,calendrier!$A:$A,0)),CYCLES!$1:$1,0)+WEEKDAY(O$5)-1))))</f>
        <v/>
      </c>
      <c r="P31" s="29" t="str">
        <f ca="1">IF(P$5="","",IF(INDIRECT("CYCLES!"&amp;ADDRESS(MATCH($A31,CYCLES!$B:$B,0),MATCH("semaine"&amp;INDEX(INDIRECT("calendrier!"&amp;CHAR(MID($AG31,7,1)+3+64)&amp;":"&amp;CHAR(MID($AG31,7,1)+3+64)),MATCH(P$5,calendrier!$A:$A,0)),CYCLES!$1:$1,0)+WEEKDAY(P$5)-1))=0,"",INDIRECT("CYCLES!"&amp;ADDRESS(MATCH($A31,CYCLES!$B:$B,0),MATCH("semaine"&amp;INDEX(INDIRECT("calendrier!"&amp;CHAR(MID($AG31,7,1)+3+64)&amp;":"&amp;CHAR(MID($AG31,7,1)+3+64)),MATCH(P$5,calendrier!$A:$A,0)),CYCLES!$1:$1,0)+WEEKDAY(P$5)-1))))</f>
        <v/>
      </c>
      <c r="Q31" s="29" t="str">
        <f ca="1">IF(Q$5="","",IF(INDIRECT("CYCLES!"&amp;ADDRESS(MATCH($A31,CYCLES!$B:$B,0),MATCH("semaine"&amp;INDEX(INDIRECT("calendrier!"&amp;CHAR(MID($AG31,7,1)+3+64)&amp;":"&amp;CHAR(MID($AG31,7,1)+3+64)),MATCH(Q$5,calendrier!$A:$A,0)),CYCLES!$1:$1,0)+WEEKDAY(Q$5)-1))=0,"",INDIRECT("CYCLES!"&amp;ADDRESS(MATCH($A31,CYCLES!$B:$B,0),MATCH("semaine"&amp;INDEX(INDIRECT("calendrier!"&amp;CHAR(MID($AG31,7,1)+3+64)&amp;":"&amp;CHAR(MID($AG31,7,1)+3+64)),MATCH(Q$5,calendrier!$A:$A,0)),CYCLES!$1:$1,0)+WEEKDAY(Q$5)-1))))</f>
        <v/>
      </c>
      <c r="R31" s="29" t="str">
        <f ca="1">IF(R$5="","",IF(INDIRECT("CYCLES!"&amp;ADDRESS(MATCH($A31,CYCLES!$B:$B,0),MATCH("semaine"&amp;INDEX(INDIRECT("calendrier!"&amp;CHAR(MID($AG31,7,1)+3+64)&amp;":"&amp;CHAR(MID($AG31,7,1)+3+64)),MATCH(R$5,calendrier!$A:$A,0)),CYCLES!$1:$1,0)+WEEKDAY(R$5)-1))=0,"",INDIRECT("CYCLES!"&amp;ADDRESS(MATCH($A31,CYCLES!$B:$B,0),MATCH("semaine"&amp;INDEX(INDIRECT("calendrier!"&amp;CHAR(MID($AG31,7,1)+3+64)&amp;":"&amp;CHAR(MID($AG31,7,1)+3+64)),MATCH(R$5,calendrier!$A:$A,0)),CYCLES!$1:$1,0)+WEEKDAY(R$5)-1))))</f>
        <v>sem7</v>
      </c>
      <c r="S31" s="29" t="str">
        <f ca="1">IF(S$5="","",IF(INDIRECT("CYCLES!"&amp;ADDRESS(MATCH($A31,CYCLES!$B:$B,0),MATCH("semaine"&amp;INDEX(INDIRECT("calendrier!"&amp;CHAR(MID($AG31,7,1)+3+64)&amp;":"&amp;CHAR(MID($AG31,7,1)+3+64)),MATCH(S$5,calendrier!$A:$A,0)),CYCLES!$1:$1,0)+WEEKDAY(S$5)-1))=0,"",INDIRECT("CYCLES!"&amp;ADDRESS(MATCH($A31,CYCLES!$B:$B,0),MATCH("semaine"&amp;INDEX(INDIRECT("calendrier!"&amp;CHAR(MID($AG31,7,1)+3+64)&amp;":"&amp;CHAR(MID($AG31,7,1)+3+64)),MATCH(S$5,calendrier!$A:$A,0)),CYCLES!$1:$1,0)+WEEKDAY(S$5)-1))))</f>
        <v/>
      </c>
      <c r="T31" s="29" t="str">
        <f ca="1">IF(T$5="","",IF(INDIRECT("CYCLES!"&amp;ADDRESS(MATCH($A31,CYCLES!$B:$B,0),MATCH("semaine"&amp;INDEX(INDIRECT("calendrier!"&amp;CHAR(MID($AG31,7,1)+3+64)&amp;":"&amp;CHAR(MID($AG31,7,1)+3+64)),MATCH(T$5,calendrier!$A:$A,0)),CYCLES!$1:$1,0)+WEEKDAY(T$5)-1))=0,"",INDIRECT("CYCLES!"&amp;ADDRESS(MATCH($A31,CYCLES!$B:$B,0),MATCH("semaine"&amp;INDEX(INDIRECT("calendrier!"&amp;CHAR(MID($AG31,7,1)+3+64)&amp;":"&amp;CHAR(MID($AG31,7,1)+3+64)),MATCH(T$5,calendrier!$A:$A,0)),CYCLES!$1:$1,0)+WEEKDAY(T$5)-1))))</f>
        <v/>
      </c>
      <c r="U31" s="29" t="str">
        <f ca="1">IF(U$5="","",IF(INDIRECT("CYCLES!"&amp;ADDRESS(MATCH($A31,CYCLES!$B:$B,0),MATCH("semaine"&amp;INDEX(INDIRECT("calendrier!"&amp;CHAR(MID($AG31,7,1)+3+64)&amp;":"&amp;CHAR(MID($AG31,7,1)+3+64)),MATCH(U$5,calendrier!$A:$A,0)),CYCLES!$1:$1,0)+WEEKDAY(U$5)-1))=0,"",INDIRECT("CYCLES!"&amp;ADDRESS(MATCH($A31,CYCLES!$B:$B,0),MATCH("semaine"&amp;INDEX(INDIRECT("calendrier!"&amp;CHAR(MID($AG31,7,1)+3+64)&amp;":"&amp;CHAR(MID($AG31,7,1)+3+64)),MATCH(U$5,calendrier!$A:$A,0)),CYCLES!$1:$1,0)+WEEKDAY(U$5)-1))))</f>
        <v/>
      </c>
      <c r="V31" s="29" t="str">
        <f ca="1">IF(V$5="","",IF(INDIRECT("CYCLES!"&amp;ADDRESS(MATCH($A31,CYCLES!$B:$B,0),MATCH("semaine"&amp;INDEX(INDIRECT("calendrier!"&amp;CHAR(MID($AG31,7,1)+3+64)&amp;":"&amp;CHAR(MID($AG31,7,1)+3+64)),MATCH(V$5,calendrier!$A:$A,0)),CYCLES!$1:$1,0)+WEEKDAY(V$5)-1))=0,"",INDIRECT("CYCLES!"&amp;ADDRESS(MATCH($A31,CYCLES!$B:$B,0),MATCH("semaine"&amp;INDEX(INDIRECT("calendrier!"&amp;CHAR(MID($AG31,7,1)+3+64)&amp;":"&amp;CHAR(MID($AG31,7,1)+3+64)),MATCH(V$5,calendrier!$A:$A,0)),CYCLES!$1:$1,0)+WEEKDAY(V$5)-1))))</f>
        <v/>
      </c>
      <c r="W31" s="29" t="str">
        <f ca="1">IF(W$5="","",IF(INDIRECT("CYCLES!"&amp;ADDRESS(MATCH($A31,CYCLES!$B:$B,0),MATCH("semaine"&amp;INDEX(INDIRECT("calendrier!"&amp;CHAR(MID($AG31,7,1)+3+64)&amp;":"&amp;CHAR(MID($AG31,7,1)+3+64)),MATCH(W$5,calendrier!$A:$A,0)),CYCLES!$1:$1,0)+WEEKDAY(W$5)-1))=0,"",INDIRECT("CYCLES!"&amp;ADDRESS(MATCH($A31,CYCLES!$B:$B,0),MATCH("semaine"&amp;INDEX(INDIRECT("calendrier!"&amp;CHAR(MID($AG31,7,1)+3+64)&amp;":"&amp;CHAR(MID($AG31,7,1)+3+64)),MATCH(W$5,calendrier!$A:$A,0)),CYCLES!$1:$1,0)+WEEKDAY(W$5)-1))))</f>
        <v>19H-7H15</v>
      </c>
      <c r="X31" s="29" t="str">
        <f ca="1">IF(X$5="","",IF(INDIRECT("CYCLES!"&amp;ADDRESS(MATCH($A31,CYCLES!$B:$B,0),MATCH("semaine"&amp;INDEX(INDIRECT("calendrier!"&amp;CHAR(MID($AG31,7,1)+3+64)&amp;":"&amp;CHAR(MID($AG31,7,1)+3+64)),MATCH(X$5,calendrier!$A:$A,0)),CYCLES!$1:$1,0)+WEEKDAY(X$5)-1))=0,"",INDIRECT("CYCLES!"&amp;ADDRESS(MATCH($A31,CYCLES!$B:$B,0),MATCH("semaine"&amp;INDEX(INDIRECT("calendrier!"&amp;CHAR(MID($AG31,7,1)+3+64)&amp;":"&amp;CHAR(MID($AG31,7,1)+3+64)),MATCH(X$5,calendrier!$A:$A,0)),CYCLES!$1:$1,0)+WEEKDAY(X$5)-1))))</f>
        <v>19H-7H15</v>
      </c>
      <c r="Y31" s="29" t="str">
        <f ca="1">IF(Y$5="","",IF(INDIRECT("CYCLES!"&amp;ADDRESS(MATCH($A31,CYCLES!$B:$B,0),MATCH("semaine"&amp;INDEX(INDIRECT("calendrier!"&amp;CHAR(MID($AG31,7,1)+3+64)&amp;":"&amp;CHAR(MID($AG31,7,1)+3+64)),MATCH(Y$5,calendrier!$A:$A,0)),CYCLES!$1:$1,0)+WEEKDAY(Y$5)-1))=0,"",INDIRECT("CYCLES!"&amp;ADDRESS(MATCH($A31,CYCLES!$B:$B,0),MATCH("semaine"&amp;INDEX(INDIRECT("calendrier!"&amp;CHAR(MID($AG31,7,1)+3+64)&amp;":"&amp;CHAR(MID($AG31,7,1)+3+64)),MATCH(Y$5,calendrier!$A:$A,0)),CYCLES!$1:$1,0)+WEEKDAY(Y$5)-1))))</f>
        <v>sem1</v>
      </c>
      <c r="Z31" s="29" t="str">
        <f ca="1">IF(Z$5="","",IF(INDIRECT("CYCLES!"&amp;ADDRESS(MATCH($A31,CYCLES!$B:$B,0),MATCH("semaine"&amp;INDEX(INDIRECT("calendrier!"&amp;CHAR(MID($AG31,7,1)+3+64)&amp;":"&amp;CHAR(MID($AG31,7,1)+3+64)),MATCH(Z$5,calendrier!$A:$A,0)),CYCLES!$1:$1,0)+WEEKDAY(Z$5)-1))=0,"",INDIRECT("CYCLES!"&amp;ADDRESS(MATCH($A31,CYCLES!$B:$B,0),MATCH("semaine"&amp;INDEX(INDIRECT("calendrier!"&amp;CHAR(MID($AG31,7,1)+3+64)&amp;":"&amp;CHAR(MID($AG31,7,1)+3+64)),MATCH(Z$5,calendrier!$A:$A,0)),CYCLES!$1:$1,0)+WEEKDAY(Z$5)-1))))</f>
        <v/>
      </c>
      <c r="AA31" s="29" t="str">
        <f ca="1">IF(AA$5="","",IF(INDIRECT("CYCLES!"&amp;ADDRESS(MATCH($A31,CYCLES!$B:$B,0),MATCH("semaine"&amp;INDEX(INDIRECT("calendrier!"&amp;CHAR(MID($AG31,7,1)+3+64)&amp;":"&amp;CHAR(MID($AG31,7,1)+3+64)),MATCH(AA$5,calendrier!$A:$A,0)),CYCLES!$1:$1,0)+WEEKDAY(AA$5)-1))=0,"",INDIRECT("CYCLES!"&amp;ADDRESS(MATCH($A31,CYCLES!$B:$B,0),MATCH("semaine"&amp;INDEX(INDIRECT("calendrier!"&amp;CHAR(MID($AG31,7,1)+3+64)&amp;":"&amp;CHAR(MID($AG31,7,1)+3+64)),MATCH(AA$5,calendrier!$A:$A,0)),CYCLES!$1:$1,0)+WEEKDAY(AA$5)-1))))</f>
        <v>19H-7H15</v>
      </c>
      <c r="AB31" s="29" t="str">
        <f ca="1">IF(AB$5="","",IF(INDIRECT("CYCLES!"&amp;ADDRESS(MATCH($A31,CYCLES!$B:$B,0),MATCH("semaine"&amp;INDEX(INDIRECT("calendrier!"&amp;CHAR(MID($AG31,7,1)+3+64)&amp;":"&amp;CHAR(MID($AG31,7,1)+3+64)),MATCH(AB$5,calendrier!$A:$A,0)),CYCLES!$1:$1,0)+WEEKDAY(AB$5)-1))=0,"",INDIRECT("CYCLES!"&amp;ADDRESS(MATCH($A31,CYCLES!$B:$B,0),MATCH("semaine"&amp;INDEX(INDIRECT("calendrier!"&amp;CHAR(MID($AG31,7,1)+3+64)&amp;":"&amp;CHAR(MID($AG31,7,1)+3+64)),MATCH(AB$5,calendrier!$A:$A,0)),CYCLES!$1:$1,0)+WEEKDAY(AB$5)-1))))</f>
        <v>19H-7H15</v>
      </c>
      <c r="AC31" s="29" t="str">
        <f ca="1">IF(AC$5="","",IF(INDIRECT("CYCLES!"&amp;ADDRESS(MATCH($A31,CYCLES!$B:$B,0),MATCH("semaine"&amp;INDEX(INDIRECT("calendrier!"&amp;CHAR(MID($AG31,7,1)+3+64)&amp;":"&amp;CHAR(MID($AG31,7,1)+3+64)),MATCH(AC$5,calendrier!$A:$A,0)),CYCLES!$1:$1,0)+WEEKDAY(AC$5)-1))=0,"",INDIRECT("CYCLES!"&amp;ADDRESS(MATCH($A31,CYCLES!$B:$B,0),MATCH("semaine"&amp;INDEX(INDIRECT("calendrier!"&amp;CHAR(MID($AG31,7,1)+3+64)&amp;":"&amp;CHAR(MID($AG31,7,1)+3+64)),MATCH(AC$5,calendrier!$A:$A,0)),CYCLES!$1:$1,0)+WEEKDAY(AC$5)-1))))</f>
        <v>19H-7H15</v>
      </c>
      <c r="AD31" s="29" t="str">
        <f ca="1">IF(AD$5="","",IF(INDIRECT("CYCLES!"&amp;ADDRESS(MATCH($A31,CYCLES!$B:$B,0),MATCH("semaine"&amp;INDEX(INDIRECT("calendrier!"&amp;CHAR(MID($AG31,7,1)+3+64)&amp;":"&amp;CHAR(MID($AG31,7,1)+3+64)),MATCH(AD$5,calendrier!$A:$A,0)),CYCLES!$1:$1,0)+WEEKDAY(AD$5)-1))=0,"",INDIRECT("CYCLES!"&amp;ADDRESS(MATCH($A31,CYCLES!$B:$B,0),MATCH("semaine"&amp;INDEX(INDIRECT("calendrier!"&amp;CHAR(MID($AG31,7,1)+3+64)&amp;":"&amp;CHAR(MID($AG31,7,1)+3+64)),MATCH(AD$5,calendrier!$A:$A,0)),CYCLES!$1:$1,0)+WEEKDAY(AD$5)-1))))</f>
        <v/>
      </c>
      <c r="AE31" s="29" t="str">
        <f ca="1">IF(AE$5="","",IF(INDIRECT("CYCLES!"&amp;ADDRESS(MATCH($A31,CYCLES!$B:$B,0),MATCH("semaine"&amp;INDEX(INDIRECT("calendrier!"&amp;CHAR(MID($AG31,7,1)+3+64)&amp;":"&amp;CHAR(MID($AG31,7,1)+3+64)),MATCH(AE$5,calendrier!$A:$A,0)),CYCLES!$1:$1,0)+WEEKDAY(AE$5)-1))=0,"",INDIRECT("CYCLES!"&amp;ADDRESS(MATCH($A31,CYCLES!$B:$B,0),MATCH("semaine"&amp;INDEX(INDIRECT("calendrier!"&amp;CHAR(MID($AG31,7,1)+3+64)&amp;":"&amp;CHAR(MID($AG31,7,1)+3+64)),MATCH(AE$5,calendrier!$A:$A,0)),CYCLES!$1:$1,0)+WEEKDAY(AE$5)-1))))</f>
        <v>sem2</v>
      </c>
      <c r="AF31" s="29" t="str">
        <f ca="1">IF(AF$5="","",IF(INDIRECT("CYCLES!"&amp;ADDRESS(MATCH($A31,CYCLES!$B:$B,0),MATCH("semaine"&amp;INDEX(INDIRECT("calendrier!"&amp;CHAR(MID($AG31,7,1)+3+64)&amp;":"&amp;CHAR(MID($AG31,7,1)+3+64)),MATCH(AF$5,calendrier!$A:$A,0)),CYCLES!$1:$1,0)+WEEKDAY(AF$5)-1))=0,"",INDIRECT("CYCLES!"&amp;ADDRESS(MATCH($A31,CYCLES!$B:$B,0),MATCH("semaine"&amp;INDEX(INDIRECT("calendrier!"&amp;CHAR(MID($AG31,7,1)+3+64)&amp;":"&amp;CHAR(MID($AG31,7,1)+3+64)),MATCH(AF$5,calendrier!$A:$A,0)),CYCLES!$1:$1,0)+WEEKDAY(AF$5)-1))))</f>
        <v/>
      </c>
      <c r="AG31" s="74" t="str">
        <f ca="1">INDIRECT("Cycles!A"&amp;SUMPRODUCT(MAX((ROW(INDIRECT("Cycles!A1:A"&amp;MATCH(A31,CYCLES!$B:$B,0))))*(INDIRECT("Cycles!A1:A"&amp;MATCH(A31,CYCLES!$B:$B,0))&lt;&gt;""))))</f>
        <v>cycles7</v>
      </c>
    </row>
    <row r="32" spans="1:33" ht="30" customHeight="1" x14ac:dyDescent="0.25">
      <c r="A32" s="126" t="str">
        <f ca="1">IF(OR(A31="0",A31=0),"0","Motif")</f>
        <v>Motif</v>
      </c>
      <c r="B32" s="60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74" t="e">
        <f ca="1">INDIRECT("Cycles!A"&amp;SUMPRODUCT(MAX((ROW(INDIRECT("Cycles!A1:A"&amp;MATCH(A32,CYCLES!$B:$B,0))))*(INDIRECT("Cycles!A1:A"&amp;MATCH(A32,CYCLES!$B:$B,0))&lt;&gt;""))))</f>
        <v>#N/A</v>
      </c>
    </row>
    <row r="33" spans="1:33" ht="30" customHeight="1" x14ac:dyDescent="0.25">
      <c r="A33" s="127" t="str">
        <f ca="1">IF(OR(A31="0",A31=0),"0","Remplaçant")</f>
        <v>Remplaçant</v>
      </c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74" t="e">
        <f ca="1">INDIRECT("Cycles!A"&amp;SUMPRODUCT(MAX((ROW(INDIRECT("Cycles!A1:A"&amp;MATCH(A33,CYCLES!$B:$B,0))))*(INDIRECT("Cycles!A1:A"&amp;MATCH(A33,CYCLES!$B:$B,0))&lt;&gt;""))))</f>
        <v>#N/A</v>
      </c>
    </row>
    <row r="34" spans="1:33" ht="30" hidden="1" customHeight="1" x14ac:dyDescent="0.25">
      <c r="A34" s="125">
        <f ca="1">IFERROR(IF($B$24="0", "0", INDIRECT("Affectations!"&amp;CHAR(64+MATCH($B$2,Affectations!$1:$1,0))&amp;MATCH($B$24,Affectations!$A:$A,0)+3)),"0")</f>
        <v>0</v>
      </c>
      <c r="B34" s="29" t="e">
        <f ca="1">IF(B$5="","",IF(INDIRECT("CYCLES!"&amp;ADDRESS(MATCH($A34,CYCLES!$B:$B,0),MATCH("semaine"&amp;INDEX(INDIRECT("calendrier!"&amp;CHAR(MID($AG34,7,1)+3+64)&amp;":"&amp;CHAR(MID($AG34,7,1)+3+64)),MATCH(B$5,calendrier!$A:$A,0)),CYCLES!$1:$1,0)+WEEKDAY(B$5)-1))=0,"",INDIRECT("CYCLES!"&amp;ADDRESS(MATCH($A34,CYCLES!$B:$B,0),MATCH("semaine"&amp;INDEX(INDIRECT("calendrier!"&amp;CHAR(MID($AG34,7,1)+3+64)&amp;":"&amp;CHAR(MID($AG34,7,1)+3+64)),MATCH(B$5,calendrier!$A:$A,0)),CYCLES!$1:$1,0)+WEEKDAY(B$5)-1))))</f>
        <v>#N/A</v>
      </c>
      <c r="C34" s="29" t="e">
        <f ca="1">IF(C$5="","",IF(INDIRECT("CYCLES!"&amp;ADDRESS(MATCH($A34,CYCLES!$B:$B,0),MATCH("semaine"&amp;INDEX(INDIRECT("calendrier!"&amp;CHAR(MID($AG34,7,1)+3+64)&amp;":"&amp;CHAR(MID($AG34,7,1)+3+64)),MATCH(C$5,calendrier!$A:$A,0)),CYCLES!$1:$1,0)+WEEKDAY(C$5)-1))=0,"",INDIRECT("CYCLES!"&amp;ADDRESS(MATCH($A34,CYCLES!$B:$B,0),MATCH("semaine"&amp;INDEX(INDIRECT("calendrier!"&amp;CHAR(MID($AG34,7,1)+3+64)&amp;":"&amp;CHAR(MID($AG34,7,1)+3+64)),MATCH(C$5,calendrier!$A:$A,0)),CYCLES!$1:$1,0)+WEEKDAY(C$5)-1))))</f>
        <v>#N/A</v>
      </c>
      <c r="D34" s="29" t="e">
        <f ca="1">IF(D$5="","",IF(INDIRECT("CYCLES!"&amp;ADDRESS(MATCH($A34,CYCLES!$B:$B,0),MATCH("semaine"&amp;INDEX(INDIRECT("calendrier!"&amp;CHAR(MID($AG34,7,1)+3+64)&amp;":"&amp;CHAR(MID($AG34,7,1)+3+64)),MATCH(D$5,calendrier!$A:$A,0)),CYCLES!$1:$1,0)+WEEKDAY(D$5)-1))=0,"",INDIRECT("CYCLES!"&amp;ADDRESS(MATCH($A34,CYCLES!$B:$B,0),MATCH("semaine"&amp;INDEX(INDIRECT("calendrier!"&amp;CHAR(MID($AG34,7,1)+3+64)&amp;":"&amp;CHAR(MID($AG34,7,1)+3+64)),MATCH(D$5,calendrier!$A:$A,0)),CYCLES!$1:$1,0)+WEEKDAY(D$5)-1))))</f>
        <v>#N/A</v>
      </c>
      <c r="E34" s="29" t="e">
        <f ca="1">IF(E$5="","",IF(INDIRECT("CYCLES!"&amp;ADDRESS(MATCH($A34,CYCLES!$B:$B,0),MATCH("semaine"&amp;INDEX(INDIRECT("calendrier!"&amp;CHAR(MID($AG34,7,1)+3+64)&amp;":"&amp;CHAR(MID($AG34,7,1)+3+64)),MATCH(E$5,calendrier!$A:$A,0)),CYCLES!$1:$1,0)+WEEKDAY(E$5)-1))=0,"",INDIRECT("CYCLES!"&amp;ADDRESS(MATCH($A34,CYCLES!$B:$B,0),MATCH("semaine"&amp;INDEX(INDIRECT("calendrier!"&amp;CHAR(MID($AG34,7,1)+3+64)&amp;":"&amp;CHAR(MID($AG34,7,1)+3+64)),MATCH(E$5,calendrier!$A:$A,0)),CYCLES!$1:$1,0)+WEEKDAY(E$5)-1))))</f>
        <v>#N/A</v>
      </c>
      <c r="F34" s="29" t="e">
        <f ca="1">IF(F$5="","",IF(INDIRECT("CYCLES!"&amp;ADDRESS(MATCH($A34,CYCLES!$B:$B,0),MATCH("semaine"&amp;INDEX(INDIRECT("calendrier!"&amp;CHAR(MID($AG34,7,1)+3+64)&amp;":"&amp;CHAR(MID($AG34,7,1)+3+64)),MATCH(F$5,calendrier!$A:$A,0)),CYCLES!$1:$1,0)+WEEKDAY(F$5)-1))=0,"",INDIRECT("CYCLES!"&amp;ADDRESS(MATCH($A34,CYCLES!$B:$B,0),MATCH("semaine"&amp;INDEX(INDIRECT("calendrier!"&amp;CHAR(MID($AG34,7,1)+3+64)&amp;":"&amp;CHAR(MID($AG34,7,1)+3+64)),MATCH(F$5,calendrier!$A:$A,0)),CYCLES!$1:$1,0)+WEEKDAY(F$5)-1))))</f>
        <v>#N/A</v>
      </c>
      <c r="G34" s="29" t="e">
        <f ca="1">IF(G$5="","",IF(INDIRECT("CYCLES!"&amp;ADDRESS(MATCH($A34,CYCLES!$B:$B,0),MATCH("semaine"&amp;INDEX(INDIRECT("calendrier!"&amp;CHAR(MID($AG34,7,1)+3+64)&amp;":"&amp;CHAR(MID($AG34,7,1)+3+64)),MATCH(G$5,calendrier!$A:$A,0)),CYCLES!$1:$1,0)+WEEKDAY(G$5)-1))=0,"",INDIRECT("CYCLES!"&amp;ADDRESS(MATCH($A34,CYCLES!$B:$B,0),MATCH("semaine"&amp;INDEX(INDIRECT("calendrier!"&amp;CHAR(MID($AG34,7,1)+3+64)&amp;":"&amp;CHAR(MID($AG34,7,1)+3+64)),MATCH(G$5,calendrier!$A:$A,0)),CYCLES!$1:$1,0)+WEEKDAY(G$5)-1))))</f>
        <v>#N/A</v>
      </c>
      <c r="H34" s="29" t="e">
        <f ca="1">IF(H$5="","",IF(INDIRECT("CYCLES!"&amp;ADDRESS(MATCH($A34,CYCLES!$B:$B,0),MATCH("semaine"&amp;INDEX(INDIRECT("calendrier!"&amp;CHAR(MID($AG34,7,1)+3+64)&amp;":"&amp;CHAR(MID($AG34,7,1)+3+64)),MATCH(H$5,calendrier!$A:$A,0)),CYCLES!$1:$1,0)+WEEKDAY(H$5)-1))=0,"",INDIRECT("CYCLES!"&amp;ADDRESS(MATCH($A34,CYCLES!$B:$B,0),MATCH("semaine"&amp;INDEX(INDIRECT("calendrier!"&amp;CHAR(MID($AG34,7,1)+3+64)&amp;":"&amp;CHAR(MID($AG34,7,1)+3+64)),MATCH(H$5,calendrier!$A:$A,0)),CYCLES!$1:$1,0)+WEEKDAY(H$5)-1))))</f>
        <v>#N/A</v>
      </c>
      <c r="I34" s="29" t="e">
        <f ca="1">IF(I$5="","",IF(INDIRECT("CYCLES!"&amp;ADDRESS(MATCH($A34,CYCLES!$B:$B,0),MATCH("semaine"&amp;INDEX(INDIRECT("calendrier!"&amp;CHAR(MID($AG34,7,1)+3+64)&amp;":"&amp;CHAR(MID($AG34,7,1)+3+64)),MATCH(I$5,calendrier!$A:$A,0)),CYCLES!$1:$1,0)+WEEKDAY(I$5)-1))=0,"",INDIRECT("CYCLES!"&amp;ADDRESS(MATCH($A34,CYCLES!$B:$B,0),MATCH("semaine"&amp;INDEX(INDIRECT("calendrier!"&amp;CHAR(MID($AG34,7,1)+3+64)&amp;":"&amp;CHAR(MID($AG34,7,1)+3+64)),MATCH(I$5,calendrier!$A:$A,0)),CYCLES!$1:$1,0)+WEEKDAY(I$5)-1))))</f>
        <v>#N/A</v>
      </c>
      <c r="J34" s="29" t="e">
        <f ca="1">IF(J$5="","",IF(INDIRECT("CYCLES!"&amp;ADDRESS(MATCH($A34,CYCLES!$B:$B,0),MATCH("semaine"&amp;INDEX(INDIRECT("calendrier!"&amp;CHAR(MID($AG34,7,1)+3+64)&amp;":"&amp;CHAR(MID($AG34,7,1)+3+64)),MATCH(J$5,calendrier!$A:$A,0)),CYCLES!$1:$1,0)+WEEKDAY(J$5)-1))=0,"",INDIRECT("CYCLES!"&amp;ADDRESS(MATCH($A34,CYCLES!$B:$B,0),MATCH("semaine"&amp;INDEX(INDIRECT("calendrier!"&amp;CHAR(MID($AG34,7,1)+3+64)&amp;":"&amp;CHAR(MID($AG34,7,1)+3+64)),MATCH(J$5,calendrier!$A:$A,0)),CYCLES!$1:$1,0)+WEEKDAY(J$5)-1))))</f>
        <v>#N/A</v>
      </c>
      <c r="K34" s="29" t="e">
        <f ca="1">IF(K$5="","",IF(INDIRECT("CYCLES!"&amp;ADDRESS(MATCH($A34,CYCLES!$B:$B,0),MATCH("semaine"&amp;INDEX(INDIRECT("calendrier!"&amp;CHAR(MID($AG34,7,1)+3+64)&amp;":"&amp;CHAR(MID($AG34,7,1)+3+64)),MATCH(K$5,calendrier!$A:$A,0)),CYCLES!$1:$1,0)+WEEKDAY(K$5)-1))=0,"",INDIRECT("CYCLES!"&amp;ADDRESS(MATCH($A34,CYCLES!$B:$B,0),MATCH("semaine"&amp;INDEX(INDIRECT("calendrier!"&amp;CHAR(MID($AG34,7,1)+3+64)&amp;":"&amp;CHAR(MID($AG34,7,1)+3+64)),MATCH(K$5,calendrier!$A:$A,0)),CYCLES!$1:$1,0)+WEEKDAY(K$5)-1))))</f>
        <v>#N/A</v>
      </c>
      <c r="L34" s="29" t="e">
        <f ca="1">IF(L$5="","",IF(INDIRECT("CYCLES!"&amp;ADDRESS(MATCH($A34,CYCLES!$B:$B,0),MATCH("semaine"&amp;INDEX(INDIRECT("calendrier!"&amp;CHAR(MID($AG34,7,1)+3+64)&amp;":"&amp;CHAR(MID($AG34,7,1)+3+64)),MATCH(L$5,calendrier!$A:$A,0)),CYCLES!$1:$1,0)+WEEKDAY(L$5)-1))=0,"",INDIRECT("CYCLES!"&amp;ADDRESS(MATCH($A34,CYCLES!$B:$B,0),MATCH("semaine"&amp;INDEX(INDIRECT("calendrier!"&amp;CHAR(MID($AG34,7,1)+3+64)&amp;":"&amp;CHAR(MID($AG34,7,1)+3+64)),MATCH(L$5,calendrier!$A:$A,0)),CYCLES!$1:$1,0)+WEEKDAY(L$5)-1))))</f>
        <v>#N/A</v>
      </c>
      <c r="M34" s="29" t="e">
        <f ca="1">IF(M$5="","",IF(INDIRECT("CYCLES!"&amp;ADDRESS(MATCH($A34,CYCLES!$B:$B,0),MATCH("semaine"&amp;INDEX(INDIRECT("calendrier!"&amp;CHAR(MID($AG34,7,1)+3+64)&amp;":"&amp;CHAR(MID($AG34,7,1)+3+64)),MATCH(M$5,calendrier!$A:$A,0)),CYCLES!$1:$1,0)+WEEKDAY(M$5)-1))=0,"",INDIRECT("CYCLES!"&amp;ADDRESS(MATCH($A34,CYCLES!$B:$B,0),MATCH("semaine"&amp;INDEX(INDIRECT("calendrier!"&amp;CHAR(MID($AG34,7,1)+3+64)&amp;":"&amp;CHAR(MID($AG34,7,1)+3+64)),MATCH(M$5,calendrier!$A:$A,0)),CYCLES!$1:$1,0)+WEEKDAY(M$5)-1))))</f>
        <v>#N/A</v>
      </c>
      <c r="N34" s="29" t="e">
        <f ca="1">IF(N$5="","",IF(INDIRECT("CYCLES!"&amp;ADDRESS(MATCH($A34,CYCLES!$B:$B,0),MATCH("semaine"&amp;INDEX(INDIRECT("calendrier!"&amp;CHAR(MID($AG34,7,1)+3+64)&amp;":"&amp;CHAR(MID($AG34,7,1)+3+64)),MATCH(N$5,calendrier!$A:$A,0)),CYCLES!$1:$1,0)+WEEKDAY(N$5)-1))=0,"",INDIRECT("CYCLES!"&amp;ADDRESS(MATCH($A34,CYCLES!$B:$B,0),MATCH("semaine"&amp;INDEX(INDIRECT("calendrier!"&amp;CHAR(MID($AG34,7,1)+3+64)&amp;":"&amp;CHAR(MID($AG34,7,1)+3+64)),MATCH(N$5,calendrier!$A:$A,0)),CYCLES!$1:$1,0)+WEEKDAY(N$5)-1))))</f>
        <v>#N/A</v>
      </c>
      <c r="O34" s="29" t="e">
        <f ca="1">IF(O$5="","",IF(INDIRECT("CYCLES!"&amp;ADDRESS(MATCH($A34,CYCLES!$B:$B,0),MATCH("semaine"&amp;INDEX(INDIRECT("calendrier!"&amp;CHAR(MID($AG34,7,1)+3+64)&amp;":"&amp;CHAR(MID($AG34,7,1)+3+64)),MATCH(O$5,calendrier!$A:$A,0)),CYCLES!$1:$1,0)+WEEKDAY(O$5)-1))=0,"",INDIRECT("CYCLES!"&amp;ADDRESS(MATCH($A34,CYCLES!$B:$B,0),MATCH("semaine"&amp;INDEX(INDIRECT("calendrier!"&amp;CHAR(MID($AG34,7,1)+3+64)&amp;":"&amp;CHAR(MID($AG34,7,1)+3+64)),MATCH(O$5,calendrier!$A:$A,0)),CYCLES!$1:$1,0)+WEEKDAY(O$5)-1))))</f>
        <v>#N/A</v>
      </c>
      <c r="P34" s="29" t="e">
        <f ca="1">IF(P$5="","",IF(INDIRECT("CYCLES!"&amp;ADDRESS(MATCH($A34,CYCLES!$B:$B,0),MATCH("semaine"&amp;INDEX(INDIRECT("calendrier!"&amp;CHAR(MID($AG34,7,1)+3+64)&amp;":"&amp;CHAR(MID($AG34,7,1)+3+64)),MATCH(P$5,calendrier!$A:$A,0)),CYCLES!$1:$1,0)+WEEKDAY(P$5)-1))=0,"",INDIRECT("CYCLES!"&amp;ADDRESS(MATCH($A34,CYCLES!$B:$B,0),MATCH("semaine"&amp;INDEX(INDIRECT("calendrier!"&amp;CHAR(MID($AG34,7,1)+3+64)&amp;":"&amp;CHAR(MID($AG34,7,1)+3+64)),MATCH(P$5,calendrier!$A:$A,0)),CYCLES!$1:$1,0)+WEEKDAY(P$5)-1))))</f>
        <v>#N/A</v>
      </c>
      <c r="Q34" s="29" t="e">
        <f ca="1">IF(Q$5="","",IF(INDIRECT("CYCLES!"&amp;ADDRESS(MATCH($A34,CYCLES!$B:$B,0),MATCH("semaine"&amp;INDEX(INDIRECT("calendrier!"&amp;CHAR(MID($AG34,7,1)+3+64)&amp;":"&amp;CHAR(MID($AG34,7,1)+3+64)),MATCH(Q$5,calendrier!$A:$A,0)),CYCLES!$1:$1,0)+WEEKDAY(Q$5)-1))=0,"",INDIRECT("CYCLES!"&amp;ADDRESS(MATCH($A34,CYCLES!$B:$B,0),MATCH("semaine"&amp;INDEX(INDIRECT("calendrier!"&amp;CHAR(MID($AG34,7,1)+3+64)&amp;":"&amp;CHAR(MID($AG34,7,1)+3+64)),MATCH(Q$5,calendrier!$A:$A,0)),CYCLES!$1:$1,0)+WEEKDAY(Q$5)-1))))</f>
        <v>#N/A</v>
      </c>
      <c r="R34" s="29" t="e">
        <f ca="1">IF(R$5="","",IF(INDIRECT("CYCLES!"&amp;ADDRESS(MATCH($A34,CYCLES!$B:$B,0),MATCH("semaine"&amp;INDEX(INDIRECT("calendrier!"&amp;CHAR(MID($AG34,7,1)+3+64)&amp;":"&amp;CHAR(MID($AG34,7,1)+3+64)),MATCH(R$5,calendrier!$A:$A,0)),CYCLES!$1:$1,0)+WEEKDAY(R$5)-1))=0,"",INDIRECT("CYCLES!"&amp;ADDRESS(MATCH($A34,CYCLES!$B:$B,0),MATCH("semaine"&amp;INDEX(INDIRECT("calendrier!"&amp;CHAR(MID($AG34,7,1)+3+64)&amp;":"&amp;CHAR(MID($AG34,7,1)+3+64)),MATCH(R$5,calendrier!$A:$A,0)),CYCLES!$1:$1,0)+WEEKDAY(R$5)-1))))</f>
        <v>#N/A</v>
      </c>
      <c r="S34" s="29" t="e">
        <f ca="1">IF(S$5="","",IF(INDIRECT("CYCLES!"&amp;ADDRESS(MATCH($A34,CYCLES!$B:$B,0),MATCH("semaine"&amp;INDEX(INDIRECT("calendrier!"&amp;CHAR(MID($AG34,7,1)+3+64)&amp;":"&amp;CHAR(MID($AG34,7,1)+3+64)),MATCH(S$5,calendrier!$A:$A,0)),CYCLES!$1:$1,0)+WEEKDAY(S$5)-1))=0,"",INDIRECT("CYCLES!"&amp;ADDRESS(MATCH($A34,CYCLES!$B:$B,0),MATCH("semaine"&amp;INDEX(INDIRECT("calendrier!"&amp;CHAR(MID($AG34,7,1)+3+64)&amp;":"&amp;CHAR(MID($AG34,7,1)+3+64)),MATCH(S$5,calendrier!$A:$A,0)),CYCLES!$1:$1,0)+WEEKDAY(S$5)-1))))</f>
        <v>#N/A</v>
      </c>
      <c r="T34" s="29" t="e">
        <f ca="1">IF(T$5="","",IF(INDIRECT("CYCLES!"&amp;ADDRESS(MATCH($A34,CYCLES!$B:$B,0),MATCH("semaine"&amp;INDEX(INDIRECT("calendrier!"&amp;CHAR(MID($AG34,7,1)+3+64)&amp;":"&amp;CHAR(MID($AG34,7,1)+3+64)),MATCH(T$5,calendrier!$A:$A,0)),CYCLES!$1:$1,0)+WEEKDAY(T$5)-1))=0,"",INDIRECT("CYCLES!"&amp;ADDRESS(MATCH($A34,CYCLES!$B:$B,0),MATCH("semaine"&amp;INDEX(INDIRECT("calendrier!"&amp;CHAR(MID($AG34,7,1)+3+64)&amp;":"&amp;CHAR(MID($AG34,7,1)+3+64)),MATCH(T$5,calendrier!$A:$A,0)),CYCLES!$1:$1,0)+WEEKDAY(T$5)-1))))</f>
        <v>#N/A</v>
      </c>
      <c r="U34" s="29" t="e">
        <f ca="1">IF(U$5="","",IF(INDIRECT("CYCLES!"&amp;ADDRESS(MATCH($A34,CYCLES!$B:$B,0),MATCH("semaine"&amp;INDEX(INDIRECT("calendrier!"&amp;CHAR(MID($AG34,7,1)+3+64)&amp;":"&amp;CHAR(MID($AG34,7,1)+3+64)),MATCH(U$5,calendrier!$A:$A,0)),CYCLES!$1:$1,0)+WEEKDAY(U$5)-1))=0,"",INDIRECT("CYCLES!"&amp;ADDRESS(MATCH($A34,CYCLES!$B:$B,0),MATCH("semaine"&amp;INDEX(INDIRECT("calendrier!"&amp;CHAR(MID($AG34,7,1)+3+64)&amp;":"&amp;CHAR(MID($AG34,7,1)+3+64)),MATCH(U$5,calendrier!$A:$A,0)),CYCLES!$1:$1,0)+WEEKDAY(U$5)-1))))</f>
        <v>#N/A</v>
      </c>
      <c r="V34" s="29" t="e">
        <f ca="1">IF(V$5="","",IF(INDIRECT("CYCLES!"&amp;ADDRESS(MATCH($A34,CYCLES!$B:$B,0),MATCH("semaine"&amp;INDEX(INDIRECT("calendrier!"&amp;CHAR(MID($AG34,7,1)+3+64)&amp;":"&amp;CHAR(MID($AG34,7,1)+3+64)),MATCH(V$5,calendrier!$A:$A,0)),CYCLES!$1:$1,0)+WEEKDAY(V$5)-1))=0,"",INDIRECT("CYCLES!"&amp;ADDRESS(MATCH($A34,CYCLES!$B:$B,0),MATCH("semaine"&amp;INDEX(INDIRECT("calendrier!"&amp;CHAR(MID($AG34,7,1)+3+64)&amp;":"&amp;CHAR(MID($AG34,7,1)+3+64)),MATCH(V$5,calendrier!$A:$A,0)),CYCLES!$1:$1,0)+WEEKDAY(V$5)-1))))</f>
        <v>#N/A</v>
      </c>
      <c r="W34" s="29" t="e">
        <f ca="1">IF(W$5="","",IF(INDIRECT("CYCLES!"&amp;ADDRESS(MATCH($A34,CYCLES!$B:$B,0),MATCH("semaine"&amp;INDEX(INDIRECT("calendrier!"&amp;CHAR(MID($AG34,7,1)+3+64)&amp;":"&amp;CHAR(MID($AG34,7,1)+3+64)),MATCH(W$5,calendrier!$A:$A,0)),CYCLES!$1:$1,0)+WEEKDAY(W$5)-1))=0,"",INDIRECT("CYCLES!"&amp;ADDRESS(MATCH($A34,CYCLES!$B:$B,0),MATCH("semaine"&amp;INDEX(INDIRECT("calendrier!"&amp;CHAR(MID($AG34,7,1)+3+64)&amp;":"&amp;CHAR(MID($AG34,7,1)+3+64)),MATCH(W$5,calendrier!$A:$A,0)),CYCLES!$1:$1,0)+WEEKDAY(W$5)-1))))</f>
        <v>#N/A</v>
      </c>
      <c r="X34" s="29" t="e">
        <f ca="1">IF(X$5="","",IF(INDIRECT("CYCLES!"&amp;ADDRESS(MATCH($A34,CYCLES!$B:$B,0),MATCH("semaine"&amp;INDEX(INDIRECT("calendrier!"&amp;CHAR(MID($AG34,7,1)+3+64)&amp;":"&amp;CHAR(MID($AG34,7,1)+3+64)),MATCH(X$5,calendrier!$A:$A,0)),CYCLES!$1:$1,0)+WEEKDAY(X$5)-1))=0,"",INDIRECT("CYCLES!"&amp;ADDRESS(MATCH($A34,CYCLES!$B:$B,0),MATCH("semaine"&amp;INDEX(INDIRECT("calendrier!"&amp;CHAR(MID($AG34,7,1)+3+64)&amp;":"&amp;CHAR(MID($AG34,7,1)+3+64)),MATCH(X$5,calendrier!$A:$A,0)),CYCLES!$1:$1,0)+WEEKDAY(X$5)-1))))</f>
        <v>#N/A</v>
      </c>
      <c r="Y34" s="29" t="e">
        <f ca="1">IF(Y$5="","",IF(INDIRECT("CYCLES!"&amp;ADDRESS(MATCH($A34,CYCLES!$B:$B,0),MATCH("semaine"&amp;INDEX(INDIRECT("calendrier!"&amp;CHAR(MID($AG34,7,1)+3+64)&amp;":"&amp;CHAR(MID($AG34,7,1)+3+64)),MATCH(Y$5,calendrier!$A:$A,0)),CYCLES!$1:$1,0)+WEEKDAY(Y$5)-1))=0,"",INDIRECT("CYCLES!"&amp;ADDRESS(MATCH($A34,CYCLES!$B:$B,0),MATCH("semaine"&amp;INDEX(INDIRECT("calendrier!"&amp;CHAR(MID($AG34,7,1)+3+64)&amp;":"&amp;CHAR(MID($AG34,7,1)+3+64)),MATCH(Y$5,calendrier!$A:$A,0)),CYCLES!$1:$1,0)+WEEKDAY(Y$5)-1))))</f>
        <v>#N/A</v>
      </c>
      <c r="Z34" s="29" t="e">
        <f ca="1">IF(Z$5="","",IF(INDIRECT("CYCLES!"&amp;ADDRESS(MATCH($A34,CYCLES!$B:$B,0),MATCH("semaine"&amp;INDEX(INDIRECT("calendrier!"&amp;CHAR(MID($AG34,7,1)+3+64)&amp;":"&amp;CHAR(MID($AG34,7,1)+3+64)),MATCH(Z$5,calendrier!$A:$A,0)),CYCLES!$1:$1,0)+WEEKDAY(Z$5)-1))=0,"",INDIRECT("CYCLES!"&amp;ADDRESS(MATCH($A34,CYCLES!$B:$B,0),MATCH("semaine"&amp;INDEX(INDIRECT("calendrier!"&amp;CHAR(MID($AG34,7,1)+3+64)&amp;":"&amp;CHAR(MID($AG34,7,1)+3+64)),MATCH(Z$5,calendrier!$A:$A,0)),CYCLES!$1:$1,0)+WEEKDAY(Z$5)-1))))</f>
        <v>#N/A</v>
      </c>
      <c r="AA34" s="29" t="e">
        <f ca="1">IF(AA$5="","",IF(INDIRECT("CYCLES!"&amp;ADDRESS(MATCH($A34,CYCLES!$B:$B,0),MATCH("semaine"&amp;INDEX(INDIRECT("calendrier!"&amp;CHAR(MID($AG34,7,1)+3+64)&amp;":"&amp;CHAR(MID($AG34,7,1)+3+64)),MATCH(AA$5,calendrier!$A:$A,0)),CYCLES!$1:$1,0)+WEEKDAY(AA$5)-1))=0,"",INDIRECT("CYCLES!"&amp;ADDRESS(MATCH($A34,CYCLES!$B:$B,0),MATCH("semaine"&amp;INDEX(INDIRECT("calendrier!"&amp;CHAR(MID($AG34,7,1)+3+64)&amp;":"&amp;CHAR(MID($AG34,7,1)+3+64)),MATCH(AA$5,calendrier!$A:$A,0)),CYCLES!$1:$1,0)+WEEKDAY(AA$5)-1))))</f>
        <v>#N/A</v>
      </c>
      <c r="AB34" s="29" t="e">
        <f ca="1">IF(AB$5="","",IF(INDIRECT("CYCLES!"&amp;ADDRESS(MATCH($A34,CYCLES!$B:$B,0),MATCH("semaine"&amp;INDEX(INDIRECT("calendrier!"&amp;CHAR(MID($AG34,7,1)+3+64)&amp;":"&amp;CHAR(MID($AG34,7,1)+3+64)),MATCH(AB$5,calendrier!$A:$A,0)),CYCLES!$1:$1,0)+WEEKDAY(AB$5)-1))=0,"",INDIRECT("CYCLES!"&amp;ADDRESS(MATCH($A34,CYCLES!$B:$B,0),MATCH("semaine"&amp;INDEX(INDIRECT("calendrier!"&amp;CHAR(MID($AG34,7,1)+3+64)&amp;":"&amp;CHAR(MID($AG34,7,1)+3+64)),MATCH(AB$5,calendrier!$A:$A,0)),CYCLES!$1:$1,0)+WEEKDAY(AB$5)-1))))</f>
        <v>#N/A</v>
      </c>
      <c r="AC34" s="29" t="e">
        <f ca="1">IF(AC$5="","",IF(INDIRECT("CYCLES!"&amp;ADDRESS(MATCH($A34,CYCLES!$B:$B,0),MATCH("semaine"&amp;INDEX(INDIRECT("calendrier!"&amp;CHAR(MID($AG34,7,1)+3+64)&amp;":"&amp;CHAR(MID($AG34,7,1)+3+64)),MATCH(AC$5,calendrier!$A:$A,0)),CYCLES!$1:$1,0)+WEEKDAY(AC$5)-1))=0,"",INDIRECT("CYCLES!"&amp;ADDRESS(MATCH($A34,CYCLES!$B:$B,0),MATCH("semaine"&amp;INDEX(INDIRECT("calendrier!"&amp;CHAR(MID($AG34,7,1)+3+64)&amp;":"&amp;CHAR(MID($AG34,7,1)+3+64)),MATCH(AC$5,calendrier!$A:$A,0)),CYCLES!$1:$1,0)+WEEKDAY(AC$5)-1))))</f>
        <v>#N/A</v>
      </c>
      <c r="AD34" s="29" t="e">
        <f ca="1">IF(AD$5="","",IF(INDIRECT("CYCLES!"&amp;ADDRESS(MATCH($A34,CYCLES!$B:$B,0),MATCH("semaine"&amp;INDEX(INDIRECT("calendrier!"&amp;CHAR(MID($AG34,7,1)+3+64)&amp;":"&amp;CHAR(MID($AG34,7,1)+3+64)),MATCH(AD$5,calendrier!$A:$A,0)),CYCLES!$1:$1,0)+WEEKDAY(AD$5)-1))=0,"",INDIRECT("CYCLES!"&amp;ADDRESS(MATCH($A34,CYCLES!$B:$B,0),MATCH("semaine"&amp;INDEX(INDIRECT("calendrier!"&amp;CHAR(MID($AG34,7,1)+3+64)&amp;":"&amp;CHAR(MID($AG34,7,1)+3+64)),MATCH(AD$5,calendrier!$A:$A,0)),CYCLES!$1:$1,0)+WEEKDAY(AD$5)-1))))</f>
        <v>#N/A</v>
      </c>
      <c r="AE34" s="29" t="e">
        <f ca="1">IF(AE$5="","",IF(INDIRECT("CYCLES!"&amp;ADDRESS(MATCH($A34,CYCLES!$B:$B,0),MATCH("semaine"&amp;INDEX(INDIRECT("calendrier!"&amp;CHAR(MID($AG34,7,1)+3+64)&amp;":"&amp;CHAR(MID($AG34,7,1)+3+64)),MATCH(AE$5,calendrier!$A:$A,0)),CYCLES!$1:$1,0)+WEEKDAY(AE$5)-1))=0,"",INDIRECT("CYCLES!"&amp;ADDRESS(MATCH($A34,CYCLES!$B:$B,0),MATCH("semaine"&amp;INDEX(INDIRECT("calendrier!"&amp;CHAR(MID($AG34,7,1)+3+64)&amp;":"&amp;CHAR(MID($AG34,7,1)+3+64)),MATCH(AE$5,calendrier!$A:$A,0)),CYCLES!$1:$1,0)+WEEKDAY(AE$5)-1))))</f>
        <v>#N/A</v>
      </c>
      <c r="AF34" s="29" t="str">
        <f ca="1">IF(AF$5="","",IF(INDIRECT("CYCLES!"&amp;ADDRESS(MATCH($A34,CYCLES!$B:$B,0),MATCH("semaine"&amp;INDEX(INDIRECT("calendrier!"&amp;CHAR(MID($AG34,7,1)+3+64)&amp;":"&amp;CHAR(MID($AG34,7,1)+3+64)),MATCH(AF$5,calendrier!$A:$A,0)),CYCLES!$1:$1,0)+WEEKDAY(AF$5)-1))=0,"",INDIRECT("CYCLES!"&amp;ADDRESS(MATCH($A34,CYCLES!$B:$B,0),MATCH("semaine"&amp;INDEX(INDIRECT("calendrier!"&amp;CHAR(MID($AG34,7,1)+3+64)&amp;":"&amp;CHAR(MID($AG34,7,1)+3+64)),MATCH(AF$5,calendrier!$A:$A,0)),CYCLES!$1:$1,0)+WEEKDAY(AF$5)-1))))</f>
        <v/>
      </c>
      <c r="AG34" s="74" t="e">
        <f ca="1">INDIRECT("Cycles!A"&amp;SUMPRODUCT(MAX((ROW(INDIRECT("Cycles!A1:A"&amp;MATCH(A34,CYCLES!$B:$B,0))))*(INDIRECT("Cycles!A1:A"&amp;MATCH(A34,CYCLES!$B:$B,0))&lt;&gt;""))))</f>
        <v>#N/A</v>
      </c>
    </row>
    <row r="35" spans="1:33" ht="30" hidden="1" customHeight="1" x14ac:dyDescent="0.25">
      <c r="A35" s="126" t="str">
        <f ca="1">IF(OR(A34="0",A34=0),"0","Motif")</f>
        <v>0</v>
      </c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74" t="e">
        <f ca="1">INDIRECT("Cycles!A"&amp;SUMPRODUCT(MAX((ROW(INDIRECT("Cycles!A1:A"&amp;MATCH(A35,CYCLES!$B:$B,0))))*(INDIRECT("Cycles!A1:A"&amp;MATCH(A35,CYCLES!$B:$B,0))&lt;&gt;""))))</f>
        <v>#N/A</v>
      </c>
    </row>
    <row r="36" spans="1:33" ht="30" hidden="1" customHeight="1" x14ac:dyDescent="0.25">
      <c r="A36" s="127" t="str">
        <f ca="1">IF(OR(A34="0",A34=0),"0","Remplaçant")</f>
        <v>0</v>
      </c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74" t="e">
        <f ca="1">INDIRECT("Cycles!A"&amp;SUMPRODUCT(MAX((ROW(INDIRECT("Cycles!A1:A"&amp;MATCH(A36,CYCLES!$B:$B,0))))*(INDIRECT("Cycles!A1:A"&amp;MATCH(A36,CYCLES!$B:$B,0))&lt;&gt;""))))</f>
        <v>#N/A</v>
      </c>
    </row>
    <row r="37" spans="1:33" ht="30" hidden="1" customHeight="1" x14ac:dyDescent="0.25">
      <c r="A37" s="125">
        <f ca="1">IFERROR(IF(A24="0", "0", INDIRECT("Affectations!"&amp;CHAR(64+MATCH($B$2,Affectations!$1:$1,0))&amp;MATCH($B$24,Affectations!$A:$A,0)+4)),"0")</f>
        <v>0</v>
      </c>
      <c r="B37" s="29" t="e">
        <f ca="1">IF(B$5="","",IF(INDIRECT("CYCLES!"&amp;ADDRESS(MATCH($A37,CYCLES!$B:$B,0),MATCH("semaine"&amp;INDEX(INDIRECT("calendrier!"&amp;CHAR(MID($AG37,7,1)+3+64)&amp;":"&amp;CHAR(MID($AG37,7,1)+3+64)),MATCH(B$5,calendrier!$A:$A,0)),CYCLES!$1:$1,0)+WEEKDAY(B$5)-1))=0,"",INDIRECT("CYCLES!"&amp;ADDRESS(MATCH($A37,CYCLES!$B:$B,0),MATCH("semaine"&amp;INDEX(INDIRECT("calendrier!"&amp;CHAR(MID($AG37,7,1)+3+64)&amp;":"&amp;CHAR(MID($AG37,7,1)+3+64)),MATCH(B$5,calendrier!$A:$A,0)),CYCLES!$1:$1,0)+WEEKDAY(B$5)-1))))</f>
        <v>#N/A</v>
      </c>
      <c r="C37" s="29" t="e">
        <f ca="1">IF(C$5="","",IF(INDIRECT("CYCLES!"&amp;ADDRESS(MATCH($A37,CYCLES!$B:$B,0),MATCH("semaine"&amp;INDEX(INDIRECT("calendrier!"&amp;CHAR(MID($AG37,7,1)+3+64)&amp;":"&amp;CHAR(MID($AG37,7,1)+3+64)),MATCH(C$5,calendrier!$A:$A,0)),CYCLES!$1:$1,0)+WEEKDAY(C$5)-1))=0,"",INDIRECT("CYCLES!"&amp;ADDRESS(MATCH($A37,CYCLES!$B:$B,0),MATCH("semaine"&amp;INDEX(INDIRECT("calendrier!"&amp;CHAR(MID($AG37,7,1)+3+64)&amp;":"&amp;CHAR(MID($AG37,7,1)+3+64)),MATCH(C$5,calendrier!$A:$A,0)),CYCLES!$1:$1,0)+WEEKDAY(C$5)-1))))</f>
        <v>#N/A</v>
      </c>
      <c r="D37" s="29" t="e">
        <f ca="1">IF(D$5="","",IF(INDIRECT("CYCLES!"&amp;ADDRESS(MATCH($A37,CYCLES!$B:$B,0),MATCH("semaine"&amp;INDEX(INDIRECT("calendrier!"&amp;CHAR(MID($AG37,7,1)+3+64)&amp;":"&amp;CHAR(MID($AG37,7,1)+3+64)),MATCH(D$5,calendrier!$A:$A,0)),CYCLES!$1:$1,0)+WEEKDAY(D$5)-1))=0,"",INDIRECT("CYCLES!"&amp;ADDRESS(MATCH($A37,CYCLES!$B:$B,0),MATCH("semaine"&amp;INDEX(INDIRECT("calendrier!"&amp;CHAR(MID($AG37,7,1)+3+64)&amp;":"&amp;CHAR(MID($AG37,7,1)+3+64)),MATCH(D$5,calendrier!$A:$A,0)),CYCLES!$1:$1,0)+WEEKDAY(D$5)-1))))</f>
        <v>#N/A</v>
      </c>
      <c r="E37" s="29" t="e">
        <f ca="1">IF(E$5="","",IF(INDIRECT("CYCLES!"&amp;ADDRESS(MATCH($A37,CYCLES!$B:$B,0),MATCH("semaine"&amp;INDEX(INDIRECT("calendrier!"&amp;CHAR(MID($AG37,7,1)+3+64)&amp;":"&amp;CHAR(MID($AG37,7,1)+3+64)),MATCH(E$5,calendrier!$A:$A,0)),CYCLES!$1:$1,0)+WEEKDAY(E$5)-1))=0,"",INDIRECT("CYCLES!"&amp;ADDRESS(MATCH($A37,CYCLES!$B:$B,0),MATCH("semaine"&amp;INDEX(INDIRECT("calendrier!"&amp;CHAR(MID($AG37,7,1)+3+64)&amp;":"&amp;CHAR(MID($AG37,7,1)+3+64)),MATCH(E$5,calendrier!$A:$A,0)),CYCLES!$1:$1,0)+WEEKDAY(E$5)-1))))</f>
        <v>#N/A</v>
      </c>
      <c r="F37" s="29" t="e">
        <f ca="1">IF(F$5="","",IF(INDIRECT("CYCLES!"&amp;ADDRESS(MATCH($A37,CYCLES!$B:$B,0),MATCH("semaine"&amp;INDEX(INDIRECT("calendrier!"&amp;CHAR(MID($AG37,7,1)+3+64)&amp;":"&amp;CHAR(MID($AG37,7,1)+3+64)),MATCH(F$5,calendrier!$A:$A,0)),CYCLES!$1:$1,0)+WEEKDAY(F$5)-1))=0,"",INDIRECT("CYCLES!"&amp;ADDRESS(MATCH($A37,CYCLES!$B:$B,0),MATCH("semaine"&amp;INDEX(INDIRECT("calendrier!"&amp;CHAR(MID($AG37,7,1)+3+64)&amp;":"&amp;CHAR(MID($AG37,7,1)+3+64)),MATCH(F$5,calendrier!$A:$A,0)),CYCLES!$1:$1,0)+WEEKDAY(F$5)-1))))</f>
        <v>#N/A</v>
      </c>
      <c r="G37" s="29" t="e">
        <f ca="1">IF(G$5="","",IF(INDIRECT("CYCLES!"&amp;ADDRESS(MATCH($A37,CYCLES!$B:$B,0),MATCH("semaine"&amp;INDEX(INDIRECT("calendrier!"&amp;CHAR(MID($AG37,7,1)+3+64)&amp;":"&amp;CHAR(MID($AG37,7,1)+3+64)),MATCH(G$5,calendrier!$A:$A,0)),CYCLES!$1:$1,0)+WEEKDAY(G$5)-1))=0,"",INDIRECT("CYCLES!"&amp;ADDRESS(MATCH($A37,CYCLES!$B:$B,0),MATCH("semaine"&amp;INDEX(INDIRECT("calendrier!"&amp;CHAR(MID($AG37,7,1)+3+64)&amp;":"&amp;CHAR(MID($AG37,7,1)+3+64)),MATCH(G$5,calendrier!$A:$A,0)),CYCLES!$1:$1,0)+WEEKDAY(G$5)-1))))</f>
        <v>#N/A</v>
      </c>
      <c r="H37" s="29" t="e">
        <f ca="1">IF(H$5="","",IF(INDIRECT("CYCLES!"&amp;ADDRESS(MATCH($A37,CYCLES!$B:$B,0),MATCH("semaine"&amp;INDEX(INDIRECT("calendrier!"&amp;CHAR(MID($AG37,7,1)+3+64)&amp;":"&amp;CHAR(MID($AG37,7,1)+3+64)),MATCH(H$5,calendrier!$A:$A,0)),CYCLES!$1:$1,0)+WEEKDAY(H$5)-1))=0,"",INDIRECT("CYCLES!"&amp;ADDRESS(MATCH($A37,CYCLES!$B:$B,0),MATCH("semaine"&amp;INDEX(INDIRECT("calendrier!"&amp;CHAR(MID($AG37,7,1)+3+64)&amp;":"&amp;CHAR(MID($AG37,7,1)+3+64)),MATCH(H$5,calendrier!$A:$A,0)),CYCLES!$1:$1,0)+WEEKDAY(H$5)-1))))</f>
        <v>#N/A</v>
      </c>
      <c r="I37" s="29" t="e">
        <f ca="1">IF(I$5="","",IF(INDIRECT("CYCLES!"&amp;ADDRESS(MATCH($A37,CYCLES!$B:$B,0),MATCH("semaine"&amp;INDEX(INDIRECT("calendrier!"&amp;CHAR(MID($AG37,7,1)+3+64)&amp;":"&amp;CHAR(MID($AG37,7,1)+3+64)),MATCH(I$5,calendrier!$A:$A,0)),CYCLES!$1:$1,0)+WEEKDAY(I$5)-1))=0,"",INDIRECT("CYCLES!"&amp;ADDRESS(MATCH($A37,CYCLES!$B:$B,0),MATCH("semaine"&amp;INDEX(INDIRECT("calendrier!"&amp;CHAR(MID($AG37,7,1)+3+64)&amp;":"&amp;CHAR(MID($AG37,7,1)+3+64)),MATCH(I$5,calendrier!$A:$A,0)),CYCLES!$1:$1,0)+WEEKDAY(I$5)-1))))</f>
        <v>#N/A</v>
      </c>
      <c r="J37" s="29" t="e">
        <f ca="1">IF(J$5="","",IF(INDIRECT("CYCLES!"&amp;ADDRESS(MATCH($A37,CYCLES!$B:$B,0),MATCH("semaine"&amp;INDEX(INDIRECT("calendrier!"&amp;CHAR(MID($AG37,7,1)+3+64)&amp;":"&amp;CHAR(MID($AG37,7,1)+3+64)),MATCH(J$5,calendrier!$A:$A,0)),CYCLES!$1:$1,0)+WEEKDAY(J$5)-1))=0,"",INDIRECT("CYCLES!"&amp;ADDRESS(MATCH($A37,CYCLES!$B:$B,0),MATCH("semaine"&amp;INDEX(INDIRECT("calendrier!"&amp;CHAR(MID($AG37,7,1)+3+64)&amp;":"&amp;CHAR(MID($AG37,7,1)+3+64)),MATCH(J$5,calendrier!$A:$A,0)),CYCLES!$1:$1,0)+WEEKDAY(J$5)-1))))</f>
        <v>#N/A</v>
      </c>
      <c r="K37" s="29" t="e">
        <f ca="1">IF(K$5="","",IF(INDIRECT("CYCLES!"&amp;ADDRESS(MATCH($A37,CYCLES!$B:$B,0),MATCH("semaine"&amp;INDEX(INDIRECT("calendrier!"&amp;CHAR(MID($AG37,7,1)+3+64)&amp;":"&amp;CHAR(MID($AG37,7,1)+3+64)),MATCH(K$5,calendrier!$A:$A,0)),CYCLES!$1:$1,0)+WEEKDAY(K$5)-1))=0,"",INDIRECT("CYCLES!"&amp;ADDRESS(MATCH($A37,CYCLES!$B:$B,0),MATCH("semaine"&amp;INDEX(INDIRECT("calendrier!"&amp;CHAR(MID($AG37,7,1)+3+64)&amp;":"&amp;CHAR(MID($AG37,7,1)+3+64)),MATCH(K$5,calendrier!$A:$A,0)),CYCLES!$1:$1,0)+WEEKDAY(K$5)-1))))</f>
        <v>#N/A</v>
      </c>
      <c r="L37" s="29" t="e">
        <f ca="1">IF(L$5="","",IF(INDIRECT("CYCLES!"&amp;ADDRESS(MATCH($A37,CYCLES!$B:$B,0),MATCH("semaine"&amp;INDEX(INDIRECT("calendrier!"&amp;CHAR(MID($AG37,7,1)+3+64)&amp;":"&amp;CHAR(MID($AG37,7,1)+3+64)),MATCH(L$5,calendrier!$A:$A,0)),CYCLES!$1:$1,0)+WEEKDAY(L$5)-1))=0,"",INDIRECT("CYCLES!"&amp;ADDRESS(MATCH($A37,CYCLES!$B:$B,0),MATCH("semaine"&amp;INDEX(INDIRECT("calendrier!"&amp;CHAR(MID($AG37,7,1)+3+64)&amp;":"&amp;CHAR(MID($AG37,7,1)+3+64)),MATCH(L$5,calendrier!$A:$A,0)),CYCLES!$1:$1,0)+WEEKDAY(L$5)-1))))</f>
        <v>#N/A</v>
      </c>
      <c r="M37" s="29" t="e">
        <f ca="1">IF(M$5="","",IF(INDIRECT("CYCLES!"&amp;ADDRESS(MATCH($A37,CYCLES!$B:$B,0),MATCH("semaine"&amp;INDEX(INDIRECT("calendrier!"&amp;CHAR(MID($AG37,7,1)+3+64)&amp;":"&amp;CHAR(MID($AG37,7,1)+3+64)),MATCH(M$5,calendrier!$A:$A,0)),CYCLES!$1:$1,0)+WEEKDAY(M$5)-1))=0,"",INDIRECT("CYCLES!"&amp;ADDRESS(MATCH($A37,CYCLES!$B:$B,0),MATCH("semaine"&amp;INDEX(INDIRECT("calendrier!"&amp;CHAR(MID($AG37,7,1)+3+64)&amp;":"&amp;CHAR(MID($AG37,7,1)+3+64)),MATCH(M$5,calendrier!$A:$A,0)),CYCLES!$1:$1,0)+WEEKDAY(M$5)-1))))</f>
        <v>#N/A</v>
      </c>
      <c r="N37" s="29" t="e">
        <f ca="1">IF(N$5="","",IF(INDIRECT("CYCLES!"&amp;ADDRESS(MATCH($A37,CYCLES!$B:$B,0),MATCH("semaine"&amp;INDEX(INDIRECT("calendrier!"&amp;CHAR(MID($AG37,7,1)+3+64)&amp;":"&amp;CHAR(MID($AG37,7,1)+3+64)),MATCH(N$5,calendrier!$A:$A,0)),CYCLES!$1:$1,0)+WEEKDAY(N$5)-1))=0,"",INDIRECT("CYCLES!"&amp;ADDRESS(MATCH($A37,CYCLES!$B:$B,0),MATCH("semaine"&amp;INDEX(INDIRECT("calendrier!"&amp;CHAR(MID($AG37,7,1)+3+64)&amp;":"&amp;CHAR(MID($AG37,7,1)+3+64)),MATCH(N$5,calendrier!$A:$A,0)),CYCLES!$1:$1,0)+WEEKDAY(N$5)-1))))</f>
        <v>#N/A</v>
      </c>
      <c r="O37" s="29" t="e">
        <f ca="1">IF(O$5="","",IF(INDIRECT("CYCLES!"&amp;ADDRESS(MATCH($A37,CYCLES!$B:$B,0),MATCH("semaine"&amp;INDEX(INDIRECT("calendrier!"&amp;CHAR(MID($AG37,7,1)+3+64)&amp;":"&amp;CHAR(MID($AG37,7,1)+3+64)),MATCH(O$5,calendrier!$A:$A,0)),CYCLES!$1:$1,0)+WEEKDAY(O$5)-1))=0,"",INDIRECT("CYCLES!"&amp;ADDRESS(MATCH($A37,CYCLES!$B:$B,0),MATCH("semaine"&amp;INDEX(INDIRECT("calendrier!"&amp;CHAR(MID($AG37,7,1)+3+64)&amp;":"&amp;CHAR(MID($AG37,7,1)+3+64)),MATCH(O$5,calendrier!$A:$A,0)),CYCLES!$1:$1,0)+WEEKDAY(O$5)-1))))</f>
        <v>#N/A</v>
      </c>
      <c r="P37" s="29" t="e">
        <f ca="1">IF(P$5="","",IF(INDIRECT("CYCLES!"&amp;ADDRESS(MATCH($A37,CYCLES!$B:$B,0),MATCH("semaine"&amp;INDEX(INDIRECT("calendrier!"&amp;CHAR(MID($AG37,7,1)+3+64)&amp;":"&amp;CHAR(MID($AG37,7,1)+3+64)),MATCH(P$5,calendrier!$A:$A,0)),CYCLES!$1:$1,0)+WEEKDAY(P$5)-1))=0,"",INDIRECT("CYCLES!"&amp;ADDRESS(MATCH($A37,CYCLES!$B:$B,0),MATCH("semaine"&amp;INDEX(INDIRECT("calendrier!"&amp;CHAR(MID($AG37,7,1)+3+64)&amp;":"&amp;CHAR(MID($AG37,7,1)+3+64)),MATCH(P$5,calendrier!$A:$A,0)),CYCLES!$1:$1,0)+WEEKDAY(P$5)-1))))</f>
        <v>#N/A</v>
      </c>
      <c r="Q37" s="29" t="e">
        <f ca="1">IF(Q$5="","",IF(INDIRECT("CYCLES!"&amp;ADDRESS(MATCH($A37,CYCLES!$B:$B,0),MATCH("semaine"&amp;INDEX(INDIRECT("calendrier!"&amp;CHAR(MID($AG37,7,1)+3+64)&amp;":"&amp;CHAR(MID($AG37,7,1)+3+64)),MATCH(Q$5,calendrier!$A:$A,0)),CYCLES!$1:$1,0)+WEEKDAY(Q$5)-1))=0,"",INDIRECT("CYCLES!"&amp;ADDRESS(MATCH($A37,CYCLES!$B:$B,0),MATCH("semaine"&amp;INDEX(INDIRECT("calendrier!"&amp;CHAR(MID($AG37,7,1)+3+64)&amp;":"&amp;CHAR(MID($AG37,7,1)+3+64)),MATCH(Q$5,calendrier!$A:$A,0)),CYCLES!$1:$1,0)+WEEKDAY(Q$5)-1))))</f>
        <v>#N/A</v>
      </c>
      <c r="R37" s="29" t="e">
        <f ca="1">IF(R$5="","",IF(INDIRECT("CYCLES!"&amp;ADDRESS(MATCH($A37,CYCLES!$B:$B,0),MATCH("semaine"&amp;INDEX(INDIRECT("calendrier!"&amp;CHAR(MID($AG37,7,1)+3+64)&amp;":"&amp;CHAR(MID($AG37,7,1)+3+64)),MATCH(R$5,calendrier!$A:$A,0)),CYCLES!$1:$1,0)+WEEKDAY(R$5)-1))=0,"",INDIRECT("CYCLES!"&amp;ADDRESS(MATCH($A37,CYCLES!$B:$B,0),MATCH("semaine"&amp;INDEX(INDIRECT("calendrier!"&amp;CHAR(MID($AG37,7,1)+3+64)&amp;":"&amp;CHAR(MID($AG37,7,1)+3+64)),MATCH(R$5,calendrier!$A:$A,0)),CYCLES!$1:$1,0)+WEEKDAY(R$5)-1))))</f>
        <v>#N/A</v>
      </c>
      <c r="S37" s="29" t="e">
        <f ca="1">IF(S$5="","",IF(INDIRECT("CYCLES!"&amp;ADDRESS(MATCH($A37,CYCLES!$B:$B,0),MATCH("semaine"&amp;INDEX(INDIRECT("calendrier!"&amp;CHAR(MID($AG37,7,1)+3+64)&amp;":"&amp;CHAR(MID($AG37,7,1)+3+64)),MATCH(S$5,calendrier!$A:$A,0)),CYCLES!$1:$1,0)+WEEKDAY(S$5)-1))=0,"",INDIRECT("CYCLES!"&amp;ADDRESS(MATCH($A37,CYCLES!$B:$B,0),MATCH("semaine"&amp;INDEX(INDIRECT("calendrier!"&amp;CHAR(MID($AG37,7,1)+3+64)&amp;":"&amp;CHAR(MID($AG37,7,1)+3+64)),MATCH(S$5,calendrier!$A:$A,0)),CYCLES!$1:$1,0)+WEEKDAY(S$5)-1))))</f>
        <v>#N/A</v>
      </c>
      <c r="T37" s="29" t="e">
        <f ca="1">IF(T$5="","",IF(INDIRECT("CYCLES!"&amp;ADDRESS(MATCH($A37,CYCLES!$B:$B,0),MATCH("semaine"&amp;INDEX(INDIRECT("calendrier!"&amp;CHAR(MID($AG37,7,1)+3+64)&amp;":"&amp;CHAR(MID($AG37,7,1)+3+64)),MATCH(T$5,calendrier!$A:$A,0)),CYCLES!$1:$1,0)+WEEKDAY(T$5)-1))=0,"",INDIRECT("CYCLES!"&amp;ADDRESS(MATCH($A37,CYCLES!$B:$B,0),MATCH("semaine"&amp;INDEX(INDIRECT("calendrier!"&amp;CHAR(MID($AG37,7,1)+3+64)&amp;":"&amp;CHAR(MID($AG37,7,1)+3+64)),MATCH(T$5,calendrier!$A:$A,0)),CYCLES!$1:$1,0)+WEEKDAY(T$5)-1))))</f>
        <v>#N/A</v>
      </c>
      <c r="U37" s="29" t="e">
        <f ca="1">IF(U$5="","",IF(INDIRECT("CYCLES!"&amp;ADDRESS(MATCH($A37,CYCLES!$B:$B,0),MATCH("semaine"&amp;INDEX(INDIRECT("calendrier!"&amp;CHAR(MID($AG37,7,1)+3+64)&amp;":"&amp;CHAR(MID($AG37,7,1)+3+64)),MATCH(U$5,calendrier!$A:$A,0)),CYCLES!$1:$1,0)+WEEKDAY(U$5)-1))=0,"",INDIRECT("CYCLES!"&amp;ADDRESS(MATCH($A37,CYCLES!$B:$B,0),MATCH("semaine"&amp;INDEX(INDIRECT("calendrier!"&amp;CHAR(MID($AG37,7,1)+3+64)&amp;":"&amp;CHAR(MID($AG37,7,1)+3+64)),MATCH(U$5,calendrier!$A:$A,0)),CYCLES!$1:$1,0)+WEEKDAY(U$5)-1))))</f>
        <v>#N/A</v>
      </c>
      <c r="V37" s="29" t="e">
        <f ca="1">IF(V$5="","",IF(INDIRECT("CYCLES!"&amp;ADDRESS(MATCH($A37,CYCLES!$B:$B,0),MATCH("semaine"&amp;INDEX(INDIRECT("calendrier!"&amp;CHAR(MID($AG37,7,1)+3+64)&amp;":"&amp;CHAR(MID($AG37,7,1)+3+64)),MATCH(V$5,calendrier!$A:$A,0)),CYCLES!$1:$1,0)+WEEKDAY(V$5)-1))=0,"",INDIRECT("CYCLES!"&amp;ADDRESS(MATCH($A37,CYCLES!$B:$B,0),MATCH("semaine"&amp;INDEX(INDIRECT("calendrier!"&amp;CHAR(MID($AG37,7,1)+3+64)&amp;":"&amp;CHAR(MID($AG37,7,1)+3+64)),MATCH(V$5,calendrier!$A:$A,0)),CYCLES!$1:$1,0)+WEEKDAY(V$5)-1))))</f>
        <v>#N/A</v>
      </c>
      <c r="W37" s="29" t="e">
        <f ca="1">IF(W$5="","",IF(INDIRECT("CYCLES!"&amp;ADDRESS(MATCH($A37,CYCLES!$B:$B,0),MATCH("semaine"&amp;INDEX(INDIRECT("calendrier!"&amp;CHAR(MID($AG37,7,1)+3+64)&amp;":"&amp;CHAR(MID($AG37,7,1)+3+64)),MATCH(W$5,calendrier!$A:$A,0)),CYCLES!$1:$1,0)+WEEKDAY(W$5)-1))=0,"",INDIRECT("CYCLES!"&amp;ADDRESS(MATCH($A37,CYCLES!$B:$B,0),MATCH("semaine"&amp;INDEX(INDIRECT("calendrier!"&amp;CHAR(MID($AG37,7,1)+3+64)&amp;":"&amp;CHAR(MID($AG37,7,1)+3+64)),MATCH(W$5,calendrier!$A:$A,0)),CYCLES!$1:$1,0)+WEEKDAY(W$5)-1))))</f>
        <v>#N/A</v>
      </c>
      <c r="X37" s="29" t="e">
        <f ca="1">IF(X$5="","",IF(INDIRECT("CYCLES!"&amp;ADDRESS(MATCH($A37,CYCLES!$B:$B,0),MATCH("semaine"&amp;INDEX(INDIRECT("calendrier!"&amp;CHAR(MID($AG37,7,1)+3+64)&amp;":"&amp;CHAR(MID($AG37,7,1)+3+64)),MATCH(X$5,calendrier!$A:$A,0)),CYCLES!$1:$1,0)+WEEKDAY(X$5)-1))=0,"",INDIRECT("CYCLES!"&amp;ADDRESS(MATCH($A37,CYCLES!$B:$B,0),MATCH("semaine"&amp;INDEX(INDIRECT("calendrier!"&amp;CHAR(MID($AG37,7,1)+3+64)&amp;":"&amp;CHAR(MID($AG37,7,1)+3+64)),MATCH(X$5,calendrier!$A:$A,0)),CYCLES!$1:$1,0)+WEEKDAY(X$5)-1))))</f>
        <v>#N/A</v>
      </c>
      <c r="Y37" s="29" t="e">
        <f ca="1">IF(Y$5="","",IF(INDIRECT("CYCLES!"&amp;ADDRESS(MATCH($A37,CYCLES!$B:$B,0),MATCH("semaine"&amp;INDEX(INDIRECT("calendrier!"&amp;CHAR(MID($AG37,7,1)+3+64)&amp;":"&amp;CHAR(MID($AG37,7,1)+3+64)),MATCH(Y$5,calendrier!$A:$A,0)),CYCLES!$1:$1,0)+WEEKDAY(Y$5)-1))=0,"",INDIRECT("CYCLES!"&amp;ADDRESS(MATCH($A37,CYCLES!$B:$B,0),MATCH("semaine"&amp;INDEX(INDIRECT("calendrier!"&amp;CHAR(MID($AG37,7,1)+3+64)&amp;":"&amp;CHAR(MID($AG37,7,1)+3+64)),MATCH(Y$5,calendrier!$A:$A,0)),CYCLES!$1:$1,0)+WEEKDAY(Y$5)-1))))</f>
        <v>#N/A</v>
      </c>
      <c r="Z37" s="29" t="e">
        <f ca="1">IF(Z$5="","",IF(INDIRECT("CYCLES!"&amp;ADDRESS(MATCH($A37,CYCLES!$B:$B,0),MATCH("semaine"&amp;INDEX(INDIRECT("calendrier!"&amp;CHAR(MID($AG37,7,1)+3+64)&amp;":"&amp;CHAR(MID($AG37,7,1)+3+64)),MATCH(Z$5,calendrier!$A:$A,0)),CYCLES!$1:$1,0)+WEEKDAY(Z$5)-1))=0,"",INDIRECT("CYCLES!"&amp;ADDRESS(MATCH($A37,CYCLES!$B:$B,0),MATCH("semaine"&amp;INDEX(INDIRECT("calendrier!"&amp;CHAR(MID($AG37,7,1)+3+64)&amp;":"&amp;CHAR(MID($AG37,7,1)+3+64)),MATCH(Z$5,calendrier!$A:$A,0)),CYCLES!$1:$1,0)+WEEKDAY(Z$5)-1))))</f>
        <v>#N/A</v>
      </c>
      <c r="AA37" s="29" t="e">
        <f ca="1">IF(AA$5="","",IF(INDIRECT("CYCLES!"&amp;ADDRESS(MATCH($A37,CYCLES!$B:$B,0),MATCH("semaine"&amp;INDEX(INDIRECT("calendrier!"&amp;CHAR(MID($AG37,7,1)+3+64)&amp;":"&amp;CHAR(MID($AG37,7,1)+3+64)),MATCH(AA$5,calendrier!$A:$A,0)),CYCLES!$1:$1,0)+WEEKDAY(AA$5)-1))=0,"",INDIRECT("CYCLES!"&amp;ADDRESS(MATCH($A37,CYCLES!$B:$B,0),MATCH("semaine"&amp;INDEX(INDIRECT("calendrier!"&amp;CHAR(MID($AG37,7,1)+3+64)&amp;":"&amp;CHAR(MID($AG37,7,1)+3+64)),MATCH(AA$5,calendrier!$A:$A,0)),CYCLES!$1:$1,0)+WEEKDAY(AA$5)-1))))</f>
        <v>#N/A</v>
      </c>
      <c r="AB37" s="29" t="e">
        <f ca="1">IF(AB$5="","",IF(INDIRECT("CYCLES!"&amp;ADDRESS(MATCH($A37,CYCLES!$B:$B,0),MATCH("semaine"&amp;INDEX(INDIRECT("calendrier!"&amp;CHAR(MID($AG37,7,1)+3+64)&amp;":"&amp;CHAR(MID($AG37,7,1)+3+64)),MATCH(AB$5,calendrier!$A:$A,0)),CYCLES!$1:$1,0)+WEEKDAY(AB$5)-1))=0,"",INDIRECT("CYCLES!"&amp;ADDRESS(MATCH($A37,CYCLES!$B:$B,0),MATCH("semaine"&amp;INDEX(INDIRECT("calendrier!"&amp;CHAR(MID($AG37,7,1)+3+64)&amp;":"&amp;CHAR(MID($AG37,7,1)+3+64)),MATCH(AB$5,calendrier!$A:$A,0)),CYCLES!$1:$1,0)+WEEKDAY(AB$5)-1))))</f>
        <v>#N/A</v>
      </c>
      <c r="AC37" s="29" t="e">
        <f ca="1">IF(AC$5="","",IF(INDIRECT("CYCLES!"&amp;ADDRESS(MATCH($A37,CYCLES!$B:$B,0),MATCH("semaine"&amp;INDEX(INDIRECT("calendrier!"&amp;CHAR(MID($AG37,7,1)+3+64)&amp;":"&amp;CHAR(MID($AG37,7,1)+3+64)),MATCH(AC$5,calendrier!$A:$A,0)),CYCLES!$1:$1,0)+WEEKDAY(AC$5)-1))=0,"",INDIRECT("CYCLES!"&amp;ADDRESS(MATCH($A37,CYCLES!$B:$B,0),MATCH("semaine"&amp;INDEX(INDIRECT("calendrier!"&amp;CHAR(MID($AG37,7,1)+3+64)&amp;":"&amp;CHAR(MID($AG37,7,1)+3+64)),MATCH(AC$5,calendrier!$A:$A,0)),CYCLES!$1:$1,0)+WEEKDAY(AC$5)-1))))</f>
        <v>#N/A</v>
      </c>
      <c r="AD37" s="29" t="e">
        <f ca="1">IF(AD$5="","",IF(INDIRECT("CYCLES!"&amp;ADDRESS(MATCH($A37,CYCLES!$B:$B,0),MATCH("semaine"&amp;INDEX(INDIRECT("calendrier!"&amp;CHAR(MID($AG37,7,1)+3+64)&amp;":"&amp;CHAR(MID($AG37,7,1)+3+64)),MATCH(AD$5,calendrier!$A:$A,0)),CYCLES!$1:$1,0)+WEEKDAY(AD$5)-1))=0,"",INDIRECT("CYCLES!"&amp;ADDRESS(MATCH($A37,CYCLES!$B:$B,0),MATCH("semaine"&amp;INDEX(INDIRECT("calendrier!"&amp;CHAR(MID($AG37,7,1)+3+64)&amp;":"&amp;CHAR(MID($AG37,7,1)+3+64)),MATCH(AD$5,calendrier!$A:$A,0)),CYCLES!$1:$1,0)+WEEKDAY(AD$5)-1))))</f>
        <v>#N/A</v>
      </c>
      <c r="AE37" s="29" t="e">
        <f ca="1">IF(AE$5="","",IF(INDIRECT("CYCLES!"&amp;ADDRESS(MATCH($A37,CYCLES!$B:$B,0),MATCH("semaine"&amp;INDEX(INDIRECT("calendrier!"&amp;CHAR(MID($AG37,7,1)+3+64)&amp;":"&amp;CHAR(MID($AG37,7,1)+3+64)),MATCH(AE$5,calendrier!$A:$A,0)),CYCLES!$1:$1,0)+WEEKDAY(AE$5)-1))=0,"",INDIRECT("CYCLES!"&amp;ADDRESS(MATCH($A37,CYCLES!$B:$B,0),MATCH("semaine"&amp;INDEX(INDIRECT("calendrier!"&amp;CHAR(MID($AG37,7,1)+3+64)&amp;":"&amp;CHAR(MID($AG37,7,1)+3+64)),MATCH(AE$5,calendrier!$A:$A,0)),CYCLES!$1:$1,0)+WEEKDAY(AE$5)-1))))</f>
        <v>#N/A</v>
      </c>
      <c r="AF37" s="29" t="str">
        <f ca="1">IF(AF$5="","",IF(INDIRECT("CYCLES!"&amp;ADDRESS(MATCH($A37,CYCLES!$B:$B,0),MATCH("semaine"&amp;INDEX(INDIRECT("calendrier!"&amp;CHAR(MID($AG37,7,1)+3+64)&amp;":"&amp;CHAR(MID($AG37,7,1)+3+64)),MATCH(AF$5,calendrier!$A:$A,0)),CYCLES!$1:$1,0)+WEEKDAY(AF$5)-1))=0,"",INDIRECT("CYCLES!"&amp;ADDRESS(MATCH($A37,CYCLES!$B:$B,0),MATCH("semaine"&amp;INDEX(INDIRECT("calendrier!"&amp;CHAR(MID($AG37,7,1)+3+64)&amp;":"&amp;CHAR(MID($AG37,7,1)+3+64)),MATCH(AF$5,calendrier!$A:$A,0)),CYCLES!$1:$1,0)+WEEKDAY(AF$5)-1))))</f>
        <v/>
      </c>
      <c r="AG37" s="74" t="e">
        <f ca="1">INDIRECT("Cycles!A"&amp;SUMPRODUCT(MAX((ROW(INDIRECT("Cycles!A1:A"&amp;MATCH(A37,CYCLES!$B:$B,0))))*(INDIRECT("Cycles!A1:A"&amp;MATCH(A37,CYCLES!$B:$B,0))&lt;&gt;""))))</f>
        <v>#N/A</v>
      </c>
    </row>
    <row r="38" spans="1:33" ht="29.25" hidden="1" customHeight="1" x14ac:dyDescent="0.25">
      <c r="A38" s="126" t="str">
        <f ca="1">IF(OR(A37="0",A37=0),"0","Motif")</f>
        <v>0</v>
      </c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0"/>
      <c r="AC38" s="60"/>
      <c r="AD38" s="60"/>
      <c r="AE38" s="60"/>
      <c r="AF38" s="60"/>
      <c r="AG38" s="74" t="e">
        <f ca="1">INDIRECT("Cycles!A"&amp;SUMPRODUCT(MAX((ROW(INDIRECT("Cycles!A1:A"&amp;MATCH(A38,CYCLES!$B:$B,0))))*(INDIRECT("Cycles!A1:A"&amp;MATCH(A38,CYCLES!$B:$B,0))&lt;&gt;""))))</f>
        <v>#N/A</v>
      </c>
    </row>
    <row r="39" spans="1:33" ht="30" hidden="1" customHeight="1" x14ac:dyDescent="0.25">
      <c r="A39" s="127" t="str">
        <f ca="1">IF(OR(A37="0",A37=0),"0","Remplaçant")</f>
        <v>0</v>
      </c>
      <c r="B39" s="61"/>
      <c r="C39" s="61"/>
      <c r="D39" s="61"/>
      <c r="E39" s="61"/>
      <c r="F39" s="61"/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74" t="e">
        <f ca="1">INDIRECT("Cycles!A"&amp;SUMPRODUCT(MAX((ROW(INDIRECT("Cycles!A1:A"&amp;MATCH(A39,CYCLES!$B:$B,0))))*(INDIRECT("Cycles!A1:A"&amp;MATCH(A39,CYCLES!$B:$B,0))&lt;&gt;""))))</f>
        <v>#N/A</v>
      </c>
    </row>
    <row r="40" spans="1:33" ht="30" customHeight="1" x14ac:dyDescent="0.25">
      <c r="A40" s="130" t="str">
        <f ca="1">(IF(A25="0","0","RENFORT"))</f>
        <v>RENFORT</v>
      </c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2"/>
      <c r="AE40" s="62"/>
      <c r="AF40" s="62"/>
      <c r="AG40" s="74"/>
    </row>
    <row r="41" spans="1:33" ht="30" customHeight="1" x14ac:dyDescent="0.25">
      <c r="A41" s="126" t="str">
        <f ca="1">IF(OR(A40="0",A40=0),"0","Motif")</f>
        <v>Motif</v>
      </c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3"/>
      <c r="AF41" s="63"/>
      <c r="AG41" s="74"/>
    </row>
    <row r="42" spans="1:33" ht="30" customHeight="1" x14ac:dyDescent="0.25">
      <c r="A42" s="127" t="str">
        <f ca="1">IF(OR(A40="0",A40=0),"0","Remplaçant")</f>
        <v>Remplaçant</v>
      </c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79"/>
      <c r="AE42" s="79"/>
      <c r="AF42" s="79"/>
      <c r="AG42" s="80"/>
    </row>
    <row r="43" spans="1:33" ht="30" customHeight="1" x14ac:dyDescent="0.35">
      <c r="A43" s="124" t="str">
        <f>IF(B43="0","0","")</f>
        <v/>
      </c>
      <c r="B43" s="152" t="str">
        <f>IF(OR($B$2=Affectations!$E$1, $B$2=Affectations!$H$1),"0","IDE NUIT")</f>
        <v>IDE NUIT</v>
      </c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3"/>
      <c r="AF43" s="154"/>
      <c r="AG43" s="74"/>
    </row>
    <row r="44" spans="1:33" ht="30" customHeight="1" x14ac:dyDescent="0.25">
      <c r="A44" s="130" t="str">
        <f ca="1">IFERROR(IF(B43="0","0",INDIRECT("Affectations!"&amp;CHAR(64+MATCH($B$2,Affectations!$1:$1,0))&amp;MATCH($B$43,Affectations!$A:$A,0))),"0")</f>
        <v>Dominique</v>
      </c>
      <c r="B44" s="29" t="str">
        <f ca="1">IF(B$5="","",IF(INDIRECT("CYCLES!"&amp;ADDRESS(MATCH($A44,CYCLES!$B:$B,0),MATCH("semaine"&amp;INDEX(INDIRECT("calendrier!"&amp;CHAR(MID($AG44,7,1)+3+64)&amp;":"&amp;CHAR(MID($AG44,7,1)+3+64)),MATCH(B$5,calendrier!$A:$A,0)),CYCLES!$1:$1,0)+WEEKDAY(B$5)-1))=0,"",INDIRECT("CYCLES!"&amp;ADDRESS(MATCH($A44,CYCLES!$B:$B,0),MATCH("semaine"&amp;INDEX(INDIRECT("calendrier!"&amp;CHAR(MID($AG44,7,1)+3+64)&amp;":"&amp;CHAR(MID($AG44,7,1)+3+64)),MATCH(B$5,calendrier!$A:$A,0)),CYCLES!$1:$1,0)+WEEKDAY(B$5)-1))))</f>
        <v/>
      </c>
      <c r="C44" s="29" t="str">
        <f ca="1">IF(C$5="","",IF(INDIRECT("CYCLES!"&amp;ADDRESS(MATCH($A44,CYCLES!$B:$B,0),MATCH("semaine"&amp;INDEX(INDIRECT("calendrier!"&amp;CHAR(MID($AG44,7,1)+3+64)&amp;":"&amp;CHAR(MID($AG44,7,1)+3+64)),MATCH(C$5,calendrier!$A:$A,0)),CYCLES!$1:$1,0)+WEEKDAY(C$5)-1))=0,"",INDIRECT("CYCLES!"&amp;ADDRESS(MATCH($A44,CYCLES!$B:$B,0),MATCH("semaine"&amp;INDEX(INDIRECT("calendrier!"&amp;CHAR(MID($AG44,7,1)+3+64)&amp;":"&amp;CHAR(MID($AG44,7,1)+3+64)),MATCH(C$5,calendrier!$A:$A,0)),CYCLES!$1:$1,0)+WEEKDAY(C$5)-1))))</f>
        <v>sem2</v>
      </c>
      <c r="D44" s="29" t="str">
        <f ca="1">IF(D$5="","",IF(INDIRECT("CYCLES!"&amp;ADDRESS(MATCH($A44,CYCLES!$B:$B,0),MATCH("semaine"&amp;INDEX(INDIRECT("calendrier!"&amp;CHAR(MID($AG44,7,1)+3+64)&amp;":"&amp;CHAR(MID($AG44,7,1)+3+64)),MATCH(D$5,calendrier!$A:$A,0)),CYCLES!$1:$1,0)+WEEKDAY(D$5)-1))=0,"",INDIRECT("CYCLES!"&amp;ADDRESS(MATCH($A44,CYCLES!$B:$B,0),MATCH("semaine"&amp;INDEX(INDIRECT("calendrier!"&amp;CHAR(MID($AG44,7,1)+3+64)&amp;":"&amp;CHAR(MID($AG44,7,1)+3+64)),MATCH(D$5,calendrier!$A:$A,0)),CYCLES!$1:$1,0)+WEEKDAY(D$5)-1))))</f>
        <v>19H-7H15</v>
      </c>
      <c r="E44" s="29" t="str">
        <f ca="1">IF(E$5="","",IF(INDIRECT("CYCLES!"&amp;ADDRESS(MATCH($A44,CYCLES!$B:$B,0),MATCH("semaine"&amp;INDEX(INDIRECT("calendrier!"&amp;CHAR(MID($AG44,7,1)+3+64)&amp;":"&amp;CHAR(MID($AG44,7,1)+3+64)),MATCH(E$5,calendrier!$A:$A,0)),CYCLES!$1:$1,0)+WEEKDAY(E$5)-1))=0,"",INDIRECT("CYCLES!"&amp;ADDRESS(MATCH($A44,CYCLES!$B:$B,0),MATCH("semaine"&amp;INDEX(INDIRECT("calendrier!"&amp;CHAR(MID($AG44,7,1)+3+64)&amp;":"&amp;CHAR(MID($AG44,7,1)+3+64)),MATCH(E$5,calendrier!$A:$A,0)),CYCLES!$1:$1,0)+WEEKDAY(E$5)-1))))</f>
        <v>19H-7H15</v>
      </c>
      <c r="F44" s="29" t="str">
        <f ca="1">IF(F$5="","",IF(INDIRECT("CYCLES!"&amp;ADDRESS(MATCH($A44,CYCLES!$B:$B,0),MATCH("semaine"&amp;INDEX(INDIRECT("calendrier!"&amp;CHAR(MID($AG44,7,1)+3+64)&amp;":"&amp;CHAR(MID($AG44,7,1)+3+64)),MATCH(F$5,calendrier!$A:$A,0)),CYCLES!$1:$1,0)+WEEKDAY(F$5)-1))=0,"",INDIRECT("CYCLES!"&amp;ADDRESS(MATCH($A44,CYCLES!$B:$B,0),MATCH("semaine"&amp;INDEX(INDIRECT("calendrier!"&amp;CHAR(MID($AG44,7,1)+3+64)&amp;":"&amp;CHAR(MID($AG44,7,1)+3+64)),MATCH(F$5,calendrier!$A:$A,0)),CYCLES!$1:$1,0)+WEEKDAY(F$5)-1))))</f>
        <v/>
      </c>
      <c r="G44" s="29" t="str">
        <f ca="1">IF(G$5="","",IF(INDIRECT("CYCLES!"&amp;ADDRESS(MATCH($A44,CYCLES!$B:$B,0),MATCH("semaine"&amp;INDEX(INDIRECT("calendrier!"&amp;CHAR(MID($AG44,7,1)+3+64)&amp;":"&amp;CHAR(MID($AG44,7,1)+3+64)),MATCH(G$5,calendrier!$A:$A,0)),CYCLES!$1:$1,0)+WEEKDAY(G$5)-1))=0,"",INDIRECT("CYCLES!"&amp;ADDRESS(MATCH($A44,CYCLES!$B:$B,0),MATCH("semaine"&amp;INDEX(INDIRECT("calendrier!"&amp;CHAR(MID($AG44,7,1)+3+64)&amp;":"&amp;CHAR(MID($AG44,7,1)+3+64)),MATCH(G$5,calendrier!$A:$A,0)),CYCLES!$1:$1,0)+WEEKDAY(G$5)-1))))</f>
        <v/>
      </c>
      <c r="H44" s="29" t="str">
        <f ca="1">IF(H$5="","",IF(INDIRECT("CYCLES!"&amp;ADDRESS(MATCH($A44,CYCLES!$B:$B,0),MATCH("semaine"&amp;INDEX(INDIRECT("calendrier!"&amp;CHAR(MID($AG44,7,1)+3+64)&amp;":"&amp;CHAR(MID($AG44,7,1)+3+64)),MATCH(H$5,calendrier!$A:$A,0)),CYCLES!$1:$1,0)+WEEKDAY(H$5)-1))=0,"",INDIRECT("CYCLES!"&amp;ADDRESS(MATCH($A44,CYCLES!$B:$B,0),MATCH("semaine"&amp;INDEX(INDIRECT("calendrier!"&amp;CHAR(MID($AG44,7,1)+3+64)&amp;":"&amp;CHAR(MID($AG44,7,1)+3+64)),MATCH(H$5,calendrier!$A:$A,0)),CYCLES!$1:$1,0)+WEEKDAY(H$5)-1))))</f>
        <v/>
      </c>
      <c r="I44" s="29" t="str">
        <f ca="1">IF(I$5="","",IF(INDIRECT("CYCLES!"&amp;ADDRESS(MATCH($A44,CYCLES!$B:$B,0),MATCH("semaine"&amp;INDEX(INDIRECT("calendrier!"&amp;CHAR(MID($AG44,7,1)+3+64)&amp;":"&amp;CHAR(MID($AG44,7,1)+3+64)),MATCH(I$5,calendrier!$A:$A,0)),CYCLES!$1:$1,0)+WEEKDAY(I$5)-1))=0,"",INDIRECT("CYCLES!"&amp;ADDRESS(MATCH($A44,CYCLES!$B:$B,0),MATCH("semaine"&amp;INDEX(INDIRECT("calendrier!"&amp;CHAR(MID($AG44,7,1)+3+64)&amp;":"&amp;CHAR(MID($AG44,7,1)+3+64)),MATCH(I$5,calendrier!$A:$A,0)),CYCLES!$1:$1,0)+WEEKDAY(I$5)-1))))</f>
        <v>19H-7H15</v>
      </c>
      <c r="J44" s="29" t="str">
        <f ca="1">IF(J$5="","",IF(INDIRECT("CYCLES!"&amp;ADDRESS(MATCH($A44,CYCLES!$B:$B,0),MATCH("semaine"&amp;INDEX(INDIRECT("calendrier!"&amp;CHAR(MID($AG44,7,1)+3+64)&amp;":"&amp;CHAR(MID($AG44,7,1)+3+64)),MATCH(J$5,calendrier!$A:$A,0)),CYCLES!$1:$1,0)+WEEKDAY(J$5)-1))=0,"",INDIRECT("CYCLES!"&amp;ADDRESS(MATCH($A44,CYCLES!$B:$B,0),MATCH("semaine"&amp;INDEX(INDIRECT("calendrier!"&amp;CHAR(MID($AG44,7,1)+3+64)&amp;":"&amp;CHAR(MID($AG44,7,1)+3+64)),MATCH(J$5,calendrier!$A:$A,0)),CYCLES!$1:$1,0)+WEEKDAY(J$5)-1))))</f>
        <v>19H-7H15</v>
      </c>
      <c r="K44" s="29" t="str">
        <f ca="1">IF(K$5="","",IF(INDIRECT("CYCLES!"&amp;ADDRESS(MATCH($A44,CYCLES!$B:$B,0),MATCH("semaine"&amp;INDEX(INDIRECT("calendrier!"&amp;CHAR(MID($AG44,7,1)+3+64)&amp;":"&amp;CHAR(MID($AG44,7,1)+3+64)),MATCH(K$5,calendrier!$A:$A,0)),CYCLES!$1:$1,0)+WEEKDAY(K$5)-1))=0,"",INDIRECT("CYCLES!"&amp;ADDRESS(MATCH($A44,CYCLES!$B:$B,0),MATCH("semaine"&amp;INDEX(INDIRECT("calendrier!"&amp;CHAR(MID($AG44,7,1)+3+64)&amp;":"&amp;CHAR(MID($AG44,7,1)+3+64)),MATCH(K$5,calendrier!$A:$A,0)),CYCLES!$1:$1,0)+WEEKDAY(K$5)-1))))</f>
        <v>sem3</v>
      </c>
      <c r="L44" s="29" t="str">
        <f ca="1">IF(L$5="","",IF(INDIRECT("CYCLES!"&amp;ADDRESS(MATCH($A44,CYCLES!$B:$B,0),MATCH("semaine"&amp;INDEX(INDIRECT("calendrier!"&amp;CHAR(MID($AG44,7,1)+3+64)&amp;":"&amp;CHAR(MID($AG44,7,1)+3+64)),MATCH(L$5,calendrier!$A:$A,0)),CYCLES!$1:$1,0)+WEEKDAY(L$5)-1))=0,"",INDIRECT("CYCLES!"&amp;ADDRESS(MATCH($A44,CYCLES!$B:$B,0),MATCH("semaine"&amp;INDEX(INDIRECT("calendrier!"&amp;CHAR(MID($AG44,7,1)+3+64)&amp;":"&amp;CHAR(MID($AG44,7,1)+3+64)),MATCH(L$5,calendrier!$A:$A,0)),CYCLES!$1:$1,0)+WEEKDAY(L$5)-1))))</f>
        <v/>
      </c>
      <c r="M44" s="29" t="str">
        <f ca="1">IF(M$5="","",IF(INDIRECT("CYCLES!"&amp;ADDRESS(MATCH($A44,CYCLES!$B:$B,0),MATCH("semaine"&amp;INDEX(INDIRECT("calendrier!"&amp;CHAR(MID($AG44,7,1)+3+64)&amp;":"&amp;CHAR(MID($AG44,7,1)+3+64)),MATCH(M$5,calendrier!$A:$A,0)),CYCLES!$1:$1,0)+WEEKDAY(M$5)-1))=0,"",INDIRECT("CYCLES!"&amp;ADDRESS(MATCH($A44,CYCLES!$B:$B,0),MATCH("semaine"&amp;INDEX(INDIRECT("calendrier!"&amp;CHAR(MID($AG44,7,1)+3+64)&amp;":"&amp;CHAR(MID($AG44,7,1)+3+64)),MATCH(M$5,calendrier!$A:$A,0)),CYCLES!$1:$1,0)+WEEKDAY(M$5)-1))))</f>
        <v>19H-7H15</v>
      </c>
      <c r="N44" s="29" t="str">
        <f ca="1">IF(N$5="","",IF(INDIRECT("CYCLES!"&amp;ADDRESS(MATCH($A44,CYCLES!$B:$B,0),MATCH("semaine"&amp;INDEX(INDIRECT("calendrier!"&amp;CHAR(MID($AG44,7,1)+3+64)&amp;":"&amp;CHAR(MID($AG44,7,1)+3+64)),MATCH(N$5,calendrier!$A:$A,0)),CYCLES!$1:$1,0)+WEEKDAY(N$5)-1))=0,"",INDIRECT("CYCLES!"&amp;ADDRESS(MATCH($A44,CYCLES!$B:$B,0),MATCH("semaine"&amp;INDEX(INDIRECT("calendrier!"&amp;CHAR(MID($AG44,7,1)+3+64)&amp;":"&amp;CHAR(MID($AG44,7,1)+3+64)),MATCH(N$5,calendrier!$A:$A,0)),CYCLES!$1:$1,0)+WEEKDAY(N$5)-1))))</f>
        <v>19H-7H15</v>
      </c>
      <c r="O44" s="29" t="str">
        <f ca="1">IF(O$5="","",IF(INDIRECT("CYCLES!"&amp;ADDRESS(MATCH($A44,CYCLES!$B:$B,0),MATCH("semaine"&amp;INDEX(INDIRECT("calendrier!"&amp;CHAR(MID($AG44,7,1)+3+64)&amp;":"&amp;CHAR(MID($AG44,7,1)+3+64)),MATCH(O$5,calendrier!$A:$A,0)),CYCLES!$1:$1,0)+WEEKDAY(O$5)-1))=0,"",INDIRECT("CYCLES!"&amp;ADDRESS(MATCH($A44,CYCLES!$B:$B,0),MATCH("semaine"&amp;INDEX(INDIRECT("calendrier!"&amp;CHAR(MID($AG44,7,1)+3+64)&amp;":"&amp;CHAR(MID($AG44,7,1)+3+64)),MATCH(O$5,calendrier!$A:$A,0)),CYCLES!$1:$1,0)+WEEKDAY(O$5)-1))))</f>
        <v>19H-7H15</v>
      </c>
      <c r="P44" s="29" t="str">
        <f ca="1">IF(P$5="","",IF(INDIRECT("CYCLES!"&amp;ADDRESS(MATCH($A44,CYCLES!$B:$B,0),MATCH("semaine"&amp;INDEX(INDIRECT("calendrier!"&amp;CHAR(MID($AG44,7,1)+3+64)&amp;":"&amp;CHAR(MID($AG44,7,1)+3+64)),MATCH(P$5,calendrier!$A:$A,0)),CYCLES!$1:$1,0)+WEEKDAY(P$5)-1))=0,"",INDIRECT("CYCLES!"&amp;ADDRESS(MATCH($A44,CYCLES!$B:$B,0),MATCH("semaine"&amp;INDEX(INDIRECT("calendrier!"&amp;CHAR(MID($AG44,7,1)+3+64)&amp;":"&amp;CHAR(MID($AG44,7,1)+3+64)),MATCH(P$5,calendrier!$A:$A,0)),CYCLES!$1:$1,0)+WEEKDAY(P$5)-1))))</f>
        <v/>
      </c>
      <c r="Q44" s="29" t="str">
        <f ca="1">IF(Q$5="","",IF(INDIRECT("CYCLES!"&amp;ADDRESS(MATCH($A44,CYCLES!$B:$B,0),MATCH("semaine"&amp;INDEX(INDIRECT("calendrier!"&amp;CHAR(MID($AG44,7,1)+3+64)&amp;":"&amp;CHAR(MID($AG44,7,1)+3+64)),MATCH(Q$5,calendrier!$A:$A,0)),CYCLES!$1:$1,0)+WEEKDAY(Q$5)-1))=0,"",INDIRECT("CYCLES!"&amp;ADDRESS(MATCH($A44,CYCLES!$B:$B,0),MATCH("semaine"&amp;INDEX(INDIRECT("calendrier!"&amp;CHAR(MID($AG44,7,1)+3+64)&amp;":"&amp;CHAR(MID($AG44,7,1)+3+64)),MATCH(Q$5,calendrier!$A:$A,0)),CYCLES!$1:$1,0)+WEEKDAY(Q$5)-1))))</f>
        <v>sem4</v>
      </c>
      <c r="R44" s="29" t="str">
        <f ca="1">IF(R$5="","",IF(INDIRECT("CYCLES!"&amp;ADDRESS(MATCH($A44,CYCLES!$B:$B,0),MATCH("semaine"&amp;INDEX(INDIRECT("calendrier!"&amp;CHAR(MID($AG44,7,1)+3+64)&amp;":"&amp;CHAR(MID($AG44,7,1)+3+64)),MATCH(R$5,calendrier!$A:$A,0)),CYCLES!$1:$1,0)+WEEKDAY(R$5)-1))=0,"",INDIRECT("CYCLES!"&amp;ADDRESS(MATCH($A44,CYCLES!$B:$B,0),MATCH("semaine"&amp;INDEX(INDIRECT("calendrier!"&amp;CHAR(MID($AG44,7,1)+3+64)&amp;":"&amp;CHAR(MID($AG44,7,1)+3+64)),MATCH(R$5,calendrier!$A:$A,0)),CYCLES!$1:$1,0)+WEEKDAY(R$5)-1))))</f>
        <v>19H-7H15</v>
      </c>
      <c r="S44" s="29" t="str">
        <f ca="1">IF(S$5="","",IF(INDIRECT("CYCLES!"&amp;ADDRESS(MATCH($A44,CYCLES!$B:$B,0),MATCH("semaine"&amp;INDEX(INDIRECT("calendrier!"&amp;CHAR(MID($AG44,7,1)+3+64)&amp;":"&amp;CHAR(MID($AG44,7,1)+3+64)),MATCH(S$5,calendrier!$A:$A,0)),CYCLES!$1:$1,0)+WEEKDAY(S$5)-1))=0,"",INDIRECT("CYCLES!"&amp;ADDRESS(MATCH($A44,CYCLES!$B:$B,0),MATCH("semaine"&amp;INDEX(INDIRECT("calendrier!"&amp;CHAR(MID($AG44,7,1)+3+64)&amp;":"&amp;CHAR(MID($AG44,7,1)+3+64)),MATCH(S$5,calendrier!$A:$A,0)),CYCLES!$1:$1,0)+WEEKDAY(S$5)-1))))</f>
        <v>19H-7H15</v>
      </c>
      <c r="T44" s="29" t="str">
        <f ca="1">IF(T$5="","",IF(INDIRECT("CYCLES!"&amp;ADDRESS(MATCH($A44,CYCLES!$B:$B,0),MATCH("semaine"&amp;INDEX(INDIRECT("calendrier!"&amp;CHAR(MID($AG44,7,1)+3+64)&amp;":"&amp;CHAR(MID($AG44,7,1)+3+64)),MATCH(T$5,calendrier!$A:$A,0)),CYCLES!$1:$1,0)+WEEKDAY(T$5)-1))=0,"",INDIRECT("CYCLES!"&amp;ADDRESS(MATCH($A44,CYCLES!$B:$B,0),MATCH("semaine"&amp;INDEX(INDIRECT("calendrier!"&amp;CHAR(MID($AG44,7,1)+3+64)&amp;":"&amp;CHAR(MID($AG44,7,1)+3+64)),MATCH(T$5,calendrier!$A:$A,0)),CYCLES!$1:$1,0)+WEEKDAY(T$5)-1))))</f>
        <v/>
      </c>
      <c r="U44" s="29" t="str">
        <f ca="1">IF(U$5="","",IF(INDIRECT("CYCLES!"&amp;ADDRESS(MATCH($A44,CYCLES!$B:$B,0),MATCH("semaine"&amp;INDEX(INDIRECT("calendrier!"&amp;CHAR(MID($AG44,7,1)+3+64)&amp;":"&amp;CHAR(MID($AG44,7,1)+3+64)),MATCH(U$5,calendrier!$A:$A,0)),CYCLES!$1:$1,0)+WEEKDAY(U$5)-1))=0,"",INDIRECT("CYCLES!"&amp;ADDRESS(MATCH($A44,CYCLES!$B:$B,0),MATCH("semaine"&amp;INDEX(INDIRECT("calendrier!"&amp;CHAR(MID($AG44,7,1)+3+64)&amp;":"&amp;CHAR(MID($AG44,7,1)+3+64)),MATCH(U$5,calendrier!$A:$A,0)),CYCLES!$1:$1,0)+WEEKDAY(U$5)-1))))</f>
        <v/>
      </c>
      <c r="V44" s="29" t="str">
        <f ca="1">IF(V$5="","",IF(INDIRECT("CYCLES!"&amp;ADDRESS(MATCH($A44,CYCLES!$B:$B,0),MATCH("semaine"&amp;INDEX(INDIRECT("calendrier!"&amp;CHAR(MID($AG44,7,1)+3+64)&amp;":"&amp;CHAR(MID($AG44,7,1)+3+64)),MATCH(V$5,calendrier!$A:$A,0)),CYCLES!$1:$1,0)+WEEKDAY(V$5)-1))=0,"",INDIRECT("CYCLES!"&amp;ADDRESS(MATCH($A44,CYCLES!$B:$B,0),MATCH("semaine"&amp;INDEX(INDIRECT("calendrier!"&amp;CHAR(MID($AG44,7,1)+3+64)&amp;":"&amp;CHAR(MID($AG44,7,1)+3+64)),MATCH(V$5,calendrier!$A:$A,0)),CYCLES!$1:$1,0)+WEEKDAY(V$5)-1))))</f>
        <v/>
      </c>
      <c r="W44" s="29" t="str">
        <f ca="1">IF(W$5="","",IF(INDIRECT("CYCLES!"&amp;ADDRESS(MATCH($A44,CYCLES!$B:$B,0),MATCH("semaine"&amp;INDEX(INDIRECT("calendrier!"&amp;CHAR(MID($AG44,7,1)+3+64)&amp;":"&amp;CHAR(MID($AG44,7,1)+3+64)),MATCH(W$5,calendrier!$A:$A,0)),CYCLES!$1:$1,0)+WEEKDAY(W$5)-1))=0,"",INDIRECT("CYCLES!"&amp;ADDRESS(MATCH($A44,CYCLES!$B:$B,0),MATCH("semaine"&amp;INDEX(INDIRECT("calendrier!"&amp;CHAR(MID($AG44,7,1)+3+64)&amp;":"&amp;CHAR(MID($AG44,7,1)+3+64)),MATCH(W$5,calendrier!$A:$A,0)),CYCLES!$1:$1,0)+WEEKDAY(W$5)-1))))</f>
        <v>19H-7H15</v>
      </c>
      <c r="X44" s="29" t="str">
        <f ca="1">IF(X$5="","",IF(INDIRECT("CYCLES!"&amp;ADDRESS(MATCH($A44,CYCLES!$B:$B,0),MATCH("semaine"&amp;INDEX(INDIRECT("calendrier!"&amp;CHAR(MID($AG44,7,1)+3+64)&amp;":"&amp;CHAR(MID($AG44,7,1)+3+64)),MATCH(X$5,calendrier!$A:$A,0)),CYCLES!$1:$1,0)+WEEKDAY(X$5)-1))=0,"",INDIRECT("CYCLES!"&amp;ADDRESS(MATCH($A44,CYCLES!$B:$B,0),MATCH("semaine"&amp;INDEX(INDIRECT("calendrier!"&amp;CHAR(MID($AG44,7,1)+3+64)&amp;":"&amp;CHAR(MID($AG44,7,1)+3+64)),MATCH(X$5,calendrier!$A:$A,0)),CYCLES!$1:$1,0)+WEEKDAY(X$5)-1))))</f>
        <v>19H-7H15</v>
      </c>
      <c r="Y44" s="29" t="str">
        <f ca="1">IF(Y$5="","",IF(INDIRECT("CYCLES!"&amp;ADDRESS(MATCH($A44,CYCLES!$B:$B,0),MATCH("semaine"&amp;INDEX(INDIRECT("calendrier!"&amp;CHAR(MID($AG44,7,1)+3+64)&amp;":"&amp;CHAR(MID($AG44,7,1)+3+64)),MATCH(Y$5,calendrier!$A:$A,0)),CYCLES!$1:$1,0)+WEEKDAY(Y$5)-1))=0,"",INDIRECT("CYCLES!"&amp;ADDRESS(MATCH($A44,CYCLES!$B:$B,0),MATCH("semaine"&amp;INDEX(INDIRECT("calendrier!"&amp;CHAR(MID($AG44,7,1)+3+64)&amp;":"&amp;CHAR(MID($AG44,7,1)+3+64)),MATCH(Y$5,calendrier!$A:$A,0)),CYCLES!$1:$1,0)+WEEKDAY(Y$5)-1))))</f>
        <v>sem5</v>
      </c>
      <c r="Z44" s="29" t="str">
        <f ca="1">IF(Z$5="","",IF(INDIRECT("CYCLES!"&amp;ADDRESS(MATCH($A44,CYCLES!$B:$B,0),MATCH("semaine"&amp;INDEX(INDIRECT("calendrier!"&amp;CHAR(MID($AG44,7,1)+3+64)&amp;":"&amp;CHAR(MID($AG44,7,1)+3+64)),MATCH(Z$5,calendrier!$A:$A,0)),CYCLES!$1:$1,0)+WEEKDAY(Z$5)-1))=0,"",INDIRECT("CYCLES!"&amp;ADDRESS(MATCH($A44,CYCLES!$B:$B,0),MATCH("semaine"&amp;INDEX(INDIRECT("calendrier!"&amp;CHAR(MID($AG44,7,1)+3+64)&amp;":"&amp;CHAR(MID($AG44,7,1)+3+64)),MATCH(Z$5,calendrier!$A:$A,0)),CYCLES!$1:$1,0)+WEEKDAY(Z$5)-1))))</f>
        <v/>
      </c>
      <c r="AA44" s="29" t="str">
        <f ca="1">IF(AA$5="","",IF(INDIRECT("CYCLES!"&amp;ADDRESS(MATCH($A44,CYCLES!$B:$B,0),MATCH("semaine"&amp;INDEX(INDIRECT("calendrier!"&amp;CHAR(MID($AG44,7,1)+3+64)&amp;":"&amp;CHAR(MID($AG44,7,1)+3+64)),MATCH(AA$5,calendrier!$A:$A,0)),CYCLES!$1:$1,0)+WEEKDAY(AA$5)-1))=0,"",INDIRECT("CYCLES!"&amp;ADDRESS(MATCH($A44,CYCLES!$B:$B,0),MATCH("semaine"&amp;INDEX(INDIRECT("calendrier!"&amp;CHAR(MID($AG44,7,1)+3+64)&amp;":"&amp;CHAR(MID($AG44,7,1)+3+64)),MATCH(AA$5,calendrier!$A:$A,0)),CYCLES!$1:$1,0)+WEEKDAY(AA$5)-1))))</f>
        <v>19H-7H15</v>
      </c>
      <c r="AB44" s="29" t="str">
        <f ca="1">IF(AB$5="","",IF(INDIRECT("CYCLES!"&amp;ADDRESS(MATCH($A44,CYCLES!$B:$B,0),MATCH("semaine"&amp;INDEX(INDIRECT("calendrier!"&amp;CHAR(MID($AG44,7,1)+3+64)&amp;":"&amp;CHAR(MID($AG44,7,1)+3+64)),MATCH(AB$5,calendrier!$A:$A,0)),CYCLES!$1:$1,0)+WEEKDAY(AB$5)-1))=0,"",INDIRECT("CYCLES!"&amp;ADDRESS(MATCH($A44,CYCLES!$B:$B,0),MATCH("semaine"&amp;INDEX(INDIRECT("calendrier!"&amp;CHAR(MID($AG44,7,1)+3+64)&amp;":"&amp;CHAR(MID($AG44,7,1)+3+64)),MATCH(AB$5,calendrier!$A:$A,0)),CYCLES!$1:$1,0)+WEEKDAY(AB$5)-1))))</f>
        <v>19H-7H15</v>
      </c>
      <c r="AC44" s="29" t="str">
        <f ca="1">IF(AC$5="","",IF(INDIRECT("CYCLES!"&amp;ADDRESS(MATCH($A44,CYCLES!$B:$B,0),MATCH("semaine"&amp;INDEX(INDIRECT("calendrier!"&amp;CHAR(MID($AG44,7,1)+3+64)&amp;":"&amp;CHAR(MID($AG44,7,1)+3+64)),MATCH(AC$5,calendrier!$A:$A,0)),CYCLES!$1:$1,0)+WEEKDAY(AC$5)-1))=0,"",INDIRECT("CYCLES!"&amp;ADDRESS(MATCH($A44,CYCLES!$B:$B,0),MATCH("semaine"&amp;INDEX(INDIRECT("calendrier!"&amp;CHAR(MID($AG44,7,1)+3+64)&amp;":"&amp;CHAR(MID($AG44,7,1)+3+64)),MATCH(AC$5,calendrier!$A:$A,0)),CYCLES!$1:$1,0)+WEEKDAY(AC$5)-1))))</f>
        <v>19H-7H15</v>
      </c>
      <c r="AD44" s="29" t="str">
        <f ca="1">IF(AD$5="","",IF(INDIRECT("CYCLES!"&amp;ADDRESS(MATCH($A44,CYCLES!$B:$B,0),MATCH("semaine"&amp;INDEX(INDIRECT("calendrier!"&amp;CHAR(MID($AG44,7,1)+3+64)&amp;":"&amp;CHAR(MID($AG44,7,1)+3+64)),MATCH(AD$5,calendrier!$A:$A,0)),CYCLES!$1:$1,0)+WEEKDAY(AD$5)-1))=0,"",INDIRECT("CYCLES!"&amp;ADDRESS(MATCH($A44,CYCLES!$B:$B,0),MATCH("semaine"&amp;INDEX(INDIRECT("calendrier!"&amp;CHAR(MID($AG44,7,1)+3+64)&amp;":"&amp;CHAR(MID($AG44,7,1)+3+64)),MATCH(AD$5,calendrier!$A:$A,0)),CYCLES!$1:$1,0)+WEEKDAY(AD$5)-1))))</f>
        <v/>
      </c>
      <c r="AE44" s="29" t="str">
        <f ca="1">IF(AE$5="","",IF(INDIRECT("CYCLES!"&amp;ADDRESS(MATCH($A44,CYCLES!$B:$B,0),MATCH("semaine"&amp;INDEX(INDIRECT("calendrier!"&amp;CHAR(MID($AG44,7,1)+3+64)&amp;":"&amp;CHAR(MID($AG44,7,1)+3+64)),MATCH(AE$5,calendrier!$A:$A,0)),CYCLES!$1:$1,0)+WEEKDAY(AE$5)-1))=0,"",INDIRECT("CYCLES!"&amp;ADDRESS(MATCH($A44,CYCLES!$B:$B,0),MATCH("semaine"&amp;INDEX(INDIRECT("calendrier!"&amp;CHAR(MID($AG44,7,1)+3+64)&amp;":"&amp;CHAR(MID($AG44,7,1)+3+64)),MATCH(AE$5,calendrier!$A:$A,0)),CYCLES!$1:$1,0)+WEEKDAY(AE$5)-1))))</f>
        <v>sem6</v>
      </c>
      <c r="AF44" s="29" t="str">
        <f ca="1">IF(AF$5="","",IF(INDIRECT("CYCLES!"&amp;ADDRESS(MATCH($A44,CYCLES!$B:$B,0),MATCH("semaine"&amp;INDEX(INDIRECT("calendrier!"&amp;CHAR(MID($AG44,7,1)+3+64)&amp;":"&amp;CHAR(MID($AG44,7,1)+3+64)),MATCH(AF$5,calendrier!$A:$A,0)),CYCLES!$1:$1,0)+WEEKDAY(AF$5)-1))=0,"",INDIRECT("CYCLES!"&amp;ADDRESS(MATCH($A44,CYCLES!$B:$B,0),MATCH("semaine"&amp;INDEX(INDIRECT("calendrier!"&amp;CHAR(MID($AG44,7,1)+3+64)&amp;":"&amp;CHAR(MID($AG44,7,1)+3+64)),MATCH(AF$5,calendrier!$A:$A,0)),CYCLES!$1:$1,0)+WEEKDAY(AF$5)-1))))</f>
        <v/>
      </c>
      <c r="AG44" s="74" t="str">
        <f ca="1">INDIRECT("Cycles!A"&amp;SUMPRODUCT(MAX((ROW(INDIRECT("Cycles!A1:A"&amp;MATCH(A44,CYCLES!$B:$B,0))))*(INDIRECT("Cycles!A1:A"&amp;MATCH(A44,CYCLES!$B:$B,0))&lt;&gt;""))))</f>
        <v>cycles7</v>
      </c>
    </row>
    <row r="45" spans="1:33" ht="30" customHeight="1" x14ac:dyDescent="0.25">
      <c r="A45" s="126" t="str">
        <f ca="1">IF(OR(A44="0",A44=0),"0","Motif")</f>
        <v>Motif</v>
      </c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74"/>
    </row>
    <row r="46" spans="1:33" ht="30" customHeight="1" x14ac:dyDescent="0.25">
      <c r="A46" s="127" t="str">
        <f ca="1">IF(OR(A44="0",A44=0),"0","Remplaçant")</f>
        <v>Remplaçant</v>
      </c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74"/>
    </row>
    <row r="47" spans="1:33" ht="30" customHeight="1" x14ac:dyDescent="0.25">
      <c r="A47" s="129" t="str">
        <f ca="1">IFERROR(IF(B43="0", "0", INDIRECT("Affectations!"&amp;CHAR(64+MATCH($B$2,Affectations!$1:$1,0))&amp;MATCH($B$43,Affectations!$A:$A,0)+1)),"0")</f>
        <v>Patricia</v>
      </c>
      <c r="B47" s="29" t="str">
        <f ca="1">IF(B$5="","",IF(INDIRECT("CYCLES!"&amp;ADDRESS(MATCH($A47,CYCLES!$B:$B,0),MATCH("semaine"&amp;INDEX(INDIRECT("calendrier!"&amp;CHAR(MID($AG47,7,1)+3+64)&amp;":"&amp;CHAR(MID($AG47,7,1)+3+64)),MATCH(B$5,calendrier!$A:$A,0)),CYCLES!$1:$1,0)+WEEKDAY(B$5)-1))=0,"",INDIRECT("CYCLES!"&amp;ADDRESS(MATCH($A47,CYCLES!$B:$B,0),MATCH("semaine"&amp;INDEX(INDIRECT("calendrier!"&amp;CHAR(MID($AG47,7,1)+3+64)&amp;":"&amp;CHAR(MID($AG47,7,1)+3+64)),MATCH(B$5,calendrier!$A:$A,0)),CYCLES!$1:$1,0)+WEEKDAY(B$5)-1))))</f>
        <v/>
      </c>
      <c r="C47" s="29" t="str">
        <f ca="1">IF(C$5="","",IF(INDIRECT("CYCLES!"&amp;ADDRESS(MATCH($A47,CYCLES!$B:$B,0),MATCH("semaine"&amp;INDEX(INDIRECT("calendrier!"&amp;CHAR(MID($AG47,7,1)+3+64)&amp;":"&amp;CHAR(MID($AG47,7,1)+3+64)),MATCH(C$5,calendrier!$A:$A,0)),CYCLES!$1:$1,0)+WEEKDAY(C$5)-1))=0,"",INDIRECT("CYCLES!"&amp;ADDRESS(MATCH($A47,CYCLES!$B:$B,0),MATCH("semaine"&amp;INDEX(INDIRECT("calendrier!"&amp;CHAR(MID($AG47,7,1)+3+64)&amp;":"&amp;CHAR(MID($AG47,7,1)+3+64)),MATCH(C$5,calendrier!$A:$A,0)),CYCLES!$1:$1,0)+WEEKDAY(C$5)-1))))</f>
        <v>sem6</v>
      </c>
      <c r="D47" s="29" t="str">
        <f ca="1">IF(D$5="","",IF(INDIRECT("CYCLES!"&amp;ADDRESS(MATCH($A47,CYCLES!$B:$B,0),MATCH("semaine"&amp;INDEX(INDIRECT("calendrier!"&amp;CHAR(MID($AG47,7,1)+3+64)&amp;":"&amp;CHAR(MID($AG47,7,1)+3+64)),MATCH(D$5,calendrier!$A:$A,0)),CYCLES!$1:$1,0)+WEEKDAY(D$5)-1))=0,"",INDIRECT("CYCLES!"&amp;ADDRESS(MATCH($A47,CYCLES!$B:$B,0),MATCH("semaine"&amp;INDEX(INDIRECT("calendrier!"&amp;CHAR(MID($AG47,7,1)+3+64)&amp;":"&amp;CHAR(MID($AG47,7,1)+3+64)),MATCH(D$5,calendrier!$A:$A,0)),CYCLES!$1:$1,0)+WEEKDAY(D$5)-1))))</f>
        <v>19H-7H15</v>
      </c>
      <c r="E47" s="29" t="str">
        <f ca="1">IF(E$5="","",IF(INDIRECT("CYCLES!"&amp;ADDRESS(MATCH($A47,CYCLES!$B:$B,0),MATCH("semaine"&amp;INDEX(INDIRECT("calendrier!"&amp;CHAR(MID($AG47,7,1)+3+64)&amp;":"&amp;CHAR(MID($AG47,7,1)+3+64)),MATCH(E$5,calendrier!$A:$A,0)),CYCLES!$1:$1,0)+WEEKDAY(E$5)-1))=0,"",INDIRECT("CYCLES!"&amp;ADDRESS(MATCH($A47,CYCLES!$B:$B,0),MATCH("semaine"&amp;INDEX(INDIRECT("calendrier!"&amp;CHAR(MID($AG47,7,1)+3+64)&amp;":"&amp;CHAR(MID($AG47,7,1)+3+64)),MATCH(E$5,calendrier!$A:$A,0)),CYCLES!$1:$1,0)+WEEKDAY(E$5)-1))))</f>
        <v>19H-7H15</v>
      </c>
      <c r="F47" s="29" t="str">
        <f ca="1">IF(F$5="","",IF(INDIRECT("CYCLES!"&amp;ADDRESS(MATCH($A47,CYCLES!$B:$B,0),MATCH("semaine"&amp;INDEX(INDIRECT("calendrier!"&amp;CHAR(MID($AG47,7,1)+3+64)&amp;":"&amp;CHAR(MID($AG47,7,1)+3+64)),MATCH(F$5,calendrier!$A:$A,0)),CYCLES!$1:$1,0)+WEEKDAY(F$5)-1))=0,"",INDIRECT("CYCLES!"&amp;ADDRESS(MATCH($A47,CYCLES!$B:$B,0),MATCH("semaine"&amp;INDEX(INDIRECT("calendrier!"&amp;CHAR(MID($AG47,7,1)+3+64)&amp;":"&amp;CHAR(MID($AG47,7,1)+3+64)),MATCH(F$5,calendrier!$A:$A,0)),CYCLES!$1:$1,0)+WEEKDAY(F$5)-1))))</f>
        <v/>
      </c>
      <c r="G47" s="29" t="str">
        <f ca="1">IF(G$5="","",IF(INDIRECT("CYCLES!"&amp;ADDRESS(MATCH($A47,CYCLES!$B:$B,0),MATCH("semaine"&amp;INDEX(INDIRECT("calendrier!"&amp;CHAR(MID($AG47,7,1)+3+64)&amp;":"&amp;CHAR(MID($AG47,7,1)+3+64)),MATCH(G$5,calendrier!$A:$A,0)),CYCLES!$1:$1,0)+WEEKDAY(G$5)-1))=0,"",INDIRECT("CYCLES!"&amp;ADDRESS(MATCH($A47,CYCLES!$B:$B,0),MATCH("semaine"&amp;INDEX(INDIRECT("calendrier!"&amp;CHAR(MID($AG47,7,1)+3+64)&amp;":"&amp;CHAR(MID($AG47,7,1)+3+64)),MATCH(G$5,calendrier!$A:$A,0)),CYCLES!$1:$1,0)+WEEKDAY(G$5)-1))))</f>
        <v/>
      </c>
      <c r="H47" s="29" t="str">
        <f ca="1">IF(H$5="","",IF(INDIRECT("CYCLES!"&amp;ADDRESS(MATCH($A47,CYCLES!$B:$B,0),MATCH("semaine"&amp;INDEX(INDIRECT("calendrier!"&amp;CHAR(MID($AG47,7,1)+3+64)&amp;":"&amp;CHAR(MID($AG47,7,1)+3+64)),MATCH(H$5,calendrier!$A:$A,0)),CYCLES!$1:$1,0)+WEEKDAY(H$5)-1))=0,"",INDIRECT("CYCLES!"&amp;ADDRESS(MATCH($A47,CYCLES!$B:$B,0),MATCH("semaine"&amp;INDEX(INDIRECT("calendrier!"&amp;CHAR(MID($AG47,7,1)+3+64)&amp;":"&amp;CHAR(MID($AG47,7,1)+3+64)),MATCH(H$5,calendrier!$A:$A,0)),CYCLES!$1:$1,0)+WEEKDAY(H$5)-1))))</f>
        <v/>
      </c>
      <c r="I47" s="29" t="str">
        <f ca="1">IF(I$5="","",IF(INDIRECT("CYCLES!"&amp;ADDRESS(MATCH($A47,CYCLES!$B:$B,0),MATCH("semaine"&amp;INDEX(INDIRECT("calendrier!"&amp;CHAR(MID($AG47,7,1)+3+64)&amp;":"&amp;CHAR(MID($AG47,7,1)+3+64)),MATCH(I$5,calendrier!$A:$A,0)),CYCLES!$1:$1,0)+WEEKDAY(I$5)-1))=0,"",INDIRECT("CYCLES!"&amp;ADDRESS(MATCH($A47,CYCLES!$B:$B,0),MATCH("semaine"&amp;INDEX(INDIRECT("calendrier!"&amp;CHAR(MID($AG47,7,1)+3+64)&amp;":"&amp;CHAR(MID($AG47,7,1)+3+64)),MATCH(I$5,calendrier!$A:$A,0)),CYCLES!$1:$1,0)+WEEKDAY(I$5)-1))))</f>
        <v/>
      </c>
      <c r="J47" s="29" t="str">
        <f ca="1">IF(J$5="","",IF(INDIRECT("CYCLES!"&amp;ADDRESS(MATCH($A47,CYCLES!$B:$B,0),MATCH("semaine"&amp;INDEX(INDIRECT("calendrier!"&amp;CHAR(MID($AG47,7,1)+3+64)&amp;":"&amp;CHAR(MID($AG47,7,1)+3+64)),MATCH(J$5,calendrier!$A:$A,0)),CYCLES!$1:$1,0)+WEEKDAY(J$5)-1))=0,"",INDIRECT("CYCLES!"&amp;ADDRESS(MATCH($A47,CYCLES!$B:$B,0),MATCH("semaine"&amp;INDEX(INDIRECT("calendrier!"&amp;CHAR(MID($AG47,7,1)+3+64)&amp;":"&amp;CHAR(MID($AG47,7,1)+3+64)),MATCH(J$5,calendrier!$A:$A,0)),CYCLES!$1:$1,0)+WEEKDAY(J$5)-1))))</f>
        <v/>
      </c>
      <c r="K47" s="29" t="str">
        <f ca="1">IF(K$5="","",IF(INDIRECT("CYCLES!"&amp;ADDRESS(MATCH($A47,CYCLES!$B:$B,0),MATCH("semaine"&amp;INDEX(INDIRECT("calendrier!"&amp;CHAR(MID($AG47,7,1)+3+64)&amp;":"&amp;CHAR(MID($AG47,7,1)+3+64)),MATCH(K$5,calendrier!$A:$A,0)),CYCLES!$1:$1,0)+WEEKDAY(K$5)-1))=0,"",INDIRECT("CYCLES!"&amp;ADDRESS(MATCH($A47,CYCLES!$B:$B,0),MATCH("semaine"&amp;INDEX(INDIRECT("calendrier!"&amp;CHAR(MID($AG47,7,1)+3+64)&amp;":"&amp;CHAR(MID($AG47,7,1)+3+64)),MATCH(K$5,calendrier!$A:$A,0)),CYCLES!$1:$1,0)+WEEKDAY(K$5)-1))))</f>
        <v>sem7</v>
      </c>
      <c r="L47" s="29" t="str">
        <f ca="1">IF(L$5="","",IF(INDIRECT("CYCLES!"&amp;ADDRESS(MATCH($A47,CYCLES!$B:$B,0),MATCH("semaine"&amp;INDEX(INDIRECT("calendrier!"&amp;CHAR(MID($AG47,7,1)+3+64)&amp;":"&amp;CHAR(MID($AG47,7,1)+3+64)),MATCH(L$5,calendrier!$A:$A,0)),CYCLES!$1:$1,0)+WEEKDAY(L$5)-1))=0,"",INDIRECT("CYCLES!"&amp;ADDRESS(MATCH($A47,CYCLES!$B:$B,0),MATCH("semaine"&amp;INDEX(INDIRECT("calendrier!"&amp;CHAR(MID($AG47,7,1)+3+64)&amp;":"&amp;CHAR(MID($AG47,7,1)+3+64)),MATCH(L$5,calendrier!$A:$A,0)),CYCLES!$1:$1,0)+WEEKDAY(L$5)-1))))</f>
        <v/>
      </c>
      <c r="M47" s="29" t="str">
        <f ca="1">IF(M$5="","",IF(INDIRECT("CYCLES!"&amp;ADDRESS(MATCH($A47,CYCLES!$B:$B,0),MATCH("semaine"&amp;INDEX(INDIRECT("calendrier!"&amp;CHAR(MID($AG47,7,1)+3+64)&amp;":"&amp;CHAR(MID($AG47,7,1)+3+64)),MATCH(M$5,calendrier!$A:$A,0)),CYCLES!$1:$1,0)+WEEKDAY(M$5)-1))=0,"",INDIRECT("CYCLES!"&amp;ADDRESS(MATCH($A47,CYCLES!$B:$B,0),MATCH("semaine"&amp;INDEX(INDIRECT("calendrier!"&amp;CHAR(MID($AG47,7,1)+3+64)&amp;":"&amp;CHAR(MID($AG47,7,1)+3+64)),MATCH(M$5,calendrier!$A:$A,0)),CYCLES!$1:$1,0)+WEEKDAY(M$5)-1))))</f>
        <v/>
      </c>
      <c r="N47" s="29" t="str">
        <f ca="1">IF(N$5="","",IF(INDIRECT("CYCLES!"&amp;ADDRESS(MATCH($A47,CYCLES!$B:$B,0),MATCH("semaine"&amp;INDEX(INDIRECT("calendrier!"&amp;CHAR(MID($AG47,7,1)+3+64)&amp;":"&amp;CHAR(MID($AG47,7,1)+3+64)),MATCH(N$5,calendrier!$A:$A,0)),CYCLES!$1:$1,0)+WEEKDAY(N$5)-1))=0,"",INDIRECT("CYCLES!"&amp;ADDRESS(MATCH($A47,CYCLES!$B:$B,0),MATCH("semaine"&amp;INDEX(INDIRECT("calendrier!"&amp;CHAR(MID($AG47,7,1)+3+64)&amp;":"&amp;CHAR(MID($AG47,7,1)+3+64)),MATCH(N$5,calendrier!$A:$A,0)),CYCLES!$1:$1,0)+WEEKDAY(N$5)-1))))</f>
        <v/>
      </c>
      <c r="O47" s="29" t="str">
        <f ca="1">IF(O$5="","",IF(INDIRECT("CYCLES!"&amp;ADDRESS(MATCH($A47,CYCLES!$B:$B,0),MATCH("semaine"&amp;INDEX(INDIRECT("calendrier!"&amp;CHAR(MID($AG47,7,1)+3+64)&amp;":"&amp;CHAR(MID($AG47,7,1)+3+64)),MATCH(O$5,calendrier!$A:$A,0)),CYCLES!$1:$1,0)+WEEKDAY(O$5)-1))=0,"",INDIRECT("CYCLES!"&amp;ADDRESS(MATCH($A47,CYCLES!$B:$B,0),MATCH("semaine"&amp;INDEX(INDIRECT("calendrier!"&amp;CHAR(MID($AG47,7,1)+3+64)&amp;":"&amp;CHAR(MID($AG47,7,1)+3+64)),MATCH(O$5,calendrier!$A:$A,0)),CYCLES!$1:$1,0)+WEEKDAY(O$5)-1))))</f>
        <v/>
      </c>
      <c r="P47" s="29" t="str">
        <f ca="1">IF(P$5="","",IF(INDIRECT("CYCLES!"&amp;ADDRESS(MATCH($A47,CYCLES!$B:$B,0),MATCH("semaine"&amp;INDEX(INDIRECT("calendrier!"&amp;CHAR(MID($AG47,7,1)+3+64)&amp;":"&amp;CHAR(MID($AG47,7,1)+3+64)),MATCH(P$5,calendrier!$A:$A,0)),CYCLES!$1:$1,0)+WEEKDAY(P$5)-1))=0,"",INDIRECT("CYCLES!"&amp;ADDRESS(MATCH($A47,CYCLES!$B:$B,0),MATCH("semaine"&amp;INDEX(INDIRECT("calendrier!"&amp;CHAR(MID($AG47,7,1)+3+64)&amp;":"&amp;CHAR(MID($AG47,7,1)+3+64)),MATCH(P$5,calendrier!$A:$A,0)),CYCLES!$1:$1,0)+WEEKDAY(P$5)-1))))</f>
        <v>19H-7H15</v>
      </c>
      <c r="Q47" s="29" t="str">
        <f ca="1">IF(Q$5="","",IF(INDIRECT("CYCLES!"&amp;ADDRESS(MATCH($A47,CYCLES!$B:$B,0),MATCH("semaine"&amp;INDEX(INDIRECT("calendrier!"&amp;CHAR(MID($AG47,7,1)+3+64)&amp;":"&amp;CHAR(MID($AG47,7,1)+3+64)),MATCH(Q$5,calendrier!$A:$A,0)),CYCLES!$1:$1,0)+WEEKDAY(Q$5)-1))=0,"",INDIRECT("CYCLES!"&amp;ADDRESS(MATCH($A47,CYCLES!$B:$B,0),MATCH("semaine"&amp;INDEX(INDIRECT("calendrier!"&amp;CHAR(MID($AG47,7,1)+3+64)&amp;":"&amp;CHAR(MID($AG47,7,1)+3+64)),MATCH(Q$5,calendrier!$A:$A,0)),CYCLES!$1:$1,0)+WEEKDAY(Q$5)-1))))</f>
        <v>19H-7H15</v>
      </c>
      <c r="R47" s="29" t="str">
        <f ca="1">IF(R$5="","",IF(INDIRECT("CYCLES!"&amp;ADDRESS(MATCH($A47,CYCLES!$B:$B,0),MATCH("semaine"&amp;INDEX(INDIRECT("calendrier!"&amp;CHAR(MID($AG47,7,1)+3+64)&amp;":"&amp;CHAR(MID($AG47,7,1)+3+64)),MATCH(R$5,calendrier!$A:$A,0)),CYCLES!$1:$1,0)+WEEKDAY(R$5)-1))=0,"",INDIRECT("CYCLES!"&amp;ADDRESS(MATCH($A47,CYCLES!$B:$B,0),MATCH("semaine"&amp;INDEX(INDIRECT("calendrier!"&amp;CHAR(MID($AG47,7,1)+3+64)&amp;":"&amp;CHAR(MID($AG47,7,1)+3+64)),MATCH(R$5,calendrier!$A:$A,0)),CYCLES!$1:$1,0)+WEEKDAY(R$5)-1))))</f>
        <v>sem1</v>
      </c>
      <c r="S47" s="29" t="str">
        <f ca="1">IF(S$5="","",IF(INDIRECT("CYCLES!"&amp;ADDRESS(MATCH($A47,CYCLES!$B:$B,0),MATCH("semaine"&amp;INDEX(INDIRECT("calendrier!"&amp;CHAR(MID($AG47,7,1)+3+64)&amp;":"&amp;CHAR(MID($AG47,7,1)+3+64)),MATCH(S$5,calendrier!$A:$A,0)),CYCLES!$1:$1,0)+WEEKDAY(S$5)-1))=0,"",INDIRECT("CYCLES!"&amp;ADDRESS(MATCH($A47,CYCLES!$B:$B,0),MATCH("semaine"&amp;INDEX(INDIRECT("calendrier!"&amp;CHAR(MID($AG47,7,1)+3+64)&amp;":"&amp;CHAR(MID($AG47,7,1)+3+64)),MATCH(S$5,calendrier!$A:$A,0)),CYCLES!$1:$1,0)+WEEKDAY(S$5)-1))))</f>
        <v/>
      </c>
      <c r="T47" s="29" t="str">
        <f ca="1">IF(T$5="","",IF(INDIRECT("CYCLES!"&amp;ADDRESS(MATCH($A47,CYCLES!$B:$B,0),MATCH("semaine"&amp;INDEX(INDIRECT("calendrier!"&amp;CHAR(MID($AG47,7,1)+3+64)&amp;":"&amp;CHAR(MID($AG47,7,1)+3+64)),MATCH(T$5,calendrier!$A:$A,0)),CYCLES!$1:$1,0)+WEEKDAY(T$5)-1))=0,"",INDIRECT("CYCLES!"&amp;ADDRESS(MATCH($A47,CYCLES!$B:$B,0),MATCH("semaine"&amp;INDEX(INDIRECT("calendrier!"&amp;CHAR(MID($AG47,7,1)+3+64)&amp;":"&amp;CHAR(MID($AG47,7,1)+3+64)),MATCH(T$5,calendrier!$A:$A,0)),CYCLES!$1:$1,0)+WEEKDAY(T$5)-1))))</f>
        <v>19H-7H15</v>
      </c>
      <c r="U47" s="29" t="str">
        <f ca="1">IF(U$5="","",IF(INDIRECT("CYCLES!"&amp;ADDRESS(MATCH($A47,CYCLES!$B:$B,0),MATCH("semaine"&amp;INDEX(INDIRECT("calendrier!"&amp;CHAR(MID($AG47,7,1)+3+64)&amp;":"&amp;CHAR(MID($AG47,7,1)+3+64)),MATCH(U$5,calendrier!$A:$A,0)),CYCLES!$1:$1,0)+WEEKDAY(U$5)-1))=0,"",INDIRECT("CYCLES!"&amp;ADDRESS(MATCH($A47,CYCLES!$B:$B,0),MATCH("semaine"&amp;INDEX(INDIRECT("calendrier!"&amp;CHAR(MID($AG47,7,1)+3+64)&amp;":"&amp;CHAR(MID($AG47,7,1)+3+64)),MATCH(U$5,calendrier!$A:$A,0)),CYCLES!$1:$1,0)+WEEKDAY(U$5)-1))))</f>
        <v>19H-7H15</v>
      </c>
      <c r="V47" s="29" t="str">
        <f ca="1">IF(V$5="","",IF(INDIRECT("CYCLES!"&amp;ADDRESS(MATCH($A47,CYCLES!$B:$B,0),MATCH("semaine"&amp;INDEX(INDIRECT("calendrier!"&amp;CHAR(MID($AG47,7,1)+3+64)&amp;":"&amp;CHAR(MID($AG47,7,1)+3+64)),MATCH(V$5,calendrier!$A:$A,0)),CYCLES!$1:$1,0)+WEEKDAY(V$5)-1))=0,"",INDIRECT("CYCLES!"&amp;ADDRESS(MATCH($A47,CYCLES!$B:$B,0),MATCH("semaine"&amp;INDEX(INDIRECT("calendrier!"&amp;CHAR(MID($AG47,7,1)+3+64)&amp;":"&amp;CHAR(MID($AG47,7,1)+3+64)),MATCH(V$5,calendrier!$A:$A,0)),CYCLES!$1:$1,0)+WEEKDAY(V$5)-1))))</f>
        <v>19H-7H15</v>
      </c>
      <c r="W47" s="29" t="str">
        <f ca="1">IF(W$5="","",IF(INDIRECT("CYCLES!"&amp;ADDRESS(MATCH($A47,CYCLES!$B:$B,0),MATCH("semaine"&amp;INDEX(INDIRECT("calendrier!"&amp;CHAR(MID($AG47,7,1)+3+64)&amp;":"&amp;CHAR(MID($AG47,7,1)+3+64)),MATCH(W$5,calendrier!$A:$A,0)),CYCLES!$1:$1,0)+WEEKDAY(W$5)-1))=0,"",INDIRECT("CYCLES!"&amp;ADDRESS(MATCH($A47,CYCLES!$B:$B,0),MATCH("semaine"&amp;INDEX(INDIRECT("calendrier!"&amp;CHAR(MID($AG47,7,1)+3+64)&amp;":"&amp;CHAR(MID($AG47,7,1)+3+64)),MATCH(W$5,calendrier!$A:$A,0)),CYCLES!$1:$1,0)+WEEKDAY(W$5)-1))))</f>
        <v/>
      </c>
      <c r="X47" s="29" t="str">
        <f ca="1">IF(X$5="","",IF(INDIRECT("CYCLES!"&amp;ADDRESS(MATCH($A47,CYCLES!$B:$B,0),MATCH("semaine"&amp;INDEX(INDIRECT("calendrier!"&amp;CHAR(MID($AG47,7,1)+3+64)&amp;":"&amp;CHAR(MID($AG47,7,1)+3+64)),MATCH(X$5,calendrier!$A:$A,0)),CYCLES!$1:$1,0)+WEEKDAY(X$5)-1))=0,"",INDIRECT("CYCLES!"&amp;ADDRESS(MATCH($A47,CYCLES!$B:$B,0),MATCH("semaine"&amp;INDEX(INDIRECT("calendrier!"&amp;CHAR(MID($AG47,7,1)+3+64)&amp;":"&amp;CHAR(MID($AG47,7,1)+3+64)),MATCH(X$5,calendrier!$A:$A,0)),CYCLES!$1:$1,0)+WEEKDAY(X$5)-1))))</f>
        <v>sem2</v>
      </c>
      <c r="Y47" s="29" t="str">
        <f ca="1">IF(Y$5="","",IF(INDIRECT("CYCLES!"&amp;ADDRESS(MATCH($A47,CYCLES!$B:$B,0),MATCH("semaine"&amp;INDEX(INDIRECT("calendrier!"&amp;CHAR(MID($AG47,7,1)+3+64)&amp;":"&amp;CHAR(MID($AG47,7,1)+3+64)),MATCH(Y$5,calendrier!$A:$A,0)),CYCLES!$1:$1,0)+WEEKDAY(Y$5)-1))=0,"",INDIRECT("CYCLES!"&amp;ADDRESS(MATCH($A47,CYCLES!$B:$B,0),MATCH("semaine"&amp;INDEX(INDIRECT("calendrier!"&amp;CHAR(MID($AG47,7,1)+3+64)&amp;":"&amp;CHAR(MID($AG47,7,1)+3+64)),MATCH(Y$5,calendrier!$A:$A,0)),CYCLES!$1:$1,0)+WEEKDAY(Y$5)-1))))</f>
        <v>19H-7H15</v>
      </c>
      <c r="Z47" s="29" t="str">
        <f ca="1">IF(Z$5="","",IF(INDIRECT("CYCLES!"&amp;ADDRESS(MATCH($A47,CYCLES!$B:$B,0),MATCH("semaine"&amp;INDEX(INDIRECT("calendrier!"&amp;CHAR(MID($AG47,7,1)+3+64)&amp;":"&amp;CHAR(MID($AG47,7,1)+3+64)),MATCH(Z$5,calendrier!$A:$A,0)),CYCLES!$1:$1,0)+WEEKDAY(Z$5)-1))=0,"",INDIRECT("CYCLES!"&amp;ADDRESS(MATCH($A47,CYCLES!$B:$B,0),MATCH("semaine"&amp;INDEX(INDIRECT("calendrier!"&amp;CHAR(MID($AG47,7,1)+3+64)&amp;":"&amp;CHAR(MID($AG47,7,1)+3+64)),MATCH(Z$5,calendrier!$A:$A,0)),CYCLES!$1:$1,0)+WEEKDAY(Z$5)-1))))</f>
        <v>19H-7H15</v>
      </c>
      <c r="AA47" s="29" t="str">
        <f ca="1">IF(AA$5="","",IF(INDIRECT("CYCLES!"&amp;ADDRESS(MATCH($A47,CYCLES!$B:$B,0),MATCH("semaine"&amp;INDEX(INDIRECT("calendrier!"&amp;CHAR(MID($AG47,7,1)+3+64)&amp;":"&amp;CHAR(MID($AG47,7,1)+3+64)),MATCH(AA$5,calendrier!$A:$A,0)),CYCLES!$1:$1,0)+WEEKDAY(AA$5)-1))=0,"",INDIRECT("CYCLES!"&amp;ADDRESS(MATCH($A47,CYCLES!$B:$B,0),MATCH("semaine"&amp;INDEX(INDIRECT("calendrier!"&amp;CHAR(MID($AG47,7,1)+3+64)&amp;":"&amp;CHAR(MID($AG47,7,1)+3+64)),MATCH(AA$5,calendrier!$A:$A,0)),CYCLES!$1:$1,0)+WEEKDAY(AA$5)-1))))</f>
        <v/>
      </c>
      <c r="AB47" s="29" t="str">
        <f ca="1">IF(AB$5="","",IF(INDIRECT("CYCLES!"&amp;ADDRESS(MATCH($A47,CYCLES!$B:$B,0),MATCH("semaine"&amp;INDEX(INDIRECT("calendrier!"&amp;CHAR(MID($AG47,7,1)+3+64)&amp;":"&amp;CHAR(MID($AG47,7,1)+3+64)),MATCH(AB$5,calendrier!$A:$A,0)),CYCLES!$1:$1,0)+WEEKDAY(AB$5)-1))=0,"",INDIRECT("CYCLES!"&amp;ADDRESS(MATCH($A47,CYCLES!$B:$B,0),MATCH("semaine"&amp;INDEX(INDIRECT("calendrier!"&amp;CHAR(MID($AG47,7,1)+3+64)&amp;":"&amp;CHAR(MID($AG47,7,1)+3+64)),MATCH(AB$5,calendrier!$A:$A,0)),CYCLES!$1:$1,0)+WEEKDAY(AB$5)-1))))</f>
        <v/>
      </c>
      <c r="AC47" s="29" t="str">
        <f ca="1">IF(AC$5="","",IF(INDIRECT("CYCLES!"&amp;ADDRESS(MATCH($A47,CYCLES!$B:$B,0),MATCH("semaine"&amp;INDEX(INDIRECT("calendrier!"&amp;CHAR(MID($AG47,7,1)+3+64)&amp;":"&amp;CHAR(MID($AG47,7,1)+3+64)),MATCH(AC$5,calendrier!$A:$A,0)),CYCLES!$1:$1,0)+WEEKDAY(AC$5)-1))=0,"",INDIRECT("CYCLES!"&amp;ADDRESS(MATCH($A47,CYCLES!$B:$B,0),MATCH("semaine"&amp;INDEX(INDIRECT("calendrier!"&amp;CHAR(MID($AG47,7,1)+3+64)&amp;":"&amp;CHAR(MID($AG47,7,1)+3+64)),MATCH(AC$5,calendrier!$A:$A,0)),CYCLES!$1:$1,0)+WEEKDAY(AC$5)-1))))</f>
        <v/>
      </c>
      <c r="AD47" s="29" t="str">
        <f ca="1">IF(AD$5="","",IF(INDIRECT("CYCLES!"&amp;ADDRESS(MATCH($A47,CYCLES!$B:$B,0),MATCH("semaine"&amp;INDEX(INDIRECT("calendrier!"&amp;CHAR(MID($AG47,7,1)+3+64)&amp;":"&amp;CHAR(MID($AG47,7,1)+3+64)),MATCH(AD$5,calendrier!$A:$A,0)),CYCLES!$1:$1,0)+WEEKDAY(AD$5)-1))=0,"",INDIRECT("CYCLES!"&amp;ADDRESS(MATCH($A47,CYCLES!$B:$B,0),MATCH("semaine"&amp;INDEX(INDIRECT("calendrier!"&amp;CHAR(MID($AG47,7,1)+3+64)&amp;":"&amp;CHAR(MID($AG47,7,1)+3+64)),MATCH(AD$5,calendrier!$A:$A,0)),CYCLES!$1:$1,0)+WEEKDAY(AD$5)-1))))</f>
        <v>19H-7H15</v>
      </c>
      <c r="AE47" s="29" t="str">
        <f ca="1">IF(AE$5="","",IF(INDIRECT("CYCLES!"&amp;ADDRESS(MATCH($A47,CYCLES!$B:$B,0),MATCH("semaine"&amp;INDEX(INDIRECT("calendrier!"&amp;CHAR(MID($AG47,7,1)+3+64)&amp;":"&amp;CHAR(MID($AG47,7,1)+3+64)),MATCH(AE$5,calendrier!$A:$A,0)),CYCLES!$1:$1,0)+WEEKDAY(AE$5)-1))=0,"",INDIRECT("CYCLES!"&amp;ADDRESS(MATCH($A47,CYCLES!$B:$B,0),MATCH("semaine"&amp;INDEX(INDIRECT("calendrier!"&amp;CHAR(MID($AG47,7,1)+3+64)&amp;":"&amp;CHAR(MID($AG47,7,1)+3+64)),MATCH(AE$5,calendrier!$A:$A,0)),CYCLES!$1:$1,0)+WEEKDAY(AE$5)-1))))</f>
        <v>19H-7H15</v>
      </c>
      <c r="AF47" s="29" t="str">
        <f ca="1">IF(AF$5="","",IF(INDIRECT("CYCLES!"&amp;ADDRESS(MATCH($A47,CYCLES!$B:$B,0),MATCH("semaine"&amp;INDEX(INDIRECT("calendrier!"&amp;CHAR(MID($AG47,7,1)+3+64)&amp;":"&amp;CHAR(MID($AG47,7,1)+3+64)),MATCH(AF$5,calendrier!$A:$A,0)),CYCLES!$1:$1,0)+WEEKDAY(AF$5)-1))=0,"",INDIRECT("CYCLES!"&amp;ADDRESS(MATCH($A47,CYCLES!$B:$B,0),MATCH("semaine"&amp;INDEX(INDIRECT("calendrier!"&amp;CHAR(MID($AG47,7,1)+3+64)&amp;":"&amp;CHAR(MID($AG47,7,1)+3+64)),MATCH(AF$5,calendrier!$A:$A,0)),CYCLES!$1:$1,0)+WEEKDAY(AF$5)-1))))</f>
        <v/>
      </c>
      <c r="AG47" s="74" t="str">
        <f ca="1">INDIRECT("Cycles!A"&amp;SUMPRODUCT(MAX((ROW(INDIRECT("Cycles!A1:A"&amp;MATCH(A47,CYCLES!$B:$B,0))))*(INDIRECT("Cycles!A1:A"&amp;MATCH(A47,CYCLES!$B:$B,0))&lt;&gt;""))))</f>
        <v>cycles7</v>
      </c>
    </row>
    <row r="48" spans="1:33" ht="30" customHeight="1" x14ac:dyDescent="0.25">
      <c r="A48" s="126" t="str">
        <f ca="1">IF(OR(A47="0",A47=0),"0","Motif")</f>
        <v>Motif</v>
      </c>
      <c r="B48" s="60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G48" s="74"/>
    </row>
    <row r="49" spans="1:33" ht="30" customHeight="1" x14ac:dyDescent="0.25">
      <c r="A49" s="127" t="str">
        <f ca="1">IF(OR(A47="0",A47=0),"0","Remplaçant")</f>
        <v>Remplaçant</v>
      </c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74"/>
    </row>
    <row r="50" spans="1:33" ht="30" customHeight="1" x14ac:dyDescent="0.25">
      <c r="A50" s="129" t="str">
        <f ca="1">IFERROR(IF(B43="0", "0", INDIRECT("Affectations!"&amp;CHAR(64+MATCH($B$2,Affectations!$1:$1,0))&amp;MATCH($B$43,Affectations!$A:$A,0)+12)),"0")</f>
        <v>Polyvalent SSR (IDE_N)</v>
      </c>
      <c r="B50" s="29" t="str">
        <f ca="1">IF(B$5="","",IF(INDIRECT("CYCLES!"&amp;ADDRESS(MATCH($A50,CYCLES!$B:$B,0),MATCH("semaine"&amp;INDEX(INDIRECT("calendrier!"&amp;CHAR(MID($AG50,7,1)+3+64)&amp;":"&amp;CHAR(MID($AG50,7,1)+3+64)),MATCH(B$5,calendrier!$A:$A,0)),CYCLES!$1:$1,0)+WEEKDAY(B$5)-1))=0,"",INDIRECT("CYCLES!"&amp;ADDRESS(MATCH($A50,CYCLES!$B:$B,0),MATCH("semaine"&amp;INDEX(INDIRECT("calendrier!"&amp;CHAR(MID($AG50,7,1)+3+64)&amp;":"&amp;CHAR(MID($AG50,7,1)+3+64)),MATCH(B$5,calendrier!$A:$A,0)),CYCLES!$1:$1,0)+WEEKDAY(B$5)-1))))</f>
        <v>FREYCHET</v>
      </c>
      <c r="C50" s="29" t="str">
        <f ca="1">IF(C$5="","",IF(INDIRECT("CYCLES!"&amp;ADDRESS(MATCH($A50,CYCLES!$B:$B,0),MATCH("semaine"&amp;INDEX(INDIRECT("calendrier!"&amp;CHAR(MID($AG50,7,1)+3+64)&amp;":"&amp;CHAR(MID($AG50,7,1)+3+64)),MATCH(C$5,calendrier!$A:$A,0)),CYCLES!$1:$1,0)+WEEKDAY(C$5)-1))=0,"",INDIRECT("CYCLES!"&amp;ADDRESS(MATCH($A50,CYCLES!$B:$B,0),MATCH("semaine"&amp;INDEX(INDIRECT("calendrier!"&amp;CHAR(MID($AG50,7,1)+3+64)&amp;":"&amp;CHAR(MID($AG50,7,1)+3+64)),MATCH(C$5,calendrier!$A:$A,0)),CYCLES!$1:$1,0)+WEEKDAY(C$5)-1))))</f>
        <v>FREYCHET</v>
      </c>
      <c r="D50" s="29" t="str">
        <f ca="1">IF(D$5="","",IF(INDIRECT("CYCLES!"&amp;ADDRESS(MATCH($A50,CYCLES!$B:$B,0),MATCH("semaine"&amp;INDEX(INDIRECT("calendrier!"&amp;CHAR(MID($AG50,7,1)+3+64)&amp;":"&amp;CHAR(MID($AG50,7,1)+3+64)),MATCH(D$5,calendrier!$A:$A,0)),CYCLES!$1:$1,0)+WEEKDAY(D$5)-1))=0,"",INDIRECT("CYCLES!"&amp;ADDRESS(MATCH($A50,CYCLES!$B:$B,0),MATCH("semaine"&amp;INDEX(INDIRECT("calendrier!"&amp;CHAR(MID($AG50,7,1)+3+64)&amp;":"&amp;CHAR(MID($AG50,7,1)+3+64)),MATCH(D$5,calendrier!$A:$A,0)),CYCLES!$1:$1,0)+WEEKDAY(D$5)-1))))</f>
        <v/>
      </c>
      <c r="E50" s="29" t="str">
        <f ca="1">IF(E$5="","",IF(INDIRECT("CYCLES!"&amp;ADDRESS(MATCH($A50,CYCLES!$B:$B,0),MATCH("semaine"&amp;INDEX(INDIRECT("calendrier!"&amp;CHAR(MID($AG50,7,1)+3+64)&amp;":"&amp;CHAR(MID($AG50,7,1)+3+64)),MATCH(E$5,calendrier!$A:$A,0)),CYCLES!$1:$1,0)+WEEKDAY(E$5)-1))=0,"",INDIRECT("CYCLES!"&amp;ADDRESS(MATCH($A50,CYCLES!$B:$B,0),MATCH("semaine"&amp;INDEX(INDIRECT("calendrier!"&amp;CHAR(MID($AG50,7,1)+3+64)&amp;":"&amp;CHAR(MID($AG50,7,1)+3+64)),MATCH(E$5,calendrier!$A:$A,0)),CYCLES!$1:$1,0)+WEEKDAY(E$5)-1))))</f>
        <v/>
      </c>
      <c r="F50" s="29" t="str">
        <f ca="1">IF(F$5="","",IF(INDIRECT("CYCLES!"&amp;ADDRESS(MATCH($A50,CYCLES!$B:$B,0),MATCH("semaine"&amp;INDEX(INDIRECT("calendrier!"&amp;CHAR(MID($AG50,7,1)+3+64)&amp;":"&amp;CHAR(MID($AG50,7,1)+3+64)),MATCH(F$5,calendrier!$A:$A,0)),CYCLES!$1:$1,0)+WEEKDAY(F$5)-1))=0,"",INDIRECT("CYCLES!"&amp;ADDRESS(MATCH($A50,CYCLES!$B:$B,0),MATCH("semaine"&amp;INDEX(INDIRECT("calendrier!"&amp;CHAR(MID($AG50,7,1)+3+64)&amp;":"&amp;CHAR(MID($AG50,7,1)+3+64)),MATCH(F$5,calendrier!$A:$A,0)),CYCLES!$1:$1,0)+WEEKDAY(F$5)-1))))</f>
        <v>FREYCHET</v>
      </c>
      <c r="G50" s="29" t="str">
        <f ca="1">IF(G$5="","",IF(INDIRECT("CYCLES!"&amp;ADDRESS(MATCH($A50,CYCLES!$B:$B,0),MATCH("semaine"&amp;INDEX(INDIRECT("calendrier!"&amp;CHAR(MID($AG50,7,1)+3+64)&amp;":"&amp;CHAR(MID($AG50,7,1)+3+64)),MATCH(G$5,calendrier!$A:$A,0)),CYCLES!$1:$1,0)+WEEKDAY(G$5)-1))=0,"",INDIRECT("CYCLES!"&amp;ADDRESS(MATCH($A50,CYCLES!$B:$B,0),MATCH("semaine"&amp;INDEX(INDIRECT("calendrier!"&amp;CHAR(MID($AG50,7,1)+3+64)&amp;":"&amp;CHAR(MID($AG50,7,1)+3+64)),MATCH(G$5,calendrier!$A:$A,0)),CYCLES!$1:$1,0)+WEEKDAY(G$5)-1))))</f>
        <v>FREYCHET</v>
      </c>
      <c r="H50" s="29" t="str">
        <f ca="1">IF(H$5="","",IF(INDIRECT("CYCLES!"&amp;ADDRESS(MATCH($A50,CYCLES!$B:$B,0),MATCH("semaine"&amp;INDEX(INDIRECT("calendrier!"&amp;CHAR(MID($AG50,7,1)+3+64)&amp;":"&amp;CHAR(MID($AG50,7,1)+3+64)),MATCH(H$5,calendrier!$A:$A,0)),CYCLES!$1:$1,0)+WEEKDAY(H$5)-1))=0,"",INDIRECT("CYCLES!"&amp;ADDRESS(MATCH($A50,CYCLES!$B:$B,0),MATCH("semaine"&amp;INDEX(INDIRECT("calendrier!"&amp;CHAR(MID($AG50,7,1)+3+64)&amp;":"&amp;CHAR(MID($AG50,7,1)+3+64)),MATCH(H$5,calendrier!$A:$A,0)),CYCLES!$1:$1,0)+WEEKDAY(H$5)-1))))</f>
        <v>FREYCHET</v>
      </c>
      <c r="I50" s="29" t="str">
        <f ca="1">IF(I$5="","",IF(INDIRECT("CYCLES!"&amp;ADDRESS(MATCH($A50,CYCLES!$B:$B,0),MATCH("semaine"&amp;INDEX(INDIRECT("calendrier!"&amp;CHAR(MID($AG50,7,1)+3+64)&amp;":"&amp;CHAR(MID($AG50,7,1)+3+64)),MATCH(I$5,calendrier!$A:$A,0)),CYCLES!$1:$1,0)+WEEKDAY(I$5)-1))=0,"",INDIRECT("CYCLES!"&amp;ADDRESS(MATCH($A50,CYCLES!$B:$B,0),MATCH("semaine"&amp;INDEX(INDIRECT("calendrier!"&amp;CHAR(MID($AG50,7,1)+3+64)&amp;":"&amp;CHAR(MID($AG50,7,1)+3+64)),MATCH(I$5,calendrier!$A:$A,0)),CYCLES!$1:$1,0)+WEEKDAY(I$5)-1))))</f>
        <v/>
      </c>
      <c r="J50" s="29" t="str">
        <f ca="1">IF(J$5="","",IF(INDIRECT("CYCLES!"&amp;ADDRESS(MATCH($A50,CYCLES!$B:$B,0),MATCH("semaine"&amp;INDEX(INDIRECT("calendrier!"&amp;CHAR(MID($AG50,7,1)+3+64)&amp;":"&amp;CHAR(MID($AG50,7,1)+3+64)),MATCH(J$5,calendrier!$A:$A,0)),CYCLES!$1:$1,0)+WEEKDAY(J$5)-1))=0,"",INDIRECT("CYCLES!"&amp;ADDRESS(MATCH($A50,CYCLES!$B:$B,0),MATCH("semaine"&amp;INDEX(INDIRECT("calendrier!"&amp;CHAR(MID($AG50,7,1)+3+64)&amp;":"&amp;CHAR(MID($AG50,7,1)+3+64)),MATCH(J$5,calendrier!$A:$A,0)),CYCLES!$1:$1,0)+WEEKDAY(J$5)-1))))</f>
        <v/>
      </c>
      <c r="K50" s="29" t="str">
        <f ca="1">IF(K$5="","",IF(INDIRECT("CYCLES!"&amp;ADDRESS(MATCH($A50,CYCLES!$B:$B,0),MATCH("semaine"&amp;INDEX(INDIRECT("calendrier!"&amp;CHAR(MID($AG50,7,1)+3+64)&amp;":"&amp;CHAR(MID($AG50,7,1)+3+64)),MATCH(K$5,calendrier!$A:$A,0)),CYCLES!$1:$1,0)+WEEKDAY(K$5)-1))=0,"",INDIRECT("CYCLES!"&amp;ADDRESS(MATCH($A50,CYCLES!$B:$B,0),MATCH("semaine"&amp;INDEX(INDIRECT("calendrier!"&amp;CHAR(MID($AG50,7,1)+3+64)&amp;":"&amp;CHAR(MID($AG50,7,1)+3+64)),MATCH(K$5,calendrier!$A:$A,0)),CYCLES!$1:$1,0)+WEEKDAY(K$5)-1))))</f>
        <v>FREYCHET</v>
      </c>
      <c r="L50" s="29" t="str">
        <f ca="1">IF(L$5="","",IF(INDIRECT("CYCLES!"&amp;ADDRESS(MATCH($A50,CYCLES!$B:$B,0),MATCH("semaine"&amp;INDEX(INDIRECT("calendrier!"&amp;CHAR(MID($AG50,7,1)+3+64)&amp;":"&amp;CHAR(MID($AG50,7,1)+3+64)),MATCH(L$5,calendrier!$A:$A,0)),CYCLES!$1:$1,0)+WEEKDAY(L$5)-1))=0,"",INDIRECT("CYCLES!"&amp;ADDRESS(MATCH($A50,CYCLES!$B:$B,0),MATCH("semaine"&amp;INDEX(INDIRECT("calendrier!"&amp;CHAR(MID($AG50,7,1)+3+64)&amp;":"&amp;CHAR(MID($AG50,7,1)+3+64)),MATCH(L$5,calendrier!$A:$A,0)),CYCLES!$1:$1,0)+WEEKDAY(L$5)-1))))</f>
        <v>FREYCHET</v>
      </c>
      <c r="M50" s="29" t="str">
        <f ca="1">IF(M$5="","",IF(INDIRECT("CYCLES!"&amp;ADDRESS(MATCH($A50,CYCLES!$B:$B,0),MATCH("semaine"&amp;INDEX(INDIRECT("calendrier!"&amp;CHAR(MID($AG50,7,1)+3+64)&amp;":"&amp;CHAR(MID($AG50,7,1)+3+64)),MATCH(M$5,calendrier!$A:$A,0)),CYCLES!$1:$1,0)+WEEKDAY(M$5)-1))=0,"",INDIRECT("CYCLES!"&amp;ADDRESS(MATCH($A50,CYCLES!$B:$B,0),MATCH("semaine"&amp;INDEX(INDIRECT("calendrier!"&amp;CHAR(MID($AG50,7,1)+3+64)&amp;":"&amp;CHAR(MID($AG50,7,1)+3+64)),MATCH(M$5,calendrier!$A:$A,0)),CYCLES!$1:$1,0)+WEEKDAY(M$5)-1))))</f>
        <v/>
      </c>
      <c r="N50" s="29" t="str">
        <f ca="1">IF(N$5="","",IF(INDIRECT("CYCLES!"&amp;ADDRESS(MATCH($A50,CYCLES!$B:$B,0),MATCH("semaine"&amp;INDEX(INDIRECT("calendrier!"&amp;CHAR(MID($AG50,7,1)+3+64)&amp;":"&amp;CHAR(MID($AG50,7,1)+3+64)),MATCH(N$5,calendrier!$A:$A,0)),CYCLES!$1:$1,0)+WEEKDAY(N$5)-1))=0,"",INDIRECT("CYCLES!"&amp;ADDRESS(MATCH($A50,CYCLES!$B:$B,0),MATCH("semaine"&amp;INDEX(INDIRECT("calendrier!"&amp;CHAR(MID($AG50,7,1)+3+64)&amp;":"&amp;CHAR(MID($AG50,7,1)+3+64)),MATCH(N$5,calendrier!$A:$A,0)),CYCLES!$1:$1,0)+WEEKDAY(N$5)-1))))</f>
        <v/>
      </c>
      <c r="O50" s="29" t="str">
        <f ca="1">IF(O$5="","",IF(INDIRECT("CYCLES!"&amp;ADDRESS(MATCH($A50,CYCLES!$B:$B,0),MATCH("semaine"&amp;INDEX(INDIRECT("calendrier!"&amp;CHAR(MID($AG50,7,1)+3+64)&amp;":"&amp;CHAR(MID($AG50,7,1)+3+64)),MATCH(O$5,calendrier!$A:$A,0)),CYCLES!$1:$1,0)+WEEKDAY(O$5)-1))=0,"",INDIRECT("CYCLES!"&amp;ADDRESS(MATCH($A50,CYCLES!$B:$B,0),MATCH("semaine"&amp;INDEX(INDIRECT("calendrier!"&amp;CHAR(MID($AG50,7,1)+3+64)&amp;":"&amp;CHAR(MID($AG50,7,1)+3+64)),MATCH(O$5,calendrier!$A:$A,0)),CYCLES!$1:$1,0)+WEEKDAY(O$5)-1))))</f>
        <v/>
      </c>
      <c r="P50" s="29" t="str">
        <f ca="1">IF(P$5="","",IF(INDIRECT("CYCLES!"&amp;ADDRESS(MATCH($A50,CYCLES!$B:$B,0),MATCH("semaine"&amp;INDEX(INDIRECT("calendrier!"&amp;CHAR(MID($AG50,7,1)+3+64)&amp;":"&amp;CHAR(MID($AG50,7,1)+3+64)),MATCH(P$5,calendrier!$A:$A,0)),CYCLES!$1:$1,0)+WEEKDAY(P$5)-1))=0,"",INDIRECT("CYCLES!"&amp;ADDRESS(MATCH($A50,CYCLES!$B:$B,0),MATCH("semaine"&amp;INDEX(INDIRECT("calendrier!"&amp;CHAR(MID($AG50,7,1)+3+64)&amp;":"&amp;CHAR(MID($AG50,7,1)+3+64)),MATCH(P$5,calendrier!$A:$A,0)),CYCLES!$1:$1,0)+WEEKDAY(P$5)-1))))</f>
        <v/>
      </c>
      <c r="Q50" s="29" t="str">
        <f ca="1">IF(Q$5="","",IF(INDIRECT("CYCLES!"&amp;ADDRESS(MATCH($A50,CYCLES!$B:$B,0),MATCH("semaine"&amp;INDEX(INDIRECT("calendrier!"&amp;CHAR(MID($AG50,7,1)+3+64)&amp;":"&amp;CHAR(MID($AG50,7,1)+3+64)),MATCH(Q$5,calendrier!$A:$A,0)),CYCLES!$1:$1,0)+WEEKDAY(Q$5)-1))=0,"",INDIRECT("CYCLES!"&amp;ADDRESS(MATCH($A50,CYCLES!$B:$B,0),MATCH("semaine"&amp;INDEX(INDIRECT("calendrier!"&amp;CHAR(MID($AG50,7,1)+3+64)&amp;":"&amp;CHAR(MID($AG50,7,1)+3+64)),MATCH(Q$5,calendrier!$A:$A,0)),CYCLES!$1:$1,0)+WEEKDAY(Q$5)-1))))</f>
        <v/>
      </c>
      <c r="R50" s="29" t="str">
        <f ca="1">IF(R$5="","",IF(INDIRECT("CYCLES!"&amp;ADDRESS(MATCH($A50,CYCLES!$B:$B,0),MATCH("semaine"&amp;INDEX(INDIRECT("calendrier!"&amp;CHAR(MID($AG50,7,1)+3+64)&amp;":"&amp;CHAR(MID($AG50,7,1)+3+64)),MATCH(R$5,calendrier!$A:$A,0)),CYCLES!$1:$1,0)+WEEKDAY(R$5)-1))=0,"",INDIRECT("CYCLES!"&amp;ADDRESS(MATCH($A50,CYCLES!$B:$B,0),MATCH("semaine"&amp;INDEX(INDIRECT("calendrier!"&amp;CHAR(MID($AG50,7,1)+3+64)&amp;":"&amp;CHAR(MID($AG50,7,1)+3+64)),MATCH(R$5,calendrier!$A:$A,0)),CYCLES!$1:$1,0)+WEEKDAY(R$5)-1))))</f>
        <v/>
      </c>
      <c r="S50" s="29" t="str">
        <f ca="1">IF(S$5="","",IF(INDIRECT("CYCLES!"&amp;ADDRESS(MATCH($A50,CYCLES!$B:$B,0),MATCH("semaine"&amp;INDEX(INDIRECT("calendrier!"&amp;CHAR(MID($AG50,7,1)+3+64)&amp;":"&amp;CHAR(MID($AG50,7,1)+3+64)),MATCH(S$5,calendrier!$A:$A,0)),CYCLES!$1:$1,0)+WEEKDAY(S$5)-1))=0,"",INDIRECT("CYCLES!"&amp;ADDRESS(MATCH($A50,CYCLES!$B:$B,0),MATCH("semaine"&amp;INDEX(INDIRECT("calendrier!"&amp;CHAR(MID($AG50,7,1)+3+64)&amp;":"&amp;CHAR(MID($AG50,7,1)+3+64)),MATCH(S$5,calendrier!$A:$A,0)),CYCLES!$1:$1,0)+WEEKDAY(S$5)-1))))</f>
        <v/>
      </c>
      <c r="T50" s="29" t="str">
        <f ca="1">IF(T$5="","",IF(INDIRECT("CYCLES!"&amp;ADDRESS(MATCH($A50,CYCLES!$B:$B,0),MATCH("semaine"&amp;INDEX(INDIRECT("calendrier!"&amp;CHAR(MID($AG50,7,1)+3+64)&amp;":"&amp;CHAR(MID($AG50,7,1)+3+64)),MATCH(T$5,calendrier!$A:$A,0)),CYCLES!$1:$1,0)+WEEKDAY(T$5)-1))=0,"",INDIRECT("CYCLES!"&amp;ADDRESS(MATCH($A50,CYCLES!$B:$B,0),MATCH("semaine"&amp;INDEX(INDIRECT("calendrier!"&amp;CHAR(MID($AG50,7,1)+3+64)&amp;":"&amp;CHAR(MID($AG50,7,1)+3+64)),MATCH(T$5,calendrier!$A:$A,0)),CYCLES!$1:$1,0)+WEEKDAY(T$5)-1))))</f>
        <v/>
      </c>
      <c r="U50" s="29" t="str">
        <f ca="1">IF(U$5="","",IF(INDIRECT("CYCLES!"&amp;ADDRESS(MATCH($A50,CYCLES!$B:$B,0),MATCH("semaine"&amp;INDEX(INDIRECT("calendrier!"&amp;CHAR(MID($AG50,7,1)+3+64)&amp;":"&amp;CHAR(MID($AG50,7,1)+3+64)),MATCH(U$5,calendrier!$A:$A,0)),CYCLES!$1:$1,0)+WEEKDAY(U$5)-1))=0,"",INDIRECT("CYCLES!"&amp;ADDRESS(MATCH($A50,CYCLES!$B:$B,0),MATCH("semaine"&amp;INDEX(INDIRECT("calendrier!"&amp;CHAR(MID($AG50,7,1)+3+64)&amp;":"&amp;CHAR(MID($AG50,7,1)+3+64)),MATCH(U$5,calendrier!$A:$A,0)),CYCLES!$1:$1,0)+WEEKDAY(U$5)-1))))</f>
        <v/>
      </c>
      <c r="V50" s="29" t="str">
        <f ca="1">IF(V$5="","",IF(INDIRECT("CYCLES!"&amp;ADDRESS(MATCH($A50,CYCLES!$B:$B,0),MATCH("semaine"&amp;INDEX(INDIRECT("calendrier!"&amp;CHAR(MID($AG50,7,1)+3+64)&amp;":"&amp;CHAR(MID($AG50,7,1)+3+64)),MATCH(V$5,calendrier!$A:$A,0)),CYCLES!$1:$1,0)+WEEKDAY(V$5)-1))=0,"",INDIRECT("CYCLES!"&amp;ADDRESS(MATCH($A50,CYCLES!$B:$B,0),MATCH("semaine"&amp;INDEX(INDIRECT("calendrier!"&amp;CHAR(MID($AG50,7,1)+3+64)&amp;":"&amp;CHAR(MID($AG50,7,1)+3+64)),MATCH(V$5,calendrier!$A:$A,0)),CYCLES!$1:$1,0)+WEEKDAY(V$5)-1))))</f>
        <v/>
      </c>
      <c r="W50" s="29" t="str">
        <f ca="1">IF(W$5="","",IF(INDIRECT("CYCLES!"&amp;ADDRESS(MATCH($A50,CYCLES!$B:$B,0),MATCH("semaine"&amp;INDEX(INDIRECT("calendrier!"&amp;CHAR(MID($AG50,7,1)+3+64)&amp;":"&amp;CHAR(MID($AG50,7,1)+3+64)),MATCH(W$5,calendrier!$A:$A,0)),CYCLES!$1:$1,0)+WEEKDAY(W$5)-1))=0,"",INDIRECT("CYCLES!"&amp;ADDRESS(MATCH($A50,CYCLES!$B:$B,0),MATCH("semaine"&amp;INDEX(INDIRECT("calendrier!"&amp;CHAR(MID($AG50,7,1)+3+64)&amp;":"&amp;CHAR(MID($AG50,7,1)+3+64)),MATCH(W$5,calendrier!$A:$A,0)),CYCLES!$1:$1,0)+WEEKDAY(W$5)-1))))</f>
        <v/>
      </c>
      <c r="X50" s="29" t="str">
        <f ca="1">IF(X$5="","",IF(INDIRECT("CYCLES!"&amp;ADDRESS(MATCH($A50,CYCLES!$B:$B,0),MATCH("semaine"&amp;INDEX(INDIRECT("calendrier!"&amp;CHAR(MID($AG50,7,1)+3+64)&amp;":"&amp;CHAR(MID($AG50,7,1)+3+64)),MATCH(X$5,calendrier!$A:$A,0)),CYCLES!$1:$1,0)+WEEKDAY(X$5)-1))=0,"",INDIRECT("CYCLES!"&amp;ADDRESS(MATCH($A50,CYCLES!$B:$B,0),MATCH("semaine"&amp;INDEX(INDIRECT("calendrier!"&amp;CHAR(MID($AG50,7,1)+3+64)&amp;":"&amp;CHAR(MID($AG50,7,1)+3+64)),MATCH(X$5,calendrier!$A:$A,0)),CYCLES!$1:$1,0)+WEEKDAY(X$5)-1))))</f>
        <v/>
      </c>
      <c r="Y50" s="29" t="str">
        <f ca="1">IF(Y$5="","",IF(INDIRECT("CYCLES!"&amp;ADDRESS(MATCH($A50,CYCLES!$B:$B,0),MATCH("semaine"&amp;INDEX(INDIRECT("calendrier!"&amp;CHAR(MID($AG50,7,1)+3+64)&amp;":"&amp;CHAR(MID($AG50,7,1)+3+64)),MATCH(Y$5,calendrier!$A:$A,0)),CYCLES!$1:$1,0)+WEEKDAY(Y$5)-1))=0,"",INDIRECT("CYCLES!"&amp;ADDRESS(MATCH($A50,CYCLES!$B:$B,0),MATCH("semaine"&amp;INDEX(INDIRECT("calendrier!"&amp;CHAR(MID($AG50,7,1)+3+64)&amp;":"&amp;CHAR(MID($AG50,7,1)+3+64)),MATCH(Y$5,calendrier!$A:$A,0)),CYCLES!$1:$1,0)+WEEKDAY(Y$5)-1))))</f>
        <v/>
      </c>
      <c r="Z50" s="29" t="str">
        <f ca="1">IF(Z$5="","",IF(INDIRECT("CYCLES!"&amp;ADDRESS(MATCH($A50,CYCLES!$B:$B,0),MATCH("semaine"&amp;INDEX(INDIRECT("calendrier!"&amp;CHAR(MID($AG50,7,1)+3+64)&amp;":"&amp;CHAR(MID($AG50,7,1)+3+64)),MATCH(Z$5,calendrier!$A:$A,0)),CYCLES!$1:$1,0)+WEEKDAY(Z$5)-1))=0,"",INDIRECT("CYCLES!"&amp;ADDRESS(MATCH($A50,CYCLES!$B:$B,0),MATCH("semaine"&amp;INDEX(INDIRECT("calendrier!"&amp;CHAR(MID($AG50,7,1)+3+64)&amp;":"&amp;CHAR(MID($AG50,7,1)+3+64)),MATCH(Z$5,calendrier!$A:$A,0)),CYCLES!$1:$1,0)+WEEKDAY(Z$5)-1))))</f>
        <v/>
      </c>
      <c r="AA50" s="29" t="str">
        <f ca="1">IF(AA$5="","",IF(INDIRECT("CYCLES!"&amp;ADDRESS(MATCH($A50,CYCLES!$B:$B,0),MATCH("semaine"&amp;INDEX(INDIRECT("calendrier!"&amp;CHAR(MID($AG50,7,1)+3+64)&amp;":"&amp;CHAR(MID($AG50,7,1)+3+64)),MATCH(AA$5,calendrier!$A:$A,0)),CYCLES!$1:$1,0)+WEEKDAY(AA$5)-1))=0,"",INDIRECT("CYCLES!"&amp;ADDRESS(MATCH($A50,CYCLES!$B:$B,0),MATCH("semaine"&amp;INDEX(INDIRECT("calendrier!"&amp;CHAR(MID($AG50,7,1)+3+64)&amp;":"&amp;CHAR(MID($AG50,7,1)+3+64)),MATCH(AA$5,calendrier!$A:$A,0)),CYCLES!$1:$1,0)+WEEKDAY(AA$5)-1))))</f>
        <v/>
      </c>
      <c r="AB50" s="29" t="str">
        <f ca="1">IF(AB$5="","",IF(INDIRECT("CYCLES!"&amp;ADDRESS(MATCH($A50,CYCLES!$B:$B,0),MATCH("semaine"&amp;INDEX(INDIRECT("calendrier!"&amp;CHAR(MID($AG50,7,1)+3+64)&amp;":"&amp;CHAR(MID($AG50,7,1)+3+64)),MATCH(AB$5,calendrier!$A:$A,0)),CYCLES!$1:$1,0)+WEEKDAY(AB$5)-1))=0,"",INDIRECT("CYCLES!"&amp;ADDRESS(MATCH($A50,CYCLES!$B:$B,0),MATCH("semaine"&amp;INDEX(INDIRECT("calendrier!"&amp;CHAR(MID($AG50,7,1)+3+64)&amp;":"&amp;CHAR(MID($AG50,7,1)+3+64)),MATCH(AB$5,calendrier!$A:$A,0)),CYCLES!$1:$1,0)+WEEKDAY(AB$5)-1))))</f>
        <v/>
      </c>
      <c r="AC50" s="29" t="str">
        <f ca="1">IF(AC$5="","",IF(INDIRECT("CYCLES!"&amp;ADDRESS(MATCH($A50,CYCLES!$B:$B,0),MATCH("semaine"&amp;INDEX(INDIRECT("calendrier!"&amp;CHAR(MID($AG50,7,1)+3+64)&amp;":"&amp;CHAR(MID($AG50,7,1)+3+64)),MATCH(AC$5,calendrier!$A:$A,0)),CYCLES!$1:$1,0)+WEEKDAY(AC$5)-1))=0,"",INDIRECT("CYCLES!"&amp;ADDRESS(MATCH($A50,CYCLES!$B:$B,0),MATCH("semaine"&amp;INDEX(INDIRECT("calendrier!"&amp;CHAR(MID($AG50,7,1)+3+64)&amp;":"&amp;CHAR(MID($AG50,7,1)+3+64)),MATCH(AC$5,calendrier!$A:$A,0)),CYCLES!$1:$1,0)+WEEKDAY(AC$5)-1))))</f>
        <v/>
      </c>
      <c r="AD50" s="29" t="str">
        <f ca="1">IF(AD$5="","",IF(INDIRECT("CYCLES!"&amp;ADDRESS(MATCH($A50,CYCLES!$B:$B,0),MATCH("semaine"&amp;INDEX(INDIRECT("calendrier!"&amp;CHAR(MID($AG50,7,1)+3+64)&amp;":"&amp;CHAR(MID($AG50,7,1)+3+64)),MATCH(AD$5,calendrier!$A:$A,0)),CYCLES!$1:$1,0)+WEEKDAY(AD$5)-1))=0,"",INDIRECT("CYCLES!"&amp;ADDRESS(MATCH($A50,CYCLES!$B:$B,0),MATCH("semaine"&amp;INDEX(INDIRECT("calendrier!"&amp;CHAR(MID($AG50,7,1)+3+64)&amp;":"&amp;CHAR(MID($AG50,7,1)+3+64)),MATCH(AD$5,calendrier!$A:$A,0)),CYCLES!$1:$1,0)+WEEKDAY(AD$5)-1))))</f>
        <v/>
      </c>
      <c r="AE50" s="29" t="str">
        <f ca="1">IF(AE$5="","",IF(INDIRECT("CYCLES!"&amp;ADDRESS(MATCH($A50,CYCLES!$B:$B,0),MATCH("semaine"&amp;INDEX(INDIRECT("calendrier!"&amp;CHAR(MID($AG50,7,1)+3+64)&amp;":"&amp;CHAR(MID($AG50,7,1)+3+64)),MATCH(AE$5,calendrier!$A:$A,0)),CYCLES!$1:$1,0)+WEEKDAY(AE$5)-1))=0,"",INDIRECT("CYCLES!"&amp;ADDRESS(MATCH($A50,CYCLES!$B:$B,0),MATCH("semaine"&amp;INDEX(INDIRECT("calendrier!"&amp;CHAR(MID($AG50,7,1)+3+64)&amp;":"&amp;CHAR(MID($AG50,7,1)+3+64)),MATCH(AE$5,calendrier!$A:$A,0)),CYCLES!$1:$1,0)+WEEKDAY(AE$5)-1))))</f>
        <v/>
      </c>
      <c r="AF50" s="29" t="str">
        <f ca="1">IF(AF$5="","",IF(INDIRECT("CYCLES!"&amp;ADDRESS(MATCH($A50,CYCLES!$B:$B,0),MATCH("semaine"&amp;INDEX(INDIRECT("calendrier!"&amp;CHAR(MID($AG50,7,1)+3+64)&amp;":"&amp;CHAR(MID($AG50,7,1)+3+64)),MATCH(AF$5,calendrier!$A:$A,0)),CYCLES!$1:$1,0)+WEEKDAY(AF$5)-1))=0,"",INDIRECT("CYCLES!"&amp;ADDRESS(MATCH($A50,CYCLES!$B:$B,0),MATCH("semaine"&amp;INDEX(INDIRECT("calendrier!"&amp;CHAR(MID($AG50,7,1)+3+64)&amp;":"&amp;CHAR(MID($AG50,7,1)+3+64)),MATCH(AF$5,calendrier!$A:$A,0)),CYCLES!$1:$1,0)+WEEKDAY(AF$5)-1))))</f>
        <v/>
      </c>
      <c r="AG50" s="74" t="str">
        <f ca="1">INDIRECT("Cycles!A"&amp;SUMPRODUCT(MAX((ROW(INDIRECT("Cycles!A1:A"&amp;MATCH(A50,CYCLES!$B:$B,0))))*(INDIRECT("Cycles!A1:A"&amp;MATCH(A50,CYCLES!$B:$B,0))&lt;&gt;""))))</f>
        <v>cycles7</v>
      </c>
    </row>
    <row r="51" spans="1:33" ht="30" customHeight="1" x14ac:dyDescent="0.25">
      <c r="A51" s="126" t="str">
        <f ca="1">IF(OR(A50="0",A50=0),"0","Motif")</f>
        <v>Motif</v>
      </c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60"/>
      <c r="AB51" s="60"/>
      <c r="AC51" s="60"/>
      <c r="AD51" s="60"/>
      <c r="AE51" s="60"/>
      <c r="AF51" s="60"/>
      <c r="AG51" s="74"/>
    </row>
    <row r="52" spans="1:33" ht="30" customHeight="1" x14ac:dyDescent="0.25">
      <c r="A52" s="127" t="str">
        <f ca="1">IF(OR(A50="0",A50=0),"0","Remplaçant")</f>
        <v>Remplaçant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74"/>
    </row>
    <row r="53" spans="1:33" ht="30" customHeight="1" x14ac:dyDescent="0.25">
      <c r="A53" s="129" t="str">
        <f ca="1">(IF(A44="0","0","RENFORT"))</f>
        <v>RENFORT</v>
      </c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74"/>
    </row>
    <row r="54" spans="1:33" ht="30" customHeight="1" x14ac:dyDescent="0.25">
      <c r="A54" s="126" t="str">
        <f ca="1">IF(OR(A53="0",A53=0),"0","Motif")</f>
        <v>Motif</v>
      </c>
      <c r="B54" s="60"/>
      <c r="C54" s="60"/>
      <c r="D54" s="60"/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0"/>
      <c r="AB54" s="60"/>
      <c r="AC54" s="60"/>
      <c r="AD54" s="60"/>
      <c r="AE54" s="60"/>
      <c r="AF54" s="60"/>
      <c r="AG54" s="74"/>
    </row>
    <row r="55" spans="1:33" ht="30" customHeight="1" x14ac:dyDescent="0.25">
      <c r="A55" s="127" t="str">
        <f ca="1">IF(OR(A53="0",A53=0),"0","Remplaçant")</f>
        <v>Remplaçant</v>
      </c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74"/>
    </row>
    <row r="56" spans="1:33" ht="30" customHeight="1" x14ac:dyDescent="0.35">
      <c r="A56" s="131" t="str">
        <f>IF(B56="0","0", "")</f>
        <v/>
      </c>
      <c r="B56" s="155" t="str">
        <f>IF(TRAME!$B$2=Affectations!$H$1,"0","ASD NUIT")</f>
        <v>ASD NUIT</v>
      </c>
      <c r="C56" s="156"/>
      <c r="D56" s="156"/>
      <c r="E56" s="156"/>
      <c r="F56" s="156"/>
      <c r="G56" s="156"/>
      <c r="H56" s="156"/>
      <c r="I56" s="156"/>
      <c r="J56" s="156"/>
      <c r="K56" s="156"/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  <c r="AC56" s="156"/>
      <c r="AD56" s="156"/>
      <c r="AE56" s="156"/>
      <c r="AF56" s="157"/>
      <c r="AG56" s="74"/>
    </row>
    <row r="57" spans="1:33" ht="30" hidden="1" customHeight="1" x14ac:dyDescent="0.25">
      <c r="A57" s="130">
        <f ca="1">IFERROR(IF(B56="0", "0", INDIRECT("Affectations!"&amp;CHAR(64+MATCH($B$2,Affectations!$1:$1,0))&amp;MATCH($B$56,Affectations!$A:$A,0))),"0")</f>
        <v>0</v>
      </c>
      <c r="B57" s="29" t="e">
        <f ca="1">IF(B$5="","",IF(INDIRECT("CYCLES!"&amp;ADDRESS(MATCH($A57,CYCLES!$B:$B,0),MATCH("semaine"&amp;INDEX(INDIRECT("calendrier!"&amp;CHAR(MID($AG57,7,1)+3+64)&amp;":"&amp;CHAR(MID($AG57,7,1)+3+64)),MATCH(B$5,calendrier!$A:$A,0)),CYCLES!$1:$1,0)+WEEKDAY(B$5)-1))=0,"",INDIRECT("CYCLES!"&amp;ADDRESS(MATCH($A57,CYCLES!$B:$B,0),MATCH("semaine"&amp;INDEX(INDIRECT("calendrier!"&amp;CHAR(MID($AG57,7,1)+3+64)&amp;":"&amp;CHAR(MID($AG57,7,1)+3+64)),MATCH(B$5,calendrier!$A:$A,0)),CYCLES!$1:$1,0)+WEEKDAY(B$5)-1))))</f>
        <v>#N/A</v>
      </c>
      <c r="C57" s="29" t="e">
        <f ca="1">IF(C$5="","",IF(INDIRECT("CYCLES!"&amp;ADDRESS(MATCH($A57,CYCLES!$B:$B,0),MATCH("semaine"&amp;INDEX(INDIRECT("calendrier!"&amp;CHAR(MID($AG57,7,1)+3+64)&amp;":"&amp;CHAR(MID($AG57,7,1)+3+64)),MATCH(C$5,calendrier!$A:$A,0)),CYCLES!$1:$1,0)+WEEKDAY(C$5)-1))=0,"",INDIRECT("CYCLES!"&amp;ADDRESS(MATCH($A57,CYCLES!$B:$B,0),MATCH("semaine"&amp;INDEX(INDIRECT("calendrier!"&amp;CHAR(MID($AG57,7,1)+3+64)&amp;":"&amp;CHAR(MID($AG57,7,1)+3+64)),MATCH(C$5,calendrier!$A:$A,0)),CYCLES!$1:$1,0)+WEEKDAY(C$5)-1))))</f>
        <v>#N/A</v>
      </c>
      <c r="D57" s="29" t="e">
        <f ca="1">IF(D$5="","",IF(INDIRECT("CYCLES!"&amp;ADDRESS(MATCH($A57,CYCLES!$B:$B,0),MATCH("semaine"&amp;INDEX(INDIRECT("calendrier!"&amp;CHAR(MID($AG57,7,1)+3+64)&amp;":"&amp;CHAR(MID($AG57,7,1)+3+64)),MATCH(D$5,calendrier!$A:$A,0)),CYCLES!$1:$1,0)+WEEKDAY(D$5)-1))=0,"",INDIRECT("CYCLES!"&amp;ADDRESS(MATCH($A57,CYCLES!$B:$B,0),MATCH("semaine"&amp;INDEX(INDIRECT("calendrier!"&amp;CHAR(MID($AG57,7,1)+3+64)&amp;":"&amp;CHAR(MID($AG57,7,1)+3+64)),MATCH(D$5,calendrier!$A:$A,0)),CYCLES!$1:$1,0)+WEEKDAY(D$5)-1))))</f>
        <v>#N/A</v>
      </c>
      <c r="E57" s="29" t="e">
        <f ca="1">IF(E$5="","",IF(INDIRECT("CYCLES!"&amp;ADDRESS(MATCH($A57,CYCLES!$B:$B,0),MATCH("semaine"&amp;INDEX(INDIRECT("calendrier!"&amp;CHAR(MID($AG57,7,1)+3+64)&amp;":"&amp;CHAR(MID($AG57,7,1)+3+64)),MATCH(E$5,calendrier!$A:$A,0)),CYCLES!$1:$1,0)+WEEKDAY(E$5)-1))=0,"",INDIRECT("CYCLES!"&amp;ADDRESS(MATCH($A57,CYCLES!$B:$B,0),MATCH("semaine"&amp;INDEX(INDIRECT("calendrier!"&amp;CHAR(MID($AG57,7,1)+3+64)&amp;":"&amp;CHAR(MID($AG57,7,1)+3+64)),MATCH(E$5,calendrier!$A:$A,0)),CYCLES!$1:$1,0)+WEEKDAY(E$5)-1))))</f>
        <v>#N/A</v>
      </c>
      <c r="F57" s="29" t="e">
        <f ca="1">IF(F$5="","",IF(INDIRECT("CYCLES!"&amp;ADDRESS(MATCH($A57,CYCLES!$B:$B,0),MATCH("semaine"&amp;INDEX(INDIRECT("calendrier!"&amp;CHAR(MID($AG57,7,1)+3+64)&amp;":"&amp;CHAR(MID($AG57,7,1)+3+64)),MATCH(F$5,calendrier!$A:$A,0)),CYCLES!$1:$1,0)+WEEKDAY(F$5)-1))=0,"",INDIRECT("CYCLES!"&amp;ADDRESS(MATCH($A57,CYCLES!$B:$B,0),MATCH("semaine"&amp;INDEX(INDIRECT("calendrier!"&amp;CHAR(MID($AG57,7,1)+3+64)&amp;":"&amp;CHAR(MID($AG57,7,1)+3+64)),MATCH(F$5,calendrier!$A:$A,0)),CYCLES!$1:$1,0)+WEEKDAY(F$5)-1))))</f>
        <v>#N/A</v>
      </c>
      <c r="G57" s="29" t="e">
        <f ca="1">IF(G$5="","",IF(INDIRECT("CYCLES!"&amp;ADDRESS(MATCH($A57,CYCLES!$B:$B,0),MATCH("semaine"&amp;INDEX(INDIRECT("calendrier!"&amp;CHAR(MID($AG57,7,1)+3+64)&amp;":"&amp;CHAR(MID($AG57,7,1)+3+64)),MATCH(G$5,calendrier!$A:$A,0)),CYCLES!$1:$1,0)+WEEKDAY(G$5)-1))=0,"",INDIRECT("CYCLES!"&amp;ADDRESS(MATCH($A57,CYCLES!$B:$B,0),MATCH("semaine"&amp;INDEX(INDIRECT("calendrier!"&amp;CHAR(MID($AG57,7,1)+3+64)&amp;":"&amp;CHAR(MID($AG57,7,1)+3+64)),MATCH(G$5,calendrier!$A:$A,0)),CYCLES!$1:$1,0)+WEEKDAY(G$5)-1))))</f>
        <v>#N/A</v>
      </c>
      <c r="H57" s="29" t="e">
        <f ca="1">IF(H$5="","",IF(INDIRECT("CYCLES!"&amp;ADDRESS(MATCH($A57,CYCLES!$B:$B,0),MATCH("semaine"&amp;INDEX(INDIRECT("calendrier!"&amp;CHAR(MID($AG57,7,1)+3+64)&amp;":"&amp;CHAR(MID($AG57,7,1)+3+64)),MATCH(H$5,calendrier!$A:$A,0)),CYCLES!$1:$1,0)+WEEKDAY(H$5)-1))=0,"",INDIRECT("CYCLES!"&amp;ADDRESS(MATCH($A57,CYCLES!$B:$B,0),MATCH("semaine"&amp;INDEX(INDIRECT("calendrier!"&amp;CHAR(MID($AG57,7,1)+3+64)&amp;":"&amp;CHAR(MID($AG57,7,1)+3+64)),MATCH(H$5,calendrier!$A:$A,0)),CYCLES!$1:$1,0)+WEEKDAY(H$5)-1))))</f>
        <v>#N/A</v>
      </c>
      <c r="I57" s="29" t="e">
        <f ca="1">IF(I$5="","",IF(INDIRECT("CYCLES!"&amp;ADDRESS(MATCH($A57,CYCLES!$B:$B,0),MATCH("semaine"&amp;INDEX(INDIRECT("calendrier!"&amp;CHAR(MID($AG57,7,1)+3+64)&amp;":"&amp;CHAR(MID($AG57,7,1)+3+64)),MATCH(I$5,calendrier!$A:$A,0)),CYCLES!$1:$1,0)+WEEKDAY(I$5)-1))=0,"",INDIRECT("CYCLES!"&amp;ADDRESS(MATCH($A57,CYCLES!$B:$B,0),MATCH("semaine"&amp;INDEX(INDIRECT("calendrier!"&amp;CHAR(MID($AG57,7,1)+3+64)&amp;":"&amp;CHAR(MID($AG57,7,1)+3+64)),MATCH(I$5,calendrier!$A:$A,0)),CYCLES!$1:$1,0)+WEEKDAY(I$5)-1))))</f>
        <v>#N/A</v>
      </c>
      <c r="J57" s="29" t="e">
        <f ca="1">IF(J$5="","",IF(INDIRECT("CYCLES!"&amp;ADDRESS(MATCH($A57,CYCLES!$B:$B,0),MATCH("semaine"&amp;INDEX(INDIRECT("calendrier!"&amp;CHAR(MID($AG57,7,1)+3+64)&amp;":"&amp;CHAR(MID($AG57,7,1)+3+64)),MATCH(J$5,calendrier!$A:$A,0)),CYCLES!$1:$1,0)+WEEKDAY(J$5)-1))=0,"",INDIRECT("CYCLES!"&amp;ADDRESS(MATCH($A57,CYCLES!$B:$B,0),MATCH("semaine"&amp;INDEX(INDIRECT("calendrier!"&amp;CHAR(MID($AG57,7,1)+3+64)&amp;":"&amp;CHAR(MID($AG57,7,1)+3+64)),MATCH(J$5,calendrier!$A:$A,0)),CYCLES!$1:$1,0)+WEEKDAY(J$5)-1))))</f>
        <v>#N/A</v>
      </c>
      <c r="K57" s="29" t="e">
        <f ca="1">IF(K$5="","",IF(INDIRECT("CYCLES!"&amp;ADDRESS(MATCH($A57,CYCLES!$B:$B,0),MATCH("semaine"&amp;INDEX(INDIRECT("calendrier!"&amp;CHAR(MID($AG57,7,1)+3+64)&amp;":"&amp;CHAR(MID($AG57,7,1)+3+64)),MATCH(K$5,calendrier!$A:$A,0)),CYCLES!$1:$1,0)+WEEKDAY(K$5)-1))=0,"",INDIRECT("CYCLES!"&amp;ADDRESS(MATCH($A57,CYCLES!$B:$B,0),MATCH("semaine"&amp;INDEX(INDIRECT("calendrier!"&amp;CHAR(MID($AG57,7,1)+3+64)&amp;":"&amp;CHAR(MID($AG57,7,1)+3+64)),MATCH(K$5,calendrier!$A:$A,0)),CYCLES!$1:$1,0)+WEEKDAY(K$5)-1))))</f>
        <v>#N/A</v>
      </c>
      <c r="L57" s="29" t="e">
        <f ca="1">IF(L$5="","",IF(INDIRECT("CYCLES!"&amp;ADDRESS(MATCH($A57,CYCLES!$B:$B,0),MATCH("semaine"&amp;INDEX(INDIRECT("calendrier!"&amp;CHAR(MID($AG57,7,1)+3+64)&amp;":"&amp;CHAR(MID($AG57,7,1)+3+64)),MATCH(L$5,calendrier!$A:$A,0)),CYCLES!$1:$1,0)+WEEKDAY(L$5)-1))=0,"",INDIRECT("CYCLES!"&amp;ADDRESS(MATCH($A57,CYCLES!$B:$B,0),MATCH("semaine"&amp;INDEX(INDIRECT("calendrier!"&amp;CHAR(MID($AG57,7,1)+3+64)&amp;":"&amp;CHAR(MID($AG57,7,1)+3+64)),MATCH(L$5,calendrier!$A:$A,0)),CYCLES!$1:$1,0)+WEEKDAY(L$5)-1))))</f>
        <v>#N/A</v>
      </c>
      <c r="M57" s="29" t="e">
        <f ca="1">IF(M$5="","",IF(INDIRECT("CYCLES!"&amp;ADDRESS(MATCH($A57,CYCLES!$B:$B,0),MATCH("semaine"&amp;INDEX(INDIRECT("calendrier!"&amp;CHAR(MID($AG57,7,1)+3+64)&amp;":"&amp;CHAR(MID($AG57,7,1)+3+64)),MATCH(M$5,calendrier!$A:$A,0)),CYCLES!$1:$1,0)+WEEKDAY(M$5)-1))=0,"",INDIRECT("CYCLES!"&amp;ADDRESS(MATCH($A57,CYCLES!$B:$B,0),MATCH("semaine"&amp;INDEX(INDIRECT("calendrier!"&amp;CHAR(MID($AG57,7,1)+3+64)&amp;":"&amp;CHAR(MID($AG57,7,1)+3+64)),MATCH(M$5,calendrier!$A:$A,0)),CYCLES!$1:$1,0)+WEEKDAY(M$5)-1))))</f>
        <v>#N/A</v>
      </c>
      <c r="N57" s="29" t="e">
        <f ca="1">IF(N$5="","",IF(INDIRECT("CYCLES!"&amp;ADDRESS(MATCH($A57,CYCLES!$B:$B,0),MATCH("semaine"&amp;INDEX(INDIRECT("calendrier!"&amp;CHAR(MID($AG57,7,1)+3+64)&amp;":"&amp;CHAR(MID($AG57,7,1)+3+64)),MATCH(N$5,calendrier!$A:$A,0)),CYCLES!$1:$1,0)+WEEKDAY(N$5)-1))=0,"",INDIRECT("CYCLES!"&amp;ADDRESS(MATCH($A57,CYCLES!$B:$B,0),MATCH("semaine"&amp;INDEX(INDIRECT("calendrier!"&amp;CHAR(MID($AG57,7,1)+3+64)&amp;":"&amp;CHAR(MID($AG57,7,1)+3+64)),MATCH(N$5,calendrier!$A:$A,0)),CYCLES!$1:$1,0)+WEEKDAY(N$5)-1))))</f>
        <v>#N/A</v>
      </c>
      <c r="O57" s="29" t="e">
        <f ca="1">IF(O$5="","",IF(INDIRECT("CYCLES!"&amp;ADDRESS(MATCH($A57,CYCLES!$B:$B,0),MATCH("semaine"&amp;INDEX(INDIRECT("calendrier!"&amp;CHAR(MID($AG57,7,1)+3+64)&amp;":"&amp;CHAR(MID($AG57,7,1)+3+64)),MATCH(O$5,calendrier!$A:$A,0)),CYCLES!$1:$1,0)+WEEKDAY(O$5)-1))=0,"",INDIRECT("CYCLES!"&amp;ADDRESS(MATCH($A57,CYCLES!$B:$B,0),MATCH("semaine"&amp;INDEX(INDIRECT("calendrier!"&amp;CHAR(MID($AG57,7,1)+3+64)&amp;":"&amp;CHAR(MID($AG57,7,1)+3+64)),MATCH(O$5,calendrier!$A:$A,0)),CYCLES!$1:$1,0)+WEEKDAY(O$5)-1))))</f>
        <v>#N/A</v>
      </c>
      <c r="P57" s="29" t="e">
        <f ca="1">IF(P$5="","",IF(INDIRECT("CYCLES!"&amp;ADDRESS(MATCH($A57,CYCLES!$B:$B,0),MATCH("semaine"&amp;INDEX(INDIRECT("calendrier!"&amp;CHAR(MID($AG57,7,1)+3+64)&amp;":"&amp;CHAR(MID($AG57,7,1)+3+64)),MATCH(P$5,calendrier!$A:$A,0)),CYCLES!$1:$1,0)+WEEKDAY(P$5)-1))=0,"",INDIRECT("CYCLES!"&amp;ADDRESS(MATCH($A57,CYCLES!$B:$B,0),MATCH("semaine"&amp;INDEX(INDIRECT("calendrier!"&amp;CHAR(MID($AG57,7,1)+3+64)&amp;":"&amp;CHAR(MID($AG57,7,1)+3+64)),MATCH(P$5,calendrier!$A:$A,0)),CYCLES!$1:$1,0)+WEEKDAY(P$5)-1))))</f>
        <v>#N/A</v>
      </c>
      <c r="Q57" s="29" t="e">
        <f ca="1">IF(Q$5="","",IF(INDIRECT("CYCLES!"&amp;ADDRESS(MATCH($A57,CYCLES!$B:$B,0),MATCH("semaine"&amp;INDEX(INDIRECT("calendrier!"&amp;CHAR(MID($AG57,7,1)+3+64)&amp;":"&amp;CHAR(MID($AG57,7,1)+3+64)),MATCH(Q$5,calendrier!$A:$A,0)),CYCLES!$1:$1,0)+WEEKDAY(Q$5)-1))=0,"",INDIRECT("CYCLES!"&amp;ADDRESS(MATCH($A57,CYCLES!$B:$B,0),MATCH("semaine"&amp;INDEX(INDIRECT("calendrier!"&amp;CHAR(MID($AG57,7,1)+3+64)&amp;":"&amp;CHAR(MID($AG57,7,1)+3+64)),MATCH(Q$5,calendrier!$A:$A,0)),CYCLES!$1:$1,0)+WEEKDAY(Q$5)-1))))</f>
        <v>#N/A</v>
      </c>
      <c r="R57" s="29" t="e">
        <f ca="1">IF(R$5="","",IF(INDIRECT("CYCLES!"&amp;ADDRESS(MATCH($A57,CYCLES!$B:$B,0),MATCH("semaine"&amp;INDEX(INDIRECT("calendrier!"&amp;CHAR(MID($AG57,7,1)+3+64)&amp;":"&amp;CHAR(MID($AG57,7,1)+3+64)),MATCH(R$5,calendrier!$A:$A,0)),CYCLES!$1:$1,0)+WEEKDAY(R$5)-1))=0,"",INDIRECT("CYCLES!"&amp;ADDRESS(MATCH($A57,CYCLES!$B:$B,0),MATCH("semaine"&amp;INDEX(INDIRECT("calendrier!"&amp;CHAR(MID($AG57,7,1)+3+64)&amp;":"&amp;CHAR(MID($AG57,7,1)+3+64)),MATCH(R$5,calendrier!$A:$A,0)),CYCLES!$1:$1,0)+WEEKDAY(R$5)-1))))</f>
        <v>#N/A</v>
      </c>
      <c r="S57" s="29" t="e">
        <f ca="1">IF(S$5="","",IF(INDIRECT("CYCLES!"&amp;ADDRESS(MATCH($A57,CYCLES!$B:$B,0),MATCH("semaine"&amp;INDEX(INDIRECT("calendrier!"&amp;CHAR(MID($AG57,7,1)+3+64)&amp;":"&amp;CHAR(MID($AG57,7,1)+3+64)),MATCH(S$5,calendrier!$A:$A,0)),CYCLES!$1:$1,0)+WEEKDAY(S$5)-1))=0,"",INDIRECT("CYCLES!"&amp;ADDRESS(MATCH($A57,CYCLES!$B:$B,0),MATCH("semaine"&amp;INDEX(INDIRECT("calendrier!"&amp;CHAR(MID($AG57,7,1)+3+64)&amp;":"&amp;CHAR(MID($AG57,7,1)+3+64)),MATCH(S$5,calendrier!$A:$A,0)),CYCLES!$1:$1,0)+WEEKDAY(S$5)-1))))</f>
        <v>#N/A</v>
      </c>
      <c r="T57" s="29" t="e">
        <f ca="1">IF(T$5="","",IF(INDIRECT("CYCLES!"&amp;ADDRESS(MATCH($A57,CYCLES!$B:$B,0),MATCH("semaine"&amp;INDEX(INDIRECT("calendrier!"&amp;CHAR(MID($AG57,7,1)+3+64)&amp;":"&amp;CHAR(MID($AG57,7,1)+3+64)),MATCH(T$5,calendrier!$A:$A,0)),CYCLES!$1:$1,0)+WEEKDAY(T$5)-1))=0,"",INDIRECT("CYCLES!"&amp;ADDRESS(MATCH($A57,CYCLES!$B:$B,0),MATCH("semaine"&amp;INDEX(INDIRECT("calendrier!"&amp;CHAR(MID($AG57,7,1)+3+64)&amp;":"&amp;CHAR(MID($AG57,7,1)+3+64)),MATCH(T$5,calendrier!$A:$A,0)),CYCLES!$1:$1,0)+WEEKDAY(T$5)-1))))</f>
        <v>#N/A</v>
      </c>
      <c r="U57" s="29" t="e">
        <f ca="1">IF(U$5="","",IF(INDIRECT("CYCLES!"&amp;ADDRESS(MATCH($A57,CYCLES!$B:$B,0),MATCH("semaine"&amp;INDEX(INDIRECT("calendrier!"&amp;CHAR(MID($AG57,7,1)+3+64)&amp;":"&amp;CHAR(MID($AG57,7,1)+3+64)),MATCH(U$5,calendrier!$A:$A,0)),CYCLES!$1:$1,0)+WEEKDAY(U$5)-1))=0,"",INDIRECT("CYCLES!"&amp;ADDRESS(MATCH($A57,CYCLES!$B:$B,0),MATCH("semaine"&amp;INDEX(INDIRECT("calendrier!"&amp;CHAR(MID($AG57,7,1)+3+64)&amp;":"&amp;CHAR(MID($AG57,7,1)+3+64)),MATCH(U$5,calendrier!$A:$A,0)),CYCLES!$1:$1,0)+WEEKDAY(U$5)-1))))</f>
        <v>#N/A</v>
      </c>
      <c r="V57" s="29" t="e">
        <f ca="1">IF(V$5="","",IF(INDIRECT("CYCLES!"&amp;ADDRESS(MATCH($A57,CYCLES!$B:$B,0),MATCH("semaine"&amp;INDEX(INDIRECT("calendrier!"&amp;CHAR(MID($AG57,7,1)+3+64)&amp;":"&amp;CHAR(MID($AG57,7,1)+3+64)),MATCH(V$5,calendrier!$A:$A,0)),CYCLES!$1:$1,0)+WEEKDAY(V$5)-1))=0,"",INDIRECT("CYCLES!"&amp;ADDRESS(MATCH($A57,CYCLES!$B:$B,0),MATCH("semaine"&amp;INDEX(INDIRECT("calendrier!"&amp;CHAR(MID($AG57,7,1)+3+64)&amp;":"&amp;CHAR(MID($AG57,7,1)+3+64)),MATCH(V$5,calendrier!$A:$A,0)),CYCLES!$1:$1,0)+WEEKDAY(V$5)-1))))</f>
        <v>#N/A</v>
      </c>
      <c r="W57" s="29" t="e">
        <f ca="1">IF(W$5="","",IF(INDIRECT("CYCLES!"&amp;ADDRESS(MATCH($A57,CYCLES!$B:$B,0),MATCH("semaine"&amp;INDEX(INDIRECT("calendrier!"&amp;CHAR(MID($AG57,7,1)+3+64)&amp;":"&amp;CHAR(MID($AG57,7,1)+3+64)),MATCH(W$5,calendrier!$A:$A,0)),CYCLES!$1:$1,0)+WEEKDAY(W$5)-1))=0,"",INDIRECT("CYCLES!"&amp;ADDRESS(MATCH($A57,CYCLES!$B:$B,0),MATCH("semaine"&amp;INDEX(INDIRECT("calendrier!"&amp;CHAR(MID($AG57,7,1)+3+64)&amp;":"&amp;CHAR(MID($AG57,7,1)+3+64)),MATCH(W$5,calendrier!$A:$A,0)),CYCLES!$1:$1,0)+WEEKDAY(W$5)-1))))</f>
        <v>#N/A</v>
      </c>
      <c r="X57" s="29" t="e">
        <f ca="1">IF(X$5="","",IF(INDIRECT("CYCLES!"&amp;ADDRESS(MATCH($A57,CYCLES!$B:$B,0),MATCH("semaine"&amp;INDEX(INDIRECT("calendrier!"&amp;CHAR(MID($AG57,7,1)+3+64)&amp;":"&amp;CHAR(MID($AG57,7,1)+3+64)),MATCH(X$5,calendrier!$A:$A,0)),CYCLES!$1:$1,0)+WEEKDAY(X$5)-1))=0,"",INDIRECT("CYCLES!"&amp;ADDRESS(MATCH($A57,CYCLES!$B:$B,0),MATCH("semaine"&amp;INDEX(INDIRECT("calendrier!"&amp;CHAR(MID($AG57,7,1)+3+64)&amp;":"&amp;CHAR(MID($AG57,7,1)+3+64)),MATCH(X$5,calendrier!$A:$A,0)),CYCLES!$1:$1,0)+WEEKDAY(X$5)-1))))</f>
        <v>#N/A</v>
      </c>
      <c r="Y57" s="29" t="e">
        <f ca="1">IF(Y$5="","",IF(INDIRECT("CYCLES!"&amp;ADDRESS(MATCH($A57,CYCLES!$B:$B,0),MATCH("semaine"&amp;INDEX(INDIRECT("calendrier!"&amp;CHAR(MID($AG57,7,1)+3+64)&amp;":"&amp;CHAR(MID($AG57,7,1)+3+64)),MATCH(Y$5,calendrier!$A:$A,0)),CYCLES!$1:$1,0)+WEEKDAY(Y$5)-1))=0,"",INDIRECT("CYCLES!"&amp;ADDRESS(MATCH($A57,CYCLES!$B:$B,0),MATCH("semaine"&amp;INDEX(INDIRECT("calendrier!"&amp;CHAR(MID($AG57,7,1)+3+64)&amp;":"&amp;CHAR(MID($AG57,7,1)+3+64)),MATCH(Y$5,calendrier!$A:$A,0)),CYCLES!$1:$1,0)+WEEKDAY(Y$5)-1))))</f>
        <v>#N/A</v>
      </c>
      <c r="Z57" s="29" t="e">
        <f ca="1">IF(Z$5="","",IF(INDIRECT("CYCLES!"&amp;ADDRESS(MATCH($A57,CYCLES!$B:$B,0),MATCH("semaine"&amp;INDEX(INDIRECT("calendrier!"&amp;CHAR(MID($AG57,7,1)+3+64)&amp;":"&amp;CHAR(MID($AG57,7,1)+3+64)),MATCH(Z$5,calendrier!$A:$A,0)),CYCLES!$1:$1,0)+WEEKDAY(Z$5)-1))=0,"",INDIRECT("CYCLES!"&amp;ADDRESS(MATCH($A57,CYCLES!$B:$B,0),MATCH("semaine"&amp;INDEX(INDIRECT("calendrier!"&amp;CHAR(MID($AG57,7,1)+3+64)&amp;":"&amp;CHAR(MID($AG57,7,1)+3+64)),MATCH(Z$5,calendrier!$A:$A,0)),CYCLES!$1:$1,0)+WEEKDAY(Z$5)-1))))</f>
        <v>#N/A</v>
      </c>
      <c r="AA57" s="29" t="e">
        <f ca="1">IF(AA$5="","",IF(INDIRECT("CYCLES!"&amp;ADDRESS(MATCH($A57,CYCLES!$B:$B,0),MATCH("semaine"&amp;INDEX(INDIRECT("calendrier!"&amp;CHAR(MID($AG57,7,1)+3+64)&amp;":"&amp;CHAR(MID($AG57,7,1)+3+64)),MATCH(AA$5,calendrier!$A:$A,0)),CYCLES!$1:$1,0)+WEEKDAY(AA$5)-1))=0,"",INDIRECT("CYCLES!"&amp;ADDRESS(MATCH($A57,CYCLES!$B:$B,0),MATCH("semaine"&amp;INDEX(INDIRECT("calendrier!"&amp;CHAR(MID($AG57,7,1)+3+64)&amp;":"&amp;CHAR(MID($AG57,7,1)+3+64)),MATCH(AA$5,calendrier!$A:$A,0)),CYCLES!$1:$1,0)+WEEKDAY(AA$5)-1))))</f>
        <v>#N/A</v>
      </c>
      <c r="AB57" s="29" t="e">
        <f ca="1">IF(AB$5="","",IF(INDIRECT("CYCLES!"&amp;ADDRESS(MATCH($A57,CYCLES!$B:$B,0),MATCH("semaine"&amp;INDEX(INDIRECT("calendrier!"&amp;CHAR(MID($AG57,7,1)+3+64)&amp;":"&amp;CHAR(MID($AG57,7,1)+3+64)),MATCH(AB$5,calendrier!$A:$A,0)),CYCLES!$1:$1,0)+WEEKDAY(AB$5)-1))=0,"",INDIRECT("CYCLES!"&amp;ADDRESS(MATCH($A57,CYCLES!$B:$B,0),MATCH("semaine"&amp;INDEX(INDIRECT("calendrier!"&amp;CHAR(MID($AG57,7,1)+3+64)&amp;":"&amp;CHAR(MID($AG57,7,1)+3+64)),MATCH(AB$5,calendrier!$A:$A,0)),CYCLES!$1:$1,0)+WEEKDAY(AB$5)-1))))</f>
        <v>#N/A</v>
      </c>
      <c r="AC57" s="29" t="e">
        <f ca="1">IF(AC$5="","",IF(INDIRECT("CYCLES!"&amp;ADDRESS(MATCH($A57,CYCLES!$B:$B,0),MATCH("semaine"&amp;INDEX(INDIRECT("calendrier!"&amp;CHAR(MID($AG57,7,1)+3+64)&amp;":"&amp;CHAR(MID($AG57,7,1)+3+64)),MATCH(AC$5,calendrier!$A:$A,0)),CYCLES!$1:$1,0)+WEEKDAY(AC$5)-1))=0,"",INDIRECT("CYCLES!"&amp;ADDRESS(MATCH($A57,CYCLES!$B:$B,0),MATCH("semaine"&amp;INDEX(INDIRECT("calendrier!"&amp;CHAR(MID($AG57,7,1)+3+64)&amp;":"&amp;CHAR(MID($AG57,7,1)+3+64)),MATCH(AC$5,calendrier!$A:$A,0)),CYCLES!$1:$1,0)+WEEKDAY(AC$5)-1))))</f>
        <v>#N/A</v>
      </c>
      <c r="AD57" s="29" t="e">
        <f ca="1">IF(AD$5="","",IF(INDIRECT("CYCLES!"&amp;ADDRESS(MATCH($A57,CYCLES!$B:$B,0),MATCH("semaine"&amp;INDEX(INDIRECT("calendrier!"&amp;CHAR(MID($AG57,7,1)+3+64)&amp;":"&amp;CHAR(MID($AG57,7,1)+3+64)),MATCH(AD$5,calendrier!$A:$A,0)),CYCLES!$1:$1,0)+WEEKDAY(AD$5)-1))=0,"",INDIRECT("CYCLES!"&amp;ADDRESS(MATCH($A57,CYCLES!$B:$B,0),MATCH("semaine"&amp;INDEX(INDIRECT("calendrier!"&amp;CHAR(MID($AG57,7,1)+3+64)&amp;":"&amp;CHAR(MID($AG57,7,1)+3+64)),MATCH(AD$5,calendrier!$A:$A,0)),CYCLES!$1:$1,0)+WEEKDAY(AD$5)-1))))</f>
        <v>#N/A</v>
      </c>
      <c r="AE57" s="29" t="e">
        <f ca="1">IF(AE$5="","",IF(INDIRECT("CYCLES!"&amp;ADDRESS(MATCH($A57,CYCLES!$B:$B,0),MATCH("semaine"&amp;INDEX(INDIRECT("calendrier!"&amp;CHAR(MID($AG57,7,1)+3+64)&amp;":"&amp;CHAR(MID($AG57,7,1)+3+64)),MATCH(AE$5,calendrier!$A:$A,0)),CYCLES!$1:$1,0)+WEEKDAY(AE$5)-1))=0,"",INDIRECT("CYCLES!"&amp;ADDRESS(MATCH($A57,CYCLES!$B:$B,0),MATCH("semaine"&amp;INDEX(INDIRECT("calendrier!"&amp;CHAR(MID($AG57,7,1)+3+64)&amp;":"&amp;CHAR(MID($AG57,7,1)+3+64)),MATCH(AE$5,calendrier!$A:$A,0)),CYCLES!$1:$1,0)+WEEKDAY(AE$5)-1))))</f>
        <v>#N/A</v>
      </c>
      <c r="AF57" s="29" t="str">
        <f ca="1">IF(AF$5="","",IF(INDIRECT("CYCLES!"&amp;ADDRESS(MATCH($A57,CYCLES!$B:$B,0),MATCH("semaine"&amp;INDEX(INDIRECT("calendrier!"&amp;CHAR(MID($AG57,7,1)+3+64)&amp;":"&amp;CHAR(MID($AG57,7,1)+3+64)),MATCH(AF$5,calendrier!$A:$A,0)),CYCLES!$1:$1,0)+WEEKDAY(AF$5)-1))=0,"",INDIRECT("CYCLES!"&amp;ADDRESS(MATCH($A57,CYCLES!$B:$B,0),MATCH("semaine"&amp;INDEX(INDIRECT("calendrier!"&amp;CHAR(MID($AG57,7,1)+3+64)&amp;":"&amp;CHAR(MID($AG57,7,1)+3+64)),MATCH(AF$5,calendrier!$A:$A,0)),CYCLES!$1:$1,0)+WEEKDAY(AF$5)-1))))</f>
        <v/>
      </c>
      <c r="AG57" s="74" t="e">
        <f ca="1">INDIRECT("Cycles!A"&amp;SUMPRODUCT(MAX((ROW(INDIRECT("Cycles!A1:A"&amp;MATCH(A57,CYCLES!$B:$B,0))))*(INDIRECT("Cycles!A1:A"&amp;MATCH(A57,CYCLES!$B:$B,0))&lt;&gt;""))))</f>
        <v>#N/A</v>
      </c>
    </row>
    <row r="58" spans="1:33" ht="30" hidden="1" customHeight="1" x14ac:dyDescent="0.25">
      <c r="A58" s="126" t="str">
        <f ca="1">IF(OR(A57="0",A57=0),"0","Motif")</f>
        <v>0</v>
      </c>
      <c r="B58" s="60"/>
      <c r="C58" s="60"/>
      <c r="D58" s="60"/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0"/>
      <c r="AB58" s="60"/>
      <c r="AC58" s="60"/>
      <c r="AD58" s="60"/>
      <c r="AE58" s="60"/>
      <c r="AF58" s="60"/>
      <c r="AG58" s="74"/>
    </row>
    <row r="59" spans="1:33" ht="30" hidden="1" customHeight="1" x14ac:dyDescent="0.25">
      <c r="A59" s="127" t="str">
        <f ca="1">IF(OR(A57="0",A57=0),"0","Remplaçant")</f>
        <v>0</v>
      </c>
      <c r="B59" s="61"/>
      <c r="C59" s="61"/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1"/>
      <c r="AB59" s="61"/>
      <c r="AC59" s="61"/>
      <c r="AD59" s="61"/>
      <c r="AE59" s="61"/>
      <c r="AF59" s="61"/>
      <c r="AG59" s="74"/>
    </row>
    <row r="60" spans="1:33" ht="30" hidden="1" customHeight="1" x14ac:dyDescent="0.25">
      <c r="A60" s="130">
        <f ca="1">IFERROR(IF(A56="0", "0",INDIRECT("Affectations!"&amp;CHAR(64+MATCH($B$2,Affectations!$1:$1,0))&amp;MATCH($B$56,Affectations!$A:$A,0)+1)),"0")</f>
        <v>0</v>
      </c>
      <c r="B60" s="29" t="e">
        <f ca="1">IF(B$5="","",IF(INDIRECT("CYCLES!"&amp;ADDRESS(MATCH($A60,CYCLES!$B:$B,0),MATCH("semaine"&amp;INDEX(INDIRECT("calendrier!"&amp;CHAR(MID($AG60,7,1)+3+64)&amp;":"&amp;CHAR(MID($AG60,7,1)+3+64)),MATCH(B$5,calendrier!$A:$A,0)),CYCLES!$1:$1,0)+WEEKDAY(B$5)-1))=0,"",INDIRECT("CYCLES!"&amp;ADDRESS(MATCH($A60,CYCLES!$B:$B,0),MATCH("semaine"&amp;INDEX(INDIRECT("calendrier!"&amp;CHAR(MID($AG60,7,1)+3+64)&amp;":"&amp;CHAR(MID($AG60,7,1)+3+64)),MATCH(B$5,calendrier!$A:$A,0)),CYCLES!$1:$1,0)+WEEKDAY(B$5)-1))))</f>
        <v>#N/A</v>
      </c>
      <c r="C60" s="29" t="e">
        <f ca="1">IF(C$5="","",IF(INDIRECT("CYCLES!"&amp;ADDRESS(MATCH($A60,CYCLES!$B:$B,0),MATCH("semaine"&amp;INDEX(INDIRECT("calendrier!"&amp;CHAR(MID($AG60,7,1)+3+64)&amp;":"&amp;CHAR(MID($AG60,7,1)+3+64)),MATCH(C$5,calendrier!$A:$A,0)),CYCLES!$1:$1,0)+WEEKDAY(C$5)-1))=0,"",INDIRECT("CYCLES!"&amp;ADDRESS(MATCH($A60,CYCLES!$B:$B,0),MATCH("semaine"&amp;INDEX(INDIRECT("calendrier!"&amp;CHAR(MID($AG60,7,1)+3+64)&amp;":"&amp;CHAR(MID($AG60,7,1)+3+64)),MATCH(C$5,calendrier!$A:$A,0)),CYCLES!$1:$1,0)+WEEKDAY(C$5)-1))))</f>
        <v>#N/A</v>
      </c>
      <c r="D60" s="29" t="e">
        <f ca="1">IF(D$5="","",IF(INDIRECT("CYCLES!"&amp;ADDRESS(MATCH($A60,CYCLES!$B:$B,0),MATCH("semaine"&amp;INDEX(INDIRECT("calendrier!"&amp;CHAR(MID($AG60,7,1)+3+64)&amp;":"&amp;CHAR(MID($AG60,7,1)+3+64)),MATCH(D$5,calendrier!$A:$A,0)),CYCLES!$1:$1,0)+WEEKDAY(D$5)-1))=0,"",INDIRECT("CYCLES!"&amp;ADDRESS(MATCH($A60,CYCLES!$B:$B,0),MATCH("semaine"&amp;INDEX(INDIRECT("calendrier!"&amp;CHAR(MID($AG60,7,1)+3+64)&amp;":"&amp;CHAR(MID($AG60,7,1)+3+64)),MATCH(D$5,calendrier!$A:$A,0)),CYCLES!$1:$1,0)+WEEKDAY(D$5)-1))))</f>
        <v>#N/A</v>
      </c>
      <c r="E60" s="29" t="e">
        <f ca="1">IF(E$5="","",IF(INDIRECT("CYCLES!"&amp;ADDRESS(MATCH($A60,CYCLES!$B:$B,0),MATCH("semaine"&amp;INDEX(INDIRECT("calendrier!"&amp;CHAR(MID($AG60,7,1)+3+64)&amp;":"&amp;CHAR(MID($AG60,7,1)+3+64)),MATCH(E$5,calendrier!$A:$A,0)),CYCLES!$1:$1,0)+WEEKDAY(E$5)-1))=0,"",INDIRECT("CYCLES!"&amp;ADDRESS(MATCH($A60,CYCLES!$B:$B,0),MATCH("semaine"&amp;INDEX(INDIRECT("calendrier!"&amp;CHAR(MID($AG60,7,1)+3+64)&amp;":"&amp;CHAR(MID($AG60,7,1)+3+64)),MATCH(E$5,calendrier!$A:$A,0)),CYCLES!$1:$1,0)+WEEKDAY(E$5)-1))))</f>
        <v>#N/A</v>
      </c>
      <c r="F60" s="29" t="e">
        <f ca="1">IF(F$5="","",IF(INDIRECT("CYCLES!"&amp;ADDRESS(MATCH($A60,CYCLES!$B:$B,0),MATCH("semaine"&amp;INDEX(INDIRECT("calendrier!"&amp;CHAR(MID($AG60,7,1)+3+64)&amp;":"&amp;CHAR(MID($AG60,7,1)+3+64)),MATCH(F$5,calendrier!$A:$A,0)),CYCLES!$1:$1,0)+WEEKDAY(F$5)-1))=0,"",INDIRECT("CYCLES!"&amp;ADDRESS(MATCH($A60,CYCLES!$B:$B,0),MATCH("semaine"&amp;INDEX(INDIRECT("calendrier!"&amp;CHAR(MID($AG60,7,1)+3+64)&amp;":"&amp;CHAR(MID($AG60,7,1)+3+64)),MATCH(F$5,calendrier!$A:$A,0)),CYCLES!$1:$1,0)+WEEKDAY(F$5)-1))))</f>
        <v>#N/A</v>
      </c>
      <c r="G60" s="29" t="e">
        <f ca="1">IF(G$5="","",IF(INDIRECT("CYCLES!"&amp;ADDRESS(MATCH($A60,CYCLES!$B:$B,0),MATCH("semaine"&amp;INDEX(INDIRECT("calendrier!"&amp;CHAR(MID($AG60,7,1)+3+64)&amp;":"&amp;CHAR(MID($AG60,7,1)+3+64)),MATCH(G$5,calendrier!$A:$A,0)),CYCLES!$1:$1,0)+WEEKDAY(G$5)-1))=0,"",INDIRECT("CYCLES!"&amp;ADDRESS(MATCH($A60,CYCLES!$B:$B,0),MATCH("semaine"&amp;INDEX(INDIRECT("calendrier!"&amp;CHAR(MID($AG60,7,1)+3+64)&amp;":"&amp;CHAR(MID($AG60,7,1)+3+64)),MATCH(G$5,calendrier!$A:$A,0)),CYCLES!$1:$1,0)+WEEKDAY(G$5)-1))))</f>
        <v>#N/A</v>
      </c>
      <c r="H60" s="29" t="e">
        <f ca="1">IF(H$5="","",IF(INDIRECT("CYCLES!"&amp;ADDRESS(MATCH($A60,CYCLES!$B:$B,0),MATCH("semaine"&amp;INDEX(INDIRECT("calendrier!"&amp;CHAR(MID($AG60,7,1)+3+64)&amp;":"&amp;CHAR(MID($AG60,7,1)+3+64)),MATCH(H$5,calendrier!$A:$A,0)),CYCLES!$1:$1,0)+WEEKDAY(H$5)-1))=0,"",INDIRECT("CYCLES!"&amp;ADDRESS(MATCH($A60,CYCLES!$B:$B,0),MATCH("semaine"&amp;INDEX(INDIRECT("calendrier!"&amp;CHAR(MID($AG60,7,1)+3+64)&amp;":"&amp;CHAR(MID($AG60,7,1)+3+64)),MATCH(H$5,calendrier!$A:$A,0)),CYCLES!$1:$1,0)+WEEKDAY(H$5)-1))))</f>
        <v>#N/A</v>
      </c>
      <c r="I60" s="29" t="e">
        <f ca="1">IF(I$5="","",IF(INDIRECT("CYCLES!"&amp;ADDRESS(MATCH($A60,CYCLES!$B:$B,0),MATCH("semaine"&amp;INDEX(INDIRECT("calendrier!"&amp;CHAR(MID($AG60,7,1)+3+64)&amp;":"&amp;CHAR(MID($AG60,7,1)+3+64)),MATCH(I$5,calendrier!$A:$A,0)),CYCLES!$1:$1,0)+WEEKDAY(I$5)-1))=0,"",INDIRECT("CYCLES!"&amp;ADDRESS(MATCH($A60,CYCLES!$B:$B,0),MATCH("semaine"&amp;INDEX(INDIRECT("calendrier!"&amp;CHAR(MID($AG60,7,1)+3+64)&amp;":"&amp;CHAR(MID($AG60,7,1)+3+64)),MATCH(I$5,calendrier!$A:$A,0)),CYCLES!$1:$1,0)+WEEKDAY(I$5)-1))))</f>
        <v>#N/A</v>
      </c>
      <c r="J60" s="29" t="e">
        <f ca="1">IF(J$5="","",IF(INDIRECT("CYCLES!"&amp;ADDRESS(MATCH($A60,CYCLES!$B:$B,0),MATCH("semaine"&amp;INDEX(INDIRECT("calendrier!"&amp;CHAR(MID($AG60,7,1)+3+64)&amp;":"&amp;CHAR(MID($AG60,7,1)+3+64)),MATCH(J$5,calendrier!$A:$A,0)),CYCLES!$1:$1,0)+WEEKDAY(J$5)-1))=0,"",INDIRECT("CYCLES!"&amp;ADDRESS(MATCH($A60,CYCLES!$B:$B,0),MATCH("semaine"&amp;INDEX(INDIRECT("calendrier!"&amp;CHAR(MID($AG60,7,1)+3+64)&amp;":"&amp;CHAR(MID($AG60,7,1)+3+64)),MATCH(J$5,calendrier!$A:$A,0)),CYCLES!$1:$1,0)+WEEKDAY(J$5)-1))))</f>
        <v>#N/A</v>
      </c>
      <c r="K60" s="29" t="e">
        <f ca="1">IF(K$5="","",IF(INDIRECT("CYCLES!"&amp;ADDRESS(MATCH($A60,CYCLES!$B:$B,0),MATCH("semaine"&amp;INDEX(INDIRECT("calendrier!"&amp;CHAR(MID($AG60,7,1)+3+64)&amp;":"&amp;CHAR(MID($AG60,7,1)+3+64)),MATCH(K$5,calendrier!$A:$A,0)),CYCLES!$1:$1,0)+WEEKDAY(K$5)-1))=0,"",INDIRECT("CYCLES!"&amp;ADDRESS(MATCH($A60,CYCLES!$B:$B,0),MATCH("semaine"&amp;INDEX(INDIRECT("calendrier!"&amp;CHAR(MID($AG60,7,1)+3+64)&amp;":"&amp;CHAR(MID($AG60,7,1)+3+64)),MATCH(K$5,calendrier!$A:$A,0)),CYCLES!$1:$1,0)+WEEKDAY(K$5)-1))))</f>
        <v>#N/A</v>
      </c>
      <c r="L60" s="29" t="e">
        <f ca="1">IF(L$5="","",IF(INDIRECT("CYCLES!"&amp;ADDRESS(MATCH($A60,CYCLES!$B:$B,0),MATCH("semaine"&amp;INDEX(INDIRECT("calendrier!"&amp;CHAR(MID($AG60,7,1)+3+64)&amp;":"&amp;CHAR(MID($AG60,7,1)+3+64)),MATCH(L$5,calendrier!$A:$A,0)),CYCLES!$1:$1,0)+WEEKDAY(L$5)-1))=0,"",INDIRECT("CYCLES!"&amp;ADDRESS(MATCH($A60,CYCLES!$B:$B,0),MATCH("semaine"&amp;INDEX(INDIRECT("calendrier!"&amp;CHAR(MID($AG60,7,1)+3+64)&amp;":"&amp;CHAR(MID($AG60,7,1)+3+64)),MATCH(L$5,calendrier!$A:$A,0)),CYCLES!$1:$1,0)+WEEKDAY(L$5)-1))))</f>
        <v>#N/A</v>
      </c>
      <c r="M60" s="29" t="e">
        <f ca="1">IF(M$5="","",IF(INDIRECT("CYCLES!"&amp;ADDRESS(MATCH($A60,CYCLES!$B:$B,0),MATCH("semaine"&amp;INDEX(INDIRECT("calendrier!"&amp;CHAR(MID($AG60,7,1)+3+64)&amp;":"&amp;CHAR(MID($AG60,7,1)+3+64)),MATCH(M$5,calendrier!$A:$A,0)),CYCLES!$1:$1,0)+WEEKDAY(M$5)-1))=0,"",INDIRECT("CYCLES!"&amp;ADDRESS(MATCH($A60,CYCLES!$B:$B,0),MATCH("semaine"&amp;INDEX(INDIRECT("calendrier!"&amp;CHAR(MID($AG60,7,1)+3+64)&amp;":"&amp;CHAR(MID($AG60,7,1)+3+64)),MATCH(M$5,calendrier!$A:$A,0)),CYCLES!$1:$1,0)+WEEKDAY(M$5)-1))))</f>
        <v>#N/A</v>
      </c>
      <c r="N60" s="29" t="e">
        <f ca="1">IF(N$5="","",IF(INDIRECT("CYCLES!"&amp;ADDRESS(MATCH($A60,CYCLES!$B:$B,0),MATCH("semaine"&amp;INDEX(INDIRECT("calendrier!"&amp;CHAR(MID($AG60,7,1)+3+64)&amp;":"&amp;CHAR(MID($AG60,7,1)+3+64)),MATCH(N$5,calendrier!$A:$A,0)),CYCLES!$1:$1,0)+WEEKDAY(N$5)-1))=0,"",INDIRECT("CYCLES!"&amp;ADDRESS(MATCH($A60,CYCLES!$B:$B,0),MATCH("semaine"&amp;INDEX(INDIRECT("calendrier!"&amp;CHAR(MID($AG60,7,1)+3+64)&amp;":"&amp;CHAR(MID($AG60,7,1)+3+64)),MATCH(N$5,calendrier!$A:$A,0)),CYCLES!$1:$1,0)+WEEKDAY(N$5)-1))))</f>
        <v>#N/A</v>
      </c>
      <c r="O60" s="29" t="e">
        <f ca="1">IF(O$5="","",IF(INDIRECT("CYCLES!"&amp;ADDRESS(MATCH($A60,CYCLES!$B:$B,0),MATCH("semaine"&amp;INDEX(INDIRECT("calendrier!"&amp;CHAR(MID($AG60,7,1)+3+64)&amp;":"&amp;CHAR(MID($AG60,7,1)+3+64)),MATCH(O$5,calendrier!$A:$A,0)),CYCLES!$1:$1,0)+WEEKDAY(O$5)-1))=0,"",INDIRECT("CYCLES!"&amp;ADDRESS(MATCH($A60,CYCLES!$B:$B,0),MATCH("semaine"&amp;INDEX(INDIRECT("calendrier!"&amp;CHAR(MID($AG60,7,1)+3+64)&amp;":"&amp;CHAR(MID($AG60,7,1)+3+64)),MATCH(O$5,calendrier!$A:$A,0)),CYCLES!$1:$1,0)+WEEKDAY(O$5)-1))))</f>
        <v>#N/A</v>
      </c>
      <c r="P60" s="29" t="e">
        <f ca="1">IF(P$5="","",IF(INDIRECT("CYCLES!"&amp;ADDRESS(MATCH($A60,CYCLES!$B:$B,0),MATCH("semaine"&amp;INDEX(INDIRECT("calendrier!"&amp;CHAR(MID($AG60,7,1)+3+64)&amp;":"&amp;CHAR(MID($AG60,7,1)+3+64)),MATCH(P$5,calendrier!$A:$A,0)),CYCLES!$1:$1,0)+WEEKDAY(P$5)-1))=0,"",INDIRECT("CYCLES!"&amp;ADDRESS(MATCH($A60,CYCLES!$B:$B,0),MATCH("semaine"&amp;INDEX(INDIRECT("calendrier!"&amp;CHAR(MID($AG60,7,1)+3+64)&amp;":"&amp;CHAR(MID($AG60,7,1)+3+64)),MATCH(P$5,calendrier!$A:$A,0)),CYCLES!$1:$1,0)+WEEKDAY(P$5)-1))))</f>
        <v>#N/A</v>
      </c>
      <c r="Q60" s="29" t="e">
        <f ca="1">IF(Q$5="","",IF(INDIRECT("CYCLES!"&amp;ADDRESS(MATCH($A60,CYCLES!$B:$B,0),MATCH("semaine"&amp;INDEX(INDIRECT("calendrier!"&amp;CHAR(MID($AG60,7,1)+3+64)&amp;":"&amp;CHAR(MID($AG60,7,1)+3+64)),MATCH(Q$5,calendrier!$A:$A,0)),CYCLES!$1:$1,0)+WEEKDAY(Q$5)-1))=0,"",INDIRECT("CYCLES!"&amp;ADDRESS(MATCH($A60,CYCLES!$B:$B,0),MATCH("semaine"&amp;INDEX(INDIRECT("calendrier!"&amp;CHAR(MID($AG60,7,1)+3+64)&amp;":"&amp;CHAR(MID($AG60,7,1)+3+64)),MATCH(Q$5,calendrier!$A:$A,0)),CYCLES!$1:$1,0)+WEEKDAY(Q$5)-1))))</f>
        <v>#N/A</v>
      </c>
      <c r="R60" s="29" t="e">
        <f ca="1">IF(R$5="","",IF(INDIRECT("CYCLES!"&amp;ADDRESS(MATCH($A60,CYCLES!$B:$B,0),MATCH("semaine"&amp;INDEX(INDIRECT("calendrier!"&amp;CHAR(MID($AG60,7,1)+3+64)&amp;":"&amp;CHAR(MID($AG60,7,1)+3+64)),MATCH(R$5,calendrier!$A:$A,0)),CYCLES!$1:$1,0)+WEEKDAY(R$5)-1))=0,"",INDIRECT("CYCLES!"&amp;ADDRESS(MATCH($A60,CYCLES!$B:$B,0),MATCH("semaine"&amp;INDEX(INDIRECT("calendrier!"&amp;CHAR(MID($AG60,7,1)+3+64)&amp;":"&amp;CHAR(MID($AG60,7,1)+3+64)),MATCH(R$5,calendrier!$A:$A,0)),CYCLES!$1:$1,0)+WEEKDAY(R$5)-1))))</f>
        <v>#N/A</v>
      </c>
      <c r="S60" s="29" t="e">
        <f ca="1">IF(S$5="","",IF(INDIRECT("CYCLES!"&amp;ADDRESS(MATCH($A60,CYCLES!$B:$B,0),MATCH("semaine"&amp;INDEX(INDIRECT("calendrier!"&amp;CHAR(MID($AG60,7,1)+3+64)&amp;":"&amp;CHAR(MID($AG60,7,1)+3+64)),MATCH(S$5,calendrier!$A:$A,0)),CYCLES!$1:$1,0)+WEEKDAY(S$5)-1))=0,"",INDIRECT("CYCLES!"&amp;ADDRESS(MATCH($A60,CYCLES!$B:$B,0),MATCH("semaine"&amp;INDEX(INDIRECT("calendrier!"&amp;CHAR(MID($AG60,7,1)+3+64)&amp;":"&amp;CHAR(MID($AG60,7,1)+3+64)),MATCH(S$5,calendrier!$A:$A,0)),CYCLES!$1:$1,0)+WEEKDAY(S$5)-1))))</f>
        <v>#N/A</v>
      </c>
      <c r="T60" s="29" t="e">
        <f ca="1">IF(T$5="","",IF(INDIRECT("CYCLES!"&amp;ADDRESS(MATCH($A60,CYCLES!$B:$B,0),MATCH("semaine"&amp;INDEX(INDIRECT("calendrier!"&amp;CHAR(MID($AG60,7,1)+3+64)&amp;":"&amp;CHAR(MID($AG60,7,1)+3+64)),MATCH(T$5,calendrier!$A:$A,0)),CYCLES!$1:$1,0)+WEEKDAY(T$5)-1))=0,"",INDIRECT("CYCLES!"&amp;ADDRESS(MATCH($A60,CYCLES!$B:$B,0),MATCH("semaine"&amp;INDEX(INDIRECT("calendrier!"&amp;CHAR(MID($AG60,7,1)+3+64)&amp;":"&amp;CHAR(MID($AG60,7,1)+3+64)),MATCH(T$5,calendrier!$A:$A,0)),CYCLES!$1:$1,0)+WEEKDAY(T$5)-1))))</f>
        <v>#N/A</v>
      </c>
      <c r="U60" s="29" t="e">
        <f ca="1">IF(U$5="","",IF(INDIRECT("CYCLES!"&amp;ADDRESS(MATCH($A60,CYCLES!$B:$B,0),MATCH("semaine"&amp;INDEX(INDIRECT("calendrier!"&amp;CHAR(MID($AG60,7,1)+3+64)&amp;":"&amp;CHAR(MID($AG60,7,1)+3+64)),MATCH(U$5,calendrier!$A:$A,0)),CYCLES!$1:$1,0)+WEEKDAY(U$5)-1))=0,"",INDIRECT("CYCLES!"&amp;ADDRESS(MATCH($A60,CYCLES!$B:$B,0),MATCH("semaine"&amp;INDEX(INDIRECT("calendrier!"&amp;CHAR(MID($AG60,7,1)+3+64)&amp;":"&amp;CHAR(MID($AG60,7,1)+3+64)),MATCH(U$5,calendrier!$A:$A,0)),CYCLES!$1:$1,0)+WEEKDAY(U$5)-1))))</f>
        <v>#N/A</v>
      </c>
      <c r="V60" s="29" t="e">
        <f ca="1">IF(V$5="","",IF(INDIRECT("CYCLES!"&amp;ADDRESS(MATCH($A60,CYCLES!$B:$B,0),MATCH("semaine"&amp;INDEX(INDIRECT("calendrier!"&amp;CHAR(MID($AG60,7,1)+3+64)&amp;":"&amp;CHAR(MID($AG60,7,1)+3+64)),MATCH(V$5,calendrier!$A:$A,0)),CYCLES!$1:$1,0)+WEEKDAY(V$5)-1))=0,"",INDIRECT("CYCLES!"&amp;ADDRESS(MATCH($A60,CYCLES!$B:$B,0),MATCH("semaine"&amp;INDEX(INDIRECT("calendrier!"&amp;CHAR(MID($AG60,7,1)+3+64)&amp;":"&amp;CHAR(MID($AG60,7,1)+3+64)),MATCH(V$5,calendrier!$A:$A,0)),CYCLES!$1:$1,0)+WEEKDAY(V$5)-1))))</f>
        <v>#N/A</v>
      </c>
      <c r="W60" s="29" t="e">
        <f ca="1">IF(W$5="","",IF(INDIRECT("CYCLES!"&amp;ADDRESS(MATCH($A60,CYCLES!$B:$B,0),MATCH("semaine"&amp;INDEX(INDIRECT("calendrier!"&amp;CHAR(MID($AG60,7,1)+3+64)&amp;":"&amp;CHAR(MID($AG60,7,1)+3+64)),MATCH(W$5,calendrier!$A:$A,0)),CYCLES!$1:$1,0)+WEEKDAY(W$5)-1))=0,"",INDIRECT("CYCLES!"&amp;ADDRESS(MATCH($A60,CYCLES!$B:$B,0),MATCH("semaine"&amp;INDEX(INDIRECT("calendrier!"&amp;CHAR(MID($AG60,7,1)+3+64)&amp;":"&amp;CHAR(MID($AG60,7,1)+3+64)),MATCH(W$5,calendrier!$A:$A,0)),CYCLES!$1:$1,0)+WEEKDAY(W$5)-1))))</f>
        <v>#N/A</v>
      </c>
      <c r="X60" s="29" t="e">
        <f ca="1">IF(X$5="","",IF(INDIRECT("CYCLES!"&amp;ADDRESS(MATCH($A60,CYCLES!$B:$B,0),MATCH("semaine"&amp;INDEX(INDIRECT("calendrier!"&amp;CHAR(MID($AG60,7,1)+3+64)&amp;":"&amp;CHAR(MID($AG60,7,1)+3+64)),MATCH(X$5,calendrier!$A:$A,0)),CYCLES!$1:$1,0)+WEEKDAY(X$5)-1))=0,"",INDIRECT("CYCLES!"&amp;ADDRESS(MATCH($A60,CYCLES!$B:$B,0),MATCH("semaine"&amp;INDEX(INDIRECT("calendrier!"&amp;CHAR(MID($AG60,7,1)+3+64)&amp;":"&amp;CHAR(MID($AG60,7,1)+3+64)),MATCH(X$5,calendrier!$A:$A,0)),CYCLES!$1:$1,0)+WEEKDAY(X$5)-1))))</f>
        <v>#N/A</v>
      </c>
      <c r="Y60" s="29" t="e">
        <f ca="1">IF(Y$5="","",IF(INDIRECT("CYCLES!"&amp;ADDRESS(MATCH($A60,CYCLES!$B:$B,0),MATCH("semaine"&amp;INDEX(INDIRECT("calendrier!"&amp;CHAR(MID($AG60,7,1)+3+64)&amp;":"&amp;CHAR(MID($AG60,7,1)+3+64)),MATCH(Y$5,calendrier!$A:$A,0)),CYCLES!$1:$1,0)+WEEKDAY(Y$5)-1))=0,"",INDIRECT("CYCLES!"&amp;ADDRESS(MATCH($A60,CYCLES!$B:$B,0),MATCH("semaine"&amp;INDEX(INDIRECT("calendrier!"&amp;CHAR(MID($AG60,7,1)+3+64)&amp;":"&amp;CHAR(MID($AG60,7,1)+3+64)),MATCH(Y$5,calendrier!$A:$A,0)),CYCLES!$1:$1,0)+WEEKDAY(Y$5)-1))))</f>
        <v>#N/A</v>
      </c>
      <c r="Z60" s="29" t="e">
        <f ca="1">IF(Z$5="","",IF(INDIRECT("CYCLES!"&amp;ADDRESS(MATCH($A60,CYCLES!$B:$B,0),MATCH("semaine"&amp;INDEX(INDIRECT("calendrier!"&amp;CHAR(MID($AG60,7,1)+3+64)&amp;":"&amp;CHAR(MID($AG60,7,1)+3+64)),MATCH(Z$5,calendrier!$A:$A,0)),CYCLES!$1:$1,0)+WEEKDAY(Z$5)-1))=0,"",INDIRECT("CYCLES!"&amp;ADDRESS(MATCH($A60,CYCLES!$B:$B,0),MATCH("semaine"&amp;INDEX(INDIRECT("calendrier!"&amp;CHAR(MID($AG60,7,1)+3+64)&amp;":"&amp;CHAR(MID($AG60,7,1)+3+64)),MATCH(Z$5,calendrier!$A:$A,0)),CYCLES!$1:$1,0)+WEEKDAY(Z$5)-1))))</f>
        <v>#N/A</v>
      </c>
      <c r="AA60" s="29" t="e">
        <f ca="1">IF(AA$5="","",IF(INDIRECT("CYCLES!"&amp;ADDRESS(MATCH($A60,CYCLES!$B:$B,0),MATCH("semaine"&amp;INDEX(INDIRECT("calendrier!"&amp;CHAR(MID($AG60,7,1)+3+64)&amp;":"&amp;CHAR(MID($AG60,7,1)+3+64)),MATCH(AA$5,calendrier!$A:$A,0)),CYCLES!$1:$1,0)+WEEKDAY(AA$5)-1))=0,"",INDIRECT("CYCLES!"&amp;ADDRESS(MATCH($A60,CYCLES!$B:$B,0),MATCH("semaine"&amp;INDEX(INDIRECT("calendrier!"&amp;CHAR(MID($AG60,7,1)+3+64)&amp;":"&amp;CHAR(MID($AG60,7,1)+3+64)),MATCH(AA$5,calendrier!$A:$A,0)),CYCLES!$1:$1,0)+WEEKDAY(AA$5)-1))))</f>
        <v>#N/A</v>
      </c>
      <c r="AB60" s="29" t="e">
        <f ca="1">IF(AB$5="","",IF(INDIRECT("CYCLES!"&amp;ADDRESS(MATCH($A60,CYCLES!$B:$B,0),MATCH("semaine"&amp;INDEX(INDIRECT("calendrier!"&amp;CHAR(MID($AG60,7,1)+3+64)&amp;":"&amp;CHAR(MID($AG60,7,1)+3+64)),MATCH(AB$5,calendrier!$A:$A,0)),CYCLES!$1:$1,0)+WEEKDAY(AB$5)-1))=0,"",INDIRECT("CYCLES!"&amp;ADDRESS(MATCH($A60,CYCLES!$B:$B,0),MATCH("semaine"&amp;INDEX(INDIRECT("calendrier!"&amp;CHAR(MID($AG60,7,1)+3+64)&amp;":"&amp;CHAR(MID($AG60,7,1)+3+64)),MATCH(AB$5,calendrier!$A:$A,0)),CYCLES!$1:$1,0)+WEEKDAY(AB$5)-1))))</f>
        <v>#N/A</v>
      </c>
      <c r="AC60" s="29" t="e">
        <f ca="1">IF(AC$5="","",IF(INDIRECT("CYCLES!"&amp;ADDRESS(MATCH($A60,CYCLES!$B:$B,0),MATCH("semaine"&amp;INDEX(INDIRECT("calendrier!"&amp;CHAR(MID($AG60,7,1)+3+64)&amp;":"&amp;CHAR(MID($AG60,7,1)+3+64)),MATCH(AC$5,calendrier!$A:$A,0)),CYCLES!$1:$1,0)+WEEKDAY(AC$5)-1))=0,"",INDIRECT("CYCLES!"&amp;ADDRESS(MATCH($A60,CYCLES!$B:$B,0),MATCH("semaine"&amp;INDEX(INDIRECT("calendrier!"&amp;CHAR(MID($AG60,7,1)+3+64)&amp;":"&amp;CHAR(MID($AG60,7,1)+3+64)),MATCH(AC$5,calendrier!$A:$A,0)),CYCLES!$1:$1,0)+WEEKDAY(AC$5)-1))))</f>
        <v>#N/A</v>
      </c>
      <c r="AD60" s="29" t="e">
        <f ca="1">IF(AD$5="","",IF(INDIRECT("CYCLES!"&amp;ADDRESS(MATCH($A60,CYCLES!$B:$B,0),MATCH("semaine"&amp;INDEX(INDIRECT("calendrier!"&amp;CHAR(MID($AG60,7,1)+3+64)&amp;":"&amp;CHAR(MID($AG60,7,1)+3+64)),MATCH(AD$5,calendrier!$A:$A,0)),CYCLES!$1:$1,0)+WEEKDAY(AD$5)-1))=0,"",INDIRECT("CYCLES!"&amp;ADDRESS(MATCH($A60,CYCLES!$B:$B,0),MATCH("semaine"&amp;INDEX(INDIRECT("calendrier!"&amp;CHAR(MID($AG60,7,1)+3+64)&amp;":"&amp;CHAR(MID($AG60,7,1)+3+64)),MATCH(AD$5,calendrier!$A:$A,0)),CYCLES!$1:$1,0)+WEEKDAY(AD$5)-1))))</f>
        <v>#N/A</v>
      </c>
      <c r="AE60" s="29" t="e">
        <f ca="1">IF(AE$5="","",IF(INDIRECT("CYCLES!"&amp;ADDRESS(MATCH($A60,CYCLES!$B:$B,0),MATCH("semaine"&amp;INDEX(INDIRECT("calendrier!"&amp;CHAR(MID($AG60,7,1)+3+64)&amp;":"&amp;CHAR(MID($AG60,7,1)+3+64)),MATCH(AE$5,calendrier!$A:$A,0)),CYCLES!$1:$1,0)+WEEKDAY(AE$5)-1))=0,"",INDIRECT("CYCLES!"&amp;ADDRESS(MATCH($A60,CYCLES!$B:$B,0),MATCH("semaine"&amp;INDEX(INDIRECT("calendrier!"&amp;CHAR(MID($AG60,7,1)+3+64)&amp;":"&amp;CHAR(MID($AG60,7,1)+3+64)),MATCH(AE$5,calendrier!$A:$A,0)),CYCLES!$1:$1,0)+WEEKDAY(AE$5)-1))))</f>
        <v>#N/A</v>
      </c>
      <c r="AF60" s="29" t="str">
        <f ca="1">IF(AF$5="","",IF(INDIRECT("CYCLES!"&amp;ADDRESS(MATCH($A60,CYCLES!$B:$B,0),MATCH("semaine"&amp;INDEX(INDIRECT("calendrier!"&amp;CHAR(MID($AG60,7,1)+3+64)&amp;":"&amp;CHAR(MID($AG60,7,1)+3+64)),MATCH(AF$5,calendrier!$A:$A,0)),CYCLES!$1:$1,0)+WEEKDAY(AF$5)-1))=0,"",INDIRECT("CYCLES!"&amp;ADDRESS(MATCH($A60,CYCLES!$B:$B,0),MATCH("semaine"&amp;INDEX(INDIRECT("calendrier!"&amp;CHAR(MID($AG60,7,1)+3+64)&amp;":"&amp;CHAR(MID($AG60,7,1)+3+64)),MATCH(AF$5,calendrier!$A:$A,0)),CYCLES!$1:$1,0)+WEEKDAY(AF$5)-1))))</f>
        <v/>
      </c>
      <c r="AG60" s="74" t="e">
        <f ca="1">INDIRECT("Cycles!A"&amp;SUMPRODUCT(MAX((ROW(INDIRECT("Cycles!A1:A"&amp;MATCH(A60,CYCLES!$B:$B,0))))*(INDIRECT("Cycles!A1:A"&amp;MATCH(A60,CYCLES!$B:$B,0))&lt;&gt;""))))</f>
        <v>#N/A</v>
      </c>
    </row>
    <row r="61" spans="1:33" ht="30" hidden="1" customHeight="1" x14ac:dyDescent="0.25">
      <c r="A61" s="126" t="str">
        <f ca="1">IF(OR(A60="0",A60=0),"0","Motif")</f>
        <v>0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74"/>
    </row>
    <row r="62" spans="1:33" ht="30" hidden="1" customHeight="1" x14ac:dyDescent="0.25">
      <c r="A62" s="127" t="str">
        <f ca="1">IF(OR(A60="0",A60=0),"0","Remplaçant")</f>
        <v>0</v>
      </c>
      <c r="B62" s="61"/>
      <c r="C62" s="61"/>
      <c r="D62" s="61"/>
      <c r="E62" s="61"/>
      <c r="F62" s="61"/>
      <c r="G62" s="61"/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1"/>
      <c r="Z62" s="61"/>
      <c r="AA62" s="61"/>
      <c r="AB62" s="61"/>
      <c r="AC62" s="61"/>
      <c r="AD62" s="61"/>
      <c r="AE62" s="61"/>
      <c r="AF62" s="61"/>
      <c r="AG62" s="74"/>
    </row>
    <row r="63" spans="1:33" ht="30" customHeight="1" x14ac:dyDescent="0.25">
      <c r="A63" s="129" t="str">
        <f ca="1">IFERROR(IF(A56="0", "0",INDIRECT("Affectations!"&amp;CHAR(64+MATCH($B$2,Affectations!$1:$1,0))&amp;MATCH($B$56,Affectations!$A:$A,0)+6)),"0")</f>
        <v>Polyvalent SSR (ASD_N)</v>
      </c>
      <c r="B63" s="29" t="str">
        <f ca="1">IF(B$5="","",IF(INDIRECT("CYCLES!"&amp;ADDRESS(MATCH($A63,CYCLES!$B:$B,0),MATCH("semaine"&amp;INDEX(INDIRECT("calendrier!"&amp;CHAR(MID($AG63,7,1)+3+64)&amp;":"&amp;CHAR(MID($AG63,7,1)+3+64)),MATCH(B$5,calendrier!$A:$A,0)),CYCLES!$1:$1,0)+WEEKDAY(B$5)-1))=0,"",INDIRECT("CYCLES!"&amp;ADDRESS(MATCH($A63,CYCLES!$B:$B,0),MATCH("semaine"&amp;INDEX(INDIRECT("calendrier!"&amp;CHAR(MID($AG63,7,1)+3+64)&amp;":"&amp;CHAR(MID($AG63,7,1)+3+64)),MATCH(B$5,calendrier!$A:$A,0)),CYCLES!$1:$1,0)+WEEKDAY(B$5)-1))))</f>
        <v/>
      </c>
      <c r="C63" s="29" t="str">
        <f ca="1">IF(C$5="","",IF(INDIRECT("CYCLES!"&amp;ADDRESS(MATCH($A63,CYCLES!$B:$B,0),MATCH("semaine"&amp;INDEX(INDIRECT("calendrier!"&amp;CHAR(MID($AG63,7,1)+3+64)&amp;":"&amp;CHAR(MID($AG63,7,1)+3+64)),MATCH(C$5,calendrier!$A:$A,0)),CYCLES!$1:$1,0)+WEEKDAY(C$5)-1))=0,"",INDIRECT("CYCLES!"&amp;ADDRESS(MATCH($A63,CYCLES!$B:$B,0),MATCH("semaine"&amp;INDEX(INDIRECT("calendrier!"&amp;CHAR(MID($AG63,7,1)+3+64)&amp;":"&amp;CHAR(MID($AG63,7,1)+3+64)),MATCH(C$5,calendrier!$A:$A,0)),CYCLES!$1:$1,0)+WEEKDAY(C$5)-1))))</f>
        <v/>
      </c>
      <c r="D63" s="29" t="str">
        <f ca="1">IF(D$5="","",IF(INDIRECT("CYCLES!"&amp;ADDRESS(MATCH($A63,CYCLES!$B:$B,0),MATCH("semaine"&amp;INDEX(INDIRECT("calendrier!"&amp;CHAR(MID($AG63,7,1)+3+64)&amp;":"&amp;CHAR(MID($AG63,7,1)+3+64)),MATCH(D$5,calendrier!$A:$A,0)),CYCLES!$1:$1,0)+WEEKDAY(D$5)-1))=0,"",INDIRECT("CYCLES!"&amp;ADDRESS(MATCH($A63,CYCLES!$B:$B,0),MATCH("semaine"&amp;INDEX(INDIRECT("calendrier!"&amp;CHAR(MID($AG63,7,1)+3+64)&amp;":"&amp;CHAR(MID($AG63,7,1)+3+64)),MATCH(D$5,calendrier!$A:$A,0)),CYCLES!$1:$1,0)+WEEKDAY(D$5)-1))))</f>
        <v/>
      </c>
      <c r="E63" s="29" t="str">
        <f ca="1">IF(E$5="","",IF(INDIRECT("CYCLES!"&amp;ADDRESS(MATCH($A63,CYCLES!$B:$B,0),MATCH("semaine"&amp;INDEX(INDIRECT("calendrier!"&amp;CHAR(MID($AG63,7,1)+3+64)&amp;":"&amp;CHAR(MID($AG63,7,1)+3+64)),MATCH(E$5,calendrier!$A:$A,0)),CYCLES!$1:$1,0)+WEEKDAY(E$5)-1))=0,"",INDIRECT("CYCLES!"&amp;ADDRESS(MATCH($A63,CYCLES!$B:$B,0),MATCH("semaine"&amp;INDEX(INDIRECT("calendrier!"&amp;CHAR(MID($AG63,7,1)+3+64)&amp;":"&amp;CHAR(MID($AG63,7,1)+3+64)),MATCH(E$5,calendrier!$A:$A,0)),CYCLES!$1:$1,0)+WEEKDAY(E$5)-1))))</f>
        <v/>
      </c>
      <c r="F63" s="29" t="str">
        <f ca="1">IF(F$5="","",IF(INDIRECT("CYCLES!"&amp;ADDRESS(MATCH($A63,CYCLES!$B:$B,0),MATCH("semaine"&amp;INDEX(INDIRECT("calendrier!"&amp;CHAR(MID($AG63,7,1)+3+64)&amp;":"&amp;CHAR(MID($AG63,7,1)+3+64)),MATCH(F$5,calendrier!$A:$A,0)),CYCLES!$1:$1,0)+WEEKDAY(F$5)-1))=0,"",INDIRECT("CYCLES!"&amp;ADDRESS(MATCH($A63,CYCLES!$B:$B,0),MATCH("semaine"&amp;INDEX(INDIRECT("calendrier!"&amp;CHAR(MID($AG63,7,1)+3+64)&amp;":"&amp;CHAR(MID($AG63,7,1)+3+64)),MATCH(F$5,calendrier!$A:$A,0)),CYCLES!$1:$1,0)+WEEKDAY(F$5)-1))))</f>
        <v/>
      </c>
      <c r="G63" s="29" t="str">
        <f ca="1">IF(G$5="","",IF(INDIRECT("CYCLES!"&amp;ADDRESS(MATCH($A63,CYCLES!$B:$B,0),MATCH("semaine"&amp;INDEX(INDIRECT("calendrier!"&amp;CHAR(MID($AG63,7,1)+3+64)&amp;":"&amp;CHAR(MID($AG63,7,1)+3+64)),MATCH(G$5,calendrier!$A:$A,0)),CYCLES!$1:$1,0)+WEEKDAY(G$5)-1))=0,"",INDIRECT("CYCLES!"&amp;ADDRESS(MATCH($A63,CYCLES!$B:$B,0),MATCH("semaine"&amp;INDEX(INDIRECT("calendrier!"&amp;CHAR(MID($AG63,7,1)+3+64)&amp;":"&amp;CHAR(MID($AG63,7,1)+3+64)),MATCH(G$5,calendrier!$A:$A,0)),CYCLES!$1:$1,0)+WEEKDAY(G$5)-1))))</f>
        <v/>
      </c>
      <c r="H63" s="29" t="str">
        <f ca="1">IF(H$5="","",IF(INDIRECT("CYCLES!"&amp;ADDRESS(MATCH($A63,CYCLES!$B:$B,0),MATCH("semaine"&amp;INDEX(INDIRECT("calendrier!"&amp;CHAR(MID($AG63,7,1)+3+64)&amp;":"&amp;CHAR(MID($AG63,7,1)+3+64)),MATCH(H$5,calendrier!$A:$A,0)),CYCLES!$1:$1,0)+WEEKDAY(H$5)-1))=0,"",INDIRECT("CYCLES!"&amp;ADDRESS(MATCH($A63,CYCLES!$B:$B,0),MATCH("semaine"&amp;INDEX(INDIRECT("calendrier!"&amp;CHAR(MID($AG63,7,1)+3+64)&amp;":"&amp;CHAR(MID($AG63,7,1)+3+64)),MATCH(H$5,calendrier!$A:$A,0)),CYCLES!$1:$1,0)+WEEKDAY(H$5)-1))))</f>
        <v/>
      </c>
      <c r="I63" s="29" t="str">
        <f ca="1">IF(I$5="","",IF(INDIRECT("CYCLES!"&amp;ADDRESS(MATCH($A63,CYCLES!$B:$B,0),MATCH("semaine"&amp;INDEX(INDIRECT("calendrier!"&amp;CHAR(MID($AG63,7,1)+3+64)&amp;":"&amp;CHAR(MID($AG63,7,1)+3+64)),MATCH(I$5,calendrier!$A:$A,0)),CYCLES!$1:$1,0)+WEEKDAY(I$5)-1))=0,"",INDIRECT("CYCLES!"&amp;ADDRESS(MATCH($A63,CYCLES!$B:$B,0),MATCH("semaine"&amp;INDEX(INDIRECT("calendrier!"&amp;CHAR(MID($AG63,7,1)+3+64)&amp;":"&amp;CHAR(MID($AG63,7,1)+3+64)),MATCH(I$5,calendrier!$A:$A,0)),CYCLES!$1:$1,0)+WEEKDAY(I$5)-1))))</f>
        <v>ERTLE</v>
      </c>
      <c r="J63" s="29" t="str">
        <f ca="1">IF(J$5="","",IF(INDIRECT("CYCLES!"&amp;ADDRESS(MATCH($A63,CYCLES!$B:$B,0),MATCH("semaine"&amp;INDEX(INDIRECT("calendrier!"&amp;CHAR(MID($AG63,7,1)+3+64)&amp;":"&amp;CHAR(MID($AG63,7,1)+3+64)),MATCH(J$5,calendrier!$A:$A,0)),CYCLES!$1:$1,0)+WEEKDAY(J$5)-1))=0,"",INDIRECT("CYCLES!"&amp;ADDRESS(MATCH($A63,CYCLES!$B:$B,0),MATCH("semaine"&amp;INDEX(INDIRECT("calendrier!"&amp;CHAR(MID($AG63,7,1)+3+64)&amp;":"&amp;CHAR(MID($AG63,7,1)+3+64)),MATCH(J$5,calendrier!$A:$A,0)),CYCLES!$1:$1,0)+WEEKDAY(J$5)-1))))</f>
        <v>ERTLE</v>
      </c>
      <c r="K63" s="29" t="str">
        <f ca="1">IF(K$5="","",IF(INDIRECT("CYCLES!"&amp;ADDRESS(MATCH($A63,CYCLES!$B:$B,0),MATCH("semaine"&amp;INDEX(INDIRECT("calendrier!"&amp;CHAR(MID($AG63,7,1)+3+64)&amp;":"&amp;CHAR(MID($AG63,7,1)+3+64)),MATCH(K$5,calendrier!$A:$A,0)),CYCLES!$1:$1,0)+WEEKDAY(K$5)-1))=0,"",INDIRECT("CYCLES!"&amp;ADDRESS(MATCH($A63,CYCLES!$B:$B,0),MATCH("semaine"&amp;INDEX(INDIRECT("calendrier!"&amp;CHAR(MID($AG63,7,1)+3+64)&amp;":"&amp;CHAR(MID($AG63,7,1)+3+64)),MATCH(K$5,calendrier!$A:$A,0)),CYCLES!$1:$1,0)+WEEKDAY(K$5)-1))))</f>
        <v/>
      </c>
      <c r="L63" s="29" t="str">
        <f ca="1">IF(L$5="","",IF(INDIRECT("CYCLES!"&amp;ADDRESS(MATCH($A63,CYCLES!$B:$B,0),MATCH("semaine"&amp;INDEX(INDIRECT("calendrier!"&amp;CHAR(MID($AG63,7,1)+3+64)&amp;":"&amp;CHAR(MID($AG63,7,1)+3+64)),MATCH(L$5,calendrier!$A:$A,0)),CYCLES!$1:$1,0)+WEEKDAY(L$5)-1))=0,"",INDIRECT("CYCLES!"&amp;ADDRESS(MATCH($A63,CYCLES!$B:$B,0),MATCH("semaine"&amp;INDEX(INDIRECT("calendrier!"&amp;CHAR(MID($AG63,7,1)+3+64)&amp;":"&amp;CHAR(MID($AG63,7,1)+3+64)),MATCH(L$5,calendrier!$A:$A,0)),CYCLES!$1:$1,0)+WEEKDAY(L$5)-1))))</f>
        <v/>
      </c>
      <c r="M63" s="29" t="str">
        <f ca="1">IF(M$5="","",IF(INDIRECT("CYCLES!"&amp;ADDRESS(MATCH($A63,CYCLES!$B:$B,0),MATCH("semaine"&amp;INDEX(INDIRECT("calendrier!"&amp;CHAR(MID($AG63,7,1)+3+64)&amp;":"&amp;CHAR(MID($AG63,7,1)+3+64)),MATCH(M$5,calendrier!$A:$A,0)),CYCLES!$1:$1,0)+WEEKDAY(M$5)-1))=0,"",INDIRECT("CYCLES!"&amp;ADDRESS(MATCH($A63,CYCLES!$B:$B,0),MATCH("semaine"&amp;INDEX(INDIRECT("calendrier!"&amp;CHAR(MID($AG63,7,1)+3+64)&amp;":"&amp;CHAR(MID($AG63,7,1)+3+64)),MATCH(M$5,calendrier!$A:$A,0)),CYCLES!$1:$1,0)+WEEKDAY(M$5)-1))))</f>
        <v>ERTLE</v>
      </c>
      <c r="N63" s="29" t="str">
        <f ca="1">IF(N$5="","",IF(INDIRECT("CYCLES!"&amp;ADDRESS(MATCH($A63,CYCLES!$B:$B,0),MATCH("semaine"&amp;INDEX(INDIRECT("calendrier!"&amp;CHAR(MID($AG63,7,1)+3+64)&amp;":"&amp;CHAR(MID($AG63,7,1)+3+64)),MATCH(N$5,calendrier!$A:$A,0)),CYCLES!$1:$1,0)+WEEKDAY(N$5)-1))=0,"",INDIRECT("CYCLES!"&amp;ADDRESS(MATCH($A63,CYCLES!$B:$B,0),MATCH("semaine"&amp;INDEX(INDIRECT("calendrier!"&amp;CHAR(MID($AG63,7,1)+3+64)&amp;":"&amp;CHAR(MID($AG63,7,1)+3+64)),MATCH(N$5,calendrier!$A:$A,0)),CYCLES!$1:$1,0)+WEEKDAY(N$5)-1))))</f>
        <v>ERTLE</v>
      </c>
      <c r="O63" s="29" t="str">
        <f ca="1">IF(O$5="","",IF(INDIRECT("CYCLES!"&amp;ADDRESS(MATCH($A63,CYCLES!$B:$B,0),MATCH("semaine"&amp;INDEX(INDIRECT("calendrier!"&amp;CHAR(MID($AG63,7,1)+3+64)&amp;":"&amp;CHAR(MID($AG63,7,1)+3+64)),MATCH(O$5,calendrier!$A:$A,0)),CYCLES!$1:$1,0)+WEEKDAY(O$5)-1))=0,"",INDIRECT("CYCLES!"&amp;ADDRESS(MATCH($A63,CYCLES!$B:$B,0),MATCH("semaine"&amp;INDEX(INDIRECT("calendrier!"&amp;CHAR(MID($AG63,7,1)+3+64)&amp;":"&amp;CHAR(MID($AG63,7,1)+3+64)),MATCH(O$5,calendrier!$A:$A,0)),CYCLES!$1:$1,0)+WEEKDAY(O$5)-1))))</f>
        <v>ERTLE</v>
      </c>
      <c r="P63" s="29" t="str">
        <f ca="1">IF(P$5="","",IF(INDIRECT("CYCLES!"&amp;ADDRESS(MATCH($A63,CYCLES!$B:$B,0),MATCH("semaine"&amp;INDEX(INDIRECT("calendrier!"&amp;CHAR(MID($AG63,7,1)+3+64)&amp;":"&amp;CHAR(MID($AG63,7,1)+3+64)),MATCH(P$5,calendrier!$A:$A,0)),CYCLES!$1:$1,0)+WEEKDAY(P$5)-1))=0,"",INDIRECT("CYCLES!"&amp;ADDRESS(MATCH($A63,CYCLES!$B:$B,0),MATCH("semaine"&amp;INDEX(INDIRECT("calendrier!"&amp;CHAR(MID($AG63,7,1)+3+64)&amp;":"&amp;CHAR(MID($AG63,7,1)+3+64)),MATCH(P$5,calendrier!$A:$A,0)),CYCLES!$1:$1,0)+WEEKDAY(P$5)-1))))</f>
        <v/>
      </c>
      <c r="Q63" s="29" t="str">
        <f ca="1">IF(Q$5="","",IF(INDIRECT("CYCLES!"&amp;ADDRESS(MATCH($A63,CYCLES!$B:$B,0),MATCH("semaine"&amp;INDEX(INDIRECT("calendrier!"&amp;CHAR(MID($AG63,7,1)+3+64)&amp;":"&amp;CHAR(MID($AG63,7,1)+3+64)),MATCH(Q$5,calendrier!$A:$A,0)),CYCLES!$1:$1,0)+WEEKDAY(Q$5)-1))=0,"",INDIRECT("CYCLES!"&amp;ADDRESS(MATCH($A63,CYCLES!$B:$B,0),MATCH("semaine"&amp;INDEX(INDIRECT("calendrier!"&amp;CHAR(MID($AG63,7,1)+3+64)&amp;":"&amp;CHAR(MID($AG63,7,1)+3+64)),MATCH(Q$5,calendrier!$A:$A,0)),CYCLES!$1:$1,0)+WEEKDAY(Q$5)-1))))</f>
        <v/>
      </c>
      <c r="R63" s="29" t="str">
        <f ca="1">IF(R$5="","",IF(INDIRECT("CYCLES!"&amp;ADDRESS(MATCH($A63,CYCLES!$B:$B,0),MATCH("semaine"&amp;INDEX(INDIRECT("calendrier!"&amp;CHAR(MID($AG63,7,1)+3+64)&amp;":"&amp;CHAR(MID($AG63,7,1)+3+64)),MATCH(R$5,calendrier!$A:$A,0)),CYCLES!$1:$1,0)+WEEKDAY(R$5)-1))=0,"",INDIRECT("CYCLES!"&amp;ADDRESS(MATCH($A63,CYCLES!$B:$B,0),MATCH("semaine"&amp;INDEX(INDIRECT("calendrier!"&amp;CHAR(MID($AG63,7,1)+3+64)&amp;":"&amp;CHAR(MID($AG63,7,1)+3+64)),MATCH(R$5,calendrier!$A:$A,0)),CYCLES!$1:$1,0)+WEEKDAY(R$5)-1))))</f>
        <v>ERTLE</v>
      </c>
      <c r="S63" s="29" t="str">
        <f ca="1">IF(S$5="","",IF(INDIRECT("CYCLES!"&amp;ADDRESS(MATCH($A63,CYCLES!$B:$B,0),MATCH("semaine"&amp;INDEX(INDIRECT("calendrier!"&amp;CHAR(MID($AG63,7,1)+3+64)&amp;":"&amp;CHAR(MID($AG63,7,1)+3+64)),MATCH(S$5,calendrier!$A:$A,0)),CYCLES!$1:$1,0)+WEEKDAY(S$5)-1))=0,"",INDIRECT("CYCLES!"&amp;ADDRESS(MATCH($A63,CYCLES!$B:$B,0),MATCH("semaine"&amp;INDEX(INDIRECT("calendrier!"&amp;CHAR(MID($AG63,7,1)+3+64)&amp;":"&amp;CHAR(MID($AG63,7,1)+3+64)),MATCH(S$5,calendrier!$A:$A,0)),CYCLES!$1:$1,0)+WEEKDAY(S$5)-1))))</f>
        <v>ERTLE</v>
      </c>
      <c r="T63" s="29" t="str">
        <f ca="1">IF(T$5="","",IF(INDIRECT("CYCLES!"&amp;ADDRESS(MATCH($A63,CYCLES!$B:$B,0),MATCH("semaine"&amp;INDEX(INDIRECT("calendrier!"&amp;CHAR(MID($AG63,7,1)+3+64)&amp;":"&amp;CHAR(MID($AG63,7,1)+3+64)),MATCH(T$5,calendrier!$A:$A,0)),CYCLES!$1:$1,0)+WEEKDAY(T$5)-1))=0,"",INDIRECT("CYCLES!"&amp;ADDRESS(MATCH($A63,CYCLES!$B:$B,0),MATCH("semaine"&amp;INDEX(INDIRECT("calendrier!"&amp;CHAR(MID($AG63,7,1)+3+64)&amp;":"&amp;CHAR(MID($AG63,7,1)+3+64)),MATCH(T$5,calendrier!$A:$A,0)),CYCLES!$1:$1,0)+WEEKDAY(T$5)-1))))</f>
        <v/>
      </c>
      <c r="U63" s="29" t="str">
        <f ca="1">IF(U$5="","",IF(INDIRECT("CYCLES!"&amp;ADDRESS(MATCH($A63,CYCLES!$B:$B,0),MATCH("semaine"&amp;INDEX(INDIRECT("calendrier!"&amp;CHAR(MID($AG63,7,1)+3+64)&amp;":"&amp;CHAR(MID($AG63,7,1)+3+64)),MATCH(U$5,calendrier!$A:$A,0)),CYCLES!$1:$1,0)+WEEKDAY(U$5)-1))=0,"",INDIRECT("CYCLES!"&amp;ADDRESS(MATCH($A63,CYCLES!$B:$B,0),MATCH("semaine"&amp;INDEX(INDIRECT("calendrier!"&amp;CHAR(MID($AG63,7,1)+3+64)&amp;":"&amp;CHAR(MID($AG63,7,1)+3+64)),MATCH(U$5,calendrier!$A:$A,0)),CYCLES!$1:$1,0)+WEEKDAY(U$5)-1))))</f>
        <v/>
      </c>
      <c r="V63" s="29" t="str">
        <f ca="1">IF(V$5="","",IF(INDIRECT("CYCLES!"&amp;ADDRESS(MATCH($A63,CYCLES!$B:$B,0),MATCH("semaine"&amp;INDEX(INDIRECT("calendrier!"&amp;CHAR(MID($AG63,7,1)+3+64)&amp;":"&amp;CHAR(MID($AG63,7,1)+3+64)),MATCH(V$5,calendrier!$A:$A,0)),CYCLES!$1:$1,0)+WEEKDAY(V$5)-1))=0,"",INDIRECT("CYCLES!"&amp;ADDRESS(MATCH($A63,CYCLES!$B:$B,0),MATCH("semaine"&amp;INDEX(INDIRECT("calendrier!"&amp;CHAR(MID($AG63,7,1)+3+64)&amp;":"&amp;CHAR(MID($AG63,7,1)+3+64)),MATCH(V$5,calendrier!$A:$A,0)),CYCLES!$1:$1,0)+WEEKDAY(V$5)-1))))</f>
        <v/>
      </c>
      <c r="W63" s="29" t="str">
        <f ca="1">IF(W$5="","",IF(INDIRECT("CYCLES!"&amp;ADDRESS(MATCH($A63,CYCLES!$B:$B,0),MATCH("semaine"&amp;INDEX(INDIRECT("calendrier!"&amp;CHAR(MID($AG63,7,1)+3+64)&amp;":"&amp;CHAR(MID($AG63,7,1)+3+64)),MATCH(W$5,calendrier!$A:$A,0)),CYCLES!$1:$1,0)+WEEKDAY(W$5)-1))=0,"",INDIRECT("CYCLES!"&amp;ADDRESS(MATCH($A63,CYCLES!$B:$B,0),MATCH("semaine"&amp;INDEX(INDIRECT("calendrier!"&amp;CHAR(MID($AG63,7,1)+3+64)&amp;":"&amp;CHAR(MID($AG63,7,1)+3+64)),MATCH(W$5,calendrier!$A:$A,0)),CYCLES!$1:$1,0)+WEEKDAY(W$5)-1))))</f>
        <v/>
      </c>
      <c r="X63" s="29" t="str">
        <f ca="1">IF(X$5="","",IF(INDIRECT("CYCLES!"&amp;ADDRESS(MATCH($A63,CYCLES!$B:$B,0),MATCH("semaine"&amp;INDEX(INDIRECT("calendrier!"&amp;CHAR(MID($AG63,7,1)+3+64)&amp;":"&amp;CHAR(MID($AG63,7,1)+3+64)),MATCH(X$5,calendrier!$A:$A,0)),CYCLES!$1:$1,0)+WEEKDAY(X$5)-1))=0,"",INDIRECT("CYCLES!"&amp;ADDRESS(MATCH($A63,CYCLES!$B:$B,0),MATCH("semaine"&amp;INDEX(INDIRECT("calendrier!"&amp;CHAR(MID($AG63,7,1)+3+64)&amp;":"&amp;CHAR(MID($AG63,7,1)+3+64)),MATCH(X$5,calendrier!$A:$A,0)),CYCLES!$1:$1,0)+WEEKDAY(X$5)-1))))</f>
        <v/>
      </c>
      <c r="Y63" s="29" t="str">
        <f ca="1">IF(Y$5="","",IF(INDIRECT("CYCLES!"&amp;ADDRESS(MATCH($A63,CYCLES!$B:$B,0),MATCH("semaine"&amp;INDEX(INDIRECT("calendrier!"&amp;CHAR(MID($AG63,7,1)+3+64)&amp;":"&amp;CHAR(MID($AG63,7,1)+3+64)),MATCH(Y$5,calendrier!$A:$A,0)),CYCLES!$1:$1,0)+WEEKDAY(Y$5)-1))=0,"",INDIRECT("CYCLES!"&amp;ADDRESS(MATCH($A63,CYCLES!$B:$B,0),MATCH("semaine"&amp;INDEX(INDIRECT("calendrier!"&amp;CHAR(MID($AG63,7,1)+3+64)&amp;":"&amp;CHAR(MID($AG63,7,1)+3+64)),MATCH(Y$5,calendrier!$A:$A,0)),CYCLES!$1:$1,0)+WEEKDAY(Y$5)-1))))</f>
        <v/>
      </c>
      <c r="Z63" s="29" t="str">
        <f ca="1">IF(Z$5="","",IF(INDIRECT("CYCLES!"&amp;ADDRESS(MATCH($A63,CYCLES!$B:$B,0),MATCH("semaine"&amp;INDEX(INDIRECT("calendrier!"&amp;CHAR(MID($AG63,7,1)+3+64)&amp;":"&amp;CHAR(MID($AG63,7,1)+3+64)),MATCH(Z$5,calendrier!$A:$A,0)),CYCLES!$1:$1,0)+WEEKDAY(Z$5)-1))=0,"",INDIRECT("CYCLES!"&amp;ADDRESS(MATCH($A63,CYCLES!$B:$B,0),MATCH("semaine"&amp;INDEX(INDIRECT("calendrier!"&amp;CHAR(MID($AG63,7,1)+3+64)&amp;":"&amp;CHAR(MID($AG63,7,1)+3+64)),MATCH(Z$5,calendrier!$A:$A,0)),CYCLES!$1:$1,0)+WEEKDAY(Z$5)-1))))</f>
        <v/>
      </c>
      <c r="AA63" s="29" t="str">
        <f ca="1">IF(AA$5="","",IF(INDIRECT("CYCLES!"&amp;ADDRESS(MATCH($A63,CYCLES!$B:$B,0),MATCH("semaine"&amp;INDEX(INDIRECT("calendrier!"&amp;CHAR(MID($AG63,7,1)+3+64)&amp;":"&amp;CHAR(MID($AG63,7,1)+3+64)),MATCH(AA$5,calendrier!$A:$A,0)),CYCLES!$1:$1,0)+WEEKDAY(AA$5)-1))=0,"",INDIRECT("CYCLES!"&amp;ADDRESS(MATCH($A63,CYCLES!$B:$B,0),MATCH("semaine"&amp;INDEX(INDIRECT("calendrier!"&amp;CHAR(MID($AG63,7,1)+3+64)&amp;":"&amp;CHAR(MID($AG63,7,1)+3+64)),MATCH(AA$5,calendrier!$A:$A,0)),CYCLES!$1:$1,0)+WEEKDAY(AA$5)-1))))</f>
        <v/>
      </c>
      <c r="AB63" s="29" t="str">
        <f ca="1">IF(AB$5="","",IF(INDIRECT("CYCLES!"&amp;ADDRESS(MATCH($A63,CYCLES!$B:$B,0),MATCH("semaine"&amp;INDEX(INDIRECT("calendrier!"&amp;CHAR(MID($AG63,7,1)+3+64)&amp;":"&amp;CHAR(MID($AG63,7,1)+3+64)),MATCH(AB$5,calendrier!$A:$A,0)),CYCLES!$1:$1,0)+WEEKDAY(AB$5)-1))=0,"",INDIRECT("CYCLES!"&amp;ADDRESS(MATCH($A63,CYCLES!$B:$B,0),MATCH("semaine"&amp;INDEX(INDIRECT("calendrier!"&amp;CHAR(MID($AG63,7,1)+3+64)&amp;":"&amp;CHAR(MID($AG63,7,1)+3+64)),MATCH(AB$5,calendrier!$A:$A,0)),CYCLES!$1:$1,0)+WEEKDAY(AB$5)-1))))</f>
        <v/>
      </c>
      <c r="AC63" s="29" t="str">
        <f ca="1">IF(AC$5="","",IF(INDIRECT("CYCLES!"&amp;ADDRESS(MATCH($A63,CYCLES!$B:$B,0),MATCH("semaine"&amp;INDEX(INDIRECT("calendrier!"&amp;CHAR(MID($AG63,7,1)+3+64)&amp;":"&amp;CHAR(MID($AG63,7,1)+3+64)),MATCH(AC$5,calendrier!$A:$A,0)),CYCLES!$1:$1,0)+WEEKDAY(AC$5)-1))=0,"",INDIRECT("CYCLES!"&amp;ADDRESS(MATCH($A63,CYCLES!$B:$B,0),MATCH("semaine"&amp;INDEX(INDIRECT("calendrier!"&amp;CHAR(MID($AG63,7,1)+3+64)&amp;":"&amp;CHAR(MID($AG63,7,1)+3+64)),MATCH(AC$5,calendrier!$A:$A,0)),CYCLES!$1:$1,0)+WEEKDAY(AC$5)-1))))</f>
        <v/>
      </c>
      <c r="AD63" s="29" t="str">
        <f ca="1">IF(AD$5="","",IF(INDIRECT("CYCLES!"&amp;ADDRESS(MATCH($A63,CYCLES!$B:$B,0),MATCH("semaine"&amp;INDEX(INDIRECT("calendrier!"&amp;CHAR(MID($AG63,7,1)+3+64)&amp;":"&amp;CHAR(MID($AG63,7,1)+3+64)),MATCH(AD$5,calendrier!$A:$A,0)),CYCLES!$1:$1,0)+WEEKDAY(AD$5)-1))=0,"",INDIRECT("CYCLES!"&amp;ADDRESS(MATCH($A63,CYCLES!$B:$B,0),MATCH("semaine"&amp;INDEX(INDIRECT("calendrier!"&amp;CHAR(MID($AG63,7,1)+3+64)&amp;":"&amp;CHAR(MID($AG63,7,1)+3+64)),MATCH(AD$5,calendrier!$A:$A,0)),CYCLES!$1:$1,0)+WEEKDAY(AD$5)-1))))</f>
        <v/>
      </c>
      <c r="AE63" s="29" t="str">
        <f ca="1">IF(AE$5="","",IF(INDIRECT("CYCLES!"&amp;ADDRESS(MATCH($A63,CYCLES!$B:$B,0),MATCH("semaine"&amp;INDEX(INDIRECT("calendrier!"&amp;CHAR(MID($AG63,7,1)+3+64)&amp;":"&amp;CHAR(MID($AG63,7,1)+3+64)),MATCH(AE$5,calendrier!$A:$A,0)),CYCLES!$1:$1,0)+WEEKDAY(AE$5)-1))=0,"",INDIRECT("CYCLES!"&amp;ADDRESS(MATCH($A63,CYCLES!$B:$B,0),MATCH("semaine"&amp;INDEX(INDIRECT("calendrier!"&amp;CHAR(MID($AG63,7,1)+3+64)&amp;":"&amp;CHAR(MID($AG63,7,1)+3+64)),MATCH(AE$5,calendrier!$A:$A,0)),CYCLES!$1:$1,0)+WEEKDAY(AE$5)-1))))</f>
        <v/>
      </c>
      <c r="AF63" s="29" t="str">
        <f ca="1">IF(AF$5="","",IF(INDIRECT("CYCLES!"&amp;ADDRESS(MATCH($A63,CYCLES!$B:$B,0),MATCH("semaine"&amp;INDEX(INDIRECT("calendrier!"&amp;CHAR(MID($AG63,7,1)+3+64)&amp;":"&amp;CHAR(MID($AG63,7,1)+3+64)),MATCH(AF$5,calendrier!$A:$A,0)),CYCLES!$1:$1,0)+WEEKDAY(AF$5)-1))=0,"",INDIRECT("CYCLES!"&amp;ADDRESS(MATCH($A63,CYCLES!$B:$B,0),MATCH("semaine"&amp;INDEX(INDIRECT("calendrier!"&amp;CHAR(MID($AG63,7,1)+3+64)&amp;":"&amp;CHAR(MID($AG63,7,1)+3+64)),MATCH(AF$5,calendrier!$A:$A,0)),CYCLES!$1:$1,0)+WEEKDAY(AF$5)-1))))</f>
        <v/>
      </c>
      <c r="AG63" s="74" t="str">
        <f ca="1">INDIRECT("Cycles!A"&amp;SUMPRODUCT(MAX((ROW(INDIRECT("Cycles!A1:A"&amp;MATCH(A63,CYCLES!$B:$B,0))))*(INDIRECT("Cycles!A1:A"&amp;MATCH(A63,CYCLES!$B:$B,0))&lt;&gt;""))))</f>
        <v>cycles7</v>
      </c>
    </row>
    <row r="64" spans="1:33" ht="30" customHeight="1" x14ac:dyDescent="0.25">
      <c r="A64" s="126" t="str">
        <f ca="1">IF(OR(A63="0",A63=0),"0","Motif")</f>
        <v>Motif</v>
      </c>
      <c r="B64" s="60"/>
      <c r="C64" s="60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60"/>
      <c r="AB64" s="60"/>
      <c r="AC64" s="60"/>
      <c r="AD64" s="60"/>
      <c r="AE64" s="60"/>
      <c r="AF64" s="60"/>
      <c r="AG64" s="74"/>
    </row>
    <row r="65" spans="1:33" s="133" customFormat="1" ht="30" customHeight="1" x14ac:dyDescent="0.25">
      <c r="A65" s="127" t="str">
        <f ca="1">IF(OR(A63="0",A63=0),"0","Remplaçant")</f>
        <v>Remplaçant</v>
      </c>
      <c r="B65" s="61"/>
      <c r="C65" s="61"/>
      <c r="D65" s="61"/>
      <c r="E65" s="61"/>
      <c r="F65" s="61"/>
      <c r="G65" s="61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80"/>
    </row>
    <row r="66" spans="1:33" ht="30" customHeight="1" x14ac:dyDescent="0.25">
      <c r="A66" s="129" t="str">
        <f ca="1">(IF(A57="0","0","RENFORT"))</f>
        <v>RENFORT</v>
      </c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74"/>
    </row>
    <row r="67" spans="1:33" ht="30" customHeight="1" x14ac:dyDescent="0.25">
      <c r="A67" s="126" t="str">
        <f ca="1">IF(OR(A66="0",A66=0),"0","Motif")</f>
        <v>Motif</v>
      </c>
      <c r="B67" s="60"/>
      <c r="C67" s="60"/>
      <c r="D67" s="60"/>
      <c r="E67" s="60"/>
      <c r="F67" s="60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  <c r="AA67" s="60"/>
      <c r="AB67" s="60"/>
      <c r="AC67" s="60"/>
      <c r="AD67" s="60"/>
      <c r="AE67" s="60"/>
      <c r="AF67" s="60"/>
      <c r="AG67" s="74"/>
    </row>
    <row r="68" spans="1:33" s="133" customFormat="1" ht="30" customHeight="1" x14ac:dyDescent="0.25">
      <c r="A68" s="127" t="str">
        <f ca="1">IF(OR(A66="0",A66=0),"0","Remplaçant")</f>
        <v>Remplaçant</v>
      </c>
      <c r="B68" s="61"/>
      <c r="C68" s="61"/>
      <c r="D68" s="61"/>
      <c r="E68" s="61"/>
      <c r="F68" s="61"/>
      <c r="G68" s="61"/>
      <c r="H68" s="61"/>
      <c r="I68" s="61"/>
      <c r="J68" s="61"/>
      <c r="K68" s="61"/>
      <c r="L68" s="61"/>
      <c r="M68" s="61"/>
      <c r="N68" s="61"/>
      <c r="O68" s="61"/>
      <c r="P68" s="61"/>
      <c r="Q68" s="61"/>
      <c r="R68" s="61"/>
      <c r="S68" s="61"/>
      <c r="T68" s="61"/>
      <c r="U68" s="61"/>
      <c r="V68" s="61"/>
      <c r="W68" s="61"/>
      <c r="X68" s="61"/>
      <c r="Y68" s="61"/>
      <c r="Z68" s="61"/>
      <c r="AA68" s="61"/>
      <c r="AB68" s="61"/>
      <c r="AC68" s="61"/>
      <c r="AD68" s="61"/>
      <c r="AE68" s="61"/>
      <c r="AF68" s="61"/>
      <c r="AG68" s="80"/>
    </row>
    <row r="69" spans="1:33" ht="30" hidden="1" customHeight="1" x14ac:dyDescent="0.25">
      <c r="A69" s="132" t="str">
        <f>IF(OR($B$2=Affectations!$B$1,$B$2=Affectations!$E$1),"","0")</f>
        <v>0</v>
      </c>
      <c r="B69" s="158" t="str">
        <f>IF($B$2=Affectations!$B$1,"CHIMIO", IF($B$2=Affectations!$E$1,"S.A.S", "0"))</f>
        <v>0</v>
      </c>
      <c r="C69" s="158"/>
      <c r="D69" s="158"/>
      <c r="E69" s="158"/>
      <c r="F69" s="158"/>
      <c r="G69" s="158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8"/>
      <c r="S69" s="158"/>
      <c r="T69" s="158"/>
      <c r="U69" s="158"/>
      <c r="V69" s="158"/>
      <c r="W69" s="158"/>
      <c r="X69" s="158"/>
      <c r="Y69" s="158"/>
      <c r="Z69" s="158"/>
      <c r="AA69" s="158"/>
      <c r="AB69" s="158"/>
      <c r="AC69" s="158"/>
      <c r="AD69" s="158"/>
      <c r="AE69" s="158"/>
      <c r="AF69" s="158"/>
      <c r="AG69" s="74"/>
    </row>
    <row r="70" spans="1:33" ht="30" hidden="1" customHeight="1" x14ac:dyDescent="0.25">
      <c r="A70" s="130" t="str">
        <f>IF($B$2=Affectations!$B$1,Affectations!$I$2,IF($B$2=Affectations!$E$1,Affectations!J$2,"0"))</f>
        <v>0</v>
      </c>
      <c r="B70" s="29" t="e">
        <f ca="1">IF(B$5="","",IF(INDIRECT("CYCLES!"&amp;ADDRESS(MATCH($A70,CYCLES!$B:$B,0),MATCH("semaine"&amp;INDEX(INDIRECT("calendrier!"&amp;CHAR(MID($AG70,7,1)+3+64)&amp;":"&amp;CHAR(MID($AG70,7,1)+3+64)),MATCH(B$5,calendrier!$A:$A,0)),CYCLES!$1:$1,0)+WEEKDAY(B$5)-1))=0,"",INDIRECT("CYCLES!"&amp;ADDRESS(MATCH($A70,CYCLES!$B:$B,0),MATCH("semaine"&amp;INDEX(INDIRECT("calendrier!"&amp;CHAR(MID($AG70,7,1)+3+64)&amp;":"&amp;CHAR(MID($AG70,7,1)+3+64)),MATCH(B$5,calendrier!$A:$A,0)),CYCLES!$1:$1,0)+WEEKDAY(B$5)-1))))</f>
        <v>#N/A</v>
      </c>
      <c r="C70" s="29" t="e">
        <f ca="1">IF(C$5="","",IF(INDIRECT("CYCLES!"&amp;ADDRESS(MATCH($A70,CYCLES!$B:$B,0),MATCH("semaine"&amp;INDEX(INDIRECT("calendrier!"&amp;CHAR(MID($AG70,7,1)+3+64)&amp;":"&amp;CHAR(MID($AG70,7,1)+3+64)),MATCH(C$5,calendrier!$A:$A,0)),CYCLES!$1:$1,0)+WEEKDAY(C$5)-1))=0,"",INDIRECT("CYCLES!"&amp;ADDRESS(MATCH($A70,CYCLES!$B:$B,0),MATCH("semaine"&amp;INDEX(INDIRECT("calendrier!"&amp;CHAR(MID($AG70,7,1)+3+64)&amp;":"&amp;CHAR(MID($AG70,7,1)+3+64)),MATCH(C$5,calendrier!$A:$A,0)),CYCLES!$1:$1,0)+WEEKDAY(C$5)-1))))</f>
        <v>#N/A</v>
      </c>
      <c r="D70" s="29" t="e">
        <f ca="1">IF(D$5="","",IF(INDIRECT("CYCLES!"&amp;ADDRESS(MATCH($A70,CYCLES!$B:$B,0),MATCH("semaine"&amp;INDEX(INDIRECT("calendrier!"&amp;CHAR(MID($AG70,7,1)+3+64)&amp;":"&amp;CHAR(MID($AG70,7,1)+3+64)),MATCH(D$5,calendrier!$A:$A,0)),CYCLES!$1:$1,0)+WEEKDAY(D$5)-1))=0,"",INDIRECT("CYCLES!"&amp;ADDRESS(MATCH($A70,CYCLES!$B:$B,0),MATCH("semaine"&amp;INDEX(INDIRECT("calendrier!"&amp;CHAR(MID($AG70,7,1)+3+64)&amp;":"&amp;CHAR(MID($AG70,7,1)+3+64)),MATCH(D$5,calendrier!$A:$A,0)),CYCLES!$1:$1,0)+WEEKDAY(D$5)-1))))</f>
        <v>#N/A</v>
      </c>
      <c r="E70" s="29" t="e">
        <f ca="1">IF(E$5="","",IF(INDIRECT("CYCLES!"&amp;ADDRESS(MATCH($A70,CYCLES!$B:$B,0),MATCH("semaine"&amp;INDEX(INDIRECT("calendrier!"&amp;CHAR(MID($AG70,7,1)+3+64)&amp;":"&amp;CHAR(MID($AG70,7,1)+3+64)),MATCH(E$5,calendrier!$A:$A,0)),CYCLES!$1:$1,0)+WEEKDAY(E$5)-1))=0,"",INDIRECT("CYCLES!"&amp;ADDRESS(MATCH($A70,CYCLES!$B:$B,0),MATCH("semaine"&amp;INDEX(INDIRECT("calendrier!"&amp;CHAR(MID($AG70,7,1)+3+64)&amp;":"&amp;CHAR(MID($AG70,7,1)+3+64)),MATCH(E$5,calendrier!$A:$A,0)),CYCLES!$1:$1,0)+WEEKDAY(E$5)-1))))</f>
        <v>#N/A</v>
      </c>
      <c r="F70" s="29" t="e">
        <f ca="1">IF(F$5="","",IF(INDIRECT("CYCLES!"&amp;ADDRESS(MATCH($A70,CYCLES!$B:$B,0),MATCH("semaine"&amp;INDEX(INDIRECT("calendrier!"&amp;CHAR(MID($AG70,7,1)+3+64)&amp;":"&amp;CHAR(MID($AG70,7,1)+3+64)),MATCH(F$5,calendrier!$A:$A,0)),CYCLES!$1:$1,0)+WEEKDAY(F$5)-1))=0,"",INDIRECT("CYCLES!"&amp;ADDRESS(MATCH($A70,CYCLES!$B:$B,0),MATCH("semaine"&amp;INDEX(INDIRECT("calendrier!"&amp;CHAR(MID($AG70,7,1)+3+64)&amp;":"&amp;CHAR(MID($AG70,7,1)+3+64)),MATCH(F$5,calendrier!$A:$A,0)),CYCLES!$1:$1,0)+WEEKDAY(F$5)-1))))</f>
        <v>#N/A</v>
      </c>
      <c r="G70" s="29" t="e">
        <f ca="1">IF(G$5="","",IF(INDIRECT("CYCLES!"&amp;ADDRESS(MATCH($A70,CYCLES!$B:$B,0),MATCH("semaine"&amp;INDEX(INDIRECT("calendrier!"&amp;CHAR(MID($AG70,7,1)+3+64)&amp;":"&amp;CHAR(MID($AG70,7,1)+3+64)),MATCH(G$5,calendrier!$A:$A,0)),CYCLES!$1:$1,0)+WEEKDAY(G$5)-1))=0,"",INDIRECT("CYCLES!"&amp;ADDRESS(MATCH($A70,CYCLES!$B:$B,0),MATCH("semaine"&amp;INDEX(INDIRECT("calendrier!"&amp;CHAR(MID($AG70,7,1)+3+64)&amp;":"&amp;CHAR(MID($AG70,7,1)+3+64)),MATCH(G$5,calendrier!$A:$A,0)),CYCLES!$1:$1,0)+WEEKDAY(G$5)-1))))</f>
        <v>#N/A</v>
      </c>
      <c r="H70" s="29" t="e">
        <f ca="1">IF(H$5="","",IF(INDIRECT("CYCLES!"&amp;ADDRESS(MATCH($A70,CYCLES!$B:$B,0),MATCH("semaine"&amp;INDEX(INDIRECT("calendrier!"&amp;CHAR(MID($AG70,7,1)+3+64)&amp;":"&amp;CHAR(MID($AG70,7,1)+3+64)),MATCH(H$5,calendrier!$A:$A,0)),CYCLES!$1:$1,0)+WEEKDAY(H$5)-1))=0,"",INDIRECT("CYCLES!"&amp;ADDRESS(MATCH($A70,CYCLES!$B:$B,0),MATCH("semaine"&amp;INDEX(INDIRECT("calendrier!"&amp;CHAR(MID($AG70,7,1)+3+64)&amp;":"&amp;CHAR(MID($AG70,7,1)+3+64)),MATCH(H$5,calendrier!$A:$A,0)),CYCLES!$1:$1,0)+WEEKDAY(H$5)-1))))</f>
        <v>#N/A</v>
      </c>
      <c r="I70" s="29" t="e">
        <f ca="1">IF(I$5="","",IF(INDIRECT("CYCLES!"&amp;ADDRESS(MATCH($A70,CYCLES!$B:$B,0),MATCH("semaine"&amp;INDEX(INDIRECT("calendrier!"&amp;CHAR(MID($AG70,7,1)+3+64)&amp;":"&amp;CHAR(MID($AG70,7,1)+3+64)),MATCH(I$5,calendrier!$A:$A,0)),CYCLES!$1:$1,0)+WEEKDAY(I$5)-1))=0,"",INDIRECT("CYCLES!"&amp;ADDRESS(MATCH($A70,CYCLES!$B:$B,0),MATCH("semaine"&amp;INDEX(INDIRECT("calendrier!"&amp;CHAR(MID($AG70,7,1)+3+64)&amp;":"&amp;CHAR(MID($AG70,7,1)+3+64)),MATCH(I$5,calendrier!$A:$A,0)),CYCLES!$1:$1,0)+WEEKDAY(I$5)-1))))</f>
        <v>#N/A</v>
      </c>
      <c r="J70" s="29" t="e">
        <f ca="1">IF(J$5="","",IF(INDIRECT("CYCLES!"&amp;ADDRESS(MATCH($A70,CYCLES!$B:$B,0),MATCH("semaine"&amp;INDEX(INDIRECT("calendrier!"&amp;CHAR(MID($AG70,7,1)+3+64)&amp;":"&amp;CHAR(MID($AG70,7,1)+3+64)),MATCH(J$5,calendrier!$A:$A,0)),CYCLES!$1:$1,0)+WEEKDAY(J$5)-1))=0,"",INDIRECT("CYCLES!"&amp;ADDRESS(MATCH($A70,CYCLES!$B:$B,0),MATCH("semaine"&amp;INDEX(INDIRECT("calendrier!"&amp;CHAR(MID($AG70,7,1)+3+64)&amp;":"&amp;CHAR(MID($AG70,7,1)+3+64)),MATCH(J$5,calendrier!$A:$A,0)),CYCLES!$1:$1,0)+WEEKDAY(J$5)-1))))</f>
        <v>#N/A</v>
      </c>
      <c r="K70" s="29" t="e">
        <f ca="1">IF(K$5="","",IF(INDIRECT("CYCLES!"&amp;ADDRESS(MATCH($A70,CYCLES!$B:$B,0),MATCH("semaine"&amp;INDEX(INDIRECT("calendrier!"&amp;CHAR(MID($AG70,7,1)+3+64)&amp;":"&amp;CHAR(MID($AG70,7,1)+3+64)),MATCH(K$5,calendrier!$A:$A,0)),CYCLES!$1:$1,0)+WEEKDAY(K$5)-1))=0,"",INDIRECT("CYCLES!"&amp;ADDRESS(MATCH($A70,CYCLES!$B:$B,0),MATCH("semaine"&amp;INDEX(INDIRECT("calendrier!"&amp;CHAR(MID($AG70,7,1)+3+64)&amp;":"&amp;CHAR(MID($AG70,7,1)+3+64)),MATCH(K$5,calendrier!$A:$A,0)),CYCLES!$1:$1,0)+WEEKDAY(K$5)-1))))</f>
        <v>#N/A</v>
      </c>
      <c r="L70" s="29" t="e">
        <f ca="1">IF(L$5="","",IF(INDIRECT("CYCLES!"&amp;ADDRESS(MATCH($A70,CYCLES!$B:$B,0),MATCH("semaine"&amp;INDEX(INDIRECT("calendrier!"&amp;CHAR(MID($AG70,7,1)+3+64)&amp;":"&amp;CHAR(MID($AG70,7,1)+3+64)),MATCH(L$5,calendrier!$A:$A,0)),CYCLES!$1:$1,0)+WEEKDAY(L$5)-1))=0,"",INDIRECT("CYCLES!"&amp;ADDRESS(MATCH($A70,CYCLES!$B:$B,0),MATCH("semaine"&amp;INDEX(INDIRECT("calendrier!"&amp;CHAR(MID($AG70,7,1)+3+64)&amp;":"&amp;CHAR(MID($AG70,7,1)+3+64)),MATCH(L$5,calendrier!$A:$A,0)),CYCLES!$1:$1,0)+WEEKDAY(L$5)-1))))</f>
        <v>#N/A</v>
      </c>
      <c r="M70" s="29" t="e">
        <f ca="1">IF(M$5="","",IF(INDIRECT("CYCLES!"&amp;ADDRESS(MATCH($A70,CYCLES!$B:$B,0),MATCH("semaine"&amp;INDEX(INDIRECT("calendrier!"&amp;CHAR(MID($AG70,7,1)+3+64)&amp;":"&amp;CHAR(MID($AG70,7,1)+3+64)),MATCH(M$5,calendrier!$A:$A,0)),CYCLES!$1:$1,0)+WEEKDAY(M$5)-1))=0,"",INDIRECT("CYCLES!"&amp;ADDRESS(MATCH($A70,CYCLES!$B:$B,0),MATCH("semaine"&amp;INDEX(INDIRECT("calendrier!"&amp;CHAR(MID($AG70,7,1)+3+64)&amp;":"&amp;CHAR(MID($AG70,7,1)+3+64)),MATCH(M$5,calendrier!$A:$A,0)),CYCLES!$1:$1,0)+WEEKDAY(M$5)-1))))</f>
        <v>#N/A</v>
      </c>
      <c r="N70" s="29" t="e">
        <f ca="1">IF(N$5="","",IF(INDIRECT("CYCLES!"&amp;ADDRESS(MATCH($A70,CYCLES!$B:$B,0),MATCH("semaine"&amp;INDEX(INDIRECT("calendrier!"&amp;CHAR(MID($AG70,7,1)+3+64)&amp;":"&amp;CHAR(MID($AG70,7,1)+3+64)),MATCH(N$5,calendrier!$A:$A,0)),CYCLES!$1:$1,0)+WEEKDAY(N$5)-1))=0,"",INDIRECT("CYCLES!"&amp;ADDRESS(MATCH($A70,CYCLES!$B:$B,0),MATCH("semaine"&amp;INDEX(INDIRECT("calendrier!"&amp;CHAR(MID($AG70,7,1)+3+64)&amp;":"&amp;CHAR(MID($AG70,7,1)+3+64)),MATCH(N$5,calendrier!$A:$A,0)),CYCLES!$1:$1,0)+WEEKDAY(N$5)-1))))</f>
        <v>#N/A</v>
      </c>
      <c r="O70" s="29" t="e">
        <f ca="1">IF(O$5="","",IF(INDIRECT("CYCLES!"&amp;ADDRESS(MATCH($A70,CYCLES!$B:$B,0),MATCH("semaine"&amp;INDEX(INDIRECT("calendrier!"&amp;CHAR(MID($AG70,7,1)+3+64)&amp;":"&amp;CHAR(MID($AG70,7,1)+3+64)),MATCH(O$5,calendrier!$A:$A,0)),CYCLES!$1:$1,0)+WEEKDAY(O$5)-1))=0,"",INDIRECT("CYCLES!"&amp;ADDRESS(MATCH($A70,CYCLES!$B:$B,0),MATCH("semaine"&amp;INDEX(INDIRECT("calendrier!"&amp;CHAR(MID($AG70,7,1)+3+64)&amp;":"&amp;CHAR(MID($AG70,7,1)+3+64)),MATCH(O$5,calendrier!$A:$A,0)),CYCLES!$1:$1,0)+WEEKDAY(O$5)-1))))</f>
        <v>#N/A</v>
      </c>
      <c r="P70" s="29" t="e">
        <f ca="1">IF(P$5="","",IF(INDIRECT("CYCLES!"&amp;ADDRESS(MATCH($A70,CYCLES!$B:$B,0),MATCH("semaine"&amp;INDEX(INDIRECT("calendrier!"&amp;CHAR(MID($AG70,7,1)+3+64)&amp;":"&amp;CHAR(MID($AG70,7,1)+3+64)),MATCH(P$5,calendrier!$A:$A,0)),CYCLES!$1:$1,0)+WEEKDAY(P$5)-1))=0,"",INDIRECT("CYCLES!"&amp;ADDRESS(MATCH($A70,CYCLES!$B:$B,0),MATCH("semaine"&amp;INDEX(INDIRECT("calendrier!"&amp;CHAR(MID($AG70,7,1)+3+64)&amp;":"&amp;CHAR(MID($AG70,7,1)+3+64)),MATCH(P$5,calendrier!$A:$A,0)),CYCLES!$1:$1,0)+WEEKDAY(P$5)-1))))</f>
        <v>#N/A</v>
      </c>
      <c r="Q70" s="29" t="e">
        <f ca="1">IF(Q$5="","",IF(INDIRECT("CYCLES!"&amp;ADDRESS(MATCH($A70,CYCLES!$B:$B,0),MATCH("semaine"&amp;INDEX(INDIRECT("calendrier!"&amp;CHAR(MID($AG70,7,1)+3+64)&amp;":"&amp;CHAR(MID($AG70,7,1)+3+64)),MATCH(Q$5,calendrier!$A:$A,0)),CYCLES!$1:$1,0)+WEEKDAY(Q$5)-1))=0,"",INDIRECT("CYCLES!"&amp;ADDRESS(MATCH($A70,CYCLES!$B:$B,0),MATCH("semaine"&amp;INDEX(INDIRECT("calendrier!"&amp;CHAR(MID($AG70,7,1)+3+64)&amp;":"&amp;CHAR(MID($AG70,7,1)+3+64)),MATCH(Q$5,calendrier!$A:$A,0)),CYCLES!$1:$1,0)+WEEKDAY(Q$5)-1))))</f>
        <v>#N/A</v>
      </c>
      <c r="R70" s="29" t="e">
        <f ca="1">IF(R$5="","",IF(INDIRECT("CYCLES!"&amp;ADDRESS(MATCH($A70,CYCLES!$B:$B,0),MATCH("semaine"&amp;INDEX(INDIRECT("calendrier!"&amp;CHAR(MID($AG70,7,1)+3+64)&amp;":"&amp;CHAR(MID($AG70,7,1)+3+64)),MATCH(R$5,calendrier!$A:$A,0)),CYCLES!$1:$1,0)+WEEKDAY(R$5)-1))=0,"",INDIRECT("CYCLES!"&amp;ADDRESS(MATCH($A70,CYCLES!$B:$B,0),MATCH("semaine"&amp;INDEX(INDIRECT("calendrier!"&amp;CHAR(MID($AG70,7,1)+3+64)&amp;":"&amp;CHAR(MID($AG70,7,1)+3+64)),MATCH(R$5,calendrier!$A:$A,0)),CYCLES!$1:$1,0)+WEEKDAY(R$5)-1))))</f>
        <v>#N/A</v>
      </c>
      <c r="S70" s="29" t="e">
        <f ca="1">IF(S$5="","",IF(INDIRECT("CYCLES!"&amp;ADDRESS(MATCH($A70,CYCLES!$B:$B,0),MATCH("semaine"&amp;INDEX(INDIRECT("calendrier!"&amp;CHAR(MID($AG70,7,1)+3+64)&amp;":"&amp;CHAR(MID($AG70,7,1)+3+64)),MATCH(S$5,calendrier!$A:$A,0)),CYCLES!$1:$1,0)+WEEKDAY(S$5)-1))=0,"",INDIRECT("CYCLES!"&amp;ADDRESS(MATCH($A70,CYCLES!$B:$B,0),MATCH("semaine"&amp;INDEX(INDIRECT("calendrier!"&amp;CHAR(MID($AG70,7,1)+3+64)&amp;":"&amp;CHAR(MID($AG70,7,1)+3+64)),MATCH(S$5,calendrier!$A:$A,0)),CYCLES!$1:$1,0)+WEEKDAY(S$5)-1))))</f>
        <v>#N/A</v>
      </c>
      <c r="T70" s="29" t="e">
        <f ca="1">IF(T$5="","",IF(INDIRECT("CYCLES!"&amp;ADDRESS(MATCH($A70,CYCLES!$B:$B,0),MATCH("semaine"&amp;INDEX(INDIRECT("calendrier!"&amp;CHAR(MID($AG70,7,1)+3+64)&amp;":"&amp;CHAR(MID($AG70,7,1)+3+64)),MATCH(T$5,calendrier!$A:$A,0)),CYCLES!$1:$1,0)+WEEKDAY(T$5)-1))=0,"",INDIRECT("CYCLES!"&amp;ADDRESS(MATCH($A70,CYCLES!$B:$B,0),MATCH("semaine"&amp;INDEX(INDIRECT("calendrier!"&amp;CHAR(MID($AG70,7,1)+3+64)&amp;":"&amp;CHAR(MID($AG70,7,1)+3+64)),MATCH(T$5,calendrier!$A:$A,0)),CYCLES!$1:$1,0)+WEEKDAY(T$5)-1))))</f>
        <v>#N/A</v>
      </c>
      <c r="U70" s="29" t="e">
        <f ca="1">IF(U$5="","",IF(INDIRECT("CYCLES!"&amp;ADDRESS(MATCH($A70,CYCLES!$B:$B,0),MATCH("semaine"&amp;INDEX(INDIRECT("calendrier!"&amp;CHAR(MID($AG70,7,1)+3+64)&amp;":"&amp;CHAR(MID($AG70,7,1)+3+64)),MATCH(U$5,calendrier!$A:$A,0)),CYCLES!$1:$1,0)+WEEKDAY(U$5)-1))=0,"",INDIRECT("CYCLES!"&amp;ADDRESS(MATCH($A70,CYCLES!$B:$B,0),MATCH("semaine"&amp;INDEX(INDIRECT("calendrier!"&amp;CHAR(MID($AG70,7,1)+3+64)&amp;":"&amp;CHAR(MID($AG70,7,1)+3+64)),MATCH(U$5,calendrier!$A:$A,0)),CYCLES!$1:$1,0)+WEEKDAY(U$5)-1))))</f>
        <v>#N/A</v>
      </c>
      <c r="V70" s="29" t="e">
        <f ca="1">IF(V$5="","",IF(INDIRECT("CYCLES!"&amp;ADDRESS(MATCH($A70,CYCLES!$B:$B,0),MATCH("semaine"&amp;INDEX(INDIRECT("calendrier!"&amp;CHAR(MID($AG70,7,1)+3+64)&amp;":"&amp;CHAR(MID($AG70,7,1)+3+64)),MATCH(V$5,calendrier!$A:$A,0)),CYCLES!$1:$1,0)+WEEKDAY(V$5)-1))=0,"",INDIRECT("CYCLES!"&amp;ADDRESS(MATCH($A70,CYCLES!$B:$B,0),MATCH("semaine"&amp;INDEX(INDIRECT("calendrier!"&amp;CHAR(MID($AG70,7,1)+3+64)&amp;":"&amp;CHAR(MID($AG70,7,1)+3+64)),MATCH(V$5,calendrier!$A:$A,0)),CYCLES!$1:$1,0)+WEEKDAY(V$5)-1))))</f>
        <v>#N/A</v>
      </c>
      <c r="W70" s="29" t="e">
        <f ca="1">IF(W$5="","",IF(INDIRECT("CYCLES!"&amp;ADDRESS(MATCH($A70,CYCLES!$B:$B,0),MATCH("semaine"&amp;INDEX(INDIRECT("calendrier!"&amp;CHAR(MID($AG70,7,1)+3+64)&amp;":"&amp;CHAR(MID($AG70,7,1)+3+64)),MATCH(W$5,calendrier!$A:$A,0)),CYCLES!$1:$1,0)+WEEKDAY(W$5)-1))=0,"",INDIRECT("CYCLES!"&amp;ADDRESS(MATCH($A70,CYCLES!$B:$B,0),MATCH("semaine"&amp;INDEX(INDIRECT("calendrier!"&amp;CHAR(MID($AG70,7,1)+3+64)&amp;":"&amp;CHAR(MID($AG70,7,1)+3+64)),MATCH(W$5,calendrier!$A:$A,0)),CYCLES!$1:$1,0)+WEEKDAY(W$5)-1))))</f>
        <v>#N/A</v>
      </c>
      <c r="X70" s="29" t="e">
        <f ca="1">IF(X$5="","",IF(INDIRECT("CYCLES!"&amp;ADDRESS(MATCH($A70,CYCLES!$B:$B,0),MATCH("semaine"&amp;INDEX(INDIRECT("calendrier!"&amp;CHAR(MID($AG70,7,1)+3+64)&amp;":"&amp;CHAR(MID($AG70,7,1)+3+64)),MATCH(X$5,calendrier!$A:$A,0)),CYCLES!$1:$1,0)+WEEKDAY(X$5)-1))=0,"",INDIRECT("CYCLES!"&amp;ADDRESS(MATCH($A70,CYCLES!$B:$B,0),MATCH("semaine"&amp;INDEX(INDIRECT("calendrier!"&amp;CHAR(MID($AG70,7,1)+3+64)&amp;":"&amp;CHAR(MID($AG70,7,1)+3+64)),MATCH(X$5,calendrier!$A:$A,0)),CYCLES!$1:$1,0)+WEEKDAY(X$5)-1))))</f>
        <v>#N/A</v>
      </c>
      <c r="Y70" s="29" t="e">
        <f ca="1">IF(Y$5="","",IF(INDIRECT("CYCLES!"&amp;ADDRESS(MATCH($A70,CYCLES!$B:$B,0),MATCH("semaine"&amp;INDEX(INDIRECT("calendrier!"&amp;CHAR(MID($AG70,7,1)+3+64)&amp;":"&amp;CHAR(MID($AG70,7,1)+3+64)),MATCH(Y$5,calendrier!$A:$A,0)),CYCLES!$1:$1,0)+WEEKDAY(Y$5)-1))=0,"",INDIRECT("CYCLES!"&amp;ADDRESS(MATCH($A70,CYCLES!$B:$B,0),MATCH("semaine"&amp;INDEX(INDIRECT("calendrier!"&amp;CHAR(MID($AG70,7,1)+3+64)&amp;":"&amp;CHAR(MID($AG70,7,1)+3+64)),MATCH(Y$5,calendrier!$A:$A,0)),CYCLES!$1:$1,0)+WEEKDAY(Y$5)-1))))</f>
        <v>#N/A</v>
      </c>
      <c r="Z70" s="29" t="e">
        <f ca="1">IF(Z$5="","",IF(INDIRECT("CYCLES!"&amp;ADDRESS(MATCH($A70,CYCLES!$B:$B,0),MATCH("semaine"&amp;INDEX(INDIRECT("calendrier!"&amp;CHAR(MID($AG70,7,1)+3+64)&amp;":"&amp;CHAR(MID($AG70,7,1)+3+64)),MATCH(Z$5,calendrier!$A:$A,0)),CYCLES!$1:$1,0)+WEEKDAY(Z$5)-1))=0,"",INDIRECT("CYCLES!"&amp;ADDRESS(MATCH($A70,CYCLES!$B:$B,0),MATCH("semaine"&amp;INDEX(INDIRECT("calendrier!"&amp;CHAR(MID($AG70,7,1)+3+64)&amp;":"&amp;CHAR(MID($AG70,7,1)+3+64)),MATCH(Z$5,calendrier!$A:$A,0)),CYCLES!$1:$1,0)+WEEKDAY(Z$5)-1))))</f>
        <v>#N/A</v>
      </c>
      <c r="AA70" s="29" t="e">
        <f ca="1">IF(AA$5="","",IF(INDIRECT("CYCLES!"&amp;ADDRESS(MATCH($A70,CYCLES!$B:$B,0),MATCH("semaine"&amp;INDEX(INDIRECT("calendrier!"&amp;CHAR(MID($AG70,7,1)+3+64)&amp;":"&amp;CHAR(MID($AG70,7,1)+3+64)),MATCH(AA$5,calendrier!$A:$A,0)),CYCLES!$1:$1,0)+WEEKDAY(AA$5)-1))=0,"",INDIRECT("CYCLES!"&amp;ADDRESS(MATCH($A70,CYCLES!$B:$B,0),MATCH("semaine"&amp;INDEX(INDIRECT("calendrier!"&amp;CHAR(MID($AG70,7,1)+3+64)&amp;":"&amp;CHAR(MID($AG70,7,1)+3+64)),MATCH(AA$5,calendrier!$A:$A,0)),CYCLES!$1:$1,0)+WEEKDAY(AA$5)-1))))</f>
        <v>#N/A</v>
      </c>
      <c r="AB70" s="29" t="e">
        <f ca="1">IF(AB$5="","",IF(INDIRECT("CYCLES!"&amp;ADDRESS(MATCH($A70,CYCLES!$B:$B,0),MATCH("semaine"&amp;INDEX(INDIRECT("calendrier!"&amp;CHAR(MID($AG70,7,1)+3+64)&amp;":"&amp;CHAR(MID($AG70,7,1)+3+64)),MATCH(AB$5,calendrier!$A:$A,0)),CYCLES!$1:$1,0)+WEEKDAY(AB$5)-1))=0,"",INDIRECT("CYCLES!"&amp;ADDRESS(MATCH($A70,CYCLES!$B:$B,0),MATCH("semaine"&amp;INDEX(INDIRECT("calendrier!"&amp;CHAR(MID($AG70,7,1)+3+64)&amp;":"&amp;CHAR(MID($AG70,7,1)+3+64)),MATCH(AB$5,calendrier!$A:$A,0)),CYCLES!$1:$1,0)+WEEKDAY(AB$5)-1))))</f>
        <v>#N/A</v>
      </c>
      <c r="AC70" s="29" t="e">
        <f ca="1">IF(AC$5="","",IF(INDIRECT("CYCLES!"&amp;ADDRESS(MATCH($A70,CYCLES!$B:$B,0),MATCH("semaine"&amp;INDEX(INDIRECT("calendrier!"&amp;CHAR(MID($AG70,7,1)+3+64)&amp;":"&amp;CHAR(MID($AG70,7,1)+3+64)),MATCH(AC$5,calendrier!$A:$A,0)),CYCLES!$1:$1,0)+WEEKDAY(AC$5)-1))=0,"",INDIRECT("CYCLES!"&amp;ADDRESS(MATCH($A70,CYCLES!$B:$B,0),MATCH("semaine"&amp;INDEX(INDIRECT("calendrier!"&amp;CHAR(MID($AG70,7,1)+3+64)&amp;":"&amp;CHAR(MID($AG70,7,1)+3+64)),MATCH(AC$5,calendrier!$A:$A,0)),CYCLES!$1:$1,0)+WEEKDAY(AC$5)-1))))</f>
        <v>#N/A</v>
      </c>
      <c r="AD70" s="29" t="e">
        <f ca="1">IF(AD$5="","",IF(INDIRECT("CYCLES!"&amp;ADDRESS(MATCH($A70,CYCLES!$B:$B,0),MATCH("semaine"&amp;INDEX(INDIRECT("calendrier!"&amp;CHAR(MID($AG70,7,1)+3+64)&amp;":"&amp;CHAR(MID($AG70,7,1)+3+64)),MATCH(AD$5,calendrier!$A:$A,0)),CYCLES!$1:$1,0)+WEEKDAY(AD$5)-1))=0,"",INDIRECT("CYCLES!"&amp;ADDRESS(MATCH($A70,CYCLES!$B:$B,0),MATCH("semaine"&amp;INDEX(INDIRECT("calendrier!"&amp;CHAR(MID($AG70,7,1)+3+64)&amp;":"&amp;CHAR(MID($AG70,7,1)+3+64)),MATCH(AD$5,calendrier!$A:$A,0)),CYCLES!$1:$1,0)+WEEKDAY(AD$5)-1))))</f>
        <v>#N/A</v>
      </c>
      <c r="AE70" s="29" t="e">
        <f ca="1">IF(AE$5="","",IF(INDIRECT("CYCLES!"&amp;ADDRESS(MATCH($A70,CYCLES!$B:$B,0),MATCH("semaine"&amp;INDEX(INDIRECT("calendrier!"&amp;CHAR(MID($AG70,7,1)+3+64)&amp;":"&amp;CHAR(MID($AG70,7,1)+3+64)),MATCH(AE$5,calendrier!$A:$A,0)),CYCLES!$1:$1,0)+WEEKDAY(AE$5)-1))=0,"",INDIRECT("CYCLES!"&amp;ADDRESS(MATCH($A70,CYCLES!$B:$B,0),MATCH("semaine"&amp;INDEX(INDIRECT("calendrier!"&amp;CHAR(MID($AG70,7,1)+3+64)&amp;":"&amp;CHAR(MID($AG70,7,1)+3+64)),MATCH(AE$5,calendrier!$A:$A,0)),CYCLES!$1:$1,0)+WEEKDAY(AE$5)-1))))</f>
        <v>#N/A</v>
      </c>
      <c r="AF70" s="29" t="str">
        <f ca="1">IF(AF$5="","",IF(INDIRECT("CYCLES!"&amp;ADDRESS(MATCH($A70,CYCLES!$B:$B,0),MATCH("semaine"&amp;INDEX(INDIRECT("calendrier!"&amp;CHAR(MID($AG70,7,1)+3+64)&amp;":"&amp;CHAR(MID($AG70,7,1)+3+64)),MATCH(AF$5,calendrier!$A:$A,0)),CYCLES!$1:$1,0)+WEEKDAY(AF$5)-1))=0,"",INDIRECT("CYCLES!"&amp;ADDRESS(MATCH($A70,CYCLES!$B:$B,0),MATCH("semaine"&amp;INDEX(INDIRECT("calendrier!"&amp;CHAR(MID($AG70,7,1)+3+64)&amp;":"&amp;CHAR(MID($AG70,7,1)+3+64)),MATCH(AF$5,calendrier!$A:$A,0)),CYCLES!$1:$1,0)+WEEKDAY(AF$5)-1))))</f>
        <v/>
      </c>
      <c r="AG70" s="74" t="e">
        <f ca="1">INDIRECT("Cycles!A"&amp;SUMPRODUCT(MAX((ROW(INDIRECT("Cycles!A1:A"&amp;MATCH(A70,CYCLES!$B:$B,0))))*(INDIRECT("Cycles!A1:A"&amp;MATCH(A70,CYCLES!$B:$B,0))&lt;&gt;""))))</f>
        <v>#N/A</v>
      </c>
    </row>
    <row r="71" spans="1:33" ht="30" hidden="1" customHeight="1" x14ac:dyDescent="0.25">
      <c r="A71" s="126" t="str">
        <f>IF(OR(A70="0",A70=0),"0","Motif")</f>
        <v>0</v>
      </c>
      <c r="B71" s="60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0"/>
      <c r="N71" s="60"/>
      <c r="O71" s="60"/>
      <c r="P71" s="60"/>
      <c r="Q71" s="60"/>
      <c r="R71" s="60"/>
      <c r="S71" s="60"/>
      <c r="T71" s="60"/>
      <c r="U71" s="60"/>
      <c r="V71" s="60"/>
      <c r="W71" s="60"/>
      <c r="X71" s="60"/>
      <c r="Y71" s="60"/>
      <c r="Z71" s="60"/>
      <c r="AA71" s="60"/>
      <c r="AB71" s="60"/>
      <c r="AC71" s="60"/>
      <c r="AD71" s="60"/>
      <c r="AE71" s="60"/>
      <c r="AF71" s="60"/>
      <c r="AG71" s="74"/>
    </row>
    <row r="72" spans="1:33" ht="30" hidden="1" customHeight="1" x14ac:dyDescent="0.25">
      <c r="A72" s="127" t="str">
        <f>IF(OR(A70="0",A70=0),"0","Remplaçant")</f>
        <v>0</v>
      </c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74"/>
    </row>
    <row r="73" spans="1:33" ht="30" hidden="1" customHeight="1" x14ac:dyDescent="0.25">
      <c r="A73" s="130" t="str">
        <f>IF($B$2=Affectations!$B$1,Affectations!$I$3,IF($B$2=Affectations!$E$1,Affectations!J$3,"0"))</f>
        <v>0</v>
      </c>
      <c r="B73" s="29" t="e">
        <f ca="1">IF(B$5="","",IF(INDIRECT("CYCLES!"&amp;ADDRESS(MATCH($A73,CYCLES!$B:$B,0),MATCH("semaine"&amp;INDEX(INDIRECT("calendrier!"&amp;CHAR(MID($AG73,7,1)+3+64)&amp;":"&amp;CHAR(MID($AG73,7,1)+3+64)),MATCH(B$5,calendrier!$A:$A,0)),CYCLES!$1:$1,0)+WEEKDAY(B$5)-1))=0,"",INDIRECT("CYCLES!"&amp;ADDRESS(MATCH($A73,CYCLES!$B:$B,0),MATCH("semaine"&amp;INDEX(INDIRECT("calendrier!"&amp;CHAR(MID($AG73,7,1)+3+64)&amp;":"&amp;CHAR(MID($AG73,7,1)+3+64)),MATCH(B$5,calendrier!$A:$A,0)),CYCLES!$1:$1,0)+WEEKDAY(B$5)-1))))</f>
        <v>#N/A</v>
      </c>
      <c r="C73" s="29" t="e">
        <f ca="1">IF(C$5="","",IF(INDIRECT("CYCLES!"&amp;ADDRESS(MATCH($A73,CYCLES!$B:$B,0),MATCH("semaine"&amp;INDEX(INDIRECT("calendrier!"&amp;CHAR(MID($AG73,7,1)+3+64)&amp;":"&amp;CHAR(MID($AG73,7,1)+3+64)),MATCH(C$5,calendrier!$A:$A,0)),CYCLES!$1:$1,0)+WEEKDAY(C$5)-1))=0,"",INDIRECT("CYCLES!"&amp;ADDRESS(MATCH($A73,CYCLES!$B:$B,0),MATCH("semaine"&amp;INDEX(INDIRECT("calendrier!"&amp;CHAR(MID($AG73,7,1)+3+64)&amp;":"&amp;CHAR(MID($AG73,7,1)+3+64)),MATCH(C$5,calendrier!$A:$A,0)),CYCLES!$1:$1,0)+WEEKDAY(C$5)-1))))</f>
        <v>#N/A</v>
      </c>
      <c r="D73" s="29" t="e">
        <f ca="1">IF(D$5="","",IF(INDIRECT("CYCLES!"&amp;ADDRESS(MATCH($A73,CYCLES!$B:$B,0),MATCH("semaine"&amp;INDEX(INDIRECT("calendrier!"&amp;CHAR(MID($AG73,7,1)+3+64)&amp;":"&amp;CHAR(MID($AG73,7,1)+3+64)),MATCH(D$5,calendrier!$A:$A,0)),CYCLES!$1:$1,0)+WEEKDAY(D$5)-1))=0,"",INDIRECT("CYCLES!"&amp;ADDRESS(MATCH($A73,CYCLES!$B:$B,0),MATCH("semaine"&amp;INDEX(INDIRECT("calendrier!"&amp;CHAR(MID($AG73,7,1)+3+64)&amp;":"&amp;CHAR(MID($AG73,7,1)+3+64)),MATCH(D$5,calendrier!$A:$A,0)),CYCLES!$1:$1,0)+WEEKDAY(D$5)-1))))</f>
        <v>#N/A</v>
      </c>
      <c r="E73" s="29" t="e">
        <f ca="1">IF(E$5="","",IF(INDIRECT("CYCLES!"&amp;ADDRESS(MATCH($A73,CYCLES!$B:$B,0),MATCH("semaine"&amp;INDEX(INDIRECT("calendrier!"&amp;CHAR(MID($AG73,7,1)+3+64)&amp;":"&amp;CHAR(MID($AG73,7,1)+3+64)),MATCH(E$5,calendrier!$A:$A,0)),CYCLES!$1:$1,0)+WEEKDAY(E$5)-1))=0,"",INDIRECT("CYCLES!"&amp;ADDRESS(MATCH($A73,CYCLES!$B:$B,0),MATCH("semaine"&amp;INDEX(INDIRECT("calendrier!"&amp;CHAR(MID($AG73,7,1)+3+64)&amp;":"&amp;CHAR(MID($AG73,7,1)+3+64)),MATCH(E$5,calendrier!$A:$A,0)),CYCLES!$1:$1,0)+WEEKDAY(E$5)-1))))</f>
        <v>#N/A</v>
      </c>
      <c r="F73" s="29" t="e">
        <f ca="1">IF(F$5="","",IF(INDIRECT("CYCLES!"&amp;ADDRESS(MATCH($A73,CYCLES!$B:$B,0),MATCH("semaine"&amp;INDEX(INDIRECT("calendrier!"&amp;CHAR(MID($AG73,7,1)+3+64)&amp;":"&amp;CHAR(MID($AG73,7,1)+3+64)),MATCH(F$5,calendrier!$A:$A,0)),CYCLES!$1:$1,0)+WEEKDAY(F$5)-1))=0,"",INDIRECT("CYCLES!"&amp;ADDRESS(MATCH($A73,CYCLES!$B:$B,0),MATCH("semaine"&amp;INDEX(INDIRECT("calendrier!"&amp;CHAR(MID($AG73,7,1)+3+64)&amp;":"&amp;CHAR(MID($AG73,7,1)+3+64)),MATCH(F$5,calendrier!$A:$A,0)),CYCLES!$1:$1,0)+WEEKDAY(F$5)-1))))</f>
        <v>#N/A</v>
      </c>
      <c r="G73" s="29" t="e">
        <f ca="1">IF(G$5="","",IF(INDIRECT("CYCLES!"&amp;ADDRESS(MATCH($A73,CYCLES!$B:$B,0),MATCH("semaine"&amp;INDEX(INDIRECT("calendrier!"&amp;CHAR(MID($AG73,7,1)+3+64)&amp;":"&amp;CHAR(MID($AG73,7,1)+3+64)),MATCH(G$5,calendrier!$A:$A,0)),CYCLES!$1:$1,0)+WEEKDAY(G$5)-1))=0,"",INDIRECT("CYCLES!"&amp;ADDRESS(MATCH($A73,CYCLES!$B:$B,0),MATCH("semaine"&amp;INDEX(INDIRECT("calendrier!"&amp;CHAR(MID($AG73,7,1)+3+64)&amp;":"&amp;CHAR(MID($AG73,7,1)+3+64)),MATCH(G$5,calendrier!$A:$A,0)),CYCLES!$1:$1,0)+WEEKDAY(G$5)-1))))</f>
        <v>#N/A</v>
      </c>
      <c r="H73" s="29" t="e">
        <f ca="1">IF(H$5="","",IF(INDIRECT("CYCLES!"&amp;ADDRESS(MATCH($A73,CYCLES!$B:$B,0),MATCH("semaine"&amp;INDEX(INDIRECT("calendrier!"&amp;CHAR(MID($AG73,7,1)+3+64)&amp;":"&amp;CHAR(MID($AG73,7,1)+3+64)),MATCH(H$5,calendrier!$A:$A,0)),CYCLES!$1:$1,0)+WEEKDAY(H$5)-1))=0,"",INDIRECT("CYCLES!"&amp;ADDRESS(MATCH($A73,CYCLES!$B:$B,0),MATCH("semaine"&amp;INDEX(INDIRECT("calendrier!"&amp;CHAR(MID($AG73,7,1)+3+64)&amp;":"&amp;CHAR(MID($AG73,7,1)+3+64)),MATCH(H$5,calendrier!$A:$A,0)),CYCLES!$1:$1,0)+WEEKDAY(H$5)-1))))</f>
        <v>#N/A</v>
      </c>
      <c r="I73" s="29" t="e">
        <f ca="1">IF(I$5="","",IF(INDIRECT("CYCLES!"&amp;ADDRESS(MATCH($A73,CYCLES!$B:$B,0),MATCH("semaine"&amp;INDEX(INDIRECT("calendrier!"&amp;CHAR(MID($AG73,7,1)+3+64)&amp;":"&amp;CHAR(MID($AG73,7,1)+3+64)),MATCH(I$5,calendrier!$A:$A,0)),CYCLES!$1:$1,0)+WEEKDAY(I$5)-1))=0,"",INDIRECT("CYCLES!"&amp;ADDRESS(MATCH($A73,CYCLES!$B:$B,0),MATCH("semaine"&amp;INDEX(INDIRECT("calendrier!"&amp;CHAR(MID($AG73,7,1)+3+64)&amp;":"&amp;CHAR(MID($AG73,7,1)+3+64)),MATCH(I$5,calendrier!$A:$A,0)),CYCLES!$1:$1,0)+WEEKDAY(I$5)-1))))</f>
        <v>#N/A</v>
      </c>
      <c r="J73" s="29" t="e">
        <f ca="1">IF(J$5="","",IF(INDIRECT("CYCLES!"&amp;ADDRESS(MATCH($A73,CYCLES!$B:$B,0),MATCH("semaine"&amp;INDEX(INDIRECT("calendrier!"&amp;CHAR(MID($AG73,7,1)+3+64)&amp;":"&amp;CHAR(MID($AG73,7,1)+3+64)),MATCH(J$5,calendrier!$A:$A,0)),CYCLES!$1:$1,0)+WEEKDAY(J$5)-1))=0,"",INDIRECT("CYCLES!"&amp;ADDRESS(MATCH($A73,CYCLES!$B:$B,0),MATCH("semaine"&amp;INDEX(INDIRECT("calendrier!"&amp;CHAR(MID($AG73,7,1)+3+64)&amp;":"&amp;CHAR(MID($AG73,7,1)+3+64)),MATCH(J$5,calendrier!$A:$A,0)),CYCLES!$1:$1,0)+WEEKDAY(J$5)-1))))</f>
        <v>#N/A</v>
      </c>
      <c r="K73" s="29" t="e">
        <f ca="1">IF(K$5="","",IF(INDIRECT("CYCLES!"&amp;ADDRESS(MATCH($A73,CYCLES!$B:$B,0),MATCH("semaine"&amp;INDEX(INDIRECT("calendrier!"&amp;CHAR(MID($AG73,7,1)+3+64)&amp;":"&amp;CHAR(MID($AG73,7,1)+3+64)),MATCH(K$5,calendrier!$A:$A,0)),CYCLES!$1:$1,0)+WEEKDAY(K$5)-1))=0,"",INDIRECT("CYCLES!"&amp;ADDRESS(MATCH($A73,CYCLES!$B:$B,0),MATCH("semaine"&amp;INDEX(INDIRECT("calendrier!"&amp;CHAR(MID($AG73,7,1)+3+64)&amp;":"&amp;CHAR(MID($AG73,7,1)+3+64)),MATCH(K$5,calendrier!$A:$A,0)),CYCLES!$1:$1,0)+WEEKDAY(K$5)-1))))</f>
        <v>#N/A</v>
      </c>
      <c r="L73" s="29" t="e">
        <f ca="1">IF(L$5="","",IF(INDIRECT("CYCLES!"&amp;ADDRESS(MATCH($A73,CYCLES!$B:$B,0),MATCH("semaine"&amp;INDEX(INDIRECT("calendrier!"&amp;CHAR(MID($AG73,7,1)+3+64)&amp;":"&amp;CHAR(MID($AG73,7,1)+3+64)),MATCH(L$5,calendrier!$A:$A,0)),CYCLES!$1:$1,0)+WEEKDAY(L$5)-1))=0,"",INDIRECT("CYCLES!"&amp;ADDRESS(MATCH($A73,CYCLES!$B:$B,0),MATCH("semaine"&amp;INDEX(INDIRECT("calendrier!"&amp;CHAR(MID($AG73,7,1)+3+64)&amp;":"&amp;CHAR(MID($AG73,7,1)+3+64)),MATCH(L$5,calendrier!$A:$A,0)),CYCLES!$1:$1,0)+WEEKDAY(L$5)-1))))</f>
        <v>#N/A</v>
      </c>
      <c r="M73" s="29" t="e">
        <f ca="1">IF(M$5="","",IF(INDIRECT("CYCLES!"&amp;ADDRESS(MATCH($A73,CYCLES!$B:$B,0),MATCH("semaine"&amp;INDEX(INDIRECT("calendrier!"&amp;CHAR(MID($AG73,7,1)+3+64)&amp;":"&amp;CHAR(MID($AG73,7,1)+3+64)),MATCH(M$5,calendrier!$A:$A,0)),CYCLES!$1:$1,0)+WEEKDAY(M$5)-1))=0,"",INDIRECT("CYCLES!"&amp;ADDRESS(MATCH($A73,CYCLES!$B:$B,0),MATCH("semaine"&amp;INDEX(INDIRECT("calendrier!"&amp;CHAR(MID($AG73,7,1)+3+64)&amp;":"&amp;CHAR(MID($AG73,7,1)+3+64)),MATCH(M$5,calendrier!$A:$A,0)),CYCLES!$1:$1,0)+WEEKDAY(M$5)-1))))</f>
        <v>#N/A</v>
      </c>
      <c r="N73" s="29" t="e">
        <f ca="1">IF(N$5="","",IF(INDIRECT("CYCLES!"&amp;ADDRESS(MATCH($A73,CYCLES!$B:$B,0),MATCH("semaine"&amp;INDEX(INDIRECT("calendrier!"&amp;CHAR(MID($AG73,7,1)+3+64)&amp;":"&amp;CHAR(MID($AG73,7,1)+3+64)),MATCH(N$5,calendrier!$A:$A,0)),CYCLES!$1:$1,0)+WEEKDAY(N$5)-1))=0,"",INDIRECT("CYCLES!"&amp;ADDRESS(MATCH($A73,CYCLES!$B:$B,0),MATCH("semaine"&amp;INDEX(INDIRECT("calendrier!"&amp;CHAR(MID($AG73,7,1)+3+64)&amp;":"&amp;CHAR(MID($AG73,7,1)+3+64)),MATCH(N$5,calendrier!$A:$A,0)),CYCLES!$1:$1,0)+WEEKDAY(N$5)-1))))</f>
        <v>#N/A</v>
      </c>
      <c r="O73" s="29" t="e">
        <f ca="1">IF(O$5="","",IF(INDIRECT("CYCLES!"&amp;ADDRESS(MATCH($A73,CYCLES!$B:$B,0),MATCH("semaine"&amp;INDEX(INDIRECT("calendrier!"&amp;CHAR(MID($AG73,7,1)+3+64)&amp;":"&amp;CHAR(MID($AG73,7,1)+3+64)),MATCH(O$5,calendrier!$A:$A,0)),CYCLES!$1:$1,0)+WEEKDAY(O$5)-1))=0,"",INDIRECT("CYCLES!"&amp;ADDRESS(MATCH($A73,CYCLES!$B:$B,0),MATCH("semaine"&amp;INDEX(INDIRECT("calendrier!"&amp;CHAR(MID($AG73,7,1)+3+64)&amp;":"&amp;CHAR(MID($AG73,7,1)+3+64)),MATCH(O$5,calendrier!$A:$A,0)),CYCLES!$1:$1,0)+WEEKDAY(O$5)-1))))</f>
        <v>#N/A</v>
      </c>
      <c r="P73" s="29" t="e">
        <f ca="1">IF(P$5="","",IF(INDIRECT("CYCLES!"&amp;ADDRESS(MATCH($A73,CYCLES!$B:$B,0),MATCH("semaine"&amp;INDEX(INDIRECT("calendrier!"&amp;CHAR(MID($AG73,7,1)+3+64)&amp;":"&amp;CHAR(MID($AG73,7,1)+3+64)),MATCH(P$5,calendrier!$A:$A,0)),CYCLES!$1:$1,0)+WEEKDAY(P$5)-1))=0,"",INDIRECT("CYCLES!"&amp;ADDRESS(MATCH($A73,CYCLES!$B:$B,0),MATCH("semaine"&amp;INDEX(INDIRECT("calendrier!"&amp;CHAR(MID($AG73,7,1)+3+64)&amp;":"&amp;CHAR(MID($AG73,7,1)+3+64)),MATCH(P$5,calendrier!$A:$A,0)),CYCLES!$1:$1,0)+WEEKDAY(P$5)-1))))</f>
        <v>#N/A</v>
      </c>
      <c r="Q73" s="29" t="e">
        <f ca="1">IF(Q$5="","",IF(INDIRECT("CYCLES!"&amp;ADDRESS(MATCH($A73,CYCLES!$B:$B,0),MATCH("semaine"&amp;INDEX(INDIRECT("calendrier!"&amp;CHAR(MID($AG73,7,1)+3+64)&amp;":"&amp;CHAR(MID($AG73,7,1)+3+64)),MATCH(Q$5,calendrier!$A:$A,0)),CYCLES!$1:$1,0)+WEEKDAY(Q$5)-1))=0,"",INDIRECT("CYCLES!"&amp;ADDRESS(MATCH($A73,CYCLES!$B:$B,0),MATCH("semaine"&amp;INDEX(INDIRECT("calendrier!"&amp;CHAR(MID($AG73,7,1)+3+64)&amp;":"&amp;CHAR(MID($AG73,7,1)+3+64)),MATCH(Q$5,calendrier!$A:$A,0)),CYCLES!$1:$1,0)+WEEKDAY(Q$5)-1))))</f>
        <v>#N/A</v>
      </c>
      <c r="R73" s="29" t="e">
        <f ca="1">IF(R$5="","",IF(INDIRECT("CYCLES!"&amp;ADDRESS(MATCH($A73,CYCLES!$B:$B,0),MATCH("semaine"&amp;INDEX(INDIRECT("calendrier!"&amp;CHAR(MID($AG73,7,1)+3+64)&amp;":"&amp;CHAR(MID($AG73,7,1)+3+64)),MATCH(R$5,calendrier!$A:$A,0)),CYCLES!$1:$1,0)+WEEKDAY(R$5)-1))=0,"",INDIRECT("CYCLES!"&amp;ADDRESS(MATCH($A73,CYCLES!$B:$B,0),MATCH("semaine"&amp;INDEX(INDIRECT("calendrier!"&amp;CHAR(MID($AG73,7,1)+3+64)&amp;":"&amp;CHAR(MID($AG73,7,1)+3+64)),MATCH(R$5,calendrier!$A:$A,0)),CYCLES!$1:$1,0)+WEEKDAY(R$5)-1))))</f>
        <v>#N/A</v>
      </c>
      <c r="S73" s="29" t="e">
        <f ca="1">IF(S$5="","",IF(INDIRECT("CYCLES!"&amp;ADDRESS(MATCH($A73,CYCLES!$B:$B,0),MATCH("semaine"&amp;INDEX(INDIRECT("calendrier!"&amp;CHAR(MID($AG73,7,1)+3+64)&amp;":"&amp;CHAR(MID($AG73,7,1)+3+64)),MATCH(S$5,calendrier!$A:$A,0)),CYCLES!$1:$1,0)+WEEKDAY(S$5)-1))=0,"",INDIRECT("CYCLES!"&amp;ADDRESS(MATCH($A73,CYCLES!$B:$B,0),MATCH("semaine"&amp;INDEX(INDIRECT("calendrier!"&amp;CHAR(MID($AG73,7,1)+3+64)&amp;":"&amp;CHAR(MID($AG73,7,1)+3+64)),MATCH(S$5,calendrier!$A:$A,0)),CYCLES!$1:$1,0)+WEEKDAY(S$5)-1))))</f>
        <v>#N/A</v>
      </c>
      <c r="T73" s="29" t="e">
        <f ca="1">IF(T$5="","",IF(INDIRECT("CYCLES!"&amp;ADDRESS(MATCH($A73,CYCLES!$B:$B,0),MATCH("semaine"&amp;INDEX(INDIRECT("calendrier!"&amp;CHAR(MID($AG73,7,1)+3+64)&amp;":"&amp;CHAR(MID($AG73,7,1)+3+64)),MATCH(T$5,calendrier!$A:$A,0)),CYCLES!$1:$1,0)+WEEKDAY(T$5)-1))=0,"",INDIRECT("CYCLES!"&amp;ADDRESS(MATCH($A73,CYCLES!$B:$B,0),MATCH("semaine"&amp;INDEX(INDIRECT("calendrier!"&amp;CHAR(MID($AG73,7,1)+3+64)&amp;":"&amp;CHAR(MID($AG73,7,1)+3+64)),MATCH(T$5,calendrier!$A:$A,0)),CYCLES!$1:$1,0)+WEEKDAY(T$5)-1))))</f>
        <v>#N/A</v>
      </c>
      <c r="U73" s="29" t="e">
        <f ca="1">IF(U$5="","",IF(INDIRECT("CYCLES!"&amp;ADDRESS(MATCH($A73,CYCLES!$B:$B,0),MATCH("semaine"&amp;INDEX(INDIRECT("calendrier!"&amp;CHAR(MID($AG73,7,1)+3+64)&amp;":"&amp;CHAR(MID($AG73,7,1)+3+64)),MATCH(U$5,calendrier!$A:$A,0)),CYCLES!$1:$1,0)+WEEKDAY(U$5)-1))=0,"",INDIRECT("CYCLES!"&amp;ADDRESS(MATCH($A73,CYCLES!$B:$B,0),MATCH("semaine"&amp;INDEX(INDIRECT("calendrier!"&amp;CHAR(MID($AG73,7,1)+3+64)&amp;":"&amp;CHAR(MID($AG73,7,1)+3+64)),MATCH(U$5,calendrier!$A:$A,0)),CYCLES!$1:$1,0)+WEEKDAY(U$5)-1))))</f>
        <v>#N/A</v>
      </c>
      <c r="V73" s="29" t="e">
        <f ca="1">IF(V$5="","",IF(INDIRECT("CYCLES!"&amp;ADDRESS(MATCH($A73,CYCLES!$B:$B,0),MATCH("semaine"&amp;INDEX(INDIRECT("calendrier!"&amp;CHAR(MID($AG73,7,1)+3+64)&amp;":"&amp;CHAR(MID($AG73,7,1)+3+64)),MATCH(V$5,calendrier!$A:$A,0)),CYCLES!$1:$1,0)+WEEKDAY(V$5)-1))=0,"",INDIRECT("CYCLES!"&amp;ADDRESS(MATCH($A73,CYCLES!$B:$B,0),MATCH("semaine"&amp;INDEX(INDIRECT("calendrier!"&amp;CHAR(MID($AG73,7,1)+3+64)&amp;":"&amp;CHAR(MID($AG73,7,1)+3+64)),MATCH(V$5,calendrier!$A:$A,0)),CYCLES!$1:$1,0)+WEEKDAY(V$5)-1))))</f>
        <v>#N/A</v>
      </c>
      <c r="W73" s="29" t="e">
        <f ca="1">IF(W$5="","",IF(INDIRECT("CYCLES!"&amp;ADDRESS(MATCH($A73,CYCLES!$B:$B,0),MATCH("semaine"&amp;INDEX(INDIRECT("calendrier!"&amp;CHAR(MID($AG73,7,1)+3+64)&amp;":"&amp;CHAR(MID($AG73,7,1)+3+64)),MATCH(W$5,calendrier!$A:$A,0)),CYCLES!$1:$1,0)+WEEKDAY(W$5)-1))=0,"",INDIRECT("CYCLES!"&amp;ADDRESS(MATCH($A73,CYCLES!$B:$B,0),MATCH("semaine"&amp;INDEX(INDIRECT("calendrier!"&amp;CHAR(MID($AG73,7,1)+3+64)&amp;":"&amp;CHAR(MID($AG73,7,1)+3+64)),MATCH(W$5,calendrier!$A:$A,0)),CYCLES!$1:$1,0)+WEEKDAY(W$5)-1))))</f>
        <v>#N/A</v>
      </c>
      <c r="X73" s="29" t="e">
        <f ca="1">IF(X$5="","",IF(INDIRECT("CYCLES!"&amp;ADDRESS(MATCH($A73,CYCLES!$B:$B,0),MATCH("semaine"&amp;INDEX(INDIRECT("calendrier!"&amp;CHAR(MID($AG73,7,1)+3+64)&amp;":"&amp;CHAR(MID($AG73,7,1)+3+64)),MATCH(X$5,calendrier!$A:$A,0)),CYCLES!$1:$1,0)+WEEKDAY(X$5)-1))=0,"",INDIRECT("CYCLES!"&amp;ADDRESS(MATCH($A73,CYCLES!$B:$B,0),MATCH("semaine"&amp;INDEX(INDIRECT("calendrier!"&amp;CHAR(MID($AG73,7,1)+3+64)&amp;":"&amp;CHAR(MID($AG73,7,1)+3+64)),MATCH(X$5,calendrier!$A:$A,0)),CYCLES!$1:$1,0)+WEEKDAY(X$5)-1))))</f>
        <v>#N/A</v>
      </c>
      <c r="Y73" s="29" t="e">
        <f ca="1">IF(Y$5="","",IF(INDIRECT("CYCLES!"&amp;ADDRESS(MATCH($A73,CYCLES!$B:$B,0),MATCH("semaine"&amp;INDEX(INDIRECT("calendrier!"&amp;CHAR(MID($AG73,7,1)+3+64)&amp;":"&amp;CHAR(MID($AG73,7,1)+3+64)),MATCH(Y$5,calendrier!$A:$A,0)),CYCLES!$1:$1,0)+WEEKDAY(Y$5)-1))=0,"",INDIRECT("CYCLES!"&amp;ADDRESS(MATCH($A73,CYCLES!$B:$B,0),MATCH("semaine"&amp;INDEX(INDIRECT("calendrier!"&amp;CHAR(MID($AG73,7,1)+3+64)&amp;":"&amp;CHAR(MID($AG73,7,1)+3+64)),MATCH(Y$5,calendrier!$A:$A,0)),CYCLES!$1:$1,0)+WEEKDAY(Y$5)-1))))</f>
        <v>#N/A</v>
      </c>
      <c r="Z73" s="29" t="e">
        <f ca="1">IF(Z$5="","",IF(INDIRECT("CYCLES!"&amp;ADDRESS(MATCH($A73,CYCLES!$B:$B,0),MATCH("semaine"&amp;INDEX(INDIRECT("calendrier!"&amp;CHAR(MID($AG73,7,1)+3+64)&amp;":"&amp;CHAR(MID($AG73,7,1)+3+64)),MATCH(Z$5,calendrier!$A:$A,0)),CYCLES!$1:$1,0)+WEEKDAY(Z$5)-1))=0,"",INDIRECT("CYCLES!"&amp;ADDRESS(MATCH($A73,CYCLES!$B:$B,0),MATCH("semaine"&amp;INDEX(INDIRECT("calendrier!"&amp;CHAR(MID($AG73,7,1)+3+64)&amp;":"&amp;CHAR(MID($AG73,7,1)+3+64)),MATCH(Z$5,calendrier!$A:$A,0)),CYCLES!$1:$1,0)+WEEKDAY(Z$5)-1))))</f>
        <v>#N/A</v>
      </c>
      <c r="AA73" s="29" t="e">
        <f ca="1">IF(AA$5="","",IF(INDIRECT("CYCLES!"&amp;ADDRESS(MATCH($A73,CYCLES!$B:$B,0),MATCH("semaine"&amp;INDEX(INDIRECT("calendrier!"&amp;CHAR(MID($AG73,7,1)+3+64)&amp;":"&amp;CHAR(MID($AG73,7,1)+3+64)),MATCH(AA$5,calendrier!$A:$A,0)),CYCLES!$1:$1,0)+WEEKDAY(AA$5)-1))=0,"",INDIRECT("CYCLES!"&amp;ADDRESS(MATCH($A73,CYCLES!$B:$B,0),MATCH("semaine"&amp;INDEX(INDIRECT("calendrier!"&amp;CHAR(MID($AG73,7,1)+3+64)&amp;":"&amp;CHAR(MID($AG73,7,1)+3+64)),MATCH(AA$5,calendrier!$A:$A,0)),CYCLES!$1:$1,0)+WEEKDAY(AA$5)-1))))</f>
        <v>#N/A</v>
      </c>
      <c r="AB73" s="29" t="e">
        <f ca="1">IF(AB$5="","",IF(INDIRECT("CYCLES!"&amp;ADDRESS(MATCH($A73,CYCLES!$B:$B,0),MATCH("semaine"&amp;INDEX(INDIRECT("calendrier!"&amp;CHAR(MID($AG73,7,1)+3+64)&amp;":"&amp;CHAR(MID($AG73,7,1)+3+64)),MATCH(AB$5,calendrier!$A:$A,0)),CYCLES!$1:$1,0)+WEEKDAY(AB$5)-1))=0,"",INDIRECT("CYCLES!"&amp;ADDRESS(MATCH($A73,CYCLES!$B:$B,0),MATCH("semaine"&amp;INDEX(INDIRECT("calendrier!"&amp;CHAR(MID($AG73,7,1)+3+64)&amp;":"&amp;CHAR(MID($AG73,7,1)+3+64)),MATCH(AB$5,calendrier!$A:$A,0)),CYCLES!$1:$1,0)+WEEKDAY(AB$5)-1))))</f>
        <v>#N/A</v>
      </c>
      <c r="AC73" s="29" t="e">
        <f ca="1">IF(AC$5="","",IF(INDIRECT("CYCLES!"&amp;ADDRESS(MATCH($A73,CYCLES!$B:$B,0),MATCH("semaine"&amp;INDEX(INDIRECT("calendrier!"&amp;CHAR(MID($AG73,7,1)+3+64)&amp;":"&amp;CHAR(MID($AG73,7,1)+3+64)),MATCH(AC$5,calendrier!$A:$A,0)),CYCLES!$1:$1,0)+WEEKDAY(AC$5)-1))=0,"",INDIRECT("CYCLES!"&amp;ADDRESS(MATCH($A73,CYCLES!$B:$B,0),MATCH("semaine"&amp;INDEX(INDIRECT("calendrier!"&amp;CHAR(MID($AG73,7,1)+3+64)&amp;":"&amp;CHAR(MID($AG73,7,1)+3+64)),MATCH(AC$5,calendrier!$A:$A,0)),CYCLES!$1:$1,0)+WEEKDAY(AC$5)-1))))</f>
        <v>#N/A</v>
      </c>
      <c r="AD73" s="29" t="e">
        <f ca="1">IF(AD$5="","",IF(INDIRECT("CYCLES!"&amp;ADDRESS(MATCH($A73,CYCLES!$B:$B,0),MATCH("semaine"&amp;INDEX(INDIRECT("calendrier!"&amp;CHAR(MID($AG73,7,1)+3+64)&amp;":"&amp;CHAR(MID($AG73,7,1)+3+64)),MATCH(AD$5,calendrier!$A:$A,0)),CYCLES!$1:$1,0)+WEEKDAY(AD$5)-1))=0,"",INDIRECT("CYCLES!"&amp;ADDRESS(MATCH($A73,CYCLES!$B:$B,0),MATCH("semaine"&amp;INDEX(INDIRECT("calendrier!"&amp;CHAR(MID($AG73,7,1)+3+64)&amp;":"&amp;CHAR(MID($AG73,7,1)+3+64)),MATCH(AD$5,calendrier!$A:$A,0)),CYCLES!$1:$1,0)+WEEKDAY(AD$5)-1))))</f>
        <v>#N/A</v>
      </c>
      <c r="AE73" s="29" t="e">
        <f ca="1">IF(AE$5="","",IF(INDIRECT("CYCLES!"&amp;ADDRESS(MATCH($A73,CYCLES!$B:$B,0),MATCH("semaine"&amp;INDEX(INDIRECT("calendrier!"&amp;CHAR(MID($AG73,7,1)+3+64)&amp;":"&amp;CHAR(MID($AG73,7,1)+3+64)),MATCH(AE$5,calendrier!$A:$A,0)),CYCLES!$1:$1,0)+WEEKDAY(AE$5)-1))=0,"",INDIRECT("CYCLES!"&amp;ADDRESS(MATCH($A73,CYCLES!$B:$B,0),MATCH("semaine"&amp;INDEX(INDIRECT("calendrier!"&amp;CHAR(MID($AG73,7,1)+3+64)&amp;":"&amp;CHAR(MID($AG73,7,1)+3+64)),MATCH(AE$5,calendrier!$A:$A,0)),CYCLES!$1:$1,0)+WEEKDAY(AE$5)-1))))</f>
        <v>#N/A</v>
      </c>
      <c r="AF73" s="29" t="str">
        <f ca="1">IF(AF$5="","",IF(INDIRECT("CYCLES!"&amp;ADDRESS(MATCH($A73,CYCLES!$B:$B,0),MATCH("semaine"&amp;INDEX(INDIRECT("calendrier!"&amp;CHAR(MID($AG73,7,1)+3+64)&amp;":"&amp;CHAR(MID($AG73,7,1)+3+64)),MATCH(AF$5,calendrier!$A:$A,0)),CYCLES!$1:$1,0)+WEEKDAY(AF$5)-1))=0,"",INDIRECT("CYCLES!"&amp;ADDRESS(MATCH($A73,CYCLES!$B:$B,0),MATCH("semaine"&amp;INDEX(INDIRECT("calendrier!"&amp;CHAR(MID($AG73,7,1)+3+64)&amp;":"&amp;CHAR(MID($AG73,7,1)+3+64)),MATCH(AF$5,calendrier!$A:$A,0)),CYCLES!$1:$1,0)+WEEKDAY(AF$5)-1))))</f>
        <v/>
      </c>
      <c r="AG73" s="74" t="e">
        <f ca="1">INDIRECT("Cycles!A"&amp;SUMPRODUCT(MAX((ROW(INDIRECT("Cycles!A1:A"&amp;MATCH(A73,CYCLES!$B:$B,0))))*(INDIRECT("Cycles!A1:A"&amp;MATCH(A73,CYCLES!$B:$B,0))&lt;&gt;""))))</f>
        <v>#N/A</v>
      </c>
    </row>
    <row r="74" spans="1:33" ht="30" hidden="1" customHeight="1" x14ac:dyDescent="0.25">
      <c r="A74" s="126" t="str">
        <f>IF(OR(A73="0",A73=0),"0","Motif")</f>
        <v>0</v>
      </c>
      <c r="B74" s="60"/>
      <c r="C74" s="60"/>
      <c r="D74" s="60"/>
      <c r="E74" s="60"/>
      <c r="F74" s="60"/>
      <c r="G74" s="60"/>
      <c r="H74" s="60"/>
      <c r="I74" s="60"/>
      <c r="J74" s="60"/>
      <c r="K74" s="60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60"/>
      <c r="X74" s="60"/>
      <c r="Y74" s="60"/>
      <c r="Z74" s="60"/>
      <c r="AA74" s="60"/>
      <c r="AB74" s="60"/>
      <c r="AC74" s="60"/>
      <c r="AD74" s="60"/>
      <c r="AE74" s="60"/>
      <c r="AF74" s="60"/>
      <c r="AG74" s="74"/>
    </row>
    <row r="75" spans="1:33" ht="30" hidden="1" customHeight="1" x14ac:dyDescent="0.25">
      <c r="A75" s="127" t="str">
        <f>IF(OR(A73="0",A73=0),"0","Remplaçant")</f>
        <v>0</v>
      </c>
      <c r="B75" s="30"/>
      <c r="C75" s="30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74"/>
    </row>
    <row r="76" spans="1:33" ht="30" customHeight="1" x14ac:dyDescent="0.25"/>
    <row r="77" spans="1:33" ht="30" customHeight="1" x14ac:dyDescent="0.25"/>
    <row r="78" spans="1:33" ht="30" customHeight="1" x14ac:dyDescent="0.25"/>
    <row r="79" spans="1:33" ht="30" customHeight="1" x14ac:dyDescent="0.25"/>
    <row r="80" spans="1:33" ht="30" customHeight="1" x14ac:dyDescent="0.25"/>
    <row r="81" ht="30" customHeight="1" x14ac:dyDescent="0.25"/>
    <row r="82" ht="30" customHeight="1" x14ac:dyDescent="0.25"/>
    <row r="83" ht="30" customHeight="1" x14ac:dyDescent="0.25"/>
    <row r="84" ht="30" customHeight="1" x14ac:dyDescent="0.25"/>
    <row r="85" ht="30" customHeight="1" x14ac:dyDescent="0.25"/>
    <row r="86" ht="30" customHeight="1" x14ac:dyDescent="0.25"/>
    <row r="87" ht="30" customHeight="1" x14ac:dyDescent="0.25"/>
  </sheetData>
  <sheetProtection selectLockedCells="1"/>
  <protectedRanges>
    <protectedRange sqref="B2" name="Plage3"/>
    <protectedRange sqref="B1:D1" name="DATES"/>
    <protectedRange password="C152" sqref="A67:XFD68 A64:XFD65 A61:XFD62 A32:XFD33 A9:XFD11 A74:XFD75 A22:XFD23 A19:XFD20 A13:XFD14 A16:XFD17 A26:XFD27 A29:XFD30 A41:XFD42 A38:XFD39 A48:XFD49 A51:XFD52 A54:XFD55 A35:XFD36 A45:XFD46 A58:XFD59 A71:XFD72" name="MODIFIABLES"/>
  </protectedRanges>
  <mergeCells count="9">
    <mergeCell ref="A5:A6"/>
    <mergeCell ref="A4:AF4"/>
    <mergeCell ref="B43:AF43"/>
    <mergeCell ref="B56:AF56"/>
    <mergeCell ref="B69:AF69"/>
    <mergeCell ref="B1:C1"/>
    <mergeCell ref="B2:C2"/>
    <mergeCell ref="B7:AF7"/>
    <mergeCell ref="B24:AF24"/>
  </mergeCells>
  <conditionalFormatting sqref="B69 B43 B56 B24 B7 A1:A6 A8:A23 A25:A42 A44:A55 A57:A68 A70:A1048576">
    <cfRule type="cellIs" dxfId="4" priority="7" operator="equal">
      <formula>" "</formula>
    </cfRule>
  </conditionalFormatting>
  <conditionalFormatting sqref="A69">
    <cfRule type="cellIs" dxfId="3" priority="6" operator="equal">
      <formula>" "</formula>
    </cfRule>
  </conditionalFormatting>
  <conditionalFormatting sqref="B4:AF6 B8:AF23 B25:AF75">
    <cfRule type="expression" dxfId="2" priority="2">
      <formula>OR(WEEKDAY(B$6)=1,WEEKDAY(B$6)=7)</formula>
    </cfRule>
  </conditionalFormatting>
  <pageMargins left="0.25" right="0.25" top="0.75" bottom="0.75" header="0.3" footer="0.3"/>
  <pageSetup paperSize="8" scale="26" orientation="landscape" r:id="rId1"/>
  <ignoredErrors>
    <ignoredError sqref="A21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utton 8">
              <controlPr defaultSize="0" print="0" autoFill="0" autoPict="0" macro="[0]!Save_DOC">
                <anchor moveWithCells="1" sizeWithCells="1">
                  <from>
                    <xdr:col>5</xdr:col>
                    <xdr:colOff>476250</xdr:colOff>
                    <xdr:row>0</xdr:row>
                    <xdr:rowOff>123825</xdr:rowOff>
                  </from>
                  <to>
                    <xdr:col>7</xdr:col>
                    <xdr:colOff>161925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>
          <x14:formula1>
            <xm:f>mois!$A$1:$A$12</xm:f>
          </x14:formula1>
          <xm:sqref>B1</xm:sqref>
        </x14:dataValidation>
        <x14:dataValidation type="list" allowBlank="1" showInputMessage="1" showErrorMessage="1">
          <x14:formula1>
            <xm:f>Affectations!$B$1:$H$1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A47"/>
  <sheetViews>
    <sheetView zoomScale="85" zoomScaleNormal="85" workbookViewId="0">
      <pane ySplit="2" topLeftCell="A9" activePane="bottomLeft" state="frozen"/>
      <selection pane="bottomLeft" activeCell="B47" sqref="B47"/>
    </sheetView>
  </sheetViews>
  <sheetFormatPr baseColWidth="10" defaultRowHeight="21" x14ac:dyDescent="0.25"/>
  <cols>
    <col min="1" max="1" width="13.42578125" style="21" bestFit="1" customWidth="1"/>
    <col min="2" max="2" width="32.85546875" style="59" bestFit="1" customWidth="1"/>
    <col min="3" max="3" width="12.85546875" style="21" customWidth="1"/>
    <col min="4" max="5" width="14.7109375" style="21" bestFit="1" customWidth="1"/>
    <col min="6" max="6" width="13.140625" style="21" bestFit="1" customWidth="1"/>
    <col min="7" max="8" width="14.7109375" style="21" bestFit="1" customWidth="1"/>
    <col min="9" max="9" width="12.5703125" style="21" bestFit="1" customWidth="1"/>
    <col min="10" max="10" width="10.5703125" style="21" bestFit="1" customWidth="1"/>
    <col min="11" max="15" width="13.140625" style="21" bestFit="1" customWidth="1"/>
    <col min="16" max="17" width="12.85546875" style="21" bestFit="1" customWidth="1"/>
    <col min="18" max="22" width="13.140625" style="21" bestFit="1" customWidth="1"/>
    <col min="23" max="23" width="10" style="21" customWidth="1"/>
    <col min="24" max="24" width="10.5703125" style="21" bestFit="1" customWidth="1"/>
    <col min="25" max="25" width="12.85546875" style="21" bestFit="1" customWidth="1"/>
    <col min="26" max="26" width="10" style="21" bestFit="1" customWidth="1"/>
    <col min="27" max="27" width="10.28515625" style="21" bestFit="1" customWidth="1"/>
    <col min="28" max="28" width="10" style="21" bestFit="1" customWidth="1"/>
    <col min="29" max="29" width="10.28515625" style="21" bestFit="1" customWidth="1"/>
    <col min="30" max="30" width="10" style="21" bestFit="1" customWidth="1"/>
    <col min="31" max="31" width="10.5703125" style="21" bestFit="1" customWidth="1"/>
    <col min="32" max="33" width="12.85546875" style="21" bestFit="1" customWidth="1"/>
    <col min="34" max="34" width="10.28515625" style="21" bestFit="1" customWidth="1"/>
    <col min="35" max="35" width="10" style="21" bestFit="1" customWidth="1"/>
    <col min="36" max="37" width="12.85546875" style="21" bestFit="1" customWidth="1"/>
    <col min="38" max="38" width="10.5703125" style="21" bestFit="1" customWidth="1"/>
    <col min="39" max="40" width="10" style="21" bestFit="1" customWidth="1"/>
    <col min="41" max="41" width="10.28515625" style="21" bestFit="1" customWidth="1"/>
    <col min="42" max="42" width="10" style="21" bestFit="1" customWidth="1"/>
    <col min="43" max="43" width="10.28515625" style="21" bestFit="1" customWidth="1"/>
    <col min="44" max="44" width="10" style="21" bestFit="1" customWidth="1"/>
    <col min="45" max="45" width="10.5703125" style="21" bestFit="1" customWidth="1"/>
    <col min="46" max="47" width="10" style="21" bestFit="1" customWidth="1"/>
    <col min="48" max="48" width="10.28515625" style="21" bestFit="1" customWidth="1"/>
    <col min="49" max="49" width="10" style="21" bestFit="1" customWidth="1"/>
    <col min="50" max="50" width="10.28515625" style="21" bestFit="1" customWidth="1"/>
    <col min="51" max="51" width="12.85546875" style="21" bestFit="1" customWidth="1"/>
    <col min="52" max="16384" width="11.42578125" style="21"/>
  </cols>
  <sheetData>
    <row r="1" spans="1:51" s="18" customFormat="1" x14ac:dyDescent="0.25">
      <c r="A1" s="73" t="s">
        <v>46</v>
      </c>
      <c r="C1" s="147" t="s">
        <v>29</v>
      </c>
      <c r="D1" s="148"/>
      <c r="E1" s="148"/>
      <c r="F1" s="148"/>
      <c r="G1" s="148"/>
      <c r="H1" s="148"/>
      <c r="I1" s="149"/>
      <c r="J1" s="147" t="s">
        <v>30</v>
      </c>
      <c r="K1" s="148"/>
      <c r="L1" s="148"/>
      <c r="M1" s="148"/>
      <c r="N1" s="148"/>
      <c r="O1" s="148"/>
      <c r="P1" s="149"/>
      <c r="Q1" s="147" t="s">
        <v>31</v>
      </c>
      <c r="R1" s="148"/>
      <c r="S1" s="148"/>
      <c r="T1" s="148"/>
      <c r="U1" s="148"/>
      <c r="V1" s="148"/>
      <c r="W1" s="149"/>
      <c r="X1" s="147" t="s">
        <v>32</v>
      </c>
      <c r="Y1" s="148"/>
      <c r="Z1" s="148"/>
      <c r="AA1" s="148"/>
      <c r="AB1" s="148"/>
      <c r="AC1" s="148"/>
      <c r="AD1" s="149"/>
      <c r="AE1" s="150" t="s">
        <v>33</v>
      </c>
      <c r="AF1" s="148"/>
      <c r="AG1" s="148"/>
      <c r="AH1" s="148"/>
      <c r="AI1" s="148"/>
      <c r="AJ1" s="148"/>
      <c r="AK1" s="151"/>
      <c r="AL1" s="147" t="s">
        <v>34</v>
      </c>
      <c r="AM1" s="148"/>
      <c r="AN1" s="148"/>
      <c r="AO1" s="148"/>
      <c r="AP1" s="148"/>
      <c r="AQ1" s="148"/>
      <c r="AR1" s="149"/>
      <c r="AS1" s="147" t="s">
        <v>35</v>
      </c>
      <c r="AT1" s="148"/>
      <c r="AU1" s="148"/>
      <c r="AV1" s="148"/>
      <c r="AW1" s="148"/>
      <c r="AX1" s="148"/>
      <c r="AY1" s="149"/>
    </row>
    <row r="2" spans="1:51" x14ac:dyDescent="0.25">
      <c r="B2" s="56"/>
      <c r="C2" s="38" t="s">
        <v>11</v>
      </c>
      <c r="D2" s="39" t="s">
        <v>12</v>
      </c>
      <c r="E2" s="39" t="s">
        <v>13</v>
      </c>
      <c r="F2" s="39" t="s">
        <v>14</v>
      </c>
      <c r="G2" s="39" t="s">
        <v>15</v>
      </c>
      <c r="H2" s="39" t="s">
        <v>16</v>
      </c>
      <c r="I2" s="40" t="s">
        <v>17</v>
      </c>
      <c r="J2" s="38" t="s">
        <v>11</v>
      </c>
      <c r="K2" s="39" t="s">
        <v>12</v>
      </c>
      <c r="L2" s="39" t="s">
        <v>13</v>
      </c>
      <c r="M2" s="39" t="s">
        <v>14</v>
      </c>
      <c r="N2" s="39" t="s">
        <v>15</v>
      </c>
      <c r="O2" s="39" t="s">
        <v>16</v>
      </c>
      <c r="P2" s="40" t="s">
        <v>17</v>
      </c>
      <c r="Q2" s="38" t="s">
        <v>11</v>
      </c>
      <c r="R2" s="39" t="s">
        <v>12</v>
      </c>
      <c r="S2" s="39" t="s">
        <v>13</v>
      </c>
      <c r="T2" s="39" t="s">
        <v>14</v>
      </c>
      <c r="U2" s="39" t="s">
        <v>15</v>
      </c>
      <c r="V2" s="39" t="s">
        <v>16</v>
      </c>
      <c r="W2" s="40" t="s">
        <v>17</v>
      </c>
      <c r="X2" s="38" t="s">
        <v>11</v>
      </c>
      <c r="Y2" s="39" t="s">
        <v>12</v>
      </c>
      <c r="Z2" s="39" t="s">
        <v>13</v>
      </c>
      <c r="AA2" s="39" t="s">
        <v>14</v>
      </c>
      <c r="AB2" s="39" t="s">
        <v>15</v>
      </c>
      <c r="AC2" s="39" t="s">
        <v>16</v>
      </c>
      <c r="AD2" s="40" t="s">
        <v>17</v>
      </c>
      <c r="AE2" s="41" t="s">
        <v>11</v>
      </c>
      <c r="AF2" s="39" t="s">
        <v>12</v>
      </c>
      <c r="AG2" s="39" t="s">
        <v>13</v>
      </c>
      <c r="AH2" s="39" t="s">
        <v>14</v>
      </c>
      <c r="AI2" s="39" t="s">
        <v>15</v>
      </c>
      <c r="AJ2" s="39" t="s">
        <v>16</v>
      </c>
      <c r="AK2" s="42" t="s">
        <v>17</v>
      </c>
      <c r="AL2" s="38" t="s">
        <v>11</v>
      </c>
      <c r="AM2" s="39" t="s">
        <v>12</v>
      </c>
      <c r="AN2" s="39" t="s">
        <v>13</v>
      </c>
      <c r="AO2" s="39" t="s">
        <v>14</v>
      </c>
      <c r="AP2" s="39" t="s">
        <v>15</v>
      </c>
      <c r="AQ2" s="39" t="s">
        <v>16</v>
      </c>
      <c r="AR2" s="40" t="s">
        <v>17</v>
      </c>
      <c r="AS2" s="38" t="s">
        <v>11</v>
      </c>
      <c r="AT2" s="39" t="s">
        <v>12</v>
      </c>
      <c r="AU2" s="39" t="s">
        <v>13</v>
      </c>
      <c r="AV2" s="39" t="s">
        <v>14</v>
      </c>
      <c r="AW2" s="39" t="s">
        <v>15</v>
      </c>
      <c r="AX2" s="39" t="s">
        <v>16</v>
      </c>
      <c r="AY2" s="40" t="s">
        <v>17</v>
      </c>
    </row>
    <row r="3" spans="1:51" x14ac:dyDescent="0.25">
      <c r="B3" s="56" t="s">
        <v>69</v>
      </c>
      <c r="C3" s="27"/>
      <c r="D3" s="14" t="s">
        <v>18</v>
      </c>
      <c r="E3" s="14" t="s">
        <v>18</v>
      </c>
      <c r="F3" s="14" t="s">
        <v>18</v>
      </c>
      <c r="G3" s="14"/>
      <c r="H3" s="14"/>
      <c r="I3" s="28"/>
    </row>
    <row r="4" spans="1:51" ht="15" x14ac:dyDescent="0.25">
      <c r="B4" s="4" t="s">
        <v>70</v>
      </c>
      <c r="C4" s="27"/>
      <c r="D4" s="14"/>
      <c r="E4" s="14"/>
      <c r="F4" s="14" t="s">
        <v>18</v>
      </c>
      <c r="G4" s="14" t="s">
        <v>18</v>
      </c>
      <c r="H4" s="14" t="s">
        <v>18</v>
      </c>
      <c r="I4" s="28"/>
    </row>
    <row r="5" spans="1:51" s="18" customFormat="1" ht="21.75" thickBot="1" x14ac:dyDescent="0.3">
      <c r="A5" s="73" t="s">
        <v>47</v>
      </c>
      <c r="C5" s="147" t="s">
        <v>29</v>
      </c>
      <c r="D5" s="148"/>
      <c r="E5" s="148"/>
      <c r="F5" s="148"/>
      <c r="G5" s="148"/>
      <c r="H5" s="148"/>
      <c r="I5" s="149"/>
      <c r="J5" s="147" t="s">
        <v>30</v>
      </c>
      <c r="K5" s="148"/>
      <c r="L5" s="148"/>
      <c r="M5" s="148"/>
      <c r="N5" s="148"/>
      <c r="O5" s="148"/>
      <c r="P5" s="149"/>
      <c r="Q5" s="147" t="s">
        <v>31</v>
      </c>
      <c r="R5" s="148"/>
      <c r="S5" s="148"/>
      <c r="T5" s="148"/>
      <c r="U5" s="148"/>
      <c r="V5" s="148"/>
      <c r="W5" s="149"/>
      <c r="X5" s="147" t="s">
        <v>32</v>
      </c>
      <c r="Y5" s="148"/>
      <c r="Z5" s="148"/>
      <c r="AA5" s="148"/>
      <c r="AB5" s="148"/>
      <c r="AC5" s="148"/>
      <c r="AD5" s="149"/>
      <c r="AE5" s="150" t="s">
        <v>33</v>
      </c>
      <c r="AF5" s="148"/>
      <c r="AG5" s="148"/>
      <c r="AH5" s="148"/>
      <c r="AI5" s="148"/>
      <c r="AJ5" s="148"/>
      <c r="AK5" s="151"/>
      <c r="AL5" s="147" t="s">
        <v>34</v>
      </c>
      <c r="AM5" s="148"/>
      <c r="AN5" s="148"/>
      <c r="AO5" s="148"/>
      <c r="AP5" s="148"/>
      <c r="AQ5" s="148"/>
      <c r="AR5" s="149"/>
      <c r="AS5" s="147" t="s">
        <v>35</v>
      </c>
      <c r="AT5" s="148"/>
      <c r="AU5" s="148"/>
      <c r="AV5" s="148"/>
      <c r="AW5" s="148"/>
      <c r="AX5" s="148"/>
      <c r="AY5" s="149"/>
    </row>
    <row r="6" spans="1:51" ht="15.75" thickTop="1" x14ac:dyDescent="0.25">
      <c r="B6" s="139" t="s">
        <v>71</v>
      </c>
      <c r="C6" s="97"/>
      <c r="D6" s="82" t="s">
        <v>22</v>
      </c>
      <c r="E6" s="82"/>
      <c r="F6" s="83" t="s">
        <v>41</v>
      </c>
      <c r="G6" s="82"/>
      <c r="H6" s="82" t="s">
        <v>22</v>
      </c>
      <c r="I6" s="84" t="s">
        <v>22</v>
      </c>
      <c r="J6" s="81" t="s">
        <v>22</v>
      </c>
      <c r="K6" s="82"/>
      <c r="L6" s="83" t="s">
        <v>42</v>
      </c>
      <c r="M6" s="82" t="s">
        <v>22</v>
      </c>
      <c r="N6" s="82" t="s">
        <v>22</v>
      </c>
      <c r="O6" s="82"/>
      <c r="P6" s="84"/>
    </row>
    <row r="7" spans="1:51" ht="15" x14ac:dyDescent="0.25">
      <c r="B7" s="120" t="s">
        <v>72</v>
      </c>
      <c r="C7" s="81" t="s">
        <v>22</v>
      </c>
      <c r="D7" s="82"/>
      <c r="E7" s="83" t="s">
        <v>42</v>
      </c>
      <c r="F7" s="82" t="s">
        <v>22</v>
      </c>
      <c r="G7" s="82" t="s">
        <v>22</v>
      </c>
      <c r="H7" s="82"/>
      <c r="I7" s="84"/>
      <c r="J7" s="81"/>
      <c r="K7" s="82" t="s">
        <v>22</v>
      </c>
      <c r="L7" s="82"/>
      <c r="M7" s="83" t="s">
        <v>41</v>
      </c>
      <c r="N7" s="82"/>
      <c r="O7" s="82" t="s">
        <v>22</v>
      </c>
      <c r="P7" s="84" t="s">
        <v>22</v>
      </c>
    </row>
    <row r="8" spans="1:51" ht="15" x14ac:dyDescent="0.25">
      <c r="B8" s="120" t="s">
        <v>73</v>
      </c>
      <c r="C8" s="81"/>
      <c r="D8" s="82"/>
      <c r="E8" s="82" t="s">
        <v>22</v>
      </c>
      <c r="F8" s="83" t="s">
        <v>42</v>
      </c>
      <c r="G8" s="82"/>
      <c r="H8" s="82"/>
      <c r="I8" s="84" t="s">
        <v>22</v>
      </c>
      <c r="J8" s="81" t="s">
        <v>22</v>
      </c>
      <c r="K8" s="82" t="s">
        <v>22</v>
      </c>
      <c r="L8" s="82"/>
      <c r="M8" s="83" t="s">
        <v>41</v>
      </c>
      <c r="N8" s="82" t="s">
        <v>22</v>
      </c>
      <c r="O8" s="82" t="s">
        <v>22</v>
      </c>
      <c r="P8" s="84"/>
    </row>
    <row r="9" spans="1:51" ht="15" x14ac:dyDescent="0.25">
      <c r="B9" s="120" t="s">
        <v>74</v>
      </c>
      <c r="C9" s="81" t="s">
        <v>22</v>
      </c>
      <c r="D9" s="82" t="s">
        <v>22</v>
      </c>
      <c r="E9" s="82"/>
      <c r="F9" s="83" t="s">
        <v>41</v>
      </c>
      <c r="G9" s="82" t="s">
        <v>22</v>
      </c>
      <c r="H9" s="82" t="s">
        <v>22</v>
      </c>
      <c r="I9" s="84"/>
      <c r="J9" s="81"/>
      <c r="K9" s="82"/>
      <c r="L9" s="82" t="s">
        <v>22</v>
      </c>
      <c r="M9" s="83" t="s">
        <v>42</v>
      </c>
      <c r="N9" s="82"/>
      <c r="O9" s="82"/>
      <c r="P9" s="84" t="s">
        <v>22</v>
      </c>
    </row>
    <row r="10" spans="1:51" s="18" customFormat="1" ht="21.75" thickBot="1" x14ac:dyDescent="0.3">
      <c r="A10" s="73" t="s">
        <v>48</v>
      </c>
      <c r="C10" s="147" t="s">
        <v>29</v>
      </c>
      <c r="D10" s="148"/>
      <c r="E10" s="148"/>
      <c r="F10" s="148"/>
      <c r="G10" s="148"/>
      <c r="H10" s="148"/>
      <c r="I10" s="149"/>
      <c r="J10" s="147" t="s">
        <v>30</v>
      </c>
      <c r="K10" s="148"/>
      <c r="L10" s="148"/>
      <c r="M10" s="148"/>
      <c r="N10" s="148"/>
      <c r="O10" s="148"/>
      <c r="P10" s="149"/>
      <c r="Q10" s="147" t="s">
        <v>31</v>
      </c>
      <c r="R10" s="148"/>
      <c r="S10" s="148"/>
      <c r="T10" s="148"/>
      <c r="U10" s="148"/>
      <c r="V10" s="148"/>
      <c r="W10" s="149"/>
      <c r="X10" s="150" t="s">
        <v>32</v>
      </c>
      <c r="Y10" s="148"/>
      <c r="Z10" s="148"/>
      <c r="AA10" s="148"/>
      <c r="AB10" s="148"/>
      <c r="AC10" s="148"/>
      <c r="AD10" s="149"/>
      <c r="AE10" s="150" t="s">
        <v>33</v>
      </c>
      <c r="AF10" s="148"/>
      <c r="AG10" s="148"/>
      <c r="AH10" s="148"/>
      <c r="AI10" s="148"/>
      <c r="AJ10" s="148"/>
      <c r="AK10" s="151"/>
      <c r="AL10" s="147" t="s">
        <v>34</v>
      </c>
      <c r="AM10" s="148"/>
      <c r="AN10" s="148"/>
      <c r="AO10" s="148"/>
      <c r="AP10" s="148"/>
      <c r="AQ10" s="148"/>
      <c r="AR10" s="149"/>
      <c r="AS10" s="147" t="s">
        <v>35</v>
      </c>
      <c r="AT10" s="148"/>
      <c r="AU10" s="148"/>
      <c r="AV10" s="148"/>
      <c r="AW10" s="148"/>
      <c r="AX10" s="148"/>
      <c r="AY10" s="149"/>
    </row>
    <row r="11" spans="1:51" ht="15.75" thickTop="1" x14ac:dyDescent="0.25">
      <c r="B11" s="7" t="s">
        <v>75</v>
      </c>
      <c r="C11" s="27"/>
      <c r="D11" s="14" t="s">
        <v>43</v>
      </c>
      <c r="E11" s="14" t="s">
        <v>43</v>
      </c>
      <c r="F11" s="35" t="s">
        <v>41</v>
      </c>
      <c r="G11" s="14" t="s">
        <v>43</v>
      </c>
      <c r="H11" s="14" t="s">
        <v>43</v>
      </c>
      <c r="I11" s="28"/>
      <c r="J11" s="27"/>
      <c r="K11" s="35" t="s">
        <v>42</v>
      </c>
      <c r="L11" s="14" t="s">
        <v>44</v>
      </c>
      <c r="M11" s="14" t="s">
        <v>44</v>
      </c>
      <c r="N11" s="14"/>
      <c r="O11" s="14" t="s">
        <v>44</v>
      </c>
      <c r="P11" s="28"/>
      <c r="Q11" s="64"/>
      <c r="R11" s="65" t="s">
        <v>44</v>
      </c>
      <c r="S11" s="35" t="s">
        <v>36</v>
      </c>
      <c r="T11" s="65" t="s">
        <v>43</v>
      </c>
      <c r="U11" s="65" t="s">
        <v>44</v>
      </c>
      <c r="V11" s="65"/>
      <c r="W11" s="66"/>
    </row>
    <row r="12" spans="1:51" ht="15.75" thickBot="1" x14ac:dyDescent="0.3">
      <c r="B12" s="8" t="s">
        <v>76</v>
      </c>
      <c r="C12" s="27"/>
      <c r="D12" s="35" t="s">
        <v>42</v>
      </c>
      <c r="E12" s="14" t="s">
        <v>44</v>
      </c>
      <c r="F12" s="14" t="s">
        <v>44</v>
      </c>
      <c r="G12" s="14"/>
      <c r="H12" s="14" t="s">
        <v>44</v>
      </c>
      <c r="I12" s="28"/>
      <c r="J12" s="27"/>
      <c r="K12" s="14" t="s">
        <v>44</v>
      </c>
      <c r="L12" s="35" t="s">
        <v>42</v>
      </c>
      <c r="M12" s="14" t="s">
        <v>43</v>
      </c>
      <c r="N12" s="14" t="s">
        <v>44</v>
      </c>
      <c r="O12" s="14"/>
      <c r="P12" s="28"/>
      <c r="Q12" s="64"/>
      <c r="R12" s="65" t="s">
        <v>43</v>
      </c>
      <c r="S12" s="65" t="s">
        <v>43</v>
      </c>
      <c r="T12" s="35" t="s">
        <v>42</v>
      </c>
      <c r="U12" s="65" t="s">
        <v>43</v>
      </c>
      <c r="V12" s="65" t="s">
        <v>43</v>
      </c>
      <c r="W12" s="66"/>
    </row>
    <row r="13" spans="1:51" ht="15.75" thickTop="1" x14ac:dyDescent="0.25">
      <c r="B13" s="7" t="s">
        <v>83</v>
      </c>
      <c r="C13" s="27"/>
      <c r="D13" s="14" t="s">
        <v>44</v>
      </c>
      <c r="E13" s="35" t="s">
        <v>36</v>
      </c>
      <c r="F13" s="14" t="s">
        <v>43</v>
      </c>
      <c r="G13" s="14" t="s">
        <v>44</v>
      </c>
      <c r="H13" s="14"/>
      <c r="I13" s="28"/>
      <c r="J13" s="27"/>
      <c r="K13" s="14" t="s">
        <v>43</v>
      </c>
      <c r="L13" s="14" t="s">
        <v>43</v>
      </c>
      <c r="M13" s="35" t="s">
        <v>41</v>
      </c>
      <c r="N13" s="14" t="s">
        <v>43</v>
      </c>
      <c r="O13" s="14" t="s">
        <v>43</v>
      </c>
      <c r="P13" s="28"/>
      <c r="Q13" s="64"/>
      <c r="R13" s="65"/>
      <c r="S13" s="65" t="s">
        <v>44</v>
      </c>
      <c r="T13" s="65" t="s">
        <v>44</v>
      </c>
      <c r="U13" s="35" t="s">
        <v>42</v>
      </c>
      <c r="V13" s="65" t="s">
        <v>44</v>
      </c>
      <c r="W13" s="66"/>
    </row>
    <row r="14" spans="1:51" ht="15.75" thickBot="1" x14ac:dyDescent="0.3">
      <c r="B14" s="8" t="s">
        <v>84</v>
      </c>
      <c r="C14" s="27"/>
      <c r="D14" s="14" t="s">
        <v>44</v>
      </c>
      <c r="E14" s="35" t="s">
        <v>36</v>
      </c>
      <c r="F14" s="14" t="s">
        <v>43</v>
      </c>
      <c r="G14" s="14" t="s">
        <v>44</v>
      </c>
      <c r="H14" s="14"/>
      <c r="I14" s="28"/>
      <c r="J14" s="27"/>
      <c r="K14" s="14" t="s">
        <v>43</v>
      </c>
      <c r="L14" s="14" t="s">
        <v>43</v>
      </c>
      <c r="M14" s="35" t="s">
        <v>41</v>
      </c>
      <c r="N14" s="14" t="s">
        <v>43</v>
      </c>
      <c r="O14" s="14" t="s">
        <v>43</v>
      </c>
      <c r="P14" s="28"/>
      <c r="Q14" s="64"/>
      <c r="R14" s="65"/>
      <c r="S14" s="65" t="s">
        <v>44</v>
      </c>
      <c r="T14" s="65" t="s">
        <v>44</v>
      </c>
      <c r="U14" s="35" t="s">
        <v>42</v>
      </c>
      <c r="V14" s="65" t="s">
        <v>44</v>
      </c>
      <c r="W14" s="66"/>
    </row>
    <row r="15" spans="1:51" s="18" customFormat="1" ht="21.75" thickTop="1" x14ac:dyDescent="0.25">
      <c r="A15" s="73" t="s">
        <v>49</v>
      </c>
      <c r="C15" s="147" t="s">
        <v>29</v>
      </c>
      <c r="D15" s="148"/>
      <c r="E15" s="148"/>
      <c r="F15" s="148"/>
      <c r="G15" s="148"/>
      <c r="H15" s="148"/>
      <c r="I15" s="149"/>
      <c r="J15" s="147" t="s">
        <v>30</v>
      </c>
      <c r="K15" s="148"/>
      <c r="L15" s="148"/>
      <c r="M15" s="148"/>
      <c r="N15" s="148"/>
      <c r="O15" s="148"/>
      <c r="P15" s="149"/>
      <c r="Q15" s="147" t="s">
        <v>31</v>
      </c>
      <c r="R15" s="148"/>
      <c r="S15" s="148"/>
      <c r="T15" s="148"/>
      <c r="U15" s="148"/>
      <c r="V15" s="148"/>
      <c r="W15" s="149"/>
      <c r="X15" s="147" t="s">
        <v>32</v>
      </c>
      <c r="Y15" s="148"/>
      <c r="Z15" s="148"/>
      <c r="AA15" s="148"/>
      <c r="AB15" s="148"/>
      <c r="AC15" s="148"/>
      <c r="AD15" s="149"/>
      <c r="AE15" s="150" t="s">
        <v>33</v>
      </c>
      <c r="AF15" s="148"/>
      <c r="AG15" s="148"/>
      <c r="AH15" s="148"/>
      <c r="AI15" s="148"/>
      <c r="AJ15" s="148"/>
      <c r="AK15" s="151"/>
      <c r="AL15" s="147" t="s">
        <v>34</v>
      </c>
      <c r="AM15" s="148"/>
      <c r="AN15" s="148"/>
      <c r="AO15" s="148"/>
      <c r="AP15" s="148"/>
      <c r="AQ15" s="148"/>
      <c r="AR15" s="149"/>
      <c r="AS15" s="147" t="s">
        <v>35</v>
      </c>
      <c r="AT15" s="148"/>
      <c r="AU15" s="148"/>
      <c r="AV15" s="148"/>
      <c r="AW15" s="148"/>
      <c r="AX15" s="148"/>
      <c r="AY15" s="149"/>
    </row>
    <row r="16" spans="1:51" x14ac:dyDescent="0.25">
      <c r="B16" s="56"/>
      <c r="C16" s="50"/>
      <c r="D16" s="29"/>
      <c r="E16" s="51" t="s">
        <v>36</v>
      </c>
      <c r="F16" s="29"/>
      <c r="G16" s="29"/>
      <c r="H16" s="29" t="s">
        <v>22</v>
      </c>
      <c r="I16" s="52" t="s">
        <v>22</v>
      </c>
      <c r="J16" s="50" t="s">
        <v>22</v>
      </c>
      <c r="K16" s="29"/>
      <c r="L16" s="51" t="s">
        <v>37</v>
      </c>
      <c r="M16" s="29" t="s">
        <v>22</v>
      </c>
      <c r="N16" s="29" t="s">
        <v>22</v>
      </c>
      <c r="O16" s="29"/>
      <c r="P16" s="52"/>
      <c r="Q16" s="53"/>
      <c r="R16" s="51" t="s">
        <v>41</v>
      </c>
      <c r="S16" s="29" t="s">
        <v>22</v>
      </c>
      <c r="T16" s="29" t="s">
        <v>22</v>
      </c>
      <c r="U16" s="29"/>
      <c r="V16" s="29"/>
      <c r="W16" s="52" t="s">
        <v>22</v>
      </c>
      <c r="X16" s="27" t="s">
        <v>22</v>
      </c>
      <c r="Y16" s="14" t="s">
        <v>22</v>
      </c>
      <c r="Z16" s="35" t="s">
        <v>42</v>
      </c>
      <c r="AA16" s="14"/>
      <c r="AB16" s="14" t="s">
        <v>22</v>
      </c>
      <c r="AC16" s="14" t="s">
        <v>22</v>
      </c>
      <c r="AD16" s="28"/>
    </row>
    <row r="17" spans="1:51" x14ac:dyDescent="0.25">
      <c r="B17" s="56"/>
      <c r="C17" s="50" t="s">
        <v>22</v>
      </c>
      <c r="D17" s="29"/>
      <c r="E17" s="51" t="s">
        <v>37</v>
      </c>
      <c r="F17" s="29" t="s">
        <v>22</v>
      </c>
      <c r="G17" s="29" t="s">
        <v>22</v>
      </c>
      <c r="H17" s="29"/>
      <c r="I17" s="52"/>
      <c r="J17" s="53"/>
      <c r="K17" s="51" t="s">
        <v>41</v>
      </c>
      <c r="L17" s="29" t="s">
        <v>22</v>
      </c>
      <c r="M17" s="29" t="s">
        <v>22</v>
      </c>
      <c r="N17" s="29"/>
      <c r="O17" s="29"/>
      <c r="P17" s="52" t="s">
        <v>22</v>
      </c>
      <c r="Q17" s="64" t="s">
        <v>22</v>
      </c>
      <c r="R17" s="53" t="s">
        <v>22</v>
      </c>
      <c r="S17" s="51" t="s">
        <v>42</v>
      </c>
      <c r="U17" s="29" t="s">
        <v>22</v>
      </c>
      <c r="V17" s="29" t="s">
        <v>22</v>
      </c>
      <c r="W17" s="52"/>
      <c r="X17" s="53"/>
      <c r="Y17" s="51" t="s">
        <v>36</v>
      </c>
      <c r="Z17" s="29"/>
      <c r="AA17" s="29"/>
      <c r="AB17" s="29"/>
      <c r="AC17" s="65" t="s">
        <v>22</v>
      </c>
      <c r="AD17" s="86" t="s">
        <v>22</v>
      </c>
    </row>
    <row r="18" spans="1:51" x14ac:dyDescent="0.25">
      <c r="B18" s="56"/>
      <c r="C18" s="27"/>
      <c r="D18" s="35" t="s">
        <v>41</v>
      </c>
      <c r="E18" s="14" t="s">
        <v>22</v>
      </c>
      <c r="F18" s="14" t="s">
        <v>22</v>
      </c>
      <c r="G18" s="14"/>
      <c r="H18" s="14"/>
      <c r="I18" s="28" t="s">
        <v>22</v>
      </c>
      <c r="J18" s="27" t="s">
        <v>22</v>
      </c>
      <c r="K18" s="14" t="s">
        <v>22</v>
      </c>
      <c r="L18" s="35" t="s">
        <v>42</v>
      </c>
      <c r="M18" s="14"/>
      <c r="N18" s="14" t="s">
        <v>22</v>
      </c>
      <c r="O18" s="14" t="s">
        <v>22</v>
      </c>
      <c r="P18" s="28"/>
      <c r="Q18" s="27"/>
      <c r="R18" s="14"/>
      <c r="S18" s="35" t="s">
        <v>36</v>
      </c>
      <c r="T18" s="14"/>
      <c r="U18" s="14"/>
      <c r="V18" s="14" t="s">
        <v>22</v>
      </c>
      <c r="W18" s="28" t="s">
        <v>22</v>
      </c>
      <c r="X18" s="43" t="s">
        <v>22</v>
      </c>
      <c r="Y18" s="14"/>
      <c r="Z18" s="35" t="s">
        <v>37</v>
      </c>
      <c r="AA18" s="14" t="s">
        <v>22</v>
      </c>
      <c r="AB18" s="14" t="s">
        <v>22</v>
      </c>
      <c r="AC18" s="14"/>
      <c r="AD18" s="28"/>
    </row>
    <row r="19" spans="1:51" x14ac:dyDescent="0.25">
      <c r="B19" s="58"/>
      <c r="C19" s="64" t="s">
        <v>22</v>
      </c>
      <c r="D19" s="53" t="s">
        <v>22</v>
      </c>
      <c r="E19" s="51" t="s">
        <v>42</v>
      </c>
      <c r="G19" s="29" t="s">
        <v>22</v>
      </c>
      <c r="H19" s="29" t="s">
        <v>22</v>
      </c>
      <c r="I19" s="52"/>
      <c r="J19" s="53"/>
      <c r="K19" s="51" t="s">
        <v>36</v>
      </c>
      <c r="L19" s="29"/>
      <c r="M19" s="29"/>
      <c r="N19" s="29"/>
      <c r="O19" s="65" t="s">
        <v>22</v>
      </c>
      <c r="P19" s="86" t="s">
        <v>22</v>
      </c>
      <c r="Q19" s="50" t="s">
        <v>22</v>
      </c>
      <c r="R19" s="29"/>
      <c r="S19" s="51" t="s">
        <v>37</v>
      </c>
      <c r="T19" s="29" t="s">
        <v>22</v>
      </c>
      <c r="U19" s="29" t="s">
        <v>22</v>
      </c>
      <c r="V19" s="29"/>
      <c r="W19" s="52"/>
      <c r="X19" s="53"/>
      <c r="Y19" s="51" t="s">
        <v>41</v>
      </c>
      <c r="Z19" s="29" t="s">
        <v>22</v>
      </c>
      <c r="AA19" s="29" t="s">
        <v>22</v>
      </c>
      <c r="AB19" s="29"/>
      <c r="AC19" s="29"/>
      <c r="AD19" s="52" t="s">
        <v>22</v>
      </c>
    </row>
    <row r="20" spans="1:51" s="18" customFormat="1" ht="21.75" thickBot="1" x14ac:dyDescent="0.3">
      <c r="A20" s="73" t="s">
        <v>50</v>
      </c>
      <c r="C20" s="147" t="s">
        <v>29</v>
      </c>
      <c r="D20" s="148"/>
      <c r="E20" s="148"/>
      <c r="F20" s="148"/>
      <c r="G20" s="148"/>
      <c r="H20" s="148"/>
      <c r="I20" s="149"/>
      <c r="J20" s="147" t="s">
        <v>30</v>
      </c>
      <c r="K20" s="148"/>
      <c r="L20" s="148"/>
      <c r="M20" s="148"/>
      <c r="N20" s="148"/>
      <c r="O20" s="148"/>
      <c r="P20" s="149"/>
      <c r="Q20" s="147" t="s">
        <v>31</v>
      </c>
      <c r="R20" s="148"/>
      <c r="S20" s="148"/>
      <c r="T20" s="148"/>
      <c r="U20" s="148"/>
      <c r="V20" s="148"/>
      <c r="W20" s="149"/>
      <c r="X20" s="147" t="s">
        <v>32</v>
      </c>
      <c r="Y20" s="148"/>
      <c r="Z20" s="148"/>
      <c r="AA20" s="148"/>
      <c r="AB20" s="148"/>
      <c r="AC20" s="148"/>
      <c r="AD20" s="149"/>
      <c r="AE20" s="150" t="s">
        <v>33</v>
      </c>
      <c r="AF20" s="148"/>
      <c r="AG20" s="148"/>
      <c r="AH20" s="148"/>
      <c r="AI20" s="148"/>
      <c r="AJ20" s="148"/>
      <c r="AK20" s="151"/>
      <c r="AL20" s="147" t="s">
        <v>34</v>
      </c>
      <c r="AM20" s="148"/>
      <c r="AN20" s="148"/>
      <c r="AO20" s="148"/>
      <c r="AP20" s="148"/>
      <c r="AQ20" s="148"/>
      <c r="AR20" s="149"/>
      <c r="AS20" s="147" t="s">
        <v>35</v>
      </c>
      <c r="AT20" s="148"/>
      <c r="AU20" s="148"/>
      <c r="AV20" s="148"/>
      <c r="AW20" s="148"/>
      <c r="AX20" s="148"/>
      <c r="AY20" s="149"/>
    </row>
    <row r="21" spans="1:51" ht="15.75" thickTop="1" x14ac:dyDescent="0.25">
      <c r="B21" s="140" t="s">
        <v>77</v>
      </c>
      <c r="C21" s="37" t="s">
        <v>38</v>
      </c>
      <c r="D21" s="15" t="s">
        <v>9</v>
      </c>
      <c r="E21" s="14"/>
      <c r="F21" s="14"/>
      <c r="G21" s="14"/>
      <c r="H21" s="14"/>
      <c r="I21" s="28"/>
      <c r="J21" s="54" t="s">
        <v>41</v>
      </c>
      <c r="K21" s="14"/>
      <c r="L21" s="14" t="s">
        <v>22</v>
      </c>
      <c r="M21" s="14" t="s">
        <v>22</v>
      </c>
      <c r="N21" s="14"/>
      <c r="O21" s="14"/>
      <c r="P21" s="34" t="s">
        <v>22</v>
      </c>
      <c r="Q21" s="27" t="s">
        <v>22</v>
      </c>
      <c r="R21" s="14" t="s">
        <v>22</v>
      </c>
      <c r="S21" s="35" t="s">
        <v>42</v>
      </c>
      <c r="T21" s="14"/>
      <c r="U21" s="14" t="s">
        <v>22</v>
      </c>
      <c r="V21" s="14" t="s">
        <v>22</v>
      </c>
      <c r="W21" s="28"/>
      <c r="X21" s="37" t="s">
        <v>36</v>
      </c>
      <c r="Y21" s="14"/>
      <c r="Z21" s="14" t="s">
        <v>22</v>
      </c>
      <c r="AA21" s="14" t="s">
        <v>22</v>
      </c>
      <c r="AB21" s="14"/>
      <c r="AC21" s="14"/>
      <c r="AD21" s="28" t="s">
        <v>22</v>
      </c>
      <c r="AE21" s="27" t="s">
        <v>22</v>
      </c>
      <c r="AF21" s="14" t="s">
        <v>22</v>
      </c>
      <c r="AG21" s="35" t="s">
        <v>37</v>
      </c>
      <c r="AH21" s="14"/>
      <c r="AI21" s="14" t="s">
        <v>22</v>
      </c>
      <c r="AJ21" s="14" t="s">
        <v>22</v>
      </c>
      <c r="AK21" s="28"/>
    </row>
    <row r="22" spans="1:51" ht="15" x14ac:dyDescent="0.25">
      <c r="B22" s="114" t="s">
        <v>78</v>
      </c>
      <c r="C22" s="37" t="s">
        <v>41</v>
      </c>
      <c r="D22" s="14"/>
      <c r="E22" s="14" t="s">
        <v>22</v>
      </c>
      <c r="F22" s="14" t="s">
        <v>22</v>
      </c>
      <c r="G22" s="14"/>
      <c r="H22" s="14"/>
      <c r="I22" s="34" t="s">
        <v>22</v>
      </c>
      <c r="J22" s="27" t="s">
        <v>22</v>
      </c>
      <c r="K22" s="14" t="s">
        <v>22</v>
      </c>
      <c r="L22" s="35" t="s">
        <v>42</v>
      </c>
      <c r="M22" s="14"/>
      <c r="N22" s="14" t="s">
        <v>22</v>
      </c>
      <c r="O22" s="14" t="s">
        <v>22</v>
      </c>
      <c r="P22" s="28"/>
      <c r="Q22" s="37" t="s">
        <v>36</v>
      </c>
      <c r="R22" s="14"/>
      <c r="S22" s="14" t="s">
        <v>22</v>
      </c>
      <c r="T22" s="14" t="s">
        <v>22</v>
      </c>
      <c r="U22" s="14"/>
      <c r="V22" s="14"/>
      <c r="W22" s="28" t="s">
        <v>22</v>
      </c>
      <c r="X22" s="27" t="s">
        <v>22</v>
      </c>
      <c r="Y22" s="14" t="s">
        <v>22</v>
      </c>
      <c r="Z22" s="35" t="s">
        <v>37</v>
      </c>
      <c r="AA22" s="14"/>
      <c r="AB22" s="14" t="s">
        <v>22</v>
      </c>
      <c r="AC22" s="14" t="s">
        <v>22</v>
      </c>
      <c r="AD22" s="28"/>
      <c r="AE22" s="37" t="s">
        <v>38</v>
      </c>
      <c r="AF22" s="15" t="s">
        <v>9</v>
      </c>
      <c r="AG22" s="14"/>
      <c r="AH22" s="14"/>
      <c r="AI22" s="14"/>
      <c r="AJ22" s="14"/>
      <c r="AK22" s="28"/>
    </row>
    <row r="23" spans="1:51" ht="15" x14ac:dyDescent="0.25">
      <c r="B23" s="114" t="s">
        <v>79</v>
      </c>
      <c r="C23" s="37" t="s">
        <v>41</v>
      </c>
      <c r="D23" s="14" t="s">
        <v>22</v>
      </c>
      <c r="E23" s="14" t="s">
        <v>22</v>
      </c>
      <c r="F23" s="14"/>
      <c r="G23" s="14"/>
      <c r="H23" s="14" t="s">
        <v>22</v>
      </c>
      <c r="I23" s="28" t="s">
        <v>22</v>
      </c>
      <c r="J23" s="43" t="s">
        <v>22</v>
      </c>
      <c r="K23" s="35" t="s">
        <v>42</v>
      </c>
      <c r="L23" s="14"/>
      <c r="M23" s="14" t="s">
        <v>22</v>
      </c>
      <c r="N23" s="14" t="s">
        <v>22</v>
      </c>
      <c r="O23" s="14"/>
      <c r="P23" s="34"/>
      <c r="Q23" s="37" t="s">
        <v>36</v>
      </c>
      <c r="R23" s="14" t="s">
        <v>22</v>
      </c>
      <c r="S23" s="14" t="s">
        <v>22</v>
      </c>
      <c r="T23" s="14"/>
      <c r="U23" s="14"/>
      <c r="V23" s="14" t="s">
        <v>22</v>
      </c>
      <c r="W23" s="28" t="s">
        <v>22</v>
      </c>
      <c r="X23" s="27" t="s">
        <v>22</v>
      </c>
      <c r="Y23" s="35" t="s">
        <v>37</v>
      </c>
      <c r="Z23" s="14"/>
      <c r="AA23" s="14" t="s">
        <v>22</v>
      </c>
      <c r="AB23" s="14" t="s">
        <v>22</v>
      </c>
      <c r="AC23" s="14"/>
      <c r="AD23" s="28"/>
      <c r="AE23" s="37" t="s">
        <v>38</v>
      </c>
      <c r="AF23" s="76" t="s">
        <v>45</v>
      </c>
      <c r="AG23" s="14"/>
      <c r="AH23" s="14"/>
      <c r="AI23" s="14"/>
      <c r="AJ23" s="14"/>
      <c r="AK23" s="28"/>
    </row>
    <row r="24" spans="1:51" ht="15" x14ac:dyDescent="0.25">
      <c r="B24" s="114" t="s">
        <v>80</v>
      </c>
      <c r="C24" s="37" t="s">
        <v>38</v>
      </c>
      <c r="D24" s="76" t="s">
        <v>45</v>
      </c>
      <c r="E24" s="14"/>
      <c r="F24" s="14"/>
      <c r="G24" s="14"/>
      <c r="H24" s="14"/>
      <c r="I24" s="28"/>
      <c r="J24" s="37" t="s">
        <v>41</v>
      </c>
      <c r="K24" s="14" t="s">
        <v>22</v>
      </c>
      <c r="L24" s="14" t="s">
        <v>22</v>
      </c>
      <c r="M24" s="14"/>
      <c r="N24" s="14"/>
      <c r="O24" s="14" t="s">
        <v>22</v>
      </c>
      <c r="P24" s="28" t="s">
        <v>22</v>
      </c>
      <c r="Q24" s="43" t="s">
        <v>22</v>
      </c>
      <c r="R24" s="35" t="s">
        <v>42</v>
      </c>
      <c r="S24" s="14"/>
      <c r="T24" s="14" t="s">
        <v>22</v>
      </c>
      <c r="U24" s="14" t="s">
        <v>22</v>
      </c>
      <c r="V24" s="14"/>
      <c r="W24" s="34"/>
      <c r="X24" s="37" t="s">
        <v>36</v>
      </c>
      <c r="Y24" s="14" t="s">
        <v>22</v>
      </c>
      <c r="Z24" s="14" t="s">
        <v>22</v>
      </c>
      <c r="AA24" s="14"/>
      <c r="AB24" s="14"/>
      <c r="AC24" s="14" t="s">
        <v>22</v>
      </c>
      <c r="AD24" s="28" t="s">
        <v>22</v>
      </c>
      <c r="AE24" s="27" t="s">
        <v>22</v>
      </c>
      <c r="AF24" s="35" t="s">
        <v>37</v>
      </c>
      <c r="AG24" s="14"/>
      <c r="AH24" s="14" t="s">
        <v>22</v>
      </c>
      <c r="AI24" s="14" t="s">
        <v>22</v>
      </c>
      <c r="AJ24" s="14"/>
      <c r="AK24" s="28"/>
    </row>
    <row r="25" spans="1:51" ht="15" x14ac:dyDescent="0.25">
      <c r="B25" s="114" t="s">
        <v>81</v>
      </c>
      <c r="C25" s="88" t="s">
        <v>22</v>
      </c>
      <c r="D25" s="65" t="s">
        <v>22</v>
      </c>
      <c r="E25" s="35" t="s">
        <v>42</v>
      </c>
      <c r="G25" s="14" t="s">
        <v>22</v>
      </c>
      <c r="H25" s="14" t="s">
        <v>22</v>
      </c>
      <c r="I25" s="34"/>
      <c r="J25" s="37"/>
      <c r="K25" s="35" t="s">
        <v>36</v>
      </c>
      <c r="L25" s="14" t="s">
        <v>22</v>
      </c>
      <c r="M25" s="65" t="s">
        <v>22</v>
      </c>
      <c r="N25" s="14"/>
      <c r="O25" s="14"/>
      <c r="P25" s="65" t="s">
        <v>22</v>
      </c>
      <c r="Q25" s="88" t="s">
        <v>22</v>
      </c>
      <c r="R25" s="65" t="s">
        <v>54</v>
      </c>
      <c r="S25" s="35" t="s">
        <v>37</v>
      </c>
      <c r="U25" s="14" t="s">
        <v>22</v>
      </c>
      <c r="V25" s="14" t="s">
        <v>22</v>
      </c>
      <c r="W25" s="28"/>
      <c r="X25" s="37" t="s">
        <v>38</v>
      </c>
      <c r="Y25" s="87" t="s">
        <v>9</v>
      </c>
      <c r="Z25" s="14"/>
      <c r="AA25" s="14"/>
      <c r="AB25" s="14"/>
      <c r="AC25" s="14"/>
      <c r="AD25" s="28"/>
      <c r="AE25" s="37" t="s">
        <v>41</v>
      </c>
      <c r="AF25" s="14"/>
      <c r="AG25" s="65" t="s">
        <v>22</v>
      </c>
      <c r="AH25" s="65" t="s">
        <v>22</v>
      </c>
      <c r="AI25" s="14"/>
      <c r="AJ25" s="14"/>
      <c r="AK25" s="28" t="s">
        <v>22</v>
      </c>
    </row>
    <row r="26" spans="1:51" s="49" customFormat="1" ht="18.75" x14ac:dyDescent="0.3">
      <c r="B26" s="93" t="s">
        <v>55</v>
      </c>
      <c r="C26" s="91"/>
      <c r="D26" s="92"/>
      <c r="E26" s="92"/>
      <c r="F26" s="92"/>
      <c r="G26" s="92"/>
      <c r="H26" s="92"/>
      <c r="I26" s="90"/>
      <c r="J26" s="64"/>
      <c r="K26" s="65" t="s">
        <v>28</v>
      </c>
      <c r="L26" s="65" t="s">
        <v>28</v>
      </c>
      <c r="M26" s="65"/>
      <c r="N26" s="65"/>
      <c r="O26" s="65" t="s">
        <v>28</v>
      </c>
      <c r="P26" s="66" t="s">
        <v>28</v>
      </c>
      <c r="Q26" s="64" t="s">
        <v>28</v>
      </c>
      <c r="R26" s="65"/>
      <c r="S26" s="65"/>
      <c r="T26" s="65" t="s">
        <v>28</v>
      </c>
      <c r="U26" s="65" t="s">
        <v>28</v>
      </c>
      <c r="V26" s="65"/>
      <c r="W26" s="66"/>
      <c r="X26" s="64"/>
      <c r="Y26" s="65"/>
      <c r="Z26" s="65"/>
      <c r="AA26" s="65"/>
      <c r="AB26" s="65"/>
      <c r="AC26" s="65"/>
      <c r="AD26" s="66"/>
      <c r="AE26" s="64"/>
      <c r="AF26" s="65"/>
      <c r="AG26" s="65"/>
      <c r="AH26" s="65"/>
      <c r="AI26" s="65"/>
      <c r="AJ26" s="65"/>
      <c r="AK26" s="66"/>
    </row>
    <row r="27" spans="1:51" s="49" customFormat="1" ht="18.75" x14ac:dyDescent="0.3">
      <c r="B27" s="93" t="s">
        <v>56</v>
      </c>
      <c r="C27" s="43" t="s">
        <v>28</v>
      </c>
      <c r="D27" s="65"/>
      <c r="E27" s="65"/>
      <c r="F27" s="65" t="s">
        <v>28</v>
      </c>
      <c r="G27" s="65" t="s">
        <v>28</v>
      </c>
      <c r="H27" s="65"/>
      <c r="I27" s="66"/>
      <c r="J27" s="64"/>
      <c r="K27" s="65"/>
      <c r="L27" s="65"/>
      <c r="M27" s="65"/>
      <c r="N27" s="65"/>
      <c r="O27" s="65"/>
      <c r="P27" s="66"/>
      <c r="Q27" s="64"/>
      <c r="R27" s="65"/>
      <c r="S27" s="65"/>
      <c r="T27" s="65"/>
      <c r="U27" s="65"/>
      <c r="V27" s="65"/>
      <c r="W27" s="66"/>
      <c r="X27" s="64"/>
      <c r="Y27" s="65"/>
      <c r="Z27" s="65"/>
      <c r="AA27" s="65"/>
      <c r="AB27" s="65"/>
      <c r="AC27" s="65"/>
      <c r="AD27" s="66"/>
      <c r="AE27" s="43"/>
      <c r="AF27" s="65" t="s">
        <v>28</v>
      </c>
      <c r="AG27" s="65" t="s">
        <v>28</v>
      </c>
      <c r="AH27" s="65"/>
      <c r="AI27" s="65"/>
      <c r="AJ27" s="65" t="s">
        <v>28</v>
      </c>
      <c r="AK27" s="66" t="s">
        <v>28</v>
      </c>
    </row>
    <row r="28" spans="1:51" s="49" customFormat="1" ht="18.75" x14ac:dyDescent="0.3">
      <c r="B28" s="94" t="s">
        <v>57</v>
      </c>
      <c r="C28" s="64"/>
      <c r="D28" s="65"/>
      <c r="E28" s="65"/>
      <c r="F28" s="65"/>
      <c r="G28" s="65"/>
      <c r="H28" s="65"/>
      <c r="I28" s="66"/>
      <c r="J28" s="64"/>
      <c r="K28" s="65"/>
      <c r="L28" s="65"/>
      <c r="M28" s="65"/>
      <c r="N28" s="65"/>
      <c r="O28" s="65"/>
      <c r="P28" s="34"/>
      <c r="Q28" s="64"/>
      <c r="R28" s="65"/>
      <c r="S28" s="65"/>
      <c r="T28" s="65"/>
      <c r="U28" s="65"/>
      <c r="V28" s="65"/>
      <c r="W28" s="66"/>
      <c r="X28" s="64"/>
      <c r="Y28" s="65" t="s">
        <v>28</v>
      </c>
      <c r="Z28" s="65"/>
      <c r="AA28" s="65"/>
      <c r="AB28" s="65"/>
      <c r="AC28" s="65"/>
      <c r="AD28" s="66"/>
      <c r="AE28" s="43"/>
      <c r="AF28" s="65"/>
      <c r="AG28" s="65"/>
      <c r="AH28" s="65"/>
      <c r="AI28" s="65"/>
      <c r="AJ28" s="65"/>
      <c r="AK28" s="66"/>
    </row>
    <row r="29" spans="1:51" s="49" customFormat="1" ht="18.75" x14ac:dyDescent="0.3">
      <c r="B29" s="93" t="s">
        <v>60</v>
      </c>
      <c r="C29" s="64" t="s">
        <v>27</v>
      </c>
      <c r="D29" s="65" t="s">
        <v>27</v>
      </c>
      <c r="E29" s="65"/>
      <c r="F29" s="65"/>
      <c r="G29" s="65" t="s">
        <v>27</v>
      </c>
      <c r="H29" s="65" t="s">
        <v>27</v>
      </c>
      <c r="I29" s="66"/>
      <c r="J29" s="64"/>
      <c r="K29" s="65"/>
      <c r="L29" s="65"/>
      <c r="M29" s="65"/>
      <c r="N29" s="65"/>
      <c r="O29" s="65"/>
      <c r="P29" s="66"/>
      <c r="Q29" s="64"/>
      <c r="R29" s="65"/>
      <c r="S29" s="65"/>
      <c r="T29" s="65"/>
      <c r="U29" s="65"/>
      <c r="V29" s="65"/>
      <c r="W29" s="66"/>
      <c r="X29" s="64"/>
      <c r="Y29" s="65"/>
      <c r="Z29" s="65"/>
      <c r="AA29" s="65"/>
      <c r="AB29" s="65"/>
      <c r="AC29" s="65"/>
      <c r="AD29" s="66"/>
      <c r="AE29" s="64"/>
      <c r="AF29" s="65"/>
      <c r="AG29" s="65"/>
      <c r="AH29" s="65"/>
      <c r="AI29" s="65"/>
      <c r="AJ29" s="65"/>
      <c r="AK29" s="66"/>
    </row>
    <row r="30" spans="1:51" s="49" customFormat="1" ht="18.75" x14ac:dyDescent="0.3">
      <c r="B30" s="93" t="s">
        <v>61</v>
      </c>
      <c r="C30" s="64"/>
      <c r="D30" s="65"/>
      <c r="E30" s="65"/>
      <c r="F30" s="65"/>
      <c r="G30" s="65"/>
      <c r="H30" s="65"/>
      <c r="I30" s="66"/>
      <c r="J30" s="64"/>
      <c r="K30" s="65" t="s">
        <v>27</v>
      </c>
      <c r="L30" s="65"/>
      <c r="M30" s="65"/>
      <c r="N30" s="65"/>
      <c r="O30" s="65"/>
      <c r="P30" s="66"/>
      <c r="Q30" s="64"/>
      <c r="R30" s="65"/>
      <c r="S30" s="65"/>
      <c r="T30" s="65"/>
      <c r="U30" s="65"/>
      <c r="V30" s="65"/>
      <c r="W30" s="66"/>
      <c r="X30" s="64"/>
      <c r="Y30" s="65"/>
      <c r="Z30" s="65"/>
      <c r="AA30" s="65"/>
      <c r="AB30" s="65"/>
      <c r="AC30" s="65"/>
      <c r="AD30" s="66"/>
      <c r="AE30" s="64"/>
      <c r="AF30" s="65"/>
      <c r="AG30" s="65" t="s">
        <v>27</v>
      </c>
      <c r="AH30" s="65" t="s">
        <v>27</v>
      </c>
      <c r="AI30" s="65"/>
      <c r="AJ30" s="65"/>
      <c r="AK30" s="66" t="s">
        <v>27</v>
      </c>
    </row>
    <row r="31" spans="1:51" s="49" customFormat="1" ht="18.75" x14ac:dyDescent="0.3">
      <c r="B31" s="93" t="s">
        <v>62</v>
      </c>
      <c r="C31" s="64"/>
      <c r="D31" s="65"/>
      <c r="E31" s="65"/>
      <c r="F31" s="65"/>
      <c r="G31" s="65"/>
      <c r="H31" s="65"/>
      <c r="I31" s="66"/>
      <c r="J31" s="64"/>
      <c r="K31" s="65"/>
      <c r="L31" s="65"/>
      <c r="M31" s="65"/>
      <c r="N31" s="65"/>
      <c r="O31" s="65"/>
      <c r="P31" s="66"/>
      <c r="Q31" s="64"/>
      <c r="R31" s="65"/>
      <c r="S31" s="65" t="s">
        <v>27</v>
      </c>
      <c r="T31" s="65" t="s">
        <v>27</v>
      </c>
      <c r="U31" s="65"/>
      <c r="V31" s="65"/>
      <c r="W31" s="66" t="s">
        <v>27</v>
      </c>
      <c r="X31" s="64" t="s">
        <v>27</v>
      </c>
      <c r="Y31" s="65" t="s">
        <v>27</v>
      </c>
      <c r="Z31" s="65"/>
      <c r="AA31" s="65"/>
      <c r="AB31" s="65" t="s">
        <v>27</v>
      </c>
      <c r="AC31" s="65" t="s">
        <v>27</v>
      </c>
      <c r="AD31" s="66"/>
      <c r="AE31" s="64"/>
      <c r="AF31" s="65"/>
      <c r="AG31" s="65"/>
      <c r="AH31" s="65"/>
      <c r="AI31" s="65"/>
      <c r="AJ31" s="65"/>
      <c r="AK31" s="66"/>
    </row>
    <row r="32" spans="1:51" s="18" customFormat="1" x14ac:dyDescent="0.25">
      <c r="A32" s="73" t="s">
        <v>51</v>
      </c>
      <c r="C32" s="147" t="s">
        <v>29</v>
      </c>
      <c r="D32" s="148"/>
      <c r="E32" s="148"/>
      <c r="F32" s="148"/>
      <c r="G32" s="148"/>
      <c r="H32" s="148"/>
      <c r="I32" s="149"/>
      <c r="J32" s="150" t="s">
        <v>30</v>
      </c>
      <c r="K32" s="148"/>
      <c r="L32" s="148"/>
      <c r="M32" s="148"/>
      <c r="N32" s="148"/>
      <c r="O32" s="148"/>
      <c r="P32" s="151"/>
      <c r="Q32" s="147" t="s">
        <v>31</v>
      </c>
      <c r="R32" s="148"/>
      <c r="S32" s="148"/>
      <c r="T32" s="148"/>
      <c r="U32" s="148"/>
      <c r="V32" s="148"/>
      <c r="W32" s="149"/>
      <c r="X32" s="147" t="s">
        <v>32</v>
      </c>
      <c r="Y32" s="148"/>
      <c r="Z32" s="148"/>
      <c r="AA32" s="148"/>
      <c r="AB32" s="148"/>
      <c r="AC32" s="148"/>
      <c r="AD32" s="149"/>
      <c r="AE32" s="150" t="s">
        <v>33</v>
      </c>
      <c r="AF32" s="148"/>
      <c r="AG32" s="148"/>
      <c r="AH32" s="148"/>
      <c r="AI32" s="148"/>
      <c r="AJ32" s="148"/>
      <c r="AK32" s="151"/>
      <c r="AL32" s="147" t="s">
        <v>34</v>
      </c>
      <c r="AM32" s="148"/>
      <c r="AN32" s="148"/>
      <c r="AO32" s="148"/>
      <c r="AP32" s="148"/>
      <c r="AQ32" s="148"/>
      <c r="AR32" s="149"/>
      <c r="AS32" s="147" t="s">
        <v>35</v>
      </c>
      <c r="AT32" s="148"/>
      <c r="AU32" s="148"/>
      <c r="AV32" s="148"/>
      <c r="AW32" s="148"/>
      <c r="AX32" s="148"/>
      <c r="AY32" s="149"/>
    </row>
    <row r="33" spans="2:53" ht="21.75" thickBot="1" x14ac:dyDescent="0.3">
      <c r="B33" s="57" t="s">
        <v>82</v>
      </c>
      <c r="C33" s="64"/>
      <c r="D33" s="65" t="s">
        <v>18</v>
      </c>
      <c r="E33" s="65" t="s">
        <v>18</v>
      </c>
      <c r="F33" s="35" t="s">
        <v>36</v>
      </c>
      <c r="G33" s="65"/>
      <c r="H33" s="65" t="s">
        <v>18</v>
      </c>
      <c r="I33" s="66" t="s">
        <v>18</v>
      </c>
      <c r="J33" s="43" t="s">
        <v>18</v>
      </c>
      <c r="K33" s="14"/>
      <c r="L33" s="35" t="s">
        <v>37</v>
      </c>
      <c r="M33" s="14" t="s">
        <v>18</v>
      </c>
      <c r="N33" s="14" t="s">
        <v>18</v>
      </c>
      <c r="O33" s="14"/>
      <c r="P33" s="34"/>
      <c r="Q33" s="64"/>
      <c r="R33" s="65" t="s">
        <v>18</v>
      </c>
      <c r="S33" s="65" t="s">
        <v>18</v>
      </c>
      <c r="T33" s="35" t="s">
        <v>38</v>
      </c>
      <c r="U33" s="65"/>
      <c r="V33" s="65" t="s">
        <v>18</v>
      </c>
      <c r="W33" s="66" t="s">
        <v>18</v>
      </c>
      <c r="X33" s="64" t="s">
        <v>18</v>
      </c>
      <c r="Y33" s="65"/>
      <c r="Z33" s="35" t="s">
        <v>39</v>
      </c>
      <c r="AA33" s="65" t="s">
        <v>18</v>
      </c>
      <c r="AB33" s="65" t="s">
        <v>18</v>
      </c>
      <c r="AC33" s="65"/>
      <c r="AD33" s="66"/>
      <c r="AE33" s="44"/>
      <c r="AF33" s="45"/>
      <c r="AG33" s="45"/>
      <c r="AH33" s="36" t="s">
        <v>40</v>
      </c>
      <c r="AI33" s="45"/>
      <c r="AJ33" s="45"/>
      <c r="AK33" s="46"/>
      <c r="AL33" s="27"/>
      <c r="AM33" s="14" t="s">
        <v>18</v>
      </c>
      <c r="AN33" s="14" t="s">
        <v>18</v>
      </c>
      <c r="AO33" s="35" t="s">
        <v>41</v>
      </c>
      <c r="AP33" s="14"/>
      <c r="AQ33" s="14" t="s">
        <v>18</v>
      </c>
      <c r="AR33" s="28" t="s">
        <v>18</v>
      </c>
      <c r="AS33" s="27" t="s">
        <v>18</v>
      </c>
      <c r="AT33" s="14"/>
      <c r="AU33" s="35" t="s">
        <v>42</v>
      </c>
      <c r="AV33" s="14" t="s">
        <v>18</v>
      </c>
      <c r="AW33" s="14" t="s">
        <v>18</v>
      </c>
      <c r="AX33" s="14"/>
      <c r="AY33" s="28"/>
    </row>
    <row r="34" spans="2:53" ht="15.75" thickTop="1" x14ac:dyDescent="0.25">
      <c r="B34" s="139" t="s">
        <v>85</v>
      </c>
      <c r="C34" s="64" t="s">
        <v>18</v>
      </c>
      <c r="D34" s="65"/>
      <c r="E34" s="35" t="s">
        <v>42</v>
      </c>
      <c r="F34" s="65" t="s">
        <v>18</v>
      </c>
      <c r="G34" s="65" t="s">
        <v>18</v>
      </c>
      <c r="H34" s="65"/>
      <c r="I34" s="66"/>
      <c r="J34" s="43"/>
      <c r="K34" s="14" t="s">
        <v>18</v>
      </c>
      <c r="L34" s="14" t="s">
        <v>18</v>
      </c>
      <c r="M34" s="35" t="s">
        <v>36</v>
      </c>
      <c r="N34" s="14"/>
      <c r="O34" s="14" t="s">
        <v>18</v>
      </c>
      <c r="P34" s="34" t="s">
        <v>18</v>
      </c>
      <c r="Q34" s="64" t="s">
        <v>18</v>
      </c>
      <c r="R34" s="65"/>
      <c r="S34" s="35" t="s">
        <v>37</v>
      </c>
      <c r="T34" s="65" t="s">
        <v>18</v>
      </c>
      <c r="U34" s="65" t="s">
        <v>18</v>
      </c>
      <c r="V34" s="65"/>
      <c r="W34" s="66"/>
      <c r="X34" s="64"/>
      <c r="Y34" s="65" t="s">
        <v>18</v>
      </c>
      <c r="Z34" s="65" t="s">
        <v>18</v>
      </c>
      <c r="AA34" s="35" t="s">
        <v>38</v>
      </c>
      <c r="AB34" s="65"/>
      <c r="AC34" s="65" t="s">
        <v>18</v>
      </c>
      <c r="AD34" s="66" t="s">
        <v>18</v>
      </c>
      <c r="AE34" s="43" t="s">
        <v>18</v>
      </c>
      <c r="AF34" s="14"/>
      <c r="AG34" s="35" t="s">
        <v>39</v>
      </c>
      <c r="AH34" s="14" t="s">
        <v>18</v>
      </c>
      <c r="AI34" s="14" t="s">
        <v>18</v>
      </c>
      <c r="AJ34" s="14"/>
      <c r="AK34" s="34"/>
      <c r="AL34" s="47"/>
      <c r="AM34" s="45"/>
      <c r="AN34" s="45"/>
      <c r="AO34" s="36" t="s">
        <v>40</v>
      </c>
      <c r="AP34" s="45"/>
      <c r="AQ34" s="45"/>
      <c r="AR34" s="48"/>
      <c r="AS34" s="27"/>
      <c r="AT34" s="14" t="s">
        <v>18</v>
      </c>
      <c r="AU34" s="14" t="s">
        <v>18</v>
      </c>
      <c r="AV34" s="35" t="s">
        <v>41</v>
      </c>
      <c r="AW34" s="14"/>
      <c r="AX34" s="14" t="s">
        <v>18</v>
      </c>
      <c r="AY34" s="28" t="s">
        <v>18</v>
      </c>
    </row>
    <row r="35" spans="2:53" s="49" customFormat="1" ht="15" x14ac:dyDescent="0.25">
      <c r="B35" s="120" t="s">
        <v>86</v>
      </c>
      <c r="C35" s="25" t="s">
        <v>6</v>
      </c>
      <c r="D35" s="23"/>
      <c r="E35" s="33" t="s">
        <v>37</v>
      </c>
      <c r="F35" s="23" t="s">
        <v>6</v>
      </c>
      <c r="G35" s="23" t="s">
        <v>6</v>
      </c>
      <c r="H35" s="23"/>
      <c r="I35" s="24"/>
      <c r="J35" s="22"/>
      <c r="K35" s="23" t="s">
        <v>9</v>
      </c>
      <c r="L35" s="23" t="s">
        <v>9</v>
      </c>
      <c r="M35" s="33" t="s">
        <v>38</v>
      </c>
      <c r="N35" s="23"/>
      <c r="O35" s="23" t="s">
        <v>9</v>
      </c>
      <c r="P35" s="26" t="s">
        <v>9</v>
      </c>
      <c r="Q35" s="25" t="s">
        <v>9</v>
      </c>
      <c r="R35" s="23"/>
      <c r="S35" s="33" t="s">
        <v>39</v>
      </c>
      <c r="T35" s="23" t="s">
        <v>9</v>
      </c>
      <c r="U35" s="23" t="s">
        <v>9</v>
      </c>
      <c r="V35" s="23"/>
      <c r="W35" s="24"/>
      <c r="X35" s="99"/>
      <c r="Y35" s="31"/>
      <c r="Z35" s="31"/>
      <c r="AA35" s="102" t="s">
        <v>40</v>
      </c>
      <c r="AB35" s="31"/>
      <c r="AC35" s="31"/>
      <c r="AD35" s="100"/>
      <c r="AE35" s="98"/>
      <c r="AF35" s="32" t="s">
        <v>20</v>
      </c>
      <c r="AG35" s="32" t="s">
        <v>20</v>
      </c>
      <c r="AH35" s="103" t="s">
        <v>41</v>
      </c>
      <c r="AI35" s="32"/>
      <c r="AJ35" s="32" t="s">
        <v>20</v>
      </c>
      <c r="AK35" s="32" t="s">
        <v>20</v>
      </c>
      <c r="AL35" s="23" t="s">
        <v>20</v>
      </c>
      <c r="AM35" s="23"/>
      <c r="AN35" s="33" t="s">
        <v>42</v>
      </c>
      <c r="AO35" s="23" t="s">
        <v>20</v>
      </c>
      <c r="AP35" s="23" t="s">
        <v>20</v>
      </c>
      <c r="AQ35" s="23"/>
      <c r="AR35" s="23"/>
      <c r="AS35" s="23"/>
      <c r="AT35" s="23" t="s">
        <v>6</v>
      </c>
      <c r="AU35" s="23" t="s">
        <v>6</v>
      </c>
      <c r="AV35" s="33" t="s">
        <v>36</v>
      </c>
      <c r="AW35" s="23"/>
      <c r="AX35" s="23" t="s">
        <v>6</v>
      </c>
      <c r="AY35" s="23" t="s">
        <v>6</v>
      </c>
    </row>
    <row r="36" spans="2:53" ht="15" x14ac:dyDescent="0.25">
      <c r="B36" s="120" t="s">
        <v>87</v>
      </c>
      <c r="C36" s="64" t="s">
        <v>18</v>
      </c>
      <c r="D36" s="65"/>
      <c r="E36" s="35" t="s">
        <v>42</v>
      </c>
      <c r="F36" s="65" t="s">
        <v>18</v>
      </c>
      <c r="G36" s="65" t="s">
        <v>18</v>
      </c>
      <c r="H36" s="65"/>
      <c r="I36" s="66"/>
      <c r="J36" s="43"/>
      <c r="K36" s="14" t="s">
        <v>18</v>
      </c>
      <c r="L36" s="14" t="s">
        <v>18</v>
      </c>
      <c r="M36" s="35" t="s">
        <v>36</v>
      </c>
      <c r="N36" s="14"/>
      <c r="O36" s="14" t="s">
        <v>18</v>
      </c>
      <c r="P36" s="28" t="s">
        <v>18</v>
      </c>
      <c r="Q36" s="27" t="s">
        <v>18</v>
      </c>
      <c r="R36" s="14"/>
      <c r="S36" s="35" t="s">
        <v>37</v>
      </c>
      <c r="T36" s="14" t="s">
        <v>18</v>
      </c>
      <c r="U36" s="14" t="s">
        <v>18</v>
      </c>
      <c r="V36" s="14"/>
      <c r="W36" s="28"/>
      <c r="X36" s="64"/>
      <c r="Y36" s="65" t="s">
        <v>18</v>
      </c>
      <c r="Z36" s="65" t="s">
        <v>18</v>
      </c>
      <c r="AA36" s="35" t="s">
        <v>38</v>
      </c>
      <c r="AB36" s="65"/>
      <c r="AC36" s="65" t="s">
        <v>18</v>
      </c>
      <c r="AD36" s="66" t="s">
        <v>18</v>
      </c>
      <c r="AE36" s="43" t="s">
        <v>18</v>
      </c>
      <c r="AF36" s="14"/>
      <c r="AG36" s="35" t="s">
        <v>39</v>
      </c>
      <c r="AH36" s="14" t="s">
        <v>18</v>
      </c>
      <c r="AI36" s="14" t="s">
        <v>18</v>
      </c>
      <c r="AJ36" s="14"/>
      <c r="AK36" s="34"/>
      <c r="AL36" s="47"/>
      <c r="AM36" s="45"/>
      <c r="AN36" s="45"/>
      <c r="AO36" s="36" t="s">
        <v>40</v>
      </c>
      <c r="AP36" s="45"/>
      <c r="AQ36" s="45"/>
      <c r="AR36" s="48"/>
      <c r="AS36" s="27"/>
      <c r="AT36" s="14" t="s">
        <v>18</v>
      </c>
      <c r="AU36" s="14" t="s">
        <v>18</v>
      </c>
      <c r="AV36" s="35" t="s">
        <v>41</v>
      </c>
      <c r="AW36" s="14"/>
      <c r="AX36" s="14" t="s">
        <v>18</v>
      </c>
      <c r="AY36" s="28" t="s">
        <v>18</v>
      </c>
    </row>
    <row r="37" spans="2:53" ht="15" x14ac:dyDescent="0.25">
      <c r="B37" s="141" t="s">
        <v>88</v>
      </c>
      <c r="C37" s="43"/>
      <c r="D37" s="14" t="s">
        <v>18</v>
      </c>
      <c r="E37" s="14" t="s">
        <v>18</v>
      </c>
      <c r="F37" s="35" t="s">
        <v>41</v>
      </c>
      <c r="G37" s="14"/>
      <c r="H37" s="14" t="s">
        <v>18</v>
      </c>
      <c r="I37" s="28" t="s">
        <v>18</v>
      </c>
      <c r="J37" s="27" t="s">
        <v>18</v>
      </c>
      <c r="K37" s="14"/>
      <c r="L37" s="35" t="s">
        <v>42</v>
      </c>
      <c r="M37" s="14" t="s">
        <v>18</v>
      </c>
      <c r="N37" s="14" t="s">
        <v>18</v>
      </c>
      <c r="O37" s="14"/>
      <c r="P37" s="28"/>
      <c r="Q37" s="27"/>
      <c r="R37" s="14" t="s">
        <v>18</v>
      </c>
      <c r="S37" s="14" t="s">
        <v>18</v>
      </c>
      <c r="T37" s="35" t="s">
        <v>36</v>
      </c>
      <c r="U37" s="14"/>
      <c r="V37" s="14" t="s">
        <v>18</v>
      </c>
      <c r="W37" s="28" t="s">
        <v>18</v>
      </c>
      <c r="X37" s="64" t="s">
        <v>18</v>
      </c>
      <c r="Y37" s="65"/>
      <c r="Z37" s="35" t="s">
        <v>37</v>
      </c>
      <c r="AA37" s="65" t="s">
        <v>18</v>
      </c>
      <c r="AB37" s="65" t="s">
        <v>18</v>
      </c>
      <c r="AC37" s="65"/>
      <c r="AD37" s="66"/>
      <c r="AE37" s="43"/>
      <c r="AF37" s="14" t="s">
        <v>18</v>
      </c>
      <c r="AG37" s="14" t="s">
        <v>18</v>
      </c>
      <c r="AH37" s="35" t="s">
        <v>38</v>
      </c>
      <c r="AI37" s="14"/>
      <c r="AJ37" s="14" t="s">
        <v>18</v>
      </c>
      <c r="AK37" s="34" t="s">
        <v>18</v>
      </c>
      <c r="AL37" s="27" t="s">
        <v>18</v>
      </c>
      <c r="AM37" s="14"/>
      <c r="AN37" s="35" t="s">
        <v>39</v>
      </c>
      <c r="AO37" s="14" t="s">
        <v>18</v>
      </c>
      <c r="AP37" s="14" t="s">
        <v>18</v>
      </c>
      <c r="AQ37" s="14"/>
      <c r="AR37" s="28"/>
      <c r="AS37" s="47"/>
      <c r="AT37" s="45"/>
      <c r="AU37" s="45"/>
      <c r="AV37" s="36" t="s">
        <v>40</v>
      </c>
      <c r="AW37" s="45"/>
      <c r="AX37" s="45"/>
      <c r="AY37" s="48"/>
    </row>
    <row r="38" spans="2:53" ht="15" x14ac:dyDescent="0.25">
      <c r="B38" s="120" t="s">
        <v>89</v>
      </c>
      <c r="C38" s="43"/>
      <c r="D38" s="14" t="s">
        <v>18</v>
      </c>
      <c r="E38" s="14" t="s">
        <v>18</v>
      </c>
      <c r="F38" s="35" t="s">
        <v>38</v>
      </c>
      <c r="G38" s="14"/>
      <c r="H38" s="14" t="s">
        <v>18</v>
      </c>
      <c r="I38" s="28" t="s">
        <v>18</v>
      </c>
      <c r="J38" s="27" t="s">
        <v>18</v>
      </c>
      <c r="K38" s="14"/>
      <c r="L38" s="35" t="s">
        <v>39</v>
      </c>
      <c r="M38" s="14" t="s">
        <v>18</v>
      </c>
      <c r="N38" s="14" t="s">
        <v>18</v>
      </c>
      <c r="O38" s="14"/>
      <c r="P38" s="28"/>
      <c r="Q38" s="47"/>
      <c r="R38" s="45"/>
      <c r="S38" s="45"/>
      <c r="T38" s="36" t="s">
        <v>40</v>
      </c>
      <c r="U38" s="45"/>
      <c r="V38" s="45"/>
      <c r="W38" s="48"/>
      <c r="X38" s="27"/>
      <c r="Y38" s="14" t="s">
        <v>18</v>
      </c>
      <c r="Z38" s="14" t="s">
        <v>18</v>
      </c>
      <c r="AA38" s="35" t="s">
        <v>41</v>
      </c>
      <c r="AB38" s="14"/>
      <c r="AC38" s="14" t="s">
        <v>18</v>
      </c>
      <c r="AD38" s="28" t="s">
        <v>18</v>
      </c>
      <c r="AE38" s="43" t="s">
        <v>18</v>
      </c>
      <c r="AF38" s="14"/>
      <c r="AG38" s="35" t="s">
        <v>42</v>
      </c>
      <c r="AH38" s="14" t="s">
        <v>18</v>
      </c>
      <c r="AI38" s="14" t="s">
        <v>18</v>
      </c>
      <c r="AJ38" s="14"/>
      <c r="AK38" s="34"/>
      <c r="AL38" s="27"/>
      <c r="AM38" s="14" t="s">
        <v>18</v>
      </c>
      <c r="AN38" s="14" t="s">
        <v>18</v>
      </c>
      <c r="AO38" s="35" t="s">
        <v>36</v>
      </c>
      <c r="AP38" s="14"/>
      <c r="AQ38" s="14" t="s">
        <v>18</v>
      </c>
      <c r="AR38" s="28" t="s">
        <v>18</v>
      </c>
      <c r="AS38" s="27" t="s">
        <v>18</v>
      </c>
      <c r="AT38" s="14"/>
      <c r="AU38" s="35" t="s">
        <v>37</v>
      </c>
      <c r="AV38" s="14" t="s">
        <v>18</v>
      </c>
      <c r="AW38" s="14" t="s">
        <v>18</v>
      </c>
      <c r="AX38" s="14"/>
      <c r="AY38" s="28"/>
    </row>
    <row r="39" spans="2:53" ht="15" x14ac:dyDescent="0.25">
      <c r="B39" s="120" t="s">
        <v>90</v>
      </c>
      <c r="C39" s="43" t="s">
        <v>18</v>
      </c>
      <c r="D39" s="14"/>
      <c r="E39" s="35" t="s">
        <v>39</v>
      </c>
      <c r="F39" s="14" t="s">
        <v>18</v>
      </c>
      <c r="G39" s="14" t="s">
        <v>18</v>
      </c>
      <c r="H39" s="14"/>
      <c r="I39" s="28"/>
      <c r="J39" s="47"/>
      <c r="K39" s="45"/>
      <c r="L39" s="45"/>
      <c r="M39" s="36" t="s">
        <v>40</v>
      </c>
      <c r="N39" s="45"/>
      <c r="O39" s="45"/>
      <c r="P39" s="48"/>
      <c r="Q39" s="27"/>
      <c r="R39" s="14" t="s">
        <v>18</v>
      </c>
      <c r="S39" s="14" t="s">
        <v>18</v>
      </c>
      <c r="T39" s="35" t="s">
        <v>41</v>
      </c>
      <c r="U39" s="14"/>
      <c r="V39" s="14" t="s">
        <v>18</v>
      </c>
      <c r="W39" s="28" t="s">
        <v>18</v>
      </c>
      <c r="X39" s="27" t="s">
        <v>18</v>
      </c>
      <c r="Y39" s="14"/>
      <c r="Z39" s="35" t="s">
        <v>42</v>
      </c>
      <c r="AA39" s="14" t="s">
        <v>18</v>
      </c>
      <c r="AB39" s="14" t="s">
        <v>18</v>
      </c>
      <c r="AC39" s="14"/>
      <c r="AD39" s="28"/>
      <c r="AE39" s="43"/>
      <c r="AF39" s="14" t="s">
        <v>18</v>
      </c>
      <c r="AG39" s="14" t="s">
        <v>18</v>
      </c>
      <c r="AH39" s="35" t="s">
        <v>36</v>
      </c>
      <c r="AI39" s="14"/>
      <c r="AJ39" s="14" t="s">
        <v>18</v>
      </c>
      <c r="AK39" s="34" t="s">
        <v>18</v>
      </c>
      <c r="AL39" s="27" t="s">
        <v>18</v>
      </c>
      <c r="AM39" s="14"/>
      <c r="AN39" s="35" t="s">
        <v>37</v>
      </c>
      <c r="AO39" s="14" t="s">
        <v>18</v>
      </c>
      <c r="AP39" s="14" t="s">
        <v>18</v>
      </c>
      <c r="AQ39" s="14"/>
      <c r="AR39" s="28"/>
      <c r="AS39" s="27"/>
      <c r="AT39" s="14" t="s">
        <v>18</v>
      </c>
      <c r="AU39" s="14" t="s">
        <v>18</v>
      </c>
      <c r="AV39" s="35" t="s">
        <v>38</v>
      </c>
      <c r="AW39" s="14"/>
      <c r="AX39" s="14" t="s">
        <v>18</v>
      </c>
      <c r="AY39" s="28" t="s">
        <v>18</v>
      </c>
    </row>
    <row r="40" spans="2:53" ht="15" x14ac:dyDescent="0.25">
      <c r="B40" s="120" t="s">
        <v>91</v>
      </c>
      <c r="C40" s="43"/>
      <c r="D40" s="14" t="s">
        <v>18</v>
      </c>
      <c r="E40" s="14" t="s">
        <v>18</v>
      </c>
      <c r="F40" s="35" t="s">
        <v>38</v>
      </c>
      <c r="G40" s="14"/>
      <c r="H40" s="14" t="s">
        <v>18</v>
      </c>
      <c r="I40" s="28" t="s">
        <v>18</v>
      </c>
      <c r="J40" s="27" t="s">
        <v>18</v>
      </c>
      <c r="K40" s="14"/>
      <c r="L40" s="35" t="s">
        <v>39</v>
      </c>
      <c r="M40" s="14" t="s">
        <v>18</v>
      </c>
      <c r="N40" s="14" t="s">
        <v>18</v>
      </c>
      <c r="O40" s="14"/>
      <c r="P40" s="28"/>
      <c r="Q40" s="47"/>
      <c r="R40" s="45"/>
      <c r="S40" s="45"/>
      <c r="T40" s="36" t="s">
        <v>40</v>
      </c>
      <c r="U40" s="45"/>
      <c r="V40" s="45"/>
      <c r="W40" s="48"/>
      <c r="X40" s="27"/>
      <c r="Y40" s="14" t="s">
        <v>18</v>
      </c>
      <c r="Z40" s="14" t="s">
        <v>18</v>
      </c>
      <c r="AA40" s="35" t="s">
        <v>41</v>
      </c>
      <c r="AB40" s="14"/>
      <c r="AC40" s="14" t="s">
        <v>18</v>
      </c>
      <c r="AD40" s="28" t="s">
        <v>18</v>
      </c>
      <c r="AE40" s="43" t="s">
        <v>18</v>
      </c>
      <c r="AF40" s="14"/>
      <c r="AG40" s="35" t="s">
        <v>42</v>
      </c>
      <c r="AH40" s="14" t="s">
        <v>18</v>
      </c>
      <c r="AI40" s="14" t="s">
        <v>18</v>
      </c>
      <c r="AJ40" s="14"/>
      <c r="AK40" s="34"/>
      <c r="AL40" s="27"/>
      <c r="AM40" s="14" t="s">
        <v>18</v>
      </c>
      <c r="AN40" s="14" t="s">
        <v>18</v>
      </c>
      <c r="AO40" s="35" t="s">
        <v>36</v>
      </c>
      <c r="AP40" s="14"/>
      <c r="AQ40" s="14" t="s">
        <v>18</v>
      </c>
      <c r="AR40" s="28" t="s">
        <v>18</v>
      </c>
      <c r="AS40" s="27" t="s">
        <v>18</v>
      </c>
      <c r="AT40" s="14"/>
      <c r="AU40" s="35" t="s">
        <v>37</v>
      </c>
      <c r="AV40" s="14" t="s">
        <v>18</v>
      </c>
      <c r="AW40" s="14" t="s">
        <v>18</v>
      </c>
      <c r="AX40" s="14"/>
      <c r="AY40" s="28"/>
    </row>
    <row r="41" spans="2:53" ht="15" x14ac:dyDescent="0.25">
      <c r="B41" s="120" t="s">
        <v>92</v>
      </c>
      <c r="C41" s="43" t="s">
        <v>18</v>
      </c>
      <c r="D41" s="14"/>
      <c r="E41" s="35" t="s">
        <v>37</v>
      </c>
      <c r="F41" s="14" t="s">
        <v>18</v>
      </c>
      <c r="G41" s="14" t="s">
        <v>18</v>
      </c>
      <c r="H41" s="14"/>
      <c r="I41" s="28"/>
      <c r="J41" s="27"/>
      <c r="K41" s="14" t="s">
        <v>18</v>
      </c>
      <c r="L41" s="14" t="s">
        <v>18</v>
      </c>
      <c r="M41" s="35" t="s">
        <v>38</v>
      </c>
      <c r="N41" s="14"/>
      <c r="O41" s="14" t="s">
        <v>18</v>
      </c>
      <c r="P41" s="28" t="s">
        <v>18</v>
      </c>
      <c r="Q41" s="27" t="s">
        <v>18</v>
      </c>
      <c r="R41" s="14"/>
      <c r="S41" s="35" t="s">
        <v>39</v>
      </c>
      <c r="T41" s="14" t="s">
        <v>18</v>
      </c>
      <c r="U41" s="14" t="s">
        <v>18</v>
      </c>
      <c r="V41" s="14"/>
      <c r="W41" s="28"/>
      <c r="X41" s="47"/>
      <c r="Y41" s="45"/>
      <c r="Z41" s="45"/>
      <c r="AA41" s="36" t="s">
        <v>40</v>
      </c>
      <c r="AB41" s="45"/>
      <c r="AC41" s="45"/>
      <c r="AD41" s="48"/>
      <c r="AE41" s="43"/>
      <c r="AF41" s="14" t="s">
        <v>18</v>
      </c>
      <c r="AG41" s="14" t="s">
        <v>18</v>
      </c>
      <c r="AH41" s="35" t="s">
        <v>41</v>
      </c>
      <c r="AI41" s="14"/>
      <c r="AJ41" s="14" t="s">
        <v>18</v>
      </c>
      <c r="AK41" s="34" t="s">
        <v>18</v>
      </c>
      <c r="AL41" s="27" t="s">
        <v>18</v>
      </c>
      <c r="AM41" s="14"/>
      <c r="AN41" s="35" t="s">
        <v>42</v>
      </c>
      <c r="AO41" s="14" t="s">
        <v>18</v>
      </c>
      <c r="AP41" s="14" t="s">
        <v>18</v>
      </c>
      <c r="AQ41" s="14"/>
      <c r="AR41" s="28"/>
      <c r="AS41" s="27"/>
      <c r="AT41" s="14" t="s">
        <v>18</v>
      </c>
      <c r="AU41" s="14" t="s">
        <v>18</v>
      </c>
      <c r="AV41" s="35" t="s">
        <v>36</v>
      </c>
      <c r="AW41" s="14"/>
      <c r="AX41" s="14" t="s">
        <v>18</v>
      </c>
      <c r="AY41" s="28" t="s">
        <v>18</v>
      </c>
    </row>
    <row r="42" spans="2:53" s="55" customFormat="1" x14ac:dyDescent="0.3">
      <c r="B42" s="93" t="s">
        <v>63</v>
      </c>
      <c r="C42" s="105" t="s">
        <v>19</v>
      </c>
      <c r="D42" s="65"/>
      <c r="E42" s="65"/>
      <c r="F42" s="104" t="s">
        <v>19</v>
      </c>
      <c r="G42" s="104" t="s">
        <v>19</v>
      </c>
      <c r="H42" s="65"/>
      <c r="I42" s="66"/>
      <c r="J42" s="43"/>
      <c r="K42" s="65"/>
      <c r="L42" s="65"/>
      <c r="M42" s="65"/>
      <c r="N42" s="65"/>
      <c r="O42" s="65"/>
      <c r="P42" s="34"/>
      <c r="Q42" s="64"/>
      <c r="R42" s="65"/>
      <c r="S42" s="65"/>
      <c r="T42" s="65"/>
      <c r="U42" s="65"/>
      <c r="V42" s="65"/>
      <c r="W42" s="34"/>
      <c r="X42" s="88"/>
      <c r="Y42" s="65"/>
      <c r="Z42" s="65"/>
      <c r="AA42" s="65"/>
      <c r="AB42" s="65"/>
      <c r="AC42" s="65"/>
      <c r="AD42" s="34"/>
      <c r="AE42" s="88"/>
      <c r="AF42" s="65"/>
      <c r="AG42" s="65"/>
      <c r="AH42" s="65"/>
      <c r="AI42" s="65"/>
      <c r="AJ42" s="65"/>
      <c r="AK42" s="34"/>
      <c r="AL42" s="88"/>
      <c r="AM42" s="65"/>
      <c r="AN42" s="65"/>
      <c r="AO42" s="65"/>
      <c r="AP42" s="65"/>
      <c r="AQ42" s="65"/>
      <c r="AR42" s="34"/>
      <c r="AS42" s="88"/>
      <c r="AT42" s="104" t="s">
        <v>19</v>
      </c>
      <c r="AU42" s="104" t="s">
        <v>19</v>
      </c>
      <c r="AV42" s="65"/>
      <c r="AW42" s="65"/>
      <c r="AX42" s="104" t="s">
        <v>19</v>
      </c>
      <c r="AY42" s="113" t="s">
        <v>19</v>
      </c>
      <c r="AZ42" s="109"/>
      <c r="BA42" s="110"/>
    </row>
    <row r="43" spans="2:53" ht="18.75" x14ac:dyDescent="0.3">
      <c r="B43" s="93" t="s">
        <v>64</v>
      </c>
      <c r="C43" s="43"/>
      <c r="D43" s="65"/>
      <c r="E43" s="65"/>
      <c r="F43" s="65"/>
      <c r="G43" s="65"/>
      <c r="H43" s="65"/>
      <c r="I43" s="66"/>
      <c r="J43" s="43"/>
      <c r="K43" s="65"/>
      <c r="L43" s="65"/>
      <c r="M43" s="65"/>
      <c r="N43" s="65"/>
      <c r="O43" s="65"/>
      <c r="P43" s="34"/>
      <c r="Q43" s="64"/>
      <c r="R43" s="65"/>
      <c r="S43" s="65"/>
      <c r="T43" s="65"/>
      <c r="U43" s="65"/>
      <c r="V43" s="65"/>
      <c r="W43" s="34"/>
      <c r="X43" s="88"/>
      <c r="Y43" s="65"/>
      <c r="Z43" s="65"/>
      <c r="AA43" s="65"/>
      <c r="AB43" s="65"/>
      <c r="AC43" s="65"/>
      <c r="AD43" s="34"/>
      <c r="AE43" s="88"/>
      <c r="AF43" s="104" t="s">
        <v>19</v>
      </c>
      <c r="AG43" s="104" t="s">
        <v>19</v>
      </c>
      <c r="AH43" s="65"/>
      <c r="AI43" s="65"/>
      <c r="AJ43" s="104" t="s">
        <v>19</v>
      </c>
      <c r="AK43" s="122" t="s">
        <v>19</v>
      </c>
      <c r="AL43" s="121" t="s">
        <v>19</v>
      </c>
      <c r="AM43" s="65"/>
      <c r="AN43" s="65"/>
      <c r="AO43" s="104" t="s">
        <v>19</v>
      </c>
      <c r="AP43" s="104" t="s">
        <v>19</v>
      </c>
      <c r="AQ43" s="65"/>
      <c r="AR43" s="34"/>
      <c r="AS43" s="88"/>
      <c r="AT43" s="65"/>
      <c r="AU43" s="65"/>
      <c r="AV43" s="65"/>
      <c r="AW43" s="65"/>
      <c r="AX43" s="65"/>
      <c r="AY43" s="112"/>
      <c r="AZ43" s="101"/>
      <c r="BA43" s="89"/>
    </row>
    <row r="44" spans="2:53" ht="18.75" x14ac:dyDescent="0.3">
      <c r="B44" s="116" t="s">
        <v>65</v>
      </c>
      <c r="C44" s="118"/>
      <c r="D44" s="92"/>
      <c r="E44" s="92"/>
      <c r="F44" s="92"/>
      <c r="G44" s="92"/>
      <c r="H44" s="92"/>
      <c r="I44" s="90"/>
      <c r="J44" s="91"/>
      <c r="K44" s="104" t="s">
        <v>19</v>
      </c>
      <c r="L44" s="104" t="s">
        <v>19</v>
      </c>
      <c r="M44" s="92"/>
      <c r="N44" s="92"/>
      <c r="O44" s="104" t="s">
        <v>19</v>
      </c>
      <c r="P44" s="106" t="s">
        <v>19</v>
      </c>
      <c r="Q44" s="107" t="s">
        <v>19</v>
      </c>
      <c r="R44" s="92"/>
      <c r="S44" s="92"/>
      <c r="T44" s="104" t="s">
        <v>19</v>
      </c>
      <c r="U44" s="104" t="s">
        <v>19</v>
      </c>
      <c r="V44" s="92"/>
      <c r="W44" s="90"/>
      <c r="X44" s="120"/>
      <c r="Y44" s="92"/>
      <c r="Z44" s="92"/>
      <c r="AA44" s="92"/>
      <c r="AB44" s="92"/>
      <c r="AC44" s="92"/>
      <c r="AD44" s="108"/>
      <c r="AE44" s="111"/>
      <c r="AF44" s="92"/>
      <c r="AG44" s="92"/>
      <c r="AH44" s="92"/>
      <c r="AI44" s="92"/>
      <c r="AJ44" s="92"/>
      <c r="AK44" s="90"/>
      <c r="AL44" s="120"/>
      <c r="AM44" s="92"/>
      <c r="AN44" s="92"/>
      <c r="AO44" s="92"/>
      <c r="AP44" s="92"/>
      <c r="AQ44" s="92"/>
      <c r="AR44" s="108"/>
      <c r="AS44" s="111"/>
      <c r="AT44" s="92"/>
      <c r="AU44" s="92"/>
      <c r="AV44" s="92"/>
      <c r="AW44" s="92"/>
      <c r="AX44" s="92"/>
      <c r="AY44" s="114"/>
      <c r="AZ44" s="101"/>
      <c r="BA44" s="89"/>
    </row>
    <row r="45" spans="2:53" ht="18.75" x14ac:dyDescent="0.3">
      <c r="B45" s="116" t="s">
        <v>66</v>
      </c>
      <c r="C45" s="118"/>
      <c r="D45" s="115" t="s">
        <v>21</v>
      </c>
      <c r="E45" s="115" t="s">
        <v>21</v>
      </c>
      <c r="F45" s="92"/>
      <c r="G45" s="92"/>
      <c r="H45" s="115" t="s">
        <v>21</v>
      </c>
      <c r="I45" s="119" t="s">
        <v>21</v>
      </c>
      <c r="J45" s="117" t="s">
        <v>21</v>
      </c>
      <c r="K45" s="92"/>
      <c r="L45" s="92"/>
      <c r="M45" s="115" t="s">
        <v>21</v>
      </c>
      <c r="N45" s="115" t="s">
        <v>21</v>
      </c>
      <c r="O45" s="92"/>
      <c r="P45" s="108"/>
      <c r="Q45" s="118"/>
      <c r="R45" s="92"/>
      <c r="S45" s="92"/>
      <c r="T45" s="92"/>
      <c r="U45" s="92"/>
      <c r="V45" s="92"/>
      <c r="W45" s="90"/>
      <c r="X45" s="91"/>
      <c r="Y45" s="92"/>
      <c r="Z45" s="92"/>
      <c r="AA45" s="92"/>
      <c r="AB45" s="92"/>
      <c r="AC45" s="92"/>
      <c r="AD45" s="108"/>
      <c r="AE45" s="118"/>
      <c r="AF45" s="92"/>
      <c r="AG45" s="92"/>
      <c r="AH45" s="92"/>
      <c r="AI45" s="92"/>
      <c r="AJ45" s="92"/>
      <c r="AK45" s="90"/>
      <c r="AL45" s="91"/>
      <c r="AM45" s="92"/>
      <c r="AN45" s="92"/>
      <c r="AO45" s="92"/>
      <c r="AP45" s="92"/>
      <c r="AQ45" s="92"/>
      <c r="AR45" s="108"/>
      <c r="AS45" s="118"/>
      <c r="AT45" s="92"/>
      <c r="AU45" s="92"/>
      <c r="AV45" s="92"/>
      <c r="AW45" s="92"/>
      <c r="AX45" s="92"/>
      <c r="AY45" s="90"/>
      <c r="BA45" s="89"/>
    </row>
    <row r="46" spans="2:53" ht="18.75" x14ac:dyDescent="0.3">
      <c r="B46" s="116" t="s">
        <v>67</v>
      </c>
      <c r="C46" s="118"/>
      <c r="D46" s="92"/>
      <c r="E46" s="92"/>
      <c r="F46" s="92"/>
      <c r="G46" s="92"/>
      <c r="H46" s="92"/>
      <c r="I46" s="90"/>
      <c r="J46" s="91"/>
      <c r="K46" s="92"/>
      <c r="L46" s="92"/>
      <c r="M46" s="92"/>
      <c r="N46" s="92"/>
      <c r="O46" s="92"/>
      <c r="P46" s="108"/>
      <c r="Q46" s="118"/>
      <c r="R46" s="92"/>
      <c r="S46" s="92"/>
      <c r="T46" s="92"/>
      <c r="U46" s="92"/>
      <c r="V46" s="92"/>
      <c r="W46" s="90"/>
      <c r="X46" s="91"/>
      <c r="Y46" s="92"/>
      <c r="Z46" s="92"/>
      <c r="AA46" s="92"/>
      <c r="AB46" s="92"/>
      <c r="AC46" s="92"/>
      <c r="AD46" s="108"/>
      <c r="AE46" s="118"/>
      <c r="AF46" s="92"/>
      <c r="AG46" s="92"/>
      <c r="AH46" s="92"/>
      <c r="AI46" s="92"/>
      <c r="AJ46" s="92"/>
      <c r="AK46" s="90"/>
      <c r="AL46" s="91"/>
      <c r="AM46" s="23" t="s">
        <v>21</v>
      </c>
      <c r="AN46" s="23" t="s">
        <v>21</v>
      </c>
      <c r="AO46" s="92"/>
      <c r="AP46" s="92"/>
      <c r="AQ46" s="23" t="s">
        <v>21</v>
      </c>
      <c r="AR46" s="26" t="s">
        <v>21</v>
      </c>
      <c r="AS46" s="25" t="s">
        <v>21</v>
      </c>
      <c r="AT46" s="92"/>
      <c r="AU46" s="92"/>
      <c r="AV46" s="23" t="s">
        <v>21</v>
      </c>
      <c r="AW46" s="23" t="s">
        <v>21</v>
      </c>
      <c r="AX46" s="92"/>
      <c r="AY46" s="90"/>
    </row>
    <row r="47" spans="2:53" ht="18.75" x14ac:dyDescent="0.3">
      <c r="B47" s="116" t="s">
        <v>68</v>
      </c>
      <c r="C47" s="118"/>
      <c r="D47" s="92"/>
      <c r="E47" s="92"/>
      <c r="F47" s="92"/>
      <c r="G47" s="92"/>
      <c r="H47" s="92"/>
      <c r="I47" s="90"/>
      <c r="J47" s="91"/>
      <c r="K47" s="92"/>
      <c r="L47" s="92"/>
      <c r="M47" s="92"/>
      <c r="N47" s="92"/>
      <c r="O47" s="92"/>
      <c r="P47" s="108"/>
      <c r="Q47" s="118"/>
      <c r="R47" s="23" t="s">
        <v>21</v>
      </c>
      <c r="S47" s="23" t="s">
        <v>21</v>
      </c>
      <c r="T47" s="92"/>
      <c r="U47" s="92"/>
      <c r="V47" s="23" t="s">
        <v>21</v>
      </c>
      <c r="W47" s="24" t="s">
        <v>21</v>
      </c>
      <c r="X47" s="22" t="s">
        <v>21</v>
      </c>
      <c r="Y47" s="92"/>
      <c r="Z47" s="92"/>
      <c r="AA47" s="23" t="s">
        <v>21</v>
      </c>
      <c r="AB47" s="23" t="s">
        <v>21</v>
      </c>
      <c r="AC47" s="92"/>
      <c r="AD47" s="108"/>
      <c r="AE47" s="118"/>
      <c r="AF47" s="92"/>
      <c r="AG47" s="92"/>
      <c r="AH47" s="92"/>
      <c r="AI47" s="92"/>
      <c r="AJ47" s="92"/>
      <c r="AK47" s="90"/>
      <c r="AL47" s="91"/>
      <c r="AM47" s="92"/>
      <c r="AN47" s="92"/>
      <c r="AO47" s="92"/>
      <c r="AP47" s="92"/>
      <c r="AQ47" s="92"/>
      <c r="AR47" s="108"/>
      <c r="AS47" s="118"/>
      <c r="AT47" s="92"/>
      <c r="AU47" s="92"/>
      <c r="AV47" s="92"/>
      <c r="AW47" s="92"/>
      <c r="AX47" s="92"/>
      <c r="AY47" s="90"/>
    </row>
  </sheetData>
  <mergeCells count="42">
    <mergeCell ref="AL32:AR32"/>
    <mergeCell ref="AS32:AY32"/>
    <mergeCell ref="C32:I32"/>
    <mergeCell ref="J32:P32"/>
    <mergeCell ref="Q32:W32"/>
    <mergeCell ref="X32:AD32"/>
    <mergeCell ref="AE32:AK32"/>
    <mergeCell ref="AL15:AR15"/>
    <mergeCell ref="AS15:AY15"/>
    <mergeCell ref="C20:I20"/>
    <mergeCell ref="J20:P20"/>
    <mergeCell ref="Q20:W20"/>
    <mergeCell ref="X20:AD20"/>
    <mergeCell ref="AE20:AK20"/>
    <mergeCell ref="AL20:AR20"/>
    <mergeCell ref="AS20:AY20"/>
    <mergeCell ref="C15:I15"/>
    <mergeCell ref="J15:P15"/>
    <mergeCell ref="Q15:W15"/>
    <mergeCell ref="X15:AD15"/>
    <mergeCell ref="AE15:AK15"/>
    <mergeCell ref="AL5:AR5"/>
    <mergeCell ref="AS5:AY5"/>
    <mergeCell ref="C10:I10"/>
    <mergeCell ref="J10:P10"/>
    <mergeCell ref="Q10:W10"/>
    <mergeCell ref="X10:AD10"/>
    <mergeCell ref="AE10:AK10"/>
    <mergeCell ref="AL10:AR10"/>
    <mergeCell ref="AS10:AY10"/>
    <mergeCell ref="C5:I5"/>
    <mergeCell ref="J5:P5"/>
    <mergeCell ref="Q5:W5"/>
    <mergeCell ref="X5:AD5"/>
    <mergeCell ref="AE5:AK5"/>
    <mergeCell ref="AS1:AY1"/>
    <mergeCell ref="C1:I1"/>
    <mergeCell ref="J1:P1"/>
    <mergeCell ref="Q1:W1"/>
    <mergeCell ref="X1:AD1"/>
    <mergeCell ref="AE1:AK1"/>
    <mergeCell ref="AL1:AR1"/>
  </mergeCells>
  <conditionalFormatting sqref="B33">
    <cfRule type="cellIs" dxfId="20" priority="22" operator="equal">
      <formula>" "</formula>
    </cfRule>
  </conditionalFormatting>
  <conditionalFormatting sqref="B21:B25 B34:B41">
    <cfRule type="cellIs" dxfId="19" priority="13" operator="equal">
      <formula>" "</formula>
    </cfRule>
  </conditionalFormatting>
  <conditionalFormatting sqref="C42">
    <cfRule type="cellIs" dxfId="18" priority="17" operator="equal">
      <formula>" "</formula>
    </cfRule>
  </conditionalFormatting>
  <conditionalFormatting sqref="F42:G42">
    <cfRule type="cellIs" dxfId="17" priority="16" operator="equal">
      <formula>" "</formula>
    </cfRule>
  </conditionalFormatting>
  <conditionalFormatting sqref="K44:L44">
    <cfRule type="cellIs" dxfId="16" priority="15" operator="equal">
      <formula>" "</formula>
    </cfRule>
  </conditionalFormatting>
  <conditionalFormatting sqref="O44:P44">
    <cfRule type="cellIs" dxfId="15" priority="14" operator="equal">
      <formula>" "</formula>
    </cfRule>
  </conditionalFormatting>
  <conditionalFormatting sqref="Q44">
    <cfRule type="cellIs" dxfId="14" priority="23" operator="equal">
      <formula>" "</formula>
    </cfRule>
  </conditionalFormatting>
  <conditionalFormatting sqref="T44:U44">
    <cfRule type="cellIs" dxfId="13" priority="12" operator="equal">
      <formula>" "</formula>
    </cfRule>
  </conditionalFormatting>
  <conditionalFormatting sqref="AF43:AG43">
    <cfRule type="cellIs" dxfId="12" priority="11" operator="equal">
      <formula>" "</formula>
    </cfRule>
  </conditionalFormatting>
  <conditionalFormatting sqref="AJ43:AL43">
    <cfRule type="cellIs" dxfId="11" priority="10" operator="equal">
      <formula>" "</formula>
    </cfRule>
  </conditionalFormatting>
  <conditionalFormatting sqref="AO43:AP43">
    <cfRule type="cellIs" dxfId="10" priority="9" operator="equal">
      <formula>" "</formula>
    </cfRule>
  </conditionalFormatting>
  <conditionalFormatting sqref="AX42:AY42 AT42:AU42">
    <cfRule type="cellIs" dxfId="9" priority="8" operator="equal">
      <formula>" "</formula>
    </cfRule>
  </conditionalFormatting>
  <conditionalFormatting sqref="B6:B9">
    <cfRule type="cellIs" dxfId="8" priority="5" operator="equal">
      <formula>" "</formula>
    </cfRule>
  </conditionalFormatting>
  <conditionalFormatting sqref="B4">
    <cfRule type="cellIs" dxfId="7" priority="6" operator="equal">
      <formula>" "</formula>
    </cfRule>
  </conditionalFormatting>
  <conditionalFormatting sqref="B11:B12">
    <cfRule type="cellIs" dxfId="6" priority="4" operator="equal">
      <formula>" "</formula>
    </cfRule>
  </conditionalFormatting>
  <conditionalFormatting sqref="B13:B14">
    <cfRule type="cellIs" dxfId="5" priority="3" operator="equal">
      <formula>" "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6"/>
  <sheetViews>
    <sheetView workbookViewId="0">
      <selection activeCell="D2" sqref="D2:D10"/>
    </sheetView>
  </sheetViews>
  <sheetFormatPr baseColWidth="10" defaultRowHeight="15" x14ac:dyDescent="0.25"/>
  <cols>
    <col min="1" max="1" width="14.42578125" bestFit="1" customWidth="1"/>
    <col min="2" max="2" width="17.85546875" bestFit="1" customWidth="1"/>
    <col min="3" max="3" width="22.28515625" bestFit="1" customWidth="1"/>
    <col min="4" max="4" width="18.7109375" bestFit="1" customWidth="1"/>
    <col min="5" max="5" width="14.42578125" bestFit="1" customWidth="1"/>
    <col min="6" max="6" width="20.7109375" bestFit="1" customWidth="1"/>
    <col min="7" max="7" width="16.28515625" bestFit="1" customWidth="1"/>
    <col min="8" max="8" width="19.28515625" bestFit="1" customWidth="1"/>
    <col min="9" max="9" width="17" bestFit="1" customWidth="1"/>
    <col min="10" max="10" width="12.140625" bestFit="1" customWidth="1"/>
  </cols>
  <sheetData>
    <row r="1" spans="1:10" ht="15.75" thickBot="1" x14ac:dyDescent="0.3">
      <c r="A1" t="s">
        <v>7</v>
      </c>
      <c r="B1" t="s">
        <v>8</v>
      </c>
      <c r="C1" t="s">
        <v>6</v>
      </c>
      <c r="D1" t="s">
        <v>9</v>
      </c>
      <c r="E1" s="8"/>
      <c r="I1" s="85"/>
      <c r="J1" s="68"/>
    </row>
    <row r="2" spans="1:10" ht="15.75" thickTop="1" x14ac:dyDescent="0.25">
      <c r="A2" s="134" t="s">
        <v>10</v>
      </c>
      <c r="B2" s="7" t="s">
        <v>69</v>
      </c>
      <c r="C2" s="7" t="s">
        <v>77</v>
      </c>
      <c r="D2" s="7" t="s">
        <v>85</v>
      </c>
      <c r="F2" s="7"/>
      <c r="G2" s="7"/>
      <c r="H2" s="7"/>
      <c r="I2" s="9"/>
      <c r="J2" s="7"/>
    </row>
    <row r="3" spans="1:10" x14ac:dyDescent="0.25">
      <c r="A3" s="135" t="s">
        <v>10</v>
      </c>
      <c r="B3" s="4" t="s">
        <v>70</v>
      </c>
      <c r="C3" s="4" t="s">
        <v>78</v>
      </c>
      <c r="D3" s="4" t="s">
        <v>86</v>
      </c>
      <c r="F3" s="9"/>
      <c r="G3" s="9"/>
      <c r="H3" s="9"/>
      <c r="I3" s="9"/>
      <c r="J3" s="4"/>
    </row>
    <row r="4" spans="1:10" x14ac:dyDescent="0.25">
      <c r="A4" s="135" t="s">
        <v>10</v>
      </c>
      <c r="B4" s="9"/>
      <c r="C4" s="9"/>
      <c r="D4" s="4" t="s">
        <v>87</v>
      </c>
      <c r="E4" s="9"/>
      <c r="F4" s="9"/>
      <c r="G4" s="9"/>
      <c r="H4" s="9"/>
    </row>
    <row r="5" spans="1:10" ht="15.75" thickBot="1" x14ac:dyDescent="0.3">
      <c r="A5" s="136" t="s">
        <v>10</v>
      </c>
      <c r="B5" s="10"/>
      <c r="C5" s="10"/>
      <c r="D5" s="10"/>
      <c r="E5" s="10"/>
      <c r="F5" s="10"/>
      <c r="G5" s="10"/>
      <c r="H5" s="10"/>
    </row>
    <row r="6" spans="1:10" ht="15.75" thickTop="1" x14ac:dyDescent="0.25">
      <c r="A6" s="164" t="s">
        <v>1</v>
      </c>
      <c r="B6" s="7" t="s">
        <v>71</v>
      </c>
      <c r="C6" s="7" t="s">
        <v>79</v>
      </c>
      <c r="D6" s="7" t="s">
        <v>88</v>
      </c>
      <c r="E6" s="7"/>
      <c r="F6" s="7"/>
      <c r="G6" s="7"/>
      <c r="H6" s="11"/>
      <c r="I6" s="7"/>
      <c r="J6" s="7"/>
    </row>
    <row r="7" spans="1:10" ht="15.75" thickBot="1" x14ac:dyDescent="0.3">
      <c r="A7" s="165"/>
      <c r="B7" s="8" t="s">
        <v>72</v>
      </c>
      <c r="C7" s="8" t="s">
        <v>80</v>
      </c>
      <c r="D7" s="8" t="s">
        <v>89</v>
      </c>
      <c r="E7" s="8"/>
      <c r="F7" s="8"/>
      <c r="G7" s="8"/>
      <c r="H7" s="10"/>
      <c r="I7" s="69"/>
      <c r="J7" s="69"/>
    </row>
    <row r="8" spans="1:10" ht="15.75" thickTop="1" x14ac:dyDescent="0.25">
      <c r="A8" s="164" t="s">
        <v>0</v>
      </c>
      <c r="B8" s="7" t="s">
        <v>73</v>
      </c>
      <c r="C8" s="7" t="s">
        <v>81</v>
      </c>
      <c r="D8" s="7" t="s">
        <v>90</v>
      </c>
      <c r="E8" s="7"/>
      <c r="F8" s="7"/>
      <c r="G8" s="7"/>
      <c r="H8" s="11"/>
    </row>
    <row r="9" spans="1:10" x14ac:dyDescent="0.25">
      <c r="A9" s="166"/>
      <c r="B9" s="4" t="s">
        <v>74</v>
      </c>
      <c r="C9" s="4" t="s">
        <v>82</v>
      </c>
      <c r="D9" s="4" t="s">
        <v>91</v>
      </c>
      <c r="E9" s="9"/>
      <c r="F9" s="9"/>
      <c r="G9" s="9"/>
      <c r="H9" s="9"/>
    </row>
    <row r="10" spans="1:10" x14ac:dyDescent="0.25">
      <c r="A10" s="166"/>
      <c r="B10" s="9"/>
      <c r="C10" s="9"/>
      <c r="D10" s="4" t="s">
        <v>92</v>
      </c>
      <c r="E10" s="9"/>
      <c r="F10" s="9"/>
      <c r="G10" s="9"/>
      <c r="H10" s="9"/>
    </row>
    <row r="11" spans="1:10" x14ac:dyDescent="0.25">
      <c r="A11" s="166"/>
      <c r="B11" s="9"/>
      <c r="C11" s="9"/>
      <c r="D11" s="4"/>
      <c r="E11" s="9"/>
      <c r="F11" s="12"/>
      <c r="G11" s="9"/>
      <c r="H11" s="9"/>
    </row>
    <row r="12" spans="1:10" ht="15.75" thickBot="1" x14ac:dyDescent="0.3">
      <c r="A12" s="165"/>
      <c r="B12" s="10"/>
      <c r="C12" s="10"/>
      <c r="D12" s="8"/>
      <c r="E12" s="10"/>
      <c r="F12" s="10"/>
      <c r="G12" s="10"/>
      <c r="H12" s="10"/>
    </row>
    <row r="13" spans="1:10" ht="15.75" thickTop="1" x14ac:dyDescent="0.25">
      <c r="A13" s="164" t="s">
        <v>2</v>
      </c>
      <c r="B13" s="7" t="s">
        <v>75</v>
      </c>
      <c r="C13" s="7" t="s">
        <v>83</v>
      </c>
      <c r="D13" s="7"/>
      <c r="E13" s="7"/>
      <c r="F13" s="9"/>
      <c r="G13" s="7"/>
      <c r="H13" s="11"/>
      <c r="I13" s="7"/>
      <c r="J13" s="7"/>
    </row>
    <row r="14" spans="1:10" ht="15.75" thickBot="1" x14ac:dyDescent="0.3">
      <c r="A14" s="165"/>
      <c r="B14" s="8" t="s">
        <v>76</v>
      </c>
      <c r="C14" s="8" t="s">
        <v>84</v>
      </c>
      <c r="D14" s="8"/>
      <c r="E14" s="8"/>
      <c r="F14" s="10"/>
      <c r="G14" s="10"/>
      <c r="H14" s="10"/>
      <c r="I14" s="8"/>
      <c r="J14" s="8"/>
    </row>
    <row r="15" spans="1:10" ht="16.5" thickTop="1" thickBot="1" x14ac:dyDescent="0.3">
      <c r="A15" s="167" t="s">
        <v>53</v>
      </c>
      <c r="B15" s="167"/>
      <c r="C15" s="167"/>
      <c r="D15" s="167"/>
      <c r="E15" s="167"/>
      <c r="F15" s="167"/>
      <c r="G15" s="167"/>
      <c r="H15" s="167"/>
      <c r="I15" s="167"/>
      <c r="J15" s="167"/>
    </row>
    <row r="16" spans="1:10" ht="30.75" customHeight="1" thickTop="1" x14ac:dyDescent="0.25">
      <c r="A16" s="95" t="s">
        <v>10</v>
      </c>
      <c r="B16" s="7" t="s">
        <v>59</v>
      </c>
      <c r="C16" s="7" t="s">
        <v>56</v>
      </c>
      <c r="D16" s="7" t="s">
        <v>58</v>
      </c>
      <c r="E16" s="11"/>
      <c r="F16" s="7"/>
      <c r="G16" s="11"/>
      <c r="H16" s="11"/>
    </row>
    <row r="17" spans="1:8" x14ac:dyDescent="0.25">
      <c r="A17" s="96" t="s">
        <v>0</v>
      </c>
      <c r="B17" s="9"/>
      <c r="C17" s="4" t="s">
        <v>62</v>
      </c>
      <c r="D17" s="4" t="s">
        <v>61</v>
      </c>
      <c r="E17" s="9"/>
      <c r="F17" s="4"/>
      <c r="G17" s="9"/>
      <c r="H17" s="9"/>
    </row>
    <row r="18" spans="1:8" x14ac:dyDescent="0.25">
      <c r="A18" s="96" t="s">
        <v>1</v>
      </c>
      <c r="B18" s="9"/>
      <c r="C18" s="4" t="s">
        <v>63</v>
      </c>
      <c r="D18" s="9" t="s">
        <v>65</v>
      </c>
      <c r="E18" s="9"/>
      <c r="F18" s="4"/>
      <c r="G18" s="4"/>
      <c r="H18" s="9"/>
    </row>
    <row r="19" spans="1:8" x14ac:dyDescent="0.25">
      <c r="A19" s="96" t="s">
        <v>2</v>
      </c>
      <c r="B19" s="9"/>
      <c r="C19" s="4" t="s">
        <v>66</v>
      </c>
      <c r="D19" s="4" t="s">
        <v>68</v>
      </c>
      <c r="E19" s="9"/>
      <c r="F19" s="4"/>
      <c r="G19" s="9"/>
      <c r="H19" s="9"/>
    </row>
    <row r="24" spans="1:8" x14ac:dyDescent="0.25">
      <c r="B24" s="4"/>
    </row>
    <row r="25" spans="1:8" x14ac:dyDescent="0.25">
      <c r="B25" s="4"/>
    </row>
    <row r="26" spans="1:8" x14ac:dyDescent="0.25">
      <c r="B26" s="4"/>
    </row>
  </sheetData>
  <mergeCells count="4">
    <mergeCell ref="A6:A7"/>
    <mergeCell ref="A13:A14"/>
    <mergeCell ref="A8:A12"/>
    <mergeCell ref="A15:J15"/>
  </mergeCells>
  <conditionalFormatting sqref="A1:J1 A6:H14 A2:D2 F2:H3 J2:J3 B3:D3 B4:H5 A3:A5">
    <cfRule type="cellIs" dxfId="1" priority="2" operator="equal">
      <formula>" "</formula>
    </cfRule>
  </conditionalFormatting>
  <conditionalFormatting sqref="A16:H17 A15 I2:I3 A18:B19 D18:E18 H18 E19 G19:H19">
    <cfRule type="cellIs" dxfId="0" priority="1" operator="equal">
      <formula>" "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366"/>
  <sheetViews>
    <sheetView workbookViewId="0">
      <selection activeCell="L3" sqref="L3"/>
    </sheetView>
  </sheetViews>
  <sheetFormatPr baseColWidth="10" defaultColWidth="11.42578125" defaultRowHeight="15" x14ac:dyDescent="0.25"/>
  <cols>
    <col min="2" max="2" width="14.42578125" style="21" bestFit="1" customWidth="1"/>
    <col min="3" max="3" width="15.28515625" bestFit="1" customWidth="1"/>
    <col min="4" max="4" width="11.42578125" style="21"/>
    <col min="5" max="5" width="11" bestFit="1" customWidth="1"/>
  </cols>
  <sheetData>
    <row r="1" spans="1:10" s="16" customFormat="1" x14ac:dyDescent="0.25">
      <c r="A1" s="17" t="s">
        <v>24</v>
      </c>
      <c r="B1" s="18" t="s">
        <v>25</v>
      </c>
      <c r="C1" s="17" t="s">
        <v>26</v>
      </c>
      <c r="D1" s="71" t="s">
        <v>46</v>
      </c>
      <c r="E1" s="71" t="s">
        <v>47</v>
      </c>
      <c r="F1" s="71" t="s">
        <v>48</v>
      </c>
      <c r="G1" s="72" t="s">
        <v>49</v>
      </c>
      <c r="H1" s="71" t="s">
        <v>50</v>
      </c>
      <c r="I1" s="71"/>
      <c r="J1" s="71" t="s">
        <v>51</v>
      </c>
    </row>
    <row r="2" spans="1:10" x14ac:dyDescent="0.25">
      <c r="A2" s="19">
        <v>42005</v>
      </c>
      <c r="B2" s="20">
        <f>WEEKDAY(A2,2)</f>
        <v>4</v>
      </c>
      <c r="C2" t="str">
        <f>IF(B2=1,"lundi",IF(B2=2,"mardi",IF(B2=3,"mercredi",IF(B2=4,"jeudi",IF(B2=5,"vendredi",IF(B2=6,"samedi",IF(B2=7,"dimanche","")))))))</f>
        <v>jeudi</v>
      </c>
      <c r="D2" s="70" t="str">
        <f t="shared" ref="D2:H17" si="0">CHAR((MOD(WEEKNUM($A2)-1,VALUE(RIGHT(D$1,1)))+1)+64)</f>
        <v>A</v>
      </c>
      <c r="E2" s="70" t="str">
        <f t="shared" si="0"/>
        <v>A</v>
      </c>
      <c r="F2" s="70" t="str">
        <f t="shared" si="0"/>
        <v>A</v>
      </c>
      <c r="G2" s="70" t="str">
        <f t="shared" si="0"/>
        <v>A</v>
      </c>
      <c r="H2" s="70" t="str">
        <f>CHAR((MOD(WEEKNUM($A2)-1,VALUE(RIGHT(H$1,1)))+1)+64)</f>
        <v>A</v>
      </c>
      <c r="I2" s="70"/>
      <c r="J2" s="70" t="str">
        <f>CHAR((MOD(WEEKNUM($A2)-1,VALUE(RIGHT(J$1,1)))+1)+64)</f>
        <v>A</v>
      </c>
    </row>
    <row r="3" spans="1:10" x14ac:dyDescent="0.25">
      <c r="A3" s="19">
        <v>42006</v>
      </c>
      <c r="B3" s="20">
        <f t="shared" ref="B3:B66" si="1">WEEKDAY(A3,2)</f>
        <v>5</v>
      </c>
      <c r="C3" t="str">
        <f t="shared" ref="C3:C66" si="2">IF(B3=1,"lundi",IF(B3=2,"mardi",IF(B3=3,"mercredi",IF(B3=4,"jeudi",IF(B3=5,"vendredi",IF(B3=6,"samedi",IF(B3=7,"dimanche","")))))))</f>
        <v>vendredi</v>
      </c>
      <c r="D3" s="70" t="str">
        <f t="shared" si="0"/>
        <v>A</v>
      </c>
      <c r="E3" s="70" t="str">
        <f t="shared" si="0"/>
        <v>A</v>
      </c>
      <c r="F3" s="70" t="str">
        <f t="shared" si="0"/>
        <v>A</v>
      </c>
      <c r="G3" s="70" t="str">
        <f t="shared" si="0"/>
        <v>A</v>
      </c>
      <c r="H3" s="70" t="str">
        <f t="shared" si="0"/>
        <v>A</v>
      </c>
      <c r="I3" s="70"/>
      <c r="J3" s="70" t="str">
        <f t="shared" ref="J3:J66" si="3">CHAR((MOD(WEEKNUM($A3)-1,VALUE(RIGHT(J$1,1)))+1)+64)</f>
        <v>A</v>
      </c>
    </row>
    <row r="4" spans="1:10" x14ac:dyDescent="0.25">
      <c r="A4" s="19">
        <v>42007</v>
      </c>
      <c r="B4" s="20">
        <f t="shared" si="1"/>
        <v>6</v>
      </c>
      <c r="C4" t="str">
        <f t="shared" si="2"/>
        <v>samedi</v>
      </c>
      <c r="D4" s="70" t="str">
        <f t="shared" si="0"/>
        <v>A</v>
      </c>
      <c r="E4" s="70" t="str">
        <f t="shared" si="0"/>
        <v>A</v>
      </c>
      <c r="F4" s="70" t="str">
        <f t="shared" si="0"/>
        <v>A</v>
      </c>
      <c r="G4" s="70" t="str">
        <f t="shared" si="0"/>
        <v>A</v>
      </c>
      <c r="H4" s="70" t="str">
        <f t="shared" si="0"/>
        <v>A</v>
      </c>
      <c r="I4" s="70"/>
      <c r="J4" s="70" t="str">
        <f t="shared" si="3"/>
        <v>A</v>
      </c>
    </row>
    <row r="5" spans="1:10" x14ac:dyDescent="0.25">
      <c r="A5" s="19">
        <v>42008</v>
      </c>
      <c r="B5" s="20">
        <f t="shared" si="1"/>
        <v>7</v>
      </c>
      <c r="C5" t="str">
        <f t="shared" si="2"/>
        <v>dimanche</v>
      </c>
      <c r="D5" s="70" t="str">
        <f t="shared" si="0"/>
        <v>A</v>
      </c>
      <c r="E5" s="70" t="str">
        <f t="shared" si="0"/>
        <v>B</v>
      </c>
      <c r="F5" s="70" t="str">
        <f t="shared" si="0"/>
        <v>B</v>
      </c>
      <c r="G5" s="70" t="str">
        <f t="shared" si="0"/>
        <v>B</v>
      </c>
      <c r="H5" s="70" t="str">
        <f t="shared" si="0"/>
        <v>B</v>
      </c>
      <c r="I5" s="70"/>
      <c r="J5" s="70" t="str">
        <f t="shared" si="3"/>
        <v>B</v>
      </c>
    </row>
    <row r="6" spans="1:10" x14ac:dyDescent="0.25">
      <c r="A6" s="19">
        <v>42009</v>
      </c>
      <c r="B6" s="20">
        <f t="shared" si="1"/>
        <v>1</v>
      </c>
      <c r="C6" t="str">
        <f t="shared" si="2"/>
        <v>lundi</v>
      </c>
      <c r="D6" s="70" t="str">
        <f t="shared" si="0"/>
        <v>A</v>
      </c>
      <c r="E6" s="70" t="str">
        <f t="shared" si="0"/>
        <v>B</v>
      </c>
      <c r="F6" s="70" t="str">
        <f t="shared" si="0"/>
        <v>B</v>
      </c>
      <c r="G6" s="70" t="str">
        <f t="shared" si="0"/>
        <v>B</v>
      </c>
      <c r="H6" s="70" t="str">
        <f t="shared" si="0"/>
        <v>B</v>
      </c>
      <c r="I6" s="70"/>
      <c r="J6" s="70" t="str">
        <f t="shared" si="3"/>
        <v>B</v>
      </c>
    </row>
    <row r="7" spans="1:10" x14ac:dyDescent="0.25">
      <c r="A7" s="19">
        <v>42010</v>
      </c>
      <c r="B7" s="20">
        <f t="shared" si="1"/>
        <v>2</v>
      </c>
      <c r="C7" t="str">
        <f t="shared" si="2"/>
        <v>mardi</v>
      </c>
      <c r="D7" s="70" t="str">
        <f t="shared" si="0"/>
        <v>A</v>
      </c>
      <c r="E7" s="70" t="str">
        <f t="shared" si="0"/>
        <v>B</v>
      </c>
      <c r="F7" s="70" t="str">
        <f t="shared" si="0"/>
        <v>B</v>
      </c>
      <c r="G7" s="70" t="str">
        <f t="shared" si="0"/>
        <v>B</v>
      </c>
      <c r="H7" s="70" t="str">
        <f t="shared" si="0"/>
        <v>B</v>
      </c>
      <c r="I7" s="70"/>
      <c r="J7" s="70" t="str">
        <f t="shared" si="3"/>
        <v>B</v>
      </c>
    </row>
    <row r="8" spans="1:10" x14ac:dyDescent="0.25">
      <c r="A8" s="19">
        <v>42011</v>
      </c>
      <c r="B8" s="20">
        <f t="shared" si="1"/>
        <v>3</v>
      </c>
      <c r="C8" t="str">
        <f t="shared" si="2"/>
        <v>mercredi</v>
      </c>
      <c r="D8" s="70" t="str">
        <f t="shared" si="0"/>
        <v>A</v>
      </c>
      <c r="E8" s="70" t="str">
        <f t="shared" si="0"/>
        <v>B</v>
      </c>
      <c r="F8" s="70" t="str">
        <f t="shared" si="0"/>
        <v>B</v>
      </c>
      <c r="G8" s="70" t="str">
        <f t="shared" si="0"/>
        <v>B</v>
      </c>
      <c r="H8" s="70" t="str">
        <f t="shared" si="0"/>
        <v>B</v>
      </c>
      <c r="I8" s="70"/>
      <c r="J8" s="70" t="str">
        <f t="shared" si="3"/>
        <v>B</v>
      </c>
    </row>
    <row r="9" spans="1:10" x14ac:dyDescent="0.25">
      <c r="A9" s="19">
        <v>42012</v>
      </c>
      <c r="B9" s="20">
        <f t="shared" si="1"/>
        <v>4</v>
      </c>
      <c r="C9" t="str">
        <f t="shared" si="2"/>
        <v>jeudi</v>
      </c>
      <c r="D9" s="70" t="str">
        <f t="shared" si="0"/>
        <v>A</v>
      </c>
      <c r="E9" s="70" t="str">
        <f t="shared" si="0"/>
        <v>B</v>
      </c>
      <c r="F9" s="70" t="str">
        <f t="shared" si="0"/>
        <v>B</v>
      </c>
      <c r="G9" s="70" t="str">
        <f t="shared" si="0"/>
        <v>B</v>
      </c>
      <c r="H9" s="70" t="str">
        <f t="shared" si="0"/>
        <v>B</v>
      </c>
      <c r="I9" s="70"/>
      <c r="J9" s="70" t="str">
        <f t="shared" si="3"/>
        <v>B</v>
      </c>
    </row>
    <row r="10" spans="1:10" x14ac:dyDescent="0.25">
      <c r="A10" s="19">
        <v>42013</v>
      </c>
      <c r="B10" s="20">
        <f t="shared" si="1"/>
        <v>5</v>
      </c>
      <c r="C10" t="str">
        <f t="shared" si="2"/>
        <v>vendredi</v>
      </c>
      <c r="D10" s="70" t="str">
        <f t="shared" si="0"/>
        <v>A</v>
      </c>
      <c r="E10" s="70" t="str">
        <f t="shared" si="0"/>
        <v>B</v>
      </c>
      <c r="F10" s="70" t="str">
        <f t="shared" si="0"/>
        <v>B</v>
      </c>
      <c r="G10" s="70" t="str">
        <f t="shared" si="0"/>
        <v>B</v>
      </c>
      <c r="H10" s="70" t="str">
        <f t="shared" si="0"/>
        <v>B</v>
      </c>
      <c r="I10" s="70"/>
      <c r="J10" s="70" t="str">
        <f t="shared" si="3"/>
        <v>B</v>
      </c>
    </row>
    <row r="11" spans="1:10" x14ac:dyDescent="0.25">
      <c r="A11" s="19">
        <v>42014</v>
      </c>
      <c r="B11" s="20">
        <f t="shared" si="1"/>
        <v>6</v>
      </c>
      <c r="C11" t="str">
        <f t="shared" si="2"/>
        <v>samedi</v>
      </c>
      <c r="D11" s="70" t="str">
        <f t="shared" si="0"/>
        <v>A</v>
      </c>
      <c r="E11" s="70" t="str">
        <f t="shared" si="0"/>
        <v>B</v>
      </c>
      <c r="F11" s="70" t="str">
        <f t="shared" si="0"/>
        <v>B</v>
      </c>
      <c r="G11" s="70" t="str">
        <f t="shared" si="0"/>
        <v>B</v>
      </c>
      <c r="H11" s="70" t="str">
        <f t="shared" si="0"/>
        <v>B</v>
      </c>
      <c r="I11" s="70"/>
      <c r="J11" s="70" t="str">
        <f t="shared" si="3"/>
        <v>B</v>
      </c>
    </row>
    <row r="12" spans="1:10" x14ac:dyDescent="0.25">
      <c r="A12" s="19">
        <v>42015</v>
      </c>
      <c r="B12" s="20">
        <f t="shared" si="1"/>
        <v>7</v>
      </c>
      <c r="C12" t="str">
        <f t="shared" si="2"/>
        <v>dimanche</v>
      </c>
      <c r="D12" s="70" t="str">
        <f t="shared" si="0"/>
        <v>A</v>
      </c>
      <c r="E12" s="70" t="str">
        <f t="shared" si="0"/>
        <v>A</v>
      </c>
      <c r="F12" s="70" t="str">
        <f t="shared" si="0"/>
        <v>C</v>
      </c>
      <c r="G12" s="70" t="str">
        <f t="shared" si="0"/>
        <v>C</v>
      </c>
      <c r="H12" s="70" t="str">
        <f t="shared" si="0"/>
        <v>C</v>
      </c>
      <c r="I12" s="70"/>
      <c r="J12" s="70" t="str">
        <f t="shared" si="3"/>
        <v>C</v>
      </c>
    </row>
    <row r="13" spans="1:10" x14ac:dyDescent="0.25">
      <c r="A13" s="19">
        <v>42016</v>
      </c>
      <c r="B13" s="20">
        <f t="shared" si="1"/>
        <v>1</v>
      </c>
      <c r="C13" t="str">
        <f t="shared" si="2"/>
        <v>lundi</v>
      </c>
      <c r="D13" s="70" t="str">
        <f t="shared" si="0"/>
        <v>A</v>
      </c>
      <c r="E13" s="70" t="str">
        <f t="shared" si="0"/>
        <v>A</v>
      </c>
      <c r="F13" s="70" t="str">
        <f t="shared" si="0"/>
        <v>C</v>
      </c>
      <c r="G13" s="70" t="str">
        <f t="shared" si="0"/>
        <v>C</v>
      </c>
      <c r="H13" s="70" t="str">
        <f t="shared" si="0"/>
        <v>C</v>
      </c>
      <c r="I13" s="70"/>
      <c r="J13" s="70" t="str">
        <f t="shared" si="3"/>
        <v>C</v>
      </c>
    </row>
    <row r="14" spans="1:10" x14ac:dyDescent="0.25">
      <c r="A14" s="19">
        <v>42017</v>
      </c>
      <c r="B14" s="20">
        <f t="shared" si="1"/>
        <v>2</v>
      </c>
      <c r="C14" t="str">
        <f t="shared" si="2"/>
        <v>mardi</v>
      </c>
      <c r="D14" s="70" t="str">
        <f t="shared" si="0"/>
        <v>A</v>
      </c>
      <c r="E14" s="70" t="str">
        <f t="shared" si="0"/>
        <v>A</v>
      </c>
      <c r="F14" s="70" t="str">
        <f t="shared" si="0"/>
        <v>C</v>
      </c>
      <c r="G14" s="70" t="str">
        <f t="shared" si="0"/>
        <v>C</v>
      </c>
      <c r="H14" s="70" t="str">
        <f t="shared" si="0"/>
        <v>C</v>
      </c>
      <c r="I14" s="70"/>
      <c r="J14" s="70" t="str">
        <f t="shared" si="3"/>
        <v>C</v>
      </c>
    </row>
    <row r="15" spans="1:10" x14ac:dyDescent="0.25">
      <c r="A15" s="19">
        <v>42018</v>
      </c>
      <c r="B15" s="20">
        <f t="shared" si="1"/>
        <v>3</v>
      </c>
      <c r="C15" t="str">
        <f t="shared" si="2"/>
        <v>mercredi</v>
      </c>
      <c r="D15" s="70" t="str">
        <f t="shared" si="0"/>
        <v>A</v>
      </c>
      <c r="E15" s="70" t="str">
        <f t="shared" si="0"/>
        <v>A</v>
      </c>
      <c r="F15" s="70" t="str">
        <f t="shared" si="0"/>
        <v>C</v>
      </c>
      <c r="G15" s="70" t="str">
        <f t="shared" si="0"/>
        <v>C</v>
      </c>
      <c r="H15" s="70" t="str">
        <f t="shared" si="0"/>
        <v>C</v>
      </c>
      <c r="I15" s="70"/>
      <c r="J15" s="70" t="str">
        <f t="shared" si="3"/>
        <v>C</v>
      </c>
    </row>
    <row r="16" spans="1:10" x14ac:dyDescent="0.25">
      <c r="A16" s="19">
        <v>42019</v>
      </c>
      <c r="B16" s="20">
        <f t="shared" si="1"/>
        <v>4</v>
      </c>
      <c r="C16" t="str">
        <f t="shared" si="2"/>
        <v>jeudi</v>
      </c>
      <c r="D16" s="70" t="str">
        <f t="shared" si="0"/>
        <v>A</v>
      </c>
      <c r="E16" s="70" t="str">
        <f t="shared" si="0"/>
        <v>A</v>
      </c>
      <c r="F16" s="70" t="str">
        <f t="shared" si="0"/>
        <v>C</v>
      </c>
      <c r="G16" s="70" t="str">
        <f t="shared" si="0"/>
        <v>C</v>
      </c>
      <c r="H16" s="70" t="str">
        <f t="shared" si="0"/>
        <v>C</v>
      </c>
      <c r="I16" s="70"/>
      <c r="J16" s="70" t="str">
        <f t="shared" si="3"/>
        <v>C</v>
      </c>
    </row>
    <row r="17" spans="1:10" x14ac:dyDescent="0.25">
      <c r="A17" s="19">
        <v>42020</v>
      </c>
      <c r="B17" s="20">
        <f t="shared" si="1"/>
        <v>5</v>
      </c>
      <c r="C17" t="str">
        <f t="shared" si="2"/>
        <v>vendredi</v>
      </c>
      <c r="D17" s="70" t="str">
        <f t="shared" si="0"/>
        <v>A</v>
      </c>
      <c r="E17" s="70" t="str">
        <f t="shared" si="0"/>
        <v>A</v>
      </c>
      <c r="F17" s="70" t="str">
        <f t="shared" si="0"/>
        <v>C</v>
      </c>
      <c r="G17" s="70" t="str">
        <f t="shared" si="0"/>
        <v>C</v>
      </c>
      <c r="H17" s="70" t="str">
        <f t="shared" si="0"/>
        <v>C</v>
      </c>
      <c r="I17" s="70"/>
      <c r="J17" s="70" t="str">
        <f t="shared" si="3"/>
        <v>C</v>
      </c>
    </row>
    <row r="18" spans="1:10" x14ac:dyDescent="0.25">
      <c r="A18" s="19">
        <v>42021</v>
      </c>
      <c r="B18" s="20">
        <f t="shared" si="1"/>
        <v>6</v>
      </c>
      <c r="C18" t="str">
        <f t="shared" si="2"/>
        <v>samedi</v>
      </c>
      <c r="D18" s="70" t="str">
        <f t="shared" ref="D18:G81" si="4">CHAR((MOD(WEEKNUM($A18)-1,VALUE(RIGHT(D$1,1)))+1)+64)</f>
        <v>A</v>
      </c>
      <c r="E18" s="70" t="str">
        <f t="shared" si="4"/>
        <v>A</v>
      </c>
      <c r="F18" s="70" t="str">
        <f t="shared" si="4"/>
        <v>C</v>
      </c>
      <c r="G18" s="70" t="str">
        <f t="shared" si="4"/>
        <v>C</v>
      </c>
      <c r="H18" s="70" t="str">
        <f t="shared" ref="H18:H81" si="5">CHAR((MOD(WEEKNUM($A18)-1,VALUE(RIGHT(H$1,1)))+1)+64)</f>
        <v>C</v>
      </c>
      <c r="I18" s="70"/>
      <c r="J18" s="70" t="str">
        <f t="shared" si="3"/>
        <v>C</v>
      </c>
    </row>
    <row r="19" spans="1:10" x14ac:dyDescent="0.25">
      <c r="A19" s="19">
        <v>42022</v>
      </c>
      <c r="B19" s="20">
        <f t="shared" si="1"/>
        <v>7</v>
      </c>
      <c r="C19" t="str">
        <f t="shared" si="2"/>
        <v>dimanche</v>
      </c>
      <c r="D19" s="70" t="str">
        <f t="shared" si="4"/>
        <v>A</v>
      </c>
      <c r="E19" s="70" t="str">
        <f t="shared" si="4"/>
        <v>B</v>
      </c>
      <c r="F19" s="70" t="str">
        <f t="shared" si="4"/>
        <v>A</v>
      </c>
      <c r="G19" s="70" t="str">
        <f t="shared" si="4"/>
        <v>D</v>
      </c>
      <c r="H19" s="70" t="str">
        <f t="shared" si="5"/>
        <v>D</v>
      </c>
      <c r="I19" s="70"/>
      <c r="J19" s="70" t="str">
        <f t="shared" si="3"/>
        <v>D</v>
      </c>
    </row>
    <row r="20" spans="1:10" x14ac:dyDescent="0.25">
      <c r="A20" s="19">
        <v>42023</v>
      </c>
      <c r="B20" s="20">
        <f t="shared" si="1"/>
        <v>1</v>
      </c>
      <c r="C20" t="str">
        <f t="shared" si="2"/>
        <v>lundi</v>
      </c>
      <c r="D20" s="70" t="str">
        <f t="shared" si="4"/>
        <v>A</v>
      </c>
      <c r="E20" s="70" t="str">
        <f t="shared" si="4"/>
        <v>B</v>
      </c>
      <c r="F20" s="70" t="str">
        <f t="shared" si="4"/>
        <v>A</v>
      </c>
      <c r="G20" s="70" t="str">
        <f t="shared" si="4"/>
        <v>D</v>
      </c>
      <c r="H20" s="70" t="str">
        <f t="shared" si="5"/>
        <v>D</v>
      </c>
      <c r="I20" s="70"/>
      <c r="J20" s="70" t="str">
        <f t="shared" si="3"/>
        <v>D</v>
      </c>
    </row>
    <row r="21" spans="1:10" x14ac:dyDescent="0.25">
      <c r="A21" s="19">
        <v>42024</v>
      </c>
      <c r="B21" s="20">
        <f t="shared" si="1"/>
        <v>2</v>
      </c>
      <c r="C21" t="str">
        <f t="shared" si="2"/>
        <v>mardi</v>
      </c>
      <c r="D21" s="70" t="str">
        <f t="shared" si="4"/>
        <v>A</v>
      </c>
      <c r="E21" s="70" t="str">
        <f t="shared" si="4"/>
        <v>B</v>
      </c>
      <c r="F21" s="70" t="str">
        <f t="shared" si="4"/>
        <v>A</v>
      </c>
      <c r="G21" s="70" t="str">
        <f t="shared" si="4"/>
        <v>D</v>
      </c>
      <c r="H21" s="70" t="str">
        <f t="shared" si="5"/>
        <v>D</v>
      </c>
      <c r="I21" s="70"/>
      <c r="J21" s="70" t="str">
        <f t="shared" si="3"/>
        <v>D</v>
      </c>
    </row>
    <row r="22" spans="1:10" x14ac:dyDescent="0.25">
      <c r="A22" s="19">
        <v>42025</v>
      </c>
      <c r="B22" s="20">
        <f t="shared" si="1"/>
        <v>3</v>
      </c>
      <c r="C22" t="str">
        <f t="shared" si="2"/>
        <v>mercredi</v>
      </c>
      <c r="D22" s="70" t="str">
        <f t="shared" si="4"/>
        <v>A</v>
      </c>
      <c r="E22" s="70" t="str">
        <f t="shared" si="4"/>
        <v>B</v>
      </c>
      <c r="F22" s="70" t="str">
        <f t="shared" si="4"/>
        <v>A</v>
      </c>
      <c r="G22" s="70" t="str">
        <f t="shared" si="4"/>
        <v>D</v>
      </c>
      <c r="H22" s="70" t="str">
        <f t="shared" si="5"/>
        <v>D</v>
      </c>
      <c r="I22" s="70"/>
      <c r="J22" s="70" t="str">
        <f t="shared" si="3"/>
        <v>D</v>
      </c>
    </row>
    <row r="23" spans="1:10" x14ac:dyDescent="0.25">
      <c r="A23" s="19">
        <v>42026</v>
      </c>
      <c r="B23" s="20">
        <f t="shared" si="1"/>
        <v>4</v>
      </c>
      <c r="C23" t="str">
        <f t="shared" si="2"/>
        <v>jeudi</v>
      </c>
      <c r="D23" s="70" t="str">
        <f t="shared" si="4"/>
        <v>A</v>
      </c>
      <c r="E23" s="70" t="str">
        <f t="shared" si="4"/>
        <v>B</v>
      </c>
      <c r="F23" s="70" t="str">
        <f t="shared" si="4"/>
        <v>A</v>
      </c>
      <c r="G23" s="70" t="str">
        <f t="shared" si="4"/>
        <v>D</v>
      </c>
      <c r="H23" s="70" t="str">
        <f t="shared" si="5"/>
        <v>D</v>
      </c>
      <c r="I23" s="70"/>
      <c r="J23" s="70" t="str">
        <f t="shared" si="3"/>
        <v>D</v>
      </c>
    </row>
    <row r="24" spans="1:10" x14ac:dyDescent="0.25">
      <c r="A24" s="19">
        <v>42027</v>
      </c>
      <c r="B24" s="20">
        <f t="shared" si="1"/>
        <v>5</v>
      </c>
      <c r="C24" t="str">
        <f t="shared" si="2"/>
        <v>vendredi</v>
      </c>
      <c r="D24" s="70" t="str">
        <f t="shared" si="4"/>
        <v>A</v>
      </c>
      <c r="E24" s="70" t="str">
        <f t="shared" si="4"/>
        <v>B</v>
      </c>
      <c r="F24" s="70" t="str">
        <f t="shared" si="4"/>
        <v>A</v>
      </c>
      <c r="G24" s="70" t="str">
        <f t="shared" si="4"/>
        <v>D</v>
      </c>
      <c r="H24" s="70" t="str">
        <f t="shared" si="5"/>
        <v>D</v>
      </c>
      <c r="I24" s="70"/>
      <c r="J24" s="70" t="str">
        <f t="shared" si="3"/>
        <v>D</v>
      </c>
    </row>
    <row r="25" spans="1:10" x14ac:dyDescent="0.25">
      <c r="A25" s="19">
        <v>42028</v>
      </c>
      <c r="B25" s="20">
        <f t="shared" si="1"/>
        <v>6</v>
      </c>
      <c r="C25" t="str">
        <f t="shared" si="2"/>
        <v>samedi</v>
      </c>
      <c r="D25" s="70" t="str">
        <f t="shared" si="4"/>
        <v>A</v>
      </c>
      <c r="E25" s="70" t="str">
        <f t="shared" si="4"/>
        <v>B</v>
      </c>
      <c r="F25" s="70" t="str">
        <f t="shared" si="4"/>
        <v>A</v>
      </c>
      <c r="G25" s="70" t="str">
        <f t="shared" si="4"/>
        <v>D</v>
      </c>
      <c r="H25" s="70" t="str">
        <f t="shared" si="5"/>
        <v>D</v>
      </c>
      <c r="I25" s="70"/>
      <c r="J25" s="70" t="str">
        <f t="shared" si="3"/>
        <v>D</v>
      </c>
    </row>
    <row r="26" spans="1:10" x14ac:dyDescent="0.25">
      <c r="A26" s="19">
        <v>42029</v>
      </c>
      <c r="B26" s="20">
        <f t="shared" si="1"/>
        <v>7</v>
      </c>
      <c r="C26" t="str">
        <f t="shared" si="2"/>
        <v>dimanche</v>
      </c>
      <c r="D26" s="70" t="str">
        <f t="shared" si="4"/>
        <v>A</v>
      </c>
      <c r="E26" s="70" t="str">
        <f t="shared" si="4"/>
        <v>A</v>
      </c>
      <c r="F26" s="70" t="str">
        <f t="shared" si="4"/>
        <v>B</v>
      </c>
      <c r="G26" s="70" t="str">
        <f t="shared" si="4"/>
        <v>A</v>
      </c>
      <c r="H26" s="70" t="str">
        <f t="shared" si="5"/>
        <v>E</v>
      </c>
      <c r="I26" s="70"/>
      <c r="J26" s="70" t="str">
        <f t="shared" si="3"/>
        <v>E</v>
      </c>
    </row>
    <row r="27" spans="1:10" x14ac:dyDescent="0.25">
      <c r="A27" s="19">
        <v>42030</v>
      </c>
      <c r="B27" s="20">
        <f t="shared" si="1"/>
        <v>1</v>
      </c>
      <c r="C27" t="str">
        <f t="shared" si="2"/>
        <v>lundi</v>
      </c>
      <c r="D27" s="70" t="str">
        <f t="shared" si="4"/>
        <v>A</v>
      </c>
      <c r="E27" s="70" t="str">
        <f t="shared" si="4"/>
        <v>A</v>
      </c>
      <c r="F27" s="70" t="str">
        <f t="shared" si="4"/>
        <v>B</v>
      </c>
      <c r="G27" s="70" t="str">
        <f t="shared" si="4"/>
        <v>A</v>
      </c>
      <c r="H27" s="70" t="str">
        <f t="shared" si="5"/>
        <v>E</v>
      </c>
      <c r="I27" s="70"/>
      <c r="J27" s="70" t="str">
        <f t="shared" si="3"/>
        <v>E</v>
      </c>
    </row>
    <row r="28" spans="1:10" x14ac:dyDescent="0.25">
      <c r="A28" s="19">
        <v>42031</v>
      </c>
      <c r="B28" s="20">
        <f t="shared" si="1"/>
        <v>2</v>
      </c>
      <c r="C28" t="str">
        <f t="shared" si="2"/>
        <v>mardi</v>
      </c>
      <c r="D28" s="70" t="str">
        <f t="shared" si="4"/>
        <v>A</v>
      </c>
      <c r="E28" s="70" t="str">
        <f t="shared" si="4"/>
        <v>A</v>
      </c>
      <c r="F28" s="70" t="str">
        <f t="shared" si="4"/>
        <v>B</v>
      </c>
      <c r="G28" s="70" t="str">
        <f t="shared" si="4"/>
        <v>A</v>
      </c>
      <c r="H28" s="70" t="str">
        <f t="shared" si="5"/>
        <v>E</v>
      </c>
      <c r="I28" s="70"/>
      <c r="J28" s="70" t="str">
        <f t="shared" si="3"/>
        <v>E</v>
      </c>
    </row>
    <row r="29" spans="1:10" x14ac:dyDescent="0.25">
      <c r="A29" s="19">
        <v>42032</v>
      </c>
      <c r="B29" s="20">
        <f t="shared" si="1"/>
        <v>3</v>
      </c>
      <c r="C29" t="str">
        <f t="shared" si="2"/>
        <v>mercredi</v>
      </c>
      <c r="D29" s="70" t="str">
        <f t="shared" si="4"/>
        <v>A</v>
      </c>
      <c r="E29" s="70" t="str">
        <f t="shared" si="4"/>
        <v>A</v>
      </c>
      <c r="F29" s="70" t="str">
        <f t="shared" si="4"/>
        <v>B</v>
      </c>
      <c r="G29" s="70" t="str">
        <f t="shared" si="4"/>
        <v>A</v>
      </c>
      <c r="H29" s="70" t="str">
        <f t="shared" si="5"/>
        <v>E</v>
      </c>
      <c r="I29" s="70"/>
      <c r="J29" s="70" t="str">
        <f t="shared" si="3"/>
        <v>E</v>
      </c>
    </row>
    <row r="30" spans="1:10" x14ac:dyDescent="0.25">
      <c r="A30" s="19">
        <v>42033</v>
      </c>
      <c r="B30" s="20">
        <f t="shared" si="1"/>
        <v>4</v>
      </c>
      <c r="C30" t="str">
        <f t="shared" si="2"/>
        <v>jeudi</v>
      </c>
      <c r="D30" s="70" t="str">
        <f t="shared" si="4"/>
        <v>A</v>
      </c>
      <c r="E30" s="70" t="str">
        <f t="shared" si="4"/>
        <v>A</v>
      </c>
      <c r="F30" s="70" t="str">
        <f t="shared" si="4"/>
        <v>B</v>
      </c>
      <c r="G30" s="70" t="str">
        <f t="shared" si="4"/>
        <v>A</v>
      </c>
      <c r="H30" s="70" t="str">
        <f t="shared" si="5"/>
        <v>E</v>
      </c>
      <c r="I30" s="70"/>
      <c r="J30" s="70" t="str">
        <f t="shared" si="3"/>
        <v>E</v>
      </c>
    </row>
    <row r="31" spans="1:10" x14ac:dyDescent="0.25">
      <c r="A31" s="19">
        <v>42034</v>
      </c>
      <c r="B31" s="20">
        <f t="shared" si="1"/>
        <v>5</v>
      </c>
      <c r="C31" t="str">
        <f t="shared" si="2"/>
        <v>vendredi</v>
      </c>
      <c r="D31" s="70" t="str">
        <f t="shared" si="4"/>
        <v>A</v>
      </c>
      <c r="E31" s="70" t="str">
        <f t="shared" si="4"/>
        <v>A</v>
      </c>
      <c r="F31" s="70" t="str">
        <f t="shared" si="4"/>
        <v>B</v>
      </c>
      <c r="G31" s="70" t="str">
        <f t="shared" si="4"/>
        <v>A</v>
      </c>
      <c r="H31" s="70" t="str">
        <f t="shared" si="5"/>
        <v>E</v>
      </c>
      <c r="I31" s="70"/>
      <c r="J31" s="70" t="str">
        <f t="shared" si="3"/>
        <v>E</v>
      </c>
    </row>
    <row r="32" spans="1:10" x14ac:dyDescent="0.25">
      <c r="A32" s="19">
        <v>42035</v>
      </c>
      <c r="B32" s="20">
        <f t="shared" si="1"/>
        <v>6</v>
      </c>
      <c r="C32" t="str">
        <f t="shared" si="2"/>
        <v>samedi</v>
      </c>
      <c r="D32" s="70" t="str">
        <f t="shared" si="4"/>
        <v>A</v>
      </c>
      <c r="E32" s="70" t="str">
        <f t="shared" si="4"/>
        <v>A</v>
      </c>
      <c r="F32" s="70" t="str">
        <f t="shared" si="4"/>
        <v>B</v>
      </c>
      <c r="G32" s="70" t="str">
        <f t="shared" si="4"/>
        <v>A</v>
      </c>
      <c r="H32" s="70" t="str">
        <f t="shared" si="5"/>
        <v>E</v>
      </c>
      <c r="I32" s="70"/>
      <c r="J32" s="70" t="str">
        <f t="shared" si="3"/>
        <v>E</v>
      </c>
    </row>
    <row r="33" spans="1:10" x14ac:dyDescent="0.25">
      <c r="A33" s="19">
        <v>42036</v>
      </c>
      <c r="B33" s="20">
        <f t="shared" si="1"/>
        <v>7</v>
      </c>
      <c r="C33" t="str">
        <f t="shared" si="2"/>
        <v>dimanche</v>
      </c>
      <c r="D33" s="70" t="str">
        <f t="shared" si="4"/>
        <v>A</v>
      </c>
      <c r="E33" s="70" t="str">
        <f t="shared" si="4"/>
        <v>B</v>
      </c>
      <c r="F33" s="70" t="str">
        <f t="shared" si="4"/>
        <v>C</v>
      </c>
      <c r="G33" s="70" t="str">
        <f t="shared" si="4"/>
        <v>B</v>
      </c>
      <c r="H33" s="70" t="str">
        <f t="shared" si="5"/>
        <v>A</v>
      </c>
      <c r="I33" s="70"/>
      <c r="J33" s="70" t="str">
        <f t="shared" si="3"/>
        <v>F</v>
      </c>
    </row>
    <row r="34" spans="1:10" x14ac:dyDescent="0.25">
      <c r="A34" s="19">
        <v>42037</v>
      </c>
      <c r="B34" s="20">
        <f t="shared" si="1"/>
        <v>1</v>
      </c>
      <c r="C34" t="str">
        <f t="shared" si="2"/>
        <v>lundi</v>
      </c>
      <c r="D34" s="70" t="str">
        <f t="shared" si="4"/>
        <v>A</v>
      </c>
      <c r="E34" s="70" t="str">
        <f t="shared" si="4"/>
        <v>B</v>
      </c>
      <c r="F34" s="70" t="str">
        <f t="shared" si="4"/>
        <v>C</v>
      </c>
      <c r="G34" s="70" t="str">
        <f t="shared" si="4"/>
        <v>B</v>
      </c>
      <c r="H34" s="70" t="str">
        <f t="shared" si="5"/>
        <v>A</v>
      </c>
      <c r="I34" s="70"/>
      <c r="J34" s="70" t="str">
        <f t="shared" si="3"/>
        <v>F</v>
      </c>
    </row>
    <row r="35" spans="1:10" x14ac:dyDescent="0.25">
      <c r="A35" s="19">
        <v>42038</v>
      </c>
      <c r="B35" s="20">
        <f t="shared" si="1"/>
        <v>2</v>
      </c>
      <c r="C35" t="str">
        <f t="shared" si="2"/>
        <v>mardi</v>
      </c>
      <c r="D35" s="70" t="str">
        <f t="shared" si="4"/>
        <v>A</v>
      </c>
      <c r="E35" s="70" t="str">
        <f t="shared" si="4"/>
        <v>B</v>
      </c>
      <c r="F35" s="70" t="str">
        <f t="shared" si="4"/>
        <v>C</v>
      </c>
      <c r="G35" s="70" t="str">
        <f t="shared" si="4"/>
        <v>B</v>
      </c>
      <c r="H35" s="70" t="str">
        <f t="shared" si="5"/>
        <v>A</v>
      </c>
      <c r="I35" s="70"/>
      <c r="J35" s="70" t="str">
        <f t="shared" si="3"/>
        <v>F</v>
      </c>
    </row>
    <row r="36" spans="1:10" x14ac:dyDescent="0.25">
      <c r="A36" s="19">
        <v>42039</v>
      </c>
      <c r="B36" s="20">
        <f t="shared" si="1"/>
        <v>3</v>
      </c>
      <c r="C36" t="str">
        <f t="shared" si="2"/>
        <v>mercredi</v>
      </c>
      <c r="D36" s="70" t="str">
        <f t="shared" si="4"/>
        <v>A</v>
      </c>
      <c r="E36" s="70" t="str">
        <f t="shared" si="4"/>
        <v>B</v>
      </c>
      <c r="F36" s="70" t="str">
        <f t="shared" si="4"/>
        <v>C</v>
      </c>
      <c r="G36" s="70" t="str">
        <f t="shared" si="4"/>
        <v>B</v>
      </c>
      <c r="H36" s="70" t="str">
        <f t="shared" si="5"/>
        <v>A</v>
      </c>
      <c r="I36" s="70"/>
      <c r="J36" s="70" t="str">
        <f t="shared" si="3"/>
        <v>F</v>
      </c>
    </row>
    <row r="37" spans="1:10" x14ac:dyDescent="0.25">
      <c r="A37" s="19">
        <v>42040</v>
      </c>
      <c r="B37" s="20">
        <f t="shared" si="1"/>
        <v>4</v>
      </c>
      <c r="C37" t="str">
        <f t="shared" si="2"/>
        <v>jeudi</v>
      </c>
      <c r="D37" s="70" t="str">
        <f t="shared" si="4"/>
        <v>A</v>
      </c>
      <c r="E37" s="70" t="str">
        <f t="shared" si="4"/>
        <v>B</v>
      </c>
      <c r="F37" s="70" t="str">
        <f t="shared" si="4"/>
        <v>C</v>
      </c>
      <c r="G37" s="70" t="str">
        <f t="shared" si="4"/>
        <v>B</v>
      </c>
      <c r="H37" s="70" t="str">
        <f t="shared" si="5"/>
        <v>A</v>
      </c>
      <c r="I37" s="70"/>
      <c r="J37" s="70" t="str">
        <f t="shared" si="3"/>
        <v>F</v>
      </c>
    </row>
    <row r="38" spans="1:10" x14ac:dyDescent="0.25">
      <c r="A38" s="19">
        <v>42041</v>
      </c>
      <c r="B38" s="20">
        <f t="shared" si="1"/>
        <v>5</v>
      </c>
      <c r="C38" t="str">
        <f t="shared" si="2"/>
        <v>vendredi</v>
      </c>
      <c r="D38" s="70" t="str">
        <f t="shared" si="4"/>
        <v>A</v>
      </c>
      <c r="E38" s="70" t="str">
        <f t="shared" si="4"/>
        <v>B</v>
      </c>
      <c r="F38" s="70" t="str">
        <f t="shared" si="4"/>
        <v>C</v>
      </c>
      <c r="G38" s="70" t="str">
        <f t="shared" si="4"/>
        <v>B</v>
      </c>
      <c r="H38" s="70" t="str">
        <f t="shared" si="5"/>
        <v>A</v>
      </c>
      <c r="I38" s="70"/>
      <c r="J38" s="70" t="str">
        <f t="shared" si="3"/>
        <v>F</v>
      </c>
    </row>
    <row r="39" spans="1:10" x14ac:dyDescent="0.25">
      <c r="A39" s="19">
        <v>42042</v>
      </c>
      <c r="B39" s="20">
        <f t="shared" si="1"/>
        <v>6</v>
      </c>
      <c r="C39" t="str">
        <f t="shared" si="2"/>
        <v>samedi</v>
      </c>
      <c r="D39" s="70" t="str">
        <f t="shared" si="4"/>
        <v>A</v>
      </c>
      <c r="E39" s="70" t="str">
        <f t="shared" si="4"/>
        <v>B</v>
      </c>
      <c r="F39" s="70" t="str">
        <f t="shared" si="4"/>
        <v>C</v>
      </c>
      <c r="G39" s="70" t="str">
        <f t="shared" si="4"/>
        <v>B</v>
      </c>
      <c r="H39" s="70" t="str">
        <f t="shared" si="5"/>
        <v>A</v>
      </c>
      <c r="I39" s="70"/>
      <c r="J39" s="70" t="str">
        <f t="shared" si="3"/>
        <v>F</v>
      </c>
    </row>
    <row r="40" spans="1:10" x14ac:dyDescent="0.25">
      <c r="A40" s="19">
        <v>42043</v>
      </c>
      <c r="B40" s="20">
        <f t="shared" si="1"/>
        <v>7</v>
      </c>
      <c r="C40" t="str">
        <f t="shared" si="2"/>
        <v>dimanche</v>
      </c>
      <c r="D40" s="70" t="str">
        <f t="shared" si="4"/>
        <v>A</v>
      </c>
      <c r="E40" s="70" t="str">
        <f t="shared" si="4"/>
        <v>A</v>
      </c>
      <c r="F40" s="70" t="str">
        <f t="shared" si="4"/>
        <v>A</v>
      </c>
      <c r="G40" s="70" t="str">
        <f t="shared" si="4"/>
        <v>C</v>
      </c>
      <c r="H40" s="70" t="str">
        <f t="shared" si="5"/>
        <v>B</v>
      </c>
      <c r="I40" s="70"/>
      <c r="J40" s="70" t="str">
        <f t="shared" si="3"/>
        <v>G</v>
      </c>
    </row>
    <row r="41" spans="1:10" x14ac:dyDescent="0.25">
      <c r="A41" s="19">
        <v>42044</v>
      </c>
      <c r="B41" s="20">
        <f t="shared" si="1"/>
        <v>1</v>
      </c>
      <c r="C41" t="str">
        <f t="shared" si="2"/>
        <v>lundi</v>
      </c>
      <c r="D41" s="70" t="str">
        <f t="shared" si="4"/>
        <v>A</v>
      </c>
      <c r="E41" s="70" t="str">
        <f t="shared" si="4"/>
        <v>A</v>
      </c>
      <c r="F41" s="70" t="str">
        <f t="shared" si="4"/>
        <v>A</v>
      </c>
      <c r="G41" s="70" t="str">
        <f t="shared" si="4"/>
        <v>C</v>
      </c>
      <c r="H41" s="70" t="str">
        <f t="shared" si="5"/>
        <v>B</v>
      </c>
      <c r="I41" s="70"/>
      <c r="J41" s="70" t="str">
        <f t="shared" si="3"/>
        <v>G</v>
      </c>
    </row>
    <row r="42" spans="1:10" x14ac:dyDescent="0.25">
      <c r="A42" s="19">
        <v>42045</v>
      </c>
      <c r="B42" s="20">
        <f t="shared" si="1"/>
        <v>2</v>
      </c>
      <c r="C42" t="str">
        <f t="shared" si="2"/>
        <v>mardi</v>
      </c>
      <c r="D42" s="70" t="str">
        <f t="shared" si="4"/>
        <v>A</v>
      </c>
      <c r="E42" s="70" t="str">
        <f t="shared" si="4"/>
        <v>A</v>
      </c>
      <c r="F42" s="70" t="str">
        <f t="shared" si="4"/>
        <v>A</v>
      </c>
      <c r="G42" s="70" t="str">
        <f t="shared" si="4"/>
        <v>C</v>
      </c>
      <c r="H42" s="70" t="str">
        <f t="shared" si="5"/>
        <v>B</v>
      </c>
      <c r="I42" s="70"/>
      <c r="J42" s="70" t="str">
        <f t="shared" si="3"/>
        <v>G</v>
      </c>
    </row>
    <row r="43" spans="1:10" x14ac:dyDescent="0.25">
      <c r="A43" s="19">
        <v>42046</v>
      </c>
      <c r="B43" s="20">
        <f t="shared" si="1"/>
        <v>3</v>
      </c>
      <c r="C43" t="str">
        <f t="shared" si="2"/>
        <v>mercredi</v>
      </c>
      <c r="D43" s="70" t="str">
        <f t="shared" si="4"/>
        <v>A</v>
      </c>
      <c r="E43" s="70" t="str">
        <f t="shared" si="4"/>
        <v>A</v>
      </c>
      <c r="F43" s="70" t="str">
        <f t="shared" si="4"/>
        <v>A</v>
      </c>
      <c r="G43" s="70" t="str">
        <f t="shared" si="4"/>
        <v>C</v>
      </c>
      <c r="H43" s="70" t="str">
        <f t="shared" si="5"/>
        <v>B</v>
      </c>
      <c r="I43" s="70"/>
      <c r="J43" s="70" t="str">
        <f t="shared" si="3"/>
        <v>G</v>
      </c>
    </row>
    <row r="44" spans="1:10" x14ac:dyDescent="0.25">
      <c r="A44" s="19">
        <v>42047</v>
      </c>
      <c r="B44" s="20">
        <f t="shared" si="1"/>
        <v>4</v>
      </c>
      <c r="C44" t="str">
        <f t="shared" si="2"/>
        <v>jeudi</v>
      </c>
      <c r="D44" s="70" t="str">
        <f t="shared" si="4"/>
        <v>A</v>
      </c>
      <c r="E44" s="70" t="str">
        <f t="shared" si="4"/>
        <v>A</v>
      </c>
      <c r="F44" s="70" t="str">
        <f t="shared" si="4"/>
        <v>A</v>
      </c>
      <c r="G44" s="70" t="str">
        <f t="shared" si="4"/>
        <v>C</v>
      </c>
      <c r="H44" s="70" t="str">
        <f t="shared" si="5"/>
        <v>B</v>
      </c>
      <c r="I44" s="70"/>
      <c r="J44" s="70" t="str">
        <f t="shared" si="3"/>
        <v>G</v>
      </c>
    </row>
    <row r="45" spans="1:10" x14ac:dyDescent="0.25">
      <c r="A45" s="19">
        <v>42048</v>
      </c>
      <c r="B45" s="20">
        <f t="shared" si="1"/>
        <v>5</v>
      </c>
      <c r="C45" t="str">
        <f t="shared" si="2"/>
        <v>vendredi</v>
      </c>
      <c r="D45" s="70" t="str">
        <f t="shared" si="4"/>
        <v>A</v>
      </c>
      <c r="E45" s="70" t="str">
        <f t="shared" si="4"/>
        <v>A</v>
      </c>
      <c r="F45" s="70" t="str">
        <f t="shared" si="4"/>
        <v>A</v>
      </c>
      <c r="G45" s="70" t="str">
        <f t="shared" si="4"/>
        <v>C</v>
      </c>
      <c r="H45" s="70" t="str">
        <f t="shared" si="5"/>
        <v>B</v>
      </c>
      <c r="I45" s="70"/>
      <c r="J45" s="70" t="str">
        <f t="shared" si="3"/>
        <v>G</v>
      </c>
    </row>
    <row r="46" spans="1:10" x14ac:dyDescent="0.25">
      <c r="A46" s="19">
        <v>42049</v>
      </c>
      <c r="B46" s="20">
        <f t="shared" si="1"/>
        <v>6</v>
      </c>
      <c r="C46" t="str">
        <f t="shared" si="2"/>
        <v>samedi</v>
      </c>
      <c r="D46" s="70" t="str">
        <f t="shared" si="4"/>
        <v>A</v>
      </c>
      <c r="E46" s="70" t="str">
        <f t="shared" si="4"/>
        <v>A</v>
      </c>
      <c r="F46" s="70" t="str">
        <f t="shared" si="4"/>
        <v>A</v>
      </c>
      <c r="G46" s="70" t="str">
        <f t="shared" si="4"/>
        <v>C</v>
      </c>
      <c r="H46" s="70" t="str">
        <f t="shared" si="5"/>
        <v>B</v>
      </c>
      <c r="I46" s="70"/>
      <c r="J46" s="70" t="str">
        <f t="shared" si="3"/>
        <v>G</v>
      </c>
    </row>
    <row r="47" spans="1:10" x14ac:dyDescent="0.25">
      <c r="A47" s="19">
        <v>42050</v>
      </c>
      <c r="B47" s="20">
        <f t="shared" si="1"/>
        <v>7</v>
      </c>
      <c r="C47" t="str">
        <f t="shared" si="2"/>
        <v>dimanche</v>
      </c>
      <c r="D47" s="70" t="str">
        <f t="shared" si="4"/>
        <v>A</v>
      </c>
      <c r="E47" s="70" t="str">
        <f t="shared" si="4"/>
        <v>B</v>
      </c>
      <c r="F47" s="70" t="str">
        <f t="shared" si="4"/>
        <v>B</v>
      </c>
      <c r="G47" s="70" t="str">
        <f t="shared" si="4"/>
        <v>D</v>
      </c>
      <c r="H47" s="70" t="str">
        <f t="shared" si="5"/>
        <v>C</v>
      </c>
      <c r="I47" s="70"/>
      <c r="J47" s="70" t="str">
        <f t="shared" si="3"/>
        <v>A</v>
      </c>
    </row>
    <row r="48" spans="1:10" x14ac:dyDescent="0.25">
      <c r="A48" s="19">
        <v>42051</v>
      </c>
      <c r="B48" s="20">
        <f t="shared" si="1"/>
        <v>1</v>
      </c>
      <c r="C48" t="str">
        <f t="shared" si="2"/>
        <v>lundi</v>
      </c>
      <c r="D48" s="70" t="str">
        <f t="shared" si="4"/>
        <v>A</v>
      </c>
      <c r="E48" s="70" t="str">
        <f t="shared" si="4"/>
        <v>B</v>
      </c>
      <c r="F48" s="70" t="str">
        <f t="shared" si="4"/>
        <v>B</v>
      </c>
      <c r="G48" s="70" t="str">
        <f t="shared" si="4"/>
        <v>D</v>
      </c>
      <c r="H48" s="70" t="str">
        <f t="shared" si="5"/>
        <v>C</v>
      </c>
      <c r="I48" s="70"/>
      <c r="J48" s="70" t="str">
        <f t="shared" si="3"/>
        <v>A</v>
      </c>
    </row>
    <row r="49" spans="1:10" x14ac:dyDescent="0.25">
      <c r="A49" s="19">
        <v>42052</v>
      </c>
      <c r="B49" s="20">
        <f t="shared" si="1"/>
        <v>2</v>
      </c>
      <c r="C49" t="str">
        <f t="shared" si="2"/>
        <v>mardi</v>
      </c>
      <c r="D49" s="70" t="str">
        <f t="shared" si="4"/>
        <v>A</v>
      </c>
      <c r="E49" s="70" t="str">
        <f t="shared" si="4"/>
        <v>B</v>
      </c>
      <c r="F49" s="70" t="str">
        <f t="shared" si="4"/>
        <v>B</v>
      </c>
      <c r="G49" s="70" t="str">
        <f t="shared" si="4"/>
        <v>D</v>
      </c>
      <c r="H49" s="70" t="str">
        <f t="shared" si="5"/>
        <v>C</v>
      </c>
      <c r="I49" s="70"/>
      <c r="J49" s="70" t="str">
        <f t="shared" si="3"/>
        <v>A</v>
      </c>
    </row>
    <row r="50" spans="1:10" x14ac:dyDescent="0.25">
      <c r="A50" s="19">
        <v>42053</v>
      </c>
      <c r="B50" s="20">
        <f t="shared" si="1"/>
        <v>3</v>
      </c>
      <c r="C50" t="str">
        <f t="shared" si="2"/>
        <v>mercredi</v>
      </c>
      <c r="D50" s="70" t="str">
        <f t="shared" si="4"/>
        <v>A</v>
      </c>
      <c r="E50" s="70" t="str">
        <f t="shared" si="4"/>
        <v>B</v>
      </c>
      <c r="F50" s="70" t="str">
        <f t="shared" si="4"/>
        <v>B</v>
      </c>
      <c r="G50" s="70" t="str">
        <f t="shared" si="4"/>
        <v>D</v>
      </c>
      <c r="H50" s="70" t="str">
        <f t="shared" si="5"/>
        <v>C</v>
      </c>
      <c r="I50" s="70"/>
      <c r="J50" s="70" t="str">
        <f t="shared" si="3"/>
        <v>A</v>
      </c>
    </row>
    <row r="51" spans="1:10" x14ac:dyDescent="0.25">
      <c r="A51" s="19">
        <v>42054</v>
      </c>
      <c r="B51" s="20">
        <f t="shared" si="1"/>
        <v>4</v>
      </c>
      <c r="C51" t="str">
        <f t="shared" si="2"/>
        <v>jeudi</v>
      </c>
      <c r="D51" s="70" t="str">
        <f t="shared" si="4"/>
        <v>A</v>
      </c>
      <c r="E51" s="70" t="str">
        <f t="shared" si="4"/>
        <v>B</v>
      </c>
      <c r="F51" s="70" t="str">
        <f t="shared" si="4"/>
        <v>B</v>
      </c>
      <c r="G51" s="70" t="str">
        <f t="shared" si="4"/>
        <v>D</v>
      </c>
      <c r="H51" s="70" t="str">
        <f t="shared" si="5"/>
        <v>C</v>
      </c>
      <c r="I51" s="70"/>
      <c r="J51" s="70" t="str">
        <f t="shared" si="3"/>
        <v>A</v>
      </c>
    </row>
    <row r="52" spans="1:10" x14ac:dyDescent="0.25">
      <c r="A52" s="19">
        <v>42055</v>
      </c>
      <c r="B52" s="20">
        <f t="shared" si="1"/>
        <v>5</v>
      </c>
      <c r="C52" t="str">
        <f t="shared" si="2"/>
        <v>vendredi</v>
      </c>
      <c r="D52" s="70" t="str">
        <f t="shared" si="4"/>
        <v>A</v>
      </c>
      <c r="E52" s="70" t="str">
        <f t="shared" si="4"/>
        <v>B</v>
      </c>
      <c r="F52" s="70" t="str">
        <f t="shared" si="4"/>
        <v>B</v>
      </c>
      <c r="G52" s="70" t="str">
        <f t="shared" si="4"/>
        <v>D</v>
      </c>
      <c r="H52" s="70" t="str">
        <f t="shared" si="5"/>
        <v>C</v>
      </c>
      <c r="I52" s="70"/>
      <c r="J52" s="70" t="str">
        <f t="shared" si="3"/>
        <v>A</v>
      </c>
    </row>
    <row r="53" spans="1:10" x14ac:dyDescent="0.25">
      <c r="A53" s="19">
        <v>42056</v>
      </c>
      <c r="B53" s="20">
        <f t="shared" si="1"/>
        <v>6</v>
      </c>
      <c r="C53" t="str">
        <f t="shared" si="2"/>
        <v>samedi</v>
      </c>
      <c r="D53" s="70" t="str">
        <f t="shared" si="4"/>
        <v>A</v>
      </c>
      <c r="E53" s="70" t="str">
        <f t="shared" si="4"/>
        <v>B</v>
      </c>
      <c r="F53" s="70" t="str">
        <f t="shared" si="4"/>
        <v>B</v>
      </c>
      <c r="G53" s="70" t="str">
        <f t="shared" si="4"/>
        <v>D</v>
      </c>
      <c r="H53" s="70" t="str">
        <f t="shared" si="5"/>
        <v>C</v>
      </c>
      <c r="I53" s="70"/>
      <c r="J53" s="70" t="str">
        <f t="shared" si="3"/>
        <v>A</v>
      </c>
    </row>
    <row r="54" spans="1:10" x14ac:dyDescent="0.25">
      <c r="A54" s="19">
        <v>42057</v>
      </c>
      <c r="B54" s="20">
        <f t="shared" si="1"/>
        <v>7</v>
      </c>
      <c r="C54" t="str">
        <f t="shared" si="2"/>
        <v>dimanche</v>
      </c>
      <c r="D54" s="70" t="str">
        <f t="shared" si="4"/>
        <v>A</v>
      </c>
      <c r="E54" s="70" t="str">
        <f t="shared" si="4"/>
        <v>A</v>
      </c>
      <c r="F54" s="70" t="str">
        <f t="shared" si="4"/>
        <v>C</v>
      </c>
      <c r="G54" s="70" t="str">
        <f t="shared" si="4"/>
        <v>A</v>
      </c>
      <c r="H54" s="70" t="str">
        <f t="shared" si="5"/>
        <v>D</v>
      </c>
      <c r="I54" s="70"/>
      <c r="J54" s="70" t="str">
        <f t="shared" si="3"/>
        <v>B</v>
      </c>
    </row>
    <row r="55" spans="1:10" x14ac:dyDescent="0.25">
      <c r="A55" s="19">
        <v>42058</v>
      </c>
      <c r="B55" s="20">
        <f t="shared" si="1"/>
        <v>1</v>
      </c>
      <c r="C55" t="str">
        <f t="shared" si="2"/>
        <v>lundi</v>
      </c>
      <c r="D55" s="70" t="str">
        <f t="shared" si="4"/>
        <v>A</v>
      </c>
      <c r="E55" s="70" t="str">
        <f t="shared" si="4"/>
        <v>A</v>
      </c>
      <c r="F55" s="70" t="str">
        <f t="shared" si="4"/>
        <v>C</v>
      </c>
      <c r="G55" s="70" t="str">
        <f t="shared" si="4"/>
        <v>A</v>
      </c>
      <c r="H55" s="70" t="str">
        <f t="shared" si="5"/>
        <v>D</v>
      </c>
      <c r="I55" s="70"/>
      <c r="J55" s="70" t="str">
        <f t="shared" si="3"/>
        <v>B</v>
      </c>
    </row>
    <row r="56" spans="1:10" x14ac:dyDescent="0.25">
      <c r="A56" s="19">
        <v>42059</v>
      </c>
      <c r="B56" s="20">
        <f t="shared" si="1"/>
        <v>2</v>
      </c>
      <c r="C56" t="str">
        <f t="shared" si="2"/>
        <v>mardi</v>
      </c>
      <c r="D56" s="70" t="str">
        <f t="shared" si="4"/>
        <v>A</v>
      </c>
      <c r="E56" s="70" t="str">
        <f t="shared" si="4"/>
        <v>A</v>
      </c>
      <c r="F56" s="70" t="str">
        <f t="shared" si="4"/>
        <v>C</v>
      </c>
      <c r="G56" s="70" t="str">
        <f t="shared" si="4"/>
        <v>A</v>
      </c>
      <c r="H56" s="70" t="str">
        <f t="shared" si="5"/>
        <v>D</v>
      </c>
      <c r="I56" s="70"/>
      <c r="J56" s="70" t="str">
        <f t="shared" si="3"/>
        <v>B</v>
      </c>
    </row>
    <row r="57" spans="1:10" x14ac:dyDescent="0.25">
      <c r="A57" s="19">
        <v>42060</v>
      </c>
      <c r="B57" s="20">
        <f t="shared" si="1"/>
        <v>3</v>
      </c>
      <c r="C57" t="str">
        <f t="shared" si="2"/>
        <v>mercredi</v>
      </c>
      <c r="D57" s="70" t="str">
        <f t="shared" si="4"/>
        <v>A</v>
      </c>
      <c r="E57" s="70" t="str">
        <f t="shared" si="4"/>
        <v>A</v>
      </c>
      <c r="F57" s="70" t="str">
        <f t="shared" si="4"/>
        <v>C</v>
      </c>
      <c r="G57" s="70" t="str">
        <f t="shared" si="4"/>
        <v>A</v>
      </c>
      <c r="H57" s="70" t="str">
        <f t="shared" si="5"/>
        <v>D</v>
      </c>
      <c r="I57" s="70"/>
      <c r="J57" s="70" t="str">
        <f t="shared" si="3"/>
        <v>B</v>
      </c>
    </row>
    <row r="58" spans="1:10" x14ac:dyDescent="0.25">
      <c r="A58" s="19">
        <v>42061</v>
      </c>
      <c r="B58" s="20">
        <f t="shared" si="1"/>
        <v>4</v>
      </c>
      <c r="C58" t="str">
        <f t="shared" si="2"/>
        <v>jeudi</v>
      </c>
      <c r="D58" s="70" t="str">
        <f t="shared" si="4"/>
        <v>A</v>
      </c>
      <c r="E58" s="70" t="str">
        <f t="shared" si="4"/>
        <v>A</v>
      </c>
      <c r="F58" s="70" t="str">
        <f t="shared" si="4"/>
        <v>C</v>
      </c>
      <c r="G58" s="70" t="str">
        <f t="shared" si="4"/>
        <v>A</v>
      </c>
      <c r="H58" s="70" t="str">
        <f t="shared" si="5"/>
        <v>D</v>
      </c>
      <c r="I58" s="70"/>
      <c r="J58" s="70" t="str">
        <f t="shared" si="3"/>
        <v>B</v>
      </c>
    </row>
    <row r="59" spans="1:10" x14ac:dyDescent="0.25">
      <c r="A59" s="19">
        <v>42062</v>
      </c>
      <c r="B59" s="20">
        <f t="shared" si="1"/>
        <v>5</v>
      </c>
      <c r="C59" t="str">
        <f t="shared" si="2"/>
        <v>vendredi</v>
      </c>
      <c r="D59" s="70" t="str">
        <f t="shared" si="4"/>
        <v>A</v>
      </c>
      <c r="E59" s="70" t="str">
        <f t="shared" si="4"/>
        <v>A</v>
      </c>
      <c r="F59" s="70" t="str">
        <f t="shared" si="4"/>
        <v>C</v>
      </c>
      <c r="G59" s="70" t="str">
        <f t="shared" si="4"/>
        <v>A</v>
      </c>
      <c r="H59" s="70" t="str">
        <f t="shared" si="5"/>
        <v>D</v>
      </c>
      <c r="I59" s="70"/>
      <c r="J59" s="70" t="str">
        <f t="shared" si="3"/>
        <v>B</v>
      </c>
    </row>
    <row r="60" spans="1:10" x14ac:dyDescent="0.25">
      <c r="A60" s="19">
        <v>42063</v>
      </c>
      <c r="B60" s="20">
        <f t="shared" si="1"/>
        <v>6</v>
      </c>
      <c r="C60" t="str">
        <f t="shared" si="2"/>
        <v>samedi</v>
      </c>
      <c r="D60" s="70" t="str">
        <f t="shared" si="4"/>
        <v>A</v>
      </c>
      <c r="E60" s="70" t="str">
        <f t="shared" si="4"/>
        <v>A</v>
      </c>
      <c r="F60" s="70" t="str">
        <f t="shared" si="4"/>
        <v>C</v>
      </c>
      <c r="G60" s="70" t="str">
        <f t="shared" si="4"/>
        <v>A</v>
      </c>
      <c r="H60" s="70" t="str">
        <f t="shared" si="5"/>
        <v>D</v>
      </c>
      <c r="I60" s="70"/>
      <c r="J60" s="70" t="str">
        <f t="shared" si="3"/>
        <v>B</v>
      </c>
    </row>
    <row r="61" spans="1:10" x14ac:dyDescent="0.25">
      <c r="A61" s="19">
        <v>42064</v>
      </c>
      <c r="B61" s="20">
        <f t="shared" si="1"/>
        <v>7</v>
      </c>
      <c r="C61" t="str">
        <f t="shared" si="2"/>
        <v>dimanche</v>
      </c>
      <c r="D61" s="70" t="str">
        <f t="shared" si="4"/>
        <v>A</v>
      </c>
      <c r="E61" s="70" t="str">
        <f t="shared" si="4"/>
        <v>B</v>
      </c>
      <c r="F61" s="70" t="str">
        <f t="shared" si="4"/>
        <v>A</v>
      </c>
      <c r="G61" s="70" t="str">
        <f t="shared" si="4"/>
        <v>B</v>
      </c>
      <c r="H61" s="70" t="str">
        <f t="shared" si="5"/>
        <v>E</v>
      </c>
      <c r="I61" s="70"/>
      <c r="J61" s="70" t="str">
        <f t="shared" si="3"/>
        <v>C</v>
      </c>
    </row>
    <row r="62" spans="1:10" x14ac:dyDescent="0.25">
      <c r="A62" s="19">
        <v>42065</v>
      </c>
      <c r="B62" s="20">
        <f t="shared" si="1"/>
        <v>1</v>
      </c>
      <c r="C62" t="str">
        <f t="shared" si="2"/>
        <v>lundi</v>
      </c>
      <c r="D62" s="70" t="str">
        <f t="shared" si="4"/>
        <v>A</v>
      </c>
      <c r="E62" s="70" t="str">
        <f t="shared" si="4"/>
        <v>B</v>
      </c>
      <c r="F62" s="70" t="str">
        <f t="shared" si="4"/>
        <v>A</v>
      </c>
      <c r="G62" s="70" t="str">
        <f t="shared" si="4"/>
        <v>B</v>
      </c>
      <c r="H62" s="70" t="str">
        <f t="shared" si="5"/>
        <v>E</v>
      </c>
      <c r="I62" s="70"/>
      <c r="J62" s="70" t="str">
        <f t="shared" si="3"/>
        <v>C</v>
      </c>
    </row>
    <row r="63" spans="1:10" x14ac:dyDescent="0.25">
      <c r="A63" s="19">
        <v>42066</v>
      </c>
      <c r="B63" s="20">
        <f t="shared" si="1"/>
        <v>2</v>
      </c>
      <c r="C63" t="str">
        <f t="shared" si="2"/>
        <v>mardi</v>
      </c>
      <c r="D63" s="70" t="str">
        <f t="shared" si="4"/>
        <v>A</v>
      </c>
      <c r="E63" s="70" t="str">
        <f t="shared" si="4"/>
        <v>B</v>
      </c>
      <c r="F63" s="70" t="str">
        <f t="shared" si="4"/>
        <v>A</v>
      </c>
      <c r="G63" s="70" t="str">
        <f t="shared" si="4"/>
        <v>B</v>
      </c>
      <c r="H63" s="70" t="str">
        <f t="shared" si="5"/>
        <v>E</v>
      </c>
      <c r="I63" s="70"/>
      <c r="J63" s="70" t="str">
        <f t="shared" si="3"/>
        <v>C</v>
      </c>
    </row>
    <row r="64" spans="1:10" x14ac:dyDescent="0.25">
      <c r="A64" s="19">
        <v>42067</v>
      </c>
      <c r="B64" s="20">
        <f t="shared" si="1"/>
        <v>3</v>
      </c>
      <c r="C64" t="str">
        <f t="shared" si="2"/>
        <v>mercredi</v>
      </c>
      <c r="D64" s="70" t="str">
        <f t="shared" si="4"/>
        <v>A</v>
      </c>
      <c r="E64" s="70" t="str">
        <f t="shared" si="4"/>
        <v>B</v>
      </c>
      <c r="F64" s="70" t="str">
        <f t="shared" si="4"/>
        <v>A</v>
      </c>
      <c r="G64" s="70" t="str">
        <f t="shared" si="4"/>
        <v>B</v>
      </c>
      <c r="H64" s="70" t="str">
        <f t="shared" si="5"/>
        <v>E</v>
      </c>
      <c r="I64" s="70"/>
      <c r="J64" s="70" t="str">
        <f t="shared" si="3"/>
        <v>C</v>
      </c>
    </row>
    <row r="65" spans="1:10" x14ac:dyDescent="0.25">
      <c r="A65" s="19">
        <v>42068</v>
      </c>
      <c r="B65" s="20">
        <f t="shared" si="1"/>
        <v>4</v>
      </c>
      <c r="C65" t="str">
        <f t="shared" si="2"/>
        <v>jeudi</v>
      </c>
      <c r="D65" s="70" t="str">
        <f t="shared" si="4"/>
        <v>A</v>
      </c>
      <c r="E65" s="70" t="str">
        <f t="shared" si="4"/>
        <v>B</v>
      </c>
      <c r="F65" s="70" t="str">
        <f t="shared" si="4"/>
        <v>A</v>
      </c>
      <c r="G65" s="70" t="str">
        <f t="shared" si="4"/>
        <v>B</v>
      </c>
      <c r="H65" s="70" t="str">
        <f t="shared" si="5"/>
        <v>E</v>
      </c>
      <c r="I65" s="70"/>
      <c r="J65" s="70" t="str">
        <f t="shared" si="3"/>
        <v>C</v>
      </c>
    </row>
    <row r="66" spans="1:10" x14ac:dyDescent="0.25">
      <c r="A66" s="19">
        <v>42069</v>
      </c>
      <c r="B66" s="20">
        <f t="shared" si="1"/>
        <v>5</v>
      </c>
      <c r="C66" t="str">
        <f t="shared" si="2"/>
        <v>vendredi</v>
      </c>
      <c r="D66" s="70" t="str">
        <f t="shared" si="4"/>
        <v>A</v>
      </c>
      <c r="E66" s="70" t="str">
        <f t="shared" si="4"/>
        <v>B</v>
      </c>
      <c r="F66" s="70" t="str">
        <f t="shared" si="4"/>
        <v>A</v>
      </c>
      <c r="G66" s="70" t="str">
        <f t="shared" si="4"/>
        <v>B</v>
      </c>
      <c r="H66" s="70" t="str">
        <f t="shared" si="5"/>
        <v>E</v>
      </c>
      <c r="I66" s="70"/>
      <c r="J66" s="70" t="str">
        <f t="shared" si="3"/>
        <v>C</v>
      </c>
    </row>
    <row r="67" spans="1:10" x14ac:dyDescent="0.25">
      <c r="A67" s="19">
        <v>42070</v>
      </c>
      <c r="B67" s="20">
        <f t="shared" ref="B67:B130" si="6">WEEKDAY(A67,2)</f>
        <v>6</v>
      </c>
      <c r="C67" t="str">
        <f t="shared" ref="C67:C130" si="7">IF(B67=1,"lundi",IF(B67=2,"mardi",IF(B67=3,"mercredi",IF(B67=4,"jeudi",IF(B67=5,"vendredi",IF(B67=6,"samedi",IF(B67=7,"dimanche","")))))))</f>
        <v>samedi</v>
      </c>
      <c r="D67" s="70" t="str">
        <f t="shared" si="4"/>
        <v>A</v>
      </c>
      <c r="E67" s="70" t="str">
        <f t="shared" si="4"/>
        <v>B</v>
      </c>
      <c r="F67" s="70" t="str">
        <f t="shared" si="4"/>
        <v>A</v>
      </c>
      <c r="G67" s="70" t="str">
        <f t="shared" si="4"/>
        <v>B</v>
      </c>
      <c r="H67" s="70" t="str">
        <f t="shared" si="5"/>
        <v>E</v>
      </c>
      <c r="I67" s="70"/>
      <c r="J67" s="70" t="str">
        <f t="shared" ref="J67:J130" si="8">CHAR((MOD(WEEKNUM($A67)-1,VALUE(RIGHT(J$1,1)))+1)+64)</f>
        <v>C</v>
      </c>
    </row>
    <row r="68" spans="1:10" x14ac:dyDescent="0.25">
      <c r="A68" s="19">
        <v>42071</v>
      </c>
      <c r="B68" s="20">
        <f t="shared" si="6"/>
        <v>7</v>
      </c>
      <c r="C68" t="str">
        <f t="shared" si="7"/>
        <v>dimanche</v>
      </c>
      <c r="D68" s="70" t="str">
        <f t="shared" si="4"/>
        <v>A</v>
      </c>
      <c r="E68" s="70" t="str">
        <f t="shared" si="4"/>
        <v>A</v>
      </c>
      <c r="F68" s="70" t="str">
        <f t="shared" si="4"/>
        <v>B</v>
      </c>
      <c r="G68" s="70" t="str">
        <f t="shared" si="4"/>
        <v>C</v>
      </c>
      <c r="H68" s="70" t="str">
        <f t="shared" si="5"/>
        <v>A</v>
      </c>
      <c r="I68" s="70"/>
      <c r="J68" s="70" t="str">
        <f t="shared" si="8"/>
        <v>D</v>
      </c>
    </row>
    <row r="69" spans="1:10" x14ac:dyDescent="0.25">
      <c r="A69" s="19">
        <v>42072</v>
      </c>
      <c r="B69" s="20">
        <f t="shared" si="6"/>
        <v>1</v>
      </c>
      <c r="C69" t="str">
        <f t="shared" si="7"/>
        <v>lundi</v>
      </c>
      <c r="D69" s="70" t="str">
        <f t="shared" si="4"/>
        <v>A</v>
      </c>
      <c r="E69" s="70" t="str">
        <f t="shared" si="4"/>
        <v>A</v>
      </c>
      <c r="F69" s="70" t="str">
        <f t="shared" si="4"/>
        <v>B</v>
      </c>
      <c r="G69" s="70" t="str">
        <f t="shared" si="4"/>
        <v>C</v>
      </c>
      <c r="H69" s="70" t="str">
        <f t="shared" si="5"/>
        <v>A</v>
      </c>
      <c r="I69" s="70"/>
      <c r="J69" s="70" t="str">
        <f t="shared" si="8"/>
        <v>D</v>
      </c>
    </row>
    <row r="70" spans="1:10" x14ac:dyDescent="0.25">
      <c r="A70" s="19">
        <v>42073</v>
      </c>
      <c r="B70" s="20">
        <f t="shared" si="6"/>
        <v>2</v>
      </c>
      <c r="C70" t="str">
        <f t="shared" si="7"/>
        <v>mardi</v>
      </c>
      <c r="D70" s="70" t="str">
        <f t="shared" si="4"/>
        <v>A</v>
      </c>
      <c r="E70" s="70" t="str">
        <f t="shared" si="4"/>
        <v>A</v>
      </c>
      <c r="F70" s="70" t="str">
        <f t="shared" si="4"/>
        <v>B</v>
      </c>
      <c r="G70" s="70" t="str">
        <f t="shared" si="4"/>
        <v>C</v>
      </c>
      <c r="H70" s="70" t="str">
        <f t="shared" si="5"/>
        <v>A</v>
      </c>
      <c r="I70" s="70"/>
      <c r="J70" s="70" t="str">
        <f t="shared" si="8"/>
        <v>D</v>
      </c>
    </row>
    <row r="71" spans="1:10" x14ac:dyDescent="0.25">
      <c r="A71" s="19">
        <v>42074</v>
      </c>
      <c r="B71" s="20">
        <f t="shared" si="6"/>
        <v>3</v>
      </c>
      <c r="C71" t="str">
        <f t="shared" si="7"/>
        <v>mercredi</v>
      </c>
      <c r="D71" s="70" t="str">
        <f t="shared" si="4"/>
        <v>A</v>
      </c>
      <c r="E71" s="70" t="str">
        <f t="shared" si="4"/>
        <v>A</v>
      </c>
      <c r="F71" s="70" t="str">
        <f t="shared" si="4"/>
        <v>B</v>
      </c>
      <c r="G71" s="70" t="str">
        <f t="shared" si="4"/>
        <v>C</v>
      </c>
      <c r="H71" s="70" t="str">
        <f t="shared" si="5"/>
        <v>A</v>
      </c>
      <c r="I71" s="70"/>
      <c r="J71" s="70" t="str">
        <f t="shared" si="8"/>
        <v>D</v>
      </c>
    </row>
    <row r="72" spans="1:10" x14ac:dyDescent="0.25">
      <c r="A72" s="19">
        <v>42075</v>
      </c>
      <c r="B72" s="20">
        <f t="shared" si="6"/>
        <v>4</v>
      </c>
      <c r="C72" t="str">
        <f t="shared" si="7"/>
        <v>jeudi</v>
      </c>
      <c r="D72" s="70" t="str">
        <f t="shared" si="4"/>
        <v>A</v>
      </c>
      <c r="E72" s="70" t="str">
        <f t="shared" si="4"/>
        <v>A</v>
      </c>
      <c r="F72" s="70" t="str">
        <f t="shared" si="4"/>
        <v>B</v>
      </c>
      <c r="G72" s="70" t="str">
        <f t="shared" si="4"/>
        <v>C</v>
      </c>
      <c r="H72" s="70" t="str">
        <f t="shared" si="5"/>
        <v>A</v>
      </c>
      <c r="I72" s="70"/>
      <c r="J72" s="70" t="str">
        <f t="shared" si="8"/>
        <v>D</v>
      </c>
    </row>
    <row r="73" spans="1:10" x14ac:dyDescent="0.25">
      <c r="A73" s="19">
        <v>42076</v>
      </c>
      <c r="B73" s="20">
        <f t="shared" si="6"/>
        <v>5</v>
      </c>
      <c r="C73" t="str">
        <f t="shared" si="7"/>
        <v>vendredi</v>
      </c>
      <c r="D73" s="70" t="str">
        <f t="shared" si="4"/>
        <v>A</v>
      </c>
      <c r="E73" s="70" t="str">
        <f t="shared" si="4"/>
        <v>A</v>
      </c>
      <c r="F73" s="70" t="str">
        <f t="shared" si="4"/>
        <v>B</v>
      </c>
      <c r="G73" s="70" t="str">
        <f t="shared" si="4"/>
        <v>C</v>
      </c>
      <c r="H73" s="70" t="str">
        <f t="shared" si="5"/>
        <v>A</v>
      </c>
      <c r="I73" s="70"/>
      <c r="J73" s="70" t="str">
        <f t="shared" si="8"/>
        <v>D</v>
      </c>
    </row>
    <row r="74" spans="1:10" x14ac:dyDescent="0.25">
      <c r="A74" s="19">
        <v>42077</v>
      </c>
      <c r="B74" s="20">
        <f t="shared" si="6"/>
        <v>6</v>
      </c>
      <c r="C74" t="str">
        <f t="shared" si="7"/>
        <v>samedi</v>
      </c>
      <c r="D74" s="70" t="str">
        <f t="shared" si="4"/>
        <v>A</v>
      </c>
      <c r="E74" s="70" t="str">
        <f t="shared" si="4"/>
        <v>A</v>
      </c>
      <c r="F74" s="70" t="str">
        <f t="shared" si="4"/>
        <v>B</v>
      </c>
      <c r="G74" s="70" t="str">
        <f t="shared" si="4"/>
        <v>C</v>
      </c>
      <c r="H74" s="70" t="str">
        <f t="shared" si="5"/>
        <v>A</v>
      </c>
      <c r="I74" s="70"/>
      <c r="J74" s="70" t="str">
        <f t="shared" si="8"/>
        <v>D</v>
      </c>
    </row>
    <row r="75" spans="1:10" x14ac:dyDescent="0.25">
      <c r="A75" s="19">
        <v>42078</v>
      </c>
      <c r="B75" s="20">
        <f t="shared" si="6"/>
        <v>7</v>
      </c>
      <c r="C75" t="str">
        <f t="shared" si="7"/>
        <v>dimanche</v>
      </c>
      <c r="D75" s="70" t="str">
        <f t="shared" si="4"/>
        <v>A</v>
      </c>
      <c r="E75" s="70" t="str">
        <f t="shared" si="4"/>
        <v>B</v>
      </c>
      <c r="F75" s="70" t="str">
        <f t="shared" si="4"/>
        <v>C</v>
      </c>
      <c r="G75" s="70" t="str">
        <f t="shared" si="4"/>
        <v>D</v>
      </c>
      <c r="H75" s="70" t="str">
        <f t="shared" si="5"/>
        <v>B</v>
      </c>
      <c r="I75" s="70"/>
      <c r="J75" s="70" t="str">
        <f t="shared" si="8"/>
        <v>E</v>
      </c>
    </row>
    <row r="76" spans="1:10" x14ac:dyDescent="0.25">
      <c r="A76" s="19">
        <v>42079</v>
      </c>
      <c r="B76" s="20">
        <f t="shared" si="6"/>
        <v>1</v>
      </c>
      <c r="C76" t="str">
        <f t="shared" si="7"/>
        <v>lundi</v>
      </c>
      <c r="D76" s="70" t="str">
        <f t="shared" si="4"/>
        <v>A</v>
      </c>
      <c r="E76" s="70" t="str">
        <f t="shared" si="4"/>
        <v>B</v>
      </c>
      <c r="F76" s="70" t="str">
        <f t="shared" si="4"/>
        <v>C</v>
      </c>
      <c r="G76" s="70" t="str">
        <f t="shared" si="4"/>
        <v>D</v>
      </c>
      <c r="H76" s="70" t="str">
        <f t="shared" si="5"/>
        <v>B</v>
      </c>
      <c r="I76" s="70"/>
      <c r="J76" s="70" t="str">
        <f t="shared" si="8"/>
        <v>E</v>
      </c>
    </row>
    <row r="77" spans="1:10" x14ac:dyDescent="0.25">
      <c r="A77" s="19">
        <v>42080</v>
      </c>
      <c r="B77" s="20">
        <f t="shared" si="6"/>
        <v>2</v>
      </c>
      <c r="C77" t="str">
        <f t="shared" si="7"/>
        <v>mardi</v>
      </c>
      <c r="D77" s="70" t="str">
        <f t="shared" si="4"/>
        <v>A</v>
      </c>
      <c r="E77" s="70" t="str">
        <f t="shared" si="4"/>
        <v>B</v>
      </c>
      <c r="F77" s="70" t="str">
        <f t="shared" si="4"/>
        <v>C</v>
      </c>
      <c r="G77" s="70" t="str">
        <f t="shared" si="4"/>
        <v>D</v>
      </c>
      <c r="H77" s="70" t="str">
        <f t="shared" si="5"/>
        <v>B</v>
      </c>
      <c r="I77" s="70"/>
      <c r="J77" s="70" t="str">
        <f t="shared" si="8"/>
        <v>E</v>
      </c>
    </row>
    <row r="78" spans="1:10" x14ac:dyDescent="0.25">
      <c r="A78" s="19">
        <v>42081</v>
      </c>
      <c r="B78" s="20">
        <f t="shared" si="6"/>
        <v>3</v>
      </c>
      <c r="C78" t="str">
        <f t="shared" si="7"/>
        <v>mercredi</v>
      </c>
      <c r="D78" s="70" t="str">
        <f t="shared" si="4"/>
        <v>A</v>
      </c>
      <c r="E78" s="70" t="str">
        <f t="shared" si="4"/>
        <v>B</v>
      </c>
      <c r="F78" s="70" t="str">
        <f t="shared" si="4"/>
        <v>C</v>
      </c>
      <c r="G78" s="70" t="str">
        <f t="shared" si="4"/>
        <v>D</v>
      </c>
      <c r="H78" s="70" t="str">
        <f t="shared" si="5"/>
        <v>B</v>
      </c>
      <c r="I78" s="70"/>
      <c r="J78" s="70" t="str">
        <f t="shared" si="8"/>
        <v>E</v>
      </c>
    </row>
    <row r="79" spans="1:10" x14ac:dyDescent="0.25">
      <c r="A79" s="19">
        <v>42082</v>
      </c>
      <c r="B79" s="20">
        <f t="shared" si="6"/>
        <v>4</v>
      </c>
      <c r="C79" t="str">
        <f t="shared" si="7"/>
        <v>jeudi</v>
      </c>
      <c r="D79" s="70" t="str">
        <f t="shared" si="4"/>
        <v>A</v>
      </c>
      <c r="E79" s="70" t="str">
        <f t="shared" si="4"/>
        <v>B</v>
      </c>
      <c r="F79" s="70" t="str">
        <f t="shared" si="4"/>
        <v>C</v>
      </c>
      <c r="G79" s="70" t="str">
        <f t="shared" si="4"/>
        <v>D</v>
      </c>
      <c r="H79" s="70" t="str">
        <f t="shared" si="5"/>
        <v>B</v>
      </c>
      <c r="I79" s="70"/>
      <c r="J79" s="70" t="str">
        <f t="shared" si="8"/>
        <v>E</v>
      </c>
    </row>
    <row r="80" spans="1:10" x14ac:dyDescent="0.25">
      <c r="A80" s="19">
        <v>42083</v>
      </c>
      <c r="B80" s="20">
        <f t="shared" si="6"/>
        <v>5</v>
      </c>
      <c r="C80" t="str">
        <f t="shared" si="7"/>
        <v>vendredi</v>
      </c>
      <c r="D80" s="70" t="str">
        <f t="shared" si="4"/>
        <v>A</v>
      </c>
      <c r="E80" s="70" t="str">
        <f t="shared" si="4"/>
        <v>B</v>
      </c>
      <c r="F80" s="70" t="str">
        <f t="shared" si="4"/>
        <v>C</v>
      </c>
      <c r="G80" s="70" t="str">
        <f t="shared" si="4"/>
        <v>D</v>
      </c>
      <c r="H80" s="70" t="str">
        <f t="shared" si="5"/>
        <v>B</v>
      </c>
      <c r="I80" s="70"/>
      <c r="J80" s="70" t="str">
        <f t="shared" si="8"/>
        <v>E</v>
      </c>
    </row>
    <row r="81" spans="1:10" x14ac:dyDescent="0.25">
      <c r="A81" s="19">
        <v>42084</v>
      </c>
      <c r="B81" s="20">
        <f t="shared" si="6"/>
        <v>6</v>
      </c>
      <c r="C81" t="str">
        <f t="shared" si="7"/>
        <v>samedi</v>
      </c>
      <c r="D81" s="70" t="str">
        <f t="shared" si="4"/>
        <v>A</v>
      </c>
      <c r="E81" s="70" t="str">
        <f t="shared" si="4"/>
        <v>B</v>
      </c>
      <c r="F81" s="70" t="str">
        <f t="shared" si="4"/>
        <v>C</v>
      </c>
      <c r="G81" s="70" t="str">
        <f t="shared" ref="G81:H144" si="9">CHAR((MOD(WEEKNUM($A81)-1,VALUE(RIGHT(G$1,1)))+1)+64)</f>
        <v>D</v>
      </c>
      <c r="H81" s="70" t="str">
        <f t="shared" si="5"/>
        <v>B</v>
      </c>
      <c r="I81" s="70"/>
      <c r="J81" s="70" t="str">
        <f t="shared" si="8"/>
        <v>E</v>
      </c>
    </row>
    <row r="82" spans="1:10" x14ac:dyDescent="0.25">
      <c r="A82" s="19">
        <v>42085</v>
      </c>
      <c r="B82" s="20">
        <f t="shared" si="6"/>
        <v>7</v>
      </c>
      <c r="C82" t="str">
        <f t="shared" si="7"/>
        <v>dimanche</v>
      </c>
      <c r="D82" s="70" t="str">
        <f t="shared" ref="D82:H145" si="10">CHAR((MOD(WEEKNUM($A82)-1,VALUE(RIGHT(D$1,1)))+1)+64)</f>
        <v>A</v>
      </c>
      <c r="E82" s="70" t="str">
        <f t="shared" si="10"/>
        <v>A</v>
      </c>
      <c r="F82" s="70" t="str">
        <f t="shared" si="10"/>
        <v>A</v>
      </c>
      <c r="G82" s="70" t="str">
        <f t="shared" si="9"/>
        <v>A</v>
      </c>
      <c r="H82" s="70" t="str">
        <f t="shared" si="9"/>
        <v>C</v>
      </c>
      <c r="I82" s="70"/>
      <c r="J82" s="70" t="str">
        <f t="shared" si="8"/>
        <v>F</v>
      </c>
    </row>
    <row r="83" spans="1:10" x14ac:dyDescent="0.25">
      <c r="A83" s="19">
        <v>42086</v>
      </c>
      <c r="B83" s="20">
        <f t="shared" si="6"/>
        <v>1</v>
      </c>
      <c r="C83" t="str">
        <f t="shared" si="7"/>
        <v>lundi</v>
      </c>
      <c r="D83" s="70" t="str">
        <f t="shared" si="10"/>
        <v>A</v>
      </c>
      <c r="E83" s="70" t="str">
        <f t="shared" si="10"/>
        <v>A</v>
      </c>
      <c r="F83" s="70" t="str">
        <f t="shared" si="10"/>
        <v>A</v>
      </c>
      <c r="G83" s="70" t="str">
        <f t="shared" si="9"/>
        <v>A</v>
      </c>
      <c r="H83" s="70" t="str">
        <f t="shared" si="9"/>
        <v>C</v>
      </c>
      <c r="I83" s="70"/>
      <c r="J83" s="70" t="str">
        <f t="shared" si="8"/>
        <v>F</v>
      </c>
    </row>
    <row r="84" spans="1:10" x14ac:dyDescent="0.25">
      <c r="A84" s="19">
        <v>42087</v>
      </c>
      <c r="B84" s="20">
        <f t="shared" si="6"/>
        <v>2</v>
      </c>
      <c r="C84" t="str">
        <f t="shared" si="7"/>
        <v>mardi</v>
      </c>
      <c r="D84" s="70" t="str">
        <f t="shared" si="10"/>
        <v>A</v>
      </c>
      <c r="E84" s="70" t="str">
        <f t="shared" si="10"/>
        <v>A</v>
      </c>
      <c r="F84" s="70" t="str">
        <f t="shared" si="10"/>
        <v>A</v>
      </c>
      <c r="G84" s="70" t="str">
        <f t="shared" si="9"/>
        <v>A</v>
      </c>
      <c r="H84" s="70" t="str">
        <f t="shared" si="9"/>
        <v>C</v>
      </c>
      <c r="I84" s="70"/>
      <c r="J84" s="70" t="str">
        <f t="shared" si="8"/>
        <v>F</v>
      </c>
    </row>
    <row r="85" spans="1:10" x14ac:dyDescent="0.25">
      <c r="A85" s="19">
        <v>42088</v>
      </c>
      <c r="B85" s="20">
        <f t="shared" si="6"/>
        <v>3</v>
      </c>
      <c r="C85" t="str">
        <f t="shared" si="7"/>
        <v>mercredi</v>
      </c>
      <c r="D85" s="70" t="str">
        <f t="shared" si="10"/>
        <v>A</v>
      </c>
      <c r="E85" s="70" t="str">
        <f t="shared" si="10"/>
        <v>A</v>
      </c>
      <c r="F85" s="70" t="str">
        <f t="shared" si="10"/>
        <v>A</v>
      </c>
      <c r="G85" s="70" t="str">
        <f t="shared" si="9"/>
        <v>A</v>
      </c>
      <c r="H85" s="70" t="str">
        <f t="shared" si="9"/>
        <v>C</v>
      </c>
      <c r="I85" s="70"/>
      <c r="J85" s="70" t="str">
        <f t="shared" si="8"/>
        <v>F</v>
      </c>
    </row>
    <row r="86" spans="1:10" x14ac:dyDescent="0.25">
      <c r="A86" s="19">
        <v>42089</v>
      </c>
      <c r="B86" s="20">
        <f t="shared" si="6"/>
        <v>4</v>
      </c>
      <c r="C86" t="str">
        <f t="shared" si="7"/>
        <v>jeudi</v>
      </c>
      <c r="D86" s="70" t="str">
        <f t="shared" si="10"/>
        <v>A</v>
      </c>
      <c r="E86" s="70" t="str">
        <f t="shared" si="10"/>
        <v>A</v>
      </c>
      <c r="F86" s="70" t="str">
        <f t="shared" si="10"/>
        <v>A</v>
      </c>
      <c r="G86" s="70" t="str">
        <f t="shared" si="9"/>
        <v>A</v>
      </c>
      <c r="H86" s="70" t="str">
        <f t="shared" si="9"/>
        <v>C</v>
      </c>
      <c r="I86" s="70"/>
      <c r="J86" s="70" t="str">
        <f t="shared" si="8"/>
        <v>F</v>
      </c>
    </row>
    <row r="87" spans="1:10" x14ac:dyDescent="0.25">
      <c r="A87" s="19">
        <v>42090</v>
      </c>
      <c r="B87" s="20">
        <f t="shared" si="6"/>
        <v>5</v>
      </c>
      <c r="C87" t="str">
        <f t="shared" si="7"/>
        <v>vendredi</v>
      </c>
      <c r="D87" s="70" t="str">
        <f t="shared" si="10"/>
        <v>A</v>
      </c>
      <c r="E87" s="70" t="str">
        <f t="shared" si="10"/>
        <v>A</v>
      </c>
      <c r="F87" s="70" t="str">
        <f t="shared" si="10"/>
        <v>A</v>
      </c>
      <c r="G87" s="70" t="str">
        <f t="shared" si="9"/>
        <v>A</v>
      </c>
      <c r="H87" s="70" t="str">
        <f t="shared" si="9"/>
        <v>C</v>
      </c>
      <c r="I87" s="70"/>
      <c r="J87" s="70" t="str">
        <f t="shared" si="8"/>
        <v>F</v>
      </c>
    </row>
    <row r="88" spans="1:10" x14ac:dyDescent="0.25">
      <c r="A88" s="19">
        <v>42091</v>
      </c>
      <c r="B88" s="20">
        <f t="shared" si="6"/>
        <v>6</v>
      </c>
      <c r="C88" t="str">
        <f t="shared" si="7"/>
        <v>samedi</v>
      </c>
      <c r="D88" s="70" t="str">
        <f t="shared" si="10"/>
        <v>A</v>
      </c>
      <c r="E88" s="70" t="str">
        <f t="shared" si="10"/>
        <v>A</v>
      </c>
      <c r="F88" s="70" t="str">
        <f t="shared" si="10"/>
        <v>A</v>
      </c>
      <c r="G88" s="70" t="str">
        <f t="shared" si="9"/>
        <v>A</v>
      </c>
      <c r="H88" s="70" t="str">
        <f t="shared" si="9"/>
        <v>C</v>
      </c>
      <c r="I88" s="70"/>
      <c r="J88" s="70" t="str">
        <f t="shared" si="8"/>
        <v>F</v>
      </c>
    </row>
    <row r="89" spans="1:10" x14ac:dyDescent="0.25">
      <c r="A89" s="19">
        <v>42092</v>
      </c>
      <c r="B89" s="20">
        <f t="shared" si="6"/>
        <v>7</v>
      </c>
      <c r="C89" t="str">
        <f t="shared" si="7"/>
        <v>dimanche</v>
      </c>
      <c r="D89" s="70" t="str">
        <f t="shared" si="10"/>
        <v>A</v>
      </c>
      <c r="E89" s="70" t="str">
        <f t="shared" si="10"/>
        <v>B</v>
      </c>
      <c r="F89" s="70" t="str">
        <f t="shared" si="10"/>
        <v>B</v>
      </c>
      <c r="G89" s="70" t="str">
        <f t="shared" si="9"/>
        <v>B</v>
      </c>
      <c r="H89" s="70" t="str">
        <f t="shared" si="9"/>
        <v>D</v>
      </c>
      <c r="I89" s="70"/>
      <c r="J89" s="70" t="str">
        <f t="shared" si="8"/>
        <v>G</v>
      </c>
    </row>
    <row r="90" spans="1:10" x14ac:dyDescent="0.25">
      <c r="A90" s="19">
        <v>42093</v>
      </c>
      <c r="B90" s="20">
        <f t="shared" si="6"/>
        <v>1</v>
      </c>
      <c r="C90" t="str">
        <f t="shared" si="7"/>
        <v>lundi</v>
      </c>
      <c r="D90" s="70" t="str">
        <f t="shared" si="10"/>
        <v>A</v>
      </c>
      <c r="E90" s="70" t="str">
        <f t="shared" si="10"/>
        <v>B</v>
      </c>
      <c r="F90" s="70" t="str">
        <f t="shared" si="10"/>
        <v>B</v>
      </c>
      <c r="G90" s="70" t="str">
        <f t="shared" si="9"/>
        <v>B</v>
      </c>
      <c r="H90" s="70" t="str">
        <f t="shared" si="9"/>
        <v>D</v>
      </c>
      <c r="I90" s="70"/>
      <c r="J90" s="70" t="str">
        <f t="shared" si="8"/>
        <v>G</v>
      </c>
    </row>
    <row r="91" spans="1:10" x14ac:dyDescent="0.25">
      <c r="A91" s="19">
        <v>42094</v>
      </c>
      <c r="B91" s="20">
        <f t="shared" si="6"/>
        <v>2</v>
      </c>
      <c r="C91" t="str">
        <f t="shared" si="7"/>
        <v>mardi</v>
      </c>
      <c r="D91" s="70" t="str">
        <f t="shared" si="10"/>
        <v>A</v>
      </c>
      <c r="E91" s="70" t="str">
        <f t="shared" si="10"/>
        <v>B</v>
      </c>
      <c r="F91" s="70" t="str">
        <f t="shared" si="10"/>
        <v>B</v>
      </c>
      <c r="G91" s="70" t="str">
        <f t="shared" si="9"/>
        <v>B</v>
      </c>
      <c r="H91" s="70" t="str">
        <f t="shared" si="9"/>
        <v>D</v>
      </c>
      <c r="I91" s="70"/>
      <c r="J91" s="70" t="str">
        <f t="shared" si="8"/>
        <v>G</v>
      </c>
    </row>
    <row r="92" spans="1:10" x14ac:dyDescent="0.25">
      <c r="A92" s="19">
        <v>42095</v>
      </c>
      <c r="B92" s="20">
        <f t="shared" si="6"/>
        <v>3</v>
      </c>
      <c r="C92" t="str">
        <f t="shared" si="7"/>
        <v>mercredi</v>
      </c>
      <c r="D92" s="70" t="str">
        <f t="shared" si="10"/>
        <v>A</v>
      </c>
      <c r="E92" s="70" t="str">
        <f t="shared" si="10"/>
        <v>B</v>
      </c>
      <c r="F92" s="70" t="str">
        <f t="shared" si="10"/>
        <v>B</v>
      </c>
      <c r="G92" s="70" t="str">
        <f t="shared" si="9"/>
        <v>B</v>
      </c>
      <c r="H92" s="70" t="str">
        <f t="shared" si="9"/>
        <v>D</v>
      </c>
      <c r="I92" s="70"/>
      <c r="J92" s="70" t="str">
        <f t="shared" si="8"/>
        <v>G</v>
      </c>
    </row>
    <row r="93" spans="1:10" x14ac:dyDescent="0.25">
      <c r="A93" s="19">
        <v>42096</v>
      </c>
      <c r="B93" s="20">
        <f t="shared" si="6"/>
        <v>4</v>
      </c>
      <c r="C93" t="str">
        <f t="shared" si="7"/>
        <v>jeudi</v>
      </c>
      <c r="D93" s="70" t="str">
        <f t="shared" si="10"/>
        <v>A</v>
      </c>
      <c r="E93" s="70" t="str">
        <f t="shared" si="10"/>
        <v>B</v>
      </c>
      <c r="F93" s="70" t="str">
        <f t="shared" si="10"/>
        <v>B</v>
      </c>
      <c r="G93" s="70" t="str">
        <f t="shared" si="9"/>
        <v>B</v>
      </c>
      <c r="H93" s="70" t="str">
        <f t="shared" si="9"/>
        <v>D</v>
      </c>
      <c r="I93" s="70"/>
      <c r="J93" s="70" t="str">
        <f t="shared" si="8"/>
        <v>G</v>
      </c>
    </row>
    <row r="94" spans="1:10" x14ac:dyDescent="0.25">
      <c r="A94" s="19">
        <v>42097</v>
      </c>
      <c r="B94" s="20">
        <f t="shared" si="6"/>
        <v>5</v>
      </c>
      <c r="C94" t="str">
        <f t="shared" si="7"/>
        <v>vendredi</v>
      </c>
      <c r="D94" s="70" t="str">
        <f t="shared" si="10"/>
        <v>A</v>
      </c>
      <c r="E94" s="70" t="str">
        <f t="shared" si="10"/>
        <v>B</v>
      </c>
      <c r="F94" s="70" t="str">
        <f t="shared" si="10"/>
        <v>B</v>
      </c>
      <c r="G94" s="70" t="str">
        <f t="shared" si="9"/>
        <v>B</v>
      </c>
      <c r="H94" s="70" t="str">
        <f t="shared" si="9"/>
        <v>D</v>
      </c>
      <c r="I94" s="70"/>
      <c r="J94" s="70" t="str">
        <f t="shared" si="8"/>
        <v>G</v>
      </c>
    </row>
    <row r="95" spans="1:10" x14ac:dyDescent="0.25">
      <c r="A95" s="19">
        <v>42098</v>
      </c>
      <c r="B95" s="20">
        <f t="shared" si="6"/>
        <v>6</v>
      </c>
      <c r="C95" t="str">
        <f t="shared" si="7"/>
        <v>samedi</v>
      </c>
      <c r="D95" s="70" t="str">
        <f t="shared" si="10"/>
        <v>A</v>
      </c>
      <c r="E95" s="70" t="str">
        <f t="shared" si="10"/>
        <v>B</v>
      </c>
      <c r="F95" s="70" t="str">
        <f t="shared" si="10"/>
        <v>B</v>
      </c>
      <c r="G95" s="70" t="str">
        <f t="shared" si="9"/>
        <v>B</v>
      </c>
      <c r="H95" s="70" t="str">
        <f t="shared" si="9"/>
        <v>D</v>
      </c>
      <c r="I95" s="70"/>
      <c r="J95" s="70" t="str">
        <f t="shared" si="8"/>
        <v>G</v>
      </c>
    </row>
    <row r="96" spans="1:10" x14ac:dyDescent="0.25">
      <c r="A96" s="19">
        <v>42099</v>
      </c>
      <c r="B96" s="20">
        <f t="shared" si="6"/>
        <v>7</v>
      </c>
      <c r="C96" t="str">
        <f t="shared" si="7"/>
        <v>dimanche</v>
      </c>
      <c r="D96" s="70" t="str">
        <f t="shared" si="10"/>
        <v>A</v>
      </c>
      <c r="E96" s="70" t="str">
        <f t="shared" si="10"/>
        <v>A</v>
      </c>
      <c r="F96" s="70" t="str">
        <f t="shared" si="10"/>
        <v>C</v>
      </c>
      <c r="G96" s="70" t="str">
        <f t="shared" si="9"/>
        <v>C</v>
      </c>
      <c r="H96" s="70" t="str">
        <f t="shared" si="9"/>
        <v>E</v>
      </c>
      <c r="I96" s="70"/>
      <c r="J96" s="70" t="str">
        <f t="shared" si="8"/>
        <v>A</v>
      </c>
    </row>
    <row r="97" spans="1:10" x14ac:dyDescent="0.25">
      <c r="A97" s="19">
        <v>42100</v>
      </c>
      <c r="B97" s="20">
        <f t="shared" si="6"/>
        <v>1</v>
      </c>
      <c r="C97" t="str">
        <f t="shared" si="7"/>
        <v>lundi</v>
      </c>
      <c r="D97" s="70" t="str">
        <f t="shared" si="10"/>
        <v>A</v>
      </c>
      <c r="E97" s="70" t="str">
        <f t="shared" si="10"/>
        <v>A</v>
      </c>
      <c r="F97" s="70" t="str">
        <f t="shared" si="10"/>
        <v>C</v>
      </c>
      <c r="G97" s="70" t="str">
        <f t="shared" si="9"/>
        <v>C</v>
      </c>
      <c r="H97" s="70" t="str">
        <f t="shared" si="9"/>
        <v>E</v>
      </c>
      <c r="I97" s="70"/>
      <c r="J97" s="70" t="str">
        <f t="shared" si="8"/>
        <v>A</v>
      </c>
    </row>
    <row r="98" spans="1:10" x14ac:dyDescent="0.25">
      <c r="A98" s="19">
        <v>42101</v>
      </c>
      <c r="B98" s="20">
        <f t="shared" si="6"/>
        <v>2</v>
      </c>
      <c r="C98" t="str">
        <f t="shared" si="7"/>
        <v>mardi</v>
      </c>
      <c r="D98" s="70" t="str">
        <f t="shared" si="10"/>
        <v>A</v>
      </c>
      <c r="E98" s="70" t="str">
        <f t="shared" si="10"/>
        <v>A</v>
      </c>
      <c r="F98" s="70" t="str">
        <f t="shared" si="10"/>
        <v>C</v>
      </c>
      <c r="G98" s="70" t="str">
        <f t="shared" si="9"/>
        <v>C</v>
      </c>
      <c r="H98" s="70" t="str">
        <f t="shared" si="9"/>
        <v>E</v>
      </c>
      <c r="I98" s="70"/>
      <c r="J98" s="70" t="str">
        <f t="shared" si="8"/>
        <v>A</v>
      </c>
    </row>
    <row r="99" spans="1:10" x14ac:dyDescent="0.25">
      <c r="A99" s="19">
        <v>42102</v>
      </c>
      <c r="B99" s="20">
        <f t="shared" si="6"/>
        <v>3</v>
      </c>
      <c r="C99" t="str">
        <f t="shared" si="7"/>
        <v>mercredi</v>
      </c>
      <c r="D99" s="70" t="str">
        <f t="shared" si="10"/>
        <v>A</v>
      </c>
      <c r="E99" s="70" t="str">
        <f t="shared" si="10"/>
        <v>A</v>
      </c>
      <c r="F99" s="70" t="str">
        <f t="shared" si="10"/>
        <v>C</v>
      </c>
      <c r="G99" s="70" t="str">
        <f t="shared" si="9"/>
        <v>C</v>
      </c>
      <c r="H99" s="70" t="str">
        <f t="shared" si="9"/>
        <v>E</v>
      </c>
      <c r="I99" s="70"/>
      <c r="J99" s="70" t="str">
        <f t="shared" si="8"/>
        <v>A</v>
      </c>
    </row>
    <row r="100" spans="1:10" x14ac:dyDescent="0.25">
      <c r="A100" s="19">
        <v>42103</v>
      </c>
      <c r="B100" s="20">
        <f t="shared" si="6"/>
        <v>4</v>
      </c>
      <c r="C100" t="str">
        <f t="shared" si="7"/>
        <v>jeudi</v>
      </c>
      <c r="D100" s="70" t="str">
        <f t="shared" si="10"/>
        <v>A</v>
      </c>
      <c r="E100" s="70" t="str">
        <f t="shared" si="10"/>
        <v>A</v>
      </c>
      <c r="F100" s="70" t="str">
        <f t="shared" si="10"/>
        <v>C</v>
      </c>
      <c r="G100" s="70" t="str">
        <f t="shared" si="9"/>
        <v>C</v>
      </c>
      <c r="H100" s="70" t="str">
        <f t="shared" si="9"/>
        <v>E</v>
      </c>
      <c r="I100" s="70"/>
      <c r="J100" s="70" t="str">
        <f t="shared" si="8"/>
        <v>A</v>
      </c>
    </row>
    <row r="101" spans="1:10" x14ac:dyDescent="0.25">
      <c r="A101" s="19">
        <v>42104</v>
      </c>
      <c r="B101" s="20">
        <f t="shared" si="6"/>
        <v>5</v>
      </c>
      <c r="C101" t="str">
        <f t="shared" si="7"/>
        <v>vendredi</v>
      </c>
      <c r="D101" s="70" t="str">
        <f t="shared" si="10"/>
        <v>A</v>
      </c>
      <c r="E101" s="70" t="str">
        <f t="shared" si="10"/>
        <v>A</v>
      </c>
      <c r="F101" s="70" t="str">
        <f t="shared" si="10"/>
        <v>C</v>
      </c>
      <c r="G101" s="70" t="str">
        <f t="shared" si="9"/>
        <v>C</v>
      </c>
      <c r="H101" s="70" t="str">
        <f t="shared" si="9"/>
        <v>E</v>
      </c>
      <c r="I101" s="70"/>
      <c r="J101" s="70" t="str">
        <f t="shared" si="8"/>
        <v>A</v>
      </c>
    </row>
    <row r="102" spans="1:10" x14ac:dyDescent="0.25">
      <c r="A102" s="19">
        <v>42105</v>
      </c>
      <c r="B102" s="20">
        <f t="shared" si="6"/>
        <v>6</v>
      </c>
      <c r="C102" t="str">
        <f t="shared" si="7"/>
        <v>samedi</v>
      </c>
      <c r="D102" s="70" t="str">
        <f t="shared" si="10"/>
        <v>A</v>
      </c>
      <c r="E102" s="70" t="str">
        <f t="shared" si="10"/>
        <v>A</v>
      </c>
      <c r="F102" s="70" t="str">
        <f t="shared" si="10"/>
        <v>C</v>
      </c>
      <c r="G102" s="70" t="str">
        <f t="shared" si="9"/>
        <v>C</v>
      </c>
      <c r="H102" s="70" t="str">
        <f t="shared" si="9"/>
        <v>E</v>
      </c>
      <c r="I102" s="70"/>
      <c r="J102" s="70" t="str">
        <f t="shared" si="8"/>
        <v>A</v>
      </c>
    </row>
    <row r="103" spans="1:10" x14ac:dyDescent="0.25">
      <c r="A103" s="19">
        <v>42106</v>
      </c>
      <c r="B103" s="20">
        <f t="shared" si="6"/>
        <v>7</v>
      </c>
      <c r="C103" t="str">
        <f t="shared" si="7"/>
        <v>dimanche</v>
      </c>
      <c r="D103" s="70" t="str">
        <f t="shared" si="10"/>
        <v>A</v>
      </c>
      <c r="E103" s="70" t="str">
        <f t="shared" si="10"/>
        <v>B</v>
      </c>
      <c r="F103" s="70" t="str">
        <f t="shared" si="10"/>
        <v>A</v>
      </c>
      <c r="G103" s="70" t="str">
        <f t="shared" si="9"/>
        <v>D</v>
      </c>
      <c r="H103" s="70" t="str">
        <f t="shared" si="9"/>
        <v>A</v>
      </c>
      <c r="I103" s="70"/>
      <c r="J103" s="70" t="str">
        <f t="shared" si="8"/>
        <v>B</v>
      </c>
    </row>
    <row r="104" spans="1:10" x14ac:dyDescent="0.25">
      <c r="A104" s="19">
        <v>42107</v>
      </c>
      <c r="B104" s="20">
        <f t="shared" si="6"/>
        <v>1</v>
      </c>
      <c r="C104" t="str">
        <f t="shared" si="7"/>
        <v>lundi</v>
      </c>
      <c r="D104" s="70" t="str">
        <f t="shared" si="10"/>
        <v>A</v>
      </c>
      <c r="E104" s="70" t="str">
        <f t="shared" si="10"/>
        <v>B</v>
      </c>
      <c r="F104" s="70" t="str">
        <f t="shared" si="10"/>
        <v>A</v>
      </c>
      <c r="G104" s="70" t="str">
        <f t="shared" si="9"/>
        <v>D</v>
      </c>
      <c r="H104" s="70" t="str">
        <f t="shared" si="9"/>
        <v>A</v>
      </c>
      <c r="I104" s="70"/>
      <c r="J104" s="70" t="str">
        <f t="shared" si="8"/>
        <v>B</v>
      </c>
    </row>
    <row r="105" spans="1:10" x14ac:dyDescent="0.25">
      <c r="A105" s="19">
        <v>42108</v>
      </c>
      <c r="B105" s="20">
        <f t="shared" si="6"/>
        <v>2</v>
      </c>
      <c r="C105" t="str">
        <f t="shared" si="7"/>
        <v>mardi</v>
      </c>
      <c r="D105" s="70" t="str">
        <f t="shared" si="10"/>
        <v>A</v>
      </c>
      <c r="E105" s="70" t="str">
        <f t="shared" si="10"/>
        <v>B</v>
      </c>
      <c r="F105" s="70" t="str">
        <f t="shared" si="10"/>
        <v>A</v>
      </c>
      <c r="G105" s="70" t="str">
        <f t="shared" si="9"/>
        <v>D</v>
      </c>
      <c r="H105" s="70" t="str">
        <f t="shared" si="9"/>
        <v>A</v>
      </c>
      <c r="I105" s="70"/>
      <c r="J105" s="70" t="str">
        <f t="shared" si="8"/>
        <v>B</v>
      </c>
    </row>
    <row r="106" spans="1:10" x14ac:dyDescent="0.25">
      <c r="A106" s="19">
        <v>42109</v>
      </c>
      <c r="B106" s="20">
        <f t="shared" si="6"/>
        <v>3</v>
      </c>
      <c r="C106" t="str">
        <f t="shared" si="7"/>
        <v>mercredi</v>
      </c>
      <c r="D106" s="70" t="str">
        <f t="shared" si="10"/>
        <v>A</v>
      </c>
      <c r="E106" s="70" t="str">
        <f t="shared" si="10"/>
        <v>B</v>
      </c>
      <c r="F106" s="70" t="str">
        <f t="shared" si="10"/>
        <v>A</v>
      </c>
      <c r="G106" s="70" t="str">
        <f t="shared" si="9"/>
        <v>D</v>
      </c>
      <c r="H106" s="70" t="str">
        <f t="shared" si="9"/>
        <v>A</v>
      </c>
      <c r="I106" s="70"/>
      <c r="J106" s="70" t="str">
        <f t="shared" si="8"/>
        <v>B</v>
      </c>
    </row>
    <row r="107" spans="1:10" x14ac:dyDescent="0.25">
      <c r="A107" s="19">
        <v>42110</v>
      </c>
      <c r="B107" s="20">
        <f t="shared" si="6"/>
        <v>4</v>
      </c>
      <c r="C107" t="str">
        <f t="shared" si="7"/>
        <v>jeudi</v>
      </c>
      <c r="D107" s="70" t="str">
        <f t="shared" si="10"/>
        <v>A</v>
      </c>
      <c r="E107" s="70" t="str">
        <f t="shared" si="10"/>
        <v>B</v>
      </c>
      <c r="F107" s="70" t="str">
        <f t="shared" si="10"/>
        <v>A</v>
      </c>
      <c r="G107" s="70" t="str">
        <f t="shared" si="9"/>
        <v>D</v>
      </c>
      <c r="H107" s="70" t="str">
        <f t="shared" si="9"/>
        <v>A</v>
      </c>
      <c r="I107" s="70"/>
      <c r="J107" s="70" t="str">
        <f t="shared" si="8"/>
        <v>B</v>
      </c>
    </row>
    <row r="108" spans="1:10" x14ac:dyDescent="0.25">
      <c r="A108" s="19">
        <v>42111</v>
      </c>
      <c r="B108" s="20">
        <f t="shared" si="6"/>
        <v>5</v>
      </c>
      <c r="C108" t="str">
        <f t="shared" si="7"/>
        <v>vendredi</v>
      </c>
      <c r="D108" s="70" t="str">
        <f t="shared" si="10"/>
        <v>A</v>
      </c>
      <c r="E108" s="70" t="str">
        <f t="shared" si="10"/>
        <v>B</v>
      </c>
      <c r="F108" s="70" t="str">
        <f t="shared" si="10"/>
        <v>A</v>
      </c>
      <c r="G108" s="70" t="str">
        <f t="shared" si="9"/>
        <v>D</v>
      </c>
      <c r="H108" s="70" t="str">
        <f t="shared" si="9"/>
        <v>A</v>
      </c>
      <c r="I108" s="70"/>
      <c r="J108" s="70" t="str">
        <f t="shared" si="8"/>
        <v>B</v>
      </c>
    </row>
    <row r="109" spans="1:10" x14ac:dyDescent="0.25">
      <c r="A109" s="19">
        <v>42112</v>
      </c>
      <c r="B109" s="20">
        <f t="shared" si="6"/>
        <v>6</v>
      </c>
      <c r="C109" t="str">
        <f t="shared" si="7"/>
        <v>samedi</v>
      </c>
      <c r="D109" s="70" t="str">
        <f t="shared" si="10"/>
        <v>A</v>
      </c>
      <c r="E109" s="70" t="str">
        <f t="shared" si="10"/>
        <v>B</v>
      </c>
      <c r="F109" s="70" t="str">
        <f t="shared" si="10"/>
        <v>A</v>
      </c>
      <c r="G109" s="70" t="str">
        <f t="shared" si="9"/>
        <v>D</v>
      </c>
      <c r="H109" s="70" t="str">
        <f t="shared" si="9"/>
        <v>A</v>
      </c>
      <c r="I109" s="70"/>
      <c r="J109" s="70" t="str">
        <f t="shared" si="8"/>
        <v>B</v>
      </c>
    </row>
    <row r="110" spans="1:10" x14ac:dyDescent="0.25">
      <c r="A110" s="19">
        <v>42113</v>
      </c>
      <c r="B110" s="20">
        <f t="shared" si="6"/>
        <v>7</v>
      </c>
      <c r="C110" t="str">
        <f t="shared" si="7"/>
        <v>dimanche</v>
      </c>
      <c r="D110" s="70" t="str">
        <f t="shared" si="10"/>
        <v>A</v>
      </c>
      <c r="E110" s="70" t="str">
        <f t="shared" si="10"/>
        <v>A</v>
      </c>
      <c r="F110" s="70" t="str">
        <f t="shared" si="10"/>
        <v>B</v>
      </c>
      <c r="G110" s="70" t="str">
        <f t="shared" si="9"/>
        <v>A</v>
      </c>
      <c r="H110" s="70" t="str">
        <f t="shared" si="9"/>
        <v>B</v>
      </c>
      <c r="I110" s="70"/>
      <c r="J110" s="70" t="str">
        <f t="shared" si="8"/>
        <v>C</v>
      </c>
    </row>
    <row r="111" spans="1:10" x14ac:dyDescent="0.25">
      <c r="A111" s="19">
        <v>42114</v>
      </c>
      <c r="B111" s="20">
        <f t="shared" si="6"/>
        <v>1</v>
      </c>
      <c r="C111" t="str">
        <f t="shared" si="7"/>
        <v>lundi</v>
      </c>
      <c r="D111" s="70" t="str">
        <f t="shared" si="10"/>
        <v>A</v>
      </c>
      <c r="E111" s="70" t="str">
        <f t="shared" si="10"/>
        <v>A</v>
      </c>
      <c r="F111" s="70" t="str">
        <f t="shared" si="10"/>
        <v>B</v>
      </c>
      <c r="G111" s="70" t="str">
        <f t="shared" si="9"/>
        <v>A</v>
      </c>
      <c r="H111" s="70" t="str">
        <f t="shared" si="9"/>
        <v>B</v>
      </c>
      <c r="I111" s="70"/>
      <c r="J111" s="70" t="str">
        <f t="shared" si="8"/>
        <v>C</v>
      </c>
    </row>
    <row r="112" spans="1:10" x14ac:dyDescent="0.25">
      <c r="A112" s="19">
        <v>42115</v>
      </c>
      <c r="B112" s="20">
        <f t="shared" si="6"/>
        <v>2</v>
      </c>
      <c r="C112" t="str">
        <f t="shared" si="7"/>
        <v>mardi</v>
      </c>
      <c r="D112" s="70" t="str">
        <f t="shared" si="10"/>
        <v>A</v>
      </c>
      <c r="E112" s="70" t="str">
        <f t="shared" si="10"/>
        <v>A</v>
      </c>
      <c r="F112" s="70" t="str">
        <f t="shared" si="10"/>
        <v>B</v>
      </c>
      <c r="G112" s="70" t="str">
        <f t="shared" si="9"/>
        <v>A</v>
      </c>
      <c r="H112" s="70" t="str">
        <f t="shared" si="9"/>
        <v>B</v>
      </c>
      <c r="I112" s="70"/>
      <c r="J112" s="70" t="str">
        <f t="shared" si="8"/>
        <v>C</v>
      </c>
    </row>
    <row r="113" spans="1:10" x14ac:dyDescent="0.25">
      <c r="A113" s="19">
        <v>42116</v>
      </c>
      <c r="B113" s="20">
        <f t="shared" si="6"/>
        <v>3</v>
      </c>
      <c r="C113" t="str">
        <f t="shared" si="7"/>
        <v>mercredi</v>
      </c>
      <c r="D113" s="70" t="str">
        <f t="shared" si="10"/>
        <v>A</v>
      </c>
      <c r="E113" s="70" t="str">
        <f t="shared" si="10"/>
        <v>A</v>
      </c>
      <c r="F113" s="70" t="str">
        <f t="shared" si="10"/>
        <v>B</v>
      </c>
      <c r="G113" s="70" t="str">
        <f t="shared" si="9"/>
        <v>A</v>
      </c>
      <c r="H113" s="70" t="str">
        <f t="shared" si="9"/>
        <v>B</v>
      </c>
      <c r="I113" s="70"/>
      <c r="J113" s="70" t="str">
        <f t="shared" si="8"/>
        <v>C</v>
      </c>
    </row>
    <row r="114" spans="1:10" x14ac:dyDescent="0.25">
      <c r="A114" s="19">
        <v>42117</v>
      </c>
      <c r="B114" s="20">
        <f t="shared" si="6"/>
        <v>4</v>
      </c>
      <c r="C114" t="str">
        <f t="shared" si="7"/>
        <v>jeudi</v>
      </c>
      <c r="D114" s="70" t="str">
        <f t="shared" si="10"/>
        <v>A</v>
      </c>
      <c r="E114" s="70" t="str">
        <f t="shared" si="10"/>
        <v>A</v>
      </c>
      <c r="F114" s="70" t="str">
        <f t="shared" si="10"/>
        <v>B</v>
      </c>
      <c r="G114" s="70" t="str">
        <f t="shared" si="9"/>
        <v>A</v>
      </c>
      <c r="H114" s="70" t="str">
        <f t="shared" si="9"/>
        <v>B</v>
      </c>
      <c r="I114" s="70"/>
      <c r="J114" s="70" t="str">
        <f t="shared" si="8"/>
        <v>C</v>
      </c>
    </row>
    <row r="115" spans="1:10" x14ac:dyDescent="0.25">
      <c r="A115" s="19">
        <v>42118</v>
      </c>
      <c r="B115" s="20">
        <f t="shared" si="6"/>
        <v>5</v>
      </c>
      <c r="C115" t="str">
        <f t="shared" si="7"/>
        <v>vendredi</v>
      </c>
      <c r="D115" s="70" t="str">
        <f t="shared" si="10"/>
        <v>A</v>
      </c>
      <c r="E115" s="70" t="str">
        <f t="shared" si="10"/>
        <v>A</v>
      </c>
      <c r="F115" s="70" t="str">
        <f t="shared" si="10"/>
        <v>B</v>
      </c>
      <c r="G115" s="70" t="str">
        <f t="shared" si="9"/>
        <v>A</v>
      </c>
      <c r="H115" s="70" t="str">
        <f t="shared" si="9"/>
        <v>B</v>
      </c>
      <c r="I115" s="70"/>
      <c r="J115" s="70" t="str">
        <f t="shared" si="8"/>
        <v>C</v>
      </c>
    </row>
    <row r="116" spans="1:10" x14ac:dyDescent="0.25">
      <c r="A116" s="19">
        <v>42119</v>
      </c>
      <c r="B116" s="20">
        <f t="shared" si="6"/>
        <v>6</v>
      </c>
      <c r="C116" t="str">
        <f t="shared" si="7"/>
        <v>samedi</v>
      </c>
      <c r="D116" s="70" t="str">
        <f t="shared" si="10"/>
        <v>A</v>
      </c>
      <c r="E116" s="70" t="str">
        <f t="shared" si="10"/>
        <v>A</v>
      </c>
      <c r="F116" s="70" t="str">
        <f t="shared" si="10"/>
        <v>B</v>
      </c>
      <c r="G116" s="70" t="str">
        <f t="shared" si="9"/>
        <v>A</v>
      </c>
      <c r="H116" s="70" t="str">
        <f t="shared" si="9"/>
        <v>B</v>
      </c>
      <c r="I116" s="70"/>
      <c r="J116" s="70" t="str">
        <f t="shared" si="8"/>
        <v>C</v>
      </c>
    </row>
    <row r="117" spans="1:10" x14ac:dyDescent="0.25">
      <c r="A117" s="19">
        <v>42120</v>
      </c>
      <c r="B117" s="20">
        <f t="shared" si="6"/>
        <v>7</v>
      </c>
      <c r="C117" t="str">
        <f t="shared" si="7"/>
        <v>dimanche</v>
      </c>
      <c r="D117" s="70" t="str">
        <f t="shared" si="10"/>
        <v>A</v>
      </c>
      <c r="E117" s="70" t="str">
        <f t="shared" si="10"/>
        <v>B</v>
      </c>
      <c r="F117" s="70" t="str">
        <f t="shared" si="10"/>
        <v>C</v>
      </c>
      <c r="G117" s="70" t="str">
        <f t="shared" si="9"/>
        <v>B</v>
      </c>
      <c r="H117" s="70" t="str">
        <f t="shared" si="9"/>
        <v>C</v>
      </c>
      <c r="I117" s="70"/>
      <c r="J117" s="70" t="str">
        <f t="shared" si="8"/>
        <v>D</v>
      </c>
    </row>
    <row r="118" spans="1:10" x14ac:dyDescent="0.25">
      <c r="A118" s="19">
        <v>42121</v>
      </c>
      <c r="B118" s="20">
        <f t="shared" si="6"/>
        <v>1</v>
      </c>
      <c r="C118" t="str">
        <f t="shared" si="7"/>
        <v>lundi</v>
      </c>
      <c r="D118" s="70" t="str">
        <f t="shared" si="10"/>
        <v>A</v>
      </c>
      <c r="E118" s="70" t="str">
        <f t="shared" si="10"/>
        <v>B</v>
      </c>
      <c r="F118" s="70" t="str">
        <f t="shared" si="10"/>
        <v>C</v>
      </c>
      <c r="G118" s="70" t="str">
        <f t="shared" si="9"/>
        <v>B</v>
      </c>
      <c r="H118" s="70" t="str">
        <f t="shared" si="9"/>
        <v>C</v>
      </c>
      <c r="I118" s="70"/>
      <c r="J118" s="70" t="str">
        <f t="shared" si="8"/>
        <v>D</v>
      </c>
    </row>
    <row r="119" spans="1:10" x14ac:dyDescent="0.25">
      <c r="A119" s="19">
        <v>42122</v>
      </c>
      <c r="B119" s="20">
        <f t="shared" si="6"/>
        <v>2</v>
      </c>
      <c r="C119" t="str">
        <f t="shared" si="7"/>
        <v>mardi</v>
      </c>
      <c r="D119" s="70" t="str">
        <f t="shared" si="10"/>
        <v>A</v>
      </c>
      <c r="E119" s="70" t="str">
        <f t="shared" si="10"/>
        <v>B</v>
      </c>
      <c r="F119" s="70" t="str">
        <f t="shared" si="10"/>
        <v>C</v>
      </c>
      <c r="G119" s="70" t="str">
        <f t="shared" si="9"/>
        <v>B</v>
      </c>
      <c r="H119" s="70" t="str">
        <f t="shared" si="9"/>
        <v>C</v>
      </c>
      <c r="I119" s="70"/>
      <c r="J119" s="70" t="str">
        <f t="shared" si="8"/>
        <v>D</v>
      </c>
    </row>
    <row r="120" spans="1:10" x14ac:dyDescent="0.25">
      <c r="A120" s="19">
        <v>42123</v>
      </c>
      <c r="B120" s="20">
        <f t="shared" si="6"/>
        <v>3</v>
      </c>
      <c r="C120" t="str">
        <f t="shared" si="7"/>
        <v>mercredi</v>
      </c>
      <c r="D120" s="70" t="str">
        <f t="shared" si="10"/>
        <v>A</v>
      </c>
      <c r="E120" s="70" t="str">
        <f t="shared" si="10"/>
        <v>B</v>
      </c>
      <c r="F120" s="70" t="str">
        <f t="shared" si="10"/>
        <v>C</v>
      </c>
      <c r="G120" s="70" t="str">
        <f t="shared" si="9"/>
        <v>B</v>
      </c>
      <c r="H120" s="70" t="str">
        <f t="shared" si="9"/>
        <v>C</v>
      </c>
      <c r="I120" s="70"/>
      <c r="J120" s="70" t="str">
        <f t="shared" si="8"/>
        <v>D</v>
      </c>
    </row>
    <row r="121" spans="1:10" x14ac:dyDescent="0.25">
      <c r="A121" s="19">
        <v>42124</v>
      </c>
      <c r="B121" s="20">
        <f t="shared" si="6"/>
        <v>4</v>
      </c>
      <c r="C121" t="str">
        <f t="shared" si="7"/>
        <v>jeudi</v>
      </c>
      <c r="D121" s="70" t="str">
        <f t="shared" si="10"/>
        <v>A</v>
      </c>
      <c r="E121" s="70" t="str">
        <f t="shared" si="10"/>
        <v>B</v>
      </c>
      <c r="F121" s="70" t="str">
        <f t="shared" si="10"/>
        <v>C</v>
      </c>
      <c r="G121" s="70" t="str">
        <f t="shared" si="9"/>
        <v>B</v>
      </c>
      <c r="H121" s="70" t="str">
        <f t="shared" si="9"/>
        <v>C</v>
      </c>
      <c r="I121" s="70"/>
      <c r="J121" s="70" t="str">
        <f t="shared" si="8"/>
        <v>D</v>
      </c>
    </row>
    <row r="122" spans="1:10" x14ac:dyDescent="0.25">
      <c r="A122" s="19">
        <v>42125</v>
      </c>
      <c r="B122" s="20">
        <f t="shared" si="6"/>
        <v>5</v>
      </c>
      <c r="C122" t="str">
        <f t="shared" si="7"/>
        <v>vendredi</v>
      </c>
      <c r="D122" s="70" t="str">
        <f t="shared" si="10"/>
        <v>A</v>
      </c>
      <c r="E122" s="70" t="str">
        <f t="shared" si="10"/>
        <v>B</v>
      </c>
      <c r="F122" s="70" t="str">
        <f t="shared" si="10"/>
        <v>C</v>
      </c>
      <c r="G122" s="70" t="str">
        <f t="shared" si="9"/>
        <v>B</v>
      </c>
      <c r="H122" s="70" t="str">
        <f t="shared" si="9"/>
        <v>C</v>
      </c>
      <c r="I122" s="70"/>
      <c r="J122" s="70" t="str">
        <f t="shared" si="8"/>
        <v>D</v>
      </c>
    </row>
    <row r="123" spans="1:10" x14ac:dyDescent="0.25">
      <c r="A123" s="19">
        <v>42126</v>
      </c>
      <c r="B123" s="20">
        <f t="shared" si="6"/>
        <v>6</v>
      </c>
      <c r="C123" t="str">
        <f t="shared" si="7"/>
        <v>samedi</v>
      </c>
      <c r="D123" s="70" t="str">
        <f t="shared" si="10"/>
        <v>A</v>
      </c>
      <c r="E123" s="70" t="str">
        <f t="shared" si="10"/>
        <v>B</v>
      </c>
      <c r="F123" s="70" t="str">
        <f t="shared" si="10"/>
        <v>C</v>
      </c>
      <c r="G123" s="70" t="str">
        <f t="shared" si="9"/>
        <v>B</v>
      </c>
      <c r="H123" s="70" t="str">
        <f t="shared" si="9"/>
        <v>C</v>
      </c>
      <c r="I123" s="70"/>
      <c r="J123" s="70" t="str">
        <f t="shared" si="8"/>
        <v>D</v>
      </c>
    </row>
    <row r="124" spans="1:10" x14ac:dyDescent="0.25">
      <c r="A124" s="19">
        <v>42127</v>
      </c>
      <c r="B124" s="20">
        <f t="shared" si="6"/>
        <v>7</v>
      </c>
      <c r="C124" t="str">
        <f t="shared" si="7"/>
        <v>dimanche</v>
      </c>
      <c r="D124" s="70" t="str">
        <f t="shared" si="10"/>
        <v>A</v>
      </c>
      <c r="E124" s="70" t="str">
        <f t="shared" si="10"/>
        <v>A</v>
      </c>
      <c r="F124" s="70" t="str">
        <f t="shared" si="10"/>
        <v>A</v>
      </c>
      <c r="G124" s="70" t="str">
        <f t="shared" si="9"/>
        <v>C</v>
      </c>
      <c r="H124" s="70" t="str">
        <f t="shared" si="9"/>
        <v>D</v>
      </c>
      <c r="I124" s="70"/>
      <c r="J124" s="70" t="str">
        <f t="shared" si="8"/>
        <v>E</v>
      </c>
    </row>
    <row r="125" spans="1:10" x14ac:dyDescent="0.25">
      <c r="A125" s="19">
        <v>42128</v>
      </c>
      <c r="B125" s="20">
        <f t="shared" si="6"/>
        <v>1</v>
      </c>
      <c r="C125" t="str">
        <f t="shared" si="7"/>
        <v>lundi</v>
      </c>
      <c r="D125" s="70" t="str">
        <f t="shared" si="10"/>
        <v>A</v>
      </c>
      <c r="E125" s="70" t="str">
        <f t="shared" si="10"/>
        <v>A</v>
      </c>
      <c r="F125" s="70" t="str">
        <f t="shared" si="10"/>
        <v>A</v>
      </c>
      <c r="G125" s="70" t="str">
        <f t="shared" si="9"/>
        <v>C</v>
      </c>
      <c r="H125" s="70" t="str">
        <f t="shared" si="9"/>
        <v>D</v>
      </c>
      <c r="I125" s="70"/>
      <c r="J125" s="70" t="str">
        <f t="shared" si="8"/>
        <v>E</v>
      </c>
    </row>
    <row r="126" spans="1:10" x14ac:dyDescent="0.25">
      <c r="A126" s="19">
        <v>42129</v>
      </c>
      <c r="B126" s="20">
        <f t="shared" si="6"/>
        <v>2</v>
      </c>
      <c r="C126" t="str">
        <f t="shared" si="7"/>
        <v>mardi</v>
      </c>
      <c r="D126" s="70" t="str">
        <f t="shared" si="10"/>
        <v>A</v>
      </c>
      <c r="E126" s="70" t="str">
        <f t="shared" si="10"/>
        <v>A</v>
      </c>
      <c r="F126" s="70" t="str">
        <f t="shared" si="10"/>
        <v>A</v>
      </c>
      <c r="G126" s="70" t="str">
        <f t="shared" si="9"/>
        <v>C</v>
      </c>
      <c r="H126" s="70" t="str">
        <f t="shared" si="9"/>
        <v>D</v>
      </c>
      <c r="I126" s="70"/>
      <c r="J126" s="70" t="str">
        <f t="shared" si="8"/>
        <v>E</v>
      </c>
    </row>
    <row r="127" spans="1:10" x14ac:dyDescent="0.25">
      <c r="A127" s="19">
        <v>42130</v>
      </c>
      <c r="B127" s="20">
        <f t="shared" si="6"/>
        <v>3</v>
      </c>
      <c r="C127" t="str">
        <f t="shared" si="7"/>
        <v>mercredi</v>
      </c>
      <c r="D127" s="70" t="str">
        <f t="shared" si="10"/>
        <v>A</v>
      </c>
      <c r="E127" s="70" t="str">
        <f t="shared" si="10"/>
        <v>A</v>
      </c>
      <c r="F127" s="70" t="str">
        <f t="shared" si="10"/>
        <v>A</v>
      </c>
      <c r="G127" s="70" t="str">
        <f t="shared" si="9"/>
        <v>C</v>
      </c>
      <c r="H127" s="70" t="str">
        <f t="shared" si="9"/>
        <v>D</v>
      </c>
      <c r="I127" s="70"/>
      <c r="J127" s="70" t="str">
        <f t="shared" si="8"/>
        <v>E</v>
      </c>
    </row>
    <row r="128" spans="1:10" x14ac:dyDescent="0.25">
      <c r="A128" s="19">
        <v>42131</v>
      </c>
      <c r="B128" s="20">
        <f t="shared" si="6"/>
        <v>4</v>
      </c>
      <c r="C128" t="str">
        <f t="shared" si="7"/>
        <v>jeudi</v>
      </c>
      <c r="D128" s="70" t="str">
        <f t="shared" si="10"/>
        <v>A</v>
      </c>
      <c r="E128" s="70" t="str">
        <f t="shared" si="10"/>
        <v>A</v>
      </c>
      <c r="F128" s="70" t="str">
        <f t="shared" si="10"/>
        <v>A</v>
      </c>
      <c r="G128" s="70" t="str">
        <f t="shared" si="9"/>
        <v>C</v>
      </c>
      <c r="H128" s="70" t="str">
        <f t="shared" si="9"/>
        <v>D</v>
      </c>
      <c r="I128" s="70"/>
      <c r="J128" s="70" t="str">
        <f t="shared" si="8"/>
        <v>E</v>
      </c>
    </row>
    <row r="129" spans="1:10" x14ac:dyDescent="0.25">
      <c r="A129" s="19">
        <v>42132</v>
      </c>
      <c r="B129" s="20">
        <f t="shared" si="6"/>
        <v>5</v>
      </c>
      <c r="C129" t="str">
        <f t="shared" si="7"/>
        <v>vendredi</v>
      </c>
      <c r="D129" s="70" t="str">
        <f t="shared" si="10"/>
        <v>A</v>
      </c>
      <c r="E129" s="70" t="str">
        <f t="shared" si="10"/>
        <v>A</v>
      </c>
      <c r="F129" s="70" t="str">
        <f t="shared" si="10"/>
        <v>A</v>
      </c>
      <c r="G129" s="70" t="str">
        <f t="shared" si="9"/>
        <v>C</v>
      </c>
      <c r="H129" s="70" t="str">
        <f t="shared" si="9"/>
        <v>D</v>
      </c>
      <c r="I129" s="70"/>
      <c r="J129" s="70" t="str">
        <f t="shared" si="8"/>
        <v>E</v>
      </c>
    </row>
    <row r="130" spans="1:10" x14ac:dyDescent="0.25">
      <c r="A130" s="19">
        <v>42133</v>
      </c>
      <c r="B130" s="20">
        <f t="shared" si="6"/>
        <v>6</v>
      </c>
      <c r="C130" t="str">
        <f t="shared" si="7"/>
        <v>samedi</v>
      </c>
      <c r="D130" s="70" t="str">
        <f t="shared" si="10"/>
        <v>A</v>
      </c>
      <c r="E130" s="70" t="str">
        <f t="shared" si="10"/>
        <v>A</v>
      </c>
      <c r="F130" s="70" t="str">
        <f t="shared" si="10"/>
        <v>A</v>
      </c>
      <c r="G130" s="70" t="str">
        <f t="shared" si="9"/>
        <v>C</v>
      </c>
      <c r="H130" s="70" t="str">
        <f t="shared" si="9"/>
        <v>D</v>
      </c>
      <c r="I130" s="70"/>
      <c r="J130" s="70" t="str">
        <f t="shared" si="8"/>
        <v>E</v>
      </c>
    </row>
    <row r="131" spans="1:10" x14ac:dyDescent="0.25">
      <c r="A131" s="19">
        <v>42134</v>
      </c>
      <c r="B131" s="20">
        <f t="shared" ref="B131:B194" si="11">WEEKDAY(A131,2)</f>
        <v>7</v>
      </c>
      <c r="C131" t="str">
        <f t="shared" ref="C131:C194" si="12">IF(B131=1,"lundi",IF(B131=2,"mardi",IF(B131=3,"mercredi",IF(B131=4,"jeudi",IF(B131=5,"vendredi",IF(B131=6,"samedi",IF(B131=7,"dimanche","")))))))</f>
        <v>dimanche</v>
      </c>
      <c r="D131" s="70" t="str">
        <f t="shared" si="10"/>
        <v>A</v>
      </c>
      <c r="E131" s="70" t="str">
        <f t="shared" si="10"/>
        <v>B</v>
      </c>
      <c r="F131" s="70" t="str">
        <f t="shared" si="10"/>
        <v>B</v>
      </c>
      <c r="G131" s="70" t="str">
        <f t="shared" si="9"/>
        <v>D</v>
      </c>
      <c r="H131" s="70" t="str">
        <f t="shared" si="9"/>
        <v>E</v>
      </c>
      <c r="I131" s="70"/>
      <c r="J131" s="70" t="str">
        <f t="shared" ref="J131:J194" si="13">CHAR((MOD(WEEKNUM($A131)-1,VALUE(RIGHT(J$1,1)))+1)+64)</f>
        <v>F</v>
      </c>
    </row>
    <row r="132" spans="1:10" x14ac:dyDescent="0.25">
      <c r="A132" s="19">
        <v>42135</v>
      </c>
      <c r="B132" s="20">
        <f t="shared" si="11"/>
        <v>1</v>
      </c>
      <c r="C132" t="str">
        <f t="shared" si="12"/>
        <v>lundi</v>
      </c>
      <c r="D132" s="70" t="str">
        <f t="shared" si="10"/>
        <v>A</v>
      </c>
      <c r="E132" s="70" t="str">
        <f t="shared" si="10"/>
        <v>B</v>
      </c>
      <c r="F132" s="70" t="str">
        <f t="shared" si="10"/>
        <v>B</v>
      </c>
      <c r="G132" s="70" t="str">
        <f t="shared" si="9"/>
        <v>D</v>
      </c>
      <c r="H132" s="70" t="str">
        <f t="shared" si="9"/>
        <v>E</v>
      </c>
      <c r="I132" s="70"/>
      <c r="J132" s="70" t="str">
        <f t="shared" si="13"/>
        <v>F</v>
      </c>
    </row>
    <row r="133" spans="1:10" x14ac:dyDescent="0.25">
      <c r="A133" s="19">
        <v>42136</v>
      </c>
      <c r="B133" s="20">
        <f t="shared" si="11"/>
        <v>2</v>
      </c>
      <c r="C133" t="str">
        <f t="shared" si="12"/>
        <v>mardi</v>
      </c>
      <c r="D133" s="70" t="str">
        <f t="shared" si="10"/>
        <v>A</v>
      </c>
      <c r="E133" s="70" t="str">
        <f t="shared" si="10"/>
        <v>B</v>
      </c>
      <c r="F133" s="70" t="str">
        <f t="shared" si="10"/>
        <v>B</v>
      </c>
      <c r="G133" s="70" t="str">
        <f t="shared" si="9"/>
        <v>D</v>
      </c>
      <c r="H133" s="70" t="str">
        <f t="shared" si="9"/>
        <v>E</v>
      </c>
      <c r="I133" s="70"/>
      <c r="J133" s="70" t="str">
        <f t="shared" si="13"/>
        <v>F</v>
      </c>
    </row>
    <row r="134" spans="1:10" x14ac:dyDescent="0.25">
      <c r="A134" s="19">
        <v>42137</v>
      </c>
      <c r="B134" s="20">
        <f t="shared" si="11"/>
        <v>3</v>
      </c>
      <c r="C134" t="str">
        <f t="shared" si="12"/>
        <v>mercredi</v>
      </c>
      <c r="D134" s="70" t="str">
        <f t="shared" si="10"/>
        <v>A</v>
      </c>
      <c r="E134" s="70" t="str">
        <f t="shared" si="10"/>
        <v>B</v>
      </c>
      <c r="F134" s="70" t="str">
        <f t="shared" si="10"/>
        <v>B</v>
      </c>
      <c r="G134" s="70" t="str">
        <f t="shared" si="9"/>
        <v>D</v>
      </c>
      <c r="H134" s="70" t="str">
        <f t="shared" si="9"/>
        <v>E</v>
      </c>
      <c r="I134" s="70"/>
      <c r="J134" s="70" t="str">
        <f t="shared" si="13"/>
        <v>F</v>
      </c>
    </row>
    <row r="135" spans="1:10" x14ac:dyDescent="0.25">
      <c r="A135" s="19">
        <v>42138</v>
      </c>
      <c r="B135" s="20">
        <f t="shared" si="11"/>
        <v>4</v>
      </c>
      <c r="C135" t="str">
        <f t="shared" si="12"/>
        <v>jeudi</v>
      </c>
      <c r="D135" s="70" t="str">
        <f t="shared" si="10"/>
        <v>A</v>
      </c>
      <c r="E135" s="70" t="str">
        <f t="shared" si="10"/>
        <v>B</v>
      </c>
      <c r="F135" s="70" t="str">
        <f t="shared" si="10"/>
        <v>B</v>
      </c>
      <c r="G135" s="70" t="str">
        <f t="shared" si="9"/>
        <v>D</v>
      </c>
      <c r="H135" s="70" t="str">
        <f t="shared" si="9"/>
        <v>E</v>
      </c>
      <c r="I135" s="70"/>
      <c r="J135" s="70" t="str">
        <f t="shared" si="13"/>
        <v>F</v>
      </c>
    </row>
    <row r="136" spans="1:10" x14ac:dyDescent="0.25">
      <c r="A136" s="19">
        <v>42139</v>
      </c>
      <c r="B136" s="20">
        <f t="shared" si="11"/>
        <v>5</v>
      </c>
      <c r="C136" t="str">
        <f t="shared" si="12"/>
        <v>vendredi</v>
      </c>
      <c r="D136" s="70" t="str">
        <f t="shared" si="10"/>
        <v>A</v>
      </c>
      <c r="E136" s="70" t="str">
        <f t="shared" si="10"/>
        <v>B</v>
      </c>
      <c r="F136" s="70" t="str">
        <f t="shared" si="10"/>
        <v>B</v>
      </c>
      <c r="G136" s="70" t="str">
        <f t="shared" si="9"/>
        <v>D</v>
      </c>
      <c r="H136" s="70" t="str">
        <f t="shared" si="9"/>
        <v>E</v>
      </c>
      <c r="I136" s="70"/>
      <c r="J136" s="70" t="str">
        <f t="shared" si="13"/>
        <v>F</v>
      </c>
    </row>
    <row r="137" spans="1:10" x14ac:dyDescent="0.25">
      <c r="A137" s="19">
        <v>42140</v>
      </c>
      <c r="B137" s="20">
        <f t="shared" si="11"/>
        <v>6</v>
      </c>
      <c r="C137" t="str">
        <f t="shared" si="12"/>
        <v>samedi</v>
      </c>
      <c r="D137" s="70" t="str">
        <f t="shared" si="10"/>
        <v>A</v>
      </c>
      <c r="E137" s="70" t="str">
        <f t="shared" si="10"/>
        <v>B</v>
      </c>
      <c r="F137" s="70" t="str">
        <f t="shared" si="10"/>
        <v>B</v>
      </c>
      <c r="G137" s="70" t="str">
        <f t="shared" si="9"/>
        <v>D</v>
      </c>
      <c r="H137" s="70" t="str">
        <f t="shared" si="9"/>
        <v>E</v>
      </c>
      <c r="I137" s="70"/>
      <c r="J137" s="70" t="str">
        <f t="shared" si="13"/>
        <v>F</v>
      </c>
    </row>
    <row r="138" spans="1:10" x14ac:dyDescent="0.25">
      <c r="A138" s="19">
        <v>42141</v>
      </c>
      <c r="B138" s="20">
        <f t="shared" si="11"/>
        <v>7</v>
      </c>
      <c r="C138" t="str">
        <f t="shared" si="12"/>
        <v>dimanche</v>
      </c>
      <c r="D138" s="70" t="str">
        <f t="shared" si="10"/>
        <v>A</v>
      </c>
      <c r="E138" s="70" t="str">
        <f t="shared" si="10"/>
        <v>A</v>
      </c>
      <c r="F138" s="70" t="str">
        <f t="shared" si="10"/>
        <v>C</v>
      </c>
      <c r="G138" s="70" t="str">
        <f t="shared" si="9"/>
        <v>A</v>
      </c>
      <c r="H138" s="70" t="str">
        <f t="shared" si="9"/>
        <v>A</v>
      </c>
      <c r="I138" s="70"/>
      <c r="J138" s="70" t="str">
        <f t="shared" si="13"/>
        <v>G</v>
      </c>
    </row>
    <row r="139" spans="1:10" x14ac:dyDescent="0.25">
      <c r="A139" s="19">
        <v>42142</v>
      </c>
      <c r="B139" s="20">
        <f t="shared" si="11"/>
        <v>1</v>
      </c>
      <c r="C139" t="str">
        <f t="shared" si="12"/>
        <v>lundi</v>
      </c>
      <c r="D139" s="70" t="str">
        <f t="shared" si="10"/>
        <v>A</v>
      </c>
      <c r="E139" s="70" t="str">
        <f t="shared" si="10"/>
        <v>A</v>
      </c>
      <c r="F139" s="70" t="str">
        <f t="shared" si="10"/>
        <v>C</v>
      </c>
      <c r="G139" s="70" t="str">
        <f t="shared" si="9"/>
        <v>A</v>
      </c>
      <c r="H139" s="70" t="str">
        <f t="shared" si="9"/>
        <v>A</v>
      </c>
      <c r="I139" s="70"/>
      <c r="J139" s="70" t="str">
        <f t="shared" si="13"/>
        <v>G</v>
      </c>
    </row>
    <row r="140" spans="1:10" x14ac:dyDescent="0.25">
      <c r="A140" s="19">
        <v>42143</v>
      </c>
      <c r="B140" s="20">
        <f t="shared" si="11"/>
        <v>2</v>
      </c>
      <c r="C140" t="str">
        <f t="shared" si="12"/>
        <v>mardi</v>
      </c>
      <c r="D140" s="70" t="str">
        <f t="shared" si="10"/>
        <v>A</v>
      </c>
      <c r="E140" s="70" t="str">
        <f t="shared" si="10"/>
        <v>A</v>
      </c>
      <c r="F140" s="70" t="str">
        <f t="shared" si="10"/>
        <v>C</v>
      </c>
      <c r="G140" s="70" t="str">
        <f t="shared" si="9"/>
        <v>A</v>
      </c>
      <c r="H140" s="70" t="str">
        <f t="shared" si="9"/>
        <v>A</v>
      </c>
      <c r="I140" s="70"/>
      <c r="J140" s="70" t="str">
        <f t="shared" si="13"/>
        <v>G</v>
      </c>
    </row>
    <row r="141" spans="1:10" x14ac:dyDescent="0.25">
      <c r="A141" s="19">
        <v>42144</v>
      </c>
      <c r="B141" s="20">
        <f t="shared" si="11"/>
        <v>3</v>
      </c>
      <c r="C141" t="str">
        <f t="shared" si="12"/>
        <v>mercredi</v>
      </c>
      <c r="D141" s="70" t="str">
        <f t="shared" si="10"/>
        <v>A</v>
      </c>
      <c r="E141" s="70" t="str">
        <f t="shared" si="10"/>
        <v>A</v>
      </c>
      <c r="F141" s="70" t="str">
        <f t="shared" si="10"/>
        <v>C</v>
      </c>
      <c r="G141" s="70" t="str">
        <f t="shared" si="9"/>
        <v>A</v>
      </c>
      <c r="H141" s="70" t="str">
        <f t="shared" si="9"/>
        <v>A</v>
      </c>
      <c r="I141" s="70"/>
      <c r="J141" s="70" t="str">
        <f t="shared" si="13"/>
        <v>G</v>
      </c>
    </row>
    <row r="142" spans="1:10" x14ac:dyDescent="0.25">
      <c r="A142" s="19">
        <v>42145</v>
      </c>
      <c r="B142" s="20">
        <f t="shared" si="11"/>
        <v>4</v>
      </c>
      <c r="C142" t="str">
        <f t="shared" si="12"/>
        <v>jeudi</v>
      </c>
      <c r="D142" s="70" t="str">
        <f t="shared" si="10"/>
        <v>A</v>
      </c>
      <c r="E142" s="70" t="str">
        <f t="shared" si="10"/>
        <v>A</v>
      </c>
      <c r="F142" s="70" t="str">
        <f t="shared" si="10"/>
        <v>C</v>
      </c>
      <c r="G142" s="70" t="str">
        <f t="shared" si="9"/>
        <v>A</v>
      </c>
      <c r="H142" s="70" t="str">
        <f t="shared" si="9"/>
        <v>A</v>
      </c>
      <c r="I142" s="70"/>
      <c r="J142" s="70" t="str">
        <f t="shared" si="13"/>
        <v>G</v>
      </c>
    </row>
    <row r="143" spans="1:10" x14ac:dyDescent="0.25">
      <c r="A143" s="19">
        <v>42146</v>
      </c>
      <c r="B143" s="20">
        <f t="shared" si="11"/>
        <v>5</v>
      </c>
      <c r="C143" t="str">
        <f t="shared" si="12"/>
        <v>vendredi</v>
      </c>
      <c r="D143" s="70" t="str">
        <f t="shared" si="10"/>
        <v>A</v>
      </c>
      <c r="E143" s="70" t="str">
        <f t="shared" si="10"/>
        <v>A</v>
      </c>
      <c r="F143" s="70" t="str">
        <f t="shared" si="10"/>
        <v>C</v>
      </c>
      <c r="G143" s="70" t="str">
        <f t="shared" si="9"/>
        <v>A</v>
      </c>
      <c r="H143" s="70" t="str">
        <f t="shared" si="9"/>
        <v>A</v>
      </c>
      <c r="I143" s="70"/>
      <c r="J143" s="70" t="str">
        <f t="shared" si="13"/>
        <v>G</v>
      </c>
    </row>
    <row r="144" spans="1:10" x14ac:dyDescent="0.25">
      <c r="A144" s="19">
        <v>42147</v>
      </c>
      <c r="B144" s="20">
        <f t="shared" si="11"/>
        <v>6</v>
      </c>
      <c r="C144" t="str">
        <f t="shared" si="12"/>
        <v>samedi</v>
      </c>
      <c r="D144" s="70" t="str">
        <f t="shared" si="10"/>
        <v>A</v>
      </c>
      <c r="E144" s="70" t="str">
        <f t="shared" si="10"/>
        <v>A</v>
      </c>
      <c r="F144" s="70" t="str">
        <f t="shared" si="10"/>
        <v>C</v>
      </c>
      <c r="G144" s="70" t="str">
        <f t="shared" si="9"/>
        <v>A</v>
      </c>
      <c r="H144" s="70" t="str">
        <f t="shared" si="9"/>
        <v>A</v>
      </c>
      <c r="I144" s="70"/>
      <c r="J144" s="70" t="str">
        <f t="shared" si="13"/>
        <v>G</v>
      </c>
    </row>
    <row r="145" spans="1:10" x14ac:dyDescent="0.25">
      <c r="A145" s="19">
        <v>42148</v>
      </c>
      <c r="B145" s="20">
        <f t="shared" si="11"/>
        <v>7</v>
      </c>
      <c r="C145" t="str">
        <f t="shared" si="12"/>
        <v>dimanche</v>
      </c>
      <c r="D145" s="70" t="str">
        <f t="shared" si="10"/>
        <v>A</v>
      </c>
      <c r="E145" s="70" t="str">
        <f t="shared" si="10"/>
        <v>B</v>
      </c>
      <c r="F145" s="70" t="str">
        <f t="shared" si="10"/>
        <v>A</v>
      </c>
      <c r="G145" s="70" t="str">
        <f t="shared" si="10"/>
        <v>B</v>
      </c>
      <c r="H145" s="70" t="str">
        <f t="shared" si="10"/>
        <v>B</v>
      </c>
      <c r="I145" s="70"/>
      <c r="J145" s="70" t="str">
        <f t="shared" si="13"/>
        <v>A</v>
      </c>
    </row>
    <row r="146" spans="1:10" x14ac:dyDescent="0.25">
      <c r="A146" s="19">
        <v>42149</v>
      </c>
      <c r="B146" s="20">
        <f t="shared" si="11"/>
        <v>1</v>
      </c>
      <c r="C146" t="str">
        <f t="shared" si="12"/>
        <v>lundi</v>
      </c>
      <c r="D146" s="70" t="str">
        <f t="shared" ref="D146:G209" si="14">CHAR((MOD(WEEKNUM($A146)-1,VALUE(RIGHT(D$1,1)))+1)+64)</f>
        <v>A</v>
      </c>
      <c r="E146" s="70" t="str">
        <f t="shared" si="14"/>
        <v>B</v>
      </c>
      <c r="F146" s="70" t="str">
        <f t="shared" si="14"/>
        <v>A</v>
      </c>
      <c r="G146" s="70" t="str">
        <f t="shared" si="14"/>
        <v>B</v>
      </c>
      <c r="H146" s="70" t="str">
        <f t="shared" ref="H146:H209" si="15">CHAR((MOD(WEEKNUM($A146)-1,VALUE(RIGHT(H$1,1)))+1)+64)</f>
        <v>B</v>
      </c>
      <c r="I146" s="70"/>
      <c r="J146" s="70" t="str">
        <f t="shared" si="13"/>
        <v>A</v>
      </c>
    </row>
    <row r="147" spans="1:10" x14ac:dyDescent="0.25">
      <c r="A147" s="19">
        <v>42150</v>
      </c>
      <c r="B147" s="20">
        <f t="shared" si="11"/>
        <v>2</v>
      </c>
      <c r="C147" t="str">
        <f t="shared" si="12"/>
        <v>mardi</v>
      </c>
      <c r="D147" s="70" t="str">
        <f t="shared" si="14"/>
        <v>A</v>
      </c>
      <c r="E147" s="70" t="str">
        <f t="shared" si="14"/>
        <v>B</v>
      </c>
      <c r="F147" s="70" t="str">
        <f t="shared" si="14"/>
        <v>A</v>
      </c>
      <c r="G147" s="70" t="str">
        <f t="shared" si="14"/>
        <v>B</v>
      </c>
      <c r="H147" s="70" t="str">
        <f t="shared" si="15"/>
        <v>B</v>
      </c>
      <c r="I147" s="70"/>
      <c r="J147" s="70" t="str">
        <f t="shared" si="13"/>
        <v>A</v>
      </c>
    </row>
    <row r="148" spans="1:10" x14ac:dyDescent="0.25">
      <c r="A148" s="19">
        <v>42151</v>
      </c>
      <c r="B148" s="20">
        <f t="shared" si="11"/>
        <v>3</v>
      </c>
      <c r="C148" t="str">
        <f t="shared" si="12"/>
        <v>mercredi</v>
      </c>
      <c r="D148" s="70" t="str">
        <f t="shared" si="14"/>
        <v>A</v>
      </c>
      <c r="E148" s="70" t="str">
        <f t="shared" si="14"/>
        <v>B</v>
      </c>
      <c r="F148" s="70" t="str">
        <f t="shared" si="14"/>
        <v>A</v>
      </c>
      <c r="G148" s="70" t="str">
        <f t="shared" si="14"/>
        <v>B</v>
      </c>
      <c r="H148" s="70" t="str">
        <f t="shared" si="15"/>
        <v>B</v>
      </c>
      <c r="I148" s="70"/>
      <c r="J148" s="70" t="str">
        <f t="shared" si="13"/>
        <v>A</v>
      </c>
    </row>
    <row r="149" spans="1:10" x14ac:dyDescent="0.25">
      <c r="A149" s="19">
        <v>42152</v>
      </c>
      <c r="B149" s="20">
        <f t="shared" si="11"/>
        <v>4</v>
      </c>
      <c r="C149" t="str">
        <f t="shared" si="12"/>
        <v>jeudi</v>
      </c>
      <c r="D149" s="70" t="str">
        <f t="shared" si="14"/>
        <v>A</v>
      </c>
      <c r="E149" s="70" t="str">
        <f t="shared" si="14"/>
        <v>B</v>
      </c>
      <c r="F149" s="70" t="str">
        <f t="shared" si="14"/>
        <v>A</v>
      </c>
      <c r="G149" s="70" t="str">
        <f t="shared" si="14"/>
        <v>B</v>
      </c>
      <c r="H149" s="70" t="str">
        <f t="shared" si="15"/>
        <v>B</v>
      </c>
      <c r="I149" s="70"/>
      <c r="J149" s="70" t="str">
        <f t="shared" si="13"/>
        <v>A</v>
      </c>
    </row>
    <row r="150" spans="1:10" x14ac:dyDescent="0.25">
      <c r="A150" s="19">
        <v>42153</v>
      </c>
      <c r="B150" s="20">
        <f t="shared" si="11"/>
        <v>5</v>
      </c>
      <c r="C150" t="str">
        <f t="shared" si="12"/>
        <v>vendredi</v>
      </c>
      <c r="D150" s="70" t="str">
        <f t="shared" si="14"/>
        <v>A</v>
      </c>
      <c r="E150" s="70" t="str">
        <f t="shared" si="14"/>
        <v>B</v>
      </c>
      <c r="F150" s="70" t="str">
        <f t="shared" si="14"/>
        <v>A</v>
      </c>
      <c r="G150" s="70" t="str">
        <f t="shared" si="14"/>
        <v>B</v>
      </c>
      <c r="H150" s="70" t="str">
        <f t="shared" si="15"/>
        <v>B</v>
      </c>
      <c r="I150" s="70"/>
      <c r="J150" s="70" t="str">
        <f t="shared" si="13"/>
        <v>A</v>
      </c>
    </row>
    <row r="151" spans="1:10" x14ac:dyDescent="0.25">
      <c r="A151" s="19">
        <v>42154</v>
      </c>
      <c r="B151" s="20">
        <f t="shared" si="11"/>
        <v>6</v>
      </c>
      <c r="C151" t="str">
        <f t="shared" si="12"/>
        <v>samedi</v>
      </c>
      <c r="D151" s="70" t="str">
        <f t="shared" si="14"/>
        <v>A</v>
      </c>
      <c r="E151" s="70" t="str">
        <f t="shared" si="14"/>
        <v>B</v>
      </c>
      <c r="F151" s="70" t="str">
        <f t="shared" si="14"/>
        <v>A</v>
      </c>
      <c r="G151" s="70" t="str">
        <f t="shared" si="14"/>
        <v>B</v>
      </c>
      <c r="H151" s="70" t="str">
        <f t="shared" si="15"/>
        <v>B</v>
      </c>
      <c r="I151" s="70"/>
      <c r="J151" s="70" t="str">
        <f t="shared" si="13"/>
        <v>A</v>
      </c>
    </row>
    <row r="152" spans="1:10" x14ac:dyDescent="0.25">
      <c r="A152" s="19">
        <v>42155</v>
      </c>
      <c r="B152" s="20">
        <f t="shared" si="11"/>
        <v>7</v>
      </c>
      <c r="C152" t="str">
        <f t="shared" si="12"/>
        <v>dimanche</v>
      </c>
      <c r="D152" s="70" t="str">
        <f t="shared" si="14"/>
        <v>A</v>
      </c>
      <c r="E152" s="70" t="str">
        <f t="shared" si="14"/>
        <v>A</v>
      </c>
      <c r="F152" s="70" t="str">
        <f t="shared" si="14"/>
        <v>B</v>
      </c>
      <c r="G152" s="70" t="str">
        <f t="shared" si="14"/>
        <v>C</v>
      </c>
      <c r="H152" s="70" t="str">
        <f t="shared" si="15"/>
        <v>C</v>
      </c>
      <c r="I152" s="70"/>
      <c r="J152" s="70" t="str">
        <f t="shared" si="13"/>
        <v>B</v>
      </c>
    </row>
    <row r="153" spans="1:10" x14ac:dyDescent="0.25">
      <c r="A153" s="19">
        <v>42156</v>
      </c>
      <c r="B153" s="20">
        <f t="shared" si="11"/>
        <v>1</v>
      </c>
      <c r="C153" t="str">
        <f t="shared" si="12"/>
        <v>lundi</v>
      </c>
      <c r="D153" s="70" t="str">
        <f t="shared" si="14"/>
        <v>A</v>
      </c>
      <c r="E153" s="70" t="str">
        <f t="shared" si="14"/>
        <v>A</v>
      </c>
      <c r="F153" s="70" t="str">
        <f t="shared" si="14"/>
        <v>B</v>
      </c>
      <c r="G153" s="70" t="str">
        <f t="shared" si="14"/>
        <v>C</v>
      </c>
      <c r="H153" s="70" t="str">
        <f t="shared" si="15"/>
        <v>C</v>
      </c>
      <c r="I153" s="70"/>
      <c r="J153" s="70" t="str">
        <f t="shared" si="13"/>
        <v>B</v>
      </c>
    </row>
    <row r="154" spans="1:10" x14ac:dyDescent="0.25">
      <c r="A154" s="19">
        <v>42157</v>
      </c>
      <c r="B154" s="20">
        <f t="shared" si="11"/>
        <v>2</v>
      </c>
      <c r="C154" t="str">
        <f t="shared" si="12"/>
        <v>mardi</v>
      </c>
      <c r="D154" s="70" t="str">
        <f t="shared" si="14"/>
        <v>A</v>
      </c>
      <c r="E154" s="70" t="str">
        <f t="shared" si="14"/>
        <v>A</v>
      </c>
      <c r="F154" s="70" t="str">
        <f t="shared" si="14"/>
        <v>B</v>
      </c>
      <c r="G154" s="70" t="str">
        <f t="shared" si="14"/>
        <v>C</v>
      </c>
      <c r="H154" s="70" t="str">
        <f t="shared" si="15"/>
        <v>C</v>
      </c>
      <c r="I154" s="70"/>
      <c r="J154" s="70" t="str">
        <f t="shared" si="13"/>
        <v>B</v>
      </c>
    </row>
    <row r="155" spans="1:10" x14ac:dyDescent="0.25">
      <c r="A155" s="19">
        <v>42158</v>
      </c>
      <c r="B155" s="20">
        <f t="shared" si="11"/>
        <v>3</v>
      </c>
      <c r="C155" t="str">
        <f t="shared" si="12"/>
        <v>mercredi</v>
      </c>
      <c r="D155" s="70" t="str">
        <f t="shared" si="14"/>
        <v>A</v>
      </c>
      <c r="E155" s="70" t="str">
        <f t="shared" si="14"/>
        <v>A</v>
      </c>
      <c r="F155" s="70" t="str">
        <f t="shared" si="14"/>
        <v>B</v>
      </c>
      <c r="G155" s="70" t="str">
        <f t="shared" si="14"/>
        <v>C</v>
      </c>
      <c r="H155" s="70" t="str">
        <f t="shared" si="15"/>
        <v>C</v>
      </c>
      <c r="I155" s="70"/>
      <c r="J155" s="70" t="str">
        <f t="shared" si="13"/>
        <v>B</v>
      </c>
    </row>
    <row r="156" spans="1:10" x14ac:dyDescent="0.25">
      <c r="A156" s="19">
        <v>42159</v>
      </c>
      <c r="B156" s="20">
        <f t="shared" si="11"/>
        <v>4</v>
      </c>
      <c r="C156" t="str">
        <f t="shared" si="12"/>
        <v>jeudi</v>
      </c>
      <c r="D156" s="70" t="str">
        <f t="shared" si="14"/>
        <v>A</v>
      </c>
      <c r="E156" s="70" t="str">
        <f t="shared" si="14"/>
        <v>A</v>
      </c>
      <c r="F156" s="70" t="str">
        <f t="shared" si="14"/>
        <v>B</v>
      </c>
      <c r="G156" s="70" t="str">
        <f t="shared" si="14"/>
        <v>C</v>
      </c>
      <c r="H156" s="70" t="str">
        <f t="shared" si="15"/>
        <v>C</v>
      </c>
      <c r="I156" s="70"/>
      <c r="J156" s="70" t="str">
        <f t="shared" si="13"/>
        <v>B</v>
      </c>
    </row>
    <row r="157" spans="1:10" x14ac:dyDescent="0.25">
      <c r="A157" s="19">
        <v>42160</v>
      </c>
      <c r="B157" s="20">
        <f t="shared" si="11"/>
        <v>5</v>
      </c>
      <c r="C157" t="str">
        <f t="shared" si="12"/>
        <v>vendredi</v>
      </c>
      <c r="D157" s="70" t="str">
        <f t="shared" si="14"/>
        <v>A</v>
      </c>
      <c r="E157" s="70" t="str">
        <f t="shared" si="14"/>
        <v>A</v>
      </c>
      <c r="F157" s="70" t="str">
        <f t="shared" si="14"/>
        <v>B</v>
      </c>
      <c r="G157" s="70" t="str">
        <f t="shared" si="14"/>
        <v>C</v>
      </c>
      <c r="H157" s="70" t="str">
        <f t="shared" si="15"/>
        <v>C</v>
      </c>
      <c r="I157" s="70"/>
      <c r="J157" s="70" t="str">
        <f t="shared" si="13"/>
        <v>B</v>
      </c>
    </row>
    <row r="158" spans="1:10" x14ac:dyDescent="0.25">
      <c r="A158" s="19">
        <v>42161</v>
      </c>
      <c r="B158" s="20">
        <f t="shared" si="11"/>
        <v>6</v>
      </c>
      <c r="C158" t="str">
        <f t="shared" si="12"/>
        <v>samedi</v>
      </c>
      <c r="D158" s="70" t="str">
        <f t="shared" si="14"/>
        <v>A</v>
      </c>
      <c r="E158" s="70" t="str">
        <f t="shared" si="14"/>
        <v>A</v>
      </c>
      <c r="F158" s="70" t="str">
        <f t="shared" si="14"/>
        <v>B</v>
      </c>
      <c r="G158" s="70" t="str">
        <f t="shared" si="14"/>
        <v>C</v>
      </c>
      <c r="H158" s="70" t="str">
        <f t="shared" si="15"/>
        <v>C</v>
      </c>
      <c r="I158" s="70"/>
      <c r="J158" s="70" t="str">
        <f t="shared" si="13"/>
        <v>B</v>
      </c>
    </row>
    <row r="159" spans="1:10" x14ac:dyDescent="0.25">
      <c r="A159" s="19">
        <v>42162</v>
      </c>
      <c r="B159" s="20">
        <f t="shared" si="11"/>
        <v>7</v>
      </c>
      <c r="C159" t="str">
        <f t="shared" si="12"/>
        <v>dimanche</v>
      </c>
      <c r="D159" s="70" t="str">
        <f t="shared" si="14"/>
        <v>A</v>
      </c>
      <c r="E159" s="70" t="str">
        <f t="shared" si="14"/>
        <v>B</v>
      </c>
      <c r="F159" s="70" t="str">
        <f t="shared" si="14"/>
        <v>C</v>
      </c>
      <c r="G159" s="70" t="str">
        <f t="shared" si="14"/>
        <v>D</v>
      </c>
      <c r="H159" s="70" t="str">
        <f t="shared" si="15"/>
        <v>D</v>
      </c>
      <c r="I159" s="70"/>
      <c r="J159" s="70" t="str">
        <f t="shared" si="13"/>
        <v>C</v>
      </c>
    </row>
    <row r="160" spans="1:10" x14ac:dyDescent="0.25">
      <c r="A160" s="19">
        <v>42163</v>
      </c>
      <c r="B160" s="20">
        <f t="shared" si="11"/>
        <v>1</v>
      </c>
      <c r="C160" t="str">
        <f t="shared" si="12"/>
        <v>lundi</v>
      </c>
      <c r="D160" s="70" t="str">
        <f t="shared" si="14"/>
        <v>A</v>
      </c>
      <c r="E160" s="70" t="str">
        <f t="shared" si="14"/>
        <v>B</v>
      </c>
      <c r="F160" s="70" t="str">
        <f t="shared" si="14"/>
        <v>C</v>
      </c>
      <c r="G160" s="70" t="str">
        <f t="shared" si="14"/>
        <v>D</v>
      </c>
      <c r="H160" s="70" t="str">
        <f t="shared" si="15"/>
        <v>D</v>
      </c>
      <c r="I160" s="70"/>
      <c r="J160" s="70" t="str">
        <f t="shared" si="13"/>
        <v>C</v>
      </c>
    </row>
    <row r="161" spans="1:10" x14ac:dyDescent="0.25">
      <c r="A161" s="19">
        <v>42164</v>
      </c>
      <c r="B161" s="20">
        <f t="shared" si="11"/>
        <v>2</v>
      </c>
      <c r="C161" t="str">
        <f t="shared" si="12"/>
        <v>mardi</v>
      </c>
      <c r="D161" s="70" t="str">
        <f t="shared" si="14"/>
        <v>A</v>
      </c>
      <c r="E161" s="70" t="str">
        <f t="shared" si="14"/>
        <v>B</v>
      </c>
      <c r="F161" s="70" t="str">
        <f t="shared" si="14"/>
        <v>C</v>
      </c>
      <c r="G161" s="70" t="str">
        <f t="shared" si="14"/>
        <v>D</v>
      </c>
      <c r="H161" s="70" t="str">
        <f t="shared" si="15"/>
        <v>D</v>
      </c>
      <c r="I161" s="70"/>
      <c r="J161" s="70" t="str">
        <f t="shared" si="13"/>
        <v>C</v>
      </c>
    </row>
    <row r="162" spans="1:10" x14ac:dyDescent="0.25">
      <c r="A162" s="19">
        <v>42165</v>
      </c>
      <c r="B162" s="20">
        <f t="shared" si="11"/>
        <v>3</v>
      </c>
      <c r="C162" t="str">
        <f t="shared" si="12"/>
        <v>mercredi</v>
      </c>
      <c r="D162" s="70" t="str">
        <f t="shared" si="14"/>
        <v>A</v>
      </c>
      <c r="E162" s="70" t="str">
        <f t="shared" si="14"/>
        <v>B</v>
      </c>
      <c r="F162" s="70" t="str">
        <f t="shared" si="14"/>
        <v>C</v>
      </c>
      <c r="G162" s="70" t="str">
        <f t="shared" si="14"/>
        <v>D</v>
      </c>
      <c r="H162" s="70" t="str">
        <f t="shared" si="15"/>
        <v>D</v>
      </c>
      <c r="I162" s="70"/>
      <c r="J162" s="70" t="str">
        <f t="shared" si="13"/>
        <v>C</v>
      </c>
    </row>
    <row r="163" spans="1:10" x14ac:dyDescent="0.25">
      <c r="A163" s="19">
        <v>42166</v>
      </c>
      <c r="B163" s="20">
        <f t="shared" si="11"/>
        <v>4</v>
      </c>
      <c r="C163" t="str">
        <f t="shared" si="12"/>
        <v>jeudi</v>
      </c>
      <c r="D163" s="70" t="str">
        <f t="shared" si="14"/>
        <v>A</v>
      </c>
      <c r="E163" s="70" t="str">
        <f t="shared" si="14"/>
        <v>B</v>
      </c>
      <c r="F163" s="70" t="str">
        <f t="shared" si="14"/>
        <v>C</v>
      </c>
      <c r="G163" s="70" t="str">
        <f t="shared" si="14"/>
        <v>D</v>
      </c>
      <c r="H163" s="70" t="str">
        <f t="shared" si="15"/>
        <v>D</v>
      </c>
      <c r="I163" s="70"/>
      <c r="J163" s="70" t="str">
        <f t="shared" si="13"/>
        <v>C</v>
      </c>
    </row>
    <row r="164" spans="1:10" x14ac:dyDescent="0.25">
      <c r="A164" s="19">
        <v>42167</v>
      </c>
      <c r="B164" s="20">
        <f t="shared" si="11"/>
        <v>5</v>
      </c>
      <c r="C164" t="str">
        <f t="shared" si="12"/>
        <v>vendredi</v>
      </c>
      <c r="D164" s="70" t="str">
        <f t="shared" si="14"/>
        <v>A</v>
      </c>
      <c r="E164" s="70" t="str">
        <f t="shared" si="14"/>
        <v>B</v>
      </c>
      <c r="F164" s="70" t="str">
        <f t="shared" si="14"/>
        <v>C</v>
      </c>
      <c r="G164" s="70" t="str">
        <f t="shared" si="14"/>
        <v>D</v>
      </c>
      <c r="H164" s="70" t="str">
        <f t="shared" si="15"/>
        <v>D</v>
      </c>
      <c r="I164" s="70"/>
      <c r="J164" s="70" t="str">
        <f t="shared" si="13"/>
        <v>C</v>
      </c>
    </row>
    <row r="165" spans="1:10" x14ac:dyDescent="0.25">
      <c r="A165" s="19">
        <v>42168</v>
      </c>
      <c r="B165" s="20">
        <f t="shared" si="11"/>
        <v>6</v>
      </c>
      <c r="C165" t="str">
        <f t="shared" si="12"/>
        <v>samedi</v>
      </c>
      <c r="D165" s="70" t="str">
        <f t="shared" si="14"/>
        <v>A</v>
      </c>
      <c r="E165" s="70" t="str">
        <f t="shared" si="14"/>
        <v>B</v>
      </c>
      <c r="F165" s="70" t="str">
        <f t="shared" si="14"/>
        <v>C</v>
      </c>
      <c r="G165" s="70" t="str">
        <f t="shared" si="14"/>
        <v>D</v>
      </c>
      <c r="H165" s="70" t="str">
        <f t="shared" si="15"/>
        <v>D</v>
      </c>
      <c r="I165" s="70"/>
      <c r="J165" s="70" t="str">
        <f t="shared" si="13"/>
        <v>C</v>
      </c>
    </row>
    <row r="166" spans="1:10" x14ac:dyDescent="0.25">
      <c r="A166" s="19">
        <v>42169</v>
      </c>
      <c r="B166" s="20">
        <f t="shared" si="11"/>
        <v>7</v>
      </c>
      <c r="C166" t="str">
        <f t="shared" si="12"/>
        <v>dimanche</v>
      </c>
      <c r="D166" s="70" t="str">
        <f t="shared" si="14"/>
        <v>A</v>
      </c>
      <c r="E166" s="70" t="str">
        <f t="shared" si="14"/>
        <v>A</v>
      </c>
      <c r="F166" s="70" t="str">
        <f t="shared" si="14"/>
        <v>A</v>
      </c>
      <c r="G166" s="70" t="str">
        <f t="shared" si="14"/>
        <v>A</v>
      </c>
      <c r="H166" s="70" t="str">
        <f t="shared" si="15"/>
        <v>E</v>
      </c>
      <c r="I166" s="70"/>
      <c r="J166" s="70" t="str">
        <f t="shared" si="13"/>
        <v>D</v>
      </c>
    </row>
    <row r="167" spans="1:10" x14ac:dyDescent="0.25">
      <c r="A167" s="19">
        <v>42170</v>
      </c>
      <c r="B167" s="20">
        <f t="shared" si="11"/>
        <v>1</v>
      </c>
      <c r="C167" t="str">
        <f t="shared" si="12"/>
        <v>lundi</v>
      </c>
      <c r="D167" s="70" t="str">
        <f t="shared" si="14"/>
        <v>A</v>
      </c>
      <c r="E167" s="70" t="str">
        <f t="shared" si="14"/>
        <v>A</v>
      </c>
      <c r="F167" s="70" t="str">
        <f t="shared" si="14"/>
        <v>A</v>
      </c>
      <c r="G167" s="70" t="str">
        <f t="shared" si="14"/>
        <v>A</v>
      </c>
      <c r="H167" s="70" t="str">
        <f t="shared" si="15"/>
        <v>E</v>
      </c>
      <c r="I167" s="70"/>
      <c r="J167" s="70" t="str">
        <f t="shared" si="13"/>
        <v>D</v>
      </c>
    </row>
    <row r="168" spans="1:10" x14ac:dyDescent="0.25">
      <c r="A168" s="19">
        <v>42171</v>
      </c>
      <c r="B168" s="20">
        <f t="shared" si="11"/>
        <v>2</v>
      </c>
      <c r="C168" t="str">
        <f t="shared" si="12"/>
        <v>mardi</v>
      </c>
      <c r="D168" s="70" t="str">
        <f t="shared" si="14"/>
        <v>A</v>
      </c>
      <c r="E168" s="70" t="str">
        <f t="shared" si="14"/>
        <v>A</v>
      </c>
      <c r="F168" s="70" t="str">
        <f t="shared" si="14"/>
        <v>A</v>
      </c>
      <c r="G168" s="70" t="str">
        <f t="shared" si="14"/>
        <v>A</v>
      </c>
      <c r="H168" s="70" t="str">
        <f t="shared" si="15"/>
        <v>E</v>
      </c>
      <c r="I168" s="70"/>
      <c r="J168" s="70" t="str">
        <f t="shared" si="13"/>
        <v>D</v>
      </c>
    </row>
    <row r="169" spans="1:10" x14ac:dyDescent="0.25">
      <c r="A169" s="19">
        <v>42172</v>
      </c>
      <c r="B169" s="20">
        <f t="shared" si="11"/>
        <v>3</v>
      </c>
      <c r="C169" t="str">
        <f t="shared" si="12"/>
        <v>mercredi</v>
      </c>
      <c r="D169" s="70" t="str">
        <f t="shared" si="14"/>
        <v>A</v>
      </c>
      <c r="E169" s="70" t="str">
        <f t="shared" si="14"/>
        <v>A</v>
      </c>
      <c r="F169" s="70" t="str">
        <f t="shared" si="14"/>
        <v>A</v>
      </c>
      <c r="G169" s="70" t="str">
        <f t="shared" si="14"/>
        <v>A</v>
      </c>
      <c r="H169" s="70" t="str">
        <f t="shared" si="15"/>
        <v>E</v>
      </c>
      <c r="I169" s="70"/>
      <c r="J169" s="70" t="str">
        <f t="shared" si="13"/>
        <v>D</v>
      </c>
    </row>
    <row r="170" spans="1:10" x14ac:dyDescent="0.25">
      <c r="A170" s="19">
        <v>42173</v>
      </c>
      <c r="B170" s="20">
        <f t="shared" si="11"/>
        <v>4</v>
      </c>
      <c r="C170" t="str">
        <f t="shared" si="12"/>
        <v>jeudi</v>
      </c>
      <c r="D170" s="70" t="str">
        <f t="shared" si="14"/>
        <v>A</v>
      </c>
      <c r="E170" s="70" t="str">
        <f t="shared" si="14"/>
        <v>A</v>
      </c>
      <c r="F170" s="70" t="str">
        <f t="shared" si="14"/>
        <v>A</v>
      </c>
      <c r="G170" s="70" t="str">
        <f t="shared" si="14"/>
        <v>A</v>
      </c>
      <c r="H170" s="70" t="str">
        <f t="shared" si="15"/>
        <v>E</v>
      </c>
      <c r="I170" s="70"/>
      <c r="J170" s="70" t="str">
        <f t="shared" si="13"/>
        <v>D</v>
      </c>
    </row>
    <row r="171" spans="1:10" x14ac:dyDescent="0.25">
      <c r="A171" s="19">
        <v>42174</v>
      </c>
      <c r="B171" s="20">
        <f t="shared" si="11"/>
        <v>5</v>
      </c>
      <c r="C171" t="str">
        <f t="shared" si="12"/>
        <v>vendredi</v>
      </c>
      <c r="D171" s="70" t="str">
        <f t="shared" si="14"/>
        <v>A</v>
      </c>
      <c r="E171" s="70" t="str">
        <f t="shared" si="14"/>
        <v>A</v>
      </c>
      <c r="F171" s="70" t="str">
        <f t="shared" si="14"/>
        <v>A</v>
      </c>
      <c r="G171" s="70" t="str">
        <f t="shared" si="14"/>
        <v>A</v>
      </c>
      <c r="H171" s="70" t="str">
        <f t="shared" si="15"/>
        <v>E</v>
      </c>
      <c r="I171" s="70"/>
      <c r="J171" s="70" t="str">
        <f t="shared" si="13"/>
        <v>D</v>
      </c>
    </row>
    <row r="172" spans="1:10" x14ac:dyDescent="0.25">
      <c r="A172" s="19">
        <v>42175</v>
      </c>
      <c r="B172" s="20">
        <f t="shared" si="11"/>
        <v>6</v>
      </c>
      <c r="C172" t="str">
        <f t="shared" si="12"/>
        <v>samedi</v>
      </c>
      <c r="D172" s="70" t="str">
        <f t="shared" si="14"/>
        <v>A</v>
      </c>
      <c r="E172" s="70" t="str">
        <f t="shared" si="14"/>
        <v>A</v>
      </c>
      <c r="F172" s="70" t="str">
        <f t="shared" si="14"/>
        <v>A</v>
      </c>
      <c r="G172" s="70" t="str">
        <f t="shared" si="14"/>
        <v>A</v>
      </c>
      <c r="H172" s="70" t="str">
        <f t="shared" si="15"/>
        <v>E</v>
      </c>
      <c r="I172" s="70"/>
      <c r="J172" s="70" t="str">
        <f t="shared" si="13"/>
        <v>D</v>
      </c>
    </row>
    <row r="173" spans="1:10" x14ac:dyDescent="0.25">
      <c r="A173" s="19">
        <v>42176</v>
      </c>
      <c r="B173" s="20">
        <f t="shared" si="11"/>
        <v>7</v>
      </c>
      <c r="C173" t="str">
        <f t="shared" si="12"/>
        <v>dimanche</v>
      </c>
      <c r="D173" s="70" t="str">
        <f t="shared" si="14"/>
        <v>A</v>
      </c>
      <c r="E173" s="70" t="str">
        <f t="shared" si="14"/>
        <v>B</v>
      </c>
      <c r="F173" s="70" t="str">
        <f t="shared" si="14"/>
        <v>B</v>
      </c>
      <c r="G173" s="70" t="str">
        <f t="shared" si="14"/>
        <v>B</v>
      </c>
      <c r="H173" s="70" t="str">
        <f t="shared" si="15"/>
        <v>A</v>
      </c>
      <c r="I173" s="70"/>
      <c r="J173" s="70" t="str">
        <f t="shared" si="13"/>
        <v>E</v>
      </c>
    </row>
    <row r="174" spans="1:10" x14ac:dyDescent="0.25">
      <c r="A174" s="19">
        <v>42177</v>
      </c>
      <c r="B174" s="20">
        <f t="shared" si="11"/>
        <v>1</v>
      </c>
      <c r="C174" t="str">
        <f t="shared" si="12"/>
        <v>lundi</v>
      </c>
      <c r="D174" s="70" t="str">
        <f t="shared" si="14"/>
        <v>A</v>
      </c>
      <c r="E174" s="70" t="str">
        <f t="shared" si="14"/>
        <v>B</v>
      </c>
      <c r="F174" s="70" t="str">
        <f t="shared" si="14"/>
        <v>B</v>
      </c>
      <c r="G174" s="70" t="str">
        <f t="shared" si="14"/>
        <v>B</v>
      </c>
      <c r="H174" s="70" t="str">
        <f t="shared" si="15"/>
        <v>A</v>
      </c>
      <c r="I174" s="70"/>
      <c r="J174" s="70" t="str">
        <f t="shared" si="13"/>
        <v>E</v>
      </c>
    </row>
    <row r="175" spans="1:10" x14ac:dyDescent="0.25">
      <c r="A175" s="19">
        <v>42178</v>
      </c>
      <c r="B175" s="20">
        <f t="shared" si="11"/>
        <v>2</v>
      </c>
      <c r="C175" t="str">
        <f t="shared" si="12"/>
        <v>mardi</v>
      </c>
      <c r="D175" s="70" t="str">
        <f t="shared" si="14"/>
        <v>A</v>
      </c>
      <c r="E175" s="70" t="str">
        <f t="shared" si="14"/>
        <v>B</v>
      </c>
      <c r="F175" s="70" t="str">
        <f t="shared" si="14"/>
        <v>B</v>
      </c>
      <c r="G175" s="70" t="str">
        <f t="shared" si="14"/>
        <v>B</v>
      </c>
      <c r="H175" s="70" t="str">
        <f t="shared" si="15"/>
        <v>A</v>
      </c>
      <c r="I175" s="70"/>
      <c r="J175" s="70" t="str">
        <f t="shared" si="13"/>
        <v>E</v>
      </c>
    </row>
    <row r="176" spans="1:10" x14ac:dyDescent="0.25">
      <c r="A176" s="19">
        <v>42179</v>
      </c>
      <c r="B176" s="20">
        <f t="shared" si="11"/>
        <v>3</v>
      </c>
      <c r="C176" t="str">
        <f t="shared" si="12"/>
        <v>mercredi</v>
      </c>
      <c r="D176" s="70" t="str">
        <f t="shared" si="14"/>
        <v>A</v>
      </c>
      <c r="E176" s="70" t="str">
        <f t="shared" si="14"/>
        <v>B</v>
      </c>
      <c r="F176" s="70" t="str">
        <f t="shared" si="14"/>
        <v>B</v>
      </c>
      <c r="G176" s="70" t="str">
        <f t="shared" si="14"/>
        <v>B</v>
      </c>
      <c r="H176" s="70" t="str">
        <f t="shared" si="15"/>
        <v>A</v>
      </c>
      <c r="I176" s="70"/>
      <c r="J176" s="70" t="str">
        <f t="shared" si="13"/>
        <v>E</v>
      </c>
    </row>
    <row r="177" spans="1:10" x14ac:dyDescent="0.25">
      <c r="A177" s="19">
        <v>42180</v>
      </c>
      <c r="B177" s="20">
        <f t="shared" si="11"/>
        <v>4</v>
      </c>
      <c r="C177" t="str">
        <f t="shared" si="12"/>
        <v>jeudi</v>
      </c>
      <c r="D177" s="70" t="str">
        <f t="shared" si="14"/>
        <v>A</v>
      </c>
      <c r="E177" s="70" t="str">
        <f t="shared" si="14"/>
        <v>B</v>
      </c>
      <c r="F177" s="70" t="str">
        <f t="shared" si="14"/>
        <v>B</v>
      </c>
      <c r="G177" s="70" t="str">
        <f t="shared" si="14"/>
        <v>B</v>
      </c>
      <c r="H177" s="70" t="str">
        <f t="shared" si="15"/>
        <v>A</v>
      </c>
      <c r="I177" s="70"/>
      <c r="J177" s="70" t="str">
        <f t="shared" si="13"/>
        <v>E</v>
      </c>
    </row>
    <row r="178" spans="1:10" x14ac:dyDescent="0.25">
      <c r="A178" s="19">
        <v>42181</v>
      </c>
      <c r="B178" s="20">
        <f t="shared" si="11"/>
        <v>5</v>
      </c>
      <c r="C178" t="str">
        <f t="shared" si="12"/>
        <v>vendredi</v>
      </c>
      <c r="D178" s="70" t="str">
        <f t="shared" si="14"/>
        <v>A</v>
      </c>
      <c r="E178" s="70" t="str">
        <f t="shared" si="14"/>
        <v>B</v>
      </c>
      <c r="F178" s="70" t="str">
        <f t="shared" si="14"/>
        <v>B</v>
      </c>
      <c r="G178" s="70" t="str">
        <f t="shared" si="14"/>
        <v>B</v>
      </c>
      <c r="H178" s="70" t="str">
        <f t="shared" si="15"/>
        <v>A</v>
      </c>
      <c r="I178" s="70"/>
      <c r="J178" s="70" t="str">
        <f t="shared" si="13"/>
        <v>E</v>
      </c>
    </row>
    <row r="179" spans="1:10" x14ac:dyDescent="0.25">
      <c r="A179" s="19">
        <v>42182</v>
      </c>
      <c r="B179" s="20">
        <f t="shared" si="11"/>
        <v>6</v>
      </c>
      <c r="C179" t="str">
        <f t="shared" si="12"/>
        <v>samedi</v>
      </c>
      <c r="D179" s="70" t="str">
        <f t="shared" si="14"/>
        <v>A</v>
      </c>
      <c r="E179" s="70" t="str">
        <f t="shared" si="14"/>
        <v>B</v>
      </c>
      <c r="F179" s="70" t="str">
        <f t="shared" si="14"/>
        <v>B</v>
      </c>
      <c r="G179" s="70" t="str">
        <f t="shared" si="14"/>
        <v>B</v>
      </c>
      <c r="H179" s="70" t="str">
        <f t="shared" si="15"/>
        <v>A</v>
      </c>
      <c r="I179" s="70"/>
      <c r="J179" s="70" t="str">
        <f t="shared" si="13"/>
        <v>E</v>
      </c>
    </row>
    <row r="180" spans="1:10" x14ac:dyDescent="0.25">
      <c r="A180" s="19">
        <v>42183</v>
      </c>
      <c r="B180" s="20">
        <f>WEEKDAY(A180,2)</f>
        <v>7</v>
      </c>
      <c r="C180" t="str">
        <f t="shared" si="12"/>
        <v>dimanche</v>
      </c>
      <c r="D180" s="70" t="str">
        <f t="shared" si="14"/>
        <v>A</v>
      </c>
      <c r="E180" s="70" t="str">
        <f t="shared" si="14"/>
        <v>A</v>
      </c>
      <c r="F180" s="70" t="str">
        <f t="shared" si="14"/>
        <v>C</v>
      </c>
      <c r="G180" s="70" t="str">
        <f t="shared" si="14"/>
        <v>C</v>
      </c>
      <c r="H180" s="70" t="str">
        <f t="shared" si="15"/>
        <v>B</v>
      </c>
      <c r="I180" s="70"/>
      <c r="J180" s="70" t="str">
        <f t="shared" si="13"/>
        <v>F</v>
      </c>
    </row>
    <row r="181" spans="1:10" x14ac:dyDescent="0.25">
      <c r="A181" s="19">
        <v>42184</v>
      </c>
      <c r="B181" s="20">
        <f t="shared" si="11"/>
        <v>1</v>
      </c>
      <c r="C181" t="str">
        <f t="shared" si="12"/>
        <v>lundi</v>
      </c>
      <c r="D181" s="70" t="str">
        <f t="shared" si="14"/>
        <v>A</v>
      </c>
      <c r="E181" s="70" t="str">
        <f t="shared" si="14"/>
        <v>A</v>
      </c>
      <c r="F181" s="70" t="str">
        <f t="shared" si="14"/>
        <v>C</v>
      </c>
      <c r="G181" s="70" t="str">
        <f t="shared" si="14"/>
        <v>C</v>
      </c>
      <c r="H181" s="70" t="str">
        <f t="shared" si="15"/>
        <v>B</v>
      </c>
      <c r="I181" s="70"/>
      <c r="J181" s="70" t="str">
        <f t="shared" si="13"/>
        <v>F</v>
      </c>
    </row>
    <row r="182" spans="1:10" x14ac:dyDescent="0.25">
      <c r="A182" s="19">
        <v>42185</v>
      </c>
      <c r="B182" s="20">
        <f t="shared" si="11"/>
        <v>2</v>
      </c>
      <c r="C182" t="str">
        <f t="shared" si="12"/>
        <v>mardi</v>
      </c>
      <c r="D182" s="70" t="str">
        <f t="shared" si="14"/>
        <v>A</v>
      </c>
      <c r="E182" s="70" t="str">
        <f t="shared" si="14"/>
        <v>A</v>
      </c>
      <c r="F182" s="70" t="str">
        <f t="shared" si="14"/>
        <v>C</v>
      </c>
      <c r="G182" s="70" t="str">
        <f t="shared" si="14"/>
        <v>C</v>
      </c>
      <c r="H182" s="70" t="str">
        <f t="shared" si="15"/>
        <v>B</v>
      </c>
      <c r="I182" s="70"/>
      <c r="J182" s="70" t="str">
        <f t="shared" si="13"/>
        <v>F</v>
      </c>
    </row>
    <row r="183" spans="1:10" x14ac:dyDescent="0.25">
      <c r="A183" s="19">
        <v>42186</v>
      </c>
      <c r="B183" s="20">
        <f t="shared" si="11"/>
        <v>3</v>
      </c>
      <c r="C183" t="str">
        <f t="shared" si="12"/>
        <v>mercredi</v>
      </c>
      <c r="D183" s="70" t="str">
        <f t="shared" si="14"/>
        <v>A</v>
      </c>
      <c r="E183" s="70" t="str">
        <f t="shared" si="14"/>
        <v>A</v>
      </c>
      <c r="F183" s="70" t="str">
        <f t="shared" si="14"/>
        <v>C</v>
      </c>
      <c r="G183" s="70" t="str">
        <f t="shared" si="14"/>
        <v>C</v>
      </c>
      <c r="H183" s="70" t="str">
        <f t="shared" si="15"/>
        <v>B</v>
      </c>
      <c r="I183" s="70"/>
      <c r="J183" s="70" t="str">
        <f t="shared" si="13"/>
        <v>F</v>
      </c>
    </row>
    <row r="184" spans="1:10" x14ac:dyDescent="0.25">
      <c r="A184" s="19">
        <v>42187</v>
      </c>
      <c r="B184" s="20">
        <f t="shared" si="11"/>
        <v>4</v>
      </c>
      <c r="C184" t="str">
        <f t="shared" si="12"/>
        <v>jeudi</v>
      </c>
      <c r="D184" s="70" t="str">
        <f t="shared" si="14"/>
        <v>A</v>
      </c>
      <c r="E184" s="70" t="str">
        <f t="shared" si="14"/>
        <v>A</v>
      </c>
      <c r="F184" s="70" t="str">
        <f t="shared" si="14"/>
        <v>C</v>
      </c>
      <c r="G184" s="70" t="str">
        <f t="shared" si="14"/>
        <v>C</v>
      </c>
      <c r="H184" s="70" t="str">
        <f t="shared" si="15"/>
        <v>B</v>
      </c>
      <c r="I184" s="70"/>
      <c r="J184" s="70" t="str">
        <f t="shared" si="13"/>
        <v>F</v>
      </c>
    </row>
    <row r="185" spans="1:10" x14ac:dyDescent="0.25">
      <c r="A185" s="19">
        <v>42188</v>
      </c>
      <c r="B185" s="20">
        <f t="shared" si="11"/>
        <v>5</v>
      </c>
      <c r="C185" t="str">
        <f t="shared" si="12"/>
        <v>vendredi</v>
      </c>
      <c r="D185" s="70" t="str">
        <f t="shared" si="14"/>
        <v>A</v>
      </c>
      <c r="E185" s="70" t="str">
        <f t="shared" si="14"/>
        <v>A</v>
      </c>
      <c r="F185" s="70" t="str">
        <f t="shared" si="14"/>
        <v>C</v>
      </c>
      <c r="G185" s="70" t="str">
        <f t="shared" si="14"/>
        <v>C</v>
      </c>
      <c r="H185" s="70" t="str">
        <f t="shared" si="15"/>
        <v>B</v>
      </c>
      <c r="I185" s="70"/>
      <c r="J185" s="70" t="str">
        <f t="shared" si="13"/>
        <v>F</v>
      </c>
    </row>
    <row r="186" spans="1:10" x14ac:dyDescent="0.25">
      <c r="A186" s="19">
        <v>42189</v>
      </c>
      <c r="B186" s="20">
        <f t="shared" si="11"/>
        <v>6</v>
      </c>
      <c r="C186" t="str">
        <f t="shared" si="12"/>
        <v>samedi</v>
      </c>
      <c r="D186" s="70" t="str">
        <f t="shared" si="14"/>
        <v>A</v>
      </c>
      <c r="E186" s="70" t="str">
        <f t="shared" si="14"/>
        <v>A</v>
      </c>
      <c r="F186" s="70" t="str">
        <f t="shared" si="14"/>
        <v>C</v>
      </c>
      <c r="G186" s="70" t="str">
        <f t="shared" si="14"/>
        <v>C</v>
      </c>
      <c r="H186" s="70" t="str">
        <f t="shared" si="15"/>
        <v>B</v>
      </c>
      <c r="I186" s="70"/>
      <c r="J186" s="70" t="str">
        <f t="shared" si="13"/>
        <v>F</v>
      </c>
    </row>
    <row r="187" spans="1:10" x14ac:dyDescent="0.25">
      <c r="A187" s="19">
        <v>42190</v>
      </c>
      <c r="B187" s="20">
        <f t="shared" si="11"/>
        <v>7</v>
      </c>
      <c r="C187" t="str">
        <f t="shared" si="12"/>
        <v>dimanche</v>
      </c>
      <c r="D187" s="70" t="str">
        <f t="shared" si="14"/>
        <v>A</v>
      </c>
      <c r="E187" s="70" t="str">
        <f t="shared" si="14"/>
        <v>B</v>
      </c>
      <c r="F187" s="70" t="str">
        <f t="shared" si="14"/>
        <v>A</v>
      </c>
      <c r="G187" s="70" t="str">
        <f t="shared" si="14"/>
        <v>D</v>
      </c>
      <c r="H187" s="70" t="str">
        <f t="shared" si="15"/>
        <v>C</v>
      </c>
      <c r="I187" s="70"/>
      <c r="J187" s="70" t="str">
        <f t="shared" si="13"/>
        <v>G</v>
      </c>
    </row>
    <row r="188" spans="1:10" x14ac:dyDescent="0.25">
      <c r="A188" s="19">
        <v>42191</v>
      </c>
      <c r="B188" s="20">
        <f t="shared" si="11"/>
        <v>1</v>
      </c>
      <c r="C188" t="str">
        <f t="shared" si="12"/>
        <v>lundi</v>
      </c>
      <c r="D188" s="70" t="str">
        <f t="shared" si="14"/>
        <v>A</v>
      </c>
      <c r="E188" s="70" t="str">
        <f t="shared" si="14"/>
        <v>B</v>
      </c>
      <c r="F188" s="70" t="str">
        <f t="shared" si="14"/>
        <v>A</v>
      </c>
      <c r="G188" s="70" t="str">
        <f t="shared" si="14"/>
        <v>D</v>
      </c>
      <c r="H188" s="70" t="str">
        <f t="shared" si="15"/>
        <v>C</v>
      </c>
      <c r="I188" s="70"/>
      <c r="J188" s="70" t="str">
        <f t="shared" si="13"/>
        <v>G</v>
      </c>
    </row>
    <row r="189" spans="1:10" x14ac:dyDescent="0.25">
      <c r="A189" s="19">
        <v>42192</v>
      </c>
      <c r="B189" s="20">
        <f t="shared" si="11"/>
        <v>2</v>
      </c>
      <c r="C189" t="str">
        <f t="shared" si="12"/>
        <v>mardi</v>
      </c>
      <c r="D189" s="70" t="str">
        <f t="shared" si="14"/>
        <v>A</v>
      </c>
      <c r="E189" s="70" t="str">
        <f t="shared" si="14"/>
        <v>B</v>
      </c>
      <c r="F189" s="70" t="str">
        <f t="shared" si="14"/>
        <v>A</v>
      </c>
      <c r="G189" s="70" t="str">
        <f t="shared" si="14"/>
        <v>D</v>
      </c>
      <c r="H189" s="70" t="str">
        <f t="shared" si="15"/>
        <v>C</v>
      </c>
      <c r="I189" s="70"/>
      <c r="J189" s="70" t="str">
        <f t="shared" si="13"/>
        <v>G</v>
      </c>
    </row>
    <row r="190" spans="1:10" x14ac:dyDescent="0.25">
      <c r="A190" s="19">
        <v>42193</v>
      </c>
      <c r="B190" s="20">
        <f t="shared" si="11"/>
        <v>3</v>
      </c>
      <c r="C190" t="str">
        <f t="shared" si="12"/>
        <v>mercredi</v>
      </c>
      <c r="D190" s="70" t="str">
        <f t="shared" si="14"/>
        <v>A</v>
      </c>
      <c r="E190" s="70" t="str">
        <f t="shared" si="14"/>
        <v>B</v>
      </c>
      <c r="F190" s="70" t="str">
        <f t="shared" si="14"/>
        <v>A</v>
      </c>
      <c r="G190" s="70" t="str">
        <f t="shared" si="14"/>
        <v>D</v>
      </c>
      <c r="H190" s="70" t="str">
        <f t="shared" si="15"/>
        <v>C</v>
      </c>
      <c r="I190" s="70"/>
      <c r="J190" s="70" t="str">
        <f t="shared" si="13"/>
        <v>G</v>
      </c>
    </row>
    <row r="191" spans="1:10" x14ac:dyDescent="0.25">
      <c r="A191" s="19">
        <v>42194</v>
      </c>
      <c r="B191" s="20">
        <f t="shared" si="11"/>
        <v>4</v>
      </c>
      <c r="C191" t="str">
        <f t="shared" si="12"/>
        <v>jeudi</v>
      </c>
      <c r="D191" s="70" t="str">
        <f t="shared" si="14"/>
        <v>A</v>
      </c>
      <c r="E191" s="70" t="str">
        <f t="shared" si="14"/>
        <v>B</v>
      </c>
      <c r="F191" s="70" t="str">
        <f t="shared" si="14"/>
        <v>A</v>
      </c>
      <c r="G191" s="70" t="str">
        <f t="shared" si="14"/>
        <v>D</v>
      </c>
      <c r="H191" s="70" t="str">
        <f t="shared" si="15"/>
        <v>C</v>
      </c>
      <c r="I191" s="70"/>
      <c r="J191" s="70" t="str">
        <f t="shared" si="13"/>
        <v>G</v>
      </c>
    </row>
    <row r="192" spans="1:10" x14ac:dyDescent="0.25">
      <c r="A192" s="19">
        <v>42195</v>
      </c>
      <c r="B192" s="20">
        <f t="shared" si="11"/>
        <v>5</v>
      </c>
      <c r="C192" t="str">
        <f t="shared" si="12"/>
        <v>vendredi</v>
      </c>
      <c r="D192" s="70" t="str">
        <f t="shared" si="14"/>
        <v>A</v>
      </c>
      <c r="E192" s="70" t="str">
        <f t="shared" si="14"/>
        <v>B</v>
      </c>
      <c r="F192" s="70" t="str">
        <f t="shared" si="14"/>
        <v>A</v>
      </c>
      <c r="G192" s="70" t="str">
        <f t="shared" si="14"/>
        <v>D</v>
      </c>
      <c r="H192" s="70" t="str">
        <f t="shared" si="15"/>
        <v>C</v>
      </c>
      <c r="I192" s="70"/>
      <c r="J192" s="70" t="str">
        <f t="shared" si="13"/>
        <v>G</v>
      </c>
    </row>
    <row r="193" spans="1:10" x14ac:dyDescent="0.25">
      <c r="A193" s="19">
        <v>42196</v>
      </c>
      <c r="B193" s="20">
        <f t="shared" si="11"/>
        <v>6</v>
      </c>
      <c r="C193" t="str">
        <f t="shared" si="12"/>
        <v>samedi</v>
      </c>
      <c r="D193" s="70" t="str">
        <f t="shared" si="14"/>
        <v>A</v>
      </c>
      <c r="E193" s="70" t="str">
        <f t="shared" si="14"/>
        <v>B</v>
      </c>
      <c r="F193" s="70" t="str">
        <f t="shared" si="14"/>
        <v>A</v>
      </c>
      <c r="G193" s="70" t="str">
        <f t="shared" si="14"/>
        <v>D</v>
      </c>
      <c r="H193" s="70" t="str">
        <f t="shared" si="15"/>
        <v>C</v>
      </c>
      <c r="I193" s="70"/>
      <c r="J193" s="70" t="str">
        <f t="shared" si="13"/>
        <v>G</v>
      </c>
    </row>
    <row r="194" spans="1:10" x14ac:dyDescent="0.25">
      <c r="A194" s="19">
        <v>42197</v>
      </c>
      <c r="B194" s="20">
        <f t="shared" si="11"/>
        <v>7</v>
      </c>
      <c r="C194" t="str">
        <f t="shared" si="12"/>
        <v>dimanche</v>
      </c>
      <c r="D194" s="70" t="str">
        <f t="shared" si="14"/>
        <v>A</v>
      </c>
      <c r="E194" s="70" t="str">
        <f t="shared" si="14"/>
        <v>A</v>
      </c>
      <c r="F194" s="70" t="str">
        <f t="shared" si="14"/>
        <v>B</v>
      </c>
      <c r="G194" s="70" t="str">
        <f t="shared" si="14"/>
        <v>A</v>
      </c>
      <c r="H194" s="70" t="str">
        <f t="shared" si="15"/>
        <v>D</v>
      </c>
      <c r="I194" s="70"/>
      <c r="J194" s="70" t="str">
        <f t="shared" si="13"/>
        <v>A</v>
      </c>
    </row>
    <row r="195" spans="1:10" x14ac:dyDescent="0.25">
      <c r="A195" s="19">
        <v>42198</v>
      </c>
      <c r="B195" s="20">
        <f t="shared" ref="B195:B258" si="16">WEEKDAY(A195,2)</f>
        <v>1</v>
      </c>
      <c r="C195" t="str">
        <f t="shared" ref="C195:C258" si="17">IF(B195=1,"lundi",IF(B195=2,"mardi",IF(B195=3,"mercredi",IF(B195=4,"jeudi",IF(B195=5,"vendredi",IF(B195=6,"samedi",IF(B195=7,"dimanche","")))))))</f>
        <v>lundi</v>
      </c>
      <c r="D195" s="70" t="str">
        <f t="shared" si="14"/>
        <v>A</v>
      </c>
      <c r="E195" s="70" t="str">
        <f t="shared" si="14"/>
        <v>A</v>
      </c>
      <c r="F195" s="70" t="str">
        <f t="shared" si="14"/>
        <v>B</v>
      </c>
      <c r="G195" s="70" t="str">
        <f t="shared" si="14"/>
        <v>A</v>
      </c>
      <c r="H195" s="70" t="str">
        <f t="shared" si="15"/>
        <v>D</v>
      </c>
      <c r="I195" s="70"/>
      <c r="J195" s="70" t="str">
        <f t="shared" ref="J195:J258" si="18">CHAR((MOD(WEEKNUM($A195)-1,VALUE(RIGHT(J$1,1)))+1)+64)</f>
        <v>A</v>
      </c>
    </row>
    <row r="196" spans="1:10" x14ac:dyDescent="0.25">
      <c r="A196" s="19">
        <v>42199</v>
      </c>
      <c r="B196" s="20">
        <f t="shared" si="16"/>
        <v>2</v>
      </c>
      <c r="C196" t="str">
        <f t="shared" si="17"/>
        <v>mardi</v>
      </c>
      <c r="D196" s="70" t="str">
        <f t="shared" si="14"/>
        <v>A</v>
      </c>
      <c r="E196" s="70" t="str">
        <f t="shared" si="14"/>
        <v>A</v>
      </c>
      <c r="F196" s="70" t="str">
        <f t="shared" si="14"/>
        <v>B</v>
      </c>
      <c r="G196" s="70" t="str">
        <f t="shared" si="14"/>
        <v>A</v>
      </c>
      <c r="H196" s="70" t="str">
        <f t="shared" si="15"/>
        <v>D</v>
      </c>
      <c r="I196" s="70"/>
      <c r="J196" s="70" t="str">
        <f t="shared" si="18"/>
        <v>A</v>
      </c>
    </row>
    <row r="197" spans="1:10" x14ac:dyDescent="0.25">
      <c r="A197" s="19">
        <v>42200</v>
      </c>
      <c r="B197" s="20">
        <f t="shared" si="16"/>
        <v>3</v>
      </c>
      <c r="C197" t="str">
        <f t="shared" si="17"/>
        <v>mercredi</v>
      </c>
      <c r="D197" s="70" t="str">
        <f t="shared" si="14"/>
        <v>A</v>
      </c>
      <c r="E197" s="70" t="str">
        <f t="shared" si="14"/>
        <v>A</v>
      </c>
      <c r="F197" s="70" t="str">
        <f t="shared" si="14"/>
        <v>B</v>
      </c>
      <c r="G197" s="70" t="str">
        <f t="shared" si="14"/>
        <v>A</v>
      </c>
      <c r="H197" s="70" t="str">
        <f t="shared" si="15"/>
        <v>D</v>
      </c>
      <c r="I197" s="70"/>
      <c r="J197" s="70" t="str">
        <f t="shared" si="18"/>
        <v>A</v>
      </c>
    </row>
    <row r="198" spans="1:10" x14ac:dyDescent="0.25">
      <c r="A198" s="19">
        <v>42201</v>
      </c>
      <c r="B198" s="20">
        <f t="shared" si="16"/>
        <v>4</v>
      </c>
      <c r="C198" t="str">
        <f t="shared" si="17"/>
        <v>jeudi</v>
      </c>
      <c r="D198" s="70" t="str">
        <f t="shared" si="14"/>
        <v>A</v>
      </c>
      <c r="E198" s="70" t="str">
        <f t="shared" si="14"/>
        <v>A</v>
      </c>
      <c r="F198" s="70" t="str">
        <f t="shared" si="14"/>
        <v>B</v>
      </c>
      <c r="G198" s="70" t="str">
        <f t="shared" si="14"/>
        <v>A</v>
      </c>
      <c r="H198" s="70" t="str">
        <f t="shared" si="15"/>
        <v>D</v>
      </c>
      <c r="I198" s="70"/>
      <c r="J198" s="70" t="str">
        <f t="shared" si="18"/>
        <v>A</v>
      </c>
    </row>
    <row r="199" spans="1:10" x14ac:dyDescent="0.25">
      <c r="A199" s="19">
        <v>42202</v>
      </c>
      <c r="B199" s="20">
        <f t="shared" si="16"/>
        <v>5</v>
      </c>
      <c r="C199" t="str">
        <f t="shared" si="17"/>
        <v>vendredi</v>
      </c>
      <c r="D199" s="70" t="str">
        <f t="shared" si="14"/>
        <v>A</v>
      </c>
      <c r="E199" s="70" t="str">
        <f t="shared" si="14"/>
        <v>A</v>
      </c>
      <c r="F199" s="70" t="str">
        <f t="shared" si="14"/>
        <v>B</v>
      </c>
      <c r="G199" s="70" t="str">
        <f t="shared" si="14"/>
        <v>A</v>
      </c>
      <c r="H199" s="70" t="str">
        <f t="shared" si="15"/>
        <v>D</v>
      </c>
      <c r="I199" s="70"/>
      <c r="J199" s="70" t="str">
        <f t="shared" si="18"/>
        <v>A</v>
      </c>
    </row>
    <row r="200" spans="1:10" x14ac:dyDescent="0.25">
      <c r="A200" s="19">
        <v>42203</v>
      </c>
      <c r="B200" s="20">
        <f t="shared" si="16"/>
        <v>6</v>
      </c>
      <c r="C200" t="str">
        <f t="shared" si="17"/>
        <v>samedi</v>
      </c>
      <c r="D200" s="70" t="str">
        <f t="shared" si="14"/>
        <v>A</v>
      </c>
      <c r="E200" s="70" t="str">
        <f t="shared" si="14"/>
        <v>A</v>
      </c>
      <c r="F200" s="70" t="str">
        <f t="shared" si="14"/>
        <v>B</v>
      </c>
      <c r="G200" s="70" t="str">
        <f t="shared" si="14"/>
        <v>A</v>
      </c>
      <c r="H200" s="70" t="str">
        <f t="shared" si="15"/>
        <v>D</v>
      </c>
      <c r="I200" s="70"/>
      <c r="J200" s="70" t="str">
        <f t="shared" si="18"/>
        <v>A</v>
      </c>
    </row>
    <row r="201" spans="1:10" x14ac:dyDescent="0.25">
      <c r="A201" s="19">
        <v>42204</v>
      </c>
      <c r="B201" s="20">
        <f t="shared" si="16"/>
        <v>7</v>
      </c>
      <c r="C201" t="str">
        <f t="shared" si="17"/>
        <v>dimanche</v>
      </c>
      <c r="D201" s="70" t="str">
        <f t="shared" si="14"/>
        <v>A</v>
      </c>
      <c r="E201" s="70" t="str">
        <f t="shared" si="14"/>
        <v>B</v>
      </c>
      <c r="F201" s="70" t="str">
        <f t="shared" si="14"/>
        <v>C</v>
      </c>
      <c r="G201" s="70" t="str">
        <f t="shared" si="14"/>
        <v>B</v>
      </c>
      <c r="H201" s="70" t="str">
        <f t="shared" si="15"/>
        <v>E</v>
      </c>
      <c r="I201" s="70"/>
      <c r="J201" s="70" t="str">
        <f t="shared" si="18"/>
        <v>B</v>
      </c>
    </row>
    <row r="202" spans="1:10" x14ac:dyDescent="0.25">
      <c r="A202" s="19">
        <v>42205</v>
      </c>
      <c r="B202" s="20">
        <f t="shared" si="16"/>
        <v>1</v>
      </c>
      <c r="C202" t="str">
        <f t="shared" si="17"/>
        <v>lundi</v>
      </c>
      <c r="D202" s="70" t="str">
        <f t="shared" si="14"/>
        <v>A</v>
      </c>
      <c r="E202" s="70" t="str">
        <f t="shared" si="14"/>
        <v>B</v>
      </c>
      <c r="F202" s="70" t="str">
        <f t="shared" si="14"/>
        <v>C</v>
      </c>
      <c r="G202" s="70" t="str">
        <f t="shared" si="14"/>
        <v>B</v>
      </c>
      <c r="H202" s="70" t="str">
        <f t="shared" si="15"/>
        <v>E</v>
      </c>
      <c r="I202" s="70"/>
      <c r="J202" s="70" t="str">
        <f t="shared" si="18"/>
        <v>B</v>
      </c>
    </row>
    <row r="203" spans="1:10" x14ac:dyDescent="0.25">
      <c r="A203" s="19">
        <v>42206</v>
      </c>
      <c r="B203" s="20">
        <f t="shared" si="16"/>
        <v>2</v>
      </c>
      <c r="C203" t="str">
        <f t="shared" si="17"/>
        <v>mardi</v>
      </c>
      <c r="D203" s="70" t="str">
        <f t="shared" si="14"/>
        <v>A</v>
      </c>
      <c r="E203" s="70" t="str">
        <f t="shared" si="14"/>
        <v>B</v>
      </c>
      <c r="F203" s="70" t="str">
        <f t="shared" si="14"/>
        <v>C</v>
      </c>
      <c r="G203" s="70" t="str">
        <f t="shared" si="14"/>
        <v>B</v>
      </c>
      <c r="H203" s="70" t="str">
        <f t="shared" si="15"/>
        <v>E</v>
      </c>
      <c r="I203" s="70"/>
      <c r="J203" s="70" t="str">
        <f t="shared" si="18"/>
        <v>B</v>
      </c>
    </row>
    <row r="204" spans="1:10" x14ac:dyDescent="0.25">
      <c r="A204" s="19">
        <v>42207</v>
      </c>
      <c r="B204" s="20">
        <f t="shared" si="16"/>
        <v>3</v>
      </c>
      <c r="C204" t="str">
        <f t="shared" si="17"/>
        <v>mercredi</v>
      </c>
      <c r="D204" s="70" t="str">
        <f t="shared" si="14"/>
        <v>A</v>
      </c>
      <c r="E204" s="70" t="str">
        <f t="shared" si="14"/>
        <v>B</v>
      </c>
      <c r="F204" s="70" t="str">
        <f t="shared" si="14"/>
        <v>C</v>
      </c>
      <c r="G204" s="70" t="str">
        <f t="shared" si="14"/>
        <v>B</v>
      </c>
      <c r="H204" s="70" t="str">
        <f t="shared" si="15"/>
        <v>E</v>
      </c>
      <c r="I204" s="70"/>
      <c r="J204" s="70" t="str">
        <f t="shared" si="18"/>
        <v>B</v>
      </c>
    </row>
    <row r="205" spans="1:10" x14ac:dyDescent="0.25">
      <c r="A205" s="19">
        <v>42208</v>
      </c>
      <c r="B205" s="20">
        <f t="shared" si="16"/>
        <v>4</v>
      </c>
      <c r="C205" t="str">
        <f t="shared" si="17"/>
        <v>jeudi</v>
      </c>
      <c r="D205" s="70" t="str">
        <f t="shared" si="14"/>
        <v>A</v>
      </c>
      <c r="E205" s="70" t="str">
        <f t="shared" si="14"/>
        <v>B</v>
      </c>
      <c r="F205" s="70" t="str">
        <f t="shared" si="14"/>
        <v>C</v>
      </c>
      <c r="G205" s="70" t="str">
        <f t="shared" si="14"/>
        <v>B</v>
      </c>
      <c r="H205" s="70" t="str">
        <f t="shared" si="15"/>
        <v>E</v>
      </c>
      <c r="I205" s="70"/>
      <c r="J205" s="70" t="str">
        <f t="shared" si="18"/>
        <v>B</v>
      </c>
    </row>
    <row r="206" spans="1:10" x14ac:dyDescent="0.25">
      <c r="A206" s="19">
        <v>42209</v>
      </c>
      <c r="B206" s="20">
        <f t="shared" si="16"/>
        <v>5</v>
      </c>
      <c r="C206" t="str">
        <f t="shared" si="17"/>
        <v>vendredi</v>
      </c>
      <c r="D206" s="70" t="str">
        <f t="shared" si="14"/>
        <v>A</v>
      </c>
      <c r="E206" s="70" t="str">
        <f t="shared" si="14"/>
        <v>B</v>
      </c>
      <c r="F206" s="70" t="str">
        <f t="shared" si="14"/>
        <v>C</v>
      </c>
      <c r="G206" s="70" t="str">
        <f t="shared" si="14"/>
        <v>B</v>
      </c>
      <c r="H206" s="70" t="str">
        <f t="shared" si="15"/>
        <v>E</v>
      </c>
      <c r="I206" s="70"/>
      <c r="J206" s="70" t="str">
        <f t="shared" si="18"/>
        <v>B</v>
      </c>
    </row>
    <row r="207" spans="1:10" x14ac:dyDescent="0.25">
      <c r="A207" s="19">
        <v>42210</v>
      </c>
      <c r="B207" s="20">
        <f t="shared" si="16"/>
        <v>6</v>
      </c>
      <c r="C207" t="str">
        <f t="shared" si="17"/>
        <v>samedi</v>
      </c>
      <c r="D207" s="70" t="str">
        <f t="shared" si="14"/>
        <v>A</v>
      </c>
      <c r="E207" s="70" t="str">
        <f t="shared" si="14"/>
        <v>B</v>
      </c>
      <c r="F207" s="70" t="str">
        <f t="shared" si="14"/>
        <v>C</v>
      </c>
      <c r="G207" s="70" t="str">
        <f t="shared" si="14"/>
        <v>B</v>
      </c>
      <c r="H207" s="70" t="str">
        <f t="shared" si="15"/>
        <v>E</v>
      </c>
      <c r="I207" s="70"/>
      <c r="J207" s="70" t="str">
        <f t="shared" si="18"/>
        <v>B</v>
      </c>
    </row>
    <row r="208" spans="1:10" x14ac:dyDescent="0.25">
      <c r="A208" s="19">
        <v>42211</v>
      </c>
      <c r="B208" s="20">
        <f t="shared" si="16"/>
        <v>7</v>
      </c>
      <c r="C208" t="str">
        <f t="shared" si="17"/>
        <v>dimanche</v>
      </c>
      <c r="D208" s="70" t="str">
        <f t="shared" si="14"/>
        <v>A</v>
      </c>
      <c r="E208" s="70" t="str">
        <f t="shared" si="14"/>
        <v>A</v>
      </c>
      <c r="F208" s="70" t="str">
        <f t="shared" si="14"/>
        <v>A</v>
      </c>
      <c r="G208" s="70" t="str">
        <f t="shared" si="14"/>
        <v>C</v>
      </c>
      <c r="H208" s="70" t="str">
        <f t="shared" si="15"/>
        <v>A</v>
      </c>
      <c r="I208" s="70"/>
      <c r="J208" s="70" t="str">
        <f t="shared" si="18"/>
        <v>C</v>
      </c>
    </row>
    <row r="209" spans="1:10" x14ac:dyDescent="0.25">
      <c r="A209" s="19">
        <v>42212</v>
      </c>
      <c r="B209" s="20">
        <f t="shared" si="16"/>
        <v>1</v>
      </c>
      <c r="C209" t="str">
        <f t="shared" si="17"/>
        <v>lundi</v>
      </c>
      <c r="D209" s="70" t="str">
        <f t="shared" si="14"/>
        <v>A</v>
      </c>
      <c r="E209" s="70" t="str">
        <f t="shared" si="14"/>
        <v>A</v>
      </c>
      <c r="F209" s="70" t="str">
        <f t="shared" si="14"/>
        <v>A</v>
      </c>
      <c r="G209" s="70" t="str">
        <f t="shared" ref="G209:H272" si="19">CHAR((MOD(WEEKNUM($A209)-1,VALUE(RIGHT(G$1,1)))+1)+64)</f>
        <v>C</v>
      </c>
      <c r="H209" s="70" t="str">
        <f t="shared" si="15"/>
        <v>A</v>
      </c>
      <c r="I209" s="70"/>
      <c r="J209" s="70" t="str">
        <f t="shared" si="18"/>
        <v>C</v>
      </c>
    </row>
    <row r="210" spans="1:10" x14ac:dyDescent="0.25">
      <c r="A210" s="19">
        <v>42213</v>
      </c>
      <c r="B210" s="20">
        <f t="shared" si="16"/>
        <v>2</v>
      </c>
      <c r="C210" t="str">
        <f t="shared" si="17"/>
        <v>mardi</v>
      </c>
      <c r="D210" s="70" t="str">
        <f t="shared" ref="D210:H273" si="20">CHAR((MOD(WEEKNUM($A210)-1,VALUE(RIGHT(D$1,1)))+1)+64)</f>
        <v>A</v>
      </c>
      <c r="E210" s="70" t="str">
        <f t="shared" si="20"/>
        <v>A</v>
      </c>
      <c r="F210" s="70" t="str">
        <f t="shared" si="20"/>
        <v>A</v>
      </c>
      <c r="G210" s="70" t="str">
        <f t="shared" si="19"/>
        <v>C</v>
      </c>
      <c r="H210" s="70" t="str">
        <f t="shared" si="19"/>
        <v>A</v>
      </c>
      <c r="I210" s="70"/>
      <c r="J210" s="70" t="str">
        <f t="shared" si="18"/>
        <v>C</v>
      </c>
    </row>
    <row r="211" spans="1:10" x14ac:dyDescent="0.25">
      <c r="A211" s="19">
        <v>42214</v>
      </c>
      <c r="B211" s="20">
        <f t="shared" si="16"/>
        <v>3</v>
      </c>
      <c r="C211" t="str">
        <f t="shared" si="17"/>
        <v>mercredi</v>
      </c>
      <c r="D211" s="70" t="str">
        <f t="shared" si="20"/>
        <v>A</v>
      </c>
      <c r="E211" s="70" t="str">
        <f t="shared" si="20"/>
        <v>A</v>
      </c>
      <c r="F211" s="70" t="str">
        <f t="shared" si="20"/>
        <v>A</v>
      </c>
      <c r="G211" s="70" t="str">
        <f t="shared" si="19"/>
        <v>C</v>
      </c>
      <c r="H211" s="70" t="str">
        <f t="shared" si="19"/>
        <v>A</v>
      </c>
      <c r="I211" s="70"/>
      <c r="J211" s="70" t="str">
        <f t="shared" si="18"/>
        <v>C</v>
      </c>
    </row>
    <row r="212" spans="1:10" x14ac:dyDescent="0.25">
      <c r="A212" s="19">
        <v>42215</v>
      </c>
      <c r="B212" s="20">
        <f t="shared" si="16"/>
        <v>4</v>
      </c>
      <c r="C212" t="str">
        <f t="shared" si="17"/>
        <v>jeudi</v>
      </c>
      <c r="D212" s="70" t="str">
        <f t="shared" si="20"/>
        <v>A</v>
      </c>
      <c r="E212" s="70" t="str">
        <f t="shared" si="20"/>
        <v>A</v>
      </c>
      <c r="F212" s="70" t="str">
        <f t="shared" si="20"/>
        <v>A</v>
      </c>
      <c r="G212" s="70" t="str">
        <f t="shared" si="19"/>
        <v>C</v>
      </c>
      <c r="H212" s="70" t="str">
        <f t="shared" si="19"/>
        <v>A</v>
      </c>
      <c r="I212" s="70"/>
      <c r="J212" s="70" t="str">
        <f t="shared" si="18"/>
        <v>C</v>
      </c>
    </row>
    <row r="213" spans="1:10" x14ac:dyDescent="0.25">
      <c r="A213" s="19">
        <v>42216</v>
      </c>
      <c r="B213" s="20">
        <f t="shared" si="16"/>
        <v>5</v>
      </c>
      <c r="C213" t="str">
        <f t="shared" si="17"/>
        <v>vendredi</v>
      </c>
      <c r="D213" s="70" t="str">
        <f t="shared" si="20"/>
        <v>A</v>
      </c>
      <c r="E213" s="70" t="str">
        <f t="shared" si="20"/>
        <v>A</v>
      </c>
      <c r="F213" s="70" t="str">
        <f t="shared" si="20"/>
        <v>A</v>
      </c>
      <c r="G213" s="70" t="str">
        <f t="shared" si="19"/>
        <v>C</v>
      </c>
      <c r="H213" s="70" t="str">
        <f t="shared" si="19"/>
        <v>A</v>
      </c>
      <c r="I213" s="70"/>
      <c r="J213" s="70" t="str">
        <f t="shared" si="18"/>
        <v>C</v>
      </c>
    </row>
    <row r="214" spans="1:10" x14ac:dyDescent="0.25">
      <c r="A214" s="19">
        <v>42217</v>
      </c>
      <c r="B214" s="20">
        <f t="shared" si="16"/>
        <v>6</v>
      </c>
      <c r="C214" t="str">
        <f t="shared" si="17"/>
        <v>samedi</v>
      </c>
      <c r="D214" s="70" t="str">
        <f t="shared" si="20"/>
        <v>A</v>
      </c>
      <c r="E214" s="70" t="str">
        <f t="shared" si="20"/>
        <v>A</v>
      </c>
      <c r="F214" s="70" t="str">
        <f t="shared" si="20"/>
        <v>A</v>
      </c>
      <c r="G214" s="70" t="str">
        <f t="shared" si="19"/>
        <v>C</v>
      </c>
      <c r="H214" s="70" t="str">
        <f t="shared" si="19"/>
        <v>A</v>
      </c>
      <c r="I214" s="70"/>
      <c r="J214" s="70" t="str">
        <f t="shared" si="18"/>
        <v>C</v>
      </c>
    </row>
    <row r="215" spans="1:10" x14ac:dyDescent="0.25">
      <c r="A215" s="19">
        <v>42218</v>
      </c>
      <c r="B215" s="20">
        <f t="shared" si="16"/>
        <v>7</v>
      </c>
      <c r="C215" t="str">
        <f t="shared" si="17"/>
        <v>dimanche</v>
      </c>
      <c r="D215" s="70" t="str">
        <f t="shared" si="20"/>
        <v>A</v>
      </c>
      <c r="E215" s="70" t="str">
        <f t="shared" si="20"/>
        <v>B</v>
      </c>
      <c r="F215" s="70" t="str">
        <f t="shared" si="20"/>
        <v>B</v>
      </c>
      <c r="G215" s="70" t="str">
        <f t="shared" si="19"/>
        <v>D</v>
      </c>
      <c r="H215" s="70" t="str">
        <f t="shared" si="19"/>
        <v>B</v>
      </c>
      <c r="I215" s="70"/>
      <c r="J215" s="70" t="str">
        <f t="shared" si="18"/>
        <v>D</v>
      </c>
    </row>
    <row r="216" spans="1:10" x14ac:dyDescent="0.25">
      <c r="A216" s="19">
        <v>42219</v>
      </c>
      <c r="B216" s="20">
        <f t="shared" si="16"/>
        <v>1</v>
      </c>
      <c r="C216" t="str">
        <f t="shared" si="17"/>
        <v>lundi</v>
      </c>
      <c r="D216" s="70" t="str">
        <f t="shared" si="20"/>
        <v>A</v>
      </c>
      <c r="E216" s="70" t="str">
        <f t="shared" si="20"/>
        <v>B</v>
      </c>
      <c r="F216" s="70" t="str">
        <f t="shared" si="20"/>
        <v>B</v>
      </c>
      <c r="G216" s="70" t="str">
        <f t="shared" si="19"/>
        <v>D</v>
      </c>
      <c r="H216" s="70" t="str">
        <f t="shared" si="19"/>
        <v>B</v>
      </c>
      <c r="I216" s="70"/>
      <c r="J216" s="70" t="str">
        <f t="shared" si="18"/>
        <v>D</v>
      </c>
    </row>
    <row r="217" spans="1:10" x14ac:dyDescent="0.25">
      <c r="A217" s="19">
        <v>42220</v>
      </c>
      <c r="B217" s="20">
        <f t="shared" si="16"/>
        <v>2</v>
      </c>
      <c r="C217" t="str">
        <f t="shared" si="17"/>
        <v>mardi</v>
      </c>
      <c r="D217" s="70" t="str">
        <f t="shared" si="20"/>
        <v>A</v>
      </c>
      <c r="E217" s="70" t="str">
        <f t="shared" si="20"/>
        <v>B</v>
      </c>
      <c r="F217" s="70" t="str">
        <f t="shared" si="20"/>
        <v>B</v>
      </c>
      <c r="G217" s="70" t="str">
        <f t="shared" si="19"/>
        <v>D</v>
      </c>
      <c r="H217" s="70" t="str">
        <f t="shared" si="19"/>
        <v>B</v>
      </c>
      <c r="I217" s="70"/>
      <c r="J217" s="70" t="str">
        <f t="shared" si="18"/>
        <v>D</v>
      </c>
    </row>
    <row r="218" spans="1:10" x14ac:dyDescent="0.25">
      <c r="A218" s="19">
        <v>42221</v>
      </c>
      <c r="B218" s="20">
        <f t="shared" si="16"/>
        <v>3</v>
      </c>
      <c r="C218" t="str">
        <f t="shared" si="17"/>
        <v>mercredi</v>
      </c>
      <c r="D218" s="70" t="str">
        <f t="shared" si="20"/>
        <v>A</v>
      </c>
      <c r="E218" s="70" t="str">
        <f t="shared" si="20"/>
        <v>B</v>
      </c>
      <c r="F218" s="70" t="str">
        <f t="shared" si="20"/>
        <v>B</v>
      </c>
      <c r="G218" s="70" t="str">
        <f t="shared" si="19"/>
        <v>D</v>
      </c>
      <c r="H218" s="70" t="str">
        <f t="shared" si="19"/>
        <v>B</v>
      </c>
      <c r="I218" s="70"/>
      <c r="J218" s="70" t="str">
        <f t="shared" si="18"/>
        <v>D</v>
      </c>
    </row>
    <row r="219" spans="1:10" x14ac:dyDescent="0.25">
      <c r="A219" s="19">
        <v>42222</v>
      </c>
      <c r="B219" s="20">
        <f t="shared" si="16"/>
        <v>4</v>
      </c>
      <c r="C219" t="str">
        <f t="shared" si="17"/>
        <v>jeudi</v>
      </c>
      <c r="D219" s="70" t="str">
        <f t="shared" si="20"/>
        <v>A</v>
      </c>
      <c r="E219" s="70" t="str">
        <f t="shared" si="20"/>
        <v>B</v>
      </c>
      <c r="F219" s="70" t="str">
        <f t="shared" si="20"/>
        <v>B</v>
      </c>
      <c r="G219" s="70" t="str">
        <f t="shared" si="19"/>
        <v>D</v>
      </c>
      <c r="H219" s="70" t="str">
        <f t="shared" si="19"/>
        <v>B</v>
      </c>
      <c r="I219" s="70"/>
      <c r="J219" s="70" t="str">
        <f t="shared" si="18"/>
        <v>D</v>
      </c>
    </row>
    <row r="220" spans="1:10" x14ac:dyDescent="0.25">
      <c r="A220" s="19">
        <v>42223</v>
      </c>
      <c r="B220" s="20">
        <f t="shared" si="16"/>
        <v>5</v>
      </c>
      <c r="C220" t="str">
        <f t="shared" si="17"/>
        <v>vendredi</v>
      </c>
      <c r="D220" s="70" t="str">
        <f t="shared" si="20"/>
        <v>A</v>
      </c>
      <c r="E220" s="70" t="str">
        <f t="shared" si="20"/>
        <v>B</v>
      </c>
      <c r="F220" s="70" t="str">
        <f t="shared" si="20"/>
        <v>B</v>
      </c>
      <c r="G220" s="70" t="str">
        <f t="shared" si="19"/>
        <v>D</v>
      </c>
      <c r="H220" s="70" t="str">
        <f t="shared" si="19"/>
        <v>B</v>
      </c>
      <c r="I220" s="70"/>
      <c r="J220" s="70" t="str">
        <f t="shared" si="18"/>
        <v>D</v>
      </c>
    </row>
    <row r="221" spans="1:10" x14ac:dyDescent="0.25">
      <c r="A221" s="19">
        <v>42224</v>
      </c>
      <c r="B221" s="20">
        <f t="shared" si="16"/>
        <v>6</v>
      </c>
      <c r="C221" t="str">
        <f t="shared" si="17"/>
        <v>samedi</v>
      </c>
      <c r="D221" s="70" t="str">
        <f t="shared" si="20"/>
        <v>A</v>
      </c>
      <c r="E221" s="70" t="str">
        <f t="shared" si="20"/>
        <v>B</v>
      </c>
      <c r="F221" s="70" t="str">
        <f t="shared" si="20"/>
        <v>B</v>
      </c>
      <c r="G221" s="70" t="str">
        <f t="shared" si="19"/>
        <v>D</v>
      </c>
      <c r="H221" s="70" t="str">
        <f t="shared" si="19"/>
        <v>B</v>
      </c>
      <c r="I221" s="70"/>
      <c r="J221" s="70" t="str">
        <f t="shared" si="18"/>
        <v>D</v>
      </c>
    </row>
    <row r="222" spans="1:10" x14ac:dyDescent="0.25">
      <c r="A222" s="19">
        <v>42225</v>
      </c>
      <c r="B222" s="20">
        <f t="shared" si="16"/>
        <v>7</v>
      </c>
      <c r="C222" t="str">
        <f t="shared" si="17"/>
        <v>dimanche</v>
      </c>
      <c r="D222" s="70" t="str">
        <f t="shared" si="20"/>
        <v>A</v>
      </c>
      <c r="E222" s="70" t="str">
        <f t="shared" si="20"/>
        <v>A</v>
      </c>
      <c r="F222" s="70" t="str">
        <f t="shared" si="20"/>
        <v>C</v>
      </c>
      <c r="G222" s="70" t="str">
        <f t="shared" si="19"/>
        <v>A</v>
      </c>
      <c r="H222" s="70" t="str">
        <f t="shared" si="19"/>
        <v>C</v>
      </c>
      <c r="I222" s="70"/>
      <c r="J222" s="70" t="str">
        <f t="shared" si="18"/>
        <v>E</v>
      </c>
    </row>
    <row r="223" spans="1:10" x14ac:dyDescent="0.25">
      <c r="A223" s="19">
        <v>42226</v>
      </c>
      <c r="B223" s="20">
        <f t="shared" si="16"/>
        <v>1</v>
      </c>
      <c r="C223" t="str">
        <f t="shared" si="17"/>
        <v>lundi</v>
      </c>
      <c r="D223" s="70" t="str">
        <f t="shared" si="20"/>
        <v>A</v>
      </c>
      <c r="E223" s="70" t="str">
        <f t="shared" si="20"/>
        <v>A</v>
      </c>
      <c r="F223" s="70" t="str">
        <f t="shared" si="20"/>
        <v>C</v>
      </c>
      <c r="G223" s="70" t="str">
        <f t="shared" si="19"/>
        <v>A</v>
      </c>
      <c r="H223" s="70" t="str">
        <f t="shared" si="19"/>
        <v>C</v>
      </c>
      <c r="I223" s="70"/>
      <c r="J223" s="70" t="str">
        <f t="shared" si="18"/>
        <v>E</v>
      </c>
    </row>
    <row r="224" spans="1:10" x14ac:dyDescent="0.25">
      <c r="A224" s="19">
        <v>42227</v>
      </c>
      <c r="B224" s="20">
        <f t="shared" si="16"/>
        <v>2</v>
      </c>
      <c r="C224" t="str">
        <f t="shared" si="17"/>
        <v>mardi</v>
      </c>
      <c r="D224" s="70" t="str">
        <f t="shared" si="20"/>
        <v>A</v>
      </c>
      <c r="E224" s="70" t="str">
        <f t="shared" si="20"/>
        <v>A</v>
      </c>
      <c r="F224" s="70" t="str">
        <f t="shared" si="20"/>
        <v>C</v>
      </c>
      <c r="G224" s="70" t="str">
        <f t="shared" si="19"/>
        <v>A</v>
      </c>
      <c r="H224" s="70" t="str">
        <f t="shared" si="19"/>
        <v>C</v>
      </c>
      <c r="I224" s="70"/>
      <c r="J224" s="70" t="str">
        <f t="shared" si="18"/>
        <v>E</v>
      </c>
    </row>
    <row r="225" spans="1:10" x14ac:dyDescent="0.25">
      <c r="A225" s="19">
        <v>42228</v>
      </c>
      <c r="B225" s="20">
        <f t="shared" si="16"/>
        <v>3</v>
      </c>
      <c r="C225" t="str">
        <f t="shared" si="17"/>
        <v>mercredi</v>
      </c>
      <c r="D225" s="70" t="str">
        <f t="shared" si="20"/>
        <v>A</v>
      </c>
      <c r="E225" s="70" t="str">
        <f t="shared" si="20"/>
        <v>A</v>
      </c>
      <c r="F225" s="70" t="str">
        <f t="shared" si="20"/>
        <v>C</v>
      </c>
      <c r="G225" s="70" t="str">
        <f t="shared" si="19"/>
        <v>A</v>
      </c>
      <c r="H225" s="70" t="str">
        <f t="shared" si="19"/>
        <v>C</v>
      </c>
      <c r="I225" s="70"/>
      <c r="J225" s="70" t="str">
        <f t="shared" si="18"/>
        <v>E</v>
      </c>
    </row>
    <row r="226" spans="1:10" x14ac:dyDescent="0.25">
      <c r="A226" s="19">
        <v>42229</v>
      </c>
      <c r="B226" s="20">
        <f t="shared" si="16"/>
        <v>4</v>
      </c>
      <c r="C226" t="str">
        <f t="shared" si="17"/>
        <v>jeudi</v>
      </c>
      <c r="D226" s="70" t="str">
        <f t="shared" si="20"/>
        <v>A</v>
      </c>
      <c r="E226" s="70" t="str">
        <f t="shared" si="20"/>
        <v>A</v>
      </c>
      <c r="F226" s="70" t="str">
        <f t="shared" si="20"/>
        <v>C</v>
      </c>
      <c r="G226" s="70" t="str">
        <f t="shared" si="19"/>
        <v>A</v>
      </c>
      <c r="H226" s="70" t="str">
        <f t="shared" si="19"/>
        <v>C</v>
      </c>
      <c r="I226" s="70"/>
      <c r="J226" s="70" t="str">
        <f t="shared" si="18"/>
        <v>E</v>
      </c>
    </row>
    <row r="227" spans="1:10" x14ac:dyDescent="0.25">
      <c r="A227" s="19">
        <v>42230</v>
      </c>
      <c r="B227" s="20">
        <f t="shared" si="16"/>
        <v>5</v>
      </c>
      <c r="C227" t="str">
        <f t="shared" si="17"/>
        <v>vendredi</v>
      </c>
      <c r="D227" s="70" t="str">
        <f t="shared" si="20"/>
        <v>A</v>
      </c>
      <c r="E227" s="70" t="str">
        <f t="shared" si="20"/>
        <v>A</v>
      </c>
      <c r="F227" s="70" t="str">
        <f t="shared" si="20"/>
        <v>C</v>
      </c>
      <c r="G227" s="70" t="str">
        <f t="shared" si="19"/>
        <v>A</v>
      </c>
      <c r="H227" s="70" t="str">
        <f t="shared" si="19"/>
        <v>C</v>
      </c>
      <c r="I227" s="70"/>
      <c r="J227" s="70" t="str">
        <f t="shared" si="18"/>
        <v>E</v>
      </c>
    </row>
    <row r="228" spans="1:10" x14ac:dyDescent="0.25">
      <c r="A228" s="19">
        <v>42231</v>
      </c>
      <c r="B228" s="20">
        <f t="shared" si="16"/>
        <v>6</v>
      </c>
      <c r="C228" t="str">
        <f t="shared" si="17"/>
        <v>samedi</v>
      </c>
      <c r="D228" s="70" t="str">
        <f t="shared" si="20"/>
        <v>A</v>
      </c>
      <c r="E228" s="70" t="str">
        <f t="shared" si="20"/>
        <v>A</v>
      </c>
      <c r="F228" s="70" t="str">
        <f t="shared" si="20"/>
        <v>C</v>
      </c>
      <c r="G228" s="70" t="str">
        <f t="shared" si="19"/>
        <v>A</v>
      </c>
      <c r="H228" s="70" t="str">
        <f t="shared" si="19"/>
        <v>C</v>
      </c>
      <c r="I228" s="70"/>
      <c r="J228" s="70" t="str">
        <f t="shared" si="18"/>
        <v>E</v>
      </c>
    </row>
    <row r="229" spans="1:10" x14ac:dyDescent="0.25">
      <c r="A229" s="19">
        <v>42232</v>
      </c>
      <c r="B229" s="20">
        <f t="shared" si="16"/>
        <v>7</v>
      </c>
      <c r="C229" t="str">
        <f t="shared" si="17"/>
        <v>dimanche</v>
      </c>
      <c r="D229" s="70" t="str">
        <f t="shared" si="20"/>
        <v>A</v>
      </c>
      <c r="E229" s="70" t="str">
        <f t="shared" si="20"/>
        <v>B</v>
      </c>
      <c r="F229" s="70" t="str">
        <f t="shared" si="20"/>
        <v>A</v>
      </c>
      <c r="G229" s="70" t="str">
        <f t="shared" si="19"/>
        <v>B</v>
      </c>
      <c r="H229" s="70" t="str">
        <f t="shared" si="19"/>
        <v>D</v>
      </c>
      <c r="I229" s="70"/>
      <c r="J229" s="70" t="str">
        <f t="shared" si="18"/>
        <v>F</v>
      </c>
    </row>
    <row r="230" spans="1:10" x14ac:dyDescent="0.25">
      <c r="A230" s="19">
        <v>42233</v>
      </c>
      <c r="B230" s="20">
        <f t="shared" si="16"/>
        <v>1</v>
      </c>
      <c r="C230" t="str">
        <f t="shared" si="17"/>
        <v>lundi</v>
      </c>
      <c r="D230" s="70" t="str">
        <f t="shared" si="20"/>
        <v>A</v>
      </c>
      <c r="E230" s="70" t="str">
        <f t="shared" si="20"/>
        <v>B</v>
      </c>
      <c r="F230" s="70" t="str">
        <f t="shared" si="20"/>
        <v>A</v>
      </c>
      <c r="G230" s="70" t="str">
        <f t="shared" si="19"/>
        <v>B</v>
      </c>
      <c r="H230" s="70" t="str">
        <f t="shared" si="19"/>
        <v>D</v>
      </c>
      <c r="I230" s="70"/>
      <c r="J230" s="70" t="str">
        <f t="shared" si="18"/>
        <v>F</v>
      </c>
    </row>
    <row r="231" spans="1:10" x14ac:dyDescent="0.25">
      <c r="A231" s="19">
        <v>42234</v>
      </c>
      <c r="B231" s="20">
        <f t="shared" si="16"/>
        <v>2</v>
      </c>
      <c r="C231" t="str">
        <f t="shared" si="17"/>
        <v>mardi</v>
      </c>
      <c r="D231" s="70" t="str">
        <f t="shared" si="20"/>
        <v>A</v>
      </c>
      <c r="E231" s="70" t="str">
        <f t="shared" si="20"/>
        <v>B</v>
      </c>
      <c r="F231" s="70" t="str">
        <f t="shared" si="20"/>
        <v>A</v>
      </c>
      <c r="G231" s="70" t="str">
        <f t="shared" si="19"/>
        <v>B</v>
      </c>
      <c r="H231" s="70" t="str">
        <f t="shared" si="19"/>
        <v>D</v>
      </c>
      <c r="I231" s="70"/>
      <c r="J231" s="70" t="str">
        <f t="shared" si="18"/>
        <v>F</v>
      </c>
    </row>
    <row r="232" spans="1:10" x14ac:dyDescent="0.25">
      <c r="A232" s="19">
        <v>42235</v>
      </c>
      <c r="B232" s="20">
        <f t="shared" si="16"/>
        <v>3</v>
      </c>
      <c r="C232" t="str">
        <f t="shared" si="17"/>
        <v>mercredi</v>
      </c>
      <c r="D232" s="70" t="str">
        <f t="shared" si="20"/>
        <v>A</v>
      </c>
      <c r="E232" s="70" t="str">
        <f t="shared" si="20"/>
        <v>B</v>
      </c>
      <c r="F232" s="70" t="str">
        <f t="shared" si="20"/>
        <v>A</v>
      </c>
      <c r="G232" s="70" t="str">
        <f t="shared" si="19"/>
        <v>B</v>
      </c>
      <c r="H232" s="70" t="str">
        <f t="shared" si="19"/>
        <v>D</v>
      </c>
      <c r="I232" s="70"/>
      <c r="J232" s="70" t="str">
        <f t="shared" si="18"/>
        <v>F</v>
      </c>
    </row>
    <row r="233" spans="1:10" x14ac:dyDescent="0.25">
      <c r="A233" s="19">
        <v>42236</v>
      </c>
      <c r="B233" s="20">
        <f t="shared" si="16"/>
        <v>4</v>
      </c>
      <c r="C233" t="str">
        <f t="shared" si="17"/>
        <v>jeudi</v>
      </c>
      <c r="D233" s="70" t="str">
        <f t="shared" si="20"/>
        <v>A</v>
      </c>
      <c r="E233" s="70" t="str">
        <f t="shared" si="20"/>
        <v>B</v>
      </c>
      <c r="F233" s="70" t="str">
        <f t="shared" si="20"/>
        <v>A</v>
      </c>
      <c r="G233" s="70" t="str">
        <f t="shared" si="19"/>
        <v>B</v>
      </c>
      <c r="H233" s="70" t="str">
        <f t="shared" si="19"/>
        <v>D</v>
      </c>
      <c r="I233" s="70"/>
      <c r="J233" s="70" t="str">
        <f t="shared" si="18"/>
        <v>F</v>
      </c>
    </row>
    <row r="234" spans="1:10" x14ac:dyDescent="0.25">
      <c r="A234" s="19">
        <v>42237</v>
      </c>
      <c r="B234" s="20">
        <f t="shared" si="16"/>
        <v>5</v>
      </c>
      <c r="C234" t="str">
        <f t="shared" si="17"/>
        <v>vendredi</v>
      </c>
      <c r="D234" s="70" t="str">
        <f t="shared" si="20"/>
        <v>A</v>
      </c>
      <c r="E234" s="70" t="str">
        <f t="shared" si="20"/>
        <v>B</v>
      </c>
      <c r="F234" s="70" t="str">
        <f t="shared" si="20"/>
        <v>A</v>
      </c>
      <c r="G234" s="70" t="str">
        <f t="shared" si="19"/>
        <v>B</v>
      </c>
      <c r="H234" s="70" t="str">
        <f t="shared" si="19"/>
        <v>D</v>
      </c>
      <c r="I234" s="70"/>
      <c r="J234" s="70" t="str">
        <f t="shared" si="18"/>
        <v>F</v>
      </c>
    </row>
    <row r="235" spans="1:10" x14ac:dyDescent="0.25">
      <c r="A235" s="19">
        <v>42238</v>
      </c>
      <c r="B235" s="20">
        <f t="shared" si="16"/>
        <v>6</v>
      </c>
      <c r="C235" t="str">
        <f t="shared" si="17"/>
        <v>samedi</v>
      </c>
      <c r="D235" s="70" t="str">
        <f t="shared" si="20"/>
        <v>A</v>
      </c>
      <c r="E235" s="70" t="str">
        <f t="shared" si="20"/>
        <v>B</v>
      </c>
      <c r="F235" s="70" t="str">
        <f t="shared" si="20"/>
        <v>A</v>
      </c>
      <c r="G235" s="70" t="str">
        <f t="shared" si="19"/>
        <v>B</v>
      </c>
      <c r="H235" s="70" t="str">
        <f t="shared" si="19"/>
        <v>D</v>
      </c>
      <c r="I235" s="70"/>
      <c r="J235" s="70" t="str">
        <f t="shared" si="18"/>
        <v>F</v>
      </c>
    </row>
    <row r="236" spans="1:10" x14ac:dyDescent="0.25">
      <c r="A236" s="19">
        <v>42239</v>
      </c>
      <c r="B236" s="20">
        <f t="shared" si="16"/>
        <v>7</v>
      </c>
      <c r="C236" t="str">
        <f t="shared" si="17"/>
        <v>dimanche</v>
      </c>
      <c r="D236" s="70" t="str">
        <f t="shared" si="20"/>
        <v>A</v>
      </c>
      <c r="E236" s="70" t="str">
        <f t="shared" si="20"/>
        <v>A</v>
      </c>
      <c r="F236" s="70" t="str">
        <f t="shared" si="20"/>
        <v>B</v>
      </c>
      <c r="G236" s="70" t="str">
        <f t="shared" si="19"/>
        <v>C</v>
      </c>
      <c r="H236" s="70" t="str">
        <f t="shared" si="19"/>
        <v>E</v>
      </c>
      <c r="I236" s="70"/>
      <c r="J236" s="70" t="str">
        <f t="shared" si="18"/>
        <v>G</v>
      </c>
    </row>
    <row r="237" spans="1:10" x14ac:dyDescent="0.25">
      <c r="A237" s="19">
        <v>42240</v>
      </c>
      <c r="B237" s="20">
        <f t="shared" si="16"/>
        <v>1</v>
      </c>
      <c r="C237" t="str">
        <f t="shared" si="17"/>
        <v>lundi</v>
      </c>
      <c r="D237" s="70" t="str">
        <f t="shared" si="20"/>
        <v>A</v>
      </c>
      <c r="E237" s="70" t="str">
        <f t="shared" si="20"/>
        <v>A</v>
      </c>
      <c r="F237" s="70" t="str">
        <f t="shared" si="20"/>
        <v>B</v>
      </c>
      <c r="G237" s="70" t="str">
        <f t="shared" si="19"/>
        <v>C</v>
      </c>
      <c r="H237" s="70" t="str">
        <f t="shared" si="19"/>
        <v>E</v>
      </c>
      <c r="I237" s="70"/>
      <c r="J237" s="70" t="str">
        <f t="shared" si="18"/>
        <v>G</v>
      </c>
    </row>
    <row r="238" spans="1:10" x14ac:dyDescent="0.25">
      <c r="A238" s="19">
        <v>42241</v>
      </c>
      <c r="B238" s="20">
        <f t="shared" si="16"/>
        <v>2</v>
      </c>
      <c r="C238" t="str">
        <f t="shared" si="17"/>
        <v>mardi</v>
      </c>
      <c r="D238" s="70" t="str">
        <f t="shared" si="20"/>
        <v>A</v>
      </c>
      <c r="E238" s="70" t="str">
        <f t="shared" si="20"/>
        <v>A</v>
      </c>
      <c r="F238" s="70" t="str">
        <f t="shared" si="20"/>
        <v>B</v>
      </c>
      <c r="G238" s="70" t="str">
        <f t="shared" si="19"/>
        <v>C</v>
      </c>
      <c r="H238" s="70" t="str">
        <f t="shared" si="19"/>
        <v>E</v>
      </c>
      <c r="I238" s="70"/>
      <c r="J238" s="70" t="str">
        <f t="shared" si="18"/>
        <v>G</v>
      </c>
    </row>
    <row r="239" spans="1:10" x14ac:dyDescent="0.25">
      <c r="A239" s="19">
        <v>42242</v>
      </c>
      <c r="B239" s="20">
        <f t="shared" si="16"/>
        <v>3</v>
      </c>
      <c r="C239" t="str">
        <f t="shared" si="17"/>
        <v>mercredi</v>
      </c>
      <c r="D239" s="70" t="str">
        <f t="shared" si="20"/>
        <v>A</v>
      </c>
      <c r="E239" s="70" t="str">
        <f t="shared" si="20"/>
        <v>A</v>
      </c>
      <c r="F239" s="70" t="str">
        <f t="shared" si="20"/>
        <v>B</v>
      </c>
      <c r="G239" s="70" t="str">
        <f t="shared" si="19"/>
        <v>C</v>
      </c>
      <c r="H239" s="70" t="str">
        <f t="shared" si="19"/>
        <v>E</v>
      </c>
      <c r="I239" s="70"/>
      <c r="J239" s="70" t="str">
        <f t="shared" si="18"/>
        <v>G</v>
      </c>
    </row>
    <row r="240" spans="1:10" x14ac:dyDescent="0.25">
      <c r="A240" s="19">
        <v>42243</v>
      </c>
      <c r="B240" s="20">
        <f t="shared" si="16"/>
        <v>4</v>
      </c>
      <c r="C240" t="str">
        <f t="shared" si="17"/>
        <v>jeudi</v>
      </c>
      <c r="D240" s="70" t="str">
        <f t="shared" si="20"/>
        <v>A</v>
      </c>
      <c r="E240" s="70" t="str">
        <f t="shared" si="20"/>
        <v>A</v>
      </c>
      <c r="F240" s="70" t="str">
        <f t="shared" si="20"/>
        <v>B</v>
      </c>
      <c r="G240" s="70" t="str">
        <f t="shared" si="19"/>
        <v>C</v>
      </c>
      <c r="H240" s="70" t="str">
        <f t="shared" si="19"/>
        <v>E</v>
      </c>
      <c r="I240" s="70"/>
      <c r="J240" s="70" t="str">
        <f t="shared" si="18"/>
        <v>G</v>
      </c>
    </row>
    <row r="241" spans="1:10" x14ac:dyDescent="0.25">
      <c r="A241" s="19">
        <v>42244</v>
      </c>
      <c r="B241" s="20">
        <f t="shared" si="16"/>
        <v>5</v>
      </c>
      <c r="C241" t="str">
        <f t="shared" si="17"/>
        <v>vendredi</v>
      </c>
      <c r="D241" s="70" t="str">
        <f t="shared" si="20"/>
        <v>A</v>
      </c>
      <c r="E241" s="70" t="str">
        <f t="shared" si="20"/>
        <v>A</v>
      </c>
      <c r="F241" s="70" t="str">
        <f t="shared" si="20"/>
        <v>B</v>
      </c>
      <c r="G241" s="70" t="str">
        <f t="shared" si="19"/>
        <v>C</v>
      </c>
      <c r="H241" s="70" t="str">
        <f t="shared" si="19"/>
        <v>E</v>
      </c>
      <c r="I241" s="70"/>
      <c r="J241" s="70" t="str">
        <f t="shared" si="18"/>
        <v>G</v>
      </c>
    </row>
    <row r="242" spans="1:10" x14ac:dyDescent="0.25">
      <c r="A242" s="19">
        <v>42245</v>
      </c>
      <c r="B242" s="20">
        <f t="shared" si="16"/>
        <v>6</v>
      </c>
      <c r="C242" t="str">
        <f t="shared" si="17"/>
        <v>samedi</v>
      </c>
      <c r="D242" s="70" t="str">
        <f t="shared" si="20"/>
        <v>A</v>
      </c>
      <c r="E242" s="70" t="str">
        <f t="shared" si="20"/>
        <v>A</v>
      </c>
      <c r="F242" s="70" t="str">
        <f t="shared" si="20"/>
        <v>B</v>
      </c>
      <c r="G242" s="70" t="str">
        <f t="shared" si="19"/>
        <v>C</v>
      </c>
      <c r="H242" s="70" t="str">
        <f t="shared" si="19"/>
        <v>E</v>
      </c>
      <c r="I242" s="70"/>
      <c r="J242" s="70" t="str">
        <f t="shared" si="18"/>
        <v>G</v>
      </c>
    </row>
    <row r="243" spans="1:10" x14ac:dyDescent="0.25">
      <c r="A243" s="19">
        <v>42246</v>
      </c>
      <c r="B243" s="20">
        <f t="shared" si="16"/>
        <v>7</v>
      </c>
      <c r="C243" t="str">
        <f t="shared" si="17"/>
        <v>dimanche</v>
      </c>
      <c r="D243" s="70" t="str">
        <f t="shared" si="20"/>
        <v>A</v>
      </c>
      <c r="E243" s="70" t="str">
        <f t="shared" si="20"/>
        <v>B</v>
      </c>
      <c r="F243" s="70" t="str">
        <f t="shared" si="20"/>
        <v>C</v>
      </c>
      <c r="G243" s="70" t="str">
        <f t="shared" si="19"/>
        <v>D</v>
      </c>
      <c r="H243" s="70" t="str">
        <f t="shared" si="19"/>
        <v>A</v>
      </c>
      <c r="I243" s="70"/>
      <c r="J243" s="70" t="str">
        <f t="shared" si="18"/>
        <v>A</v>
      </c>
    </row>
    <row r="244" spans="1:10" x14ac:dyDescent="0.25">
      <c r="A244" s="19">
        <v>42247</v>
      </c>
      <c r="B244" s="20">
        <f t="shared" si="16"/>
        <v>1</v>
      </c>
      <c r="C244" t="str">
        <f t="shared" si="17"/>
        <v>lundi</v>
      </c>
      <c r="D244" s="70" t="str">
        <f t="shared" si="20"/>
        <v>A</v>
      </c>
      <c r="E244" s="70" t="str">
        <f t="shared" si="20"/>
        <v>B</v>
      </c>
      <c r="F244" s="70" t="str">
        <f t="shared" si="20"/>
        <v>C</v>
      </c>
      <c r="G244" s="70" t="str">
        <f t="shared" si="19"/>
        <v>D</v>
      </c>
      <c r="H244" s="70" t="str">
        <f t="shared" si="19"/>
        <v>A</v>
      </c>
      <c r="I244" s="70"/>
      <c r="J244" s="70" t="str">
        <f t="shared" si="18"/>
        <v>A</v>
      </c>
    </row>
    <row r="245" spans="1:10" x14ac:dyDescent="0.25">
      <c r="A245" s="19">
        <v>42248</v>
      </c>
      <c r="B245" s="20">
        <f t="shared" si="16"/>
        <v>2</v>
      </c>
      <c r="C245" t="str">
        <f t="shared" si="17"/>
        <v>mardi</v>
      </c>
      <c r="D245" s="70" t="str">
        <f t="shared" si="20"/>
        <v>A</v>
      </c>
      <c r="E245" s="70" t="str">
        <f t="shared" si="20"/>
        <v>B</v>
      </c>
      <c r="F245" s="70" t="str">
        <f t="shared" si="20"/>
        <v>C</v>
      </c>
      <c r="G245" s="70" t="str">
        <f t="shared" si="19"/>
        <v>D</v>
      </c>
      <c r="H245" s="70" t="str">
        <f t="shared" si="19"/>
        <v>A</v>
      </c>
      <c r="I245" s="70"/>
      <c r="J245" s="70" t="str">
        <f t="shared" si="18"/>
        <v>A</v>
      </c>
    </row>
    <row r="246" spans="1:10" x14ac:dyDescent="0.25">
      <c r="A246" s="19">
        <v>42249</v>
      </c>
      <c r="B246" s="20">
        <f t="shared" si="16"/>
        <v>3</v>
      </c>
      <c r="C246" t="str">
        <f t="shared" si="17"/>
        <v>mercredi</v>
      </c>
      <c r="D246" s="70" t="str">
        <f t="shared" si="20"/>
        <v>A</v>
      </c>
      <c r="E246" s="70" t="str">
        <f t="shared" si="20"/>
        <v>B</v>
      </c>
      <c r="F246" s="70" t="str">
        <f t="shared" si="20"/>
        <v>C</v>
      </c>
      <c r="G246" s="70" t="str">
        <f t="shared" si="19"/>
        <v>D</v>
      </c>
      <c r="H246" s="70" t="str">
        <f t="shared" si="19"/>
        <v>A</v>
      </c>
      <c r="I246" s="70"/>
      <c r="J246" s="70" t="str">
        <f t="shared" si="18"/>
        <v>A</v>
      </c>
    </row>
    <row r="247" spans="1:10" x14ac:dyDescent="0.25">
      <c r="A247" s="19">
        <v>42250</v>
      </c>
      <c r="B247" s="20">
        <f t="shared" si="16"/>
        <v>4</v>
      </c>
      <c r="C247" t="str">
        <f t="shared" si="17"/>
        <v>jeudi</v>
      </c>
      <c r="D247" s="70" t="str">
        <f t="shared" si="20"/>
        <v>A</v>
      </c>
      <c r="E247" s="70" t="str">
        <f t="shared" si="20"/>
        <v>B</v>
      </c>
      <c r="F247" s="70" t="str">
        <f t="shared" si="20"/>
        <v>C</v>
      </c>
      <c r="G247" s="70" t="str">
        <f t="shared" si="19"/>
        <v>D</v>
      </c>
      <c r="H247" s="70" t="str">
        <f t="shared" si="19"/>
        <v>A</v>
      </c>
      <c r="I247" s="70"/>
      <c r="J247" s="70" t="str">
        <f t="shared" si="18"/>
        <v>A</v>
      </c>
    </row>
    <row r="248" spans="1:10" x14ac:dyDescent="0.25">
      <c r="A248" s="19">
        <v>42251</v>
      </c>
      <c r="B248" s="20">
        <f t="shared" si="16"/>
        <v>5</v>
      </c>
      <c r="C248" t="str">
        <f t="shared" si="17"/>
        <v>vendredi</v>
      </c>
      <c r="D248" s="70" t="str">
        <f t="shared" si="20"/>
        <v>A</v>
      </c>
      <c r="E248" s="70" t="str">
        <f t="shared" si="20"/>
        <v>B</v>
      </c>
      <c r="F248" s="70" t="str">
        <f t="shared" si="20"/>
        <v>C</v>
      </c>
      <c r="G248" s="70" t="str">
        <f t="shared" si="19"/>
        <v>D</v>
      </c>
      <c r="H248" s="70" t="str">
        <f t="shared" si="19"/>
        <v>A</v>
      </c>
      <c r="I248" s="70"/>
      <c r="J248" s="70" t="str">
        <f t="shared" si="18"/>
        <v>A</v>
      </c>
    </row>
    <row r="249" spans="1:10" x14ac:dyDescent="0.25">
      <c r="A249" s="19">
        <v>42252</v>
      </c>
      <c r="B249" s="20">
        <f t="shared" si="16"/>
        <v>6</v>
      </c>
      <c r="C249" t="str">
        <f t="shared" si="17"/>
        <v>samedi</v>
      </c>
      <c r="D249" s="70" t="str">
        <f t="shared" si="20"/>
        <v>A</v>
      </c>
      <c r="E249" s="70" t="str">
        <f t="shared" si="20"/>
        <v>B</v>
      </c>
      <c r="F249" s="70" t="str">
        <f t="shared" si="20"/>
        <v>C</v>
      </c>
      <c r="G249" s="70" t="str">
        <f t="shared" si="19"/>
        <v>D</v>
      </c>
      <c r="H249" s="70" t="str">
        <f t="shared" si="19"/>
        <v>A</v>
      </c>
      <c r="I249" s="70"/>
      <c r="J249" s="70" t="str">
        <f t="shared" si="18"/>
        <v>A</v>
      </c>
    </row>
    <row r="250" spans="1:10" x14ac:dyDescent="0.25">
      <c r="A250" s="19">
        <v>42253</v>
      </c>
      <c r="B250" s="20">
        <f t="shared" si="16"/>
        <v>7</v>
      </c>
      <c r="C250" t="str">
        <f t="shared" si="17"/>
        <v>dimanche</v>
      </c>
      <c r="D250" s="70" t="str">
        <f t="shared" si="20"/>
        <v>A</v>
      </c>
      <c r="E250" s="70" t="str">
        <f t="shared" si="20"/>
        <v>A</v>
      </c>
      <c r="F250" s="70" t="str">
        <f t="shared" si="20"/>
        <v>A</v>
      </c>
      <c r="G250" s="70" t="str">
        <f t="shared" si="19"/>
        <v>A</v>
      </c>
      <c r="H250" s="70" t="str">
        <f t="shared" si="19"/>
        <v>B</v>
      </c>
      <c r="I250" s="70"/>
      <c r="J250" s="70" t="str">
        <f t="shared" si="18"/>
        <v>B</v>
      </c>
    </row>
    <row r="251" spans="1:10" x14ac:dyDescent="0.25">
      <c r="A251" s="19">
        <v>42254</v>
      </c>
      <c r="B251" s="20">
        <f t="shared" si="16"/>
        <v>1</v>
      </c>
      <c r="C251" t="str">
        <f t="shared" si="17"/>
        <v>lundi</v>
      </c>
      <c r="D251" s="70" t="str">
        <f t="shared" si="20"/>
        <v>A</v>
      </c>
      <c r="E251" s="70" t="str">
        <f t="shared" si="20"/>
        <v>A</v>
      </c>
      <c r="F251" s="70" t="str">
        <f t="shared" si="20"/>
        <v>A</v>
      </c>
      <c r="G251" s="70" t="str">
        <f t="shared" si="19"/>
        <v>A</v>
      </c>
      <c r="H251" s="70" t="str">
        <f t="shared" si="19"/>
        <v>B</v>
      </c>
      <c r="I251" s="70"/>
      <c r="J251" s="70" t="str">
        <f t="shared" si="18"/>
        <v>B</v>
      </c>
    </row>
    <row r="252" spans="1:10" x14ac:dyDescent="0.25">
      <c r="A252" s="19">
        <v>42255</v>
      </c>
      <c r="B252" s="20">
        <f t="shared" si="16"/>
        <v>2</v>
      </c>
      <c r="C252" t="str">
        <f t="shared" si="17"/>
        <v>mardi</v>
      </c>
      <c r="D252" s="70" t="str">
        <f t="shared" si="20"/>
        <v>A</v>
      </c>
      <c r="E252" s="70" t="str">
        <f t="shared" si="20"/>
        <v>A</v>
      </c>
      <c r="F252" s="70" t="str">
        <f t="shared" si="20"/>
        <v>A</v>
      </c>
      <c r="G252" s="70" t="str">
        <f t="shared" si="19"/>
        <v>A</v>
      </c>
      <c r="H252" s="70" t="str">
        <f t="shared" si="19"/>
        <v>B</v>
      </c>
      <c r="I252" s="70"/>
      <c r="J252" s="70" t="str">
        <f t="shared" si="18"/>
        <v>B</v>
      </c>
    </row>
    <row r="253" spans="1:10" x14ac:dyDescent="0.25">
      <c r="A253" s="19">
        <v>42256</v>
      </c>
      <c r="B253" s="20">
        <f t="shared" si="16"/>
        <v>3</v>
      </c>
      <c r="C253" t="str">
        <f t="shared" si="17"/>
        <v>mercredi</v>
      </c>
      <c r="D253" s="70" t="str">
        <f t="shared" si="20"/>
        <v>A</v>
      </c>
      <c r="E253" s="70" t="str">
        <f t="shared" si="20"/>
        <v>A</v>
      </c>
      <c r="F253" s="70" t="str">
        <f t="shared" si="20"/>
        <v>A</v>
      </c>
      <c r="G253" s="70" t="str">
        <f t="shared" si="19"/>
        <v>A</v>
      </c>
      <c r="H253" s="70" t="str">
        <f t="shared" si="19"/>
        <v>B</v>
      </c>
      <c r="I253" s="70"/>
      <c r="J253" s="70" t="str">
        <f t="shared" si="18"/>
        <v>B</v>
      </c>
    </row>
    <row r="254" spans="1:10" x14ac:dyDescent="0.25">
      <c r="A254" s="19">
        <v>42257</v>
      </c>
      <c r="B254" s="20">
        <f t="shared" si="16"/>
        <v>4</v>
      </c>
      <c r="C254" t="str">
        <f t="shared" si="17"/>
        <v>jeudi</v>
      </c>
      <c r="D254" s="70" t="str">
        <f t="shared" si="20"/>
        <v>A</v>
      </c>
      <c r="E254" s="70" t="str">
        <f t="shared" si="20"/>
        <v>A</v>
      </c>
      <c r="F254" s="70" t="str">
        <f t="shared" si="20"/>
        <v>A</v>
      </c>
      <c r="G254" s="70" t="str">
        <f t="shared" si="19"/>
        <v>A</v>
      </c>
      <c r="H254" s="70" t="str">
        <f t="shared" si="19"/>
        <v>B</v>
      </c>
      <c r="I254" s="70"/>
      <c r="J254" s="70" t="str">
        <f t="shared" si="18"/>
        <v>B</v>
      </c>
    </row>
    <row r="255" spans="1:10" x14ac:dyDescent="0.25">
      <c r="A255" s="19">
        <v>42258</v>
      </c>
      <c r="B255" s="20">
        <f t="shared" si="16"/>
        <v>5</v>
      </c>
      <c r="C255" t="str">
        <f t="shared" si="17"/>
        <v>vendredi</v>
      </c>
      <c r="D255" s="70" t="str">
        <f t="shared" si="20"/>
        <v>A</v>
      </c>
      <c r="E255" s="70" t="str">
        <f t="shared" si="20"/>
        <v>A</v>
      </c>
      <c r="F255" s="70" t="str">
        <f t="shared" si="20"/>
        <v>A</v>
      </c>
      <c r="G255" s="70" t="str">
        <f t="shared" si="19"/>
        <v>A</v>
      </c>
      <c r="H255" s="70" t="str">
        <f t="shared" si="19"/>
        <v>B</v>
      </c>
      <c r="I255" s="70"/>
      <c r="J255" s="70" t="str">
        <f t="shared" si="18"/>
        <v>B</v>
      </c>
    </row>
    <row r="256" spans="1:10" x14ac:dyDescent="0.25">
      <c r="A256" s="19">
        <v>42259</v>
      </c>
      <c r="B256" s="20">
        <f t="shared" si="16"/>
        <v>6</v>
      </c>
      <c r="C256" t="str">
        <f t="shared" si="17"/>
        <v>samedi</v>
      </c>
      <c r="D256" s="70" t="str">
        <f t="shared" si="20"/>
        <v>A</v>
      </c>
      <c r="E256" s="70" t="str">
        <f t="shared" si="20"/>
        <v>A</v>
      </c>
      <c r="F256" s="70" t="str">
        <f t="shared" si="20"/>
        <v>A</v>
      </c>
      <c r="G256" s="70" t="str">
        <f t="shared" si="19"/>
        <v>A</v>
      </c>
      <c r="H256" s="70" t="str">
        <f t="shared" si="19"/>
        <v>B</v>
      </c>
      <c r="I256" s="70"/>
      <c r="J256" s="70" t="str">
        <f t="shared" si="18"/>
        <v>B</v>
      </c>
    </row>
    <row r="257" spans="1:10" x14ac:dyDescent="0.25">
      <c r="A257" s="19">
        <v>42260</v>
      </c>
      <c r="B257" s="20">
        <f t="shared" si="16"/>
        <v>7</v>
      </c>
      <c r="C257" t="str">
        <f t="shared" si="17"/>
        <v>dimanche</v>
      </c>
      <c r="D257" s="70" t="str">
        <f t="shared" si="20"/>
        <v>A</v>
      </c>
      <c r="E257" s="70" t="str">
        <f t="shared" si="20"/>
        <v>B</v>
      </c>
      <c r="F257" s="70" t="str">
        <f t="shared" si="20"/>
        <v>B</v>
      </c>
      <c r="G257" s="70" t="str">
        <f t="shared" si="19"/>
        <v>B</v>
      </c>
      <c r="H257" s="70" t="str">
        <f t="shared" si="19"/>
        <v>C</v>
      </c>
      <c r="I257" s="70"/>
      <c r="J257" s="70" t="str">
        <f t="shared" si="18"/>
        <v>C</v>
      </c>
    </row>
    <row r="258" spans="1:10" x14ac:dyDescent="0.25">
      <c r="A258" s="19">
        <v>42261</v>
      </c>
      <c r="B258" s="20">
        <f t="shared" si="16"/>
        <v>1</v>
      </c>
      <c r="C258" t="str">
        <f t="shared" si="17"/>
        <v>lundi</v>
      </c>
      <c r="D258" s="70" t="str">
        <f t="shared" si="20"/>
        <v>A</v>
      </c>
      <c r="E258" s="70" t="str">
        <f t="shared" si="20"/>
        <v>B</v>
      </c>
      <c r="F258" s="70" t="str">
        <f t="shared" si="20"/>
        <v>B</v>
      </c>
      <c r="G258" s="70" t="str">
        <f t="shared" si="19"/>
        <v>B</v>
      </c>
      <c r="H258" s="70" t="str">
        <f t="shared" si="19"/>
        <v>C</v>
      </c>
      <c r="I258" s="70"/>
      <c r="J258" s="70" t="str">
        <f t="shared" si="18"/>
        <v>C</v>
      </c>
    </row>
    <row r="259" spans="1:10" x14ac:dyDescent="0.25">
      <c r="A259" s="19">
        <v>42262</v>
      </c>
      <c r="B259" s="20">
        <f t="shared" ref="B259:B322" si="21">WEEKDAY(A259,2)</f>
        <v>2</v>
      </c>
      <c r="C259" t="str">
        <f t="shared" ref="C259:C322" si="22">IF(B259=1,"lundi",IF(B259=2,"mardi",IF(B259=3,"mercredi",IF(B259=4,"jeudi",IF(B259=5,"vendredi",IF(B259=6,"samedi",IF(B259=7,"dimanche","")))))))</f>
        <v>mardi</v>
      </c>
      <c r="D259" s="70" t="str">
        <f t="shared" si="20"/>
        <v>A</v>
      </c>
      <c r="E259" s="70" t="str">
        <f t="shared" si="20"/>
        <v>B</v>
      </c>
      <c r="F259" s="70" t="str">
        <f t="shared" si="20"/>
        <v>B</v>
      </c>
      <c r="G259" s="70" t="str">
        <f t="shared" si="19"/>
        <v>B</v>
      </c>
      <c r="H259" s="70" t="str">
        <f t="shared" si="19"/>
        <v>C</v>
      </c>
      <c r="I259" s="70"/>
      <c r="J259" s="70" t="str">
        <f t="shared" ref="J259:J322" si="23">CHAR((MOD(WEEKNUM($A259)-1,VALUE(RIGHT(J$1,1)))+1)+64)</f>
        <v>C</v>
      </c>
    </row>
    <row r="260" spans="1:10" x14ac:dyDescent="0.25">
      <c r="A260" s="19">
        <v>42263</v>
      </c>
      <c r="B260" s="20">
        <f t="shared" si="21"/>
        <v>3</v>
      </c>
      <c r="C260" t="str">
        <f t="shared" si="22"/>
        <v>mercredi</v>
      </c>
      <c r="D260" s="70" t="str">
        <f t="shared" si="20"/>
        <v>A</v>
      </c>
      <c r="E260" s="70" t="str">
        <f t="shared" si="20"/>
        <v>B</v>
      </c>
      <c r="F260" s="70" t="str">
        <f t="shared" si="20"/>
        <v>B</v>
      </c>
      <c r="G260" s="70" t="str">
        <f t="shared" si="19"/>
        <v>B</v>
      </c>
      <c r="H260" s="70" t="str">
        <f t="shared" si="19"/>
        <v>C</v>
      </c>
      <c r="I260" s="70"/>
      <c r="J260" s="70" t="str">
        <f t="shared" si="23"/>
        <v>C</v>
      </c>
    </row>
    <row r="261" spans="1:10" x14ac:dyDescent="0.25">
      <c r="A261" s="19">
        <v>42264</v>
      </c>
      <c r="B261" s="20">
        <f t="shared" si="21"/>
        <v>4</v>
      </c>
      <c r="C261" t="str">
        <f t="shared" si="22"/>
        <v>jeudi</v>
      </c>
      <c r="D261" s="70" t="str">
        <f t="shared" si="20"/>
        <v>A</v>
      </c>
      <c r="E261" s="70" t="str">
        <f t="shared" si="20"/>
        <v>B</v>
      </c>
      <c r="F261" s="70" t="str">
        <f t="shared" si="20"/>
        <v>B</v>
      </c>
      <c r="G261" s="70" t="str">
        <f t="shared" si="19"/>
        <v>B</v>
      </c>
      <c r="H261" s="70" t="str">
        <f t="shared" si="19"/>
        <v>C</v>
      </c>
      <c r="I261" s="70"/>
      <c r="J261" s="70" t="str">
        <f t="shared" si="23"/>
        <v>C</v>
      </c>
    </row>
    <row r="262" spans="1:10" x14ac:dyDescent="0.25">
      <c r="A262" s="19">
        <v>42265</v>
      </c>
      <c r="B262" s="20">
        <f t="shared" si="21"/>
        <v>5</v>
      </c>
      <c r="C262" t="str">
        <f t="shared" si="22"/>
        <v>vendredi</v>
      </c>
      <c r="D262" s="70" t="str">
        <f t="shared" si="20"/>
        <v>A</v>
      </c>
      <c r="E262" s="70" t="str">
        <f t="shared" si="20"/>
        <v>B</v>
      </c>
      <c r="F262" s="70" t="str">
        <f t="shared" si="20"/>
        <v>B</v>
      </c>
      <c r="G262" s="70" t="str">
        <f t="shared" si="19"/>
        <v>B</v>
      </c>
      <c r="H262" s="70" t="str">
        <f t="shared" si="19"/>
        <v>C</v>
      </c>
      <c r="I262" s="70"/>
      <c r="J262" s="70" t="str">
        <f t="shared" si="23"/>
        <v>C</v>
      </c>
    </row>
    <row r="263" spans="1:10" x14ac:dyDescent="0.25">
      <c r="A263" s="19">
        <v>42266</v>
      </c>
      <c r="B263" s="20">
        <f t="shared" si="21"/>
        <v>6</v>
      </c>
      <c r="C263" t="str">
        <f t="shared" si="22"/>
        <v>samedi</v>
      </c>
      <c r="D263" s="70" t="str">
        <f t="shared" si="20"/>
        <v>A</v>
      </c>
      <c r="E263" s="70" t="str">
        <f t="shared" si="20"/>
        <v>B</v>
      </c>
      <c r="F263" s="70" t="str">
        <f t="shared" si="20"/>
        <v>B</v>
      </c>
      <c r="G263" s="70" t="str">
        <f t="shared" si="19"/>
        <v>B</v>
      </c>
      <c r="H263" s="70" t="str">
        <f t="shared" si="19"/>
        <v>C</v>
      </c>
      <c r="I263" s="70"/>
      <c r="J263" s="70" t="str">
        <f t="shared" si="23"/>
        <v>C</v>
      </c>
    </row>
    <row r="264" spans="1:10" x14ac:dyDescent="0.25">
      <c r="A264" s="19">
        <v>42267</v>
      </c>
      <c r="B264" s="20">
        <f t="shared" si="21"/>
        <v>7</v>
      </c>
      <c r="C264" t="str">
        <f t="shared" si="22"/>
        <v>dimanche</v>
      </c>
      <c r="D264" s="70" t="str">
        <f t="shared" si="20"/>
        <v>A</v>
      </c>
      <c r="E264" s="70" t="str">
        <f t="shared" si="20"/>
        <v>A</v>
      </c>
      <c r="F264" s="70" t="str">
        <f t="shared" si="20"/>
        <v>C</v>
      </c>
      <c r="G264" s="70" t="str">
        <f t="shared" si="19"/>
        <v>C</v>
      </c>
      <c r="H264" s="70" t="str">
        <f t="shared" si="19"/>
        <v>D</v>
      </c>
      <c r="I264" s="70"/>
      <c r="J264" s="70" t="str">
        <f t="shared" si="23"/>
        <v>D</v>
      </c>
    </row>
    <row r="265" spans="1:10" x14ac:dyDescent="0.25">
      <c r="A265" s="19">
        <v>42268</v>
      </c>
      <c r="B265" s="20">
        <f t="shared" si="21"/>
        <v>1</v>
      </c>
      <c r="C265" t="str">
        <f t="shared" si="22"/>
        <v>lundi</v>
      </c>
      <c r="D265" s="70" t="str">
        <f t="shared" si="20"/>
        <v>A</v>
      </c>
      <c r="E265" s="70" t="str">
        <f t="shared" si="20"/>
        <v>A</v>
      </c>
      <c r="F265" s="70" t="str">
        <f t="shared" si="20"/>
        <v>C</v>
      </c>
      <c r="G265" s="70" t="str">
        <f t="shared" si="19"/>
        <v>C</v>
      </c>
      <c r="H265" s="70" t="str">
        <f t="shared" si="19"/>
        <v>D</v>
      </c>
      <c r="I265" s="70"/>
      <c r="J265" s="70" t="str">
        <f t="shared" si="23"/>
        <v>D</v>
      </c>
    </row>
    <row r="266" spans="1:10" x14ac:dyDescent="0.25">
      <c r="A266" s="19">
        <v>42269</v>
      </c>
      <c r="B266" s="20">
        <f t="shared" si="21"/>
        <v>2</v>
      </c>
      <c r="C266" t="str">
        <f t="shared" si="22"/>
        <v>mardi</v>
      </c>
      <c r="D266" s="70" t="str">
        <f t="shared" si="20"/>
        <v>A</v>
      </c>
      <c r="E266" s="70" t="str">
        <f t="shared" si="20"/>
        <v>A</v>
      </c>
      <c r="F266" s="70" t="str">
        <f t="shared" si="20"/>
        <v>C</v>
      </c>
      <c r="G266" s="70" t="str">
        <f t="shared" si="19"/>
        <v>C</v>
      </c>
      <c r="H266" s="70" t="str">
        <f t="shared" si="19"/>
        <v>D</v>
      </c>
      <c r="I266" s="70"/>
      <c r="J266" s="70" t="str">
        <f t="shared" si="23"/>
        <v>D</v>
      </c>
    </row>
    <row r="267" spans="1:10" x14ac:dyDescent="0.25">
      <c r="A267" s="19">
        <v>42270</v>
      </c>
      <c r="B267" s="20">
        <f t="shared" si="21"/>
        <v>3</v>
      </c>
      <c r="C267" t="str">
        <f t="shared" si="22"/>
        <v>mercredi</v>
      </c>
      <c r="D267" s="70" t="str">
        <f t="shared" si="20"/>
        <v>A</v>
      </c>
      <c r="E267" s="70" t="str">
        <f t="shared" si="20"/>
        <v>A</v>
      </c>
      <c r="F267" s="70" t="str">
        <f t="shared" si="20"/>
        <v>C</v>
      </c>
      <c r="G267" s="70" t="str">
        <f t="shared" si="19"/>
        <v>C</v>
      </c>
      <c r="H267" s="70" t="str">
        <f t="shared" si="19"/>
        <v>D</v>
      </c>
      <c r="I267" s="70"/>
      <c r="J267" s="70" t="str">
        <f t="shared" si="23"/>
        <v>D</v>
      </c>
    </row>
    <row r="268" spans="1:10" x14ac:dyDescent="0.25">
      <c r="A268" s="19">
        <v>42271</v>
      </c>
      <c r="B268" s="20">
        <f t="shared" si="21"/>
        <v>4</v>
      </c>
      <c r="C268" t="str">
        <f t="shared" si="22"/>
        <v>jeudi</v>
      </c>
      <c r="D268" s="70" t="str">
        <f t="shared" si="20"/>
        <v>A</v>
      </c>
      <c r="E268" s="70" t="str">
        <f t="shared" si="20"/>
        <v>A</v>
      </c>
      <c r="F268" s="70" t="str">
        <f t="shared" si="20"/>
        <v>C</v>
      </c>
      <c r="G268" s="70" t="str">
        <f t="shared" si="19"/>
        <v>C</v>
      </c>
      <c r="H268" s="70" t="str">
        <f t="shared" si="19"/>
        <v>D</v>
      </c>
      <c r="I268" s="70"/>
      <c r="J268" s="70" t="str">
        <f t="shared" si="23"/>
        <v>D</v>
      </c>
    </row>
    <row r="269" spans="1:10" x14ac:dyDescent="0.25">
      <c r="A269" s="19">
        <v>42272</v>
      </c>
      <c r="B269" s="20">
        <f t="shared" si="21"/>
        <v>5</v>
      </c>
      <c r="C269" t="str">
        <f t="shared" si="22"/>
        <v>vendredi</v>
      </c>
      <c r="D269" s="70" t="str">
        <f t="shared" si="20"/>
        <v>A</v>
      </c>
      <c r="E269" s="70" t="str">
        <f t="shared" si="20"/>
        <v>A</v>
      </c>
      <c r="F269" s="70" t="str">
        <f t="shared" si="20"/>
        <v>C</v>
      </c>
      <c r="G269" s="70" t="str">
        <f t="shared" si="19"/>
        <v>C</v>
      </c>
      <c r="H269" s="70" t="str">
        <f t="shared" si="19"/>
        <v>D</v>
      </c>
      <c r="I269" s="70"/>
      <c r="J269" s="70" t="str">
        <f t="shared" si="23"/>
        <v>D</v>
      </c>
    </row>
    <row r="270" spans="1:10" x14ac:dyDescent="0.25">
      <c r="A270" s="19">
        <v>42273</v>
      </c>
      <c r="B270" s="20">
        <f t="shared" si="21"/>
        <v>6</v>
      </c>
      <c r="C270" t="str">
        <f t="shared" si="22"/>
        <v>samedi</v>
      </c>
      <c r="D270" s="70" t="str">
        <f t="shared" si="20"/>
        <v>A</v>
      </c>
      <c r="E270" s="70" t="str">
        <f t="shared" si="20"/>
        <v>A</v>
      </c>
      <c r="F270" s="70" t="str">
        <f t="shared" si="20"/>
        <v>C</v>
      </c>
      <c r="G270" s="70" t="str">
        <f t="shared" si="19"/>
        <v>C</v>
      </c>
      <c r="H270" s="70" t="str">
        <f t="shared" si="19"/>
        <v>D</v>
      </c>
      <c r="I270" s="70"/>
      <c r="J270" s="70" t="str">
        <f t="shared" si="23"/>
        <v>D</v>
      </c>
    </row>
    <row r="271" spans="1:10" x14ac:dyDescent="0.25">
      <c r="A271" s="19">
        <v>42274</v>
      </c>
      <c r="B271" s="20">
        <f t="shared" si="21"/>
        <v>7</v>
      </c>
      <c r="C271" t="str">
        <f t="shared" si="22"/>
        <v>dimanche</v>
      </c>
      <c r="D271" s="70" t="str">
        <f t="shared" si="20"/>
        <v>A</v>
      </c>
      <c r="E271" s="70" t="str">
        <f t="shared" si="20"/>
        <v>B</v>
      </c>
      <c r="F271" s="70" t="str">
        <f t="shared" si="20"/>
        <v>A</v>
      </c>
      <c r="G271" s="70" t="str">
        <f t="shared" si="19"/>
        <v>D</v>
      </c>
      <c r="H271" s="70" t="str">
        <f t="shared" si="19"/>
        <v>E</v>
      </c>
      <c r="I271" s="70"/>
      <c r="J271" s="70" t="str">
        <f t="shared" si="23"/>
        <v>E</v>
      </c>
    </row>
    <row r="272" spans="1:10" x14ac:dyDescent="0.25">
      <c r="A272" s="19">
        <v>42275</v>
      </c>
      <c r="B272" s="20">
        <f t="shared" si="21"/>
        <v>1</v>
      </c>
      <c r="C272" t="str">
        <f t="shared" si="22"/>
        <v>lundi</v>
      </c>
      <c r="D272" s="70" t="str">
        <f t="shared" si="20"/>
        <v>A</v>
      </c>
      <c r="E272" s="70" t="str">
        <f t="shared" si="20"/>
        <v>B</v>
      </c>
      <c r="F272" s="70" t="str">
        <f t="shared" si="20"/>
        <v>A</v>
      </c>
      <c r="G272" s="70" t="str">
        <f t="shared" si="19"/>
        <v>D</v>
      </c>
      <c r="H272" s="70" t="str">
        <f t="shared" si="19"/>
        <v>E</v>
      </c>
      <c r="I272" s="70"/>
      <c r="J272" s="70" t="str">
        <f t="shared" si="23"/>
        <v>E</v>
      </c>
    </row>
    <row r="273" spans="1:10" x14ac:dyDescent="0.25">
      <c r="A273" s="19">
        <v>42276</v>
      </c>
      <c r="B273" s="20">
        <f t="shared" si="21"/>
        <v>2</v>
      </c>
      <c r="C273" t="str">
        <f t="shared" si="22"/>
        <v>mardi</v>
      </c>
      <c r="D273" s="70" t="str">
        <f t="shared" si="20"/>
        <v>A</v>
      </c>
      <c r="E273" s="70" t="str">
        <f t="shared" si="20"/>
        <v>B</v>
      </c>
      <c r="F273" s="70" t="str">
        <f t="shared" si="20"/>
        <v>A</v>
      </c>
      <c r="G273" s="70" t="str">
        <f t="shared" si="20"/>
        <v>D</v>
      </c>
      <c r="H273" s="70" t="str">
        <f t="shared" si="20"/>
        <v>E</v>
      </c>
      <c r="I273" s="70"/>
      <c r="J273" s="70" t="str">
        <f t="shared" si="23"/>
        <v>E</v>
      </c>
    </row>
    <row r="274" spans="1:10" x14ac:dyDescent="0.25">
      <c r="A274" s="19">
        <v>42277</v>
      </c>
      <c r="B274" s="20">
        <f t="shared" si="21"/>
        <v>3</v>
      </c>
      <c r="C274" t="str">
        <f t="shared" si="22"/>
        <v>mercredi</v>
      </c>
      <c r="D274" s="70" t="str">
        <f t="shared" ref="D274:G337" si="24">CHAR((MOD(WEEKNUM($A274)-1,VALUE(RIGHT(D$1,1)))+1)+64)</f>
        <v>A</v>
      </c>
      <c r="E274" s="70" t="str">
        <f t="shared" si="24"/>
        <v>B</v>
      </c>
      <c r="F274" s="70" t="str">
        <f t="shared" si="24"/>
        <v>A</v>
      </c>
      <c r="G274" s="70" t="str">
        <f t="shared" si="24"/>
        <v>D</v>
      </c>
      <c r="H274" s="70" t="str">
        <f t="shared" ref="H274:H337" si="25">CHAR((MOD(WEEKNUM($A274)-1,VALUE(RIGHT(H$1,1)))+1)+64)</f>
        <v>E</v>
      </c>
      <c r="I274" s="70"/>
      <c r="J274" s="70" t="str">
        <f t="shared" si="23"/>
        <v>E</v>
      </c>
    </row>
    <row r="275" spans="1:10" x14ac:dyDescent="0.25">
      <c r="A275" s="19">
        <v>42278</v>
      </c>
      <c r="B275" s="20">
        <f t="shared" si="21"/>
        <v>4</v>
      </c>
      <c r="C275" t="str">
        <f t="shared" si="22"/>
        <v>jeudi</v>
      </c>
      <c r="D275" s="70" t="str">
        <f t="shared" si="24"/>
        <v>A</v>
      </c>
      <c r="E275" s="70" t="str">
        <f t="shared" si="24"/>
        <v>B</v>
      </c>
      <c r="F275" s="70" t="str">
        <f t="shared" si="24"/>
        <v>A</v>
      </c>
      <c r="G275" s="70" t="str">
        <f t="shared" si="24"/>
        <v>D</v>
      </c>
      <c r="H275" s="70" t="str">
        <f t="shared" si="25"/>
        <v>E</v>
      </c>
      <c r="I275" s="70"/>
      <c r="J275" s="70" t="str">
        <f t="shared" si="23"/>
        <v>E</v>
      </c>
    </row>
    <row r="276" spans="1:10" x14ac:dyDescent="0.25">
      <c r="A276" s="19">
        <v>42279</v>
      </c>
      <c r="B276" s="20">
        <f t="shared" si="21"/>
        <v>5</v>
      </c>
      <c r="C276" t="str">
        <f t="shared" si="22"/>
        <v>vendredi</v>
      </c>
      <c r="D276" s="70" t="str">
        <f t="shared" si="24"/>
        <v>A</v>
      </c>
      <c r="E276" s="70" t="str">
        <f t="shared" si="24"/>
        <v>B</v>
      </c>
      <c r="F276" s="70" t="str">
        <f t="shared" si="24"/>
        <v>A</v>
      </c>
      <c r="G276" s="70" t="str">
        <f t="shared" si="24"/>
        <v>D</v>
      </c>
      <c r="H276" s="70" t="str">
        <f t="shared" si="25"/>
        <v>E</v>
      </c>
      <c r="I276" s="70"/>
      <c r="J276" s="70" t="str">
        <f t="shared" si="23"/>
        <v>E</v>
      </c>
    </row>
    <row r="277" spans="1:10" x14ac:dyDescent="0.25">
      <c r="A277" s="19">
        <v>42280</v>
      </c>
      <c r="B277" s="20">
        <f t="shared" si="21"/>
        <v>6</v>
      </c>
      <c r="C277" t="str">
        <f t="shared" si="22"/>
        <v>samedi</v>
      </c>
      <c r="D277" s="70" t="str">
        <f t="shared" si="24"/>
        <v>A</v>
      </c>
      <c r="E277" s="70" t="str">
        <f t="shared" si="24"/>
        <v>B</v>
      </c>
      <c r="F277" s="70" t="str">
        <f t="shared" si="24"/>
        <v>A</v>
      </c>
      <c r="G277" s="70" t="str">
        <f t="shared" si="24"/>
        <v>D</v>
      </c>
      <c r="H277" s="70" t="str">
        <f t="shared" si="25"/>
        <v>E</v>
      </c>
      <c r="I277" s="70"/>
      <c r="J277" s="70" t="str">
        <f t="shared" si="23"/>
        <v>E</v>
      </c>
    </row>
    <row r="278" spans="1:10" x14ac:dyDescent="0.25">
      <c r="A278" s="19">
        <v>42281</v>
      </c>
      <c r="B278" s="20">
        <f t="shared" si="21"/>
        <v>7</v>
      </c>
      <c r="C278" t="str">
        <f t="shared" si="22"/>
        <v>dimanche</v>
      </c>
      <c r="D278" s="70" t="str">
        <f t="shared" si="24"/>
        <v>A</v>
      </c>
      <c r="E278" s="70" t="str">
        <f t="shared" si="24"/>
        <v>A</v>
      </c>
      <c r="F278" s="70" t="str">
        <f t="shared" si="24"/>
        <v>B</v>
      </c>
      <c r="G278" s="70" t="str">
        <f t="shared" si="24"/>
        <v>A</v>
      </c>
      <c r="H278" s="70" t="str">
        <f t="shared" si="25"/>
        <v>A</v>
      </c>
      <c r="I278" s="70"/>
      <c r="J278" s="70" t="str">
        <f t="shared" si="23"/>
        <v>F</v>
      </c>
    </row>
    <row r="279" spans="1:10" x14ac:dyDescent="0.25">
      <c r="A279" s="19">
        <v>42282</v>
      </c>
      <c r="B279" s="20">
        <f t="shared" si="21"/>
        <v>1</v>
      </c>
      <c r="C279" t="str">
        <f t="shared" si="22"/>
        <v>lundi</v>
      </c>
      <c r="D279" s="70" t="str">
        <f t="shared" si="24"/>
        <v>A</v>
      </c>
      <c r="E279" s="70" t="str">
        <f t="shared" si="24"/>
        <v>A</v>
      </c>
      <c r="F279" s="70" t="str">
        <f t="shared" si="24"/>
        <v>B</v>
      </c>
      <c r="G279" s="70" t="str">
        <f t="shared" si="24"/>
        <v>A</v>
      </c>
      <c r="H279" s="70" t="str">
        <f t="shared" si="25"/>
        <v>A</v>
      </c>
      <c r="I279" s="70"/>
      <c r="J279" s="70" t="str">
        <f t="shared" si="23"/>
        <v>F</v>
      </c>
    </row>
    <row r="280" spans="1:10" x14ac:dyDescent="0.25">
      <c r="A280" s="19">
        <v>42283</v>
      </c>
      <c r="B280" s="20">
        <f t="shared" si="21"/>
        <v>2</v>
      </c>
      <c r="C280" t="str">
        <f t="shared" si="22"/>
        <v>mardi</v>
      </c>
      <c r="D280" s="70" t="str">
        <f t="shared" si="24"/>
        <v>A</v>
      </c>
      <c r="E280" s="70" t="str">
        <f t="shared" si="24"/>
        <v>A</v>
      </c>
      <c r="F280" s="70" t="str">
        <f t="shared" si="24"/>
        <v>B</v>
      </c>
      <c r="G280" s="70" t="str">
        <f t="shared" si="24"/>
        <v>A</v>
      </c>
      <c r="H280" s="70" t="str">
        <f t="shared" si="25"/>
        <v>A</v>
      </c>
      <c r="I280" s="70"/>
      <c r="J280" s="70" t="str">
        <f t="shared" si="23"/>
        <v>F</v>
      </c>
    </row>
    <row r="281" spans="1:10" x14ac:dyDescent="0.25">
      <c r="A281" s="19">
        <v>42284</v>
      </c>
      <c r="B281" s="20">
        <f t="shared" si="21"/>
        <v>3</v>
      </c>
      <c r="C281" t="str">
        <f t="shared" si="22"/>
        <v>mercredi</v>
      </c>
      <c r="D281" s="70" t="str">
        <f t="shared" si="24"/>
        <v>A</v>
      </c>
      <c r="E281" s="70" t="str">
        <f t="shared" si="24"/>
        <v>A</v>
      </c>
      <c r="F281" s="70" t="str">
        <f t="shared" si="24"/>
        <v>B</v>
      </c>
      <c r="G281" s="70" t="str">
        <f t="shared" si="24"/>
        <v>A</v>
      </c>
      <c r="H281" s="70" t="str">
        <f t="shared" si="25"/>
        <v>A</v>
      </c>
      <c r="I281" s="70"/>
      <c r="J281" s="70" t="str">
        <f t="shared" si="23"/>
        <v>F</v>
      </c>
    </row>
    <row r="282" spans="1:10" x14ac:dyDescent="0.25">
      <c r="A282" s="19">
        <v>42285</v>
      </c>
      <c r="B282" s="20">
        <f t="shared" si="21"/>
        <v>4</v>
      </c>
      <c r="C282" t="str">
        <f t="shared" si="22"/>
        <v>jeudi</v>
      </c>
      <c r="D282" s="70" t="str">
        <f t="shared" si="24"/>
        <v>A</v>
      </c>
      <c r="E282" s="70" t="str">
        <f t="shared" si="24"/>
        <v>A</v>
      </c>
      <c r="F282" s="70" t="str">
        <f t="shared" si="24"/>
        <v>B</v>
      </c>
      <c r="G282" s="70" t="str">
        <f t="shared" si="24"/>
        <v>A</v>
      </c>
      <c r="H282" s="70" t="str">
        <f t="shared" si="25"/>
        <v>A</v>
      </c>
      <c r="I282" s="70"/>
      <c r="J282" s="70" t="str">
        <f t="shared" si="23"/>
        <v>F</v>
      </c>
    </row>
    <row r="283" spans="1:10" x14ac:dyDescent="0.25">
      <c r="A283" s="19">
        <v>42286</v>
      </c>
      <c r="B283" s="20">
        <f t="shared" si="21"/>
        <v>5</v>
      </c>
      <c r="C283" t="str">
        <f t="shared" si="22"/>
        <v>vendredi</v>
      </c>
      <c r="D283" s="70" t="str">
        <f t="shared" si="24"/>
        <v>A</v>
      </c>
      <c r="E283" s="70" t="str">
        <f t="shared" si="24"/>
        <v>A</v>
      </c>
      <c r="F283" s="70" t="str">
        <f t="shared" si="24"/>
        <v>B</v>
      </c>
      <c r="G283" s="70" t="str">
        <f t="shared" si="24"/>
        <v>A</v>
      </c>
      <c r="H283" s="70" t="str">
        <f t="shared" si="25"/>
        <v>A</v>
      </c>
      <c r="I283" s="70"/>
      <c r="J283" s="70" t="str">
        <f t="shared" si="23"/>
        <v>F</v>
      </c>
    </row>
    <row r="284" spans="1:10" x14ac:dyDescent="0.25">
      <c r="A284" s="19">
        <v>42287</v>
      </c>
      <c r="B284" s="20">
        <f t="shared" si="21"/>
        <v>6</v>
      </c>
      <c r="C284" t="str">
        <f t="shared" si="22"/>
        <v>samedi</v>
      </c>
      <c r="D284" s="70" t="str">
        <f t="shared" si="24"/>
        <v>A</v>
      </c>
      <c r="E284" s="70" t="str">
        <f t="shared" si="24"/>
        <v>A</v>
      </c>
      <c r="F284" s="70" t="str">
        <f t="shared" si="24"/>
        <v>B</v>
      </c>
      <c r="G284" s="70" t="str">
        <f t="shared" si="24"/>
        <v>A</v>
      </c>
      <c r="H284" s="70" t="str">
        <f t="shared" si="25"/>
        <v>A</v>
      </c>
      <c r="I284" s="70"/>
      <c r="J284" s="70" t="str">
        <f t="shared" si="23"/>
        <v>F</v>
      </c>
    </row>
    <row r="285" spans="1:10" x14ac:dyDescent="0.25">
      <c r="A285" s="19">
        <v>42288</v>
      </c>
      <c r="B285" s="20">
        <f t="shared" si="21"/>
        <v>7</v>
      </c>
      <c r="C285" t="str">
        <f t="shared" si="22"/>
        <v>dimanche</v>
      </c>
      <c r="D285" s="70" t="str">
        <f t="shared" si="24"/>
        <v>A</v>
      </c>
      <c r="E285" s="70" t="str">
        <f t="shared" si="24"/>
        <v>B</v>
      </c>
      <c r="F285" s="70" t="str">
        <f t="shared" si="24"/>
        <v>C</v>
      </c>
      <c r="G285" s="70" t="str">
        <f t="shared" si="24"/>
        <v>B</v>
      </c>
      <c r="H285" s="70" t="str">
        <f t="shared" si="25"/>
        <v>B</v>
      </c>
      <c r="I285" s="70"/>
      <c r="J285" s="70" t="str">
        <f t="shared" si="23"/>
        <v>G</v>
      </c>
    </row>
    <row r="286" spans="1:10" x14ac:dyDescent="0.25">
      <c r="A286" s="19">
        <v>42289</v>
      </c>
      <c r="B286" s="20">
        <f t="shared" si="21"/>
        <v>1</v>
      </c>
      <c r="C286" t="str">
        <f t="shared" si="22"/>
        <v>lundi</v>
      </c>
      <c r="D286" s="70" t="str">
        <f t="shared" si="24"/>
        <v>A</v>
      </c>
      <c r="E286" s="70" t="str">
        <f t="shared" si="24"/>
        <v>B</v>
      </c>
      <c r="F286" s="70" t="str">
        <f t="shared" si="24"/>
        <v>C</v>
      </c>
      <c r="G286" s="70" t="str">
        <f t="shared" si="24"/>
        <v>B</v>
      </c>
      <c r="H286" s="70" t="str">
        <f t="shared" si="25"/>
        <v>B</v>
      </c>
      <c r="I286" s="70"/>
      <c r="J286" s="70" t="str">
        <f t="shared" si="23"/>
        <v>G</v>
      </c>
    </row>
    <row r="287" spans="1:10" x14ac:dyDescent="0.25">
      <c r="A287" s="19">
        <v>42290</v>
      </c>
      <c r="B287" s="20">
        <f t="shared" si="21"/>
        <v>2</v>
      </c>
      <c r="C287" t="str">
        <f t="shared" si="22"/>
        <v>mardi</v>
      </c>
      <c r="D287" s="70" t="str">
        <f t="shared" si="24"/>
        <v>A</v>
      </c>
      <c r="E287" s="70" t="str">
        <f t="shared" si="24"/>
        <v>B</v>
      </c>
      <c r="F287" s="70" t="str">
        <f t="shared" si="24"/>
        <v>C</v>
      </c>
      <c r="G287" s="70" t="str">
        <f t="shared" si="24"/>
        <v>B</v>
      </c>
      <c r="H287" s="70" t="str">
        <f t="shared" si="25"/>
        <v>B</v>
      </c>
      <c r="I287" s="70"/>
      <c r="J287" s="70" t="str">
        <f t="shared" si="23"/>
        <v>G</v>
      </c>
    </row>
    <row r="288" spans="1:10" x14ac:dyDescent="0.25">
      <c r="A288" s="19">
        <v>42291</v>
      </c>
      <c r="B288" s="20">
        <f t="shared" si="21"/>
        <v>3</v>
      </c>
      <c r="C288" t="str">
        <f t="shared" si="22"/>
        <v>mercredi</v>
      </c>
      <c r="D288" s="70" t="str">
        <f t="shared" si="24"/>
        <v>A</v>
      </c>
      <c r="E288" s="70" t="str">
        <f t="shared" si="24"/>
        <v>B</v>
      </c>
      <c r="F288" s="70" t="str">
        <f t="shared" si="24"/>
        <v>C</v>
      </c>
      <c r="G288" s="70" t="str">
        <f t="shared" si="24"/>
        <v>B</v>
      </c>
      <c r="H288" s="70" t="str">
        <f t="shared" si="25"/>
        <v>B</v>
      </c>
      <c r="I288" s="70"/>
      <c r="J288" s="70" t="str">
        <f t="shared" si="23"/>
        <v>G</v>
      </c>
    </row>
    <row r="289" spans="1:10" x14ac:dyDescent="0.25">
      <c r="A289" s="19">
        <v>42292</v>
      </c>
      <c r="B289" s="20">
        <f t="shared" si="21"/>
        <v>4</v>
      </c>
      <c r="C289" t="str">
        <f t="shared" si="22"/>
        <v>jeudi</v>
      </c>
      <c r="D289" s="70" t="str">
        <f t="shared" si="24"/>
        <v>A</v>
      </c>
      <c r="E289" s="70" t="str">
        <f t="shared" si="24"/>
        <v>B</v>
      </c>
      <c r="F289" s="70" t="str">
        <f t="shared" si="24"/>
        <v>C</v>
      </c>
      <c r="G289" s="70" t="str">
        <f t="shared" si="24"/>
        <v>B</v>
      </c>
      <c r="H289" s="70" t="str">
        <f t="shared" si="25"/>
        <v>B</v>
      </c>
      <c r="I289" s="70"/>
      <c r="J289" s="70" t="str">
        <f t="shared" si="23"/>
        <v>G</v>
      </c>
    </row>
    <row r="290" spans="1:10" x14ac:dyDescent="0.25">
      <c r="A290" s="19">
        <v>42293</v>
      </c>
      <c r="B290" s="20">
        <f t="shared" si="21"/>
        <v>5</v>
      </c>
      <c r="C290" t="str">
        <f t="shared" si="22"/>
        <v>vendredi</v>
      </c>
      <c r="D290" s="70" t="str">
        <f t="shared" si="24"/>
        <v>A</v>
      </c>
      <c r="E290" s="70" t="str">
        <f t="shared" si="24"/>
        <v>B</v>
      </c>
      <c r="F290" s="70" t="str">
        <f t="shared" si="24"/>
        <v>C</v>
      </c>
      <c r="G290" s="70" t="str">
        <f t="shared" si="24"/>
        <v>B</v>
      </c>
      <c r="H290" s="70" t="str">
        <f t="shared" si="25"/>
        <v>B</v>
      </c>
      <c r="I290" s="70"/>
      <c r="J290" s="70" t="str">
        <f t="shared" si="23"/>
        <v>G</v>
      </c>
    </row>
    <row r="291" spans="1:10" x14ac:dyDescent="0.25">
      <c r="A291" s="19">
        <v>42294</v>
      </c>
      <c r="B291" s="20">
        <f t="shared" si="21"/>
        <v>6</v>
      </c>
      <c r="C291" t="str">
        <f t="shared" si="22"/>
        <v>samedi</v>
      </c>
      <c r="D291" s="70" t="str">
        <f t="shared" si="24"/>
        <v>A</v>
      </c>
      <c r="E291" s="70" t="str">
        <f t="shared" si="24"/>
        <v>B</v>
      </c>
      <c r="F291" s="70" t="str">
        <f t="shared" si="24"/>
        <v>C</v>
      </c>
      <c r="G291" s="70" t="str">
        <f t="shared" si="24"/>
        <v>B</v>
      </c>
      <c r="H291" s="70" t="str">
        <f t="shared" si="25"/>
        <v>B</v>
      </c>
      <c r="I291" s="70"/>
      <c r="J291" s="70" t="str">
        <f t="shared" si="23"/>
        <v>G</v>
      </c>
    </row>
    <row r="292" spans="1:10" x14ac:dyDescent="0.25">
      <c r="A292" s="19">
        <v>42295</v>
      </c>
      <c r="B292" s="20">
        <f t="shared" si="21"/>
        <v>7</v>
      </c>
      <c r="C292" t="str">
        <f t="shared" si="22"/>
        <v>dimanche</v>
      </c>
      <c r="D292" s="70" t="str">
        <f t="shared" si="24"/>
        <v>A</v>
      </c>
      <c r="E292" s="70" t="str">
        <f t="shared" si="24"/>
        <v>A</v>
      </c>
      <c r="F292" s="70" t="str">
        <f t="shared" si="24"/>
        <v>A</v>
      </c>
      <c r="G292" s="70" t="str">
        <f t="shared" si="24"/>
        <v>C</v>
      </c>
      <c r="H292" s="70" t="str">
        <f t="shared" si="25"/>
        <v>C</v>
      </c>
      <c r="I292" s="70"/>
      <c r="J292" s="70" t="str">
        <f t="shared" si="23"/>
        <v>A</v>
      </c>
    </row>
    <row r="293" spans="1:10" x14ac:dyDescent="0.25">
      <c r="A293" s="19">
        <v>42296</v>
      </c>
      <c r="B293" s="20">
        <f t="shared" si="21"/>
        <v>1</v>
      </c>
      <c r="C293" t="str">
        <f t="shared" si="22"/>
        <v>lundi</v>
      </c>
      <c r="D293" s="70" t="str">
        <f t="shared" si="24"/>
        <v>A</v>
      </c>
      <c r="E293" s="70" t="str">
        <f t="shared" si="24"/>
        <v>A</v>
      </c>
      <c r="F293" s="70" t="str">
        <f t="shared" si="24"/>
        <v>A</v>
      </c>
      <c r="G293" s="70" t="str">
        <f t="shared" si="24"/>
        <v>C</v>
      </c>
      <c r="H293" s="70" t="str">
        <f t="shared" si="25"/>
        <v>C</v>
      </c>
      <c r="I293" s="70"/>
      <c r="J293" s="70" t="str">
        <f t="shared" si="23"/>
        <v>A</v>
      </c>
    </row>
    <row r="294" spans="1:10" x14ac:dyDescent="0.25">
      <c r="A294" s="19">
        <v>42297</v>
      </c>
      <c r="B294" s="20">
        <f t="shared" si="21"/>
        <v>2</v>
      </c>
      <c r="C294" t="str">
        <f t="shared" si="22"/>
        <v>mardi</v>
      </c>
      <c r="D294" s="70" t="str">
        <f t="shared" si="24"/>
        <v>A</v>
      </c>
      <c r="E294" s="70" t="str">
        <f t="shared" si="24"/>
        <v>A</v>
      </c>
      <c r="F294" s="70" t="str">
        <f t="shared" si="24"/>
        <v>A</v>
      </c>
      <c r="G294" s="70" t="str">
        <f t="shared" si="24"/>
        <v>C</v>
      </c>
      <c r="H294" s="70" t="str">
        <f t="shared" si="25"/>
        <v>C</v>
      </c>
      <c r="I294" s="70"/>
      <c r="J294" s="70" t="str">
        <f t="shared" si="23"/>
        <v>A</v>
      </c>
    </row>
    <row r="295" spans="1:10" x14ac:dyDescent="0.25">
      <c r="A295" s="19">
        <v>42298</v>
      </c>
      <c r="B295" s="20">
        <f t="shared" si="21"/>
        <v>3</v>
      </c>
      <c r="C295" t="str">
        <f t="shared" si="22"/>
        <v>mercredi</v>
      </c>
      <c r="D295" s="70" t="str">
        <f t="shared" si="24"/>
        <v>A</v>
      </c>
      <c r="E295" s="70" t="str">
        <f t="shared" si="24"/>
        <v>A</v>
      </c>
      <c r="F295" s="70" t="str">
        <f t="shared" si="24"/>
        <v>A</v>
      </c>
      <c r="G295" s="70" t="str">
        <f t="shared" si="24"/>
        <v>C</v>
      </c>
      <c r="H295" s="70" t="str">
        <f t="shared" si="25"/>
        <v>C</v>
      </c>
      <c r="I295" s="70"/>
      <c r="J295" s="70" t="str">
        <f t="shared" si="23"/>
        <v>A</v>
      </c>
    </row>
    <row r="296" spans="1:10" x14ac:dyDescent="0.25">
      <c r="A296" s="19">
        <v>42299</v>
      </c>
      <c r="B296" s="20">
        <f t="shared" si="21"/>
        <v>4</v>
      </c>
      <c r="C296" t="str">
        <f t="shared" si="22"/>
        <v>jeudi</v>
      </c>
      <c r="D296" s="70" t="str">
        <f t="shared" si="24"/>
        <v>A</v>
      </c>
      <c r="E296" s="70" t="str">
        <f t="shared" si="24"/>
        <v>A</v>
      </c>
      <c r="F296" s="70" t="str">
        <f t="shared" si="24"/>
        <v>A</v>
      </c>
      <c r="G296" s="70" t="str">
        <f t="shared" si="24"/>
        <v>C</v>
      </c>
      <c r="H296" s="70" t="str">
        <f t="shared" si="25"/>
        <v>C</v>
      </c>
      <c r="I296" s="70"/>
      <c r="J296" s="70" t="str">
        <f t="shared" si="23"/>
        <v>A</v>
      </c>
    </row>
    <row r="297" spans="1:10" x14ac:dyDescent="0.25">
      <c r="A297" s="19">
        <v>42300</v>
      </c>
      <c r="B297" s="20">
        <f t="shared" si="21"/>
        <v>5</v>
      </c>
      <c r="C297" t="str">
        <f t="shared" si="22"/>
        <v>vendredi</v>
      </c>
      <c r="D297" s="70" t="str">
        <f t="shared" si="24"/>
        <v>A</v>
      </c>
      <c r="E297" s="70" t="str">
        <f t="shared" si="24"/>
        <v>A</v>
      </c>
      <c r="F297" s="70" t="str">
        <f t="shared" si="24"/>
        <v>A</v>
      </c>
      <c r="G297" s="70" t="str">
        <f t="shared" si="24"/>
        <v>C</v>
      </c>
      <c r="H297" s="70" t="str">
        <f t="shared" si="25"/>
        <v>C</v>
      </c>
      <c r="I297" s="70"/>
      <c r="J297" s="70" t="str">
        <f t="shared" si="23"/>
        <v>A</v>
      </c>
    </row>
    <row r="298" spans="1:10" x14ac:dyDescent="0.25">
      <c r="A298" s="19">
        <v>42301</v>
      </c>
      <c r="B298" s="20">
        <f t="shared" si="21"/>
        <v>6</v>
      </c>
      <c r="C298" t="str">
        <f t="shared" si="22"/>
        <v>samedi</v>
      </c>
      <c r="D298" s="70" t="str">
        <f t="shared" si="24"/>
        <v>A</v>
      </c>
      <c r="E298" s="70" t="str">
        <f t="shared" si="24"/>
        <v>A</v>
      </c>
      <c r="F298" s="70" t="str">
        <f t="shared" si="24"/>
        <v>A</v>
      </c>
      <c r="G298" s="70" t="str">
        <f t="shared" si="24"/>
        <v>C</v>
      </c>
      <c r="H298" s="70" t="str">
        <f t="shared" si="25"/>
        <v>C</v>
      </c>
      <c r="I298" s="70"/>
      <c r="J298" s="70" t="str">
        <f t="shared" si="23"/>
        <v>A</v>
      </c>
    </row>
    <row r="299" spans="1:10" x14ac:dyDescent="0.25">
      <c r="A299" s="19">
        <v>42302</v>
      </c>
      <c r="B299" s="20">
        <f t="shared" si="21"/>
        <v>7</v>
      </c>
      <c r="C299" t="str">
        <f t="shared" si="22"/>
        <v>dimanche</v>
      </c>
      <c r="D299" s="70" t="str">
        <f t="shared" si="24"/>
        <v>A</v>
      </c>
      <c r="E299" s="70" t="str">
        <f t="shared" si="24"/>
        <v>B</v>
      </c>
      <c r="F299" s="70" t="str">
        <f t="shared" si="24"/>
        <v>B</v>
      </c>
      <c r="G299" s="70" t="str">
        <f t="shared" si="24"/>
        <v>D</v>
      </c>
      <c r="H299" s="70" t="str">
        <f t="shared" si="25"/>
        <v>D</v>
      </c>
      <c r="I299" s="70"/>
      <c r="J299" s="70" t="str">
        <f t="shared" si="23"/>
        <v>B</v>
      </c>
    </row>
    <row r="300" spans="1:10" x14ac:dyDescent="0.25">
      <c r="A300" s="19">
        <v>42303</v>
      </c>
      <c r="B300" s="20">
        <f t="shared" si="21"/>
        <v>1</v>
      </c>
      <c r="C300" t="str">
        <f t="shared" si="22"/>
        <v>lundi</v>
      </c>
      <c r="D300" s="70" t="str">
        <f t="shared" si="24"/>
        <v>A</v>
      </c>
      <c r="E300" s="70" t="str">
        <f t="shared" si="24"/>
        <v>B</v>
      </c>
      <c r="F300" s="70" t="str">
        <f t="shared" si="24"/>
        <v>B</v>
      </c>
      <c r="G300" s="70" t="str">
        <f t="shared" si="24"/>
        <v>D</v>
      </c>
      <c r="H300" s="70" t="str">
        <f t="shared" si="25"/>
        <v>D</v>
      </c>
      <c r="I300" s="70"/>
      <c r="J300" s="70" t="str">
        <f t="shared" si="23"/>
        <v>B</v>
      </c>
    </row>
    <row r="301" spans="1:10" x14ac:dyDescent="0.25">
      <c r="A301" s="19">
        <v>42304</v>
      </c>
      <c r="B301" s="20">
        <f t="shared" si="21"/>
        <v>2</v>
      </c>
      <c r="C301" t="str">
        <f t="shared" si="22"/>
        <v>mardi</v>
      </c>
      <c r="D301" s="70" t="str">
        <f t="shared" si="24"/>
        <v>A</v>
      </c>
      <c r="E301" s="70" t="str">
        <f t="shared" si="24"/>
        <v>B</v>
      </c>
      <c r="F301" s="70" t="str">
        <f t="shared" si="24"/>
        <v>B</v>
      </c>
      <c r="G301" s="70" t="str">
        <f t="shared" si="24"/>
        <v>D</v>
      </c>
      <c r="H301" s="70" t="str">
        <f t="shared" si="25"/>
        <v>D</v>
      </c>
      <c r="I301" s="70"/>
      <c r="J301" s="70" t="str">
        <f t="shared" si="23"/>
        <v>B</v>
      </c>
    </row>
    <row r="302" spans="1:10" x14ac:dyDescent="0.25">
      <c r="A302" s="19">
        <v>42305</v>
      </c>
      <c r="B302" s="20">
        <f t="shared" si="21"/>
        <v>3</v>
      </c>
      <c r="C302" t="str">
        <f t="shared" si="22"/>
        <v>mercredi</v>
      </c>
      <c r="D302" s="70" t="str">
        <f t="shared" si="24"/>
        <v>A</v>
      </c>
      <c r="E302" s="70" t="str">
        <f t="shared" si="24"/>
        <v>B</v>
      </c>
      <c r="F302" s="70" t="str">
        <f t="shared" si="24"/>
        <v>B</v>
      </c>
      <c r="G302" s="70" t="str">
        <f t="shared" si="24"/>
        <v>D</v>
      </c>
      <c r="H302" s="70" t="str">
        <f t="shared" si="25"/>
        <v>D</v>
      </c>
      <c r="I302" s="70"/>
      <c r="J302" s="70" t="str">
        <f t="shared" si="23"/>
        <v>B</v>
      </c>
    </row>
    <row r="303" spans="1:10" x14ac:dyDescent="0.25">
      <c r="A303" s="19">
        <v>42306</v>
      </c>
      <c r="B303" s="20">
        <f t="shared" si="21"/>
        <v>4</v>
      </c>
      <c r="C303" t="str">
        <f t="shared" si="22"/>
        <v>jeudi</v>
      </c>
      <c r="D303" s="70" t="str">
        <f t="shared" si="24"/>
        <v>A</v>
      </c>
      <c r="E303" s="70" t="str">
        <f t="shared" si="24"/>
        <v>B</v>
      </c>
      <c r="F303" s="70" t="str">
        <f t="shared" si="24"/>
        <v>B</v>
      </c>
      <c r="G303" s="70" t="str">
        <f t="shared" si="24"/>
        <v>D</v>
      </c>
      <c r="H303" s="70" t="str">
        <f t="shared" si="25"/>
        <v>D</v>
      </c>
      <c r="I303" s="70"/>
      <c r="J303" s="70" t="str">
        <f t="shared" si="23"/>
        <v>B</v>
      </c>
    </row>
    <row r="304" spans="1:10" x14ac:dyDescent="0.25">
      <c r="A304" s="19">
        <v>42307</v>
      </c>
      <c r="B304" s="20">
        <f t="shared" si="21"/>
        <v>5</v>
      </c>
      <c r="C304" t="str">
        <f t="shared" si="22"/>
        <v>vendredi</v>
      </c>
      <c r="D304" s="70" t="str">
        <f t="shared" si="24"/>
        <v>A</v>
      </c>
      <c r="E304" s="70" t="str">
        <f t="shared" si="24"/>
        <v>B</v>
      </c>
      <c r="F304" s="70" t="str">
        <f t="shared" si="24"/>
        <v>B</v>
      </c>
      <c r="G304" s="70" t="str">
        <f t="shared" si="24"/>
        <v>D</v>
      </c>
      <c r="H304" s="70" t="str">
        <f t="shared" si="25"/>
        <v>D</v>
      </c>
      <c r="I304" s="70"/>
      <c r="J304" s="70" t="str">
        <f t="shared" si="23"/>
        <v>B</v>
      </c>
    </row>
    <row r="305" spans="1:10" x14ac:dyDescent="0.25">
      <c r="A305" s="19">
        <v>42308</v>
      </c>
      <c r="B305" s="20">
        <f t="shared" si="21"/>
        <v>6</v>
      </c>
      <c r="C305" t="str">
        <f t="shared" si="22"/>
        <v>samedi</v>
      </c>
      <c r="D305" s="70" t="str">
        <f t="shared" si="24"/>
        <v>A</v>
      </c>
      <c r="E305" s="70" t="str">
        <f t="shared" si="24"/>
        <v>B</v>
      </c>
      <c r="F305" s="70" t="str">
        <f t="shared" si="24"/>
        <v>B</v>
      </c>
      <c r="G305" s="70" t="str">
        <f t="shared" si="24"/>
        <v>D</v>
      </c>
      <c r="H305" s="70" t="str">
        <f t="shared" si="25"/>
        <v>D</v>
      </c>
      <c r="I305" s="70"/>
      <c r="J305" s="70" t="str">
        <f t="shared" si="23"/>
        <v>B</v>
      </c>
    </row>
    <row r="306" spans="1:10" x14ac:dyDescent="0.25">
      <c r="A306" s="19">
        <v>42309</v>
      </c>
      <c r="B306" s="20">
        <f t="shared" si="21"/>
        <v>7</v>
      </c>
      <c r="C306" t="str">
        <f t="shared" si="22"/>
        <v>dimanche</v>
      </c>
      <c r="D306" s="70" t="str">
        <f t="shared" si="24"/>
        <v>A</v>
      </c>
      <c r="E306" s="70" t="str">
        <f t="shared" si="24"/>
        <v>A</v>
      </c>
      <c r="F306" s="70" t="str">
        <f t="shared" si="24"/>
        <v>C</v>
      </c>
      <c r="G306" s="70" t="str">
        <f t="shared" si="24"/>
        <v>A</v>
      </c>
      <c r="H306" s="70" t="str">
        <f t="shared" si="25"/>
        <v>E</v>
      </c>
      <c r="I306" s="70"/>
      <c r="J306" s="70" t="str">
        <f t="shared" si="23"/>
        <v>C</v>
      </c>
    </row>
    <row r="307" spans="1:10" x14ac:dyDescent="0.25">
      <c r="A307" s="19">
        <v>42310</v>
      </c>
      <c r="B307" s="20">
        <f t="shared" si="21"/>
        <v>1</v>
      </c>
      <c r="C307" t="str">
        <f t="shared" si="22"/>
        <v>lundi</v>
      </c>
      <c r="D307" s="70" t="str">
        <f t="shared" si="24"/>
        <v>A</v>
      </c>
      <c r="E307" s="70" t="str">
        <f t="shared" si="24"/>
        <v>A</v>
      </c>
      <c r="F307" s="70" t="str">
        <f t="shared" si="24"/>
        <v>C</v>
      </c>
      <c r="G307" s="70" t="str">
        <f t="shared" si="24"/>
        <v>A</v>
      </c>
      <c r="H307" s="70" t="str">
        <f t="shared" si="25"/>
        <v>E</v>
      </c>
      <c r="I307" s="70"/>
      <c r="J307" s="70" t="str">
        <f t="shared" si="23"/>
        <v>C</v>
      </c>
    </row>
    <row r="308" spans="1:10" x14ac:dyDescent="0.25">
      <c r="A308" s="19">
        <v>42311</v>
      </c>
      <c r="B308" s="20">
        <f t="shared" si="21"/>
        <v>2</v>
      </c>
      <c r="C308" t="str">
        <f t="shared" si="22"/>
        <v>mardi</v>
      </c>
      <c r="D308" s="70" t="str">
        <f t="shared" si="24"/>
        <v>A</v>
      </c>
      <c r="E308" s="70" t="str">
        <f t="shared" si="24"/>
        <v>A</v>
      </c>
      <c r="F308" s="70" t="str">
        <f t="shared" si="24"/>
        <v>C</v>
      </c>
      <c r="G308" s="70" t="str">
        <f t="shared" si="24"/>
        <v>A</v>
      </c>
      <c r="H308" s="70" t="str">
        <f t="shared" si="25"/>
        <v>E</v>
      </c>
      <c r="I308" s="70"/>
      <c r="J308" s="70" t="str">
        <f t="shared" si="23"/>
        <v>C</v>
      </c>
    </row>
    <row r="309" spans="1:10" x14ac:dyDescent="0.25">
      <c r="A309" s="19">
        <v>42312</v>
      </c>
      <c r="B309" s="20">
        <f t="shared" si="21"/>
        <v>3</v>
      </c>
      <c r="C309" t="str">
        <f t="shared" si="22"/>
        <v>mercredi</v>
      </c>
      <c r="D309" s="70" t="str">
        <f t="shared" si="24"/>
        <v>A</v>
      </c>
      <c r="E309" s="70" t="str">
        <f t="shared" si="24"/>
        <v>A</v>
      </c>
      <c r="F309" s="70" t="str">
        <f t="shared" si="24"/>
        <v>C</v>
      </c>
      <c r="G309" s="70" t="str">
        <f t="shared" si="24"/>
        <v>A</v>
      </c>
      <c r="H309" s="70" t="str">
        <f t="shared" si="25"/>
        <v>E</v>
      </c>
      <c r="I309" s="70"/>
      <c r="J309" s="70" t="str">
        <f t="shared" si="23"/>
        <v>C</v>
      </c>
    </row>
    <row r="310" spans="1:10" x14ac:dyDescent="0.25">
      <c r="A310" s="19">
        <v>42313</v>
      </c>
      <c r="B310" s="20">
        <f t="shared" si="21"/>
        <v>4</v>
      </c>
      <c r="C310" t="str">
        <f t="shared" si="22"/>
        <v>jeudi</v>
      </c>
      <c r="D310" s="70" t="str">
        <f t="shared" si="24"/>
        <v>A</v>
      </c>
      <c r="E310" s="70" t="str">
        <f t="shared" si="24"/>
        <v>A</v>
      </c>
      <c r="F310" s="70" t="str">
        <f t="shared" si="24"/>
        <v>C</v>
      </c>
      <c r="G310" s="70" t="str">
        <f t="shared" si="24"/>
        <v>A</v>
      </c>
      <c r="H310" s="70" t="str">
        <f t="shared" si="25"/>
        <v>E</v>
      </c>
      <c r="I310" s="70"/>
      <c r="J310" s="70" t="str">
        <f t="shared" si="23"/>
        <v>C</v>
      </c>
    </row>
    <row r="311" spans="1:10" x14ac:dyDescent="0.25">
      <c r="A311" s="19">
        <v>42314</v>
      </c>
      <c r="B311" s="20">
        <f t="shared" si="21"/>
        <v>5</v>
      </c>
      <c r="C311" t="str">
        <f t="shared" si="22"/>
        <v>vendredi</v>
      </c>
      <c r="D311" s="70" t="str">
        <f t="shared" si="24"/>
        <v>A</v>
      </c>
      <c r="E311" s="70" t="str">
        <f t="shared" si="24"/>
        <v>A</v>
      </c>
      <c r="F311" s="70" t="str">
        <f t="shared" si="24"/>
        <v>C</v>
      </c>
      <c r="G311" s="70" t="str">
        <f t="shared" si="24"/>
        <v>A</v>
      </c>
      <c r="H311" s="70" t="str">
        <f t="shared" si="25"/>
        <v>E</v>
      </c>
      <c r="I311" s="70"/>
      <c r="J311" s="70" t="str">
        <f t="shared" si="23"/>
        <v>C</v>
      </c>
    </row>
    <row r="312" spans="1:10" x14ac:dyDescent="0.25">
      <c r="A312" s="19">
        <v>42315</v>
      </c>
      <c r="B312" s="20">
        <f t="shared" si="21"/>
        <v>6</v>
      </c>
      <c r="C312" t="str">
        <f t="shared" si="22"/>
        <v>samedi</v>
      </c>
      <c r="D312" s="70" t="str">
        <f t="shared" si="24"/>
        <v>A</v>
      </c>
      <c r="E312" s="70" t="str">
        <f t="shared" si="24"/>
        <v>A</v>
      </c>
      <c r="F312" s="70" t="str">
        <f t="shared" si="24"/>
        <v>C</v>
      </c>
      <c r="G312" s="70" t="str">
        <f t="shared" si="24"/>
        <v>A</v>
      </c>
      <c r="H312" s="70" t="str">
        <f t="shared" si="25"/>
        <v>E</v>
      </c>
      <c r="I312" s="70"/>
      <c r="J312" s="70" t="str">
        <f t="shared" si="23"/>
        <v>C</v>
      </c>
    </row>
    <row r="313" spans="1:10" x14ac:dyDescent="0.25">
      <c r="A313" s="19">
        <v>42316</v>
      </c>
      <c r="B313" s="20">
        <f t="shared" si="21"/>
        <v>7</v>
      </c>
      <c r="C313" t="str">
        <f t="shared" si="22"/>
        <v>dimanche</v>
      </c>
      <c r="D313" s="70" t="str">
        <f t="shared" si="24"/>
        <v>A</v>
      </c>
      <c r="E313" s="70" t="str">
        <f t="shared" si="24"/>
        <v>B</v>
      </c>
      <c r="F313" s="70" t="str">
        <f t="shared" si="24"/>
        <v>A</v>
      </c>
      <c r="G313" s="70" t="str">
        <f t="shared" si="24"/>
        <v>B</v>
      </c>
      <c r="H313" s="70" t="str">
        <f t="shared" si="25"/>
        <v>A</v>
      </c>
      <c r="I313" s="70"/>
      <c r="J313" s="70" t="str">
        <f t="shared" si="23"/>
        <v>D</v>
      </c>
    </row>
    <row r="314" spans="1:10" x14ac:dyDescent="0.25">
      <c r="A314" s="19">
        <v>42317</v>
      </c>
      <c r="B314" s="20">
        <f t="shared" si="21"/>
        <v>1</v>
      </c>
      <c r="C314" t="str">
        <f t="shared" si="22"/>
        <v>lundi</v>
      </c>
      <c r="D314" s="70" t="str">
        <f t="shared" si="24"/>
        <v>A</v>
      </c>
      <c r="E314" s="70" t="str">
        <f t="shared" si="24"/>
        <v>B</v>
      </c>
      <c r="F314" s="70" t="str">
        <f t="shared" si="24"/>
        <v>A</v>
      </c>
      <c r="G314" s="70" t="str">
        <f t="shared" si="24"/>
        <v>B</v>
      </c>
      <c r="H314" s="70" t="str">
        <f t="shared" si="25"/>
        <v>A</v>
      </c>
      <c r="I314" s="70"/>
      <c r="J314" s="70" t="str">
        <f t="shared" si="23"/>
        <v>D</v>
      </c>
    </row>
    <row r="315" spans="1:10" x14ac:dyDescent="0.25">
      <c r="A315" s="19">
        <v>42318</v>
      </c>
      <c r="B315" s="20">
        <f t="shared" si="21"/>
        <v>2</v>
      </c>
      <c r="C315" t="str">
        <f t="shared" si="22"/>
        <v>mardi</v>
      </c>
      <c r="D315" s="70" t="str">
        <f t="shared" si="24"/>
        <v>A</v>
      </c>
      <c r="E315" s="70" t="str">
        <f t="shared" si="24"/>
        <v>B</v>
      </c>
      <c r="F315" s="70" t="str">
        <f t="shared" si="24"/>
        <v>A</v>
      </c>
      <c r="G315" s="70" t="str">
        <f t="shared" si="24"/>
        <v>B</v>
      </c>
      <c r="H315" s="70" t="str">
        <f t="shared" si="25"/>
        <v>A</v>
      </c>
      <c r="I315" s="70"/>
      <c r="J315" s="70" t="str">
        <f t="shared" si="23"/>
        <v>D</v>
      </c>
    </row>
    <row r="316" spans="1:10" x14ac:dyDescent="0.25">
      <c r="A316" s="19">
        <v>42319</v>
      </c>
      <c r="B316" s="20">
        <f t="shared" si="21"/>
        <v>3</v>
      </c>
      <c r="C316" t="str">
        <f t="shared" si="22"/>
        <v>mercredi</v>
      </c>
      <c r="D316" s="70" t="str">
        <f t="shared" si="24"/>
        <v>A</v>
      </c>
      <c r="E316" s="70" t="str">
        <f t="shared" si="24"/>
        <v>B</v>
      </c>
      <c r="F316" s="70" t="str">
        <f t="shared" si="24"/>
        <v>A</v>
      </c>
      <c r="G316" s="70" t="str">
        <f t="shared" si="24"/>
        <v>B</v>
      </c>
      <c r="H316" s="70" t="str">
        <f t="shared" si="25"/>
        <v>A</v>
      </c>
      <c r="I316" s="70"/>
      <c r="J316" s="70" t="str">
        <f t="shared" si="23"/>
        <v>D</v>
      </c>
    </row>
    <row r="317" spans="1:10" x14ac:dyDescent="0.25">
      <c r="A317" s="19">
        <v>42320</v>
      </c>
      <c r="B317" s="20">
        <f t="shared" si="21"/>
        <v>4</v>
      </c>
      <c r="C317" t="str">
        <f t="shared" si="22"/>
        <v>jeudi</v>
      </c>
      <c r="D317" s="70" t="str">
        <f t="shared" si="24"/>
        <v>A</v>
      </c>
      <c r="E317" s="70" t="str">
        <f t="shared" si="24"/>
        <v>B</v>
      </c>
      <c r="F317" s="70" t="str">
        <f t="shared" si="24"/>
        <v>A</v>
      </c>
      <c r="G317" s="70" t="str">
        <f t="shared" si="24"/>
        <v>B</v>
      </c>
      <c r="H317" s="70" t="str">
        <f t="shared" si="25"/>
        <v>A</v>
      </c>
      <c r="I317" s="70"/>
      <c r="J317" s="70" t="str">
        <f t="shared" si="23"/>
        <v>D</v>
      </c>
    </row>
    <row r="318" spans="1:10" x14ac:dyDescent="0.25">
      <c r="A318" s="19">
        <v>42321</v>
      </c>
      <c r="B318" s="20">
        <f t="shared" si="21"/>
        <v>5</v>
      </c>
      <c r="C318" t="str">
        <f t="shared" si="22"/>
        <v>vendredi</v>
      </c>
      <c r="D318" s="70" t="str">
        <f t="shared" si="24"/>
        <v>A</v>
      </c>
      <c r="E318" s="70" t="str">
        <f t="shared" si="24"/>
        <v>B</v>
      </c>
      <c r="F318" s="70" t="str">
        <f t="shared" si="24"/>
        <v>A</v>
      </c>
      <c r="G318" s="70" t="str">
        <f t="shared" si="24"/>
        <v>B</v>
      </c>
      <c r="H318" s="70" t="str">
        <f t="shared" si="25"/>
        <v>A</v>
      </c>
      <c r="I318" s="70"/>
      <c r="J318" s="70" t="str">
        <f t="shared" si="23"/>
        <v>D</v>
      </c>
    </row>
    <row r="319" spans="1:10" x14ac:dyDescent="0.25">
      <c r="A319" s="19">
        <v>42322</v>
      </c>
      <c r="B319" s="20">
        <f t="shared" si="21"/>
        <v>6</v>
      </c>
      <c r="C319" t="str">
        <f t="shared" si="22"/>
        <v>samedi</v>
      </c>
      <c r="D319" s="70" t="str">
        <f t="shared" si="24"/>
        <v>A</v>
      </c>
      <c r="E319" s="70" t="str">
        <f t="shared" si="24"/>
        <v>B</v>
      </c>
      <c r="F319" s="70" t="str">
        <f t="shared" si="24"/>
        <v>A</v>
      </c>
      <c r="G319" s="70" t="str">
        <f t="shared" si="24"/>
        <v>B</v>
      </c>
      <c r="H319" s="70" t="str">
        <f t="shared" si="25"/>
        <v>A</v>
      </c>
      <c r="I319" s="70"/>
      <c r="J319" s="70" t="str">
        <f t="shared" si="23"/>
        <v>D</v>
      </c>
    </row>
    <row r="320" spans="1:10" x14ac:dyDescent="0.25">
      <c r="A320" s="19">
        <v>42323</v>
      </c>
      <c r="B320" s="20">
        <f t="shared" si="21"/>
        <v>7</v>
      </c>
      <c r="C320" t="str">
        <f t="shared" si="22"/>
        <v>dimanche</v>
      </c>
      <c r="D320" s="70" t="str">
        <f t="shared" si="24"/>
        <v>A</v>
      </c>
      <c r="E320" s="70" t="str">
        <f t="shared" si="24"/>
        <v>A</v>
      </c>
      <c r="F320" s="70" t="str">
        <f t="shared" si="24"/>
        <v>B</v>
      </c>
      <c r="G320" s="70" t="str">
        <f t="shared" si="24"/>
        <v>C</v>
      </c>
      <c r="H320" s="70" t="str">
        <f t="shared" si="25"/>
        <v>B</v>
      </c>
      <c r="I320" s="70"/>
      <c r="J320" s="70" t="str">
        <f t="shared" si="23"/>
        <v>E</v>
      </c>
    </row>
    <row r="321" spans="1:10" x14ac:dyDescent="0.25">
      <c r="A321" s="19">
        <v>42324</v>
      </c>
      <c r="B321" s="20">
        <f t="shared" si="21"/>
        <v>1</v>
      </c>
      <c r="C321" t="str">
        <f t="shared" si="22"/>
        <v>lundi</v>
      </c>
      <c r="D321" s="70" t="str">
        <f t="shared" si="24"/>
        <v>A</v>
      </c>
      <c r="E321" s="70" t="str">
        <f t="shared" si="24"/>
        <v>A</v>
      </c>
      <c r="F321" s="70" t="str">
        <f t="shared" si="24"/>
        <v>B</v>
      </c>
      <c r="G321" s="70" t="str">
        <f t="shared" si="24"/>
        <v>C</v>
      </c>
      <c r="H321" s="70" t="str">
        <f t="shared" si="25"/>
        <v>B</v>
      </c>
      <c r="I321" s="70"/>
      <c r="J321" s="70" t="str">
        <f t="shared" si="23"/>
        <v>E</v>
      </c>
    </row>
    <row r="322" spans="1:10" x14ac:dyDescent="0.25">
      <c r="A322" s="19">
        <v>42325</v>
      </c>
      <c r="B322" s="20">
        <f t="shared" si="21"/>
        <v>2</v>
      </c>
      <c r="C322" t="str">
        <f t="shared" si="22"/>
        <v>mardi</v>
      </c>
      <c r="D322" s="70" t="str">
        <f t="shared" si="24"/>
        <v>A</v>
      </c>
      <c r="E322" s="70" t="str">
        <f t="shared" si="24"/>
        <v>A</v>
      </c>
      <c r="F322" s="70" t="str">
        <f t="shared" si="24"/>
        <v>B</v>
      </c>
      <c r="G322" s="70" t="str">
        <f t="shared" si="24"/>
        <v>C</v>
      </c>
      <c r="H322" s="70" t="str">
        <f t="shared" si="25"/>
        <v>B</v>
      </c>
      <c r="I322" s="70"/>
      <c r="J322" s="70" t="str">
        <f t="shared" si="23"/>
        <v>E</v>
      </c>
    </row>
    <row r="323" spans="1:10" x14ac:dyDescent="0.25">
      <c r="A323" s="19">
        <v>42326</v>
      </c>
      <c r="B323" s="20">
        <f t="shared" ref="B323:B366" si="26">WEEKDAY(A323,2)</f>
        <v>3</v>
      </c>
      <c r="C323" t="str">
        <f t="shared" ref="C323:C366" si="27">IF(B323=1,"lundi",IF(B323=2,"mardi",IF(B323=3,"mercredi",IF(B323=4,"jeudi",IF(B323=5,"vendredi",IF(B323=6,"samedi",IF(B323=7,"dimanche","")))))))</f>
        <v>mercredi</v>
      </c>
      <c r="D323" s="70" t="str">
        <f t="shared" si="24"/>
        <v>A</v>
      </c>
      <c r="E323" s="70" t="str">
        <f t="shared" si="24"/>
        <v>A</v>
      </c>
      <c r="F323" s="70" t="str">
        <f t="shared" si="24"/>
        <v>B</v>
      </c>
      <c r="G323" s="70" t="str">
        <f t="shared" si="24"/>
        <v>C</v>
      </c>
      <c r="H323" s="70" t="str">
        <f t="shared" si="25"/>
        <v>B</v>
      </c>
      <c r="I323" s="70"/>
      <c r="J323" s="70" t="str">
        <f t="shared" ref="J323:J366" si="28">CHAR((MOD(WEEKNUM($A323)-1,VALUE(RIGHT(J$1,1)))+1)+64)</f>
        <v>E</v>
      </c>
    </row>
    <row r="324" spans="1:10" x14ac:dyDescent="0.25">
      <c r="A324" s="19">
        <v>42327</v>
      </c>
      <c r="B324" s="20">
        <f t="shared" si="26"/>
        <v>4</v>
      </c>
      <c r="C324" t="str">
        <f t="shared" si="27"/>
        <v>jeudi</v>
      </c>
      <c r="D324" s="70" t="str">
        <f t="shared" si="24"/>
        <v>A</v>
      </c>
      <c r="E324" s="70" t="str">
        <f t="shared" si="24"/>
        <v>A</v>
      </c>
      <c r="F324" s="70" t="str">
        <f t="shared" si="24"/>
        <v>B</v>
      </c>
      <c r="G324" s="70" t="str">
        <f t="shared" si="24"/>
        <v>C</v>
      </c>
      <c r="H324" s="70" t="str">
        <f t="shared" si="25"/>
        <v>B</v>
      </c>
      <c r="I324" s="70"/>
      <c r="J324" s="70" t="str">
        <f t="shared" si="28"/>
        <v>E</v>
      </c>
    </row>
    <row r="325" spans="1:10" x14ac:dyDescent="0.25">
      <c r="A325" s="19">
        <v>42328</v>
      </c>
      <c r="B325" s="20">
        <f t="shared" si="26"/>
        <v>5</v>
      </c>
      <c r="C325" t="str">
        <f t="shared" si="27"/>
        <v>vendredi</v>
      </c>
      <c r="D325" s="70" t="str">
        <f t="shared" si="24"/>
        <v>A</v>
      </c>
      <c r="E325" s="70" t="str">
        <f t="shared" si="24"/>
        <v>A</v>
      </c>
      <c r="F325" s="70" t="str">
        <f t="shared" si="24"/>
        <v>B</v>
      </c>
      <c r="G325" s="70" t="str">
        <f t="shared" si="24"/>
        <v>C</v>
      </c>
      <c r="H325" s="70" t="str">
        <f t="shared" si="25"/>
        <v>B</v>
      </c>
      <c r="I325" s="70"/>
      <c r="J325" s="70" t="str">
        <f t="shared" si="28"/>
        <v>E</v>
      </c>
    </row>
    <row r="326" spans="1:10" x14ac:dyDescent="0.25">
      <c r="A326" s="19">
        <v>42329</v>
      </c>
      <c r="B326" s="20">
        <f t="shared" si="26"/>
        <v>6</v>
      </c>
      <c r="C326" t="str">
        <f t="shared" si="27"/>
        <v>samedi</v>
      </c>
      <c r="D326" s="70" t="str">
        <f t="shared" si="24"/>
        <v>A</v>
      </c>
      <c r="E326" s="70" t="str">
        <f t="shared" si="24"/>
        <v>A</v>
      </c>
      <c r="F326" s="70" t="str">
        <f t="shared" si="24"/>
        <v>B</v>
      </c>
      <c r="G326" s="70" t="str">
        <f t="shared" si="24"/>
        <v>C</v>
      </c>
      <c r="H326" s="70" t="str">
        <f t="shared" si="25"/>
        <v>B</v>
      </c>
      <c r="I326" s="70"/>
      <c r="J326" s="70" t="str">
        <f t="shared" si="28"/>
        <v>E</v>
      </c>
    </row>
    <row r="327" spans="1:10" x14ac:dyDescent="0.25">
      <c r="A327" s="19">
        <v>42330</v>
      </c>
      <c r="B327" s="20">
        <f t="shared" si="26"/>
        <v>7</v>
      </c>
      <c r="C327" t="str">
        <f t="shared" si="27"/>
        <v>dimanche</v>
      </c>
      <c r="D327" s="70" t="str">
        <f t="shared" si="24"/>
        <v>A</v>
      </c>
      <c r="E327" s="70" t="str">
        <f t="shared" si="24"/>
        <v>B</v>
      </c>
      <c r="F327" s="70" t="str">
        <f t="shared" si="24"/>
        <v>C</v>
      </c>
      <c r="G327" s="70" t="str">
        <f t="shared" si="24"/>
        <v>D</v>
      </c>
      <c r="H327" s="70" t="str">
        <f t="shared" si="25"/>
        <v>C</v>
      </c>
      <c r="I327" s="70"/>
      <c r="J327" s="70" t="str">
        <f t="shared" si="28"/>
        <v>F</v>
      </c>
    </row>
    <row r="328" spans="1:10" x14ac:dyDescent="0.25">
      <c r="A328" s="19">
        <v>42331</v>
      </c>
      <c r="B328" s="20">
        <f t="shared" si="26"/>
        <v>1</v>
      </c>
      <c r="C328" t="str">
        <f t="shared" si="27"/>
        <v>lundi</v>
      </c>
      <c r="D328" s="70" t="str">
        <f t="shared" si="24"/>
        <v>A</v>
      </c>
      <c r="E328" s="70" t="str">
        <f t="shared" si="24"/>
        <v>B</v>
      </c>
      <c r="F328" s="70" t="str">
        <f t="shared" si="24"/>
        <v>C</v>
      </c>
      <c r="G328" s="70" t="str">
        <f t="shared" si="24"/>
        <v>D</v>
      </c>
      <c r="H328" s="70" t="str">
        <f t="shared" si="25"/>
        <v>C</v>
      </c>
      <c r="I328" s="70"/>
      <c r="J328" s="70" t="str">
        <f t="shared" si="28"/>
        <v>F</v>
      </c>
    </row>
    <row r="329" spans="1:10" x14ac:dyDescent="0.25">
      <c r="A329" s="19">
        <v>42332</v>
      </c>
      <c r="B329" s="20">
        <f t="shared" si="26"/>
        <v>2</v>
      </c>
      <c r="C329" t="str">
        <f t="shared" si="27"/>
        <v>mardi</v>
      </c>
      <c r="D329" s="70" t="str">
        <f t="shared" si="24"/>
        <v>A</v>
      </c>
      <c r="E329" s="70" t="str">
        <f t="shared" si="24"/>
        <v>B</v>
      </c>
      <c r="F329" s="70" t="str">
        <f t="shared" si="24"/>
        <v>C</v>
      </c>
      <c r="G329" s="70" t="str">
        <f t="shared" si="24"/>
        <v>D</v>
      </c>
      <c r="H329" s="70" t="str">
        <f t="shared" si="25"/>
        <v>C</v>
      </c>
      <c r="I329" s="70"/>
      <c r="J329" s="70" t="str">
        <f t="shared" si="28"/>
        <v>F</v>
      </c>
    </row>
    <row r="330" spans="1:10" x14ac:dyDescent="0.25">
      <c r="A330" s="19">
        <v>42333</v>
      </c>
      <c r="B330" s="20">
        <f t="shared" si="26"/>
        <v>3</v>
      </c>
      <c r="C330" t="str">
        <f t="shared" si="27"/>
        <v>mercredi</v>
      </c>
      <c r="D330" s="70" t="str">
        <f t="shared" si="24"/>
        <v>A</v>
      </c>
      <c r="E330" s="70" t="str">
        <f t="shared" si="24"/>
        <v>B</v>
      </c>
      <c r="F330" s="70" t="str">
        <f t="shared" si="24"/>
        <v>C</v>
      </c>
      <c r="G330" s="70" t="str">
        <f t="shared" si="24"/>
        <v>D</v>
      </c>
      <c r="H330" s="70" t="str">
        <f t="shared" si="25"/>
        <v>C</v>
      </c>
      <c r="I330" s="70"/>
      <c r="J330" s="70" t="str">
        <f t="shared" si="28"/>
        <v>F</v>
      </c>
    </row>
    <row r="331" spans="1:10" x14ac:dyDescent="0.25">
      <c r="A331" s="19">
        <v>42334</v>
      </c>
      <c r="B331" s="20">
        <f t="shared" si="26"/>
        <v>4</v>
      </c>
      <c r="C331" t="str">
        <f t="shared" si="27"/>
        <v>jeudi</v>
      </c>
      <c r="D331" s="70" t="str">
        <f t="shared" si="24"/>
        <v>A</v>
      </c>
      <c r="E331" s="70" t="str">
        <f t="shared" si="24"/>
        <v>B</v>
      </c>
      <c r="F331" s="70" t="str">
        <f t="shared" si="24"/>
        <v>C</v>
      </c>
      <c r="G331" s="70" t="str">
        <f t="shared" si="24"/>
        <v>D</v>
      </c>
      <c r="H331" s="70" t="str">
        <f t="shared" si="25"/>
        <v>C</v>
      </c>
      <c r="I331" s="70"/>
      <c r="J331" s="70" t="str">
        <f t="shared" si="28"/>
        <v>F</v>
      </c>
    </row>
    <row r="332" spans="1:10" x14ac:dyDescent="0.25">
      <c r="A332" s="19">
        <v>42335</v>
      </c>
      <c r="B332" s="20">
        <f t="shared" si="26"/>
        <v>5</v>
      </c>
      <c r="C332" t="str">
        <f t="shared" si="27"/>
        <v>vendredi</v>
      </c>
      <c r="D332" s="70" t="str">
        <f t="shared" si="24"/>
        <v>A</v>
      </c>
      <c r="E332" s="70" t="str">
        <f t="shared" si="24"/>
        <v>B</v>
      </c>
      <c r="F332" s="70" t="str">
        <f t="shared" si="24"/>
        <v>C</v>
      </c>
      <c r="G332" s="70" t="str">
        <f t="shared" si="24"/>
        <v>D</v>
      </c>
      <c r="H332" s="70" t="str">
        <f t="shared" si="25"/>
        <v>C</v>
      </c>
      <c r="I332" s="70"/>
      <c r="J332" s="70" t="str">
        <f t="shared" si="28"/>
        <v>F</v>
      </c>
    </row>
    <row r="333" spans="1:10" x14ac:dyDescent="0.25">
      <c r="A333" s="19">
        <v>42336</v>
      </c>
      <c r="B333" s="20">
        <f t="shared" si="26"/>
        <v>6</v>
      </c>
      <c r="C333" t="str">
        <f t="shared" si="27"/>
        <v>samedi</v>
      </c>
      <c r="D333" s="70" t="str">
        <f t="shared" si="24"/>
        <v>A</v>
      </c>
      <c r="E333" s="70" t="str">
        <f t="shared" si="24"/>
        <v>B</v>
      </c>
      <c r="F333" s="70" t="str">
        <f t="shared" si="24"/>
        <v>C</v>
      </c>
      <c r="G333" s="70" t="str">
        <f t="shared" si="24"/>
        <v>D</v>
      </c>
      <c r="H333" s="70" t="str">
        <f t="shared" si="25"/>
        <v>C</v>
      </c>
      <c r="I333" s="70"/>
      <c r="J333" s="70" t="str">
        <f t="shared" si="28"/>
        <v>F</v>
      </c>
    </row>
    <row r="334" spans="1:10" x14ac:dyDescent="0.25">
      <c r="A334" s="19">
        <v>42337</v>
      </c>
      <c r="B334" s="20">
        <f t="shared" si="26"/>
        <v>7</v>
      </c>
      <c r="C334" t="str">
        <f t="shared" si="27"/>
        <v>dimanche</v>
      </c>
      <c r="D334" s="70" t="str">
        <f t="shared" si="24"/>
        <v>A</v>
      </c>
      <c r="E334" s="70" t="str">
        <f t="shared" si="24"/>
        <v>A</v>
      </c>
      <c r="F334" s="70" t="str">
        <f t="shared" si="24"/>
        <v>A</v>
      </c>
      <c r="G334" s="70" t="str">
        <f t="shared" si="24"/>
        <v>A</v>
      </c>
      <c r="H334" s="70" t="str">
        <f t="shared" si="25"/>
        <v>D</v>
      </c>
      <c r="I334" s="70"/>
      <c r="J334" s="70" t="str">
        <f t="shared" si="28"/>
        <v>G</v>
      </c>
    </row>
    <row r="335" spans="1:10" x14ac:dyDescent="0.25">
      <c r="A335" s="19">
        <v>42338</v>
      </c>
      <c r="B335" s="20">
        <f t="shared" si="26"/>
        <v>1</v>
      </c>
      <c r="C335" t="str">
        <f t="shared" si="27"/>
        <v>lundi</v>
      </c>
      <c r="D335" s="70" t="str">
        <f t="shared" si="24"/>
        <v>A</v>
      </c>
      <c r="E335" s="70" t="str">
        <f t="shared" si="24"/>
        <v>A</v>
      </c>
      <c r="F335" s="70" t="str">
        <f t="shared" si="24"/>
        <v>A</v>
      </c>
      <c r="G335" s="70" t="str">
        <f t="shared" si="24"/>
        <v>A</v>
      </c>
      <c r="H335" s="70" t="str">
        <f t="shared" si="25"/>
        <v>D</v>
      </c>
      <c r="I335" s="70"/>
      <c r="J335" s="70" t="str">
        <f t="shared" si="28"/>
        <v>G</v>
      </c>
    </row>
    <row r="336" spans="1:10" x14ac:dyDescent="0.25">
      <c r="A336" s="19">
        <v>42339</v>
      </c>
      <c r="B336" s="20">
        <f t="shared" si="26"/>
        <v>2</v>
      </c>
      <c r="C336" t="str">
        <f t="shared" si="27"/>
        <v>mardi</v>
      </c>
      <c r="D336" s="70" t="str">
        <f t="shared" si="24"/>
        <v>A</v>
      </c>
      <c r="E336" s="70" t="str">
        <f t="shared" si="24"/>
        <v>A</v>
      </c>
      <c r="F336" s="70" t="str">
        <f t="shared" si="24"/>
        <v>A</v>
      </c>
      <c r="G336" s="70" t="str">
        <f t="shared" si="24"/>
        <v>A</v>
      </c>
      <c r="H336" s="70" t="str">
        <f t="shared" si="25"/>
        <v>D</v>
      </c>
      <c r="I336" s="70"/>
      <c r="J336" s="70" t="str">
        <f t="shared" si="28"/>
        <v>G</v>
      </c>
    </row>
    <row r="337" spans="1:10" x14ac:dyDescent="0.25">
      <c r="A337" s="19">
        <v>42340</v>
      </c>
      <c r="B337" s="20">
        <f t="shared" si="26"/>
        <v>3</v>
      </c>
      <c r="C337" t="str">
        <f t="shared" si="27"/>
        <v>mercredi</v>
      </c>
      <c r="D337" s="70" t="str">
        <f t="shared" si="24"/>
        <v>A</v>
      </c>
      <c r="E337" s="70" t="str">
        <f t="shared" si="24"/>
        <v>A</v>
      </c>
      <c r="F337" s="70" t="str">
        <f t="shared" si="24"/>
        <v>A</v>
      </c>
      <c r="G337" s="70" t="str">
        <f t="shared" ref="G337:H366" si="29">CHAR((MOD(WEEKNUM($A337)-1,VALUE(RIGHT(G$1,1)))+1)+64)</f>
        <v>A</v>
      </c>
      <c r="H337" s="70" t="str">
        <f t="shared" si="25"/>
        <v>D</v>
      </c>
      <c r="I337" s="70"/>
      <c r="J337" s="70" t="str">
        <f t="shared" si="28"/>
        <v>G</v>
      </c>
    </row>
    <row r="338" spans="1:10" x14ac:dyDescent="0.25">
      <c r="A338" s="19">
        <v>42341</v>
      </c>
      <c r="B338" s="20">
        <f t="shared" si="26"/>
        <v>4</v>
      </c>
      <c r="C338" t="str">
        <f t="shared" si="27"/>
        <v>jeudi</v>
      </c>
      <c r="D338" s="70" t="str">
        <f t="shared" ref="D338:F366" si="30">CHAR((MOD(WEEKNUM($A338)-1,VALUE(RIGHT(D$1,1)))+1)+64)</f>
        <v>A</v>
      </c>
      <c r="E338" s="70" t="str">
        <f t="shared" si="30"/>
        <v>A</v>
      </c>
      <c r="F338" s="70" t="str">
        <f t="shared" si="30"/>
        <v>A</v>
      </c>
      <c r="G338" s="70" t="str">
        <f t="shared" si="29"/>
        <v>A</v>
      </c>
      <c r="H338" s="70" t="str">
        <f t="shared" si="29"/>
        <v>D</v>
      </c>
      <c r="I338" s="70"/>
      <c r="J338" s="70" t="str">
        <f t="shared" si="28"/>
        <v>G</v>
      </c>
    </row>
    <row r="339" spans="1:10" x14ac:dyDescent="0.25">
      <c r="A339" s="19">
        <v>42342</v>
      </c>
      <c r="B339" s="20">
        <f t="shared" si="26"/>
        <v>5</v>
      </c>
      <c r="C339" t="str">
        <f t="shared" si="27"/>
        <v>vendredi</v>
      </c>
      <c r="D339" s="70" t="str">
        <f t="shared" si="30"/>
        <v>A</v>
      </c>
      <c r="E339" s="70" t="str">
        <f t="shared" si="30"/>
        <v>A</v>
      </c>
      <c r="F339" s="70" t="str">
        <f t="shared" si="30"/>
        <v>A</v>
      </c>
      <c r="G339" s="70" t="str">
        <f t="shared" si="29"/>
        <v>A</v>
      </c>
      <c r="H339" s="70" t="str">
        <f t="shared" si="29"/>
        <v>D</v>
      </c>
      <c r="I339" s="70"/>
      <c r="J339" s="70" t="str">
        <f t="shared" si="28"/>
        <v>G</v>
      </c>
    </row>
    <row r="340" spans="1:10" x14ac:dyDescent="0.25">
      <c r="A340" s="19">
        <v>42343</v>
      </c>
      <c r="B340" s="20">
        <f t="shared" si="26"/>
        <v>6</v>
      </c>
      <c r="C340" t="str">
        <f t="shared" si="27"/>
        <v>samedi</v>
      </c>
      <c r="D340" s="70" t="str">
        <f t="shared" si="30"/>
        <v>A</v>
      </c>
      <c r="E340" s="70" t="str">
        <f t="shared" si="30"/>
        <v>A</v>
      </c>
      <c r="F340" s="70" t="str">
        <f t="shared" si="30"/>
        <v>A</v>
      </c>
      <c r="G340" s="70" t="str">
        <f t="shared" si="29"/>
        <v>A</v>
      </c>
      <c r="H340" s="70" t="str">
        <f t="shared" si="29"/>
        <v>D</v>
      </c>
      <c r="I340" s="70"/>
      <c r="J340" s="70" t="str">
        <f t="shared" si="28"/>
        <v>G</v>
      </c>
    </row>
    <row r="341" spans="1:10" x14ac:dyDescent="0.25">
      <c r="A341" s="19">
        <v>42344</v>
      </c>
      <c r="B341" s="20">
        <f t="shared" si="26"/>
        <v>7</v>
      </c>
      <c r="C341" t="str">
        <f t="shared" si="27"/>
        <v>dimanche</v>
      </c>
      <c r="D341" s="70" t="str">
        <f t="shared" si="30"/>
        <v>A</v>
      </c>
      <c r="E341" s="70" t="str">
        <f t="shared" si="30"/>
        <v>B</v>
      </c>
      <c r="F341" s="70" t="str">
        <f t="shared" si="30"/>
        <v>B</v>
      </c>
      <c r="G341" s="70" t="str">
        <f t="shared" si="29"/>
        <v>B</v>
      </c>
      <c r="H341" s="70" t="str">
        <f t="shared" si="29"/>
        <v>E</v>
      </c>
      <c r="I341" s="70"/>
      <c r="J341" s="70" t="str">
        <f t="shared" si="28"/>
        <v>A</v>
      </c>
    </row>
    <row r="342" spans="1:10" x14ac:dyDescent="0.25">
      <c r="A342" s="19">
        <v>42345</v>
      </c>
      <c r="B342" s="20">
        <f t="shared" si="26"/>
        <v>1</v>
      </c>
      <c r="C342" t="str">
        <f t="shared" si="27"/>
        <v>lundi</v>
      </c>
      <c r="D342" s="70" t="str">
        <f t="shared" si="30"/>
        <v>A</v>
      </c>
      <c r="E342" s="70" t="str">
        <f t="shared" si="30"/>
        <v>B</v>
      </c>
      <c r="F342" s="70" t="str">
        <f t="shared" si="30"/>
        <v>B</v>
      </c>
      <c r="G342" s="70" t="str">
        <f t="shared" si="29"/>
        <v>B</v>
      </c>
      <c r="H342" s="70" t="str">
        <f t="shared" si="29"/>
        <v>E</v>
      </c>
      <c r="I342" s="70"/>
      <c r="J342" s="70" t="str">
        <f t="shared" si="28"/>
        <v>A</v>
      </c>
    </row>
    <row r="343" spans="1:10" x14ac:dyDescent="0.25">
      <c r="A343" s="19">
        <v>42346</v>
      </c>
      <c r="B343" s="20">
        <f t="shared" si="26"/>
        <v>2</v>
      </c>
      <c r="C343" t="str">
        <f t="shared" si="27"/>
        <v>mardi</v>
      </c>
      <c r="D343" s="70" t="str">
        <f t="shared" si="30"/>
        <v>A</v>
      </c>
      <c r="E343" s="70" t="str">
        <f t="shared" si="30"/>
        <v>B</v>
      </c>
      <c r="F343" s="70" t="str">
        <f t="shared" si="30"/>
        <v>B</v>
      </c>
      <c r="G343" s="70" t="str">
        <f t="shared" si="29"/>
        <v>B</v>
      </c>
      <c r="H343" s="70" t="str">
        <f t="shared" si="29"/>
        <v>E</v>
      </c>
      <c r="I343" s="70"/>
      <c r="J343" s="70" t="str">
        <f t="shared" si="28"/>
        <v>A</v>
      </c>
    </row>
    <row r="344" spans="1:10" x14ac:dyDescent="0.25">
      <c r="A344" s="19">
        <v>42347</v>
      </c>
      <c r="B344" s="20">
        <f t="shared" si="26"/>
        <v>3</v>
      </c>
      <c r="C344" t="str">
        <f t="shared" si="27"/>
        <v>mercredi</v>
      </c>
      <c r="D344" s="70" t="str">
        <f t="shared" si="30"/>
        <v>A</v>
      </c>
      <c r="E344" s="70" t="str">
        <f t="shared" si="30"/>
        <v>B</v>
      </c>
      <c r="F344" s="70" t="str">
        <f t="shared" si="30"/>
        <v>B</v>
      </c>
      <c r="G344" s="70" t="str">
        <f t="shared" si="29"/>
        <v>B</v>
      </c>
      <c r="H344" s="70" t="str">
        <f t="shared" si="29"/>
        <v>E</v>
      </c>
      <c r="I344" s="70"/>
      <c r="J344" s="70" t="str">
        <f t="shared" si="28"/>
        <v>A</v>
      </c>
    </row>
    <row r="345" spans="1:10" x14ac:dyDescent="0.25">
      <c r="A345" s="19">
        <v>42348</v>
      </c>
      <c r="B345" s="20">
        <f t="shared" si="26"/>
        <v>4</v>
      </c>
      <c r="C345" t="str">
        <f t="shared" si="27"/>
        <v>jeudi</v>
      </c>
      <c r="D345" s="70" t="str">
        <f t="shared" si="30"/>
        <v>A</v>
      </c>
      <c r="E345" s="70" t="str">
        <f t="shared" si="30"/>
        <v>B</v>
      </c>
      <c r="F345" s="70" t="str">
        <f t="shared" si="30"/>
        <v>B</v>
      </c>
      <c r="G345" s="70" t="str">
        <f t="shared" si="29"/>
        <v>B</v>
      </c>
      <c r="H345" s="70" t="str">
        <f t="shared" si="29"/>
        <v>E</v>
      </c>
      <c r="I345" s="70"/>
      <c r="J345" s="70" t="str">
        <f t="shared" si="28"/>
        <v>A</v>
      </c>
    </row>
    <row r="346" spans="1:10" x14ac:dyDescent="0.25">
      <c r="A346" s="19">
        <v>42349</v>
      </c>
      <c r="B346" s="20">
        <f t="shared" si="26"/>
        <v>5</v>
      </c>
      <c r="C346" t="str">
        <f t="shared" si="27"/>
        <v>vendredi</v>
      </c>
      <c r="D346" s="70" t="str">
        <f t="shared" si="30"/>
        <v>A</v>
      </c>
      <c r="E346" s="70" t="str">
        <f t="shared" si="30"/>
        <v>B</v>
      </c>
      <c r="F346" s="70" t="str">
        <f t="shared" si="30"/>
        <v>B</v>
      </c>
      <c r="G346" s="70" t="str">
        <f t="shared" si="29"/>
        <v>B</v>
      </c>
      <c r="H346" s="70" t="str">
        <f t="shared" si="29"/>
        <v>E</v>
      </c>
      <c r="I346" s="70"/>
      <c r="J346" s="70" t="str">
        <f t="shared" si="28"/>
        <v>A</v>
      </c>
    </row>
    <row r="347" spans="1:10" x14ac:dyDescent="0.25">
      <c r="A347" s="19">
        <v>42350</v>
      </c>
      <c r="B347" s="20">
        <f t="shared" si="26"/>
        <v>6</v>
      </c>
      <c r="C347" t="str">
        <f t="shared" si="27"/>
        <v>samedi</v>
      </c>
      <c r="D347" s="70" t="str">
        <f t="shared" si="30"/>
        <v>A</v>
      </c>
      <c r="E347" s="70" t="str">
        <f t="shared" si="30"/>
        <v>B</v>
      </c>
      <c r="F347" s="70" t="str">
        <f t="shared" si="30"/>
        <v>B</v>
      </c>
      <c r="G347" s="70" t="str">
        <f t="shared" si="29"/>
        <v>B</v>
      </c>
      <c r="H347" s="70" t="str">
        <f t="shared" si="29"/>
        <v>E</v>
      </c>
      <c r="I347" s="70"/>
      <c r="J347" s="70" t="str">
        <f t="shared" si="28"/>
        <v>A</v>
      </c>
    </row>
    <row r="348" spans="1:10" x14ac:dyDescent="0.25">
      <c r="A348" s="19">
        <v>42351</v>
      </c>
      <c r="B348" s="20">
        <f t="shared" si="26"/>
        <v>7</v>
      </c>
      <c r="C348" t="str">
        <f t="shared" si="27"/>
        <v>dimanche</v>
      </c>
      <c r="D348" s="70" t="str">
        <f t="shared" si="30"/>
        <v>A</v>
      </c>
      <c r="E348" s="70" t="str">
        <f t="shared" si="30"/>
        <v>A</v>
      </c>
      <c r="F348" s="70" t="str">
        <f t="shared" si="30"/>
        <v>C</v>
      </c>
      <c r="G348" s="70" t="str">
        <f t="shared" si="29"/>
        <v>C</v>
      </c>
      <c r="H348" s="70" t="str">
        <f t="shared" si="29"/>
        <v>A</v>
      </c>
      <c r="I348" s="70"/>
      <c r="J348" s="70" t="str">
        <f t="shared" si="28"/>
        <v>B</v>
      </c>
    </row>
    <row r="349" spans="1:10" x14ac:dyDescent="0.25">
      <c r="A349" s="19">
        <v>42352</v>
      </c>
      <c r="B349" s="20">
        <f t="shared" si="26"/>
        <v>1</v>
      </c>
      <c r="C349" t="str">
        <f t="shared" si="27"/>
        <v>lundi</v>
      </c>
      <c r="D349" s="70" t="str">
        <f t="shared" si="30"/>
        <v>A</v>
      </c>
      <c r="E349" s="70" t="str">
        <f t="shared" si="30"/>
        <v>A</v>
      </c>
      <c r="F349" s="70" t="str">
        <f t="shared" si="30"/>
        <v>C</v>
      </c>
      <c r="G349" s="70" t="str">
        <f t="shared" si="29"/>
        <v>C</v>
      </c>
      <c r="H349" s="70" t="str">
        <f t="shared" si="29"/>
        <v>A</v>
      </c>
      <c r="I349" s="70"/>
      <c r="J349" s="70" t="str">
        <f t="shared" si="28"/>
        <v>B</v>
      </c>
    </row>
    <row r="350" spans="1:10" x14ac:dyDescent="0.25">
      <c r="A350" s="19">
        <v>42353</v>
      </c>
      <c r="B350" s="20">
        <f t="shared" si="26"/>
        <v>2</v>
      </c>
      <c r="C350" t="str">
        <f t="shared" si="27"/>
        <v>mardi</v>
      </c>
      <c r="D350" s="70" t="str">
        <f t="shared" si="30"/>
        <v>A</v>
      </c>
      <c r="E350" s="70" t="str">
        <f t="shared" si="30"/>
        <v>A</v>
      </c>
      <c r="F350" s="70" t="str">
        <f t="shared" si="30"/>
        <v>C</v>
      </c>
      <c r="G350" s="70" t="str">
        <f t="shared" si="29"/>
        <v>C</v>
      </c>
      <c r="H350" s="70" t="str">
        <f t="shared" si="29"/>
        <v>A</v>
      </c>
      <c r="I350" s="70"/>
      <c r="J350" s="70" t="str">
        <f t="shared" si="28"/>
        <v>B</v>
      </c>
    </row>
    <row r="351" spans="1:10" x14ac:dyDescent="0.25">
      <c r="A351" s="19">
        <v>42354</v>
      </c>
      <c r="B351" s="20">
        <f t="shared" si="26"/>
        <v>3</v>
      </c>
      <c r="C351" t="str">
        <f t="shared" si="27"/>
        <v>mercredi</v>
      </c>
      <c r="D351" s="70" t="str">
        <f t="shared" si="30"/>
        <v>A</v>
      </c>
      <c r="E351" s="70" t="str">
        <f t="shared" si="30"/>
        <v>A</v>
      </c>
      <c r="F351" s="70" t="str">
        <f t="shared" si="30"/>
        <v>C</v>
      </c>
      <c r="G351" s="70" t="str">
        <f t="shared" si="29"/>
        <v>C</v>
      </c>
      <c r="H351" s="70" t="str">
        <f t="shared" si="29"/>
        <v>A</v>
      </c>
      <c r="I351" s="70"/>
      <c r="J351" s="70" t="str">
        <f t="shared" si="28"/>
        <v>B</v>
      </c>
    </row>
    <row r="352" spans="1:10" x14ac:dyDescent="0.25">
      <c r="A352" s="19">
        <v>42355</v>
      </c>
      <c r="B352" s="20">
        <f t="shared" si="26"/>
        <v>4</v>
      </c>
      <c r="C352" t="str">
        <f t="shared" si="27"/>
        <v>jeudi</v>
      </c>
      <c r="D352" s="70" t="str">
        <f t="shared" si="30"/>
        <v>A</v>
      </c>
      <c r="E352" s="70" t="str">
        <f t="shared" si="30"/>
        <v>A</v>
      </c>
      <c r="F352" s="70" t="str">
        <f t="shared" si="30"/>
        <v>C</v>
      </c>
      <c r="G352" s="70" t="str">
        <f t="shared" si="29"/>
        <v>C</v>
      </c>
      <c r="H352" s="70" t="str">
        <f t="shared" si="29"/>
        <v>A</v>
      </c>
      <c r="I352" s="70"/>
      <c r="J352" s="70" t="str">
        <f t="shared" si="28"/>
        <v>B</v>
      </c>
    </row>
    <row r="353" spans="1:10" x14ac:dyDescent="0.25">
      <c r="A353" s="19">
        <v>42356</v>
      </c>
      <c r="B353" s="20">
        <f t="shared" si="26"/>
        <v>5</v>
      </c>
      <c r="C353" t="str">
        <f t="shared" si="27"/>
        <v>vendredi</v>
      </c>
      <c r="D353" s="70" t="str">
        <f t="shared" si="30"/>
        <v>A</v>
      </c>
      <c r="E353" s="70" t="str">
        <f t="shared" si="30"/>
        <v>A</v>
      </c>
      <c r="F353" s="70" t="str">
        <f t="shared" si="30"/>
        <v>C</v>
      </c>
      <c r="G353" s="70" t="str">
        <f t="shared" si="29"/>
        <v>C</v>
      </c>
      <c r="H353" s="70" t="str">
        <f t="shared" si="29"/>
        <v>A</v>
      </c>
      <c r="I353" s="70"/>
      <c r="J353" s="70" t="str">
        <f t="shared" si="28"/>
        <v>B</v>
      </c>
    </row>
    <row r="354" spans="1:10" x14ac:dyDescent="0.25">
      <c r="A354" s="19">
        <v>42357</v>
      </c>
      <c r="B354" s="20">
        <f t="shared" si="26"/>
        <v>6</v>
      </c>
      <c r="C354" t="str">
        <f t="shared" si="27"/>
        <v>samedi</v>
      </c>
      <c r="D354" s="70" t="str">
        <f t="shared" si="30"/>
        <v>A</v>
      </c>
      <c r="E354" s="70" t="str">
        <f t="shared" si="30"/>
        <v>A</v>
      </c>
      <c r="F354" s="70" t="str">
        <f t="shared" si="30"/>
        <v>C</v>
      </c>
      <c r="G354" s="70" t="str">
        <f t="shared" si="29"/>
        <v>C</v>
      </c>
      <c r="H354" s="70" t="str">
        <f t="shared" si="29"/>
        <v>A</v>
      </c>
      <c r="I354" s="70"/>
      <c r="J354" s="70" t="str">
        <f t="shared" si="28"/>
        <v>B</v>
      </c>
    </row>
    <row r="355" spans="1:10" x14ac:dyDescent="0.25">
      <c r="A355" s="19">
        <v>42358</v>
      </c>
      <c r="B355" s="20">
        <f t="shared" si="26"/>
        <v>7</v>
      </c>
      <c r="C355" t="str">
        <f t="shared" si="27"/>
        <v>dimanche</v>
      </c>
      <c r="D355" s="70" t="str">
        <f t="shared" si="30"/>
        <v>A</v>
      </c>
      <c r="E355" s="70" t="str">
        <f t="shared" si="30"/>
        <v>B</v>
      </c>
      <c r="F355" s="70" t="str">
        <f t="shared" si="30"/>
        <v>A</v>
      </c>
      <c r="G355" s="70" t="str">
        <f t="shared" si="29"/>
        <v>D</v>
      </c>
      <c r="H355" s="70" t="str">
        <f t="shared" si="29"/>
        <v>B</v>
      </c>
      <c r="I355" s="70"/>
      <c r="J355" s="70" t="str">
        <f t="shared" si="28"/>
        <v>C</v>
      </c>
    </row>
    <row r="356" spans="1:10" x14ac:dyDescent="0.25">
      <c r="A356" s="19">
        <v>42359</v>
      </c>
      <c r="B356" s="20">
        <f t="shared" si="26"/>
        <v>1</v>
      </c>
      <c r="C356" t="str">
        <f t="shared" si="27"/>
        <v>lundi</v>
      </c>
      <c r="D356" s="70" t="str">
        <f t="shared" si="30"/>
        <v>A</v>
      </c>
      <c r="E356" s="70" t="str">
        <f t="shared" si="30"/>
        <v>B</v>
      </c>
      <c r="F356" s="70" t="str">
        <f t="shared" si="30"/>
        <v>A</v>
      </c>
      <c r="G356" s="70" t="str">
        <f t="shared" si="29"/>
        <v>D</v>
      </c>
      <c r="H356" s="70" t="str">
        <f t="shared" si="29"/>
        <v>B</v>
      </c>
      <c r="I356" s="70"/>
      <c r="J356" s="70" t="str">
        <f t="shared" si="28"/>
        <v>C</v>
      </c>
    </row>
    <row r="357" spans="1:10" x14ac:dyDescent="0.25">
      <c r="A357" s="19">
        <v>42360</v>
      </c>
      <c r="B357" s="20">
        <f t="shared" si="26"/>
        <v>2</v>
      </c>
      <c r="C357" t="str">
        <f t="shared" si="27"/>
        <v>mardi</v>
      </c>
      <c r="D357" s="70" t="str">
        <f t="shared" si="30"/>
        <v>A</v>
      </c>
      <c r="E357" s="70" t="str">
        <f t="shared" si="30"/>
        <v>B</v>
      </c>
      <c r="F357" s="70" t="str">
        <f t="shared" si="30"/>
        <v>A</v>
      </c>
      <c r="G357" s="70" t="str">
        <f t="shared" si="29"/>
        <v>D</v>
      </c>
      <c r="H357" s="70" t="str">
        <f t="shared" si="29"/>
        <v>B</v>
      </c>
      <c r="I357" s="70"/>
      <c r="J357" s="70" t="str">
        <f t="shared" si="28"/>
        <v>C</v>
      </c>
    </row>
    <row r="358" spans="1:10" x14ac:dyDescent="0.25">
      <c r="A358" s="19">
        <v>42361</v>
      </c>
      <c r="B358" s="20">
        <f t="shared" si="26"/>
        <v>3</v>
      </c>
      <c r="C358" t="str">
        <f t="shared" si="27"/>
        <v>mercredi</v>
      </c>
      <c r="D358" s="70" t="str">
        <f t="shared" si="30"/>
        <v>A</v>
      </c>
      <c r="E358" s="70" t="str">
        <f t="shared" si="30"/>
        <v>B</v>
      </c>
      <c r="F358" s="70" t="str">
        <f t="shared" si="30"/>
        <v>A</v>
      </c>
      <c r="G358" s="70" t="str">
        <f t="shared" si="29"/>
        <v>D</v>
      </c>
      <c r="H358" s="70" t="str">
        <f t="shared" si="29"/>
        <v>B</v>
      </c>
      <c r="I358" s="70"/>
      <c r="J358" s="70" t="str">
        <f t="shared" si="28"/>
        <v>C</v>
      </c>
    </row>
    <row r="359" spans="1:10" x14ac:dyDescent="0.25">
      <c r="A359" s="19">
        <v>42362</v>
      </c>
      <c r="B359" s="20">
        <f t="shared" si="26"/>
        <v>4</v>
      </c>
      <c r="C359" t="str">
        <f t="shared" si="27"/>
        <v>jeudi</v>
      </c>
      <c r="D359" s="70" t="str">
        <f t="shared" si="30"/>
        <v>A</v>
      </c>
      <c r="E359" s="70" t="str">
        <f t="shared" si="30"/>
        <v>B</v>
      </c>
      <c r="F359" s="70" t="str">
        <f t="shared" si="30"/>
        <v>A</v>
      </c>
      <c r="G359" s="70" t="str">
        <f t="shared" si="29"/>
        <v>D</v>
      </c>
      <c r="H359" s="70" t="str">
        <f t="shared" si="29"/>
        <v>B</v>
      </c>
      <c r="I359" s="70"/>
      <c r="J359" s="70" t="str">
        <f t="shared" si="28"/>
        <v>C</v>
      </c>
    </row>
    <row r="360" spans="1:10" x14ac:dyDescent="0.25">
      <c r="A360" s="19">
        <v>42363</v>
      </c>
      <c r="B360" s="20">
        <f t="shared" si="26"/>
        <v>5</v>
      </c>
      <c r="C360" t="str">
        <f t="shared" si="27"/>
        <v>vendredi</v>
      </c>
      <c r="D360" s="70" t="str">
        <f t="shared" si="30"/>
        <v>A</v>
      </c>
      <c r="E360" s="70" t="str">
        <f t="shared" si="30"/>
        <v>B</v>
      </c>
      <c r="F360" s="70" t="str">
        <f t="shared" si="30"/>
        <v>A</v>
      </c>
      <c r="G360" s="70" t="str">
        <f t="shared" si="29"/>
        <v>D</v>
      </c>
      <c r="H360" s="70" t="str">
        <f t="shared" si="29"/>
        <v>B</v>
      </c>
      <c r="I360" s="70"/>
      <c r="J360" s="70" t="str">
        <f t="shared" si="28"/>
        <v>C</v>
      </c>
    </row>
    <row r="361" spans="1:10" x14ac:dyDescent="0.25">
      <c r="A361" s="19">
        <v>42364</v>
      </c>
      <c r="B361" s="20">
        <f t="shared" si="26"/>
        <v>6</v>
      </c>
      <c r="C361" t="str">
        <f t="shared" si="27"/>
        <v>samedi</v>
      </c>
      <c r="D361" s="70" t="str">
        <f t="shared" si="30"/>
        <v>A</v>
      </c>
      <c r="E361" s="70" t="str">
        <f t="shared" si="30"/>
        <v>B</v>
      </c>
      <c r="F361" s="70" t="str">
        <f t="shared" si="30"/>
        <v>A</v>
      </c>
      <c r="G361" s="70" t="str">
        <f t="shared" si="29"/>
        <v>D</v>
      </c>
      <c r="H361" s="70" t="str">
        <f t="shared" si="29"/>
        <v>B</v>
      </c>
      <c r="I361" s="70"/>
      <c r="J361" s="70" t="str">
        <f t="shared" si="28"/>
        <v>C</v>
      </c>
    </row>
    <row r="362" spans="1:10" x14ac:dyDescent="0.25">
      <c r="A362" s="19">
        <v>42365</v>
      </c>
      <c r="B362" s="20">
        <f t="shared" si="26"/>
        <v>7</v>
      </c>
      <c r="C362" t="str">
        <f t="shared" si="27"/>
        <v>dimanche</v>
      </c>
      <c r="D362" s="70" t="str">
        <f t="shared" si="30"/>
        <v>A</v>
      </c>
      <c r="E362" s="70" t="str">
        <f t="shared" si="30"/>
        <v>A</v>
      </c>
      <c r="F362" s="70" t="str">
        <f t="shared" si="30"/>
        <v>B</v>
      </c>
      <c r="G362" s="70" t="str">
        <f t="shared" si="29"/>
        <v>A</v>
      </c>
      <c r="H362" s="70" t="str">
        <f t="shared" si="29"/>
        <v>C</v>
      </c>
      <c r="I362" s="70"/>
      <c r="J362" s="70" t="str">
        <f t="shared" si="28"/>
        <v>D</v>
      </c>
    </row>
    <row r="363" spans="1:10" x14ac:dyDescent="0.25">
      <c r="A363" s="19">
        <v>42366</v>
      </c>
      <c r="B363" s="20">
        <f t="shared" si="26"/>
        <v>1</v>
      </c>
      <c r="C363" t="str">
        <f t="shared" si="27"/>
        <v>lundi</v>
      </c>
      <c r="D363" s="70" t="str">
        <f t="shared" si="30"/>
        <v>A</v>
      </c>
      <c r="E363" s="70" t="str">
        <f t="shared" si="30"/>
        <v>A</v>
      </c>
      <c r="F363" s="70" t="str">
        <f t="shared" si="30"/>
        <v>B</v>
      </c>
      <c r="G363" s="70" t="str">
        <f t="shared" si="29"/>
        <v>A</v>
      </c>
      <c r="H363" s="70" t="str">
        <f t="shared" si="29"/>
        <v>C</v>
      </c>
      <c r="I363" s="70"/>
      <c r="J363" s="70" t="str">
        <f t="shared" si="28"/>
        <v>D</v>
      </c>
    </row>
    <row r="364" spans="1:10" x14ac:dyDescent="0.25">
      <c r="A364" s="19">
        <v>42367</v>
      </c>
      <c r="B364" s="20">
        <f t="shared" si="26"/>
        <v>2</v>
      </c>
      <c r="C364" t="str">
        <f t="shared" si="27"/>
        <v>mardi</v>
      </c>
      <c r="D364" s="70" t="str">
        <f t="shared" si="30"/>
        <v>A</v>
      </c>
      <c r="E364" s="70" t="str">
        <f t="shared" si="30"/>
        <v>A</v>
      </c>
      <c r="F364" s="70" t="str">
        <f t="shared" si="30"/>
        <v>B</v>
      </c>
      <c r="G364" s="70" t="str">
        <f t="shared" si="29"/>
        <v>A</v>
      </c>
      <c r="H364" s="70" t="str">
        <f t="shared" si="29"/>
        <v>C</v>
      </c>
      <c r="I364" s="70"/>
      <c r="J364" s="70" t="str">
        <f t="shared" si="28"/>
        <v>D</v>
      </c>
    </row>
    <row r="365" spans="1:10" x14ac:dyDescent="0.25">
      <c r="A365" s="19">
        <v>42368</v>
      </c>
      <c r="B365" s="20">
        <f t="shared" si="26"/>
        <v>3</v>
      </c>
      <c r="C365" t="str">
        <f t="shared" si="27"/>
        <v>mercredi</v>
      </c>
      <c r="D365" s="70" t="str">
        <f t="shared" si="30"/>
        <v>A</v>
      </c>
      <c r="E365" s="70" t="str">
        <f t="shared" si="30"/>
        <v>A</v>
      </c>
      <c r="F365" s="70" t="str">
        <f t="shared" si="30"/>
        <v>B</v>
      </c>
      <c r="G365" s="70" t="str">
        <f t="shared" si="29"/>
        <v>A</v>
      </c>
      <c r="H365" s="70" t="str">
        <f t="shared" si="29"/>
        <v>C</v>
      </c>
      <c r="I365" s="70"/>
      <c r="J365" s="70" t="str">
        <f t="shared" si="28"/>
        <v>D</v>
      </c>
    </row>
    <row r="366" spans="1:10" x14ac:dyDescent="0.25">
      <c r="A366" s="19">
        <v>42369</v>
      </c>
      <c r="B366" s="20">
        <f t="shared" si="26"/>
        <v>4</v>
      </c>
      <c r="C366" t="str">
        <f t="shared" si="27"/>
        <v>jeudi</v>
      </c>
      <c r="D366" s="70" t="str">
        <f t="shared" si="30"/>
        <v>A</v>
      </c>
      <c r="E366" s="70" t="str">
        <f t="shared" si="30"/>
        <v>A</v>
      </c>
      <c r="F366" s="70" t="str">
        <f t="shared" si="30"/>
        <v>B</v>
      </c>
      <c r="G366" s="70" t="str">
        <f t="shared" si="29"/>
        <v>A</v>
      </c>
      <c r="H366" s="70" t="str">
        <f t="shared" si="29"/>
        <v>C</v>
      </c>
      <c r="I366" s="70"/>
      <c r="J366" s="70" t="str">
        <f t="shared" si="28"/>
        <v>D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2"/>
  <sheetViews>
    <sheetView workbookViewId="0">
      <selection sqref="A1:A12"/>
    </sheetView>
  </sheetViews>
  <sheetFormatPr baseColWidth="10" defaultRowHeight="15" x14ac:dyDescent="0.25"/>
  <cols>
    <col min="1" max="1" width="10.7109375" bestFit="1" customWidth="1"/>
  </cols>
  <sheetData>
    <row r="1" spans="1:1" x14ac:dyDescent="0.25">
      <c r="A1" s="1">
        <v>42005</v>
      </c>
    </row>
    <row r="2" spans="1:1" x14ac:dyDescent="0.25">
      <c r="A2" s="1">
        <v>42036</v>
      </c>
    </row>
    <row r="3" spans="1:1" x14ac:dyDescent="0.25">
      <c r="A3" s="1">
        <v>42064</v>
      </c>
    </row>
    <row r="4" spans="1:1" x14ac:dyDescent="0.25">
      <c r="A4" s="1">
        <v>42095</v>
      </c>
    </row>
    <row r="5" spans="1:1" x14ac:dyDescent="0.25">
      <c r="A5" s="1">
        <v>42125</v>
      </c>
    </row>
    <row r="6" spans="1:1" x14ac:dyDescent="0.25">
      <c r="A6" s="1">
        <v>42156</v>
      </c>
    </row>
    <row r="7" spans="1:1" x14ac:dyDescent="0.25">
      <c r="A7" s="1">
        <v>42186</v>
      </c>
    </row>
    <row r="8" spans="1:1" x14ac:dyDescent="0.25">
      <c r="A8" s="1">
        <v>42217</v>
      </c>
    </row>
    <row r="9" spans="1:1" x14ac:dyDescent="0.25">
      <c r="A9" s="1">
        <v>42248</v>
      </c>
    </row>
    <row r="10" spans="1:1" x14ac:dyDescent="0.25">
      <c r="A10" s="1">
        <v>42278</v>
      </c>
    </row>
    <row r="11" spans="1:1" x14ac:dyDescent="0.25">
      <c r="A11" s="1">
        <v>42309</v>
      </c>
    </row>
    <row r="12" spans="1:1" x14ac:dyDescent="0.25">
      <c r="A12" s="1">
        <v>42339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TRAME</vt:lpstr>
      <vt:lpstr>CYCLES</vt:lpstr>
      <vt:lpstr>Affectations</vt:lpstr>
      <vt:lpstr>calendrier</vt:lpstr>
      <vt:lpstr>mois</vt:lpstr>
      <vt:lpstr>ASDjour</vt:lpstr>
      <vt:lpstr>ASDnuit</vt:lpstr>
      <vt:lpstr>dates</vt:lpstr>
      <vt:lpstr>IDEjour</vt:lpstr>
      <vt:lpstr>IDEnuit</vt:lpstr>
      <vt:lpstr>TRAME!Zone_d_impression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ROBLIN Martine</dc:creator>
  <cp:lastModifiedBy>ROBLIN Martine</cp:lastModifiedBy>
  <cp:lastPrinted>2015-05-13T12:08:19Z</cp:lastPrinted>
  <dcterms:created xsi:type="dcterms:W3CDTF">2006-09-16T00:00:00Z</dcterms:created>
  <dcterms:modified xsi:type="dcterms:W3CDTF">2015-05-19T10:23:34Z</dcterms:modified>
</cp:coreProperties>
</file>